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Monitor'!$Y$23:$Y$46</definedName>
    <definedName name="Check3M">'3M Monitor'!$Y$23:$Y$104</definedName>
    <definedName name="Check6M">'6M Monitor'!$Y$23:$Y$401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Monitor'!$W$23:$W$46</definedName>
    <definedName name="Flag3M">'3M Monitor'!$W$23:$W$104</definedName>
    <definedName name="Flag6M">'6M Monitor'!$W$23:$W$401</definedName>
    <definedName name="FlagON">'ON Monitor'!$W$23:$W$69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78" i="26" l="1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AA79" i="26"/>
  <c r="AA83" i="26"/>
  <c r="AA87" i="26"/>
  <c r="AA91" i="26"/>
  <c r="AA95" i="26"/>
  <c r="AA99" i="26"/>
  <c r="AA103" i="26"/>
  <c r="AA107" i="26"/>
  <c r="AA111" i="26"/>
  <c r="AA115" i="26"/>
  <c r="AA119" i="26"/>
  <c r="AA123" i="26"/>
  <c r="AA127" i="26"/>
  <c r="AA131" i="26"/>
  <c r="AA135" i="26"/>
  <c r="AA139" i="26"/>
  <c r="AA143" i="26"/>
  <c r="AA147" i="26"/>
  <c r="AA151" i="26"/>
  <c r="AA155" i="26"/>
  <c r="AA159" i="26"/>
  <c r="AA163" i="26"/>
  <c r="AA167" i="26"/>
  <c r="AA171" i="26"/>
  <c r="AA175" i="26"/>
  <c r="AA179" i="26"/>
  <c r="AA183" i="26"/>
  <c r="AA187" i="26"/>
  <c r="AA191" i="26"/>
  <c r="AA195" i="26"/>
  <c r="AA199" i="26"/>
  <c r="AA203" i="26"/>
  <c r="AA207" i="26"/>
  <c r="AA211" i="26"/>
  <c r="AA215" i="26"/>
  <c r="AA219" i="26"/>
  <c r="AA223" i="26"/>
  <c r="AA227" i="26"/>
  <c r="AA231" i="26"/>
  <c r="AA235" i="26"/>
  <c r="AA239" i="26"/>
  <c r="AA243" i="26"/>
  <c r="AA247" i="26"/>
  <c r="AA251" i="26"/>
  <c r="AA255" i="26"/>
  <c r="AA259" i="26"/>
  <c r="AA263" i="26"/>
  <c r="AA267" i="26"/>
  <c r="AA271" i="26"/>
  <c r="AA275" i="26"/>
  <c r="AA279" i="26"/>
  <c r="AA283" i="26"/>
  <c r="AA287" i="26"/>
  <c r="AA291" i="26"/>
  <c r="AA295" i="26"/>
  <c r="AA299" i="26"/>
  <c r="AA303" i="26"/>
  <c r="AA307" i="26"/>
  <c r="AA311" i="26"/>
  <c r="AA315" i="26"/>
  <c r="AA319" i="26"/>
  <c r="AA323" i="26"/>
  <c r="AA327" i="26"/>
  <c r="AA331" i="26"/>
  <c r="AA335" i="26"/>
  <c r="AA339" i="26"/>
  <c r="AA343" i="26"/>
  <c r="AA347" i="26"/>
  <c r="AA351" i="26"/>
  <c r="AA355" i="26"/>
  <c r="AA359" i="26"/>
  <c r="AA363" i="26"/>
  <c r="AA367" i="26"/>
  <c r="AA371" i="26"/>
  <c r="AA375" i="26"/>
  <c r="AA379" i="26"/>
  <c r="AA383" i="26"/>
  <c r="AA387" i="26"/>
  <c r="AA391" i="26"/>
  <c r="AA395" i="26"/>
  <c r="AA399" i="26"/>
  <c r="AA332" i="26"/>
  <c r="AA364" i="26"/>
  <c r="AA372" i="26"/>
  <c r="AA384" i="26"/>
  <c r="AA396" i="26"/>
  <c r="AA133" i="26"/>
  <c r="AA177" i="26"/>
  <c r="AA189" i="26"/>
  <c r="AA205" i="26"/>
  <c r="AA225" i="26"/>
  <c r="AA241" i="26"/>
  <c r="AA257" i="26"/>
  <c r="AA277" i="26"/>
  <c r="AA289" i="26"/>
  <c r="AA305" i="26"/>
  <c r="AA317" i="26"/>
  <c r="AA337" i="26"/>
  <c r="AA349" i="26"/>
  <c r="AA361" i="26"/>
  <c r="AA80" i="26"/>
  <c r="AA96" i="26"/>
  <c r="AA108" i="26"/>
  <c r="AA116" i="26"/>
  <c r="AA124" i="26"/>
  <c r="AA136" i="26"/>
  <c r="AA144" i="26"/>
  <c r="AA152" i="26"/>
  <c r="AA160" i="26"/>
  <c r="AA168" i="26"/>
  <c r="AA180" i="26"/>
  <c r="AA188" i="26"/>
  <c r="AA196" i="26"/>
  <c r="AA204" i="26"/>
  <c r="AA216" i="26"/>
  <c r="AA224" i="26"/>
  <c r="AA232" i="26"/>
  <c r="AA240" i="26"/>
  <c r="AA252" i="26"/>
  <c r="AA260" i="26"/>
  <c r="AA268" i="26"/>
  <c r="AA280" i="26"/>
  <c r="AA288" i="26"/>
  <c r="AA300" i="26"/>
  <c r="AA308" i="26"/>
  <c r="AA316" i="26"/>
  <c r="AA324" i="26"/>
  <c r="AA336" i="26"/>
  <c r="AA344" i="26"/>
  <c r="AA352" i="26"/>
  <c r="AA360" i="26"/>
  <c r="AA380" i="26"/>
  <c r="AA392" i="26"/>
  <c r="AA137" i="26"/>
  <c r="AA181" i="26"/>
  <c r="AA201" i="26"/>
  <c r="AA217" i="26"/>
  <c r="AA229" i="26"/>
  <c r="AA249" i="26"/>
  <c r="AA261" i="26"/>
  <c r="AA281" i="26"/>
  <c r="AA293" i="26"/>
  <c r="AA309" i="26"/>
  <c r="AA325" i="26"/>
  <c r="AA341" i="26"/>
  <c r="AA353" i="26"/>
  <c r="AA84" i="26"/>
  <c r="AA88" i="26"/>
  <c r="AA92" i="26"/>
  <c r="AA100" i="26"/>
  <c r="AA104" i="26"/>
  <c r="AA112" i="26"/>
  <c r="AA120" i="26"/>
  <c r="AA128" i="26"/>
  <c r="AA132" i="26"/>
  <c r="AA140" i="26"/>
  <c r="AA148" i="26"/>
  <c r="AA156" i="26"/>
  <c r="AA164" i="26"/>
  <c r="AA172" i="26"/>
  <c r="AA176" i="26"/>
  <c r="AA184" i="26"/>
  <c r="AA192" i="26"/>
  <c r="AA200" i="26"/>
  <c r="AA208" i="26"/>
  <c r="AA212" i="26"/>
  <c r="AA220" i="26"/>
  <c r="AA228" i="26"/>
  <c r="AA236" i="26"/>
  <c r="AA244" i="26"/>
  <c r="AA248" i="26"/>
  <c r="AA256" i="26"/>
  <c r="AA264" i="26"/>
  <c r="AA272" i="26"/>
  <c r="AA276" i="26"/>
  <c r="AA284" i="26"/>
  <c r="AA292" i="26"/>
  <c r="AA296" i="26"/>
  <c r="AA304" i="26"/>
  <c r="AA312" i="26"/>
  <c r="AA320" i="26"/>
  <c r="AA328" i="26"/>
  <c r="AA340" i="26"/>
  <c r="AA348" i="26"/>
  <c r="AA356" i="26"/>
  <c r="AA368" i="26"/>
  <c r="AA376" i="26"/>
  <c r="AA388" i="26"/>
  <c r="AA400" i="26"/>
  <c r="AA141" i="26"/>
  <c r="AA173" i="26"/>
  <c r="AA193" i="26"/>
  <c r="AA209" i="26"/>
  <c r="AA221" i="26"/>
  <c r="AA237" i="26"/>
  <c r="AA253" i="26"/>
  <c r="AA273" i="26"/>
  <c r="AA285" i="26"/>
  <c r="AA301" i="26"/>
  <c r="AA313" i="26"/>
  <c r="AA329" i="26"/>
  <c r="AA345" i="26"/>
  <c r="AA357" i="26"/>
  <c r="AA109" i="26"/>
  <c r="AA149" i="26"/>
  <c r="AA157" i="26"/>
  <c r="AA165" i="26"/>
  <c r="AA185" i="26"/>
  <c r="AA213" i="26"/>
  <c r="AA245" i="26"/>
  <c r="AA265" i="26"/>
  <c r="AA297" i="26"/>
  <c r="AA333" i="26"/>
  <c r="AA369" i="26"/>
  <c r="AA81" i="26"/>
  <c r="AA85" i="26"/>
  <c r="AA89" i="26"/>
  <c r="AA93" i="26"/>
  <c r="AA97" i="26"/>
  <c r="AA101" i="26"/>
  <c r="AA105" i="26"/>
  <c r="AA113" i="26"/>
  <c r="AA117" i="26"/>
  <c r="AA121" i="26"/>
  <c r="AA125" i="26"/>
  <c r="AA129" i="26"/>
  <c r="AA145" i="26"/>
  <c r="AA153" i="26"/>
  <c r="AA161" i="26"/>
  <c r="AA169" i="26"/>
  <c r="AA197" i="26"/>
  <c r="AA233" i="26"/>
  <c r="AA269" i="26"/>
  <c r="AA321" i="26"/>
  <c r="AA365" i="26"/>
  <c r="AA82" i="26"/>
  <c r="AA86" i="26"/>
  <c r="AA90" i="26"/>
  <c r="AA122" i="26"/>
  <c r="AA374" i="26"/>
  <c r="AA385" i="26"/>
  <c r="AA394" i="26"/>
  <c r="AA94" i="26"/>
  <c r="AA126" i="26"/>
  <c r="AA154" i="26"/>
  <c r="AA170" i="26"/>
  <c r="AA186" i="26"/>
  <c r="AA202" i="26"/>
  <c r="AA218" i="26"/>
  <c r="AA234" i="26"/>
  <c r="AA250" i="26"/>
  <c r="AA282" i="26"/>
  <c r="AA298" i="26"/>
  <c r="AA314" i="26"/>
  <c r="AA330" i="26"/>
  <c r="AA362" i="26"/>
  <c r="AA386" i="26"/>
  <c r="AA98" i="26"/>
  <c r="AA377" i="26"/>
  <c r="AA102" i="26"/>
  <c r="AA158" i="26"/>
  <c r="AA190" i="26"/>
  <c r="AA222" i="26"/>
  <c r="AA254" i="26"/>
  <c r="AA286" i="26"/>
  <c r="AA318" i="26"/>
  <c r="AA350" i="26"/>
  <c r="AA389" i="26"/>
  <c r="AA138" i="26"/>
  <c r="AA390" i="26"/>
  <c r="AA142" i="26"/>
  <c r="AA194" i="26"/>
  <c r="AA242" i="26"/>
  <c r="AA290" i="26"/>
  <c r="AA322" i="26"/>
  <c r="AA370" i="26"/>
  <c r="AA114" i="26"/>
  <c r="AA393" i="26"/>
  <c r="AA166" i="26"/>
  <c r="AA214" i="26"/>
  <c r="AA278" i="26"/>
  <c r="AA326" i="26"/>
  <c r="AA266" i="26"/>
  <c r="AA346" i="26"/>
  <c r="AA130" i="26"/>
  <c r="AA397" i="26"/>
  <c r="AA134" i="26"/>
  <c r="AA174" i="26"/>
  <c r="AA206" i="26"/>
  <c r="AA238" i="26"/>
  <c r="AA270" i="26"/>
  <c r="AA302" i="26"/>
  <c r="AA334" i="26"/>
  <c r="AA366" i="26"/>
  <c r="AA106" i="26"/>
  <c r="AA110" i="26"/>
  <c r="AA178" i="26"/>
  <c r="AA226" i="26"/>
  <c r="AA274" i="26"/>
  <c r="AA338" i="26"/>
  <c r="AA382" i="26"/>
  <c r="AA150" i="26"/>
  <c r="AA230" i="26"/>
  <c r="AA294" i="26"/>
  <c r="AA342" i="26"/>
  <c r="AA378" i="26"/>
  <c r="AA398" i="26"/>
  <c r="AA162" i="26"/>
  <c r="AA210" i="26"/>
  <c r="AA258" i="26"/>
  <c r="AA306" i="26"/>
  <c r="AA354" i="26"/>
  <c r="AA146" i="26"/>
  <c r="AA401" i="26"/>
  <c r="AA182" i="26"/>
  <c r="AA198" i="26"/>
  <c r="AA246" i="26"/>
  <c r="AA310" i="26"/>
  <c r="AA373" i="26"/>
  <c r="AA381" i="26"/>
  <c r="AA118" i="26"/>
  <c r="AA262" i="26"/>
  <c r="AA358" i="26"/>
  <c r="V396" i="26"/>
  <c r="V388" i="26"/>
  <c r="V380" i="26"/>
  <c r="V372" i="26"/>
  <c r="V364" i="26"/>
  <c r="V356" i="26"/>
  <c r="V348" i="26"/>
  <c r="V340" i="26"/>
  <c r="V332" i="26"/>
  <c r="V324" i="26"/>
  <c r="V316" i="26"/>
  <c r="V395" i="26"/>
  <c r="V387" i="26"/>
  <c r="V379" i="26"/>
  <c r="V371" i="26"/>
  <c r="V363" i="26"/>
  <c r="V355" i="26"/>
  <c r="V401" i="26"/>
  <c r="V400" i="26"/>
  <c r="V392" i="26"/>
  <c r="V399" i="26"/>
  <c r="V391" i="26"/>
  <c r="V383" i="26"/>
  <c r="V375" i="26"/>
  <c r="V367" i="26"/>
  <c r="V359" i="26"/>
  <c r="V351" i="26"/>
  <c r="V343" i="26"/>
  <c r="V335" i="26"/>
  <c r="V327" i="26"/>
  <c r="V319" i="26"/>
  <c r="V311" i="26"/>
  <c r="V303" i="26"/>
  <c r="V295" i="26"/>
  <c r="V398" i="26"/>
  <c r="V390" i="26"/>
  <c r="V382" i="26"/>
  <c r="V374" i="26"/>
  <c r="V366" i="26"/>
  <c r="V358" i="26"/>
  <c r="V350" i="26"/>
  <c r="V342" i="26"/>
  <c r="V334" i="26"/>
  <c r="V326" i="26"/>
  <c r="V318" i="26"/>
  <c r="V310" i="26"/>
  <c r="V302" i="26"/>
  <c r="V294" i="26"/>
  <c r="V397" i="26"/>
  <c r="V389" i="26"/>
  <c r="V381" i="26"/>
  <c r="V373" i="26"/>
  <c r="V365" i="26"/>
  <c r="V357" i="26"/>
  <c r="V349" i="26"/>
  <c r="V341" i="26"/>
  <c r="V333" i="26"/>
  <c r="V325" i="26"/>
  <c r="V317" i="26"/>
  <c r="V309" i="26"/>
  <c r="V291" i="26"/>
  <c r="V283" i="26"/>
  <c r="V275" i="26"/>
  <c r="V267" i="26"/>
  <c r="V259" i="26"/>
  <c r="V251" i="26"/>
  <c r="V393" i="26"/>
  <c r="V337" i="26"/>
  <c r="V321" i="26"/>
  <c r="V306" i="26"/>
  <c r="V293" i="26"/>
  <c r="V292" i="26"/>
  <c r="V287" i="26"/>
  <c r="V286" i="26"/>
  <c r="V285" i="26"/>
  <c r="V284" i="26"/>
  <c r="V279" i="26"/>
  <c r="V278" i="26"/>
  <c r="V277" i="26"/>
  <c r="V276" i="26"/>
  <c r="V271" i="26"/>
  <c r="V270" i="26"/>
  <c r="V269" i="26"/>
  <c r="V268" i="26"/>
  <c r="V263" i="26"/>
  <c r="V262" i="26"/>
  <c r="V261" i="26"/>
  <c r="V260" i="26"/>
  <c r="V255" i="26"/>
  <c r="V254" i="26"/>
  <c r="V253" i="26"/>
  <c r="V252" i="26"/>
  <c r="V247" i="26"/>
  <c r="V246" i="26"/>
  <c r="V245" i="26"/>
  <c r="V244" i="26"/>
  <c r="V243" i="26"/>
  <c r="V235" i="26"/>
  <c r="V227" i="26"/>
  <c r="V385" i="26"/>
  <c r="V378" i="26"/>
  <c r="V376" i="26"/>
  <c r="V369" i="26"/>
  <c r="V362" i="26"/>
  <c r="V360" i="26"/>
  <c r="V353" i="26"/>
  <c r="V347" i="26"/>
  <c r="V344" i="26"/>
  <c r="V331" i="26"/>
  <c r="V328" i="26"/>
  <c r="V315" i="26"/>
  <c r="V312" i="26"/>
  <c r="V386" i="26"/>
  <c r="V361" i="26"/>
  <c r="V314" i="26"/>
  <c r="V308" i="26"/>
  <c r="V299" i="26"/>
  <c r="V242" i="26"/>
  <c r="V241" i="26"/>
  <c r="V240" i="26"/>
  <c r="V234" i="26"/>
  <c r="V233" i="26"/>
  <c r="V232" i="26"/>
  <c r="V226" i="26"/>
  <c r="V225" i="26"/>
  <c r="V224" i="26"/>
  <c r="V215" i="26"/>
  <c r="V207" i="26"/>
  <c r="V199" i="26"/>
  <c r="V191" i="26"/>
  <c r="V183" i="26"/>
  <c r="V175" i="26"/>
  <c r="V167" i="26"/>
  <c r="V159" i="26"/>
  <c r="V151" i="26"/>
  <c r="V143" i="26"/>
  <c r="V135" i="26"/>
  <c r="V127" i="26"/>
  <c r="V119" i="26"/>
  <c r="V111" i="26"/>
  <c r="V300" i="26"/>
  <c r="V384" i="26"/>
  <c r="V377" i="26"/>
  <c r="V339" i="26"/>
  <c r="V305" i="26"/>
  <c r="V301" i="26"/>
  <c r="V296" i="26"/>
  <c r="V289" i="26"/>
  <c r="V280" i="26"/>
  <c r="V266" i="26"/>
  <c r="V257" i="26"/>
  <c r="V248" i="26"/>
  <c r="V370" i="26"/>
  <c r="V345" i="26"/>
  <c r="V322" i="26"/>
  <c r="V320" i="26"/>
  <c r="V236" i="26"/>
  <c r="V228" i="26"/>
  <c r="V290" i="26"/>
  <c r="V281" i="26"/>
  <c r="V272" i="26"/>
  <c r="V394" i="26"/>
  <c r="V336" i="26"/>
  <c r="V329" i="26"/>
  <c r="V274" i="26"/>
  <c r="V237" i="26"/>
  <c r="V218" i="26"/>
  <c r="V210" i="26"/>
  <c r="V202" i="26"/>
  <c r="V194" i="26"/>
  <c r="V186" i="26"/>
  <c r="V178" i="26"/>
  <c r="V170" i="26"/>
  <c r="V162" i="26"/>
  <c r="V154" i="26"/>
  <c r="V146" i="26"/>
  <c r="V138" i="26"/>
  <c r="V130" i="26"/>
  <c r="V122" i="26"/>
  <c r="V114" i="26"/>
  <c r="V106" i="26"/>
  <c r="V105" i="26"/>
  <c r="V97" i="26"/>
  <c r="V89" i="26"/>
  <c r="V81" i="26"/>
  <c r="V203" i="26"/>
  <c r="V195" i="26"/>
  <c r="V187" i="26"/>
  <c r="V179" i="26"/>
  <c r="V172" i="26"/>
  <c r="V163" i="26"/>
  <c r="V156" i="26"/>
  <c r="V123" i="26"/>
  <c r="V108" i="26"/>
  <c r="V107" i="26"/>
  <c r="V104" i="26"/>
  <c r="V96" i="26"/>
  <c r="V88" i="26"/>
  <c r="V173" i="26"/>
  <c r="V149" i="26"/>
  <c r="V133" i="26"/>
  <c r="V117" i="26"/>
  <c r="V109" i="26"/>
  <c r="V103" i="26"/>
  <c r="V79" i="26"/>
  <c r="V354" i="26"/>
  <c r="V264" i="26"/>
  <c r="V249" i="26"/>
  <c r="V231" i="26"/>
  <c r="V220" i="26"/>
  <c r="V219" i="26"/>
  <c r="V212" i="26"/>
  <c r="V211" i="26"/>
  <c r="V204" i="26"/>
  <c r="V196" i="26"/>
  <c r="V188" i="26"/>
  <c r="V180" i="26"/>
  <c r="V171" i="26"/>
  <c r="V164" i="26"/>
  <c r="V155" i="26"/>
  <c r="V148" i="26"/>
  <c r="V147" i="26"/>
  <c r="V140" i="26"/>
  <c r="V139" i="26"/>
  <c r="V132" i="26"/>
  <c r="V131" i="26"/>
  <c r="V124" i="26"/>
  <c r="V116" i="26"/>
  <c r="V115" i="26"/>
  <c r="V80" i="26"/>
  <c r="V141" i="26"/>
  <c r="V125" i="26"/>
  <c r="V95" i="26"/>
  <c r="V87" i="26"/>
  <c r="V346" i="26"/>
  <c r="V338" i="26"/>
  <c r="V307" i="26"/>
  <c r="V297" i="26"/>
  <c r="V221" i="26"/>
  <c r="V213" i="26"/>
  <c r="V205" i="26"/>
  <c r="V197" i="26"/>
  <c r="V189" i="26"/>
  <c r="V181" i="26"/>
  <c r="V165" i="26"/>
  <c r="V157" i="26"/>
  <c r="V304" i="26"/>
  <c r="V352" i="26"/>
  <c r="V330" i="26"/>
  <c r="V282" i="26"/>
  <c r="V250" i="26"/>
  <c r="V239" i="26"/>
  <c r="V209" i="26"/>
  <c r="V192" i="26"/>
  <c r="V177" i="26"/>
  <c r="V160" i="26"/>
  <c r="V145" i="26"/>
  <c r="V128" i="26"/>
  <c r="V113" i="26"/>
  <c r="V144" i="26"/>
  <c r="V100" i="26"/>
  <c r="V84" i="26"/>
  <c r="V223" i="26"/>
  <c r="V110" i="26"/>
  <c r="V184" i="26"/>
  <c r="V94" i="26"/>
  <c r="V368" i="26"/>
  <c r="V288" i="26"/>
  <c r="V222" i="26"/>
  <c r="V190" i="26"/>
  <c r="V158" i="26"/>
  <c r="V126" i="26"/>
  <c r="V98" i="26"/>
  <c r="V90" i="26"/>
  <c r="V82" i="26"/>
  <c r="V230" i="26"/>
  <c r="V99" i="26"/>
  <c r="V229" i="26"/>
  <c r="V85" i="26"/>
  <c r="V201" i="26"/>
  <c r="V169" i="26"/>
  <c r="V120" i="26"/>
  <c r="V102" i="26"/>
  <c r="V150" i="26"/>
  <c r="V265" i="26"/>
  <c r="V217" i="26"/>
  <c r="V200" i="26"/>
  <c r="V185" i="26"/>
  <c r="V168" i="26"/>
  <c r="V153" i="26"/>
  <c r="V136" i="26"/>
  <c r="V121" i="26"/>
  <c r="V198" i="26"/>
  <c r="V166" i="26"/>
  <c r="V134" i="26"/>
  <c r="V91" i="26"/>
  <c r="V83" i="26"/>
  <c r="V161" i="26"/>
  <c r="V112" i="26"/>
  <c r="V92" i="26"/>
  <c r="V206" i="26"/>
  <c r="V174" i="26"/>
  <c r="V93" i="26"/>
  <c r="V216" i="26"/>
  <c r="V137" i="26"/>
  <c r="V86" i="26"/>
  <c r="V298" i="26"/>
  <c r="V256" i="26"/>
  <c r="V208" i="26"/>
  <c r="V193" i="26"/>
  <c r="V176" i="26"/>
  <c r="V142" i="26"/>
  <c r="V101" i="26"/>
  <c r="V152" i="26"/>
  <c r="V323" i="26"/>
  <c r="V258" i="26"/>
  <c r="V238" i="26"/>
  <c r="V129" i="26"/>
  <c r="V313" i="26"/>
  <c r="V273" i="26"/>
  <c r="V214" i="26"/>
  <c r="V182" i="26"/>
  <c r="V118" i="26"/>
  <c r="W118" i="26" l="1"/>
  <c r="W182" i="26"/>
  <c r="W214" i="26"/>
  <c r="W273" i="26"/>
  <c r="W313" i="26"/>
  <c r="W129" i="26"/>
  <c r="W238" i="26"/>
  <c r="W258" i="26"/>
  <c r="W323" i="26"/>
  <c r="W152" i="26"/>
  <c r="W101" i="26"/>
  <c r="W142" i="26"/>
  <c r="W176" i="26"/>
  <c r="W193" i="26"/>
  <c r="W208" i="26"/>
  <c r="W256" i="26"/>
  <c r="W298" i="26"/>
  <c r="W86" i="26"/>
  <c r="W137" i="26"/>
  <c r="W216" i="26"/>
  <c r="W93" i="26"/>
  <c r="W174" i="26"/>
  <c r="W206" i="26"/>
  <c r="W92" i="26"/>
  <c r="W112" i="26"/>
  <c r="W161" i="26"/>
  <c r="W83" i="26"/>
  <c r="W91" i="26"/>
  <c r="W134" i="26"/>
  <c r="W166" i="26"/>
  <c r="W198" i="26"/>
  <c r="W121" i="26"/>
  <c r="W136" i="26"/>
  <c r="W153" i="26"/>
  <c r="W168" i="26"/>
  <c r="W185" i="26"/>
  <c r="W200" i="26"/>
  <c r="W217" i="26"/>
  <c r="W265" i="26"/>
  <c r="W150" i="26"/>
  <c r="W102" i="26"/>
  <c r="W120" i="26"/>
  <c r="W169" i="26"/>
  <c r="W201" i="26"/>
  <c r="W85" i="26"/>
  <c r="W229" i="26"/>
  <c r="W99" i="26"/>
  <c r="W230" i="26"/>
  <c r="W82" i="26"/>
  <c r="W90" i="26"/>
  <c r="W98" i="26"/>
  <c r="W126" i="26"/>
  <c r="W158" i="26"/>
  <c r="W190" i="26"/>
  <c r="W222" i="26"/>
  <c r="W288" i="26"/>
  <c r="W368" i="26"/>
  <c r="W94" i="26"/>
  <c r="W184" i="26"/>
  <c r="W110" i="26"/>
  <c r="W223" i="26"/>
  <c r="W84" i="26"/>
  <c r="W100" i="26"/>
  <c r="W144" i="26"/>
  <c r="W113" i="26"/>
  <c r="W128" i="26"/>
  <c r="W145" i="26"/>
  <c r="W160" i="26"/>
  <c r="W177" i="26"/>
  <c r="W192" i="26"/>
  <c r="W209" i="26"/>
  <c r="W239" i="26"/>
  <c r="W250" i="26"/>
  <c r="W282" i="26"/>
  <c r="W330" i="26"/>
  <c r="W352" i="26"/>
  <c r="W304" i="26"/>
  <c r="W157" i="26"/>
  <c r="W165" i="26"/>
  <c r="W181" i="26"/>
  <c r="W189" i="26"/>
  <c r="W197" i="26"/>
  <c r="W205" i="26"/>
  <c r="W213" i="26"/>
  <c r="W221" i="26"/>
  <c r="W297" i="26"/>
  <c r="W307" i="26"/>
  <c r="W338" i="26"/>
  <c r="W346" i="26"/>
  <c r="W87" i="26"/>
  <c r="W95" i="26"/>
  <c r="W125" i="26"/>
  <c r="W141" i="26"/>
  <c r="W80" i="26"/>
  <c r="W115" i="26"/>
  <c r="W116" i="26"/>
  <c r="W124" i="26"/>
  <c r="W131" i="26"/>
  <c r="W132" i="26"/>
  <c r="W139" i="26"/>
  <c r="W140" i="26"/>
  <c r="W147" i="26"/>
  <c r="W148" i="26"/>
  <c r="W155" i="26"/>
  <c r="W164" i="26"/>
  <c r="W171" i="26"/>
  <c r="W180" i="26"/>
  <c r="W188" i="26"/>
  <c r="W196" i="26"/>
  <c r="W204" i="26"/>
  <c r="W211" i="26"/>
  <c r="W212" i="26"/>
  <c r="W219" i="26"/>
  <c r="W220" i="26"/>
  <c r="W231" i="26"/>
  <c r="W249" i="26"/>
  <c r="W264" i="26"/>
  <c r="W354" i="26"/>
  <c r="W79" i="26"/>
  <c r="W103" i="26"/>
  <c r="W109" i="26"/>
  <c r="W117" i="26"/>
  <c r="W133" i="26"/>
  <c r="W149" i="26"/>
  <c r="W173" i="26"/>
  <c r="W88" i="26"/>
  <c r="W96" i="26"/>
  <c r="W104" i="26"/>
  <c r="W107" i="26"/>
  <c r="W108" i="26"/>
  <c r="W123" i="26"/>
  <c r="W156" i="26"/>
  <c r="W163" i="26"/>
  <c r="W172" i="26"/>
  <c r="W179" i="26"/>
  <c r="W187" i="26"/>
  <c r="W195" i="26"/>
  <c r="W203" i="26"/>
  <c r="W81" i="26"/>
  <c r="W89" i="26"/>
  <c r="W97" i="26"/>
  <c r="W105" i="26"/>
  <c r="W106" i="26"/>
  <c r="W114" i="26"/>
  <c r="W122" i="26"/>
  <c r="W130" i="26"/>
  <c r="W138" i="26"/>
  <c r="W146" i="26"/>
  <c r="W154" i="26"/>
  <c r="W162" i="26"/>
  <c r="W170" i="26"/>
  <c r="W178" i="26"/>
  <c r="W186" i="26"/>
  <c r="W194" i="26"/>
  <c r="W202" i="26"/>
  <c r="W210" i="26"/>
  <c r="W218" i="26"/>
  <c r="W237" i="26"/>
  <c r="W274" i="26"/>
  <c r="W329" i="26"/>
  <c r="W336" i="26"/>
  <c r="W394" i="26"/>
  <c r="W272" i="26"/>
  <c r="W281" i="26"/>
  <c r="W290" i="26"/>
  <c r="W228" i="26"/>
  <c r="W236" i="26"/>
  <c r="W320" i="26"/>
  <c r="W322" i="26"/>
  <c r="W345" i="26"/>
  <c r="W370" i="26"/>
  <c r="W248" i="26"/>
  <c r="W257" i="26"/>
  <c r="W266" i="26"/>
  <c r="W280" i="26"/>
  <c r="W289" i="26"/>
  <c r="W296" i="26"/>
  <c r="W301" i="26"/>
  <c r="W305" i="26"/>
  <c r="W339" i="26"/>
  <c r="W377" i="26"/>
  <c r="W384" i="26"/>
  <c r="W300" i="26"/>
  <c r="W111" i="26"/>
  <c r="W119" i="26"/>
  <c r="W127" i="26"/>
  <c r="W135" i="26"/>
  <c r="W143" i="26"/>
  <c r="W151" i="26"/>
  <c r="W159" i="26"/>
  <c r="W167" i="26"/>
  <c r="W175" i="26"/>
  <c r="W183" i="26"/>
  <c r="W191" i="26"/>
  <c r="W199" i="26"/>
  <c r="W207" i="26"/>
  <c r="W215" i="26"/>
  <c r="W224" i="26"/>
  <c r="W225" i="26"/>
  <c r="W226" i="26"/>
  <c r="W232" i="26"/>
  <c r="W233" i="26"/>
  <c r="W234" i="26"/>
  <c r="W240" i="26"/>
  <c r="W241" i="26"/>
  <c r="W242" i="26"/>
  <c r="W299" i="26"/>
  <c r="W308" i="26"/>
  <c r="W314" i="26"/>
  <c r="W361" i="26"/>
  <c r="W386" i="26"/>
  <c r="W312" i="26"/>
  <c r="W315" i="26"/>
  <c r="W328" i="26"/>
  <c r="W331" i="26"/>
  <c r="W344" i="26"/>
  <c r="W347" i="26"/>
  <c r="W353" i="26"/>
  <c r="W360" i="26"/>
  <c r="W362" i="26"/>
  <c r="W369" i="26"/>
  <c r="W376" i="26"/>
  <c r="W378" i="26"/>
  <c r="W385" i="26"/>
  <c r="W227" i="26"/>
  <c r="W235" i="26"/>
  <c r="W243" i="26"/>
  <c r="W244" i="26"/>
  <c r="W245" i="26"/>
  <c r="W246" i="26"/>
  <c r="W247" i="26"/>
  <c r="W252" i="26"/>
  <c r="W253" i="26"/>
  <c r="W254" i="26"/>
  <c r="W255" i="26"/>
  <c r="W260" i="26"/>
  <c r="W261" i="26"/>
  <c r="W262" i="26"/>
  <c r="W263" i="26"/>
  <c r="W268" i="26"/>
  <c r="W269" i="26"/>
  <c r="W270" i="26"/>
  <c r="W271" i="26"/>
  <c r="W276" i="26"/>
  <c r="W277" i="26"/>
  <c r="W278" i="26"/>
  <c r="W279" i="26"/>
  <c r="W284" i="26"/>
  <c r="W285" i="26"/>
  <c r="W286" i="26"/>
  <c r="W287" i="26"/>
  <c r="W292" i="26"/>
  <c r="W293" i="26"/>
  <c r="W306" i="26"/>
  <c r="W321" i="26"/>
  <c r="W337" i="26"/>
  <c r="W393" i="26"/>
  <c r="W251" i="26"/>
  <c r="W259" i="26"/>
  <c r="W267" i="26"/>
  <c r="W275" i="26"/>
  <c r="W283" i="26"/>
  <c r="W291" i="26"/>
  <c r="W309" i="26"/>
  <c r="W317" i="26"/>
  <c r="W325" i="26"/>
  <c r="W333" i="26"/>
  <c r="W341" i="26"/>
  <c r="W349" i="26"/>
  <c r="W357" i="26"/>
  <c r="W365" i="26"/>
  <c r="W373" i="26"/>
  <c r="W381" i="26"/>
  <c r="W389" i="26"/>
  <c r="W397" i="26"/>
  <c r="W294" i="26"/>
  <c r="W302" i="26"/>
  <c r="W310" i="26"/>
  <c r="W318" i="26"/>
  <c r="W326" i="26"/>
  <c r="W334" i="26"/>
  <c r="W342" i="26"/>
  <c r="W350" i="26"/>
  <c r="W358" i="26"/>
  <c r="W366" i="26"/>
  <c r="W374" i="26"/>
  <c r="W382" i="26"/>
  <c r="W390" i="26"/>
  <c r="W398" i="26"/>
  <c r="W295" i="26"/>
  <c r="W303" i="26"/>
  <c r="W311" i="26"/>
  <c r="W319" i="26"/>
  <c r="W327" i="26"/>
  <c r="W335" i="26"/>
  <c r="W343" i="26"/>
  <c r="W351" i="26"/>
  <c r="W359" i="26"/>
  <c r="W367" i="26"/>
  <c r="W375" i="26"/>
  <c r="W383" i="26"/>
  <c r="W391" i="26"/>
  <c r="W399" i="26"/>
  <c r="W392" i="26"/>
  <c r="W400" i="26"/>
  <c r="W401" i="26"/>
  <c r="W355" i="26"/>
  <c r="W363" i="26"/>
  <c r="W371" i="26"/>
  <c r="W379" i="26"/>
  <c r="W387" i="26"/>
  <c r="W395" i="26"/>
  <c r="W316" i="26"/>
  <c r="W324" i="26"/>
  <c r="W332" i="26"/>
  <c r="W340" i="26"/>
  <c r="W348" i="26"/>
  <c r="W356" i="26"/>
  <c r="W364" i="26"/>
  <c r="W372" i="26"/>
  <c r="W380" i="26"/>
  <c r="W388" i="26"/>
  <c r="W396" i="26"/>
  <c r="AA78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V78" i="26"/>
  <c r="V70" i="27"/>
  <c r="V62" i="27"/>
  <c r="V54" i="27"/>
  <c r="V46" i="27"/>
  <c r="V38" i="27"/>
  <c r="V69" i="27"/>
  <c r="V61" i="27"/>
  <c r="V53" i="27"/>
  <c r="V45" i="27"/>
  <c r="V37" i="27"/>
  <c r="V68" i="27"/>
  <c r="V60" i="27"/>
  <c r="V52" i="27"/>
  <c r="V44" i="27"/>
  <c r="V36" i="27"/>
  <c r="V67" i="27"/>
  <c r="V59" i="27"/>
  <c r="V51" i="27"/>
  <c r="V43" i="27"/>
  <c r="V35" i="27"/>
  <c r="V66" i="27"/>
  <c r="V58" i="27"/>
  <c r="V50" i="27"/>
  <c r="V42" i="27"/>
  <c r="V65" i="27"/>
  <c r="V57" i="27"/>
  <c r="V49" i="27"/>
  <c r="V41" i="27"/>
  <c r="V64" i="27"/>
  <c r="V56" i="27"/>
  <c r="V48" i="27"/>
  <c r="V40" i="27"/>
  <c r="V63" i="27"/>
  <c r="V55" i="27"/>
  <c r="V47" i="27"/>
  <c r="V39" i="27"/>
  <c r="V34" i="27"/>
  <c r="AA70" i="27"/>
  <c r="AA62" i="27"/>
  <c r="AA54" i="27"/>
  <c r="AA46" i="27"/>
  <c r="AA38" i="27"/>
  <c r="AA60" i="27"/>
  <c r="AA44" i="27"/>
  <c r="AA67" i="27"/>
  <c r="AA51" i="27"/>
  <c r="AA35" i="27"/>
  <c r="AA58" i="27"/>
  <c r="AA42" i="27"/>
  <c r="AA57" i="27"/>
  <c r="AA41" i="27"/>
  <c r="AA56" i="27"/>
  <c r="AA40" i="27"/>
  <c r="AA55" i="27"/>
  <c r="AA39" i="27"/>
  <c r="AA69" i="27"/>
  <c r="AA61" i="27"/>
  <c r="AA53" i="27"/>
  <c r="AA45" i="27"/>
  <c r="AA37" i="27"/>
  <c r="AA68" i="27"/>
  <c r="AA52" i="27"/>
  <c r="AA36" i="27"/>
  <c r="AA59" i="27"/>
  <c r="AA43" i="27"/>
  <c r="AA66" i="27"/>
  <c r="AA50" i="27"/>
  <c r="AA65" i="27"/>
  <c r="AA49" i="27"/>
  <c r="AA64" i="27"/>
  <c r="AA63" i="27"/>
  <c r="AA47" i="27"/>
  <c r="AA48" i="27"/>
  <c r="AA34" i="27"/>
  <c r="AA28" i="27"/>
  <c r="AA25" i="27"/>
  <c r="AA24" i="27"/>
  <c r="AA29" i="27"/>
  <c r="AA27" i="27"/>
  <c r="AA33" i="27"/>
  <c r="AA30" i="27"/>
  <c r="AA26" i="27"/>
  <c r="AA32" i="27"/>
  <c r="AA31" i="27"/>
  <c r="AA23" i="27"/>
  <c r="W78" i="26" l="1"/>
  <c r="W45" i="27"/>
  <c r="W49" i="27"/>
  <c r="W37" i="27"/>
  <c r="W53" i="27"/>
  <c r="W57" i="27"/>
  <c r="W61" i="27"/>
  <c r="W65" i="27"/>
  <c r="W69" i="27"/>
  <c r="W41" i="27"/>
  <c r="W34" i="27"/>
  <c r="W43" i="27"/>
  <c r="W38" i="27"/>
  <c r="W42" i="27"/>
  <c r="W46" i="27"/>
  <c r="W50" i="27"/>
  <c r="W54" i="27"/>
  <c r="W58" i="27"/>
  <c r="W62" i="27"/>
  <c r="W66" i="27"/>
  <c r="W70" i="27"/>
  <c r="W35" i="27"/>
  <c r="W39" i="27"/>
  <c r="W47" i="27"/>
  <c r="W51" i="27"/>
  <c r="W55" i="27"/>
  <c r="W59" i="27"/>
  <c r="W63" i="27"/>
  <c r="W67" i="27"/>
  <c r="W36" i="27"/>
  <c r="W40" i="27"/>
  <c r="W44" i="27"/>
  <c r="W48" i="27"/>
  <c r="W52" i="27"/>
  <c r="W56" i="27"/>
  <c r="W60" i="27"/>
  <c r="W64" i="27"/>
  <c r="W68" i="27"/>
  <c r="P77" i="26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C98" i="13"/>
  <c r="V51" i="26"/>
  <c r="AA54" i="26"/>
  <c r="V55" i="26"/>
  <c r="V41" i="26"/>
  <c r="AA63" i="26"/>
  <c r="AA41" i="26"/>
  <c r="V60" i="26"/>
  <c r="AA47" i="26"/>
  <c r="V48" i="26"/>
  <c r="V59" i="26"/>
  <c r="AA61" i="26"/>
  <c r="AA71" i="26"/>
  <c r="V57" i="26"/>
  <c r="AA74" i="26"/>
  <c r="V56" i="26"/>
  <c r="V58" i="26"/>
  <c r="AA59" i="26"/>
  <c r="V42" i="26"/>
  <c r="V73" i="26"/>
  <c r="AA45" i="26"/>
  <c r="V75" i="26"/>
  <c r="V72" i="26"/>
  <c r="AA75" i="26"/>
  <c r="AA52" i="26"/>
  <c r="AA64" i="26"/>
  <c r="V70" i="26"/>
  <c r="AA46" i="26"/>
  <c r="AA72" i="26"/>
  <c r="V54" i="26"/>
  <c r="V68" i="26"/>
  <c r="V69" i="26"/>
  <c r="V61" i="26"/>
  <c r="V63" i="26"/>
  <c r="AA51" i="26"/>
  <c r="AA67" i="26"/>
  <c r="V43" i="26"/>
  <c r="V76" i="26"/>
  <c r="AA62" i="26"/>
  <c r="V66" i="26"/>
  <c r="V53" i="26"/>
  <c r="AA69" i="26"/>
  <c r="AA50" i="26"/>
  <c r="AA77" i="26"/>
  <c r="AA57" i="26"/>
  <c r="V71" i="26"/>
  <c r="V77" i="26"/>
  <c r="V64" i="26"/>
  <c r="AA42" i="26"/>
  <c r="V46" i="26"/>
  <c r="AA66" i="26"/>
  <c r="AA56" i="26"/>
  <c r="V74" i="26"/>
  <c r="V45" i="26"/>
  <c r="AA68" i="26"/>
  <c r="AA43" i="26"/>
  <c r="V62" i="26"/>
  <c r="V65" i="26"/>
  <c r="AA49" i="26"/>
  <c r="AA73" i="26"/>
  <c r="V52" i="26"/>
  <c r="V44" i="26"/>
  <c r="V67" i="26"/>
  <c r="AA53" i="26"/>
  <c r="V47" i="26"/>
  <c r="AA44" i="26"/>
  <c r="AA70" i="26"/>
  <c r="AA58" i="26"/>
  <c r="V50" i="26"/>
  <c r="AA55" i="26"/>
  <c r="AA76" i="26"/>
  <c r="AA48" i="26"/>
  <c r="AA60" i="26"/>
  <c r="V49" i="26"/>
  <c r="AA65" i="26"/>
  <c r="W44" i="26" l="1"/>
  <c r="W64" i="26"/>
  <c r="W72" i="26"/>
  <c r="W46" i="26"/>
  <c r="W54" i="26"/>
  <c r="W60" i="26"/>
  <c r="W52" i="26"/>
  <c r="W45" i="26"/>
  <c r="W53" i="26"/>
  <c r="W68" i="26"/>
  <c r="W76" i="26"/>
  <c r="W62" i="26"/>
  <c r="W56" i="26"/>
  <c r="W42" i="26"/>
  <c r="W50" i="26"/>
  <c r="W58" i="26"/>
  <c r="W48" i="26"/>
  <c r="W41" i="26"/>
  <c r="W49" i="26"/>
  <c r="W57" i="26"/>
  <c r="W70" i="26"/>
  <c r="W43" i="26"/>
  <c r="W47" i="26"/>
  <c r="W51" i="26"/>
  <c r="W55" i="26"/>
  <c r="W59" i="26"/>
  <c r="W63" i="26"/>
  <c r="W67" i="26"/>
  <c r="W71" i="26"/>
  <c r="W75" i="26"/>
  <c r="W61" i="26"/>
  <c r="W65" i="26"/>
  <c r="W69" i="26"/>
  <c r="W73" i="26"/>
  <c r="W77" i="26"/>
  <c r="W66" i="26"/>
  <c r="W74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AA86" i="13"/>
  <c r="AA92" i="13"/>
  <c r="AA87" i="13"/>
  <c r="AA91" i="13"/>
  <c r="V34" i="29"/>
  <c r="AA80" i="13"/>
  <c r="AA90" i="13"/>
  <c r="AA77" i="13"/>
  <c r="AA67" i="13"/>
  <c r="AA83" i="13"/>
  <c r="AA61" i="13"/>
  <c r="AA84" i="13"/>
  <c r="AA62" i="13"/>
  <c r="AA66" i="13"/>
  <c r="V103" i="13"/>
  <c r="AA69" i="13"/>
  <c r="AA63" i="13"/>
  <c r="AA85" i="13"/>
  <c r="AA64" i="13"/>
  <c r="AA74" i="13"/>
  <c r="AA81" i="13"/>
  <c r="AA68" i="13"/>
  <c r="V104" i="13"/>
  <c r="AA88" i="13"/>
  <c r="AA82" i="13"/>
  <c r="AA96" i="13"/>
  <c r="AA71" i="13"/>
  <c r="AA79" i="13"/>
  <c r="AA34" i="29"/>
  <c r="AA95" i="13"/>
  <c r="S34" i="29"/>
  <c r="AA70" i="13"/>
  <c r="U34" i="29"/>
  <c r="AA89" i="13"/>
  <c r="AA76" i="13"/>
  <c r="AA65" i="13"/>
  <c r="AA97" i="13"/>
  <c r="AA72" i="13"/>
  <c r="AA78" i="13"/>
  <c r="AA73" i="13"/>
  <c r="AA93" i="13"/>
  <c r="V102" i="13"/>
  <c r="T34" i="29"/>
  <c r="AA94" i="13"/>
  <c r="AA75" i="13"/>
  <c r="X34" i="29" l="1"/>
  <c r="Y34" i="29" s="1"/>
  <c r="W102" i="13"/>
  <c r="W103" i="13"/>
  <c r="W104" i="13"/>
  <c r="W34" i="29"/>
  <c r="M15" i="22" l="1"/>
  <c r="L15" i="22"/>
  <c r="K15" i="22"/>
  <c r="J15" i="22"/>
  <c r="I15" i="22"/>
  <c r="AA23" i="28" l="1" a="1"/>
  <c r="AA24" i="28" s="1"/>
  <c r="AA23" i="28"/>
  <c r="AA30" i="28"/>
  <c r="AA31" i="28"/>
  <c r="AA38" i="28"/>
  <c r="AA39" i="28"/>
  <c r="AA46" i="28"/>
  <c r="AF23" i="26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V24" i="13"/>
  <c r="V23" i="13"/>
  <c r="V33" i="13"/>
  <c r="V31" i="13"/>
  <c r="V29" i="13"/>
  <c r="V28" i="13"/>
  <c r="V34" i="13"/>
  <c r="V32" i="13"/>
  <c r="V30" i="13"/>
  <c r="V26" i="13"/>
  <c r="V27" i="13"/>
  <c r="V25" i="13"/>
  <c r="W25" i="13" l="1"/>
  <c r="W32" i="13"/>
  <c r="W31" i="13"/>
  <c r="W23" i="13"/>
  <c r="W27" i="13"/>
  <c r="W30" i="13"/>
  <c r="W34" i="13"/>
  <c r="W29" i="13"/>
  <c r="W26" i="13"/>
  <c r="W28" i="13"/>
  <c r="W33" i="13"/>
  <c r="W24" i="13"/>
  <c r="O24" i="28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V37" i="28"/>
  <c r="V33" i="28"/>
  <c r="V44" i="28"/>
  <c r="V24" i="28"/>
  <c r="V41" i="28"/>
  <c r="V46" i="28"/>
  <c r="V42" i="28"/>
  <c r="V23" i="28"/>
  <c r="V34" i="28"/>
  <c r="V36" i="28"/>
  <c r="V27" i="28"/>
  <c r="V30" i="28"/>
  <c r="V31" i="28"/>
  <c r="V45" i="28"/>
  <c r="V43" i="28"/>
  <c r="V25" i="28"/>
  <c r="V32" i="28"/>
  <c r="V38" i="28"/>
  <c r="V39" i="28"/>
  <c r="V29" i="28"/>
  <c r="V26" i="28"/>
  <c r="V35" i="28"/>
  <c r="V40" i="28"/>
  <c r="V28" i="28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V73" i="13"/>
  <c r="V85" i="13"/>
  <c r="V99" i="13"/>
  <c r="V75" i="13"/>
  <c r="V93" i="13"/>
  <c r="V23" i="26"/>
  <c r="V66" i="13"/>
  <c r="V80" i="13"/>
  <c r="V77" i="13"/>
  <c r="V82" i="13"/>
  <c r="V88" i="13"/>
  <c r="V70" i="13"/>
  <c r="V68" i="13"/>
  <c r="V100" i="13"/>
  <c r="V74" i="13"/>
  <c r="V78" i="13"/>
  <c r="V64" i="13"/>
  <c r="V87" i="13"/>
  <c r="V94" i="13"/>
  <c r="V97" i="13"/>
  <c r="V27" i="26"/>
  <c r="V72" i="13"/>
  <c r="V76" i="13"/>
  <c r="V26" i="26"/>
  <c r="V25" i="26"/>
  <c r="V83" i="13"/>
  <c r="V28" i="26"/>
  <c r="V67" i="13"/>
  <c r="V71" i="13"/>
  <c r="V24" i="26"/>
  <c r="V89" i="13"/>
  <c r="V98" i="13"/>
  <c r="V95" i="13"/>
  <c r="V91" i="13"/>
  <c r="V96" i="13"/>
  <c r="V79" i="13"/>
  <c r="V63" i="13"/>
  <c r="V61" i="13"/>
  <c r="V86" i="13"/>
  <c r="V69" i="13"/>
  <c r="V101" i="13"/>
  <c r="V84" i="13"/>
  <c r="V62" i="13"/>
  <c r="V65" i="13"/>
  <c r="V81" i="13"/>
  <c r="V90" i="13"/>
  <c r="V92" i="13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V33" i="26"/>
  <c r="V34" i="26"/>
  <c r="V29" i="26"/>
  <c r="V30" i="26"/>
  <c r="V32" i="26"/>
  <c r="V36" i="26"/>
  <c r="V28" i="27"/>
  <c r="V29" i="27"/>
  <c r="V33" i="27"/>
  <c r="V26" i="27"/>
  <c r="V30" i="27"/>
  <c r="V31" i="26"/>
  <c r="V39" i="26"/>
  <c r="V38" i="26"/>
  <c r="V40" i="26"/>
  <c r="V37" i="26"/>
  <c r="V23" i="27"/>
  <c r="V25" i="27"/>
  <c r="V32" i="27"/>
  <c r="V35" i="26"/>
  <c r="V27" i="27"/>
  <c r="V24" i="27"/>
  <c r="V31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V39" i="29"/>
  <c r="V67" i="29"/>
  <c r="V47" i="29"/>
  <c r="V51" i="29"/>
  <c r="V60" i="29"/>
  <c r="V40" i="29"/>
  <c r="V44" i="29"/>
  <c r="V37" i="29"/>
  <c r="V62" i="29"/>
  <c r="V50" i="29"/>
  <c r="V56" i="29"/>
  <c r="V63" i="29"/>
  <c r="V52" i="29"/>
  <c r="V42" i="29"/>
  <c r="V43" i="29"/>
  <c r="V53" i="29"/>
  <c r="V45" i="29"/>
  <c r="V38" i="29"/>
  <c r="V66" i="29"/>
  <c r="V35" i="29"/>
  <c r="V68" i="29"/>
  <c r="V46" i="29"/>
  <c r="V48" i="29"/>
  <c r="V64" i="29"/>
  <c r="V49" i="29"/>
  <c r="V36" i="29"/>
  <c r="V58" i="29"/>
  <c r="V54" i="29"/>
  <c r="V57" i="29"/>
  <c r="V61" i="29"/>
  <c r="V55" i="29"/>
  <c r="V65" i="29"/>
  <c r="V69" i="29"/>
  <c r="V41" i="29"/>
  <c r="V59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3" i="28"/>
  <c r="C10" i="28"/>
  <c r="C6" i="28"/>
  <c r="C5" i="28"/>
  <c r="C16" i="28"/>
  <c r="C15" i="28"/>
  <c r="C4" i="28"/>
  <c r="C13" i="28"/>
  <c r="C7" i="28"/>
  <c r="C9" i="28"/>
  <c r="C14" i="28"/>
  <c r="C8" i="28"/>
  <c r="C12" i="28"/>
  <c r="C11" i="28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D4" i="28"/>
  <c r="D5" i="27"/>
  <c r="D5" i="29"/>
  <c r="D5" i="28"/>
  <c r="D3" i="28"/>
  <c r="D4" i="29"/>
  <c r="D3" i="29"/>
  <c r="D3" i="27"/>
  <c r="D4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4" i="26"/>
  <c r="C11" i="26"/>
  <c r="C12" i="26"/>
  <c r="C15" i="26"/>
  <c r="C3" i="26"/>
  <c r="C16" i="26"/>
  <c r="C6" i="26"/>
  <c r="C13" i="26"/>
  <c r="C5" i="26"/>
  <c r="C10" i="26"/>
  <c r="C7" i="26"/>
  <c r="C14" i="26"/>
  <c r="C8" i="26"/>
  <c r="D13" i="28" l="1"/>
  <c r="D13" i="27"/>
  <c r="F2" i="21"/>
  <c r="C9" i="26"/>
  <c r="D7" i="28"/>
  <c r="D7" i="27"/>
  <c r="D7" i="29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 l="1"/>
  <c r="I18" i="22"/>
  <c r="AA59" i="29"/>
  <c r="L18" i="22"/>
  <c r="AA36" i="29"/>
  <c r="AA57" i="29"/>
  <c r="AA44" i="29"/>
  <c r="K19" i="22"/>
  <c r="AA55" i="29"/>
  <c r="AA68" i="29"/>
  <c r="AA52" i="29"/>
  <c r="U44" i="29"/>
  <c r="AA64" i="29"/>
  <c r="AA40" i="29"/>
  <c r="T36" i="29"/>
  <c r="AA58" i="29"/>
  <c r="U58" i="29" s="1"/>
  <c r="AA67" i="29"/>
  <c r="T67" i="29" s="1"/>
  <c r="AA47" i="29"/>
  <c r="T47" i="29" s="1"/>
  <c r="AA62" i="29"/>
  <c r="S67" i="29"/>
  <c r="I17" i="22"/>
  <c r="AA65" i="29"/>
  <c r="S65" i="29" s="1"/>
  <c r="L17" i="22"/>
  <c r="AA35" i="29"/>
  <c r="M18" i="22"/>
  <c r="U40" i="29"/>
  <c r="J18" i="22"/>
  <c r="AA56" i="29"/>
  <c r="T56" i="29" s="1"/>
  <c r="AA54" i="29"/>
  <c r="S57" i="29"/>
  <c r="T52" i="29"/>
  <c r="M16" i="22"/>
  <c r="S64" i="29"/>
  <c r="AA39" i="29"/>
  <c r="T62" i="29"/>
  <c r="S52" i="29"/>
  <c r="AA37" i="29"/>
  <c r="S37" i="29" s="1"/>
  <c r="AA63" i="29"/>
  <c r="AA69" i="29"/>
  <c r="J17" i="22"/>
  <c r="AA66" i="29"/>
  <c r="AA53" i="29"/>
  <c r="T53" i="29" s="1"/>
  <c r="S56" i="29"/>
  <c r="S54" i="29"/>
  <c r="K18" i="22"/>
  <c r="S36" i="29"/>
  <c r="J16" i="22"/>
  <c r="T35" i="29"/>
  <c r="AA43" i="29"/>
  <c r="I16" i="22"/>
  <c r="D6" i="22"/>
  <c r="L16" i="22"/>
  <c r="S63" i="29"/>
  <c r="K16" i="22"/>
  <c r="U55" i="29"/>
  <c r="M19" i="22"/>
  <c r="AA48" i="29"/>
  <c r="T48" i="29" s="1"/>
  <c r="T54" i="29"/>
  <c r="AA42" i="29"/>
  <c r="J19" i="22"/>
  <c r="AA50" i="29"/>
  <c r="S66" i="29"/>
  <c r="AA41" i="29"/>
  <c r="AA45" i="29"/>
  <c r="S68" i="29"/>
  <c r="S44" i="29"/>
  <c r="K17" i="22"/>
  <c r="T63" i="29"/>
  <c r="T45" i="29"/>
  <c r="S55" i="29"/>
  <c r="T68" i="29"/>
  <c r="S48" i="29"/>
  <c r="AA46" i="29"/>
  <c r="T46" i="29"/>
  <c r="I19" i="22"/>
  <c r="AA61" i="29"/>
  <c r="AA51" i="29"/>
  <c r="S51" i="29" s="1"/>
  <c r="AA38" i="29"/>
  <c r="AA49" i="29"/>
  <c r="T37" i="29"/>
  <c r="AA60" i="29"/>
  <c r="L19" i="22"/>
  <c r="U51" i="29"/>
  <c r="M17" i="22"/>
  <c r="T50" i="29"/>
  <c r="S62" i="29"/>
  <c r="U35" i="29"/>
  <c r="S35" i="29"/>
  <c r="T39" i="29"/>
  <c r="S69" i="29"/>
  <c r="T69" i="29"/>
  <c r="U66" i="29"/>
  <c r="T66" i="29"/>
  <c r="S43" i="29"/>
  <c r="U43" i="29"/>
  <c r="T43" i="29"/>
  <c r="U50" i="29"/>
  <c r="S50" i="29"/>
  <c r="S41" i="29"/>
  <c r="T61" i="29"/>
  <c r="U61" i="29"/>
  <c r="S38" i="29"/>
  <c r="T38" i="29"/>
  <c r="T49" i="29"/>
  <c r="S49" i="29"/>
  <c r="U49" i="29"/>
  <c r="U60" i="29"/>
  <c r="AE102" i="13"/>
  <c r="AE104" i="13"/>
  <c r="R66" i="27" l="1"/>
  <c r="R58" i="27"/>
  <c r="R50" i="27"/>
  <c r="R42" i="27"/>
  <c r="R34" i="27"/>
  <c r="R63" i="27"/>
  <c r="R47" i="27"/>
  <c r="R62" i="27"/>
  <c r="R54" i="27"/>
  <c r="R38" i="27"/>
  <c r="R69" i="27"/>
  <c r="R37" i="27"/>
  <c r="R60" i="27"/>
  <c r="R65" i="27"/>
  <c r="R57" i="27"/>
  <c r="R49" i="27"/>
  <c r="R41" i="27"/>
  <c r="R55" i="27"/>
  <c r="R39" i="27"/>
  <c r="R70" i="27"/>
  <c r="R46" i="27"/>
  <c r="R53" i="27"/>
  <c r="R52" i="27"/>
  <c r="R64" i="27"/>
  <c r="R56" i="27"/>
  <c r="R48" i="27"/>
  <c r="R40" i="27"/>
  <c r="R61" i="27"/>
  <c r="R44" i="27"/>
  <c r="R67" i="27"/>
  <c r="R59" i="27"/>
  <c r="R51" i="27"/>
  <c r="R43" i="27"/>
  <c r="R35" i="27"/>
  <c r="R45" i="27"/>
  <c r="R68" i="27"/>
  <c r="R36" i="27"/>
  <c r="X60" i="29"/>
  <c r="Y60" i="29" s="1"/>
  <c r="X49" i="29"/>
  <c r="Y49" i="29" s="1"/>
  <c r="X61" i="29"/>
  <c r="Y61" i="29" s="1"/>
  <c r="X50" i="29"/>
  <c r="Y50" i="29" s="1"/>
  <c r="X43" i="29"/>
  <c r="Y43" i="29" s="1"/>
  <c r="X66" i="29"/>
  <c r="Y66" i="29" s="1"/>
  <c r="X35" i="29"/>
  <c r="Y35" i="29" s="1"/>
  <c r="X51" i="29"/>
  <c r="Y51" i="29" s="1"/>
  <c r="X55" i="29"/>
  <c r="Y55" i="29" s="1"/>
  <c r="X40" i="29"/>
  <c r="Y40" i="29" s="1"/>
  <c r="X58" i="29"/>
  <c r="Y58" i="29" s="1"/>
  <c r="X44" i="29"/>
  <c r="Y44" i="29" s="1"/>
  <c r="R77" i="26"/>
  <c r="R73" i="26"/>
  <c r="R69" i="26"/>
  <c r="R65" i="26"/>
  <c r="R61" i="26"/>
  <c r="R57" i="26"/>
  <c r="R53" i="26"/>
  <c r="R49" i="26"/>
  <c r="R45" i="26"/>
  <c r="R41" i="26"/>
  <c r="R76" i="26"/>
  <c r="R68" i="26"/>
  <c r="R64" i="26"/>
  <c r="R60" i="26"/>
  <c r="R56" i="26"/>
  <c r="R52" i="26"/>
  <c r="R48" i="26"/>
  <c r="R44" i="26"/>
  <c r="R75" i="26"/>
  <c r="R67" i="26"/>
  <c r="R63" i="26"/>
  <c r="R59" i="26"/>
  <c r="R55" i="26"/>
  <c r="R51" i="26"/>
  <c r="R47" i="26"/>
  <c r="R74" i="26"/>
  <c r="R66" i="26"/>
  <c r="R62" i="26"/>
  <c r="R54" i="26"/>
  <c r="R46" i="26"/>
  <c r="R72" i="26"/>
  <c r="R71" i="26"/>
  <c r="R43" i="26"/>
  <c r="R70" i="26"/>
  <c r="R58" i="26"/>
  <c r="R50" i="26"/>
  <c r="R42" i="26"/>
  <c r="R34" i="29"/>
  <c r="R93" i="13"/>
  <c r="R85" i="13"/>
  <c r="R77" i="13"/>
  <c r="R69" i="13"/>
  <c r="R61" i="13"/>
  <c r="R92" i="13"/>
  <c r="R84" i="13"/>
  <c r="R76" i="13"/>
  <c r="R68" i="13"/>
  <c r="R88" i="13"/>
  <c r="R78" i="13"/>
  <c r="R66" i="13"/>
  <c r="R86" i="13"/>
  <c r="R64" i="13"/>
  <c r="R83" i="13"/>
  <c r="R63" i="13"/>
  <c r="R62" i="13"/>
  <c r="R81" i="13"/>
  <c r="R71" i="13"/>
  <c r="R90" i="13"/>
  <c r="R70" i="13"/>
  <c r="R67" i="13"/>
  <c r="R97" i="13"/>
  <c r="R87" i="13"/>
  <c r="R75" i="13"/>
  <c r="R65" i="13"/>
  <c r="R96" i="13"/>
  <c r="R74" i="13"/>
  <c r="R95" i="13"/>
  <c r="R73" i="13"/>
  <c r="R94" i="13"/>
  <c r="R72" i="13"/>
  <c r="R91" i="13"/>
  <c r="R80" i="13"/>
  <c r="R79" i="13"/>
  <c r="R89" i="13"/>
  <c r="R82" i="13"/>
  <c r="R33" i="27"/>
  <c r="R25" i="27"/>
  <c r="R32" i="27"/>
  <c r="R24" i="27"/>
  <c r="R31" i="27"/>
  <c r="R23" i="27"/>
  <c r="R29" i="27"/>
  <c r="R30" i="27"/>
  <c r="R28" i="27"/>
  <c r="R26" i="27"/>
  <c r="R27" i="27"/>
  <c r="R67" i="29"/>
  <c r="R59" i="29"/>
  <c r="R51" i="29"/>
  <c r="R43" i="29"/>
  <c r="R35" i="29"/>
  <c r="R66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69" i="29"/>
  <c r="R53" i="29"/>
  <c r="R37" i="29"/>
  <c r="R52" i="29"/>
  <c r="R36" i="29"/>
  <c r="R54" i="29"/>
  <c r="R68" i="29"/>
  <c r="D4" i="21"/>
  <c r="H4" i="21"/>
  <c r="S66" i="27"/>
  <c r="T66" i="27" s="1"/>
  <c r="U66" i="27"/>
  <c r="S54" i="27"/>
  <c r="T54" i="27" s="1"/>
  <c r="U54" i="27"/>
  <c r="S41" i="27"/>
  <c r="T41" i="27" s="1"/>
  <c r="U41" i="27"/>
  <c r="S56" i="27"/>
  <c r="T56" i="27" s="1"/>
  <c r="U56" i="27"/>
  <c r="S43" i="27"/>
  <c r="T43" i="27" s="1"/>
  <c r="U43" i="27"/>
  <c r="S58" i="27"/>
  <c r="T58" i="27" s="1"/>
  <c r="U58" i="27"/>
  <c r="S38" i="27"/>
  <c r="T38" i="27" s="1"/>
  <c r="U38" i="27"/>
  <c r="S55" i="27"/>
  <c r="T55" i="27" s="1"/>
  <c r="U55" i="27"/>
  <c r="S48" i="27"/>
  <c r="T48" i="27" s="1"/>
  <c r="U48" i="27"/>
  <c r="S35" i="27"/>
  <c r="T35" i="27" s="1"/>
  <c r="U35" i="27"/>
  <c r="S50" i="27"/>
  <c r="T50" i="27" s="1"/>
  <c r="U50" i="27"/>
  <c r="S69" i="27"/>
  <c r="T69" i="27" s="1"/>
  <c r="U69" i="27"/>
  <c r="S39" i="27"/>
  <c r="T39" i="27" s="1"/>
  <c r="U39" i="27"/>
  <c r="S40" i="27"/>
  <c r="T40" i="27" s="1"/>
  <c r="U40" i="27"/>
  <c r="S45" i="27"/>
  <c r="T45" i="27" s="1"/>
  <c r="U45" i="27"/>
  <c r="S42" i="27"/>
  <c r="T42" i="27" s="1"/>
  <c r="U42" i="27"/>
  <c r="S37" i="27"/>
  <c r="T37" i="27" s="1"/>
  <c r="U37" i="27"/>
  <c r="S70" i="27"/>
  <c r="T70" i="27" s="1"/>
  <c r="U70" i="27"/>
  <c r="S61" i="27"/>
  <c r="T61" i="27" s="1"/>
  <c r="U61" i="27"/>
  <c r="S68" i="27"/>
  <c r="T68" i="27" s="1"/>
  <c r="U68" i="27"/>
  <c r="S34" i="27"/>
  <c r="T34" i="27" s="1"/>
  <c r="U34" i="27"/>
  <c r="S60" i="27"/>
  <c r="T60" i="27" s="1"/>
  <c r="U60" i="27"/>
  <c r="S46" i="27"/>
  <c r="T46" i="27" s="1"/>
  <c r="U46" i="27"/>
  <c r="S44" i="27"/>
  <c r="T44" i="27" s="1"/>
  <c r="U44" i="27"/>
  <c r="S36" i="27"/>
  <c r="T36" i="27" s="1"/>
  <c r="U36" i="27"/>
  <c r="S63" i="27"/>
  <c r="T63" i="27" s="1"/>
  <c r="U63" i="27"/>
  <c r="S65" i="27"/>
  <c r="T65" i="27" s="1"/>
  <c r="U65" i="27"/>
  <c r="S53" i="27"/>
  <c r="T53" i="27" s="1"/>
  <c r="U53" i="27"/>
  <c r="S67" i="27"/>
  <c r="T67" i="27" s="1"/>
  <c r="U67" i="27"/>
  <c r="S47" i="27"/>
  <c r="T47" i="27" s="1"/>
  <c r="U47" i="27"/>
  <c r="S57" i="27"/>
  <c r="T57" i="27" s="1"/>
  <c r="U57" i="27"/>
  <c r="S52" i="27"/>
  <c r="T52" i="27" s="1"/>
  <c r="U52" i="27"/>
  <c r="S59" i="27"/>
  <c r="T59" i="27" s="1"/>
  <c r="U59" i="27"/>
  <c r="S62" i="27"/>
  <c r="T62" i="27" s="1"/>
  <c r="U62" i="27"/>
  <c r="S49" i="27"/>
  <c r="T49" i="27" s="1"/>
  <c r="U49" i="27"/>
  <c r="S64" i="27"/>
  <c r="T64" i="27" s="1"/>
  <c r="U64" i="27"/>
  <c r="S51" i="27"/>
  <c r="T51" i="27" s="1"/>
  <c r="U51" i="27"/>
  <c r="X51" i="27" l="1"/>
  <c r="Y51" i="27" s="1"/>
  <c r="X64" i="27"/>
  <c r="Y64" i="27" s="1"/>
  <c r="X49" i="27"/>
  <c r="Y49" i="27" s="1"/>
  <c r="X62" i="27"/>
  <c r="Y62" i="27" s="1"/>
  <c r="X59" i="27"/>
  <c r="Y59" i="27" s="1"/>
  <c r="X52" i="27"/>
  <c r="Y52" i="27" s="1"/>
  <c r="X57" i="27"/>
  <c r="Y57" i="27" s="1"/>
  <c r="X47" i="27"/>
  <c r="Y47" i="27" s="1"/>
  <c r="X67" i="27"/>
  <c r="Y67" i="27" s="1"/>
  <c r="X53" i="27"/>
  <c r="Y53" i="27" s="1"/>
  <c r="X65" i="27"/>
  <c r="Y65" i="27" s="1"/>
  <c r="X63" i="27"/>
  <c r="Y63" i="27" s="1"/>
  <c r="X36" i="27"/>
  <c r="Y36" i="27" s="1"/>
  <c r="X44" i="27"/>
  <c r="Y44" i="27" s="1"/>
  <c r="X46" i="27"/>
  <c r="Y46" i="27" s="1"/>
  <c r="X60" i="27"/>
  <c r="Y60" i="27" s="1"/>
  <c r="X34" i="27"/>
  <c r="Y34" i="27" s="1"/>
  <c r="X68" i="27"/>
  <c r="Y68" i="27" s="1"/>
  <c r="X61" i="27"/>
  <c r="Y61" i="27" s="1"/>
  <c r="X70" i="27"/>
  <c r="Y70" i="27" s="1"/>
  <c r="X37" i="27"/>
  <c r="Y37" i="27" s="1"/>
  <c r="X42" i="27"/>
  <c r="Y42" i="27" s="1"/>
  <c r="X45" i="27"/>
  <c r="Y45" i="27" s="1"/>
  <c r="X40" i="27"/>
  <c r="Y40" i="27" s="1"/>
  <c r="X39" i="27"/>
  <c r="Y39" i="27" s="1"/>
  <c r="X69" i="27"/>
  <c r="Y69" i="27" s="1"/>
  <c r="X50" i="27"/>
  <c r="Y50" i="27" s="1"/>
  <c r="X35" i="27"/>
  <c r="Y35" i="27" s="1"/>
  <c r="X48" i="27"/>
  <c r="Y48" i="27" s="1"/>
  <c r="X55" i="27"/>
  <c r="Y55" i="27" s="1"/>
  <c r="X38" i="27"/>
  <c r="Y38" i="27" s="1"/>
  <c r="X58" i="27"/>
  <c r="Y58" i="27" s="1"/>
  <c r="X43" i="27"/>
  <c r="Y43" i="27" s="1"/>
  <c r="X56" i="27"/>
  <c r="Y56" i="27" s="1"/>
  <c r="X41" i="27"/>
  <c r="Y41" i="27" s="1"/>
  <c r="X54" i="27"/>
  <c r="Y54" i="27" s="1"/>
  <c r="X66" i="27"/>
  <c r="Y66" i="27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1" i="13"/>
  <c r="C12" i="13"/>
  <c r="C10" i="13"/>
  <c r="C6" i="13"/>
  <c r="C3" i="13"/>
  <c r="C13" i="13"/>
  <c r="C14" i="13"/>
  <c r="C5" i="13"/>
  <c r="C16" i="13"/>
  <c r="C15" i="13"/>
  <c r="C7" i="13"/>
  <c r="C8" i="13"/>
  <c r="C4" i="13"/>
  <c r="C9" i="13"/>
  <c r="L21" i="22"/>
  <c r="S39" i="29"/>
  <c r="S61" i="26"/>
  <c r="S50" i="26"/>
  <c r="L4" i="21"/>
  <c r="U63" i="26"/>
  <c r="T44" i="29"/>
  <c r="S82" i="13"/>
  <c r="S53" i="26"/>
  <c r="U74" i="13"/>
  <c r="S49" i="26"/>
  <c r="AE98" i="13"/>
  <c r="S84" i="13"/>
  <c r="U73" i="13"/>
  <c r="S51" i="26"/>
  <c r="U83" i="13"/>
  <c r="S65" i="13"/>
  <c r="S41" i="26"/>
  <c r="S47" i="29"/>
  <c r="S70" i="13"/>
  <c r="S91" i="13"/>
  <c r="U74" i="26"/>
  <c r="S53" i="29"/>
  <c r="S63" i="13"/>
  <c r="S75" i="26"/>
  <c r="U88" i="13"/>
  <c r="U33" i="27"/>
  <c r="U62" i="29"/>
  <c r="S64" i="26"/>
  <c r="S88" i="13"/>
  <c r="S75" i="13"/>
  <c r="S54" i="26"/>
  <c r="S67" i="13"/>
  <c r="U68" i="29"/>
  <c r="S74" i="13"/>
  <c r="U63" i="13"/>
  <c r="U49" i="26"/>
  <c r="U65" i="29"/>
  <c r="U51" i="26"/>
  <c r="S76" i="13"/>
  <c r="U44" i="26"/>
  <c r="D5" i="21"/>
  <c r="U69" i="26"/>
  <c r="U94" i="13"/>
  <c r="U75" i="26"/>
  <c r="U92" i="13"/>
  <c r="S61" i="29"/>
  <c r="U64" i="26"/>
  <c r="S64" i="13"/>
  <c r="U54" i="26"/>
  <c r="U26" i="27"/>
  <c r="S60" i="29"/>
  <c r="U93" i="13"/>
  <c r="S89" i="13"/>
  <c r="S77" i="26"/>
  <c r="S71" i="26"/>
  <c r="U70" i="13"/>
  <c r="U47" i="29"/>
  <c r="S69" i="26"/>
  <c r="S86" i="13"/>
  <c r="F4" i="21"/>
  <c r="S66" i="13"/>
  <c r="T55" i="29"/>
  <c r="U67" i="26"/>
  <c r="T41" i="29"/>
  <c r="U42" i="26"/>
  <c r="U25" i="27"/>
  <c r="U57" i="29"/>
  <c r="U38" i="29"/>
  <c r="U77" i="26"/>
  <c r="U96" i="13"/>
  <c r="U32" i="27"/>
  <c r="U61" i="13"/>
  <c r="D4" i="13"/>
  <c r="M4" i="21"/>
  <c r="U89" i="13"/>
  <c r="T57" i="29"/>
  <c r="S67" i="26"/>
  <c r="S83" i="13"/>
  <c r="S42" i="26"/>
  <c r="U27" i="27"/>
  <c r="U59" i="26"/>
  <c r="S85" i="13"/>
  <c r="U77" i="13"/>
  <c r="U45" i="26"/>
  <c r="U90" i="13"/>
  <c r="U87" i="13"/>
  <c r="S81" i="13"/>
  <c r="U76" i="26"/>
  <c r="U79" i="13"/>
  <c r="U65" i="26"/>
  <c r="U76" i="13"/>
  <c r="J21" i="22"/>
  <c r="S62" i="26"/>
  <c r="U69" i="13"/>
  <c r="D4" i="26"/>
  <c r="U71" i="13"/>
  <c r="U23" i="27"/>
  <c r="U55" i="26"/>
  <c r="T58" i="29"/>
  <c r="S45" i="26"/>
  <c r="U66" i="13"/>
  <c r="U43" i="26"/>
  <c r="S69" i="13"/>
  <c r="U59" i="29"/>
  <c r="S65" i="26"/>
  <c r="S61" i="13"/>
  <c r="U86" i="13"/>
  <c r="U62" i="26"/>
  <c r="S60" i="26"/>
  <c r="S58" i="29"/>
  <c r="U69" i="29"/>
  <c r="U30" i="27"/>
  <c r="U72" i="26"/>
  <c r="U67" i="13"/>
  <c r="S97" i="13"/>
  <c r="S73" i="26"/>
  <c r="S43" i="26"/>
  <c r="S62" i="13"/>
  <c r="U72" i="13"/>
  <c r="S71" i="13"/>
  <c r="D3" i="13"/>
  <c r="K21" i="22"/>
  <c r="U50" i="26"/>
  <c r="T60" i="29"/>
  <c r="D5" i="26"/>
  <c r="S56" i="26"/>
  <c r="S90" i="13"/>
  <c r="S95" i="13"/>
  <c r="U42" i="29"/>
  <c r="S80" i="13"/>
  <c r="U70" i="26"/>
  <c r="S94" i="13"/>
  <c r="U54" i="29"/>
  <c r="S40" i="29"/>
  <c r="U39" i="29"/>
  <c r="U67" i="29"/>
  <c r="S79" i="13"/>
  <c r="U56" i="26"/>
  <c r="S52" i="26"/>
  <c r="U31" i="27"/>
  <c r="S44" i="26"/>
  <c r="U80" i="13"/>
  <c r="S70" i="26"/>
  <c r="S66" i="26"/>
  <c r="U45" i="29"/>
  <c r="S46" i="29"/>
  <c r="U81" i="13"/>
  <c r="S57" i="26"/>
  <c r="U29" i="27"/>
  <c r="S59" i="26"/>
  <c r="S78" i="13"/>
  <c r="U52" i="26"/>
  <c r="U36" i="29"/>
  <c r="U71" i="26"/>
  <c r="S47" i="26"/>
  <c r="U64" i="13"/>
  <c r="S76" i="26"/>
  <c r="U65" i="13"/>
  <c r="U66" i="26"/>
  <c r="U68" i="13"/>
  <c r="U41" i="29"/>
  <c r="S92" i="13"/>
  <c r="U57" i="26"/>
  <c r="U53" i="29"/>
  <c r="U46" i="29"/>
  <c r="S55" i="26"/>
  <c r="O35" i="13"/>
  <c r="U47" i="26"/>
  <c r="S72" i="13"/>
  <c r="H5" i="21"/>
  <c r="S58" i="26"/>
  <c r="S59" i="29"/>
  <c r="T59" i="29"/>
  <c r="U82" i="13"/>
  <c r="U60" i="26"/>
  <c r="U85" i="13"/>
  <c r="S46" i="26"/>
  <c r="U24" i="27"/>
  <c r="U75" i="13"/>
  <c r="T65" i="29"/>
  <c r="U73" i="26"/>
  <c r="S73" i="13"/>
  <c r="U56" i="29"/>
  <c r="U58" i="26"/>
  <c r="S42" i="29"/>
  <c r="U52" i="29"/>
  <c r="U84" i="13"/>
  <c r="T64" i="29"/>
  <c r="U46" i="26"/>
  <c r="U28" i="27"/>
  <c r="T40" i="29"/>
  <c r="U48" i="26"/>
  <c r="S93" i="13"/>
  <c r="U62" i="13"/>
  <c r="S68" i="26"/>
  <c r="S68" i="13"/>
  <c r="S98" i="13"/>
  <c r="AA98" i="13" s="1"/>
  <c r="M21" i="22"/>
  <c r="U61" i="26"/>
  <c r="U63" i="29"/>
  <c r="U95" i="13"/>
  <c r="S72" i="26"/>
  <c r="T51" i="29"/>
  <c r="S63" i="26"/>
  <c r="U48" i="29"/>
  <c r="U37" i="29"/>
  <c r="U78" i="13"/>
  <c r="S77" i="13"/>
  <c r="S74" i="26"/>
  <c r="K4" i="21"/>
  <c r="S48" i="26"/>
  <c r="S96" i="13"/>
  <c r="U53" i="26"/>
  <c r="U97" i="13"/>
  <c r="S87" i="13"/>
  <c r="D3" i="26"/>
  <c r="U91" i="13"/>
  <c r="U68" i="26"/>
  <c r="J4" i="21"/>
  <c r="U41" i="26"/>
  <c r="S45" i="29"/>
  <c r="U64" i="29"/>
  <c r="D5" i="13"/>
  <c r="T42" i="29"/>
  <c r="T55" i="26"/>
  <c r="T69" i="26"/>
  <c r="T70" i="26"/>
  <c r="T93" i="13"/>
  <c r="T47" i="26"/>
  <c r="AE99" i="13"/>
  <c r="T65" i="26"/>
  <c r="T57" i="26"/>
  <c r="T64" i="26"/>
  <c r="T73" i="26"/>
  <c r="T92" i="13"/>
  <c r="T62" i="26"/>
  <c r="T90" i="13"/>
  <c r="T83" i="13"/>
  <c r="T97" i="13"/>
  <c r="T77" i="13"/>
  <c r="T42" i="26"/>
  <c r="T77" i="26"/>
  <c r="T73" i="13"/>
  <c r="T69" i="13"/>
  <c r="T76" i="13"/>
  <c r="T84" i="13"/>
  <c r="T62" i="13"/>
  <c r="T80" i="13"/>
  <c r="T61" i="26"/>
  <c r="T50" i="26"/>
  <c r="T65" i="13"/>
  <c r="T67" i="13"/>
  <c r="T74" i="26"/>
  <c r="T85" i="13"/>
  <c r="R98" i="13"/>
  <c r="T71" i="13"/>
  <c r="T64" i="13"/>
  <c r="T82" i="13"/>
  <c r="T72" i="26"/>
  <c r="T96" i="13"/>
  <c r="T94" i="13"/>
  <c r="T72" i="13"/>
  <c r="T76" i="26"/>
  <c r="T58" i="26"/>
  <c r="T86" i="13"/>
  <c r="T41" i="26"/>
  <c r="T87" i="13"/>
  <c r="T74" i="13"/>
  <c r="T45" i="26"/>
  <c r="T75" i="13"/>
  <c r="T53" i="26"/>
  <c r="S99" i="13"/>
  <c r="AA99" i="13" s="1"/>
  <c r="T61" i="13"/>
  <c r="T95" i="13"/>
  <c r="T78" i="13"/>
  <c r="T66" i="13"/>
  <c r="T79" i="13"/>
  <c r="T63" i="13"/>
  <c r="T91" i="13"/>
  <c r="T68" i="13"/>
  <c r="T66" i="26"/>
  <c r="T88" i="13"/>
  <c r="T81" i="13"/>
  <c r="T89" i="13"/>
  <c r="T70" i="13"/>
  <c r="L23" i="22"/>
  <c r="L25" i="22"/>
  <c r="L24" i="22"/>
  <c r="L22" i="22"/>
  <c r="J22" i="22"/>
  <c r="J23" i="22"/>
  <c r="J25" i="22"/>
  <c r="J24" i="22"/>
  <c r="K24" i="22"/>
  <c r="K22" i="22"/>
  <c r="K25" i="22"/>
  <c r="K23" i="22"/>
  <c r="M23" i="22"/>
  <c r="M24" i="22"/>
  <c r="M25" i="22"/>
  <c r="M22" i="22"/>
  <c r="U98" i="13"/>
  <c r="T98" i="13"/>
  <c r="X41" i="26" l="1"/>
  <c r="Y41" i="26" s="1"/>
  <c r="X68" i="26"/>
  <c r="Y68" i="26" s="1"/>
  <c r="X53" i="26"/>
  <c r="Y53" i="26" s="1"/>
  <c r="X61" i="26"/>
  <c r="Y61" i="26" s="1"/>
  <c r="X48" i="26"/>
  <c r="Y48" i="26" s="1"/>
  <c r="X46" i="26"/>
  <c r="Y46" i="26" s="1"/>
  <c r="X58" i="26"/>
  <c r="Y58" i="26" s="1"/>
  <c r="X73" i="26"/>
  <c r="Y73" i="26" s="1"/>
  <c r="X60" i="26"/>
  <c r="Y60" i="26" s="1"/>
  <c r="X47" i="26"/>
  <c r="Y47" i="26" s="1"/>
  <c r="X57" i="26"/>
  <c r="Y57" i="26" s="1"/>
  <c r="X66" i="26"/>
  <c r="Y66" i="26" s="1"/>
  <c r="X71" i="26"/>
  <c r="Y71" i="26" s="1"/>
  <c r="X52" i="26"/>
  <c r="Y52" i="26" s="1"/>
  <c r="X56" i="26"/>
  <c r="Y56" i="26" s="1"/>
  <c r="X70" i="26"/>
  <c r="Y70" i="26" s="1"/>
  <c r="X50" i="26"/>
  <c r="Y50" i="26" s="1"/>
  <c r="X72" i="26"/>
  <c r="Y72" i="26" s="1"/>
  <c r="X62" i="26"/>
  <c r="Y62" i="26" s="1"/>
  <c r="X43" i="26"/>
  <c r="Y43" i="26" s="1"/>
  <c r="X55" i="26"/>
  <c r="Y55" i="26" s="1"/>
  <c r="X65" i="26"/>
  <c r="Y65" i="26" s="1"/>
  <c r="X76" i="26"/>
  <c r="Y76" i="26" s="1"/>
  <c r="X45" i="26"/>
  <c r="Y45" i="26" s="1"/>
  <c r="X59" i="26"/>
  <c r="Y59" i="26" s="1"/>
  <c r="X77" i="26"/>
  <c r="Y77" i="26" s="1"/>
  <c r="X42" i="26"/>
  <c r="Y42" i="26" s="1"/>
  <c r="X67" i="26"/>
  <c r="Y67" i="26" s="1"/>
  <c r="X54" i="26"/>
  <c r="Y54" i="26" s="1"/>
  <c r="X64" i="26"/>
  <c r="Y64" i="26" s="1"/>
  <c r="X75" i="26"/>
  <c r="Y75" i="26" s="1"/>
  <c r="X69" i="26"/>
  <c r="Y69" i="26" s="1"/>
  <c r="X44" i="26"/>
  <c r="Y44" i="26" s="1"/>
  <c r="X51" i="26"/>
  <c r="Y51" i="26" s="1"/>
  <c r="X49" i="26"/>
  <c r="Y49" i="26" s="1"/>
  <c r="X74" i="26"/>
  <c r="Y74" i="26" s="1"/>
  <c r="X63" i="26"/>
  <c r="Y63" i="26" s="1"/>
  <c r="X28" i="27"/>
  <c r="Y28" i="27" s="1"/>
  <c r="X24" i="27"/>
  <c r="Y24" i="27" s="1"/>
  <c r="X29" i="27"/>
  <c r="Y29" i="27" s="1"/>
  <c r="X31" i="27"/>
  <c r="Y31" i="27" s="1"/>
  <c r="X30" i="27"/>
  <c r="Y30" i="27" s="1"/>
  <c r="X23" i="27"/>
  <c r="Y23" i="27" s="1"/>
  <c r="X27" i="27"/>
  <c r="Y27" i="27" s="1"/>
  <c r="X32" i="27"/>
  <c r="Y32" i="27" s="1"/>
  <c r="X25" i="27"/>
  <c r="Y25" i="27" s="1"/>
  <c r="X26" i="27"/>
  <c r="Y26" i="27" s="1"/>
  <c r="X33" i="27"/>
  <c r="Y33" i="27" s="1"/>
  <c r="X64" i="29"/>
  <c r="Y64" i="29" s="1"/>
  <c r="X37" i="29"/>
  <c r="Y37" i="29" s="1"/>
  <c r="X48" i="29"/>
  <c r="Y48" i="29" s="1"/>
  <c r="X63" i="29"/>
  <c r="Y63" i="29" s="1"/>
  <c r="X52" i="29"/>
  <c r="Y52" i="29" s="1"/>
  <c r="X56" i="29"/>
  <c r="Y56" i="29" s="1"/>
  <c r="X46" i="29"/>
  <c r="Y46" i="29" s="1"/>
  <c r="X53" i="29"/>
  <c r="Y53" i="29" s="1"/>
  <c r="X41" i="29"/>
  <c r="Y41" i="29" s="1"/>
  <c r="X36" i="29"/>
  <c r="Y36" i="29" s="1"/>
  <c r="X45" i="29"/>
  <c r="Y45" i="29" s="1"/>
  <c r="X67" i="29"/>
  <c r="Y67" i="29" s="1"/>
  <c r="X39" i="29"/>
  <c r="Y39" i="29" s="1"/>
  <c r="X54" i="29"/>
  <c r="Y54" i="29" s="1"/>
  <c r="X42" i="29"/>
  <c r="Y42" i="29" s="1"/>
  <c r="X69" i="29"/>
  <c r="Y69" i="29" s="1"/>
  <c r="X59" i="29"/>
  <c r="Y59" i="29" s="1"/>
  <c r="X38" i="29"/>
  <c r="Y38" i="29" s="1"/>
  <c r="X57" i="29"/>
  <c r="Y57" i="29" s="1"/>
  <c r="X47" i="29"/>
  <c r="Y47" i="29" s="1"/>
  <c r="X65" i="29"/>
  <c r="Y65" i="29" s="1"/>
  <c r="X68" i="29"/>
  <c r="Y68" i="29" s="1"/>
  <c r="X62" i="29"/>
  <c r="Y62" i="29" s="1"/>
  <c r="X91" i="13"/>
  <c r="Y91" i="13" s="1"/>
  <c r="D10" i="26"/>
  <c r="X97" i="13"/>
  <c r="Y97" i="13" s="1"/>
  <c r="X78" i="13"/>
  <c r="Y78" i="13" s="1"/>
  <c r="X95" i="13"/>
  <c r="Y95" i="13" s="1"/>
  <c r="X62" i="13"/>
  <c r="Y62" i="13" s="1"/>
  <c r="X84" i="13"/>
  <c r="Y84" i="13" s="1"/>
  <c r="X75" i="13"/>
  <c r="Y75" i="13" s="1"/>
  <c r="X85" i="13"/>
  <c r="Y85" i="13" s="1"/>
  <c r="X82" i="13"/>
  <c r="Y82" i="13" s="1"/>
  <c r="X68" i="13"/>
  <c r="Y68" i="13" s="1"/>
  <c r="X65" i="13"/>
  <c r="Y65" i="13" s="1"/>
  <c r="X64" i="13"/>
  <c r="Y64" i="13" s="1"/>
  <c r="X81" i="13"/>
  <c r="Y81" i="13" s="1"/>
  <c r="X80" i="13"/>
  <c r="Y80" i="13" s="1"/>
  <c r="D12" i="26"/>
  <c r="D6" i="26"/>
  <c r="D13" i="26" s="1"/>
  <c r="X72" i="13"/>
  <c r="Y72" i="13" s="1"/>
  <c r="X67" i="13"/>
  <c r="Y67" i="13" s="1"/>
  <c r="X86" i="13"/>
  <c r="Y86" i="13" s="1"/>
  <c r="X66" i="13"/>
  <c r="Y66" i="13" s="1"/>
  <c r="X71" i="13"/>
  <c r="Y71" i="13" s="1"/>
  <c r="D11" i="26"/>
  <c r="X69" i="13"/>
  <c r="Y69" i="13" s="1"/>
  <c r="X76" i="13"/>
  <c r="Y76" i="13" s="1"/>
  <c r="X79" i="13"/>
  <c r="Y79" i="13" s="1"/>
  <c r="X87" i="13"/>
  <c r="Y87" i="13" s="1"/>
  <c r="X90" i="13"/>
  <c r="Y90" i="13" s="1"/>
  <c r="X77" i="13"/>
  <c r="Y77" i="13" s="1"/>
  <c r="X89" i="13"/>
  <c r="Y89" i="13" s="1"/>
  <c r="X61" i="13"/>
  <c r="Y61" i="13" s="1"/>
  <c r="X96" i="13"/>
  <c r="Y96" i="13" s="1"/>
  <c r="X70" i="13"/>
  <c r="Y70" i="13" s="1"/>
  <c r="X93" i="13"/>
  <c r="Y93" i="13" s="1"/>
  <c r="X92" i="13"/>
  <c r="Y92" i="13" s="1"/>
  <c r="X94" i="13"/>
  <c r="Y94" i="13" s="1"/>
  <c r="X63" i="13"/>
  <c r="Y63" i="13" s="1"/>
  <c r="X88" i="13"/>
  <c r="Y88" i="13" s="1"/>
  <c r="X83" i="13"/>
  <c r="Y83" i="13" s="1"/>
  <c r="X73" i="13"/>
  <c r="Y73" i="13" s="1"/>
  <c r="X74" i="13"/>
  <c r="Y74" i="13" s="1"/>
  <c r="X98" i="13"/>
  <c r="Y98" i="13" s="1"/>
  <c r="F9" i="13"/>
  <c r="T52" i="26"/>
  <c r="T43" i="26"/>
  <c r="T51" i="26"/>
  <c r="T63" i="26"/>
  <c r="H6" i="21"/>
  <c r="T49" i="26"/>
  <c r="T56" i="26"/>
  <c r="T60" i="26"/>
  <c r="T68" i="26"/>
  <c r="T59" i="26"/>
  <c r="T46" i="26"/>
  <c r="D6" i="21"/>
  <c r="T44" i="26"/>
  <c r="T54" i="26"/>
  <c r="O36" i="13"/>
  <c r="O37" i="13" s="1"/>
  <c r="T75" i="26"/>
  <c r="T67" i="26"/>
  <c r="T71" i="26"/>
  <c r="T48" i="26"/>
  <c r="U99" i="13"/>
  <c r="T99" i="13"/>
  <c r="X99" i="13" l="1"/>
  <c r="Y99" i="13" s="1"/>
  <c r="D10" i="13"/>
  <c r="D6" i="13"/>
  <c r="D13" i="13" s="1"/>
  <c r="D12" i="13"/>
  <c r="D11" i="13"/>
  <c r="I4" i="21"/>
  <c r="O38" i="13"/>
  <c r="S24" i="27"/>
  <c r="T24" i="27" s="1"/>
  <c r="D7" i="26"/>
  <c r="M5" i="21"/>
  <c r="R99" i="13"/>
  <c r="T31" i="26"/>
  <c r="T26" i="13"/>
  <c r="T23" i="13"/>
  <c r="O23" i="29"/>
  <c r="S26" i="13"/>
  <c r="S31" i="26"/>
  <c r="S23" i="26"/>
  <c r="T23" i="26"/>
  <c r="F6" i="21"/>
  <c r="T35" i="26"/>
  <c r="T34" i="13"/>
  <c r="T31" i="13"/>
  <c r="S32" i="13"/>
  <c r="T26" i="26"/>
  <c r="S36" i="26"/>
  <c r="S23" i="27"/>
  <c r="E6" i="21"/>
  <c r="T32" i="26"/>
  <c r="T25" i="13"/>
  <c r="S38" i="26"/>
  <c r="S25" i="27"/>
  <c r="T36" i="26"/>
  <c r="S31" i="13"/>
  <c r="S30" i="26"/>
  <c r="M6" i="21"/>
  <c r="L6" i="21"/>
  <c r="K6" i="21"/>
  <c r="T38" i="26"/>
  <c r="S30" i="13"/>
  <c r="T24" i="26"/>
  <c r="T23" i="27"/>
  <c r="T29" i="26"/>
  <c r="S34" i="26"/>
  <c r="S34" i="13"/>
  <c r="S24" i="26"/>
  <c r="AE100" i="13"/>
  <c r="S100" i="13" s="1"/>
  <c r="AA100" i="13" s="1"/>
  <c r="S27" i="27"/>
  <c r="T27" i="27" s="1"/>
  <c r="S28" i="13"/>
  <c r="S27" i="26"/>
  <c r="D7" i="21"/>
  <c r="S28" i="27"/>
  <c r="T28" i="27" s="1"/>
  <c r="I6" i="21"/>
  <c r="O4" i="21"/>
  <c r="E7" i="21"/>
  <c r="S32" i="27"/>
  <c r="T32" i="27" s="1"/>
  <c r="S26" i="26"/>
  <c r="E5" i="21"/>
  <c r="S25" i="13"/>
  <c r="S32" i="26"/>
  <c r="T30" i="26"/>
  <c r="S29" i="13"/>
  <c r="S25" i="26"/>
  <c r="N6" i="21"/>
  <c r="T28" i="13"/>
  <c r="T27" i="26"/>
  <c r="L5" i="21"/>
  <c r="S23" i="13"/>
  <c r="E4" i="21"/>
  <c r="S33" i="27"/>
  <c r="T33" i="27" s="1"/>
  <c r="T30" i="13"/>
  <c r="S23" i="29"/>
  <c r="T23" i="29" s="1"/>
  <c r="T27" i="13"/>
  <c r="O24" i="29"/>
  <c r="H7" i="21"/>
  <c r="I7" i="21"/>
  <c r="T32" i="13"/>
  <c r="S35" i="26"/>
  <c r="Q4" i="21"/>
  <c r="T33" i="13"/>
  <c r="S39" i="26"/>
  <c r="K5" i="21"/>
  <c r="O7" i="21"/>
  <c r="T40" i="26"/>
  <c r="O59" i="13"/>
  <c r="S29" i="26"/>
  <c r="K7" i="21"/>
  <c r="S30" i="27"/>
  <c r="T30" i="27" s="1"/>
  <c r="S26" i="27"/>
  <c r="T26" i="27" s="1"/>
  <c r="T33" i="26"/>
  <c r="T29" i="13"/>
  <c r="S28" i="26"/>
  <c r="S24" i="29"/>
  <c r="T39" i="26"/>
  <c r="T25" i="26"/>
  <c r="R24" i="29"/>
  <c r="J5" i="21"/>
  <c r="L7" i="21"/>
  <c r="T28" i="26"/>
  <c r="S24" i="13"/>
  <c r="S40" i="26"/>
  <c r="T25" i="27"/>
  <c r="S31" i="27"/>
  <c r="T31" i="27" s="1"/>
  <c r="S33" i="13"/>
  <c r="S33" i="26"/>
  <c r="P4" i="21"/>
  <c r="P6" i="21"/>
  <c r="T34" i="26"/>
  <c r="S27" i="13"/>
  <c r="F5" i="21"/>
  <c r="I5" i="21"/>
  <c r="N4" i="21"/>
  <c r="T37" i="26"/>
  <c r="R23" i="29"/>
  <c r="S29" i="27"/>
  <c r="T29" i="27" s="1"/>
  <c r="J6" i="21"/>
  <c r="T24" i="13"/>
  <c r="S37" i="26"/>
  <c r="R100" i="13"/>
  <c r="F7" i="21"/>
  <c r="D8" i="21"/>
  <c r="O6" i="21"/>
  <c r="Q6" i="21"/>
  <c r="M7" i="21"/>
  <c r="J7" i="21"/>
  <c r="H8" i="21"/>
  <c r="N7" i="21"/>
  <c r="Q7" i="21"/>
  <c r="P7" i="21"/>
  <c r="O25" i="29"/>
  <c r="S25" i="29" s="1"/>
  <c r="T24" i="29"/>
  <c r="AA24" i="29" s="1"/>
  <c r="O5" i="21"/>
  <c r="P5" i="21"/>
  <c r="N5" i="21"/>
  <c r="T100" i="13"/>
  <c r="U100" i="13"/>
  <c r="D9" i="21"/>
  <c r="E8" i="21"/>
  <c r="F8" i="21"/>
  <c r="I8" i="21"/>
  <c r="M8" i="21"/>
  <c r="J8" i="21"/>
  <c r="L8" i="21"/>
  <c r="K8" i="21"/>
  <c r="T25" i="29"/>
  <c r="R25" i="29"/>
  <c r="O26" i="29"/>
  <c r="S26" i="29" s="1"/>
  <c r="E9" i="21"/>
  <c r="F9" i="21"/>
  <c r="O8" i="21"/>
  <c r="Q8" i="21"/>
  <c r="P8" i="21"/>
  <c r="N8" i="21"/>
  <c r="O27" i="29"/>
  <c r="S27" i="29" s="1"/>
  <c r="T26" i="29"/>
  <c r="R26" i="29"/>
  <c r="R27" i="29"/>
  <c r="O28" i="29"/>
  <c r="S28" i="29" s="1"/>
  <c r="T27" i="29"/>
  <c r="AA27" i="29" s="1"/>
  <c r="R28" i="29"/>
  <c r="O29" i="29"/>
  <c r="S29" i="29" s="1"/>
  <c r="T28" i="29"/>
  <c r="AA28" i="29" s="1"/>
  <c r="O30" i="29"/>
  <c r="S30" i="29" s="1"/>
  <c r="T29" i="29"/>
  <c r="AA29" i="29" s="1"/>
  <c r="R29" i="29"/>
  <c r="O31" i="29"/>
  <c r="S31" i="29" s="1"/>
  <c r="R30" i="29"/>
  <c r="T30" i="29"/>
  <c r="AA30" i="29" s="1"/>
  <c r="R31" i="29"/>
  <c r="O32" i="29"/>
  <c r="S32" i="29" s="1"/>
  <c r="T31" i="29"/>
  <c r="AA31" i="29" s="1"/>
  <c r="T32" i="29"/>
  <c r="O33" i="29"/>
  <c r="R32" i="29"/>
  <c r="S23" i="28"/>
  <c r="R23" i="28" s="1"/>
  <c r="U23" i="28" s="1"/>
  <c r="S32" i="28"/>
  <c r="R32" i="28" s="1"/>
  <c r="U32" i="28" s="1"/>
  <c r="S33" i="28"/>
  <c r="S34" i="28"/>
  <c r="S43" i="28"/>
  <c r="R43" i="28" s="1"/>
  <c r="U43" i="28" s="1"/>
  <c r="S28" i="28"/>
  <c r="R28" i="28" s="1"/>
  <c r="U28" i="28" s="1"/>
  <c r="S36" i="28"/>
  <c r="S44" i="28"/>
  <c r="S39" i="28"/>
  <c r="R39" i="28" s="1"/>
  <c r="U39" i="28" s="1"/>
  <c r="S40" i="28"/>
  <c r="S41" i="28"/>
  <c r="R41" i="28" s="1"/>
  <c r="U41" i="28" s="1"/>
  <c r="S42" i="28"/>
  <c r="R42" i="28" s="1"/>
  <c r="U42" i="28" s="1"/>
  <c r="S35" i="28"/>
  <c r="S29" i="28"/>
  <c r="S37" i="28"/>
  <c r="R37" i="28" s="1"/>
  <c r="S45" i="28"/>
  <c r="R45" i="28" s="1"/>
  <c r="U45" i="28" s="1"/>
  <c r="S31" i="28"/>
  <c r="R31" i="28" s="1"/>
  <c r="U31" i="28" s="1"/>
  <c r="S24" i="28"/>
  <c r="R24" i="28" s="1"/>
  <c r="S25" i="28"/>
  <c r="R25" i="28" s="1"/>
  <c r="U25" i="28" s="1"/>
  <c r="S26" i="28"/>
  <c r="R26" i="28" s="1"/>
  <c r="U26" i="28" s="1"/>
  <c r="S27" i="28"/>
  <c r="R27" i="28" s="1"/>
  <c r="U27" i="28" s="1"/>
  <c r="S30" i="28"/>
  <c r="S38" i="28"/>
  <c r="R38" i="28" s="1"/>
  <c r="U38" i="28" s="1"/>
  <c r="S46" i="28"/>
  <c r="T23" i="28"/>
  <c r="T31" i="28"/>
  <c r="T39" i="28"/>
  <c r="T24" i="28"/>
  <c r="T32" i="28"/>
  <c r="T40" i="28"/>
  <c r="T25" i="28"/>
  <c r="T33" i="28"/>
  <c r="T41" i="28"/>
  <c r="T26" i="28"/>
  <c r="T34" i="28"/>
  <c r="T42" i="28"/>
  <c r="T27" i="28"/>
  <c r="T35" i="28"/>
  <c r="T43" i="28"/>
  <c r="T28" i="28"/>
  <c r="T36" i="28"/>
  <c r="T44" i="28"/>
  <c r="T29" i="28"/>
  <c r="T37" i="28"/>
  <c r="T45" i="28"/>
  <c r="T30" i="28"/>
  <c r="T38" i="28"/>
  <c r="T46" i="28"/>
  <c r="S97" i="26"/>
  <c r="S132" i="26"/>
  <c r="S181" i="26"/>
  <c r="S213" i="26"/>
  <c r="S229" i="26"/>
  <c r="S260" i="26"/>
  <c r="S105" i="26"/>
  <c r="S159" i="26"/>
  <c r="S198" i="26"/>
  <c r="S253" i="26"/>
  <c r="S304" i="26"/>
  <c r="S308" i="26"/>
  <c r="S348" i="26"/>
  <c r="S173" i="26"/>
  <c r="S127" i="26"/>
  <c r="S134" i="26"/>
  <c r="S156" i="26"/>
  <c r="S183" i="26"/>
  <c r="S244" i="26"/>
  <c r="S267" i="26"/>
  <c r="S318" i="26"/>
  <c r="S158" i="26"/>
  <c r="S222" i="26"/>
  <c r="S271" i="26"/>
  <c r="S290" i="26"/>
  <c r="S301" i="26"/>
  <c r="S81" i="26"/>
  <c r="S149" i="26"/>
  <c r="S191" i="26"/>
  <c r="S171" i="26"/>
  <c r="S119" i="26"/>
  <c r="S258" i="26"/>
  <c r="S232" i="26"/>
  <c r="S315" i="26"/>
  <c r="S355" i="26"/>
  <c r="S164" i="26"/>
  <c r="S107" i="26"/>
  <c r="S80" i="26"/>
  <c r="S88" i="26"/>
  <c r="S188" i="26"/>
  <c r="S236" i="26"/>
  <c r="S277" i="26"/>
  <c r="S389" i="26"/>
  <c r="S126" i="26"/>
  <c r="S190" i="26"/>
  <c r="S87" i="26"/>
  <c r="S103" i="26"/>
  <c r="S116" i="26"/>
  <c r="S133" i="26"/>
  <c r="S148" i="26"/>
  <c r="S180" i="26"/>
  <c r="S207" i="26"/>
  <c r="S182" i="26"/>
  <c r="S187" i="26"/>
  <c r="S214" i="26"/>
  <c r="S219" i="26"/>
  <c r="S228" i="26"/>
  <c r="S269" i="26"/>
  <c r="S117" i="26"/>
  <c r="S196" i="26"/>
  <c r="S96" i="26"/>
  <c r="S109" i="26"/>
  <c r="S141" i="26"/>
  <c r="S220" i="26"/>
  <c r="S163" i="26"/>
  <c r="S195" i="26"/>
  <c r="S79" i="26"/>
  <c r="S95" i="26"/>
  <c r="S111" i="26"/>
  <c r="S143" i="26"/>
  <c r="S165" i="26"/>
  <c r="S175" i="26"/>
  <c r="S197" i="26"/>
  <c r="S212" i="26"/>
  <c r="S245" i="26"/>
  <c r="S118" i="26"/>
  <c r="S123" i="26"/>
  <c r="S150" i="26"/>
  <c r="S155" i="26"/>
  <c r="S86" i="26"/>
  <c r="S94" i="26"/>
  <c r="S102" i="26"/>
  <c r="S108" i="26"/>
  <c r="S125" i="26"/>
  <c r="S135" i="26"/>
  <c r="S140" i="26"/>
  <c r="S157" i="26"/>
  <c r="S167" i="26"/>
  <c r="S172" i="26"/>
  <c r="S189" i="26"/>
  <c r="S199" i="26"/>
  <c r="S204" i="26"/>
  <c r="S221" i="26"/>
  <c r="S250" i="26"/>
  <c r="S282" i="26"/>
  <c r="S340" i="26"/>
  <c r="S89" i="26"/>
  <c r="S139" i="26"/>
  <c r="S166" i="26"/>
  <c r="S203" i="26"/>
  <c r="S104" i="26"/>
  <c r="S124" i="26"/>
  <c r="S151" i="26"/>
  <c r="S205" i="26"/>
  <c r="S215" i="26"/>
  <c r="S131" i="26"/>
  <c r="S85" i="26"/>
  <c r="S93" i="26"/>
  <c r="S101" i="26"/>
  <c r="S110" i="26"/>
  <c r="S115" i="26"/>
  <c r="S142" i="26"/>
  <c r="S147" i="26"/>
  <c r="S174" i="26"/>
  <c r="S179" i="26"/>
  <c r="S206" i="26"/>
  <c r="S211" i="26"/>
  <c r="S231" i="26"/>
  <c r="S235" i="26"/>
  <c r="S248" i="26"/>
  <c r="S255" i="26"/>
  <c r="S263" i="26"/>
  <c r="S292" i="26"/>
  <c r="S299" i="26"/>
  <c r="S381" i="26"/>
  <c r="S365" i="26"/>
  <c r="S397" i="26"/>
  <c r="S283" i="26"/>
  <c r="S310" i="26"/>
  <c r="S357" i="26"/>
  <c r="S379" i="26"/>
  <c r="S264" i="26"/>
  <c r="S237" i="26"/>
  <c r="S268" i="26"/>
  <c r="S285" i="26"/>
  <c r="S349" i="26"/>
  <c r="S371" i="26"/>
  <c r="S90" i="26"/>
  <c r="S98" i="26"/>
  <c r="S83" i="26"/>
  <c r="S99" i="26"/>
  <c r="S113" i="26"/>
  <c r="S129" i="26"/>
  <c r="S137" i="26"/>
  <c r="S145" i="26"/>
  <c r="S153" i="26"/>
  <c r="S161" i="26"/>
  <c r="S169" i="26"/>
  <c r="S185" i="26"/>
  <c r="S209" i="26"/>
  <c r="S217" i="26"/>
  <c r="S224" i="26"/>
  <c r="S240" i="26"/>
  <c r="S251" i="26"/>
  <c r="S259" i="26"/>
  <c r="S272" i="26"/>
  <c r="S274" i="26"/>
  <c r="S291" i="26"/>
  <c r="S300" i="26"/>
  <c r="S311" i="26"/>
  <c r="S324" i="26"/>
  <c r="S287" i="26"/>
  <c r="S82" i="26"/>
  <c r="S91" i="26"/>
  <c r="S121" i="26"/>
  <c r="S177" i="26"/>
  <c r="S193" i="26"/>
  <c r="S201" i="26"/>
  <c r="S84" i="26"/>
  <c r="S92" i="26"/>
  <c r="S100" i="26"/>
  <c r="S112" i="26"/>
  <c r="S120" i="26"/>
  <c r="S128" i="26"/>
  <c r="S136" i="26"/>
  <c r="S144" i="26"/>
  <c r="S152" i="26"/>
  <c r="S160" i="26"/>
  <c r="S168" i="26"/>
  <c r="S176" i="26"/>
  <c r="S184" i="26"/>
  <c r="S192" i="26"/>
  <c r="S200" i="26"/>
  <c r="S208" i="26"/>
  <c r="S216" i="26"/>
  <c r="S223" i="26"/>
  <c r="S227" i="26"/>
  <c r="S239" i="26"/>
  <c r="S243" i="26"/>
  <c r="S276" i="26"/>
  <c r="S280" i="26"/>
  <c r="S325" i="26"/>
  <c r="S333" i="26"/>
  <c r="S347" i="26"/>
  <c r="S363" i="26"/>
  <c r="S373" i="26"/>
  <c r="S387" i="26"/>
  <c r="S226" i="26"/>
  <c r="S234" i="26"/>
  <c r="S242" i="26"/>
  <c r="S247" i="26"/>
  <c r="S252" i="26"/>
  <c r="S261" i="26"/>
  <c r="S266" i="26"/>
  <c r="S275" i="26"/>
  <c r="S279" i="26"/>
  <c r="S284" i="26"/>
  <c r="S293" i="26"/>
  <c r="S296" i="26"/>
  <c r="S317" i="26"/>
  <c r="S225" i="26"/>
  <c r="S233" i="26"/>
  <c r="S241" i="26"/>
  <c r="S256" i="26"/>
  <c r="S288" i="26"/>
  <c r="S303" i="26"/>
  <c r="S331" i="26"/>
  <c r="S316" i="26"/>
  <c r="S323" i="26"/>
  <c r="S334" i="26"/>
  <c r="S341" i="26"/>
  <c r="S106" i="26"/>
  <c r="S114" i="26"/>
  <c r="S122" i="26"/>
  <c r="S130" i="26"/>
  <c r="S138" i="26"/>
  <c r="S146" i="26"/>
  <c r="S154" i="26"/>
  <c r="S162" i="26"/>
  <c r="S170" i="26"/>
  <c r="S178" i="26"/>
  <c r="S186" i="26"/>
  <c r="S194" i="26"/>
  <c r="S202" i="26"/>
  <c r="S210" i="26"/>
  <c r="S218" i="26"/>
  <c r="S249" i="26"/>
  <c r="S257" i="26"/>
  <c r="S265" i="26"/>
  <c r="S273" i="26"/>
  <c r="S281" i="26"/>
  <c r="S289" i="26"/>
  <c r="S295" i="26"/>
  <c r="S332" i="26"/>
  <c r="S339" i="26"/>
  <c r="S350" i="26"/>
  <c r="S309" i="26"/>
  <c r="S326" i="26"/>
  <c r="S342" i="26"/>
  <c r="S230" i="26"/>
  <c r="S238" i="26"/>
  <c r="S246" i="26"/>
  <c r="S254" i="26"/>
  <c r="S262" i="26"/>
  <c r="S270" i="26"/>
  <c r="S278" i="26"/>
  <c r="S286" i="26"/>
  <c r="S294" i="26"/>
  <c r="S302" i="26"/>
  <c r="S307" i="26"/>
  <c r="S356" i="26"/>
  <c r="S364" i="26"/>
  <c r="S372" i="26"/>
  <c r="S380" i="26"/>
  <c r="S388" i="26"/>
  <c r="S396" i="26"/>
  <c r="S312" i="26"/>
  <c r="S320" i="26"/>
  <c r="S328" i="26"/>
  <c r="S336" i="26"/>
  <c r="S344" i="26"/>
  <c r="S352" i="26"/>
  <c r="S360" i="26"/>
  <c r="S368" i="26"/>
  <c r="S376" i="26"/>
  <c r="S384" i="26"/>
  <c r="S392" i="26"/>
  <c r="S400" i="26"/>
  <c r="S297" i="26"/>
  <c r="S305" i="26"/>
  <c r="S313" i="26"/>
  <c r="S321" i="26"/>
  <c r="S329" i="26"/>
  <c r="S337" i="26"/>
  <c r="S345" i="26"/>
  <c r="S353" i="26"/>
  <c r="S361" i="26"/>
  <c r="S369" i="26"/>
  <c r="S377" i="26"/>
  <c r="S385" i="26"/>
  <c r="S393" i="26"/>
  <c r="S401" i="26"/>
  <c r="S298" i="26"/>
  <c r="S306" i="26"/>
  <c r="S314" i="26"/>
  <c r="S322" i="26"/>
  <c r="S330" i="26"/>
  <c r="S338" i="26"/>
  <c r="S346" i="26"/>
  <c r="S354" i="26"/>
  <c r="S362" i="26"/>
  <c r="S370" i="26"/>
  <c r="S378" i="26"/>
  <c r="S386" i="26"/>
  <c r="S394" i="26"/>
  <c r="S395" i="26"/>
  <c r="S358" i="26"/>
  <c r="S366" i="26"/>
  <c r="S374" i="26"/>
  <c r="S382" i="26"/>
  <c r="S390" i="26"/>
  <c r="S398" i="26"/>
  <c r="S319" i="26"/>
  <c r="S327" i="26"/>
  <c r="S335" i="26"/>
  <c r="S343" i="26"/>
  <c r="S351" i="26"/>
  <c r="S359" i="26"/>
  <c r="S367" i="26"/>
  <c r="S375" i="26"/>
  <c r="S383" i="26"/>
  <c r="S391" i="26"/>
  <c r="S399" i="26"/>
  <c r="S78" i="26"/>
  <c r="T97" i="26"/>
  <c r="R97" i="26"/>
  <c r="R132" i="26"/>
  <c r="T132" i="26"/>
  <c r="R181" i="26"/>
  <c r="T181" i="26"/>
  <c r="R213" i="26"/>
  <c r="T213" i="26"/>
  <c r="T229" i="26"/>
  <c r="R229" i="26"/>
  <c r="R260" i="26"/>
  <c r="T260" i="26"/>
  <c r="T105" i="26"/>
  <c r="R105" i="26"/>
  <c r="R159" i="26"/>
  <c r="T159" i="26"/>
  <c r="R198" i="26"/>
  <c r="T198" i="26"/>
  <c r="T253" i="26"/>
  <c r="R253" i="26"/>
  <c r="R304" i="26"/>
  <c r="T304" i="26"/>
  <c r="T308" i="26"/>
  <c r="R308" i="26"/>
  <c r="R348" i="26"/>
  <c r="T348" i="26"/>
  <c r="R173" i="26"/>
  <c r="T173" i="26"/>
  <c r="R127" i="26"/>
  <c r="T127" i="26"/>
  <c r="R134" i="26"/>
  <c r="T134" i="26"/>
  <c r="R156" i="26"/>
  <c r="T156" i="26"/>
  <c r="R183" i="26"/>
  <c r="T183" i="26"/>
  <c r="T244" i="26"/>
  <c r="R244" i="26"/>
  <c r="R267" i="26"/>
  <c r="T267" i="26"/>
  <c r="T318" i="26"/>
  <c r="R318" i="26"/>
  <c r="R158" i="26"/>
  <c r="T158" i="26"/>
  <c r="R222" i="26"/>
  <c r="T222" i="26"/>
  <c r="R271" i="26"/>
  <c r="T271" i="26"/>
  <c r="T290" i="26"/>
  <c r="R290" i="26"/>
  <c r="R301" i="26"/>
  <c r="T301" i="26"/>
  <c r="T81" i="26"/>
  <c r="R81" i="26"/>
  <c r="R149" i="26"/>
  <c r="T149" i="26"/>
  <c r="R191" i="26"/>
  <c r="T191" i="26"/>
  <c r="R171" i="26"/>
  <c r="T171" i="26"/>
  <c r="R119" i="26"/>
  <c r="T119" i="26"/>
  <c r="R258" i="26"/>
  <c r="T258" i="26"/>
  <c r="R232" i="26"/>
  <c r="T232" i="26"/>
  <c r="R315" i="26"/>
  <c r="T315" i="26"/>
  <c r="R355" i="26"/>
  <c r="T355" i="26"/>
  <c r="R164" i="26"/>
  <c r="T164" i="26"/>
  <c r="T107" i="26"/>
  <c r="R107" i="26"/>
  <c r="R80" i="26"/>
  <c r="T80" i="26"/>
  <c r="R88" i="26"/>
  <c r="T88" i="26"/>
  <c r="R188" i="26"/>
  <c r="T188" i="26"/>
  <c r="T236" i="26"/>
  <c r="R236" i="26"/>
  <c r="R277" i="26"/>
  <c r="T277" i="26"/>
  <c r="T389" i="26"/>
  <c r="R389" i="26"/>
  <c r="R126" i="26"/>
  <c r="T126" i="26"/>
  <c r="R190" i="26"/>
  <c r="T190" i="26"/>
  <c r="R87" i="26"/>
  <c r="T87" i="26"/>
  <c r="R103" i="26"/>
  <c r="T103" i="26"/>
  <c r="R116" i="26"/>
  <c r="T116" i="26"/>
  <c r="R133" i="26"/>
  <c r="T133" i="26"/>
  <c r="R148" i="26"/>
  <c r="T148" i="26"/>
  <c r="T180" i="26"/>
  <c r="R180" i="26"/>
  <c r="R207" i="26"/>
  <c r="T207" i="26"/>
  <c r="T182" i="26"/>
  <c r="R182" i="26"/>
  <c r="R187" i="26"/>
  <c r="T187" i="26"/>
  <c r="T214" i="26"/>
  <c r="R214" i="26"/>
  <c r="R219" i="26"/>
  <c r="T219" i="26"/>
  <c r="R228" i="26"/>
  <c r="T228" i="26"/>
  <c r="T269" i="26"/>
  <c r="R269" i="26"/>
  <c r="R117" i="26"/>
  <c r="T117" i="26"/>
  <c r="T196" i="26"/>
  <c r="R196" i="26"/>
  <c r="T96" i="26"/>
  <c r="R96" i="26"/>
  <c r="R109" i="26"/>
  <c r="T109" i="26"/>
  <c r="R141" i="26"/>
  <c r="T141" i="26"/>
  <c r="T220" i="26"/>
  <c r="R220" i="26"/>
  <c r="T163" i="26"/>
  <c r="R163" i="26"/>
  <c r="T195" i="26"/>
  <c r="R195" i="26"/>
  <c r="T79" i="26"/>
  <c r="R79" i="26"/>
  <c r="T95" i="26"/>
  <c r="R95" i="26"/>
  <c r="R111" i="26"/>
  <c r="T111" i="26"/>
  <c r="T143" i="26"/>
  <c r="R143" i="26"/>
  <c r="R165" i="26"/>
  <c r="T165" i="26"/>
  <c r="R175" i="26"/>
  <c r="T175" i="26"/>
  <c r="R197" i="26"/>
  <c r="T197" i="26"/>
  <c r="R212" i="26"/>
  <c r="T212" i="26"/>
  <c r="T245" i="26"/>
  <c r="R245" i="26"/>
  <c r="R118" i="26"/>
  <c r="T118" i="26"/>
  <c r="R123" i="26"/>
  <c r="T123" i="26"/>
  <c r="R150" i="26"/>
  <c r="T150" i="26"/>
  <c r="R155" i="26"/>
  <c r="T155" i="26"/>
  <c r="R86" i="26"/>
  <c r="T86" i="26"/>
  <c r="R94" i="26"/>
  <c r="T94" i="26"/>
  <c r="R102" i="26"/>
  <c r="T102" i="26"/>
  <c r="R108" i="26"/>
  <c r="T108" i="26"/>
  <c r="R125" i="26"/>
  <c r="T125" i="26"/>
  <c r="R135" i="26"/>
  <c r="T135" i="26"/>
  <c r="R140" i="26"/>
  <c r="T140" i="26"/>
  <c r="R157" i="26"/>
  <c r="T157" i="26"/>
  <c r="R167" i="26"/>
  <c r="T167" i="26"/>
  <c r="R172" i="26"/>
  <c r="T172" i="26"/>
  <c r="R189" i="26"/>
  <c r="T189" i="26"/>
  <c r="R199" i="26"/>
  <c r="T199" i="26"/>
  <c r="R204" i="26"/>
  <c r="T204" i="26"/>
  <c r="R221" i="26"/>
  <c r="T221" i="26"/>
  <c r="R250" i="26"/>
  <c r="T250" i="26"/>
  <c r="T282" i="26"/>
  <c r="R282" i="26"/>
  <c r="R340" i="26"/>
  <c r="T340" i="26"/>
  <c r="T89" i="26"/>
  <c r="R89" i="26"/>
  <c r="R139" i="26"/>
  <c r="T139" i="26"/>
  <c r="T166" i="26"/>
  <c r="R166" i="26"/>
  <c r="T203" i="26"/>
  <c r="R203" i="26"/>
  <c r="T104" i="26"/>
  <c r="R104" i="26"/>
  <c r="R124" i="26"/>
  <c r="T124" i="26"/>
  <c r="T151" i="26"/>
  <c r="R151" i="26"/>
  <c r="R205" i="26"/>
  <c r="T205" i="26"/>
  <c r="T215" i="26"/>
  <c r="R215" i="26"/>
  <c r="T131" i="26"/>
  <c r="R131" i="26"/>
  <c r="T85" i="26"/>
  <c r="R85" i="26"/>
  <c r="T93" i="26"/>
  <c r="R93" i="26"/>
  <c r="T101" i="26"/>
  <c r="R101" i="26"/>
  <c r="T110" i="26"/>
  <c r="R110" i="26"/>
  <c r="T115" i="26"/>
  <c r="R115" i="26"/>
  <c r="T142" i="26"/>
  <c r="R142" i="26"/>
  <c r="T147" i="26"/>
  <c r="R147" i="26"/>
  <c r="T174" i="26"/>
  <c r="R174" i="26"/>
  <c r="T179" i="26"/>
  <c r="R179" i="26"/>
  <c r="T206" i="26"/>
  <c r="R206" i="26"/>
  <c r="T211" i="26"/>
  <c r="R211" i="26"/>
  <c r="T231" i="26"/>
  <c r="R231" i="26"/>
  <c r="R235" i="26"/>
  <c r="T235" i="26"/>
  <c r="R248" i="26"/>
  <c r="T248" i="26"/>
  <c r="T255" i="26"/>
  <c r="R255" i="26"/>
  <c r="T263" i="26"/>
  <c r="R263" i="26"/>
  <c r="T292" i="26"/>
  <c r="R292" i="26"/>
  <c r="R299" i="26"/>
  <c r="T299" i="26"/>
  <c r="T381" i="26"/>
  <c r="R381" i="26"/>
  <c r="T365" i="26"/>
  <c r="R365" i="26"/>
  <c r="R397" i="26"/>
  <c r="T397" i="26"/>
  <c r="R283" i="26"/>
  <c r="T283" i="26"/>
  <c r="R310" i="26"/>
  <c r="T310" i="26"/>
  <c r="T357" i="26"/>
  <c r="R357" i="26"/>
  <c r="R379" i="26"/>
  <c r="T379" i="26"/>
  <c r="R264" i="26"/>
  <c r="T264" i="26"/>
  <c r="R237" i="26"/>
  <c r="T237" i="26"/>
  <c r="T268" i="26"/>
  <c r="R268" i="26"/>
  <c r="R285" i="26"/>
  <c r="T285" i="26"/>
  <c r="R349" i="26"/>
  <c r="T349" i="26"/>
  <c r="R371" i="26"/>
  <c r="T371" i="26"/>
  <c r="R90" i="26"/>
  <c r="T90" i="26"/>
  <c r="R98" i="26"/>
  <c r="T98" i="26"/>
  <c r="R83" i="26"/>
  <c r="T83" i="26"/>
  <c r="R99" i="26"/>
  <c r="T99" i="26"/>
  <c r="R113" i="26"/>
  <c r="T113" i="26"/>
  <c r="R129" i="26"/>
  <c r="T129" i="26"/>
  <c r="T137" i="26"/>
  <c r="R137" i="26"/>
  <c r="T145" i="26"/>
  <c r="R145" i="26"/>
  <c r="T153" i="26"/>
  <c r="R153" i="26"/>
  <c r="R161" i="26"/>
  <c r="T161" i="26"/>
  <c r="R169" i="26"/>
  <c r="T169" i="26"/>
  <c r="R185" i="26"/>
  <c r="T185" i="26"/>
  <c r="R209" i="26"/>
  <c r="T209" i="26"/>
  <c r="R217" i="26"/>
  <c r="T217" i="26"/>
  <c r="R224" i="26"/>
  <c r="T224" i="26"/>
  <c r="R240" i="26"/>
  <c r="T240" i="26"/>
  <c r="R251" i="26"/>
  <c r="T251" i="26"/>
  <c r="R259" i="26"/>
  <c r="T259" i="26"/>
  <c r="R272" i="26"/>
  <c r="T272" i="26"/>
  <c r="T274" i="26"/>
  <c r="R274" i="26"/>
  <c r="R291" i="26"/>
  <c r="T291" i="26"/>
  <c r="R300" i="26"/>
  <c r="T300" i="26"/>
  <c r="T311" i="26"/>
  <c r="R311" i="26"/>
  <c r="R324" i="26"/>
  <c r="T324" i="26"/>
  <c r="T287" i="26"/>
  <c r="R287" i="26"/>
  <c r="R82" i="26"/>
  <c r="T82" i="26"/>
  <c r="R91" i="26"/>
  <c r="T91" i="26"/>
  <c r="R121" i="26"/>
  <c r="T121" i="26"/>
  <c r="R177" i="26"/>
  <c r="T177" i="26"/>
  <c r="R193" i="26"/>
  <c r="T193" i="26"/>
  <c r="R201" i="26"/>
  <c r="T201" i="26"/>
  <c r="T84" i="26"/>
  <c r="R84" i="26"/>
  <c r="T92" i="26"/>
  <c r="R92" i="26"/>
  <c r="T100" i="26"/>
  <c r="R100" i="26"/>
  <c r="T112" i="26"/>
  <c r="R112" i="26"/>
  <c r="T120" i="26"/>
  <c r="R120" i="26"/>
  <c r="T128" i="26"/>
  <c r="R128" i="26"/>
  <c r="T136" i="26"/>
  <c r="R136" i="26"/>
  <c r="T144" i="26"/>
  <c r="R144" i="26"/>
  <c r="T152" i="26"/>
  <c r="R152" i="26"/>
  <c r="T160" i="26"/>
  <c r="R160" i="26"/>
  <c r="T168" i="26"/>
  <c r="R168" i="26"/>
  <c r="T176" i="26"/>
  <c r="R176" i="26"/>
  <c r="T184" i="26"/>
  <c r="R184" i="26"/>
  <c r="T192" i="26"/>
  <c r="R192" i="26"/>
  <c r="T200" i="26"/>
  <c r="R200" i="26"/>
  <c r="T208" i="26"/>
  <c r="R208" i="26"/>
  <c r="T216" i="26"/>
  <c r="R216" i="26"/>
  <c r="T223" i="26"/>
  <c r="R223" i="26"/>
  <c r="R227" i="26"/>
  <c r="T227" i="26"/>
  <c r="T239" i="26"/>
  <c r="R239" i="26"/>
  <c r="R243" i="26"/>
  <c r="T243" i="26"/>
  <c r="R276" i="26"/>
  <c r="T276" i="26"/>
  <c r="R280" i="26"/>
  <c r="T280" i="26"/>
  <c r="R325" i="26"/>
  <c r="T325" i="26"/>
  <c r="R333" i="26"/>
  <c r="T333" i="26"/>
  <c r="R347" i="26"/>
  <c r="T347" i="26"/>
  <c r="R363" i="26"/>
  <c r="T363" i="26"/>
  <c r="R373" i="26"/>
  <c r="T373" i="26"/>
  <c r="R387" i="26"/>
  <c r="T387" i="26"/>
  <c r="R226" i="26"/>
  <c r="T226" i="26"/>
  <c r="R234" i="26"/>
  <c r="T234" i="26"/>
  <c r="R242" i="26"/>
  <c r="T242" i="26"/>
  <c r="R247" i="26"/>
  <c r="T247" i="26"/>
  <c r="R252" i="26"/>
  <c r="T252" i="26"/>
  <c r="R261" i="26"/>
  <c r="T261" i="26"/>
  <c r="R266" i="26"/>
  <c r="T266" i="26"/>
  <c r="R275" i="26"/>
  <c r="T275" i="26"/>
  <c r="R279" i="26"/>
  <c r="T279" i="26"/>
  <c r="R284" i="26"/>
  <c r="T284" i="26"/>
  <c r="R293" i="26"/>
  <c r="T293" i="26"/>
  <c r="R296" i="26"/>
  <c r="T296" i="26"/>
  <c r="R317" i="26"/>
  <c r="T317" i="26"/>
  <c r="T225" i="26"/>
  <c r="R225" i="26"/>
  <c r="T233" i="26"/>
  <c r="R233" i="26"/>
  <c r="T241" i="26"/>
  <c r="R241" i="26"/>
  <c r="T256" i="26"/>
  <c r="R256" i="26"/>
  <c r="T288" i="26"/>
  <c r="R288" i="26"/>
  <c r="R303" i="26"/>
  <c r="T303" i="26"/>
  <c r="T331" i="26"/>
  <c r="R331" i="26"/>
  <c r="R316" i="26"/>
  <c r="T316" i="26"/>
  <c r="R323" i="26"/>
  <c r="T323" i="26"/>
  <c r="R334" i="26"/>
  <c r="T334" i="26"/>
  <c r="R341" i="26"/>
  <c r="T341" i="26"/>
  <c r="R106" i="26"/>
  <c r="T106" i="26"/>
  <c r="R114" i="26"/>
  <c r="T114" i="26"/>
  <c r="R122" i="26"/>
  <c r="T122" i="26"/>
  <c r="R130" i="26"/>
  <c r="T130" i="26"/>
  <c r="R138" i="26"/>
  <c r="T138" i="26"/>
  <c r="R146" i="26"/>
  <c r="T146" i="26"/>
  <c r="R154" i="26"/>
  <c r="T154" i="26"/>
  <c r="R162" i="26"/>
  <c r="T162" i="26"/>
  <c r="R170" i="26"/>
  <c r="T170" i="26"/>
  <c r="R178" i="26"/>
  <c r="T178" i="26"/>
  <c r="R186" i="26"/>
  <c r="T186" i="26"/>
  <c r="R194" i="26"/>
  <c r="T194" i="26"/>
  <c r="R202" i="26"/>
  <c r="T202" i="26"/>
  <c r="R210" i="26"/>
  <c r="T210" i="26"/>
  <c r="R218" i="26"/>
  <c r="T218" i="26"/>
  <c r="R249" i="26"/>
  <c r="T249" i="26"/>
  <c r="R257" i="26"/>
  <c r="T257" i="26"/>
  <c r="T265" i="26"/>
  <c r="R265" i="26"/>
  <c r="T273" i="26"/>
  <c r="R273" i="26"/>
  <c r="R281" i="26"/>
  <c r="T281" i="26"/>
  <c r="R289" i="26"/>
  <c r="T289" i="26"/>
  <c r="R295" i="26"/>
  <c r="T295" i="26"/>
  <c r="T332" i="26"/>
  <c r="R332" i="26"/>
  <c r="T339" i="26"/>
  <c r="R339" i="26"/>
  <c r="R350" i="26"/>
  <c r="T350" i="26"/>
  <c r="R309" i="26"/>
  <c r="T309" i="26"/>
  <c r="R326" i="26"/>
  <c r="T326" i="26"/>
  <c r="R342" i="26"/>
  <c r="T342" i="26"/>
  <c r="R230" i="26"/>
  <c r="T230" i="26"/>
  <c r="R238" i="26"/>
  <c r="T238" i="26"/>
  <c r="T246" i="26"/>
  <c r="R246" i="26"/>
  <c r="R254" i="26"/>
  <c r="T254" i="26"/>
  <c r="R262" i="26"/>
  <c r="T262" i="26"/>
  <c r="R270" i="26"/>
  <c r="T270" i="26"/>
  <c r="T278" i="26"/>
  <c r="R278" i="26"/>
  <c r="T286" i="26"/>
  <c r="R286" i="26"/>
  <c r="R294" i="26"/>
  <c r="T294" i="26"/>
  <c r="R302" i="26"/>
  <c r="T302" i="26"/>
  <c r="T307" i="26"/>
  <c r="R307" i="26"/>
  <c r="R356" i="26"/>
  <c r="T356" i="26"/>
  <c r="R364" i="26"/>
  <c r="T364" i="26"/>
  <c r="R372" i="26"/>
  <c r="T372" i="26"/>
  <c r="R380" i="26"/>
  <c r="T380" i="26"/>
  <c r="R388" i="26"/>
  <c r="T388" i="26"/>
  <c r="T396" i="26"/>
  <c r="R396" i="26"/>
  <c r="R312" i="26"/>
  <c r="T312" i="26"/>
  <c r="R320" i="26"/>
  <c r="T320" i="26"/>
  <c r="R328" i="26"/>
  <c r="T328" i="26"/>
  <c r="R336" i="26"/>
  <c r="T336" i="26"/>
  <c r="R344" i="26"/>
  <c r="T344" i="26"/>
  <c r="R352" i="26"/>
  <c r="T352" i="26"/>
  <c r="R360" i="26"/>
  <c r="T360" i="26"/>
  <c r="R368" i="26"/>
  <c r="T368" i="26"/>
  <c r="R376" i="26"/>
  <c r="T376" i="26"/>
  <c r="R384" i="26"/>
  <c r="T384" i="26"/>
  <c r="R392" i="26"/>
  <c r="T392" i="26"/>
  <c r="R400" i="26"/>
  <c r="T400" i="26"/>
  <c r="R297" i="26"/>
  <c r="T297" i="26"/>
  <c r="R305" i="26"/>
  <c r="T305" i="26"/>
  <c r="R313" i="26"/>
  <c r="T313" i="26"/>
  <c r="R321" i="26"/>
  <c r="T321" i="26"/>
  <c r="R329" i="26"/>
  <c r="T329" i="26"/>
  <c r="R337" i="26"/>
  <c r="T337" i="26"/>
  <c r="R345" i="26"/>
  <c r="T345" i="26"/>
  <c r="R353" i="26"/>
  <c r="T353" i="26"/>
  <c r="R361" i="26"/>
  <c r="T361" i="26"/>
  <c r="R369" i="26"/>
  <c r="T369" i="26"/>
  <c r="R377" i="26"/>
  <c r="T377" i="26"/>
  <c r="R385" i="26"/>
  <c r="T385" i="26"/>
  <c r="R393" i="26"/>
  <c r="T393" i="26"/>
  <c r="R401" i="26"/>
  <c r="T401" i="26"/>
  <c r="T298" i="26"/>
  <c r="R298" i="26"/>
  <c r="T306" i="26"/>
  <c r="R306" i="26"/>
  <c r="T314" i="26"/>
  <c r="R314" i="26"/>
  <c r="T322" i="26"/>
  <c r="R322" i="26"/>
  <c r="T330" i="26"/>
  <c r="R330" i="26"/>
  <c r="T338" i="26"/>
  <c r="R338" i="26"/>
  <c r="T346" i="26"/>
  <c r="R346" i="26"/>
  <c r="T354" i="26"/>
  <c r="R354" i="26"/>
  <c r="T362" i="26"/>
  <c r="R362" i="26"/>
  <c r="T370" i="26"/>
  <c r="R370" i="26"/>
  <c r="T378" i="26"/>
  <c r="R378" i="26"/>
  <c r="T386" i="26"/>
  <c r="R386" i="26"/>
  <c r="R394" i="26"/>
  <c r="T394" i="26"/>
  <c r="T395" i="26"/>
  <c r="R395" i="26"/>
  <c r="R358" i="26"/>
  <c r="T358" i="26"/>
  <c r="R366" i="26"/>
  <c r="T366" i="26"/>
  <c r="R374" i="26"/>
  <c r="T374" i="26"/>
  <c r="R382" i="26"/>
  <c r="T382" i="26"/>
  <c r="R390" i="26"/>
  <c r="T390" i="26"/>
  <c r="R398" i="26"/>
  <c r="T398" i="26"/>
  <c r="R319" i="26"/>
  <c r="T319" i="26"/>
  <c r="R327" i="26"/>
  <c r="T327" i="26"/>
  <c r="R335" i="26"/>
  <c r="T335" i="26"/>
  <c r="R343" i="26"/>
  <c r="T343" i="26"/>
  <c r="R351" i="26"/>
  <c r="T351" i="26"/>
  <c r="T359" i="26"/>
  <c r="R359" i="26"/>
  <c r="T367" i="26"/>
  <c r="R367" i="26"/>
  <c r="T375" i="26"/>
  <c r="R375" i="26"/>
  <c r="T383" i="26"/>
  <c r="R383" i="26"/>
  <c r="T391" i="26"/>
  <c r="R391" i="26"/>
  <c r="T399" i="26"/>
  <c r="R399" i="26"/>
  <c r="T78" i="26"/>
  <c r="R78" i="26"/>
  <c r="U97" i="26"/>
  <c r="AB97" i="26"/>
  <c r="U132" i="26"/>
  <c r="AB132" i="26"/>
  <c r="U181" i="26"/>
  <c r="AB181" i="26"/>
  <c r="U213" i="26"/>
  <c r="AB213" i="26"/>
  <c r="U229" i="26"/>
  <c r="AB229" i="26"/>
  <c r="U260" i="26"/>
  <c r="AB260" i="26"/>
  <c r="U105" i="26"/>
  <c r="AB105" i="26"/>
  <c r="U159" i="26"/>
  <c r="AB159" i="26"/>
  <c r="U198" i="26"/>
  <c r="AB198" i="26"/>
  <c r="U253" i="26"/>
  <c r="AB253" i="26"/>
  <c r="U304" i="26"/>
  <c r="AB304" i="26"/>
  <c r="U308" i="26"/>
  <c r="AB308" i="26"/>
  <c r="U348" i="26"/>
  <c r="AB348" i="26"/>
  <c r="U173" i="26"/>
  <c r="AB173" i="26"/>
  <c r="U127" i="26"/>
  <c r="AB127" i="26"/>
  <c r="U134" i="26"/>
  <c r="AB134" i="26"/>
  <c r="U156" i="26"/>
  <c r="AB156" i="26"/>
  <c r="U183" i="26"/>
  <c r="AB183" i="26"/>
  <c r="U244" i="26"/>
  <c r="AB244" i="26"/>
  <c r="U267" i="26"/>
  <c r="AB267" i="26"/>
  <c r="U318" i="26"/>
  <c r="AB318" i="26"/>
  <c r="U158" i="26"/>
  <c r="AB158" i="26"/>
  <c r="U222" i="26"/>
  <c r="AB222" i="26"/>
  <c r="U271" i="26"/>
  <c r="AB271" i="26"/>
  <c r="U290" i="26"/>
  <c r="AB290" i="26"/>
  <c r="U301" i="26"/>
  <c r="AB301" i="26"/>
  <c r="U81" i="26"/>
  <c r="AB81" i="26"/>
  <c r="U149" i="26"/>
  <c r="AB149" i="26"/>
  <c r="U191" i="26"/>
  <c r="AB191" i="26"/>
  <c r="U171" i="26"/>
  <c r="AB171" i="26"/>
  <c r="U119" i="26"/>
  <c r="AB119" i="26"/>
  <c r="U258" i="26"/>
  <c r="AB258" i="26"/>
  <c r="U232" i="26"/>
  <c r="AB232" i="26"/>
  <c r="U315" i="26"/>
  <c r="AB315" i="26"/>
  <c r="U355" i="26"/>
  <c r="AB355" i="26"/>
  <c r="U164" i="26"/>
  <c r="AB164" i="26"/>
  <c r="U107" i="26"/>
  <c r="AB107" i="26"/>
  <c r="U80" i="26"/>
  <c r="AB80" i="26"/>
  <c r="U88" i="26"/>
  <c r="AB88" i="26"/>
  <c r="U188" i="26"/>
  <c r="AB188" i="26"/>
  <c r="U236" i="26"/>
  <c r="AB236" i="26"/>
  <c r="U277" i="26"/>
  <c r="AB277" i="26"/>
  <c r="U389" i="26"/>
  <c r="AB389" i="26"/>
  <c r="U126" i="26"/>
  <c r="AB126" i="26"/>
  <c r="U190" i="26"/>
  <c r="AB190" i="26"/>
  <c r="U87" i="26"/>
  <c r="AB87" i="26"/>
  <c r="U103" i="26"/>
  <c r="AB103" i="26"/>
  <c r="U116" i="26"/>
  <c r="AB116" i="26"/>
  <c r="U133" i="26"/>
  <c r="AB133" i="26"/>
  <c r="U148" i="26"/>
  <c r="AB148" i="26"/>
  <c r="U180" i="26"/>
  <c r="AB180" i="26"/>
  <c r="U207" i="26"/>
  <c r="AB207" i="26"/>
  <c r="U182" i="26"/>
  <c r="AB182" i="26"/>
  <c r="U187" i="26"/>
  <c r="AB187" i="26"/>
  <c r="U214" i="26"/>
  <c r="AB214" i="26"/>
  <c r="U219" i="26"/>
  <c r="AB219" i="26"/>
  <c r="U228" i="26"/>
  <c r="AB228" i="26"/>
  <c r="U269" i="26"/>
  <c r="AB269" i="26"/>
  <c r="U117" i="26"/>
  <c r="AB117" i="26"/>
  <c r="U196" i="26"/>
  <c r="AB196" i="26"/>
  <c r="U96" i="26"/>
  <c r="AB96" i="26"/>
  <c r="U109" i="26"/>
  <c r="AB109" i="26"/>
  <c r="U141" i="26"/>
  <c r="AB141" i="26"/>
  <c r="U220" i="26"/>
  <c r="AB220" i="26"/>
  <c r="U163" i="26"/>
  <c r="AB163" i="26"/>
  <c r="U195" i="26"/>
  <c r="AB195" i="26"/>
  <c r="U79" i="26"/>
  <c r="AB79" i="26"/>
  <c r="U95" i="26"/>
  <c r="AB95" i="26"/>
  <c r="U111" i="26"/>
  <c r="AB111" i="26"/>
  <c r="U143" i="26"/>
  <c r="AB143" i="26"/>
  <c r="U165" i="26"/>
  <c r="AB165" i="26"/>
  <c r="U175" i="26"/>
  <c r="AB175" i="26"/>
  <c r="U197" i="26"/>
  <c r="AB197" i="26"/>
  <c r="U212" i="26"/>
  <c r="AB212" i="26"/>
  <c r="U245" i="26"/>
  <c r="AB245" i="26"/>
  <c r="U118" i="26"/>
  <c r="AB118" i="26"/>
  <c r="U123" i="26"/>
  <c r="AB123" i="26"/>
  <c r="U150" i="26"/>
  <c r="AB150" i="26"/>
  <c r="U155" i="26"/>
  <c r="AB155" i="26"/>
  <c r="U86" i="26"/>
  <c r="AB86" i="26"/>
  <c r="U94" i="26"/>
  <c r="AB94" i="26"/>
  <c r="U102" i="26"/>
  <c r="AB102" i="26"/>
  <c r="U108" i="26"/>
  <c r="AB108" i="26"/>
  <c r="U125" i="26"/>
  <c r="AB125" i="26"/>
  <c r="U135" i="26"/>
  <c r="AB135" i="26"/>
  <c r="U140" i="26"/>
  <c r="AB140" i="26"/>
  <c r="U157" i="26"/>
  <c r="AB157" i="26"/>
  <c r="U167" i="26"/>
  <c r="AB167" i="26"/>
  <c r="U172" i="26"/>
  <c r="AB172" i="26"/>
  <c r="U189" i="26"/>
  <c r="AB189" i="26"/>
  <c r="U199" i="26"/>
  <c r="AB199" i="26"/>
  <c r="U204" i="26"/>
  <c r="AB204" i="26"/>
  <c r="U221" i="26"/>
  <c r="AB221" i="26"/>
  <c r="U250" i="26"/>
  <c r="AB250" i="26"/>
  <c r="U282" i="26"/>
  <c r="AB282" i="26"/>
  <c r="U340" i="26"/>
  <c r="AB340" i="26"/>
  <c r="U89" i="26"/>
  <c r="AB89" i="26"/>
  <c r="U139" i="26"/>
  <c r="AB139" i="26"/>
  <c r="U166" i="26"/>
  <c r="AB166" i="26"/>
  <c r="U203" i="26"/>
  <c r="AB203" i="26"/>
  <c r="U104" i="26"/>
  <c r="AB104" i="26"/>
  <c r="U124" i="26"/>
  <c r="AB124" i="26"/>
  <c r="U151" i="26"/>
  <c r="AB151" i="26"/>
  <c r="U205" i="26"/>
  <c r="AB205" i="26"/>
  <c r="U215" i="26"/>
  <c r="AB215" i="26"/>
  <c r="U131" i="26"/>
  <c r="AB131" i="26"/>
  <c r="U85" i="26"/>
  <c r="AB85" i="26"/>
  <c r="U93" i="26"/>
  <c r="AB93" i="26"/>
  <c r="U101" i="26"/>
  <c r="AB101" i="26"/>
  <c r="U110" i="26"/>
  <c r="AB110" i="26"/>
  <c r="U115" i="26"/>
  <c r="AB115" i="26"/>
  <c r="U142" i="26"/>
  <c r="AB142" i="26"/>
  <c r="U147" i="26"/>
  <c r="AB147" i="26"/>
  <c r="U174" i="26"/>
  <c r="AB174" i="26"/>
  <c r="U179" i="26"/>
  <c r="AB179" i="26"/>
  <c r="U206" i="26"/>
  <c r="AB206" i="26"/>
  <c r="U211" i="26"/>
  <c r="AB211" i="26"/>
  <c r="U231" i="26"/>
  <c r="AB231" i="26"/>
  <c r="U235" i="26"/>
  <c r="AB235" i="26"/>
  <c r="U248" i="26"/>
  <c r="AB248" i="26"/>
  <c r="U255" i="26"/>
  <c r="AB255" i="26"/>
  <c r="U263" i="26"/>
  <c r="AB263" i="26"/>
  <c r="U292" i="26"/>
  <c r="AB292" i="26"/>
  <c r="U299" i="26"/>
  <c r="AB299" i="26"/>
  <c r="U381" i="26"/>
  <c r="AB381" i="26"/>
  <c r="U365" i="26"/>
  <c r="AB365" i="26"/>
  <c r="U397" i="26"/>
  <c r="AB397" i="26"/>
  <c r="U283" i="26"/>
  <c r="AB283" i="26"/>
  <c r="U310" i="26"/>
  <c r="AB310" i="26"/>
  <c r="U357" i="26"/>
  <c r="AB357" i="26"/>
  <c r="U379" i="26"/>
  <c r="AB379" i="26"/>
  <c r="U264" i="26"/>
  <c r="AB264" i="26"/>
  <c r="U237" i="26"/>
  <c r="AB237" i="26"/>
  <c r="U268" i="26"/>
  <c r="AB268" i="26"/>
  <c r="U285" i="26"/>
  <c r="AB285" i="26"/>
  <c r="U349" i="26"/>
  <c r="AB349" i="26"/>
  <c r="U371" i="26"/>
  <c r="AB371" i="26"/>
  <c r="U90" i="26"/>
  <c r="AB90" i="26"/>
  <c r="U98" i="26"/>
  <c r="AB98" i="26"/>
  <c r="U83" i="26"/>
  <c r="AB83" i="26"/>
  <c r="U99" i="26"/>
  <c r="AB99" i="26"/>
  <c r="U113" i="26"/>
  <c r="AB113" i="26"/>
  <c r="U129" i="26"/>
  <c r="AB129" i="26"/>
  <c r="U137" i="26"/>
  <c r="AB137" i="26"/>
  <c r="U145" i="26"/>
  <c r="AB145" i="26"/>
  <c r="U153" i="26"/>
  <c r="AB153" i="26"/>
  <c r="U161" i="26"/>
  <c r="AB161" i="26"/>
  <c r="U169" i="26"/>
  <c r="AB169" i="26"/>
  <c r="U185" i="26"/>
  <c r="AB185" i="26"/>
  <c r="U209" i="26"/>
  <c r="AB209" i="26"/>
  <c r="U217" i="26"/>
  <c r="AB217" i="26"/>
  <c r="U224" i="26"/>
  <c r="AB224" i="26"/>
  <c r="U240" i="26"/>
  <c r="AB240" i="26"/>
  <c r="U251" i="26"/>
  <c r="AB251" i="26"/>
  <c r="U259" i="26"/>
  <c r="AB259" i="26"/>
  <c r="U272" i="26"/>
  <c r="AB272" i="26"/>
  <c r="U274" i="26"/>
  <c r="AB274" i="26"/>
  <c r="U291" i="26"/>
  <c r="AB291" i="26"/>
  <c r="U300" i="26"/>
  <c r="AB300" i="26"/>
  <c r="U311" i="26"/>
  <c r="AB311" i="26"/>
  <c r="U324" i="26"/>
  <c r="AB324" i="26"/>
  <c r="U287" i="26"/>
  <c r="AB287" i="26"/>
  <c r="U82" i="26"/>
  <c r="AB82" i="26"/>
  <c r="U91" i="26"/>
  <c r="AB91" i="26"/>
  <c r="U121" i="26"/>
  <c r="AB121" i="26"/>
  <c r="U177" i="26"/>
  <c r="AB177" i="26"/>
  <c r="U193" i="26"/>
  <c r="AB193" i="26"/>
  <c r="U201" i="26"/>
  <c r="AB201" i="26"/>
  <c r="U84" i="26"/>
  <c r="AB84" i="26"/>
  <c r="U92" i="26"/>
  <c r="AB92" i="26"/>
  <c r="U100" i="26"/>
  <c r="AB100" i="26"/>
  <c r="U112" i="26"/>
  <c r="AB112" i="26"/>
  <c r="U120" i="26"/>
  <c r="AB120" i="26"/>
  <c r="U128" i="26"/>
  <c r="AB128" i="26"/>
  <c r="U136" i="26"/>
  <c r="AB136" i="26"/>
  <c r="U144" i="26"/>
  <c r="AB144" i="26"/>
  <c r="U152" i="26"/>
  <c r="AB152" i="26"/>
  <c r="U160" i="26"/>
  <c r="AB160" i="26"/>
  <c r="U168" i="26"/>
  <c r="AB168" i="26"/>
  <c r="U176" i="26"/>
  <c r="AB176" i="26"/>
  <c r="U184" i="26"/>
  <c r="AB184" i="26"/>
  <c r="U192" i="26"/>
  <c r="AB192" i="26"/>
  <c r="U200" i="26"/>
  <c r="AB200" i="26"/>
  <c r="U208" i="26"/>
  <c r="AB208" i="26"/>
  <c r="U216" i="26"/>
  <c r="AB216" i="26"/>
  <c r="U223" i="26"/>
  <c r="AB223" i="26"/>
  <c r="U227" i="26"/>
  <c r="AB227" i="26"/>
  <c r="U239" i="26"/>
  <c r="AB239" i="26"/>
  <c r="U243" i="26"/>
  <c r="AB243" i="26"/>
  <c r="U276" i="26"/>
  <c r="AB276" i="26"/>
  <c r="U280" i="26"/>
  <c r="AB280" i="26"/>
  <c r="U325" i="26"/>
  <c r="AB325" i="26"/>
  <c r="U333" i="26"/>
  <c r="AB333" i="26"/>
  <c r="U347" i="26"/>
  <c r="AB347" i="26"/>
  <c r="U363" i="26"/>
  <c r="AB363" i="26"/>
  <c r="U373" i="26"/>
  <c r="AB373" i="26"/>
  <c r="U387" i="26"/>
  <c r="AB387" i="26"/>
  <c r="U226" i="26"/>
  <c r="AB226" i="26"/>
  <c r="U234" i="26"/>
  <c r="AB234" i="26"/>
  <c r="U242" i="26"/>
  <c r="AB242" i="26"/>
  <c r="U247" i="26"/>
  <c r="AB247" i="26"/>
  <c r="U252" i="26"/>
  <c r="AB252" i="26"/>
  <c r="U261" i="26"/>
  <c r="AB261" i="26"/>
  <c r="U266" i="26"/>
  <c r="AB266" i="26"/>
  <c r="U275" i="26"/>
  <c r="AB275" i="26"/>
  <c r="U279" i="26"/>
  <c r="AB279" i="26"/>
  <c r="U284" i="26"/>
  <c r="AB284" i="26"/>
  <c r="U293" i="26"/>
  <c r="AB293" i="26"/>
  <c r="U296" i="26"/>
  <c r="AB296" i="26"/>
  <c r="U317" i="26"/>
  <c r="AB317" i="26"/>
  <c r="U225" i="26"/>
  <c r="AB225" i="26"/>
  <c r="U233" i="26"/>
  <c r="AB233" i="26"/>
  <c r="U241" i="26"/>
  <c r="AB241" i="26"/>
  <c r="U256" i="26"/>
  <c r="AB256" i="26"/>
  <c r="U288" i="26"/>
  <c r="AB288" i="26"/>
  <c r="U303" i="26"/>
  <c r="AB303" i="26"/>
  <c r="U331" i="26"/>
  <c r="AB331" i="26"/>
  <c r="U316" i="26"/>
  <c r="AB316" i="26"/>
  <c r="U323" i="26"/>
  <c r="AB323" i="26"/>
  <c r="U334" i="26"/>
  <c r="AB334" i="26"/>
  <c r="U341" i="26"/>
  <c r="AB341" i="26"/>
  <c r="U106" i="26"/>
  <c r="AB106" i="26"/>
  <c r="U114" i="26"/>
  <c r="AB114" i="26"/>
  <c r="U122" i="26"/>
  <c r="AB122" i="26"/>
  <c r="U130" i="26"/>
  <c r="AB130" i="26"/>
  <c r="U138" i="26"/>
  <c r="AB138" i="26"/>
  <c r="U146" i="26"/>
  <c r="AB146" i="26"/>
  <c r="U154" i="26"/>
  <c r="AB154" i="26"/>
  <c r="U162" i="26"/>
  <c r="AB162" i="26"/>
  <c r="U170" i="26"/>
  <c r="AB170" i="26"/>
  <c r="U178" i="26"/>
  <c r="AB178" i="26"/>
  <c r="U186" i="26"/>
  <c r="AB186" i="26"/>
  <c r="U194" i="26"/>
  <c r="AB194" i="26"/>
  <c r="U202" i="26"/>
  <c r="AB202" i="26"/>
  <c r="U210" i="26"/>
  <c r="AB210" i="26"/>
  <c r="U218" i="26"/>
  <c r="AB218" i="26"/>
  <c r="U249" i="26"/>
  <c r="AB249" i="26"/>
  <c r="U257" i="26"/>
  <c r="AB257" i="26"/>
  <c r="U265" i="26"/>
  <c r="AB265" i="26"/>
  <c r="U273" i="26"/>
  <c r="AB273" i="26"/>
  <c r="U281" i="26"/>
  <c r="AB281" i="26"/>
  <c r="U289" i="26"/>
  <c r="AB289" i="26"/>
  <c r="U295" i="26"/>
  <c r="AB295" i="26"/>
  <c r="U332" i="26"/>
  <c r="AB332" i="26"/>
  <c r="U339" i="26"/>
  <c r="AB339" i="26"/>
  <c r="U350" i="26"/>
  <c r="AB350" i="26"/>
  <c r="U309" i="26"/>
  <c r="AB309" i="26"/>
  <c r="U326" i="26"/>
  <c r="AB326" i="26"/>
  <c r="U342" i="26"/>
  <c r="AB342" i="26"/>
  <c r="U230" i="26"/>
  <c r="AB230" i="26"/>
  <c r="U238" i="26"/>
  <c r="AB238" i="26"/>
  <c r="U246" i="26"/>
  <c r="AB246" i="26"/>
  <c r="U254" i="26"/>
  <c r="AB254" i="26"/>
  <c r="U262" i="26"/>
  <c r="AB262" i="26"/>
  <c r="U270" i="26"/>
  <c r="AB270" i="26"/>
  <c r="U278" i="26"/>
  <c r="AB278" i="26"/>
  <c r="U286" i="26"/>
  <c r="AB286" i="26"/>
  <c r="U294" i="26"/>
  <c r="AB294" i="26"/>
  <c r="U302" i="26"/>
  <c r="AB302" i="26"/>
  <c r="U307" i="26"/>
  <c r="AB307" i="26"/>
  <c r="U356" i="26"/>
  <c r="AB356" i="26"/>
  <c r="U364" i="26"/>
  <c r="AB364" i="26"/>
  <c r="U372" i="26"/>
  <c r="AB372" i="26"/>
  <c r="U380" i="26"/>
  <c r="AB380" i="26"/>
  <c r="U388" i="26"/>
  <c r="AB388" i="26"/>
  <c r="U396" i="26"/>
  <c r="AB396" i="26"/>
  <c r="U312" i="26"/>
  <c r="AB312" i="26"/>
  <c r="U320" i="26"/>
  <c r="AB320" i="26"/>
  <c r="U328" i="26"/>
  <c r="AB328" i="26"/>
  <c r="U336" i="26"/>
  <c r="AB336" i="26"/>
  <c r="U344" i="26"/>
  <c r="AB344" i="26"/>
  <c r="U352" i="26"/>
  <c r="AB352" i="26"/>
  <c r="U360" i="26"/>
  <c r="AB360" i="26"/>
  <c r="U368" i="26"/>
  <c r="AB368" i="26"/>
  <c r="U376" i="26"/>
  <c r="AB376" i="26"/>
  <c r="U384" i="26"/>
  <c r="AB384" i="26"/>
  <c r="U392" i="26"/>
  <c r="AB392" i="26"/>
  <c r="U400" i="26"/>
  <c r="AB400" i="26"/>
  <c r="U297" i="26"/>
  <c r="AB297" i="26"/>
  <c r="U305" i="26"/>
  <c r="AB305" i="26"/>
  <c r="U313" i="26"/>
  <c r="AB313" i="26"/>
  <c r="U321" i="26"/>
  <c r="AB321" i="26"/>
  <c r="U329" i="26"/>
  <c r="AB329" i="26"/>
  <c r="U337" i="26"/>
  <c r="AB337" i="26"/>
  <c r="U345" i="26"/>
  <c r="AB345" i="26"/>
  <c r="U353" i="26"/>
  <c r="AB353" i="26"/>
  <c r="U361" i="26"/>
  <c r="AB361" i="26"/>
  <c r="U369" i="26"/>
  <c r="AB369" i="26"/>
  <c r="U377" i="26"/>
  <c r="AB377" i="26"/>
  <c r="U385" i="26"/>
  <c r="AB385" i="26"/>
  <c r="U393" i="26"/>
  <c r="AB393" i="26"/>
  <c r="U401" i="26"/>
  <c r="AB401" i="26"/>
  <c r="U298" i="26"/>
  <c r="AB298" i="26"/>
  <c r="U306" i="26"/>
  <c r="AB306" i="26"/>
  <c r="U314" i="26"/>
  <c r="AB314" i="26"/>
  <c r="U322" i="26"/>
  <c r="AB322" i="26"/>
  <c r="U330" i="26"/>
  <c r="AB330" i="26"/>
  <c r="U338" i="26"/>
  <c r="AB338" i="26"/>
  <c r="U346" i="26"/>
  <c r="AB346" i="26"/>
  <c r="U354" i="26"/>
  <c r="AB354" i="26"/>
  <c r="U362" i="26"/>
  <c r="AB362" i="26"/>
  <c r="U370" i="26"/>
  <c r="AB370" i="26"/>
  <c r="U378" i="26"/>
  <c r="AB378" i="26"/>
  <c r="U386" i="26"/>
  <c r="AB386" i="26"/>
  <c r="U394" i="26"/>
  <c r="AB394" i="26"/>
  <c r="U395" i="26"/>
  <c r="AB395" i="26"/>
  <c r="U358" i="26"/>
  <c r="AB358" i="26"/>
  <c r="U366" i="26"/>
  <c r="AB366" i="26"/>
  <c r="U374" i="26"/>
  <c r="AB374" i="26"/>
  <c r="U382" i="26"/>
  <c r="AB382" i="26"/>
  <c r="U390" i="26"/>
  <c r="AB390" i="26"/>
  <c r="U398" i="26"/>
  <c r="AB398" i="26"/>
  <c r="U319" i="26"/>
  <c r="AB319" i="26"/>
  <c r="U327" i="26"/>
  <c r="AB327" i="26"/>
  <c r="U335" i="26"/>
  <c r="AB335" i="26"/>
  <c r="U343" i="26"/>
  <c r="AB343" i="26"/>
  <c r="U351" i="26"/>
  <c r="AB351" i="26"/>
  <c r="U359" i="26"/>
  <c r="AB359" i="26"/>
  <c r="U367" i="26"/>
  <c r="AB367" i="26"/>
  <c r="U375" i="26"/>
  <c r="AB375" i="26"/>
  <c r="U383" i="26"/>
  <c r="AB383" i="26"/>
  <c r="U391" i="26"/>
  <c r="AB391" i="26"/>
  <c r="U399" i="26"/>
  <c r="AB399" i="26"/>
  <c r="U78" i="26"/>
  <c r="AB78" i="26"/>
  <c r="X78" i="26" l="1"/>
  <c r="Y78" i="26" s="1"/>
  <c r="X399" i="26"/>
  <c r="Y399" i="26" s="1"/>
  <c r="X391" i="26"/>
  <c r="Y391" i="26" s="1"/>
  <c r="X383" i="26"/>
  <c r="Y383" i="26" s="1"/>
  <c r="X375" i="26"/>
  <c r="Y375" i="26" s="1"/>
  <c r="X367" i="26"/>
  <c r="Y367" i="26" s="1"/>
  <c r="X359" i="26"/>
  <c r="Y359" i="26" s="1"/>
  <c r="X351" i="26"/>
  <c r="Y351" i="26" s="1"/>
  <c r="X343" i="26"/>
  <c r="Y343" i="26" s="1"/>
  <c r="X335" i="26"/>
  <c r="Y335" i="26" s="1"/>
  <c r="X327" i="26"/>
  <c r="Y327" i="26" s="1"/>
  <c r="X319" i="26"/>
  <c r="Y319" i="26" s="1"/>
  <c r="X398" i="26"/>
  <c r="Y398" i="26" s="1"/>
  <c r="X390" i="26"/>
  <c r="Y390" i="26" s="1"/>
  <c r="X382" i="26"/>
  <c r="Y382" i="26" s="1"/>
  <c r="X374" i="26"/>
  <c r="Y374" i="26" s="1"/>
  <c r="X366" i="26"/>
  <c r="Y366" i="26" s="1"/>
  <c r="X358" i="26"/>
  <c r="Y358" i="26" s="1"/>
  <c r="X395" i="26"/>
  <c r="Y395" i="26" s="1"/>
  <c r="X394" i="26"/>
  <c r="Y394" i="26" s="1"/>
  <c r="X386" i="26"/>
  <c r="Y386" i="26" s="1"/>
  <c r="X378" i="26"/>
  <c r="Y378" i="26" s="1"/>
  <c r="X370" i="26"/>
  <c r="Y370" i="26" s="1"/>
  <c r="X362" i="26"/>
  <c r="Y362" i="26" s="1"/>
  <c r="X354" i="26"/>
  <c r="Y354" i="26" s="1"/>
  <c r="X346" i="26"/>
  <c r="Y346" i="26" s="1"/>
  <c r="X338" i="26"/>
  <c r="Y338" i="26" s="1"/>
  <c r="X330" i="26"/>
  <c r="Y330" i="26" s="1"/>
  <c r="X322" i="26"/>
  <c r="Y322" i="26" s="1"/>
  <c r="X314" i="26"/>
  <c r="Y314" i="26" s="1"/>
  <c r="X306" i="26"/>
  <c r="Y306" i="26" s="1"/>
  <c r="X298" i="26"/>
  <c r="Y298" i="26" s="1"/>
  <c r="X401" i="26"/>
  <c r="Y401" i="26" s="1"/>
  <c r="X393" i="26"/>
  <c r="Y393" i="26" s="1"/>
  <c r="X385" i="26"/>
  <c r="Y385" i="26" s="1"/>
  <c r="X377" i="26"/>
  <c r="Y377" i="26" s="1"/>
  <c r="X369" i="26"/>
  <c r="Y369" i="26" s="1"/>
  <c r="X361" i="26"/>
  <c r="Y361" i="26" s="1"/>
  <c r="X353" i="26"/>
  <c r="Y353" i="26" s="1"/>
  <c r="X345" i="26"/>
  <c r="Y345" i="26" s="1"/>
  <c r="X337" i="26"/>
  <c r="Y337" i="26" s="1"/>
  <c r="X329" i="26"/>
  <c r="Y329" i="26" s="1"/>
  <c r="X321" i="26"/>
  <c r="Y321" i="26" s="1"/>
  <c r="X313" i="26"/>
  <c r="Y313" i="26" s="1"/>
  <c r="X305" i="26"/>
  <c r="Y305" i="26" s="1"/>
  <c r="X297" i="26"/>
  <c r="Y297" i="26" s="1"/>
  <c r="X400" i="26"/>
  <c r="Y400" i="26" s="1"/>
  <c r="X392" i="26"/>
  <c r="Y392" i="26" s="1"/>
  <c r="X384" i="26"/>
  <c r="Y384" i="26" s="1"/>
  <c r="X376" i="26"/>
  <c r="Y376" i="26" s="1"/>
  <c r="X368" i="26"/>
  <c r="Y368" i="26" s="1"/>
  <c r="X360" i="26"/>
  <c r="Y360" i="26" s="1"/>
  <c r="X352" i="26"/>
  <c r="Y352" i="26" s="1"/>
  <c r="X344" i="26"/>
  <c r="Y344" i="26" s="1"/>
  <c r="X336" i="26"/>
  <c r="Y336" i="26" s="1"/>
  <c r="X328" i="26"/>
  <c r="Y328" i="26" s="1"/>
  <c r="X320" i="26"/>
  <c r="Y320" i="26" s="1"/>
  <c r="X312" i="26"/>
  <c r="Y312" i="26" s="1"/>
  <c r="X396" i="26"/>
  <c r="Y396" i="26" s="1"/>
  <c r="X388" i="26"/>
  <c r="Y388" i="26" s="1"/>
  <c r="X380" i="26"/>
  <c r="Y380" i="26" s="1"/>
  <c r="X372" i="26"/>
  <c r="Y372" i="26" s="1"/>
  <c r="X364" i="26"/>
  <c r="Y364" i="26" s="1"/>
  <c r="X356" i="26"/>
  <c r="Y356" i="26" s="1"/>
  <c r="X307" i="26"/>
  <c r="Y307" i="26" s="1"/>
  <c r="X302" i="26"/>
  <c r="Y302" i="26" s="1"/>
  <c r="X294" i="26"/>
  <c r="Y294" i="26" s="1"/>
  <c r="X286" i="26"/>
  <c r="Y286" i="26" s="1"/>
  <c r="X278" i="26"/>
  <c r="Y278" i="26" s="1"/>
  <c r="X270" i="26"/>
  <c r="Y270" i="26" s="1"/>
  <c r="X262" i="26"/>
  <c r="Y262" i="26" s="1"/>
  <c r="X254" i="26"/>
  <c r="Y254" i="26" s="1"/>
  <c r="X246" i="26"/>
  <c r="Y246" i="26" s="1"/>
  <c r="X238" i="26"/>
  <c r="Y238" i="26" s="1"/>
  <c r="X230" i="26"/>
  <c r="Y230" i="26" s="1"/>
  <c r="X342" i="26"/>
  <c r="Y342" i="26" s="1"/>
  <c r="X326" i="26"/>
  <c r="Y326" i="26" s="1"/>
  <c r="X309" i="26"/>
  <c r="Y309" i="26" s="1"/>
  <c r="X350" i="26"/>
  <c r="Y350" i="26" s="1"/>
  <c r="X339" i="26"/>
  <c r="Y339" i="26" s="1"/>
  <c r="X332" i="26"/>
  <c r="Y332" i="26" s="1"/>
  <c r="X295" i="26"/>
  <c r="Y295" i="26" s="1"/>
  <c r="X289" i="26"/>
  <c r="Y289" i="26" s="1"/>
  <c r="X281" i="26"/>
  <c r="Y281" i="26" s="1"/>
  <c r="X273" i="26"/>
  <c r="Y273" i="26" s="1"/>
  <c r="X265" i="26"/>
  <c r="Y265" i="26" s="1"/>
  <c r="X257" i="26"/>
  <c r="Y257" i="26" s="1"/>
  <c r="X249" i="26"/>
  <c r="Y249" i="26" s="1"/>
  <c r="X218" i="26"/>
  <c r="Y218" i="26" s="1"/>
  <c r="X210" i="26"/>
  <c r="Y210" i="26" s="1"/>
  <c r="X202" i="26"/>
  <c r="Y202" i="26" s="1"/>
  <c r="X194" i="26"/>
  <c r="Y194" i="26" s="1"/>
  <c r="X186" i="26"/>
  <c r="Y186" i="26" s="1"/>
  <c r="X178" i="26"/>
  <c r="Y178" i="26" s="1"/>
  <c r="X170" i="26"/>
  <c r="Y170" i="26" s="1"/>
  <c r="X162" i="26"/>
  <c r="Y162" i="26" s="1"/>
  <c r="X154" i="26"/>
  <c r="Y154" i="26" s="1"/>
  <c r="X146" i="26"/>
  <c r="Y146" i="26" s="1"/>
  <c r="X138" i="26"/>
  <c r="Y138" i="26" s="1"/>
  <c r="X130" i="26"/>
  <c r="Y130" i="26" s="1"/>
  <c r="X122" i="26"/>
  <c r="Y122" i="26" s="1"/>
  <c r="X114" i="26"/>
  <c r="Y114" i="26" s="1"/>
  <c r="X106" i="26"/>
  <c r="Y106" i="26" s="1"/>
  <c r="X341" i="26"/>
  <c r="Y341" i="26" s="1"/>
  <c r="X334" i="26"/>
  <c r="Y334" i="26" s="1"/>
  <c r="X323" i="26"/>
  <c r="Y323" i="26" s="1"/>
  <c r="X316" i="26"/>
  <c r="Y316" i="26" s="1"/>
  <c r="X331" i="26"/>
  <c r="Y331" i="26" s="1"/>
  <c r="X303" i="26"/>
  <c r="Y303" i="26" s="1"/>
  <c r="X288" i="26"/>
  <c r="Y288" i="26" s="1"/>
  <c r="X256" i="26"/>
  <c r="Y256" i="26" s="1"/>
  <c r="X241" i="26"/>
  <c r="Y241" i="26" s="1"/>
  <c r="X233" i="26"/>
  <c r="Y233" i="26" s="1"/>
  <c r="X225" i="26"/>
  <c r="Y225" i="26" s="1"/>
  <c r="X317" i="26"/>
  <c r="Y317" i="26" s="1"/>
  <c r="X296" i="26"/>
  <c r="Y296" i="26" s="1"/>
  <c r="X293" i="26"/>
  <c r="Y293" i="26" s="1"/>
  <c r="X284" i="26"/>
  <c r="Y284" i="26" s="1"/>
  <c r="X279" i="26"/>
  <c r="Y279" i="26" s="1"/>
  <c r="X275" i="26"/>
  <c r="Y275" i="26" s="1"/>
  <c r="X266" i="26"/>
  <c r="Y266" i="26" s="1"/>
  <c r="X261" i="26"/>
  <c r="Y261" i="26" s="1"/>
  <c r="X252" i="26"/>
  <c r="Y252" i="26" s="1"/>
  <c r="X247" i="26"/>
  <c r="Y247" i="26" s="1"/>
  <c r="X242" i="26"/>
  <c r="Y242" i="26" s="1"/>
  <c r="X234" i="26"/>
  <c r="Y234" i="26" s="1"/>
  <c r="X226" i="26"/>
  <c r="Y226" i="26" s="1"/>
  <c r="X387" i="26"/>
  <c r="Y387" i="26" s="1"/>
  <c r="X373" i="26"/>
  <c r="Y373" i="26" s="1"/>
  <c r="X363" i="26"/>
  <c r="Y363" i="26" s="1"/>
  <c r="X347" i="26"/>
  <c r="Y347" i="26" s="1"/>
  <c r="X333" i="26"/>
  <c r="Y333" i="26" s="1"/>
  <c r="X325" i="26"/>
  <c r="Y325" i="26" s="1"/>
  <c r="X280" i="26"/>
  <c r="Y280" i="26" s="1"/>
  <c r="X276" i="26"/>
  <c r="Y276" i="26" s="1"/>
  <c r="X243" i="26"/>
  <c r="Y243" i="26" s="1"/>
  <c r="X239" i="26"/>
  <c r="Y239" i="26" s="1"/>
  <c r="X227" i="26"/>
  <c r="Y227" i="26" s="1"/>
  <c r="X223" i="26"/>
  <c r="Y223" i="26" s="1"/>
  <c r="X216" i="26"/>
  <c r="Y216" i="26" s="1"/>
  <c r="X208" i="26"/>
  <c r="Y208" i="26" s="1"/>
  <c r="X200" i="26"/>
  <c r="Y200" i="26" s="1"/>
  <c r="X192" i="26"/>
  <c r="Y192" i="26" s="1"/>
  <c r="X184" i="26"/>
  <c r="Y184" i="26" s="1"/>
  <c r="X176" i="26"/>
  <c r="Y176" i="26" s="1"/>
  <c r="X168" i="26"/>
  <c r="Y168" i="26" s="1"/>
  <c r="X160" i="26"/>
  <c r="Y160" i="26" s="1"/>
  <c r="X152" i="26"/>
  <c r="Y152" i="26" s="1"/>
  <c r="X144" i="26"/>
  <c r="Y144" i="26" s="1"/>
  <c r="X136" i="26"/>
  <c r="Y136" i="26" s="1"/>
  <c r="X128" i="26"/>
  <c r="Y128" i="26" s="1"/>
  <c r="X120" i="26"/>
  <c r="Y120" i="26" s="1"/>
  <c r="X112" i="26"/>
  <c r="Y112" i="26" s="1"/>
  <c r="X100" i="26"/>
  <c r="Y100" i="26" s="1"/>
  <c r="X92" i="26"/>
  <c r="Y92" i="26" s="1"/>
  <c r="X84" i="26"/>
  <c r="Y84" i="26" s="1"/>
  <c r="X201" i="26"/>
  <c r="Y201" i="26" s="1"/>
  <c r="X193" i="26"/>
  <c r="Y193" i="26" s="1"/>
  <c r="X177" i="26"/>
  <c r="Y177" i="26" s="1"/>
  <c r="X121" i="26"/>
  <c r="Y121" i="26" s="1"/>
  <c r="X91" i="26"/>
  <c r="Y91" i="26" s="1"/>
  <c r="X82" i="26"/>
  <c r="Y82" i="26" s="1"/>
  <c r="X287" i="26"/>
  <c r="Y287" i="26" s="1"/>
  <c r="X324" i="26"/>
  <c r="Y324" i="26" s="1"/>
  <c r="X311" i="26"/>
  <c r="Y311" i="26" s="1"/>
  <c r="X300" i="26"/>
  <c r="Y300" i="26" s="1"/>
  <c r="X291" i="26"/>
  <c r="Y291" i="26" s="1"/>
  <c r="X274" i="26"/>
  <c r="Y274" i="26" s="1"/>
  <c r="X272" i="26"/>
  <c r="Y272" i="26" s="1"/>
  <c r="X259" i="26"/>
  <c r="Y259" i="26" s="1"/>
  <c r="X251" i="26"/>
  <c r="Y251" i="26" s="1"/>
  <c r="X240" i="26"/>
  <c r="Y240" i="26" s="1"/>
  <c r="X224" i="26"/>
  <c r="Y224" i="26" s="1"/>
  <c r="X217" i="26"/>
  <c r="Y217" i="26" s="1"/>
  <c r="X209" i="26"/>
  <c r="Y209" i="26" s="1"/>
  <c r="X185" i="26"/>
  <c r="Y185" i="26" s="1"/>
  <c r="X169" i="26"/>
  <c r="Y169" i="26" s="1"/>
  <c r="X161" i="26"/>
  <c r="Y161" i="26" s="1"/>
  <c r="X153" i="26"/>
  <c r="Y153" i="26" s="1"/>
  <c r="X145" i="26"/>
  <c r="Y145" i="26" s="1"/>
  <c r="X137" i="26"/>
  <c r="Y137" i="26" s="1"/>
  <c r="X129" i="26"/>
  <c r="Y129" i="26" s="1"/>
  <c r="X113" i="26"/>
  <c r="Y113" i="26" s="1"/>
  <c r="X99" i="26"/>
  <c r="Y99" i="26" s="1"/>
  <c r="X83" i="26"/>
  <c r="Y83" i="26" s="1"/>
  <c r="X98" i="26"/>
  <c r="Y98" i="26" s="1"/>
  <c r="X90" i="26"/>
  <c r="Y90" i="26" s="1"/>
  <c r="X371" i="26"/>
  <c r="Y371" i="26" s="1"/>
  <c r="X349" i="26"/>
  <c r="Y349" i="26" s="1"/>
  <c r="X285" i="26"/>
  <c r="Y285" i="26" s="1"/>
  <c r="X268" i="26"/>
  <c r="Y268" i="26" s="1"/>
  <c r="X237" i="26"/>
  <c r="Y237" i="26" s="1"/>
  <c r="X264" i="26"/>
  <c r="Y264" i="26" s="1"/>
  <c r="X379" i="26"/>
  <c r="Y379" i="26" s="1"/>
  <c r="X357" i="26"/>
  <c r="Y357" i="26" s="1"/>
  <c r="X310" i="26"/>
  <c r="Y310" i="26" s="1"/>
  <c r="X283" i="26"/>
  <c r="Y283" i="26" s="1"/>
  <c r="X397" i="26"/>
  <c r="Y397" i="26" s="1"/>
  <c r="X365" i="26"/>
  <c r="Y365" i="26" s="1"/>
  <c r="X381" i="26"/>
  <c r="Y381" i="26" s="1"/>
  <c r="X299" i="26"/>
  <c r="Y299" i="26" s="1"/>
  <c r="X292" i="26"/>
  <c r="Y292" i="26" s="1"/>
  <c r="X263" i="26"/>
  <c r="Y263" i="26" s="1"/>
  <c r="X255" i="26"/>
  <c r="Y255" i="26" s="1"/>
  <c r="X248" i="26"/>
  <c r="Y248" i="26" s="1"/>
  <c r="X235" i="26"/>
  <c r="Y235" i="26" s="1"/>
  <c r="X231" i="26"/>
  <c r="Y231" i="26" s="1"/>
  <c r="X211" i="26"/>
  <c r="Y211" i="26" s="1"/>
  <c r="X206" i="26"/>
  <c r="Y206" i="26" s="1"/>
  <c r="X179" i="26"/>
  <c r="Y179" i="26" s="1"/>
  <c r="X174" i="26"/>
  <c r="Y174" i="26" s="1"/>
  <c r="X147" i="26"/>
  <c r="Y147" i="26" s="1"/>
  <c r="X142" i="26"/>
  <c r="Y142" i="26" s="1"/>
  <c r="X115" i="26"/>
  <c r="Y115" i="26" s="1"/>
  <c r="X110" i="26"/>
  <c r="Y110" i="26" s="1"/>
  <c r="X101" i="26"/>
  <c r="Y101" i="26" s="1"/>
  <c r="X93" i="26"/>
  <c r="Y93" i="26" s="1"/>
  <c r="X85" i="26"/>
  <c r="Y85" i="26" s="1"/>
  <c r="X131" i="26"/>
  <c r="Y131" i="26" s="1"/>
  <c r="X215" i="26"/>
  <c r="Y215" i="26" s="1"/>
  <c r="X205" i="26"/>
  <c r="Y205" i="26" s="1"/>
  <c r="X151" i="26"/>
  <c r="Y151" i="26" s="1"/>
  <c r="X124" i="26"/>
  <c r="Y124" i="26" s="1"/>
  <c r="X104" i="26"/>
  <c r="Y104" i="26" s="1"/>
  <c r="X203" i="26"/>
  <c r="Y203" i="26" s="1"/>
  <c r="X166" i="26"/>
  <c r="Y166" i="26" s="1"/>
  <c r="X139" i="26"/>
  <c r="Y139" i="26" s="1"/>
  <c r="X89" i="26"/>
  <c r="Y89" i="26" s="1"/>
  <c r="X340" i="26"/>
  <c r="Y340" i="26" s="1"/>
  <c r="X282" i="26"/>
  <c r="Y282" i="26" s="1"/>
  <c r="X250" i="26"/>
  <c r="Y250" i="26" s="1"/>
  <c r="X221" i="26"/>
  <c r="Y221" i="26" s="1"/>
  <c r="X204" i="26"/>
  <c r="Y204" i="26" s="1"/>
  <c r="X199" i="26"/>
  <c r="Y199" i="26" s="1"/>
  <c r="X189" i="26"/>
  <c r="Y189" i="26" s="1"/>
  <c r="X172" i="26"/>
  <c r="Y172" i="26" s="1"/>
  <c r="X167" i="26"/>
  <c r="Y167" i="26" s="1"/>
  <c r="X157" i="26"/>
  <c r="Y157" i="26" s="1"/>
  <c r="X140" i="26"/>
  <c r="Y140" i="26" s="1"/>
  <c r="X135" i="26"/>
  <c r="Y135" i="26" s="1"/>
  <c r="X125" i="26"/>
  <c r="Y125" i="26" s="1"/>
  <c r="X108" i="26"/>
  <c r="Y108" i="26" s="1"/>
  <c r="X102" i="26"/>
  <c r="Y102" i="26" s="1"/>
  <c r="X94" i="26"/>
  <c r="Y94" i="26" s="1"/>
  <c r="X86" i="26"/>
  <c r="Y86" i="26" s="1"/>
  <c r="X155" i="26"/>
  <c r="Y155" i="26" s="1"/>
  <c r="X150" i="26"/>
  <c r="Y150" i="26" s="1"/>
  <c r="X123" i="26"/>
  <c r="Y123" i="26" s="1"/>
  <c r="X118" i="26"/>
  <c r="Y118" i="26" s="1"/>
  <c r="X245" i="26"/>
  <c r="Y245" i="26" s="1"/>
  <c r="X212" i="26"/>
  <c r="Y212" i="26" s="1"/>
  <c r="X197" i="26"/>
  <c r="Y197" i="26" s="1"/>
  <c r="X175" i="26"/>
  <c r="Y175" i="26" s="1"/>
  <c r="X165" i="26"/>
  <c r="Y165" i="26" s="1"/>
  <c r="X143" i="26"/>
  <c r="Y143" i="26" s="1"/>
  <c r="X111" i="26"/>
  <c r="Y111" i="26" s="1"/>
  <c r="X95" i="26"/>
  <c r="Y95" i="26" s="1"/>
  <c r="X79" i="26"/>
  <c r="Y79" i="26" s="1"/>
  <c r="X195" i="26"/>
  <c r="Y195" i="26" s="1"/>
  <c r="X163" i="26"/>
  <c r="Y163" i="26" s="1"/>
  <c r="X220" i="26"/>
  <c r="Y220" i="26" s="1"/>
  <c r="X141" i="26"/>
  <c r="Y141" i="26" s="1"/>
  <c r="X109" i="26"/>
  <c r="Y109" i="26" s="1"/>
  <c r="X96" i="26"/>
  <c r="Y96" i="26" s="1"/>
  <c r="X196" i="26"/>
  <c r="Y196" i="26" s="1"/>
  <c r="X117" i="26"/>
  <c r="Y117" i="26" s="1"/>
  <c r="X269" i="26"/>
  <c r="Y269" i="26" s="1"/>
  <c r="X228" i="26"/>
  <c r="Y228" i="26" s="1"/>
  <c r="X219" i="26"/>
  <c r="Y219" i="26" s="1"/>
  <c r="X214" i="26"/>
  <c r="Y214" i="26" s="1"/>
  <c r="X187" i="26"/>
  <c r="Y187" i="26" s="1"/>
  <c r="X182" i="26"/>
  <c r="Y182" i="26" s="1"/>
  <c r="X207" i="26"/>
  <c r="Y207" i="26" s="1"/>
  <c r="X180" i="26"/>
  <c r="Y180" i="26" s="1"/>
  <c r="X148" i="26"/>
  <c r="Y148" i="26" s="1"/>
  <c r="X133" i="26"/>
  <c r="Y133" i="26" s="1"/>
  <c r="X116" i="26"/>
  <c r="Y116" i="26" s="1"/>
  <c r="X103" i="26"/>
  <c r="Y103" i="26" s="1"/>
  <c r="X87" i="26"/>
  <c r="Y87" i="26" s="1"/>
  <c r="X190" i="26"/>
  <c r="Y190" i="26" s="1"/>
  <c r="X126" i="26"/>
  <c r="Y126" i="26" s="1"/>
  <c r="X389" i="26"/>
  <c r="Y389" i="26" s="1"/>
  <c r="X277" i="26"/>
  <c r="Y277" i="26" s="1"/>
  <c r="X236" i="26"/>
  <c r="Y236" i="26" s="1"/>
  <c r="X188" i="26"/>
  <c r="Y188" i="26" s="1"/>
  <c r="X88" i="26"/>
  <c r="Y88" i="26" s="1"/>
  <c r="X80" i="26"/>
  <c r="Y80" i="26" s="1"/>
  <c r="X107" i="26"/>
  <c r="Y107" i="26" s="1"/>
  <c r="X164" i="26"/>
  <c r="Y164" i="26" s="1"/>
  <c r="X355" i="26"/>
  <c r="Y355" i="26" s="1"/>
  <c r="X315" i="26"/>
  <c r="Y315" i="26" s="1"/>
  <c r="X232" i="26"/>
  <c r="Y232" i="26" s="1"/>
  <c r="X258" i="26"/>
  <c r="Y258" i="26" s="1"/>
  <c r="X119" i="26"/>
  <c r="Y119" i="26" s="1"/>
  <c r="X171" i="26"/>
  <c r="Y171" i="26" s="1"/>
  <c r="X191" i="26"/>
  <c r="Y191" i="26" s="1"/>
  <c r="X149" i="26"/>
  <c r="Y149" i="26" s="1"/>
  <c r="X81" i="26"/>
  <c r="Y81" i="26" s="1"/>
  <c r="X301" i="26"/>
  <c r="Y301" i="26" s="1"/>
  <c r="X290" i="26"/>
  <c r="Y290" i="26" s="1"/>
  <c r="X271" i="26"/>
  <c r="Y271" i="26" s="1"/>
  <c r="X222" i="26"/>
  <c r="Y222" i="26" s="1"/>
  <c r="X158" i="26"/>
  <c r="Y158" i="26" s="1"/>
  <c r="X318" i="26"/>
  <c r="Y318" i="26" s="1"/>
  <c r="X267" i="26"/>
  <c r="Y267" i="26" s="1"/>
  <c r="X244" i="26"/>
  <c r="Y244" i="26" s="1"/>
  <c r="X183" i="26"/>
  <c r="Y183" i="26" s="1"/>
  <c r="X156" i="26"/>
  <c r="Y156" i="26" s="1"/>
  <c r="X134" i="26"/>
  <c r="Y134" i="26" s="1"/>
  <c r="X127" i="26"/>
  <c r="Y127" i="26" s="1"/>
  <c r="X173" i="26"/>
  <c r="Y173" i="26" s="1"/>
  <c r="X348" i="26"/>
  <c r="Y348" i="26" s="1"/>
  <c r="X308" i="26"/>
  <c r="Y308" i="26" s="1"/>
  <c r="X304" i="26"/>
  <c r="Y304" i="26" s="1"/>
  <c r="X253" i="26"/>
  <c r="Y253" i="26" s="1"/>
  <c r="X198" i="26"/>
  <c r="Y198" i="26" s="1"/>
  <c r="X159" i="26"/>
  <c r="Y159" i="26" s="1"/>
  <c r="X105" i="26"/>
  <c r="Y105" i="26" s="1"/>
  <c r="X260" i="26"/>
  <c r="Y260" i="26" s="1"/>
  <c r="X229" i="26"/>
  <c r="Y229" i="26" s="1"/>
  <c r="X213" i="26"/>
  <c r="Y213" i="26" s="1"/>
  <c r="X181" i="26"/>
  <c r="Y181" i="26" s="1"/>
  <c r="X132" i="26"/>
  <c r="Y132" i="26" s="1"/>
  <c r="X97" i="26"/>
  <c r="Y97" i="26" s="1"/>
  <c r="X43" i="28"/>
  <c r="Y43" i="28" s="1"/>
  <c r="X38" i="28"/>
  <c r="Y38" i="28" s="1"/>
  <c r="X31" i="28"/>
  <c r="Y31" i="28" s="1"/>
  <c r="X27" i="28"/>
  <c r="Y27" i="28" s="1"/>
  <c r="X42" i="28"/>
  <c r="Y42" i="28" s="1"/>
  <c r="X39" i="28"/>
  <c r="Y39" i="28" s="1"/>
  <c r="X28" i="28"/>
  <c r="Y28" i="28" s="1"/>
  <c r="X32" i="28"/>
  <c r="Y32" i="28" s="1"/>
  <c r="X45" i="28"/>
  <c r="Y45" i="28" s="1"/>
  <c r="X25" i="28"/>
  <c r="Y25" i="28" s="1"/>
  <c r="X26" i="28"/>
  <c r="Y26" i="28" s="1"/>
  <c r="X41" i="28"/>
  <c r="Y41" i="28" s="1"/>
  <c r="X23" i="28"/>
  <c r="Y23" i="28" s="1"/>
  <c r="P33" i="29"/>
  <c r="P32" i="29"/>
  <c r="P31" i="29"/>
  <c r="P30" i="29"/>
  <c r="P29" i="29"/>
  <c r="P28" i="29"/>
  <c r="P27" i="29"/>
  <c r="P26" i="29"/>
  <c r="P25" i="29"/>
  <c r="P24" i="29"/>
  <c r="X100" i="13"/>
  <c r="Y100" i="13" s="1"/>
  <c r="P23" i="29"/>
  <c r="D14" i="26"/>
  <c r="D8" i="26"/>
  <c r="E7" i="28"/>
  <c r="E16" i="26"/>
  <c r="E5" i="13"/>
  <c r="E10" i="28"/>
  <c r="E8" i="26"/>
  <c r="E13" i="13"/>
  <c r="E11" i="27"/>
  <c r="E5" i="27"/>
  <c r="E11" i="28"/>
  <c r="E12" i="28"/>
  <c r="E7" i="13"/>
  <c r="E15" i="28"/>
  <c r="E12" i="13"/>
  <c r="E6" i="28"/>
  <c r="E3" i="27"/>
  <c r="E10" i="26"/>
  <c r="E3" i="13"/>
  <c r="E9" i="27"/>
  <c r="E5" i="28"/>
  <c r="E4" i="13"/>
  <c r="E4" i="28"/>
  <c r="E14" i="27"/>
  <c r="E6" i="13"/>
  <c r="E15" i="27"/>
  <c r="E14" i="28"/>
  <c r="E3" i="29"/>
  <c r="E14" i="13"/>
  <c r="E11" i="26"/>
  <c r="E10" i="27"/>
  <c r="E7" i="26"/>
  <c r="E7" i="29"/>
  <c r="E15" i="13"/>
  <c r="E12" i="27"/>
  <c r="E16" i="27"/>
  <c r="E6" i="27"/>
  <c r="E5" i="29"/>
  <c r="E4" i="26"/>
  <c r="E9" i="26"/>
  <c r="E6" i="29"/>
  <c r="E15" i="26"/>
  <c r="E12" i="26"/>
  <c r="E13" i="28"/>
  <c r="E13" i="27"/>
  <c r="E14" i="26"/>
  <c r="E8" i="29"/>
  <c r="E16" i="28"/>
  <c r="E5" i="26"/>
  <c r="E8" i="27"/>
  <c r="E9" i="29"/>
  <c r="E16" i="13"/>
  <c r="E9" i="13"/>
  <c r="E4" i="27"/>
  <c r="E13" i="26"/>
  <c r="E4" i="29"/>
  <c r="E7" i="27"/>
  <c r="E11" i="13"/>
  <c r="E3" i="28"/>
  <c r="E8" i="28"/>
  <c r="E10" i="13"/>
  <c r="E8" i="13"/>
  <c r="E6" i="26"/>
  <c r="E3" i="26"/>
  <c r="E9" i="28"/>
  <c r="AA32" i="29"/>
  <c r="U24" i="29"/>
  <c r="R28" i="26"/>
  <c r="R32" i="26"/>
  <c r="R30" i="13"/>
  <c r="R26" i="13"/>
  <c r="V32" i="29"/>
  <c r="V29" i="29"/>
  <c r="R30" i="28"/>
  <c r="R33" i="28"/>
  <c r="R36" i="28"/>
  <c r="O60" i="13"/>
  <c r="U30" i="29"/>
  <c r="R26" i="26"/>
  <c r="D7" i="13"/>
  <c r="R34" i="28"/>
  <c r="U30" i="13"/>
  <c r="U37" i="28"/>
  <c r="R27" i="13"/>
  <c r="R27" i="26"/>
  <c r="U27" i="26" s="1"/>
  <c r="U33" i="28"/>
  <c r="R33" i="26"/>
  <c r="R28" i="13"/>
  <c r="U24" i="28"/>
  <c r="V27" i="29"/>
  <c r="R23" i="13"/>
  <c r="R32" i="13"/>
  <c r="AE101" i="13"/>
  <c r="S101" i="13" s="1"/>
  <c r="AA101" i="13" s="1"/>
  <c r="O39" i="13"/>
  <c r="AA26" i="29"/>
  <c r="R23" i="26"/>
  <c r="Q5" i="21"/>
  <c r="AA25" i="29"/>
  <c r="R35" i="28"/>
  <c r="D10" i="21"/>
  <c r="E10" i="21" s="1"/>
  <c r="U31" i="29"/>
  <c r="H9" i="21"/>
  <c r="R29" i="26"/>
  <c r="R25" i="13"/>
  <c r="R30" i="26"/>
  <c r="R29" i="28"/>
  <c r="R37" i="26"/>
  <c r="R39" i="26"/>
  <c r="R31" i="13"/>
  <c r="U32" i="13"/>
  <c r="U29" i="29"/>
  <c r="R35" i="26"/>
  <c r="R38" i="26"/>
  <c r="V31" i="29"/>
  <c r="V33" i="29"/>
  <c r="U28" i="29"/>
  <c r="R36" i="26"/>
  <c r="R46" i="28"/>
  <c r="U27" i="29"/>
  <c r="R24" i="26"/>
  <c r="U23" i="26"/>
  <c r="R25" i="26"/>
  <c r="V28" i="29"/>
  <c r="R24" i="13"/>
  <c r="R31" i="26"/>
  <c r="V24" i="29"/>
  <c r="F10" i="21"/>
  <c r="R40" i="28"/>
  <c r="AA23" i="29"/>
  <c r="V30" i="29"/>
  <c r="V25" i="29"/>
  <c r="R33" i="13"/>
  <c r="V26" i="29"/>
  <c r="V23" i="29"/>
  <c r="R40" i="26"/>
  <c r="R34" i="13"/>
  <c r="U39" i="26"/>
  <c r="R44" i="28"/>
  <c r="R29" i="13"/>
  <c r="R34" i="26"/>
  <c r="S33" i="29"/>
  <c r="R101" i="13"/>
  <c r="M9" i="21"/>
  <c r="L9" i="21"/>
  <c r="H10" i="21"/>
  <c r="K9" i="21"/>
  <c r="I9" i="21"/>
  <c r="J9" i="21"/>
  <c r="T33" i="29"/>
  <c r="AA33" i="29" s="1"/>
  <c r="R33" i="29"/>
  <c r="U101" i="13"/>
  <c r="T101" i="13"/>
  <c r="M10" i="21"/>
  <c r="I10" i="21"/>
  <c r="L10" i="21"/>
  <c r="K10" i="21"/>
  <c r="J10" i="21"/>
  <c r="Q9" i="21"/>
  <c r="P9" i="21"/>
  <c r="O9" i="21"/>
  <c r="N9" i="21"/>
  <c r="O10" i="21"/>
  <c r="Q10" i="21"/>
  <c r="P10" i="21"/>
  <c r="N10" i="21"/>
  <c r="X39" i="26" l="1"/>
  <c r="Y39" i="26" s="1"/>
  <c r="X23" i="26"/>
  <c r="Y23" i="26" s="1"/>
  <c r="X27" i="26"/>
  <c r="Y27" i="26" s="1"/>
  <c r="X24" i="28"/>
  <c r="Y24" i="28" s="1"/>
  <c r="X33" i="28"/>
  <c r="Y33" i="28" s="1"/>
  <c r="X37" i="28"/>
  <c r="Y37" i="28" s="1"/>
  <c r="X27" i="29"/>
  <c r="Y27" i="29" s="1"/>
  <c r="X28" i="29"/>
  <c r="Y28" i="29" s="1"/>
  <c r="X29" i="29"/>
  <c r="Y29" i="29" s="1"/>
  <c r="X31" i="29"/>
  <c r="Y31" i="29" s="1"/>
  <c r="X30" i="29"/>
  <c r="Y30" i="29" s="1"/>
  <c r="X24" i="29"/>
  <c r="Y24" i="29" s="1"/>
  <c r="D14" i="13"/>
  <c r="D8" i="13"/>
  <c r="D15" i="13" s="1"/>
  <c r="X101" i="13"/>
  <c r="Y101" i="13" s="1"/>
  <c r="W27" i="29"/>
  <c r="W23" i="29"/>
  <c r="W25" i="29"/>
  <c r="W33" i="29"/>
  <c r="X30" i="13"/>
  <c r="Y30" i="13" s="1"/>
  <c r="W24" i="29"/>
  <c r="W28" i="29"/>
  <c r="X32" i="13"/>
  <c r="Y32" i="13" s="1"/>
  <c r="W29" i="29"/>
  <c r="W31" i="29"/>
  <c r="W32" i="29"/>
  <c r="W26" i="29"/>
  <c r="W30" i="29"/>
  <c r="D9" i="26"/>
  <c r="D16" i="26" s="1"/>
  <c r="D15" i="26"/>
  <c r="U33" i="29"/>
  <c r="U40" i="28"/>
  <c r="U31" i="13"/>
  <c r="U28" i="13"/>
  <c r="U32" i="26"/>
  <c r="O40" i="13"/>
  <c r="H11" i="21"/>
  <c r="U31" i="26"/>
  <c r="U37" i="26"/>
  <c r="U33" i="26"/>
  <c r="U28" i="26"/>
  <c r="U34" i="28"/>
  <c r="U44" i="28"/>
  <c r="U34" i="26"/>
  <c r="U24" i="13"/>
  <c r="U30" i="26"/>
  <c r="U27" i="13"/>
  <c r="U32" i="29"/>
  <c r="S102" i="13"/>
  <c r="AA102" i="13" s="1"/>
  <c r="U29" i="13"/>
  <c r="U25" i="26"/>
  <c r="U25" i="13"/>
  <c r="U29" i="28"/>
  <c r="R102" i="13"/>
  <c r="U34" i="13"/>
  <c r="U24" i="26"/>
  <c r="U29" i="26"/>
  <c r="U46" i="28"/>
  <c r="U40" i="26"/>
  <c r="U36" i="26"/>
  <c r="U25" i="29"/>
  <c r="U26" i="26"/>
  <c r="U30" i="28"/>
  <c r="U38" i="26"/>
  <c r="U26" i="29"/>
  <c r="U36" i="28"/>
  <c r="U35" i="28"/>
  <c r="U23" i="29"/>
  <c r="U23" i="13"/>
  <c r="U33" i="13"/>
  <c r="U35" i="26"/>
  <c r="U26" i="13"/>
  <c r="D11" i="21"/>
  <c r="I11" i="21"/>
  <c r="J11" i="21"/>
  <c r="L11" i="21"/>
  <c r="M11" i="21"/>
  <c r="H12" i="21"/>
  <c r="K11" i="21"/>
  <c r="T102" i="13"/>
  <c r="U102" i="13"/>
  <c r="E11" i="21"/>
  <c r="F11" i="21"/>
  <c r="N11" i="21"/>
  <c r="Q11" i="21"/>
  <c r="P11" i="21"/>
  <c r="O11" i="21"/>
  <c r="H13" i="21"/>
  <c r="I12" i="21"/>
  <c r="M12" i="21"/>
  <c r="J12" i="21"/>
  <c r="L12" i="21"/>
  <c r="K12" i="21"/>
  <c r="H14" i="21"/>
  <c r="J13" i="21"/>
  <c r="L13" i="21"/>
  <c r="I13" i="21"/>
  <c r="K13" i="21"/>
  <c r="M13" i="21"/>
  <c r="P12" i="21"/>
  <c r="Q12" i="21"/>
  <c r="O12" i="21"/>
  <c r="N12" i="21"/>
  <c r="K14" i="21"/>
  <c r="J14" i="21"/>
  <c r="L14" i="21"/>
  <c r="M14" i="21"/>
  <c r="I14" i="21"/>
  <c r="P13" i="21"/>
  <c r="N13" i="21"/>
  <c r="Q13" i="21"/>
  <c r="O13" i="21"/>
  <c r="Q14" i="21"/>
  <c r="N14" i="21"/>
  <c r="P14" i="21"/>
  <c r="O14" i="21"/>
  <c r="X35" i="26" l="1"/>
  <c r="Y35" i="26" s="1"/>
  <c r="X38" i="26"/>
  <c r="Y38" i="26" s="1"/>
  <c r="X26" i="26"/>
  <c r="Y26" i="26" s="1"/>
  <c r="X36" i="26"/>
  <c r="Y36" i="26" s="1"/>
  <c r="X40" i="26"/>
  <c r="Y40" i="26" s="1"/>
  <c r="X29" i="26"/>
  <c r="Y29" i="26" s="1"/>
  <c r="X24" i="26"/>
  <c r="Y24" i="26" s="1"/>
  <c r="X25" i="26"/>
  <c r="Y25" i="26" s="1"/>
  <c r="X30" i="26"/>
  <c r="Y30" i="26" s="1"/>
  <c r="X34" i="26"/>
  <c r="Y34" i="26" s="1"/>
  <c r="X28" i="26"/>
  <c r="Y28" i="26" s="1"/>
  <c r="X33" i="26"/>
  <c r="Y33" i="26" s="1"/>
  <c r="X37" i="26"/>
  <c r="Y37" i="26" s="1"/>
  <c r="X31" i="26"/>
  <c r="Y31" i="26" s="1"/>
  <c r="X32" i="26"/>
  <c r="Y32" i="26" s="1"/>
  <c r="X35" i="28"/>
  <c r="Y35" i="28" s="1"/>
  <c r="X36" i="28"/>
  <c r="Y36" i="28" s="1"/>
  <c r="X30" i="28"/>
  <c r="Y30" i="28" s="1"/>
  <c r="X46" i="28"/>
  <c r="Y46" i="28" s="1"/>
  <c r="X29" i="28"/>
  <c r="Y29" i="28" s="1"/>
  <c r="X44" i="28"/>
  <c r="Y44" i="28" s="1"/>
  <c r="X34" i="28"/>
  <c r="Y34" i="28" s="1"/>
  <c r="X40" i="28"/>
  <c r="Y40" i="28" s="1"/>
  <c r="D9" i="13"/>
  <c r="D16" i="13" s="1"/>
  <c r="X23" i="29"/>
  <c r="Y23" i="29" s="1"/>
  <c r="X26" i="29"/>
  <c r="Y26" i="29" s="1"/>
  <c r="X25" i="29"/>
  <c r="Y25" i="29" s="1"/>
  <c r="X32" i="29"/>
  <c r="Y32" i="29" s="1"/>
  <c r="X33" i="29"/>
  <c r="Y33" i="29" s="1"/>
  <c r="X26" i="13"/>
  <c r="Y26" i="13" s="1"/>
  <c r="X33" i="13"/>
  <c r="Y33" i="13" s="1"/>
  <c r="X23" i="13"/>
  <c r="Y23" i="13" s="1"/>
  <c r="X34" i="13"/>
  <c r="Y34" i="13" s="1"/>
  <c r="X25" i="13"/>
  <c r="Y25" i="13" s="1"/>
  <c r="X29" i="13"/>
  <c r="Y29" i="13" s="1"/>
  <c r="X27" i="13"/>
  <c r="Y27" i="13" s="1"/>
  <c r="X24" i="13"/>
  <c r="Y24" i="13" s="1"/>
  <c r="X28" i="13"/>
  <c r="Y28" i="13" s="1"/>
  <c r="X31" i="13"/>
  <c r="Y31" i="13" s="1"/>
  <c r="X102" i="13"/>
  <c r="Y102" i="13" s="1"/>
  <c r="W46" i="28"/>
  <c r="W38" i="28"/>
  <c r="W30" i="28"/>
  <c r="W26" i="28"/>
  <c r="W45" i="28"/>
  <c r="W37" i="28"/>
  <c r="W29" i="28"/>
  <c r="W34" i="28"/>
  <c r="W44" i="28"/>
  <c r="W36" i="28"/>
  <c r="W28" i="28"/>
  <c r="W42" i="28"/>
  <c r="W43" i="28"/>
  <c r="W35" i="28"/>
  <c r="W27" i="28"/>
  <c r="W41" i="28"/>
  <c r="W33" i="28"/>
  <c r="W25" i="28"/>
  <c r="W40" i="28"/>
  <c r="W32" i="28"/>
  <c r="W24" i="28"/>
  <c r="W31" i="28"/>
  <c r="W39" i="28"/>
  <c r="W23" i="28"/>
  <c r="W40" i="26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W101" i="13"/>
  <c r="W100" i="13"/>
  <c r="W99" i="13"/>
  <c r="W98" i="13"/>
  <c r="W97" i="13"/>
  <c r="W89" i="13"/>
  <c r="W81" i="13"/>
  <c r="W73" i="13"/>
  <c r="W65" i="13"/>
  <c r="W87" i="13"/>
  <c r="W71" i="13"/>
  <c r="W94" i="13"/>
  <c r="W78" i="13"/>
  <c r="W62" i="13"/>
  <c r="W85" i="13"/>
  <c r="W61" i="13"/>
  <c r="W84" i="13"/>
  <c r="W68" i="13"/>
  <c r="W83" i="13"/>
  <c r="W67" i="13"/>
  <c r="W82" i="13"/>
  <c r="W66" i="13"/>
  <c r="W96" i="13"/>
  <c r="W88" i="13"/>
  <c r="W80" i="13"/>
  <c r="W72" i="13"/>
  <c r="W64" i="13"/>
  <c r="W95" i="13"/>
  <c r="W79" i="13"/>
  <c r="W63" i="13"/>
  <c r="W86" i="13"/>
  <c r="W70" i="13"/>
  <c r="W93" i="13"/>
  <c r="W77" i="13"/>
  <c r="W69" i="13"/>
  <c r="W92" i="13"/>
  <c r="W76" i="13"/>
  <c r="W91" i="13"/>
  <c r="W75" i="13"/>
  <c r="W90" i="13"/>
  <c r="W74" i="13"/>
  <c r="W28" i="27"/>
  <c r="W33" i="27"/>
  <c r="W32" i="27"/>
  <c r="W31" i="27"/>
  <c r="W29" i="27"/>
  <c r="W27" i="27"/>
  <c r="W26" i="27"/>
  <c r="W25" i="27"/>
  <c r="W24" i="27"/>
  <c r="W30" i="27"/>
  <c r="W23" i="27"/>
  <c r="W63" i="29"/>
  <c r="W55" i="29"/>
  <c r="W47" i="29"/>
  <c r="W39" i="29"/>
  <c r="W60" i="29"/>
  <c r="W44" i="29"/>
  <c r="W51" i="29"/>
  <c r="W66" i="29"/>
  <c r="W41" i="29"/>
  <c r="W56" i="29"/>
  <c r="W62" i="29"/>
  <c r="W54" i="29"/>
  <c r="W46" i="29"/>
  <c r="W38" i="29"/>
  <c r="W52" i="29"/>
  <c r="W36" i="29"/>
  <c r="W43" i="29"/>
  <c r="W42" i="29"/>
  <c r="W64" i="29"/>
  <c r="W69" i="29"/>
  <c r="W61" i="29"/>
  <c r="W53" i="29"/>
  <c r="W45" i="29"/>
  <c r="W37" i="29"/>
  <c r="W68" i="29"/>
  <c r="W67" i="29"/>
  <c r="W35" i="29"/>
  <c r="W50" i="29"/>
  <c r="W65" i="29"/>
  <c r="W49" i="29"/>
  <c r="W40" i="29"/>
  <c r="W59" i="29"/>
  <c r="W58" i="29"/>
  <c r="W57" i="29"/>
  <c r="W48" i="29"/>
  <c r="H15" i="21"/>
  <c r="I15" i="21"/>
  <c r="AE103" i="13"/>
  <c r="S103" i="13"/>
  <c r="AA103" i="13" s="1"/>
  <c r="R103" i="13"/>
  <c r="O41" i="13"/>
  <c r="T103" i="13"/>
  <c r="D12" i="21"/>
  <c r="U103" i="13"/>
  <c r="K15" i="21"/>
  <c r="J15" i="21"/>
  <c r="P15" i="21"/>
  <c r="O15" i="21"/>
  <c r="E12" i="21"/>
  <c r="F12" i="21"/>
  <c r="Q15" i="21"/>
  <c r="N15" i="21"/>
  <c r="L15" i="21"/>
  <c r="M15" i="21"/>
  <c r="X103" i="13" l="1"/>
  <c r="Y103" i="13" s="1"/>
  <c r="I6" i="22"/>
  <c r="D13" i="21"/>
  <c r="O42" i="13"/>
  <c r="H16" i="21"/>
  <c r="J16" i="21"/>
  <c r="I5" i="22"/>
  <c r="L16" i="21"/>
  <c r="F13" i="21"/>
  <c r="K16" i="21"/>
  <c r="E13" i="21"/>
  <c r="M16" i="21"/>
  <c r="I16" i="21"/>
  <c r="N16" i="21"/>
  <c r="P16" i="21"/>
  <c r="O16" i="21"/>
  <c r="Q16" i="21"/>
  <c r="I7" i="22" l="1"/>
  <c r="S104" i="13"/>
  <c r="AA104" i="13" s="1"/>
  <c r="H17" i="21"/>
  <c r="O43" i="13"/>
  <c r="D14" i="21"/>
  <c r="I17" i="21"/>
  <c r="Q17" i="21"/>
  <c r="M17" i="21"/>
  <c r="O17" i="21"/>
  <c r="R104" i="13"/>
  <c r="K17" i="21"/>
  <c r="J17" i="21"/>
  <c r="L17" i="21"/>
  <c r="E14" i="21"/>
  <c r="F14" i="21"/>
  <c r="P17" i="21"/>
  <c r="N17" i="21"/>
  <c r="U104" i="13"/>
  <c r="T104" i="13"/>
  <c r="X104" i="13" l="1"/>
  <c r="Y104" i="13" s="1"/>
  <c r="D15" i="21"/>
  <c r="O44" i="13"/>
  <c r="H18" i="21"/>
  <c r="F15" i="21"/>
  <c r="E15" i="21"/>
  <c r="K18" i="21"/>
  <c r="M18" i="21"/>
  <c r="I18" i="21"/>
  <c r="L18" i="21"/>
  <c r="J18" i="21"/>
  <c r="N18" i="21"/>
  <c r="O18" i="21"/>
  <c r="Q18" i="21"/>
  <c r="P18" i="21"/>
  <c r="L6" i="22" l="1"/>
  <c r="M6" i="22"/>
  <c r="H19" i="21"/>
  <c r="O45" i="13"/>
  <c r="D16" i="21"/>
  <c r="I19" i="21"/>
  <c r="Q19" i="21" s="1"/>
  <c r="O19" i="21"/>
  <c r="J19" i="21"/>
  <c r="N19" i="21"/>
  <c r="L19" i="21"/>
  <c r="P19" i="21"/>
  <c r="M19" i="21"/>
  <c r="K19" i="21"/>
  <c r="F16" i="21"/>
  <c r="E16" i="21"/>
  <c r="O46" i="13"/>
  <c r="H20" i="21"/>
  <c r="I20" i="21"/>
  <c r="D17" i="21"/>
  <c r="O20" i="21"/>
  <c r="J20" i="21"/>
  <c r="K20" i="21"/>
  <c r="M20" i="21"/>
  <c r="L20" i="21"/>
  <c r="P20" i="21"/>
  <c r="Q20" i="21"/>
  <c r="N20" i="21"/>
  <c r="F17" i="21"/>
  <c r="E17" i="21"/>
  <c r="J6" i="22" l="1"/>
  <c r="D18" i="21"/>
  <c r="E18" i="21" s="1"/>
  <c r="H21" i="21"/>
  <c r="I21" i="21" s="1"/>
  <c r="J21" i="21"/>
  <c r="O47" i="13"/>
  <c r="L21" i="21"/>
  <c r="M5" i="22"/>
  <c r="K21" i="21"/>
  <c r="L5" i="22"/>
  <c r="M21" i="21"/>
  <c r="J5" i="22"/>
  <c r="P21" i="21"/>
  <c r="F18" i="21"/>
  <c r="O21" i="21"/>
  <c r="Q21" i="21"/>
  <c r="N21" i="21"/>
  <c r="J7" i="22" l="1"/>
  <c r="M7" i="22"/>
  <c r="L7" i="22"/>
  <c r="O48" i="13"/>
  <c r="H22" i="21"/>
  <c r="D19" i="21"/>
  <c r="F19" i="21" s="1"/>
  <c r="E19" i="21"/>
  <c r="J22" i="21"/>
  <c r="I22" i="21"/>
  <c r="O22" i="21"/>
  <c r="H23" i="21"/>
  <c r="K22" i="21"/>
  <c r="L22" i="21"/>
  <c r="M22" i="21"/>
  <c r="Q22" i="21"/>
  <c r="N22" i="21"/>
  <c r="P22" i="21"/>
  <c r="K23" i="21"/>
  <c r="J23" i="21"/>
  <c r="I23" i="21"/>
  <c r="M23" i="21"/>
  <c r="L23" i="21"/>
  <c r="N23" i="21"/>
  <c r="P23" i="21"/>
  <c r="Q23" i="21"/>
  <c r="O23" i="21"/>
  <c r="Q46" i="13" l="1"/>
  <c r="Q40" i="13"/>
  <c r="Q36" i="13"/>
  <c r="Q43" i="13"/>
  <c r="Q44" i="13"/>
  <c r="Q45" i="13"/>
  <c r="P44" i="13"/>
  <c r="P45" i="13"/>
  <c r="Q37" i="13"/>
  <c r="P37" i="13"/>
  <c r="Q35" i="13"/>
  <c r="P41" i="13"/>
  <c r="P42" i="13"/>
  <c r="P46" i="13"/>
  <c r="P40" i="13"/>
  <c r="P36" i="13"/>
  <c r="P43" i="13"/>
  <c r="Q47" i="13"/>
  <c r="Q48" i="13"/>
  <c r="Q39" i="13"/>
  <c r="P47" i="13"/>
  <c r="P48" i="13"/>
  <c r="P39" i="13"/>
  <c r="Q38" i="13"/>
  <c r="P38" i="13"/>
  <c r="Q41" i="13"/>
  <c r="Q42" i="13"/>
  <c r="P35" i="13"/>
  <c r="Q59" i="13"/>
  <c r="Q60" i="13"/>
  <c r="P60" i="13"/>
  <c r="V43" i="13"/>
  <c r="V36" i="13"/>
  <c r="D20" i="21"/>
  <c r="S36" i="13"/>
  <c r="V44" i="13"/>
  <c r="S59" i="13"/>
  <c r="S45" i="13"/>
  <c r="R45" i="13" s="1"/>
  <c r="V45" i="13"/>
  <c r="T45" i="13"/>
  <c r="S41" i="13"/>
  <c r="S47" i="13"/>
  <c r="T36" i="13"/>
  <c r="V48" i="13"/>
  <c r="V60" i="13"/>
  <c r="S35" i="13"/>
  <c r="E20" i="21"/>
  <c r="R35" i="13"/>
  <c r="S42" i="13"/>
  <c r="R42" i="13" s="1"/>
  <c r="S38" i="13"/>
  <c r="R38" i="13" s="1"/>
  <c r="U38" i="13" s="1"/>
  <c r="V47" i="13"/>
  <c r="V41" i="13"/>
  <c r="F20" i="21"/>
  <c r="T35" i="13"/>
  <c r="O49" i="13"/>
  <c r="V40" i="13"/>
  <c r="S37" i="13"/>
  <c r="T47" i="13"/>
  <c r="S60" i="13"/>
  <c r="T60" i="13"/>
  <c r="T41" i="13"/>
  <c r="S40" i="13"/>
  <c r="S46" i="13"/>
  <c r="R37" i="13"/>
  <c r="V46" i="13"/>
  <c r="R60" i="13"/>
  <c r="H24" i="21"/>
  <c r="S49" i="13"/>
  <c r="S39" i="13"/>
  <c r="S43" i="13"/>
  <c r="V38" i="13"/>
  <c r="V35" i="13"/>
  <c r="I24" i="21"/>
  <c r="P24" i="21"/>
  <c r="V37" i="13"/>
  <c r="S48" i="13"/>
  <c r="R48" i="13" s="1"/>
  <c r="S44" i="13"/>
  <c r="V42" i="13"/>
  <c r="T38" i="13"/>
  <c r="J24" i="21"/>
  <c r="T48" i="13"/>
  <c r="T40" i="13"/>
  <c r="T42" i="13"/>
  <c r="V39" i="13"/>
  <c r="N24" i="21"/>
  <c r="T59" i="13"/>
  <c r="T46" i="13"/>
  <c r="R46" i="13"/>
  <c r="L24" i="21"/>
  <c r="M24" i="21"/>
  <c r="K24" i="21"/>
  <c r="R49" i="13"/>
  <c r="R39" i="13"/>
  <c r="T39" i="13"/>
  <c r="R43" i="13"/>
  <c r="U43" i="13" s="1"/>
  <c r="T43" i="13"/>
  <c r="O24" i="21"/>
  <c r="Q24" i="21"/>
  <c r="T44" i="13"/>
  <c r="W45" i="13" l="1"/>
  <c r="X43" i="13"/>
  <c r="Y43" i="13" s="1"/>
  <c r="W35" i="13"/>
  <c r="W46" i="13"/>
  <c r="W42" i="13"/>
  <c r="W39" i="13"/>
  <c r="W38" i="13"/>
  <c r="W41" i="13"/>
  <c r="W48" i="13"/>
  <c r="W44" i="13"/>
  <c r="X38" i="13"/>
  <c r="Y38" i="13" s="1"/>
  <c r="W47" i="13"/>
  <c r="W40" i="13"/>
  <c r="W36" i="13"/>
  <c r="Q49" i="13"/>
  <c r="P49" i="13"/>
  <c r="W43" i="13"/>
  <c r="W37" i="13"/>
  <c r="P59" i="13"/>
  <c r="W60" i="13"/>
  <c r="U39" i="13"/>
  <c r="R40" i="13"/>
  <c r="R36" i="13"/>
  <c r="U36" i="13" s="1"/>
  <c r="U49" i="13"/>
  <c r="T37" i="13"/>
  <c r="U46" i="13"/>
  <c r="U42" i="13"/>
  <c r="H25" i="21"/>
  <c r="I25" i="21"/>
  <c r="O25" i="21"/>
  <c r="R44" i="13"/>
  <c r="U35" i="13"/>
  <c r="O50" i="13"/>
  <c r="M25" i="21"/>
  <c r="U48" i="13"/>
  <c r="R47" i="13"/>
  <c r="V49" i="13"/>
  <c r="S50" i="13"/>
  <c r="T50" i="13" s="1"/>
  <c r="R50" i="13"/>
  <c r="T49" i="13"/>
  <c r="R41" i="13"/>
  <c r="U41" i="13" s="1"/>
  <c r="V59" i="13"/>
  <c r="U60" i="13"/>
  <c r="U45" i="13"/>
  <c r="D21" i="21"/>
  <c r="E21" i="21" s="1"/>
  <c r="F21" i="21"/>
  <c r="U37" i="13"/>
  <c r="R59" i="13"/>
  <c r="K25" i="21"/>
  <c r="P25" i="21"/>
  <c r="J25" i="21"/>
  <c r="L25" i="21"/>
  <c r="Q25" i="21"/>
  <c r="N25" i="21"/>
  <c r="X37" i="13" l="1"/>
  <c r="Y37" i="13" s="1"/>
  <c r="X45" i="13"/>
  <c r="Y45" i="13" s="1"/>
  <c r="X60" i="13"/>
  <c r="Y60" i="13" s="1"/>
  <c r="X41" i="13"/>
  <c r="Y41" i="13" s="1"/>
  <c r="X48" i="13"/>
  <c r="Y48" i="13" s="1"/>
  <c r="X35" i="13"/>
  <c r="Y35" i="13" s="1"/>
  <c r="X42" i="13"/>
  <c r="Y42" i="13" s="1"/>
  <c r="X46" i="13"/>
  <c r="Y46" i="13" s="1"/>
  <c r="X36" i="13"/>
  <c r="Y36" i="13" s="1"/>
  <c r="X39" i="13"/>
  <c r="Y39" i="13" s="1"/>
  <c r="W49" i="13"/>
  <c r="X49" i="13"/>
  <c r="Y49" i="13" s="1"/>
  <c r="Q50" i="13"/>
  <c r="P50" i="13"/>
  <c r="W59" i="13"/>
  <c r="U59" i="13"/>
  <c r="H26" i="21"/>
  <c r="M26" i="21"/>
  <c r="U44" i="13"/>
  <c r="L26" i="21"/>
  <c r="U50" i="13"/>
  <c r="U40" i="13"/>
  <c r="V50" i="13"/>
  <c r="K26" i="21"/>
  <c r="U47" i="13"/>
  <c r="D22" i="21"/>
  <c r="J26" i="21"/>
  <c r="O51" i="13"/>
  <c r="S51" i="13" s="1"/>
  <c r="I26" i="21"/>
  <c r="F22" i="21"/>
  <c r="E22" i="21"/>
  <c r="R51" i="13"/>
  <c r="T51" i="13"/>
  <c r="N26" i="21"/>
  <c r="P26" i="21"/>
  <c r="O26" i="21"/>
  <c r="Q26" i="21"/>
  <c r="X47" i="13" l="1"/>
  <c r="Y47" i="13" s="1"/>
  <c r="X40" i="13"/>
  <c r="Y40" i="13" s="1"/>
  <c r="X44" i="13"/>
  <c r="Y44" i="13" s="1"/>
  <c r="X59" i="13"/>
  <c r="Y59" i="13" s="1"/>
  <c r="P51" i="13"/>
  <c r="Q51" i="13"/>
  <c r="W50" i="13"/>
  <c r="X50" i="13"/>
  <c r="Y50" i="13" s="1"/>
  <c r="U51" i="13"/>
  <c r="H27" i="21"/>
  <c r="L27" i="21" s="1"/>
  <c r="M27" i="21"/>
  <c r="O52" i="13"/>
  <c r="S52" i="13"/>
  <c r="R52" i="13" s="1"/>
  <c r="T52" i="13"/>
  <c r="V51" i="13"/>
  <c r="D23" i="21"/>
  <c r="E23" i="21" s="1"/>
  <c r="F23" i="21"/>
  <c r="J27" i="21"/>
  <c r="K27" i="21"/>
  <c r="I27" i="21"/>
  <c r="P27" i="21"/>
  <c r="O27" i="21"/>
  <c r="Q27" i="21"/>
  <c r="N27" i="21"/>
  <c r="W51" i="13" l="1"/>
  <c r="X51" i="13"/>
  <c r="Y51" i="13" s="1"/>
  <c r="Q52" i="13"/>
  <c r="P52" i="13"/>
  <c r="U52" i="13"/>
  <c r="H28" i="21"/>
  <c r="K28" i="21"/>
  <c r="J28" i="21"/>
  <c r="D24" i="21"/>
  <c r="I28" i="21"/>
  <c r="N28" i="21"/>
  <c r="O53" i="13"/>
  <c r="S53" i="13" s="1"/>
  <c r="M28" i="21"/>
  <c r="Q28" i="21"/>
  <c r="V52" i="13"/>
  <c r="L28" i="21"/>
  <c r="F24" i="21"/>
  <c r="E24" i="21"/>
  <c r="O28" i="21"/>
  <c r="P28" i="21"/>
  <c r="R53" i="13"/>
  <c r="T53" i="13"/>
  <c r="W52" i="13" l="1"/>
  <c r="X52" i="13"/>
  <c r="Y52" i="13" s="1"/>
  <c r="Q53" i="13"/>
  <c r="P53" i="13"/>
  <c r="U53" i="13"/>
  <c r="D25" i="21"/>
  <c r="F25" i="21"/>
  <c r="H29" i="21"/>
  <c r="K29" i="21"/>
  <c r="O54" i="13"/>
  <c r="S54" i="13"/>
  <c r="T54" i="13" s="1"/>
  <c r="R54" i="13"/>
  <c r="V53" i="13"/>
  <c r="E25" i="21"/>
  <c r="I29" i="21"/>
  <c r="L29" i="21"/>
  <c r="J29" i="21"/>
  <c r="M29" i="21"/>
  <c r="Q29" i="21"/>
  <c r="O29" i="21"/>
  <c r="N29" i="21"/>
  <c r="P29" i="21"/>
  <c r="W53" i="13" l="1"/>
  <c r="X53" i="13"/>
  <c r="Y53" i="13" s="1"/>
  <c r="P54" i="13"/>
  <c r="Q54" i="13"/>
  <c r="U54" i="13"/>
  <c r="H30" i="21"/>
  <c r="K30" i="21"/>
  <c r="L30" i="21"/>
  <c r="D26" i="21"/>
  <c r="I30" i="21"/>
  <c r="Q30" i="21"/>
  <c r="O55" i="13"/>
  <c r="S55" i="13" s="1"/>
  <c r="J30" i="21"/>
  <c r="O30" i="21"/>
  <c r="V54" i="13"/>
  <c r="M30" i="21"/>
  <c r="E26" i="21"/>
  <c r="F26" i="21"/>
  <c r="P30" i="21"/>
  <c r="N30" i="21"/>
  <c r="T55" i="13"/>
  <c r="R55" i="13"/>
  <c r="W54" i="13" l="1"/>
  <c r="X54" i="13"/>
  <c r="Y54" i="13" s="1"/>
  <c r="Q55" i="13"/>
  <c r="P55" i="13"/>
  <c r="U55" i="13"/>
  <c r="D27" i="21"/>
  <c r="F27" i="21"/>
  <c r="H31" i="21"/>
  <c r="M31" i="21"/>
  <c r="O56" i="13"/>
  <c r="S56" i="13"/>
  <c r="T56" i="13" s="1"/>
  <c r="R56" i="13"/>
  <c r="V55" i="13"/>
  <c r="E27" i="21"/>
  <c r="I31" i="21"/>
  <c r="J31" i="21"/>
  <c r="K31" i="21"/>
  <c r="L31" i="21"/>
  <c r="N31" i="21"/>
  <c r="P31" i="21"/>
  <c r="Q31" i="21"/>
  <c r="O31" i="21"/>
  <c r="W55" i="13" l="1"/>
  <c r="X55" i="13"/>
  <c r="Y55" i="13" s="1"/>
  <c r="P56" i="13"/>
  <c r="Q56" i="13"/>
  <c r="U56" i="13"/>
  <c r="H32" i="21"/>
  <c r="M32" i="21"/>
  <c r="J32" i="21"/>
  <c r="D28" i="21"/>
  <c r="L32" i="21"/>
  <c r="O57" i="13"/>
  <c r="S57" i="13" s="1"/>
  <c r="K32" i="21"/>
  <c r="V56" i="13"/>
  <c r="I32" i="21"/>
  <c r="F28" i="21"/>
  <c r="E28" i="21"/>
  <c r="T57" i="13"/>
  <c r="R57" i="13"/>
  <c r="Q32" i="21"/>
  <c r="O32" i="21"/>
  <c r="P32" i="21"/>
  <c r="N32" i="21"/>
  <c r="W56" i="13" l="1"/>
  <c r="X56" i="13"/>
  <c r="Y56" i="13" s="1"/>
  <c r="P57" i="13"/>
  <c r="Q57" i="13"/>
  <c r="H33" i="21"/>
  <c r="M33" i="21"/>
  <c r="O58" i="13"/>
  <c r="H34" i="21"/>
  <c r="L34" i="21"/>
  <c r="V57" i="13"/>
  <c r="S58" i="13"/>
  <c r="J34" i="21"/>
  <c r="U57" i="13"/>
  <c r="D29" i="21"/>
  <c r="F29" i="21" s="1"/>
  <c r="E29" i="21"/>
  <c r="I34" i="21"/>
  <c r="P34" i="21"/>
  <c r="K33" i="21"/>
  <c r="L33" i="21"/>
  <c r="J33" i="21"/>
  <c r="I33" i="21"/>
  <c r="M34" i="21"/>
  <c r="K34" i="21"/>
  <c r="T58" i="13"/>
  <c r="R58" i="13"/>
  <c r="Q34" i="21"/>
  <c r="O34" i="21"/>
  <c r="N34" i="21"/>
  <c r="P33" i="21"/>
  <c r="Q33" i="21"/>
  <c r="N33" i="21"/>
  <c r="O33" i="21"/>
  <c r="W57" i="13" l="1"/>
  <c r="X57" i="13"/>
  <c r="Y57" i="13" s="1"/>
  <c r="Q58" i="13"/>
  <c r="P58" i="13"/>
  <c r="U58" i="13"/>
  <c r="H35" i="21"/>
  <c r="D30" i="21"/>
  <c r="E30" i="21" s="1"/>
  <c r="F30" i="21"/>
  <c r="V58" i="13"/>
  <c r="J35" i="21"/>
  <c r="K35" i="21"/>
  <c r="I35" i="21"/>
  <c r="M35" i="21"/>
  <c r="L35" i="21"/>
  <c r="P35" i="21"/>
  <c r="N35" i="21"/>
  <c r="O35" i="21"/>
  <c r="Q35" i="21"/>
  <c r="W58" i="13" l="1"/>
  <c r="X58" i="13"/>
  <c r="Y58" i="13" s="1"/>
  <c r="K5" i="22"/>
  <c r="D31" i="21"/>
  <c r="H36" i="21"/>
  <c r="F31" i="21"/>
  <c r="E31" i="21"/>
  <c r="I36" i="21"/>
  <c r="P36" i="21"/>
  <c r="J36" i="21"/>
  <c r="K36" i="21"/>
  <c r="M36" i="21"/>
  <c r="L36" i="21"/>
  <c r="Q36" i="21"/>
  <c r="N36" i="21"/>
  <c r="O36" i="21"/>
  <c r="K6" i="22" l="1"/>
  <c r="K7" i="22" s="1"/>
  <c r="H37" i="21"/>
  <c r="D32" i="21"/>
  <c r="F32" i="21" s="1"/>
  <c r="I37" i="21"/>
  <c r="N37" i="21" s="1"/>
  <c r="Q37" i="21"/>
  <c r="M37" i="21"/>
  <c r="O37" i="21"/>
  <c r="J37" i="21"/>
  <c r="P37" i="21"/>
  <c r="K37" i="21"/>
  <c r="L37" i="21"/>
  <c r="E32" i="21"/>
  <c r="D33" i="21"/>
  <c r="H38" i="21"/>
  <c r="K38" i="21" s="1"/>
  <c r="E33" i="21"/>
  <c r="F33" i="21"/>
  <c r="J38" i="21"/>
  <c r="M38" i="21"/>
  <c r="L38" i="21"/>
  <c r="I38" i="21"/>
  <c r="H39" i="21"/>
  <c r="D34" i="21"/>
  <c r="E34" i="21" s="1"/>
  <c r="J39" i="21"/>
  <c r="K39" i="21"/>
  <c r="L39" i="21"/>
  <c r="I39" i="21"/>
  <c r="M39" i="21"/>
  <c r="F34" i="21"/>
  <c r="D35" i="21"/>
  <c r="H40" i="21"/>
  <c r="F35" i="21"/>
  <c r="E35" i="21"/>
  <c r="K40" i="21"/>
  <c r="L40" i="21"/>
  <c r="H41" i="21"/>
  <c r="D36" i="21"/>
  <c r="F36" i="21" s="1"/>
  <c r="D37" i="21"/>
  <c r="K41" i="21"/>
  <c r="L41" i="21"/>
  <c r="J41" i="21"/>
  <c r="I41" i="21"/>
  <c r="Q41" i="21"/>
  <c r="M41" i="21"/>
  <c r="F37" i="21"/>
  <c r="E36" i="21"/>
  <c r="E37" i="21"/>
  <c r="D38" i="21"/>
  <c r="H42" i="21"/>
  <c r="J42" i="21" s="1"/>
  <c r="E38" i="21"/>
  <c r="F38" i="21"/>
  <c r="K42" i="21"/>
  <c r="M42" i="21"/>
  <c r="L42" i="21"/>
  <c r="I42" i="21"/>
  <c r="H43" i="21"/>
  <c r="D39" i="21"/>
  <c r="F39" i="21" s="1"/>
  <c r="M43" i="21"/>
  <c r="L43" i="21"/>
  <c r="K43" i="21"/>
  <c r="I43" i="21"/>
  <c r="J43" i="21"/>
  <c r="E39" i="21"/>
  <c r="D40" i="21"/>
  <c r="H44" i="21"/>
  <c r="L44" i="21" s="1"/>
  <c r="E40" i="21"/>
  <c r="F40" i="21"/>
  <c r="J44" i="21"/>
  <c r="K44" i="21"/>
  <c r="I44" i="21"/>
  <c r="M44" i="21"/>
  <c r="H45" i="21"/>
  <c r="D41" i="21"/>
  <c r="F41" i="21" s="1"/>
  <c r="M45" i="21"/>
  <c r="I45" i="21"/>
  <c r="P45" i="21"/>
  <c r="K45" i="21"/>
  <c r="N45" i="21"/>
  <c r="L45" i="21"/>
  <c r="J45" i="21"/>
  <c r="E41" i="21"/>
  <c r="D42" i="21"/>
  <c r="H46" i="21"/>
  <c r="J46" i="21" s="1"/>
  <c r="F42" i="21"/>
  <c r="E42" i="21"/>
  <c r="M46" i="21"/>
  <c r="L46" i="21"/>
  <c r="I46" i="21"/>
  <c r="K46" i="21"/>
  <c r="H47" i="21"/>
  <c r="D43" i="21"/>
  <c r="F43" i="21" s="1"/>
  <c r="J47" i="21"/>
  <c r="L47" i="21"/>
  <c r="K47" i="21"/>
  <c r="I47" i="21"/>
  <c r="M47" i="21"/>
  <c r="E43" i="21"/>
  <c r="D44" i="21"/>
  <c r="H48" i="21"/>
  <c r="M48" i="21" s="1"/>
  <c r="E44" i="21"/>
  <c r="F44" i="21"/>
  <c r="I48" i="21"/>
  <c r="P48" i="21"/>
  <c r="K48" i="21"/>
  <c r="L48" i="21"/>
  <c r="J48" i="21"/>
  <c r="N48" i="21"/>
  <c r="H49" i="21"/>
  <c r="L49" i="21"/>
  <c r="M49" i="21"/>
  <c r="D45" i="21"/>
  <c r="I49" i="21"/>
  <c r="K49" i="21"/>
  <c r="J49" i="21"/>
  <c r="D46" i="21"/>
  <c r="H50" i="21"/>
  <c r="M50" i="21" s="1"/>
  <c r="E46" i="21"/>
  <c r="F46" i="21"/>
  <c r="I50" i="21"/>
  <c r="N50" i="21"/>
  <c r="J50" i="21"/>
  <c r="L50" i="21"/>
  <c r="K50" i="21"/>
  <c r="H51" i="21"/>
  <c r="D47" i="21"/>
  <c r="E47" i="21" s="1"/>
  <c r="L51" i="21"/>
  <c r="J51" i="21"/>
  <c r="I51" i="21"/>
  <c r="N51" i="21"/>
  <c r="M51" i="21"/>
  <c r="K51" i="21"/>
  <c r="F47" i="21"/>
  <c r="D48" i="21"/>
  <c r="E48" i="21"/>
  <c r="H52" i="21"/>
  <c r="L52" i="21"/>
  <c r="F48" i="21"/>
  <c r="I52" i="21"/>
  <c r="H53" i="21"/>
  <c r="L53" i="21"/>
  <c r="D49" i="21"/>
  <c r="K53" i="21"/>
  <c r="M53" i="21"/>
  <c r="J53" i="21"/>
  <c r="I53" i="21"/>
  <c r="D50" i="21"/>
  <c r="E50" i="21"/>
  <c r="H54" i="21"/>
  <c r="M54" i="21" s="1"/>
  <c r="H55" i="21"/>
  <c r="L55" i="21" s="1"/>
  <c r="I55" i="21"/>
  <c r="K55" i="21"/>
  <c r="I54" i="21"/>
  <c r="N54" i="21" s="1"/>
  <c r="K54" i="21"/>
  <c r="J54" i="21"/>
  <c r="L54" i="21"/>
  <c r="F50" i="21"/>
  <c r="P54" i="21"/>
  <c r="Q54" i="21"/>
  <c r="O54" i="21"/>
  <c r="O55" i="21"/>
  <c r="J55" i="21"/>
  <c r="M55" i="21"/>
  <c r="H56" i="21"/>
  <c r="M56" i="21"/>
  <c r="K56" i="21"/>
  <c r="L56" i="21"/>
  <c r="D51" i="21"/>
  <c r="F51" i="21" s="1"/>
  <c r="J56" i="21"/>
  <c r="I56" i="21"/>
  <c r="Q56" i="21"/>
  <c r="O56" i="21"/>
  <c r="E51" i="21"/>
  <c r="H57" i="21"/>
  <c r="M57" i="21"/>
  <c r="I57" i="21"/>
  <c r="O57" i="21" s="1"/>
  <c r="D52" i="21"/>
  <c r="Q57" i="21"/>
  <c r="P57" i="21"/>
  <c r="L57" i="21"/>
  <c r="J57" i="21"/>
  <c r="K57" i="21"/>
  <c r="N57" i="21"/>
  <c r="D53" i="21"/>
  <c r="H58" i="21"/>
  <c r="M58" i="21"/>
  <c r="F53" i="21"/>
  <c r="E53" i="21"/>
  <c r="J58" i="21"/>
  <c r="H59" i="21"/>
  <c r="I59" i="21"/>
  <c r="L59" i="21"/>
  <c r="K59" i="21"/>
  <c r="D54" i="21"/>
  <c r="F54" i="21" s="1"/>
  <c r="Q59" i="21"/>
  <c r="N59" i="21"/>
  <c r="E54" i="21"/>
  <c r="J59" i="21"/>
  <c r="O59" i="21"/>
  <c r="P59" i="21"/>
  <c r="M59" i="21"/>
  <c r="D55" i="21"/>
  <c r="H60" i="21"/>
  <c r="E55" i="21"/>
  <c r="M60" i="21"/>
  <c r="F55" i="21"/>
  <c r="I60" i="21"/>
  <c r="H61" i="21"/>
  <c r="I61" i="21"/>
  <c r="O61" i="21" s="1"/>
  <c r="L61" i="21"/>
  <c r="D56" i="21"/>
  <c r="F56" i="21" s="1"/>
  <c r="Q61" i="21"/>
  <c r="N61" i="21"/>
  <c r="K61" i="21"/>
  <c r="J61" i="21"/>
  <c r="M61" i="21"/>
  <c r="P61" i="21"/>
  <c r="E56" i="21"/>
  <c r="D57" i="21"/>
  <c r="H62" i="21"/>
  <c r="L62" i="21"/>
  <c r="E57" i="21"/>
  <c r="F57" i="21"/>
  <c r="M62" i="21"/>
  <c r="H63" i="21"/>
  <c r="L63" i="21"/>
  <c r="M63" i="21"/>
  <c r="D58" i="21"/>
  <c r="F58" i="21" s="1"/>
  <c r="K63" i="21"/>
  <c r="J63" i="21"/>
  <c r="I63" i="21"/>
  <c r="Q63" i="21"/>
  <c r="E58" i="21"/>
  <c r="H64" i="21"/>
  <c r="J64" i="21"/>
  <c r="M64" i="21"/>
  <c r="K64" i="21"/>
  <c r="I64" i="21"/>
  <c r="D59" i="21"/>
  <c r="L64" i="21"/>
  <c r="H65" i="21"/>
  <c r="K65" i="21"/>
  <c r="J65" i="21"/>
  <c r="D60" i="21"/>
  <c r="F60" i="21" s="1"/>
  <c r="L65" i="21"/>
  <c r="I65" i="21"/>
  <c r="E60" i="21"/>
  <c r="M65" i="21"/>
  <c r="O65" i="21"/>
  <c r="Q65" i="21"/>
  <c r="D61" i="21"/>
  <c r="H66" i="21"/>
  <c r="I66" i="21"/>
  <c r="F61" i="21"/>
  <c r="E61" i="21"/>
  <c r="N66" i="21"/>
  <c r="M66" i="21"/>
  <c r="H67" i="21"/>
  <c r="L67" i="21"/>
  <c r="M67" i="21"/>
  <c r="D62" i="21"/>
  <c r="F62" i="21" s="1"/>
  <c r="J67" i="21"/>
  <c r="K67" i="21"/>
  <c r="I67" i="21"/>
  <c r="E62" i="21"/>
  <c r="D63" i="21"/>
  <c r="H68" i="21"/>
  <c r="E63" i="21"/>
  <c r="J68" i="21"/>
  <c r="F63" i="21"/>
  <c r="K68" i="21"/>
  <c r="H69" i="21"/>
  <c r="I69" i="21"/>
  <c r="N69" i="21" s="1"/>
  <c r="K69" i="21"/>
  <c r="D64" i="21"/>
  <c r="F64" i="21" s="1"/>
  <c r="O69" i="21"/>
  <c r="Q69" i="21"/>
  <c r="L69" i="21"/>
  <c r="J69" i="21"/>
  <c r="M69" i="21"/>
  <c r="P69" i="21"/>
  <c r="E64" i="21"/>
  <c r="D65" i="21"/>
  <c r="H70" i="21"/>
  <c r="L70" i="21"/>
  <c r="F65" i="21"/>
  <c r="E65" i="21"/>
  <c r="I70" i="21"/>
  <c r="H71" i="21"/>
  <c r="M71" i="21"/>
  <c r="D66" i="21"/>
  <c r="E66" i="21" s="1"/>
  <c r="L71" i="21"/>
  <c r="I71" i="21"/>
  <c r="J71" i="21"/>
  <c r="K71" i="21"/>
  <c r="Q71" i="21"/>
  <c r="F66" i="21"/>
  <c r="D67" i="21"/>
  <c r="H72" i="21"/>
  <c r="L72" i="21"/>
  <c r="E67" i="21"/>
  <c r="F67" i="21"/>
  <c r="J72" i="21"/>
  <c r="H73" i="21"/>
  <c r="M73" i="21"/>
  <c r="I73" i="21"/>
  <c r="O73" i="21" s="1"/>
  <c r="D68" i="21"/>
  <c r="F68" i="21" s="1"/>
  <c r="P73" i="21"/>
  <c r="Q73" i="21"/>
  <c r="L73" i="21"/>
  <c r="J73" i="21"/>
  <c r="K73" i="21"/>
  <c r="N73" i="21"/>
  <c r="E68" i="21"/>
  <c r="D69" i="21"/>
  <c r="H74" i="21"/>
  <c r="I74" i="21"/>
  <c r="F69" i="21"/>
  <c r="E69" i="21"/>
  <c r="N74" i="21"/>
  <c r="J74" i="21"/>
  <c r="H75" i="21"/>
  <c r="K75" i="21"/>
  <c r="J75" i="21"/>
  <c r="D70" i="21"/>
  <c r="F70" i="21" s="1"/>
  <c r="M75" i="21"/>
  <c r="L75" i="21"/>
  <c r="I75" i="21"/>
  <c r="Q75" i="21"/>
  <c r="E70" i="21"/>
  <c r="D71" i="21"/>
  <c r="H76" i="21"/>
  <c r="L76" i="21"/>
  <c r="F71" i="21"/>
  <c r="E71" i="21"/>
  <c r="I76" i="21"/>
  <c r="H77" i="21"/>
  <c r="I77" i="21"/>
  <c r="Q77" i="21" s="1"/>
  <c r="L77" i="21"/>
  <c r="D72" i="21"/>
  <c r="E72" i="21" s="1"/>
  <c r="P77" i="21"/>
  <c r="O77" i="21"/>
  <c r="M77" i="21"/>
  <c r="J77" i="21"/>
  <c r="K77" i="21"/>
  <c r="N77" i="21"/>
  <c r="F72" i="21"/>
  <c r="D73" i="21"/>
  <c r="H78" i="21"/>
  <c r="M78" i="21"/>
  <c r="F73" i="21"/>
  <c r="E73" i="21"/>
  <c r="K78" i="21"/>
  <c r="H79" i="21"/>
  <c r="M79" i="21"/>
  <c r="D74" i="21"/>
  <c r="E74" i="21" s="1"/>
  <c r="L79" i="21"/>
  <c r="I79" i="21"/>
  <c r="J79" i="21"/>
  <c r="K79" i="21"/>
  <c r="N79" i="21"/>
  <c r="F74" i="21"/>
  <c r="D75" i="21"/>
  <c r="H80" i="21"/>
  <c r="I80" i="21" s="1"/>
  <c r="Q80" i="21" s="1"/>
  <c r="N80" i="21"/>
  <c r="P80" i="21"/>
  <c r="O80" i="21"/>
  <c r="M80" i="21"/>
  <c r="E75" i="21"/>
  <c r="F75" i="21"/>
  <c r="K80" i="21"/>
  <c r="L80" i="21"/>
  <c r="J80" i="21"/>
  <c r="H81" i="21"/>
  <c r="L81" i="21"/>
  <c r="D76" i="21"/>
  <c r="F76" i="21" s="1"/>
  <c r="K81" i="21"/>
  <c r="M81" i="21"/>
  <c r="J81" i="21"/>
  <c r="I81" i="21"/>
  <c r="N81" i="21"/>
  <c r="E76" i="21"/>
  <c r="D77" i="21"/>
  <c r="F77" i="21"/>
  <c r="H82" i="21"/>
  <c r="J82" i="21" s="1"/>
  <c r="L82" i="21"/>
  <c r="E77" i="21"/>
  <c r="I82" i="21"/>
  <c r="K82" i="21"/>
  <c r="M82" i="21"/>
  <c r="H83" i="21"/>
  <c r="J83" i="21"/>
  <c r="D78" i="21"/>
  <c r="K83" i="21"/>
  <c r="I83" i="21"/>
  <c r="L83" i="21"/>
  <c r="M83" i="21"/>
  <c r="D79" i="21"/>
  <c r="H84" i="21"/>
  <c r="I84" i="21"/>
  <c r="F79" i="21"/>
  <c r="E79" i="21"/>
  <c r="P84" i="21"/>
  <c r="K84" i="21"/>
  <c r="H85" i="21"/>
  <c r="L85" i="21"/>
  <c r="I85" i="21"/>
  <c r="O85" i="21" s="1"/>
  <c r="D80" i="21"/>
  <c r="F80" i="21" s="1"/>
  <c r="P85" i="21"/>
  <c r="Q85" i="21"/>
  <c r="J85" i="21"/>
  <c r="M85" i="21"/>
  <c r="K85" i="21"/>
  <c r="N85" i="21"/>
  <c r="E80" i="21"/>
  <c r="D81" i="21"/>
  <c r="H86" i="21"/>
  <c r="H87" i="21"/>
  <c r="J87" i="21"/>
  <c r="L87" i="21"/>
  <c r="E81" i="21"/>
  <c r="M87" i="21"/>
  <c r="L86" i="21"/>
  <c r="J86" i="21"/>
  <c r="I86" i="21"/>
  <c r="F81" i="21"/>
  <c r="H88" i="21"/>
  <c r="M88" i="21"/>
  <c r="D82" i="21"/>
  <c r="F82" i="21" s="1"/>
  <c r="I88" i="21"/>
  <c r="K88" i="21"/>
  <c r="L88" i="21"/>
  <c r="O88" i="21"/>
  <c r="E82" i="21"/>
  <c r="J88" i="21"/>
  <c r="D83" i="21"/>
  <c r="E83" i="21"/>
  <c r="H89" i="21"/>
  <c r="M89" i="21"/>
  <c r="F83" i="21"/>
  <c r="I89" i="21"/>
  <c r="J89" i="21"/>
  <c r="H90" i="21"/>
  <c r="I90" i="21"/>
  <c r="Q90" i="21" s="1"/>
  <c r="K90" i="21"/>
  <c r="D84" i="21"/>
  <c r="E84" i="21" s="1"/>
  <c r="O90" i="21"/>
  <c r="P90" i="21"/>
  <c r="J90" i="21"/>
  <c r="L90" i="21"/>
  <c r="M90" i="21"/>
  <c r="F84" i="21"/>
  <c r="N90" i="21"/>
  <c r="D85" i="21"/>
  <c r="H91" i="21"/>
  <c r="K91" i="21"/>
  <c r="F85" i="21"/>
  <c r="E85" i="21"/>
  <c r="J91" i="21"/>
  <c r="L91" i="21"/>
  <c r="H92" i="21"/>
  <c r="D86" i="21"/>
  <c r="F86" i="21" s="1"/>
  <c r="L92" i="21"/>
  <c r="M92" i="21"/>
  <c r="K92" i="21"/>
  <c r="I92" i="21"/>
  <c r="J92" i="21"/>
  <c r="E86" i="21"/>
  <c r="D87" i="21"/>
  <c r="H93" i="21"/>
  <c r="M93" i="21"/>
  <c r="F87" i="21"/>
  <c r="J93" i="21"/>
  <c r="E87" i="21"/>
  <c r="H94" i="21"/>
  <c r="I94" i="21"/>
  <c r="D88" i="21"/>
  <c r="E88" i="21" s="1"/>
  <c r="P94" i="21"/>
  <c r="J94" i="21"/>
  <c r="L94" i="21"/>
  <c r="K94" i="21"/>
  <c r="M94" i="21"/>
  <c r="F88" i="21"/>
  <c r="N94" i="21"/>
  <c r="D89" i="21"/>
  <c r="H95" i="21"/>
  <c r="M95" i="21"/>
  <c r="L95" i="21"/>
  <c r="F89" i="21"/>
  <c r="E89" i="21"/>
  <c r="J95" i="21"/>
  <c r="H96" i="21"/>
  <c r="K96" i="21"/>
  <c r="D90" i="21"/>
  <c r="E90" i="21" s="1"/>
  <c r="M96" i="21"/>
  <c r="J96" i="21"/>
  <c r="L96" i="21"/>
  <c r="I96" i="21"/>
  <c r="F90" i="21"/>
  <c r="D91" i="21"/>
  <c r="E91" i="21"/>
  <c r="H97" i="21"/>
  <c r="J97" i="21"/>
  <c r="F91" i="21"/>
  <c r="I97" i="21"/>
  <c r="L97" i="21"/>
  <c r="H98" i="21"/>
  <c r="I98" i="21"/>
  <c r="O98" i="21" s="1"/>
  <c r="D92" i="21"/>
  <c r="P98" i="21"/>
  <c r="Q98" i="21"/>
  <c r="N98" i="21"/>
  <c r="L98" i="21"/>
  <c r="K98" i="21"/>
  <c r="J98" i="21"/>
  <c r="M98" i="21"/>
  <c r="D93" i="21"/>
  <c r="E93" i="21"/>
  <c r="H99" i="21"/>
  <c r="I99" i="21"/>
  <c r="K99" i="21"/>
  <c r="F93" i="21"/>
  <c r="P99" i="21"/>
  <c r="M99" i="21"/>
  <c r="Q99" i="21"/>
  <c r="H100" i="21"/>
  <c r="L100" i="21"/>
  <c r="D94" i="21"/>
  <c r="F94" i="21" s="1"/>
  <c r="E94" i="21"/>
  <c r="J100" i="21"/>
  <c r="K100" i="21"/>
  <c r="M100" i="21"/>
  <c r="I100" i="21"/>
  <c r="O100" i="21"/>
  <c r="D95" i="21"/>
  <c r="E95" i="21"/>
  <c r="H101" i="21"/>
  <c r="J101" i="21"/>
  <c r="L101" i="21"/>
  <c r="F95" i="21"/>
  <c r="I101" i="21"/>
  <c r="H102" i="21"/>
  <c r="L102" i="21"/>
  <c r="K102" i="21"/>
  <c r="D96" i="21"/>
  <c r="F96" i="21" s="1"/>
  <c r="J102" i="21"/>
  <c r="E96" i="21"/>
  <c r="M102" i="21"/>
  <c r="I102" i="21"/>
  <c r="Q102" i="21"/>
  <c r="D97" i="21"/>
  <c r="H103" i="21"/>
  <c r="L103" i="21"/>
  <c r="F97" i="21"/>
  <c r="E97" i="21"/>
  <c r="M103" i="21"/>
  <c r="H104" i="21"/>
  <c r="I104" i="21"/>
  <c r="N104" i="21" s="1"/>
  <c r="M104" i="21"/>
  <c r="D98" i="21"/>
  <c r="F98" i="21" s="1"/>
  <c r="O104" i="21"/>
  <c r="L104" i="21"/>
  <c r="K104" i="21"/>
  <c r="J104" i="21"/>
  <c r="P104" i="21"/>
  <c r="E98" i="21"/>
  <c r="Q104" i="21"/>
  <c r="D99" i="21"/>
  <c r="E99" i="21"/>
  <c r="H105" i="21"/>
  <c r="I105" i="21"/>
  <c r="F99" i="21"/>
  <c r="O105" i="21"/>
  <c r="K105" i="21"/>
  <c r="J105" i="21"/>
  <c r="H106" i="21"/>
  <c r="D100" i="21"/>
  <c r="F100" i="21" s="1"/>
  <c r="E100" i="21"/>
  <c r="K106" i="21"/>
  <c r="J106" i="21"/>
  <c r="L106" i="21"/>
  <c r="I106" i="21"/>
  <c r="M106" i="21"/>
  <c r="D101" i="21"/>
  <c r="F101" i="21"/>
  <c r="H107" i="21"/>
  <c r="K107" i="21"/>
  <c r="E101" i="21"/>
  <c r="I107" i="21"/>
  <c r="L107" i="21"/>
  <c r="N107" i="21"/>
  <c r="H108" i="21"/>
  <c r="M108" i="21"/>
  <c r="D102" i="21"/>
  <c r="F102" i="21" s="1"/>
  <c r="J108" i="21"/>
  <c r="K108" i="21"/>
  <c r="L108" i="21"/>
  <c r="I108" i="21"/>
  <c r="E102" i="21"/>
  <c r="O108" i="21"/>
  <c r="D103" i="21"/>
  <c r="H109" i="21"/>
  <c r="K109" i="21"/>
  <c r="E103" i="21"/>
  <c r="F103" i="21"/>
  <c r="J109" i="21"/>
  <c r="M109" i="21"/>
  <c r="H110" i="21"/>
  <c r="K110" i="21"/>
  <c r="D104" i="21"/>
  <c r="F104" i="21" s="1"/>
  <c r="M110" i="21"/>
  <c r="J110" i="21"/>
  <c r="L110" i="21"/>
  <c r="I110" i="21"/>
  <c r="E104" i="21"/>
  <c r="P110" i="21"/>
  <c r="D105" i="21"/>
  <c r="F105" i="21"/>
  <c r="H111" i="21"/>
  <c r="J111" i="21"/>
  <c r="E105" i="21"/>
  <c r="K111" i="21"/>
  <c r="M111" i="21"/>
  <c r="H112" i="21"/>
  <c r="K112" i="21"/>
  <c r="D106" i="21"/>
  <c r="F106" i="21" s="1"/>
  <c r="M112" i="21"/>
  <c r="J112" i="21"/>
  <c r="L112" i="21"/>
  <c r="I112" i="21"/>
  <c r="E106" i="21"/>
  <c r="Q112" i="21"/>
  <c r="D107" i="21"/>
  <c r="F107" i="21"/>
  <c r="H113" i="21"/>
  <c r="L113" i="21" s="1"/>
  <c r="I113" i="21"/>
  <c r="E107" i="21"/>
  <c r="N113" i="21"/>
  <c r="M113" i="21"/>
  <c r="J113" i="21"/>
  <c r="K113" i="21"/>
  <c r="H114" i="21"/>
  <c r="J114" i="21"/>
  <c r="D108" i="21"/>
  <c r="F108" i="21" s="1"/>
  <c r="I114" i="21"/>
  <c r="L114" i="21"/>
  <c r="K114" i="21"/>
  <c r="M114" i="21"/>
  <c r="E108" i="21"/>
  <c r="P114" i="21"/>
  <c r="D109" i="21"/>
  <c r="H115" i="21"/>
  <c r="J115" i="21"/>
  <c r="E109" i="21"/>
  <c r="F109" i="21"/>
  <c r="L115" i="21"/>
  <c r="H116" i="21"/>
  <c r="I116" i="21"/>
  <c r="Q116" i="21" s="1"/>
  <c r="D110" i="21"/>
  <c r="P116" i="21"/>
  <c r="M116" i="21"/>
  <c r="K116" i="21"/>
  <c r="L116" i="21"/>
  <c r="N116" i="21"/>
  <c r="J116" i="21"/>
  <c r="O116" i="21"/>
  <c r="D111" i="21"/>
  <c r="F111" i="21"/>
  <c r="H117" i="21"/>
  <c r="L117" i="21"/>
  <c r="E111" i="21"/>
  <c r="M117" i="21"/>
  <c r="K117" i="21"/>
  <c r="H118" i="21"/>
  <c r="K118" i="21"/>
  <c r="D112" i="21"/>
  <c r="E112" i="21" s="1"/>
  <c r="M118" i="21"/>
  <c r="I118" i="21"/>
  <c r="N118" i="21"/>
  <c r="L118" i="21"/>
  <c r="F112" i="21"/>
  <c r="J118" i="21"/>
  <c r="H119" i="21"/>
  <c r="M119" i="21"/>
  <c r="D113" i="21"/>
  <c r="E113" i="21" s="1"/>
  <c r="K119" i="21"/>
  <c r="J119" i="21"/>
  <c r="I119" i="21"/>
  <c r="P119" i="21"/>
  <c r="F113" i="21"/>
  <c r="L119" i="21"/>
  <c r="D114" i="21"/>
  <c r="F114" i="21"/>
  <c r="H120" i="21"/>
  <c r="M120" i="21" s="1"/>
  <c r="I120" i="21"/>
  <c r="E114" i="21"/>
  <c r="P120" i="21"/>
  <c r="L120" i="21"/>
  <c r="J120" i="21"/>
  <c r="K120" i="21"/>
  <c r="H121" i="21"/>
  <c r="D115" i="21"/>
  <c r="F115" i="21" s="1"/>
  <c r="K121" i="21"/>
  <c r="J121" i="21"/>
  <c r="I121" i="21"/>
  <c r="L121" i="21"/>
  <c r="M121" i="21"/>
  <c r="E115" i="21"/>
  <c r="D116" i="21"/>
  <c r="F116" i="21"/>
  <c r="H122" i="21"/>
  <c r="L122" i="21"/>
  <c r="E116" i="21"/>
  <c r="K122" i="21"/>
  <c r="M122" i="21"/>
  <c r="H123" i="21"/>
  <c r="L123" i="21"/>
  <c r="D117" i="21"/>
  <c r="F117" i="21" s="1"/>
  <c r="I123" i="21"/>
  <c r="M123" i="21"/>
  <c r="K123" i="21"/>
  <c r="J123" i="21"/>
  <c r="E117" i="21"/>
  <c r="O123" i="21"/>
  <c r="D118" i="21"/>
  <c r="F118" i="21"/>
  <c r="H124" i="21"/>
  <c r="I124" i="21"/>
  <c r="E118" i="21"/>
  <c r="P124" i="21"/>
  <c r="M124" i="21"/>
  <c r="K124" i="21"/>
  <c r="Q124" i="21"/>
  <c r="H125" i="21"/>
  <c r="J125" i="21"/>
  <c r="L125" i="21"/>
  <c r="D119" i="21"/>
  <c r="E119" i="21" s="1"/>
  <c r="I125" i="21"/>
  <c r="N125" i="21"/>
  <c r="M125" i="21"/>
  <c r="Q125" i="21"/>
  <c r="K125" i="21"/>
  <c r="F119" i="21"/>
  <c r="H126" i="21"/>
  <c r="M126" i="21"/>
  <c r="D120" i="21"/>
  <c r="J126" i="21"/>
  <c r="I126" i="21"/>
  <c r="L126" i="21"/>
  <c r="O126" i="21"/>
  <c r="Q126" i="21"/>
  <c r="K126" i="21"/>
  <c r="H127" i="21"/>
  <c r="I127" i="21"/>
  <c r="P127" i="21" s="1"/>
  <c r="D121" i="21"/>
  <c r="F121" i="21" s="1"/>
  <c r="O127" i="21"/>
  <c r="N127" i="21"/>
  <c r="J127" i="21"/>
  <c r="M127" i="21"/>
  <c r="K127" i="21"/>
  <c r="L127" i="21"/>
  <c r="E121" i="21"/>
  <c r="Q127" i="21"/>
  <c r="D122" i="21"/>
  <c r="H128" i="21"/>
  <c r="F122" i="21"/>
  <c r="L128" i="21"/>
  <c r="E122" i="21"/>
  <c r="I128" i="21"/>
  <c r="M128" i="21"/>
  <c r="H129" i="21"/>
  <c r="I129" i="21"/>
  <c r="Q129" i="21" s="1"/>
  <c r="D123" i="21"/>
  <c r="N129" i="21"/>
  <c r="O129" i="21"/>
  <c r="P129" i="21"/>
  <c r="K129" i="21"/>
  <c r="L129" i="21"/>
  <c r="M129" i="21"/>
  <c r="J129" i="21"/>
  <c r="D124" i="21"/>
  <c r="H130" i="21"/>
  <c r="K130" i="21"/>
  <c r="F124" i="21"/>
  <c r="E124" i="21"/>
  <c r="I130" i="21"/>
  <c r="M130" i="21"/>
  <c r="H131" i="21"/>
  <c r="D125" i="21"/>
  <c r="J131" i="21"/>
  <c r="M131" i="21"/>
  <c r="K131" i="21"/>
  <c r="I131" i="21"/>
  <c r="L131" i="21"/>
  <c r="P131" i="21"/>
  <c r="D126" i="21"/>
  <c r="H132" i="21"/>
  <c r="M132" i="21"/>
  <c r="F126" i="21"/>
  <c r="E126" i="21"/>
  <c r="K132" i="21"/>
  <c r="H133" i="21"/>
  <c r="D127" i="21"/>
  <c r="E127" i="21" s="1"/>
  <c r="K133" i="21"/>
  <c r="F127" i="21"/>
  <c r="L133" i="21"/>
  <c r="J133" i="21"/>
  <c r="I133" i="21"/>
  <c r="M133" i="21"/>
  <c r="D128" i="21"/>
  <c r="F128" i="21"/>
  <c r="H134" i="21"/>
  <c r="K134" i="21"/>
  <c r="J134" i="21"/>
  <c r="E128" i="21"/>
  <c r="I134" i="21"/>
  <c r="O134" i="21"/>
  <c r="H135" i="21"/>
  <c r="L135" i="21"/>
  <c r="M135" i="21"/>
  <c r="D129" i="21"/>
  <c r="E129" i="21" s="1"/>
  <c r="K135" i="21"/>
  <c r="J135" i="21"/>
  <c r="I135" i="21"/>
  <c r="P135" i="21"/>
  <c r="F129" i="21"/>
  <c r="D130" i="21"/>
  <c r="H136" i="21"/>
  <c r="K136" i="21"/>
  <c r="E130" i="21"/>
  <c r="F130" i="21"/>
  <c r="L136" i="21"/>
  <c r="H137" i="21"/>
  <c r="I137" i="21"/>
  <c r="Q137" i="21" s="1"/>
  <c r="J137" i="21"/>
  <c r="D131" i="21"/>
  <c r="F131" i="21" s="1"/>
  <c r="P137" i="21"/>
  <c r="O137" i="21"/>
  <c r="N137" i="21"/>
  <c r="M137" i="21"/>
  <c r="L137" i="21"/>
  <c r="E131" i="21"/>
  <c r="K137" i="21"/>
  <c r="D132" i="21"/>
  <c r="H138" i="21"/>
  <c r="J138" i="21"/>
  <c r="F132" i="21"/>
  <c r="E132" i="21"/>
  <c r="I138" i="21"/>
  <c r="D133" i="21"/>
  <c r="H139" i="21"/>
  <c r="E133" i="21"/>
  <c r="F133" i="21"/>
  <c r="L139" i="21"/>
  <c r="J139" i="21"/>
  <c r="H140" i="21"/>
  <c r="M140" i="21"/>
  <c r="D134" i="21"/>
  <c r="F134" i="21" s="1"/>
  <c r="J140" i="21"/>
  <c r="L140" i="21"/>
  <c r="K140" i="21"/>
  <c r="E134" i="21"/>
  <c r="I140" i="21"/>
  <c r="D135" i="21"/>
  <c r="F135" i="21"/>
  <c r="H141" i="21"/>
  <c r="M141" i="21"/>
  <c r="L141" i="21"/>
  <c r="E135" i="21"/>
  <c r="J141" i="21"/>
  <c r="H142" i="21"/>
  <c r="D136" i="21"/>
  <c r="I142" i="21"/>
  <c r="L142" i="21"/>
  <c r="J142" i="21"/>
  <c r="P142" i="21"/>
  <c r="K142" i="21"/>
  <c r="M142" i="21"/>
  <c r="D137" i="21"/>
  <c r="H143" i="21"/>
  <c r="M143" i="21"/>
  <c r="F137" i="21"/>
  <c r="E137" i="21"/>
  <c r="K143" i="21"/>
  <c r="J143" i="21"/>
  <c r="H144" i="21"/>
  <c r="J144" i="21"/>
  <c r="L144" i="21"/>
  <c r="D138" i="21"/>
  <c r="F138" i="21" s="1"/>
  <c r="K144" i="21"/>
  <c r="M144" i="21"/>
  <c r="I144" i="21"/>
  <c r="P144" i="21" s="1"/>
  <c r="Q144" i="21"/>
  <c r="O144" i="21"/>
  <c r="E138" i="21"/>
  <c r="N144" i="21"/>
  <c r="D139" i="21"/>
  <c r="E139" i="21"/>
  <c r="H145" i="21"/>
  <c r="J145" i="21"/>
  <c r="F139" i="21"/>
  <c r="M145" i="21"/>
  <c r="H146" i="21"/>
  <c r="I146" i="21"/>
  <c r="O146" i="21" s="1"/>
  <c r="L146" i="21"/>
  <c r="D140" i="21"/>
  <c r="E140" i="21" s="1"/>
  <c r="N146" i="21"/>
  <c r="P146" i="21"/>
  <c r="Q146" i="21"/>
  <c r="J146" i="21"/>
  <c r="M146" i="21"/>
  <c r="K146" i="21"/>
  <c r="F140" i="21"/>
  <c r="D141" i="21"/>
  <c r="H147" i="21"/>
  <c r="J147" i="21"/>
  <c r="M147" i="21"/>
  <c r="F141" i="21"/>
  <c r="E141" i="21"/>
  <c r="L147" i="21"/>
  <c r="H148" i="21"/>
  <c r="J148" i="21"/>
  <c r="L148" i="21"/>
  <c r="D142" i="21"/>
  <c r="F142" i="21" s="1"/>
  <c r="M148" i="21"/>
  <c r="E142" i="21"/>
  <c r="I148" i="21"/>
  <c r="O148" i="21" s="1"/>
  <c r="N148" i="21"/>
  <c r="Q148" i="21"/>
  <c r="P148" i="21"/>
  <c r="K148" i="21"/>
  <c r="D143" i="21"/>
  <c r="E143" i="21"/>
  <c r="H149" i="21"/>
  <c r="K149" i="21"/>
  <c r="F143" i="21"/>
  <c r="J149" i="21"/>
  <c r="H150" i="21"/>
  <c r="J150" i="21"/>
  <c r="M150" i="21"/>
  <c r="D144" i="21"/>
  <c r="F144" i="21" s="1"/>
  <c r="L150" i="21"/>
  <c r="K150" i="21"/>
  <c r="I150" i="21"/>
  <c r="O150" i="21" s="1"/>
  <c r="P150" i="21"/>
  <c r="N150" i="21"/>
  <c r="E144" i="21"/>
  <c r="Q150" i="21"/>
  <c r="D145" i="21"/>
  <c r="H151" i="21"/>
  <c r="L151" i="21"/>
  <c r="F145" i="21"/>
  <c r="E145" i="21"/>
  <c r="I151" i="21"/>
  <c r="J151" i="21"/>
  <c r="H152" i="21"/>
  <c r="L152" i="21"/>
  <c r="M152" i="21"/>
  <c r="D146" i="21"/>
  <c r="E146" i="21" s="1"/>
  <c r="F146" i="21"/>
  <c r="J152" i="21"/>
  <c r="I152" i="21"/>
  <c r="Q152" i="21"/>
  <c r="K152" i="21"/>
  <c r="D147" i="21"/>
  <c r="F147" i="21"/>
  <c r="H153" i="21"/>
  <c r="M153" i="21" s="1"/>
  <c r="L153" i="21"/>
  <c r="E147" i="21"/>
  <c r="J153" i="21"/>
  <c r="I153" i="21"/>
  <c r="K153" i="21"/>
  <c r="H154" i="21"/>
  <c r="M154" i="21"/>
  <c r="D148" i="21"/>
  <c r="F148" i="21" s="1"/>
  <c r="I154" i="21"/>
  <c r="K154" i="21"/>
  <c r="J154" i="21"/>
  <c r="O154" i="21"/>
  <c r="E148" i="21"/>
  <c r="L154" i="21"/>
  <c r="D149" i="21"/>
  <c r="F149" i="21"/>
  <c r="H155" i="21"/>
  <c r="L155" i="21" s="1"/>
  <c r="I155" i="21"/>
  <c r="E149" i="21"/>
  <c r="P155" i="21"/>
  <c r="M155" i="21"/>
  <c r="K155" i="21"/>
  <c r="J155" i="21"/>
  <c r="H156" i="21"/>
  <c r="D150" i="21"/>
  <c r="K156" i="21"/>
  <c r="L156" i="21"/>
  <c r="M156" i="21"/>
  <c r="J156" i="21"/>
  <c r="I156" i="21"/>
  <c r="O156" i="21"/>
  <c r="D151" i="21"/>
  <c r="H157" i="21"/>
  <c r="K157" i="21"/>
  <c r="E151" i="21"/>
  <c r="F151" i="21"/>
  <c r="L157" i="21"/>
  <c r="H158" i="21"/>
  <c r="M158" i="21"/>
  <c r="D152" i="21"/>
  <c r="J158" i="21"/>
  <c r="I158" i="21"/>
  <c r="K158" i="21"/>
  <c r="O158" i="21"/>
  <c r="P158" i="21"/>
  <c r="L158" i="21"/>
  <c r="D153" i="21"/>
  <c r="H159" i="21"/>
  <c r="J159" i="21"/>
  <c r="E153" i="21"/>
  <c r="F153" i="21"/>
  <c r="M159" i="21"/>
  <c r="H160" i="21"/>
  <c r="I160" i="21"/>
  <c r="N160" i="21" s="1"/>
  <c r="D154" i="21"/>
  <c r="O160" i="21"/>
  <c r="Q160" i="21"/>
  <c r="P160" i="21"/>
  <c r="J160" i="21"/>
  <c r="L160" i="21"/>
  <c r="K160" i="21"/>
  <c r="M160" i="21"/>
  <c r="D155" i="21"/>
  <c r="H161" i="21"/>
  <c r="F155" i="21"/>
  <c r="M161" i="21"/>
  <c r="E155" i="21"/>
  <c r="I161" i="21"/>
  <c r="H162" i="21"/>
  <c r="K162" i="21"/>
  <c r="I162" i="21"/>
  <c r="O162" i="21" s="1"/>
  <c r="D156" i="21"/>
  <c r="E156" i="21" s="1"/>
  <c r="P162" i="21"/>
  <c r="N162" i="21"/>
  <c r="J162" i="21"/>
  <c r="Q162" i="21"/>
  <c r="L162" i="21"/>
  <c r="F156" i="21"/>
  <c r="M162" i="21"/>
  <c r="H163" i="21"/>
  <c r="M163" i="21"/>
  <c r="I163" i="21"/>
  <c r="D157" i="21"/>
  <c r="F157" i="21" s="1"/>
  <c r="Q163" i="21"/>
  <c r="O163" i="21"/>
  <c r="J163" i="21"/>
  <c r="L163" i="21"/>
  <c r="N163" i="21"/>
  <c r="P163" i="21"/>
  <c r="E157" i="21"/>
  <c r="K163" i="21"/>
  <c r="H164" i="21"/>
  <c r="I164" i="21"/>
  <c r="N164" i="21" s="1"/>
  <c r="M164" i="21"/>
  <c r="D158" i="21"/>
  <c r="F158" i="21" s="1"/>
  <c r="P164" i="21"/>
  <c r="K164" i="21"/>
  <c r="E158" i="21"/>
  <c r="J164" i="21"/>
  <c r="O164" i="21"/>
  <c r="L164" i="21"/>
  <c r="Q164" i="21"/>
  <c r="D159" i="21"/>
  <c r="F159" i="21"/>
  <c r="H165" i="21"/>
  <c r="K165" i="21" s="1"/>
  <c r="J165" i="21"/>
  <c r="E159" i="21"/>
  <c r="L165" i="21"/>
  <c r="M165" i="21"/>
  <c r="I165" i="21"/>
  <c r="H166" i="21"/>
  <c r="D160" i="21"/>
  <c r="I166" i="21"/>
  <c r="M166" i="21"/>
  <c r="J166" i="21"/>
  <c r="O166" i="21"/>
  <c r="L166" i="21"/>
  <c r="K166" i="21"/>
  <c r="D161" i="21"/>
  <c r="H167" i="21"/>
  <c r="J167" i="21"/>
  <c r="F161" i="21"/>
  <c r="M167" i="21"/>
  <c r="E161" i="21"/>
  <c r="K167" i="21"/>
  <c r="H168" i="21"/>
  <c r="L168" i="21"/>
  <c r="D162" i="21"/>
  <c r="E162" i="21" s="1"/>
  <c r="M168" i="21"/>
  <c r="J168" i="21"/>
  <c r="I168" i="21"/>
  <c r="F162" i="21"/>
  <c r="K168" i="21"/>
  <c r="D163" i="21"/>
  <c r="F163" i="21"/>
  <c r="H169" i="21"/>
  <c r="L169" i="21" s="1"/>
  <c r="M169" i="21"/>
  <c r="E163" i="21"/>
  <c r="I169" i="21"/>
  <c r="K169" i="21"/>
  <c r="J169" i="21"/>
  <c r="H170" i="21"/>
  <c r="D164" i="21"/>
  <c r="E164" i="21" s="1"/>
  <c r="K170" i="21"/>
  <c r="J170" i="21"/>
  <c r="M170" i="21"/>
  <c r="L170" i="21"/>
  <c r="I170" i="21"/>
  <c r="F164" i="21"/>
  <c r="D165" i="21"/>
  <c r="H171" i="21"/>
  <c r="M171" i="21"/>
  <c r="E165" i="21"/>
  <c r="F165" i="21"/>
  <c r="J171" i="21"/>
  <c r="H172" i="21"/>
  <c r="J172" i="21"/>
  <c r="D166" i="21"/>
  <c r="F166" i="21" s="1"/>
  <c r="M172" i="21"/>
  <c r="L172" i="21"/>
  <c r="K172" i="21"/>
  <c r="I172" i="21"/>
  <c r="E166" i="21"/>
  <c r="N172" i="21"/>
  <c r="D167" i="21"/>
  <c r="H173" i="21"/>
  <c r="F167" i="21"/>
  <c r="E167" i="21"/>
  <c r="I173" i="21"/>
  <c r="L173" i="21"/>
  <c r="J173" i="21"/>
  <c r="H174" i="21"/>
  <c r="K174" i="21"/>
  <c r="D168" i="21"/>
  <c r="E168" i="21" s="1"/>
  <c r="L174" i="21"/>
  <c r="M174" i="21"/>
  <c r="J174" i="21"/>
  <c r="I174" i="21"/>
  <c r="F168" i="21"/>
  <c r="D169" i="21"/>
  <c r="H175" i="21"/>
  <c r="L175" i="21"/>
  <c r="F169" i="21"/>
  <c r="E169" i="21"/>
  <c r="J175" i="21"/>
  <c r="K175" i="21"/>
  <c r="H176" i="21"/>
  <c r="J176" i="21"/>
  <c r="D170" i="21"/>
  <c r="F170" i="21" s="1"/>
  <c r="I176" i="21"/>
  <c r="M176" i="21"/>
  <c r="L176" i="21"/>
  <c r="E170" i="21"/>
  <c r="K176" i="21"/>
  <c r="N176" i="21"/>
  <c r="D171" i="21"/>
  <c r="F171" i="21"/>
  <c r="H177" i="21"/>
  <c r="M177" i="21" s="1"/>
  <c r="J177" i="21"/>
  <c r="E171" i="21"/>
  <c r="K177" i="21"/>
  <c r="I177" i="21"/>
  <c r="L177" i="21"/>
  <c r="D172" i="21"/>
  <c r="E172" i="21"/>
  <c r="H178" i="21"/>
  <c r="L178" i="21"/>
  <c r="M178" i="21"/>
  <c r="F172" i="21"/>
  <c r="J178" i="21"/>
  <c r="H179" i="21"/>
  <c r="M179" i="21"/>
  <c r="D173" i="21"/>
  <c r="F173" i="21" s="1"/>
  <c r="I179" i="21"/>
  <c r="E173" i="21"/>
  <c r="L179" i="21"/>
  <c r="Q179" i="21"/>
  <c r="J179" i="21"/>
  <c r="K179" i="21"/>
  <c r="P179" i="21"/>
  <c r="H180" i="21"/>
  <c r="I180" i="21"/>
  <c r="D174" i="21"/>
  <c r="E174" i="21" s="1"/>
  <c r="Q180" i="21"/>
  <c r="N180" i="21"/>
  <c r="K180" i="21"/>
  <c r="M180" i="21"/>
  <c r="L180" i="21"/>
  <c r="J180" i="21"/>
  <c r="F174" i="21"/>
  <c r="H181" i="21"/>
  <c r="K181" i="21"/>
  <c r="D175" i="21"/>
  <c r="F175" i="21" s="1"/>
  <c r="L181" i="21"/>
  <c r="E175" i="21"/>
  <c r="J181" i="21"/>
  <c r="M181" i="21"/>
  <c r="I181" i="21"/>
  <c r="N181" i="21"/>
  <c r="D176" i="21"/>
  <c r="H182" i="21"/>
  <c r="L182" i="21"/>
  <c r="M182" i="21"/>
  <c r="E176" i="21"/>
  <c r="F176" i="21"/>
  <c r="J182" i="21"/>
  <c r="H183" i="21"/>
  <c r="I183" i="21"/>
  <c r="O183" i="21" s="1"/>
  <c r="K183" i="21"/>
  <c r="D177" i="21"/>
  <c r="E177" i="21" s="1"/>
  <c r="N183" i="21"/>
  <c r="Q183" i="21"/>
  <c r="M183" i="21"/>
  <c r="P183" i="21"/>
  <c r="L183" i="21"/>
  <c r="J183" i="21"/>
  <c r="F177" i="21"/>
  <c r="D178" i="21"/>
  <c r="H184" i="21"/>
  <c r="J184" i="21"/>
  <c r="K184" i="21"/>
  <c r="F178" i="21"/>
  <c r="E178" i="21"/>
  <c r="I184" i="21"/>
  <c r="H185" i="21"/>
  <c r="L185" i="21"/>
  <c r="J185" i="21"/>
  <c r="D179" i="21"/>
  <c r="F179" i="21" s="1"/>
  <c r="K185" i="21"/>
  <c r="I185" i="21"/>
  <c r="M185" i="21"/>
  <c r="N185" i="21"/>
  <c r="E179" i="21"/>
  <c r="D180" i="21"/>
  <c r="H186" i="21"/>
  <c r="M186" i="21"/>
  <c r="F180" i="21"/>
  <c r="E180" i="21"/>
  <c r="L186" i="21"/>
  <c r="H187" i="21"/>
  <c r="J187" i="21"/>
  <c r="D181" i="21"/>
  <c r="F181" i="21" s="1"/>
  <c r="K187" i="21"/>
  <c r="I187" i="21"/>
  <c r="N187" i="21"/>
  <c r="L187" i="21"/>
  <c r="E181" i="21"/>
  <c r="M187" i="21"/>
  <c r="D182" i="21"/>
  <c r="F182" i="21"/>
  <c r="H188" i="21"/>
  <c r="L188" i="21"/>
  <c r="J188" i="21"/>
  <c r="E182" i="21"/>
  <c r="K188" i="21"/>
  <c r="H189" i="21"/>
  <c r="K189" i="21"/>
  <c r="D183" i="21"/>
  <c r="E183" i="21" s="1"/>
  <c r="F183" i="21"/>
  <c r="J189" i="21"/>
  <c r="L189" i="21"/>
  <c r="I189" i="21"/>
  <c r="M189" i="21"/>
  <c r="Q189" i="21"/>
  <c r="D184" i="21"/>
  <c r="F184" i="21"/>
  <c r="H190" i="21"/>
  <c r="J190" i="21"/>
  <c r="E184" i="21"/>
  <c r="K190" i="21"/>
  <c r="I190" i="21"/>
  <c r="O190" i="21"/>
  <c r="H191" i="21"/>
  <c r="M191" i="21"/>
  <c r="K191" i="21"/>
  <c r="L191" i="21"/>
  <c r="D185" i="21"/>
  <c r="F185" i="21" s="1"/>
  <c r="J191" i="21"/>
  <c r="I191" i="21"/>
  <c r="E185" i="21"/>
  <c r="N191" i="21"/>
  <c r="D186" i="21"/>
  <c r="H192" i="21"/>
  <c r="M192" i="21" s="1"/>
  <c r="L192" i="21"/>
  <c r="I192" i="21"/>
  <c r="E186" i="21"/>
  <c r="J192" i="21"/>
  <c r="F186" i="21"/>
  <c r="P192" i="21"/>
  <c r="K192" i="21"/>
  <c r="H193" i="21"/>
  <c r="J193" i="21"/>
  <c r="L193" i="21"/>
  <c r="D187" i="21"/>
  <c r="F187" i="21" s="1"/>
  <c r="K193" i="21"/>
  <c r="M193" i="21"/>
  <c r="I193" i="21"/>
  <c r="E187" i="21"/>
  <c r="D188" i="21"/>
  <c r="H194" i="21"/>
  <c r="J194" i="21" s="1"/>
  <c r="F188" i="21"/>
  <c r="M194" i="21"/>
  <c r="E188" i="21"/>
  <c r="L194" i="21"/>
  <c r="I194" i="21"/>
  <c r="K194" i="21"/>
  <c r="D189" i="21"/>
  <c r="F189" i="21"/>
  <c r="H195" i="21"/>
  <c r="K195" i="21" s="1"/>
  <c r="L195" i="21"/>
  <c r="E189" i="21"/>
  <c r="M195" i="21"/>
  <c r="J195" i="21"/>
  <c r="I195" i="21"/>
  <c r="H196" i="21"/>
  <c r="M196" i="21"/>
  <c r="L196" i="21"/>
  <c r="K196" i="21"/>
  <c r="D190" i="21"/>
  <c r="F190" i="21" s="1"/>
  <c r="J196" i="21"/>
  <c r="I196" i="21"/>
  <c r="E190" i="21"/>
  <c r="H197" i="21"/>
  <c r="I197" i="21"/>
  <c r="M197" i="21"/>
  <c r="J197" i="21"/>
  <c r="D191" i="21"/>
  <c r="F191" i="21" s="1"/>
  <c r="O197" i="21"/>
  <c r="L197" i="21"/>
  <c r="N197" i="21"/>
  <c r="P197" i="21"/>
  <c r="Q197" i="21"/>
  <c r="K197" i="21"/>
  <c r="E191" i="21"/>
  <c r="D192" i="21"/>
  <c r="H198" i="21"/>
  <c r="E192" i="21"/>
  <c r="F192" i="21"/>
  <c r="L198" i="21"/>
  <c r="I198" i="21"/>
  <c r="H199" i="21"/>
  <c r="M199" i="21"/>
  <c r="D193" i="21"/>
  <c r="F193" i="21" s="1"/>
  <c r="L199" i="21"/>
  <c r="K199" i="21"/>
  <c r="J199" i="21"/>
  <c r="I199" i="21"/>
  <c r="E193" i="21"/>
  <c r="D194" i="21"/>
  <c r="H200" i="21"/>
  <c r="E194" i="21"/>
  <c r="F194" i="21"/>
  <c r="K200" i="21"/>
  <c r="M200" i="21"/>
  <c r="I200" i="21"/>
  <c r="H201" i="21"/>
  <c r="K201" i="21"/>
  <c r="D195" i="21"/>
  <c r="J201" i="21"/>
  <c r="I201" i="21"/>
  <c r="N201" i="21"/>
  <c r="M201" i="21"/>
  <c r="L201" i="21"/>
  <c r="D196" i="21"/>
  <c r="H202" i="21"/>
  <c r="F196" i="21"/>
  <c r="E196" i="21"/>
  <c r="J202" i="21"/>
  <c r="I202" i="21"/>
  <c r="H203" i="21"/>
  <c r="J203" i="21"/>
  <c r="L203" i="21"/>
  <c r="M203" i="21"/>
  <c r="D197" i="21"/>
  <c r="F197" i="21" s="1"/>
  <c r="I203" i="21"/>
  <c r="O203" i="21" s="1"/>
  <c r="N203" i="21"/>
  <c r="Q203" i="21"/>
  <c r="P203" i="21"/>
  <c r="K203" i="21"/>
  <c r="E197" i="21"/>
  <c r="D198" i="21"/>
  <c r="E198" i="21"/>
  <c r="H204" i="21"/>
  <c r="F198" i="21"/>
  <c r="M204" i="21"/>
  <c r="J204" i="21"/>
  <c r="H205" i="21"/>
  <c r="J205" i="21"/>
  <c r="M205" i="21"/>
  <c r="K205" i="21"/>
  <c r="D199" i="21"/>
  <c r="E199" i="21" s="1"/>
  <c r="I205" i="21"/>
  <c r="N205" i="21" s="1"/>
  <c r="O205" i="21"/>
  <c r="Q205" i="21"/>
  <c r="P205" i="21"/>
  <c r="L205" i="21"/>
  <c r="F199" i="21"/>
  <c r="D200" i="21"/>
  <c r="H206" i="21"/>
  <c r="F200" i="21"/>
  <c r="I206" i="21"/>
  <c r="E200" i="21"/>
  <c r="N206" i="21"/>
  <c r="O206" i="21"/>
  <c r="J206" i="21"/>
  <c r="H207" i="21"/>
  <c r="L207" i="21"/>
  <c r="K207" i="21"/>
  <c r="D201" i="21"/>
  <c r="E201" i="21" s="1"/>
  <c r="I207" i="21"/>
  <c r="J207" i="21"/>
  <c r="M207" i="21"/>
  <c r="P207" i="21"/>
  <c r="N207" i="21"/>
  <c r="F201" i="21"/>
  <c r="D202" i="21"/>
  <c r="H208" i="21"/>
  <c r="J208" i="21" s="1"/>
  <c r="E202" i="21"/>
  <c r="F202" i="21"/>
  <c r="L208" i="21"/>
  <c r="K208" i="21"/>
  <c r="M208" i="21"/>
  <c r="I208" i="21"/>
  <c r="H209" i="21"/>
  <c r="M209" i="21"/>
  <c r="D203" i="21"/>
  <c r="E203" i="21" s="1"/>
  <c r="L209" i="21"/>
  <c r="I209" i="21"/>
  <c r="K209" i="21"/>
  <c r="J209" i="21"/>
  <c r="Q209" i="21"/>
  <c r="F203" i="21"/>
  <c r="D204" i="21"/>
  <c r="F204" i="21"/>
  <c r="H210" i="21"/>
  <c r="E204" i="21"/>
  <c r="I210" i="21"/>
  <c r="O210" i="21"/>
  <c r="P210" i="21"/>
  <c r="L210" i="21"/>
  <c r="M210" i="21"/>
  <c r="H211" i="21"/>
  <c r="J211" i="21"/>
  <c r="D205" i="21"/>
  <c r="E205" i="21" s="1"/>
  <c r="K211" i="21"/>
  <c r="M211" i="21"/>
  <c r="I211" i="21"/>
  <c r="L211" i="21"/>
  <c r="N211" i="21"/>
  <c r="P211" i="21"/>
  <c r="F205" i="21"/>
  <c r="D206" i="21"/>
  <c r="E206" i="21"/>
  <c r="H212" i="21"/>
  <c r="K212" i="21"/>
  <c r="F206" i="21"/>
  <c r="M212" i="21"/>
  <c r="H213" i="21"/>
  <c r="L213" i="21"/>
  <c r="J213" i="21"/>
  <c r="M213" i="21"/>
  <c r="D207" i="21"/>
  <c r="F207" i="21" s="1"/>
  <c r="K213" i="21"/>
  <c r="I213" i="21"/>
  <c r="P213" i="21" s="1"/>
  <c r="N213" i="21"/>
  <c r="Q213" i="21"/>
  <c r="O213" i="21"/>
  <c r="E207" i="21"/>
  <c r="D208" i="21"/>
  <c r="H214" i="21"/>
  <c r="M214" i="21" s="1"/>
  <c r="F208" i="21"/>
  <c r="E208" i="21"/>
  <c r="L214" i="21"/>
  <c r="J214" i="21"/>
  <c r="I214" i="21"/>
  <c r="K214" i="21"/>
  <c r="H215" i="21"/>
  <c r="D209" i="21"/>
  <c r="E209" i="21" s="1"/>
  <c r="M215" i="21"/>
  <c r="L215" i="21"/>
  <c r="K215" i="21"/>
  <c r="I215" i="21"/>
  <c r="J215" i="21"/>
  <c r="F209" i="21"/>
  <c r="D210" i="21"/>
  <c r="H216" i="21"/>
  <c r="E210" i="21"/>
  <c r="F210" i="21"/>
  <c r="L216" i="21"/>
  <c r="I216" i="21"/>
  <c r="J216" i="21"/>
  <c r="H217" i="21"/>
  <c r="L217" i="21"/>
  <c r="J217" i="21"/>
  <c r="D211" i="21"/>
  <c r="F211" i="21" s="1"/>
  <c r="M217" i="21"/>
  <c r="I217" i="21"/>
  <c r="K217" i="21"/>
  <c r="E211" i="21"/>
  <c r="D212" i="21"/>
  <c r="H218" i="21"/>
  <c r="K218" i="21" s="1"/>
  <c r="I218" i="21"/>
  <c r="Q218" i="21" s="1"/>
  <c r="J218" i="21"/>
  <c r="F212" i="21"/>
  <c r="O218" i="21"/>
  <c r="P218" i="21"/>
  <c r="M218" i="21"/>
  <c r="E212" i="21"/>
  <c r="N218" i="21"/>
  <c r="L218" i="21"/>
  <c r="H219" i="21"/>
  <c r="K219" i="21"/>
  <c r="D213" i="21"/>
  <c r="E213" i="21" s="1"/>
  <c r="F213" i="21"/>
  <c r="J219" i="21"/>
  <c r="L219" i="21"/>
  <c r="M219" i="21"/>
  <c r="I219" i="21"/>
  <c r="D214" i="21"/>
  <c r="F214" i="21"/>
  <c r="H220" i="21"/>
  <c r="L220" i="21"/>
  <c r="K220" i="21"/>
  <c r="E214" i="21"/>
  <c r="M220" i="21"/>
  <c r="H221" i="21"/>
  <c r="J221" i="21"/>
  <c r="M221" i="21"/>
  <c r="D215" i="21"/>
  <c r="F215" i="21" s="1"/>
  <c r="K221" i="21"/>
  <c r="I221" i="21"/>
  <c r="P221" i="21"/>
  <c r="L221" i="21"/>
  <c r="E215" i="21"/>
  <c r="O221" i="21"/>
  <c r="D216" i="21"/>
  <c r="H222" i="21"/>
  <c r="K222" i="21"/>
  <c r="I222" i="21"/>
  <c r="E216" i="21"/>
  <c r="N222" i="21"/>
  <c r="P222" i="21"/>
  <c r="F216" i="21"/>
  <c r="M222" i="21"/>
  <c r="H223" i="21"/>
  <c r="M223" i="21"/>
  <c r="D217" i="21"/>
  <c r="E217" i="21" s="1"/>
  <c r="K223" i="21"/>
  <c r="I223" i="21"/>
  <c r="P223" i="21"/>
  <c r="J223" i="21"/>
  <c r="L223" i="21"/>
  <c r="N223" i="21"/>
  <c r="F217" i="21"/>
  <c r="D218" i="21"/>
  <c r="H224" i="21"/>
  <c r="K224" i="21" s="1"/>
  <c r="F218" i="21"/>
  <c r="L224" i="21"/>
  <c r="E218" i="21"/>
  <c r="I224" i="21"/>
  <c r="M224" i="21"/>
  <c r="J224" i="21"/>
  <c r="H225" i="21"/>
  <c r="J225" i="21"/>
  <c r="K225" i="21"/>
  <c r="D219" i="21"/>
  <c r="E219" i="21" s="1"/>
  <c r="L225" i="21"/>
  <c r="I225" i="21"/>
  <c r="M225" i="21"/>
  <c r="P225" i="21"/>
  <c r="F219" i="21"/>
  <c r="D220" i="21"/>
  <c r="F220" i="21"/>
  <c r="H226" i="21"/>
  <c r="K226" i="21" s="1"/>
  <c r="J226" i="21"/>
  <c r="E220" i="21"/>
  <c r="M226" i="21"/>
  <c r="I226" i="21"/>
  <c r="L226" i="21"/>
  <c r="H227" i="21"/>
  <c r="I227" i="21"/>
  <c r="P227" i="21" s="1"/>
  <c r="D221" i="21"/>
  <c r="N227" i="21"/>
  <c r="Q227" i="21"/>
  <c r="L227" i="21"/>
  <c r="K227" i="21"/>
  <c r="J227" i="21"/>
  <c r="M227" i="21"/>
  <c r="O227" i="21"/>
  <c r="D222" i="21"/>
  <c r="F222" i="21"/>
  <c r="H228" i="21"/>
  <c r="J228" i="21"/>
  <c r="K228" i="21"/>
  <c r="E222" i="21"/>
  <c r="M228" i="21"/>
  <c r="H229" i="21"/>
  <c r="K229" i="21"/>
  <c r="D223" i="21"/>
  <c r="F223" i="21" s="1"/>
  <c r="I229" i="21"/>
  <c r="M229" i="21"/>
  <c r="J229" i="21"/>
  <c r="P229" i="21"/>
  <c r="E223" i="21"/>
  <c r="L229" i="21"/>
  <c r="D224" i="21"/>
  <c r="H230" i="21"/>
  <c r="M230" i="21"/>
  <c r="J230" i="21"/>
  <c r="E224" i="21"/>
  <c r="L230" i="21"/>
  <c r="F224" i="21"/>
  <c r="D225" i="21"/>
  <c r="H231" i="21"/>
  <c r="K231" i="21"/>
  <c r="F225" i="21"/>
  <c r="M231" i="21"/>
  <c r="I231" i="21"/>
  <c r="E225" i="21"/>
  <c r="O231" i="21"/>
  <c r="H232" i="21"/>
  <c r="L232" i="21"/>
  <c r="D226" i="21"/>
  <c r="F226" i="21" s="1"/>
  <c r="K232" i="21"/>
  <c r="M232" i="21"/>
  <c r="I232" i="21"/>
  <c r="Q232" i="21"/>
  <c r="J232" i="21"/>
  <c r="E226" i="21"/>
  <c r="D227" i="21"/>
  <c r="H233" i="21"/>
  <c r="E227" i="21"/>
  <c r="L233" i="21"/>
  <c r="F227" i="21"/>
  <c r="I233" i="21"/>
  <c r="M233" i="21"/>
  <c r="N233" i="21"/>
  <c r="H234" i="21"/>
  <c r="K234" i="21"/>
  <c r="J234" i="21"/>
  <c r="D228" i="21"/>
  <c r="E228" i="21" s="1"/>
  <c r="M234" i="21"/>
  <c r="L234" i="21"/>
  <c r="I234" i="21"/>
  <c r="Q234" i="21"/>
  <c r="F228" i="21"/>
  <c r="D229" i="21"/>
  <c r="F229" i="21"/>
  <c r="H235" i="21"/>
  <c r="L235" i="21" s="1"/>
  <c r="K235" i="21"/>
  <c r="E229" i="21"/>
  <c r="I235" i="21"/>
  <c r="J235" i="21"/>
  <c r="M235" i="21"/>
  <c r="H236" i="21"/>
  <c r="D230" i="21"/>
  <c r="I236" i="21"/>
  <c r="M236" i="21"/>
  <c r="J236" i="21"/>
  <c r="L236" i="21"/>
  <c r="K236" i="21"/>
  <c r="N236" i="21"/>
  <c r="D231" i="21"/>
  <c r="H237" i="21"/>
  <c r="K237" i="21"/>
  <c r="M237" i="21"/>
  <c r="E231" i="21"/>
  <c r="F231" i="21"/>
  <c r="J237" i="21"/>
  <c r="H238" i="21"/>
  <c r="K238" i="21"/>
  <c r="D232" i="21"/>
  <c r="E232" i="21" s="1"/>
  <c r="I238" i="21"/>
  <c r="N238" i="21"/>
  <c r="F232" i="21"/>
  <c r="L238" i="21"/>
  <c r="M238" i="21"/>
  <c r="J238" i="21"/>
  <c r="D233" i="21"/>
  <c r="H239" i="21"/>
  <c r="F233" i="21"/>
  <c r="E233" i="21"/>
  <c r="K239" i="21"/>
  <c r="J239" i="21"/>
  <c r="H240" i="21"/>
  <c r="D234" i="21"/>
  <c r="K240" i="21"/>
  <c r="I240" i="21"/>
  <c r="L240" i="21"/>
  <c r="M240" i="21"/>
  <c r="O240" i="21"/>
  <c r="J240" i="21"/>
  <c r="D235" i="21"/>
  <c r="H241" i="21"/>
  <c r="I241" i="21"/>
  <c r="F235" i="21"/>
  <c r="E235" i="21"/>
  <c r="M241" i="21"/>
  <c r="K241" i="21"/>
  <c r="O241" i="21"/>
  <c r="H242" i="21"/>
  <c r="M242" i="21"/>
  <c r="L242" i="21"/>
  <c r="D236" i="21"/>
  <c r="E236" i="21" s="1"/>
  <c r="K242" i="21"/>
  <c r="I242" i="21"/>
  <c r="J242" i="21"/>
  <c r="N242" i="21"/>
  <c r="F236" i="21"/>
  <c r="D237" i="21"/>
  <c r="F237" i="21"/>
  <c r="H243" i="21"/>
  <c r="M243" i="21" s="1"/>
  <c r="J243" i="21"/>
  <c r="E237" i="21"/>
  <c r="K243" i="21"/>
  <c r="L243" i="21"/>
  <c r="I243" i="21"/>
  <c r="H244" i="21"/>
  <c r="L244" i="21"/>
  <c r="J244" i="21"/>
  <c r="D238" i="21"/>
  <c r="F238" i="21" s="1"/>
  <c r="M244" i="21"/>
  <c r="K244" i="21"/>
  <c r="I244" i="21"/>
  <c r="E238" i="21"/>
  <c r="Q244" i="21"/>
  <c r="D239" i="21"/>
  <c r="H245" i="21"/>
  <c r="J245" i="21"/>
  <c r="E239" i="21"/>
  <c r="F239" i="21"/>
  <c r="I245" i="21"/>
  <c r="H246" i="21"/>
  <c r="I246" i="21"/>
  <c r="N246" i="21" s="1"/>
  <c r="D240" i="21"/>
  <c r="F240" i="21" s="1"/>
  <c r="P246" i="21"/>
  <c r="M246" i="21"/>
  <c r="K246" i="21"/>
  <c r="J246" i="21"/>
  <c r="Q246" i="21"/>
  <c r="L246" i="21"/>
  <c r="E240" i="21"/>
  <c r="O246" i="21"/>
  <c r="D241" i="21"/>
  <c r="E241" i="21"/>
  <c r="H247" i="21"/>
  <c r="J247" i="21"/>
  <c r="F241" i="21"/>
  <c r="K247" i="21"/>
  <c r="I247" i="21"/>
  <c r="N247" i="21"/>
  <c r="H248" i="21"/>
  <c r="K248" i="21"/>
  <c r="D242" i="21"/>
  <c r="E242" i="21" s="1"/>
  <c r="I248" i="21"/>
  <c r="O248" i="21"/>
  <c r="F242" i="21"/>
  <c r="L248" i="21"/>
  <c r="Q248" i="21"/>
  <c r="M248" i="21"/>
  <c r="J248" i="21"/>
  <c r="D243" i="21"/>
  <c r="H249" i="21"/>
  <c r="K249" i="21"/>
  <c r="F243" i="21"/>
  <c r="E243" i="21"/>
  <c r="I249" i="21"/>
  <c r="H250" i="21"/>
  <c r="M250" i="21"/>
  <c r="K250" i="21"/>
  <c r="D244" i="21"/>
  <c r="F244" i="21" s="1"/>
  <c r="E244" i="21"/>
  <c r="I250" i="21"/>
  <c r="N250" i="21"/>
  <c r="L250" i="21"/>
  <c r="J250" i="21"/>
  <c r="P250" i="21"/>
  <c r="D245" i="21"/>
  <c r="F245" i="21"/>
  <c r="H251" i="21"/>
  <c r="J251" i="21"/>
  <c r="E245" i="21"/>
  <c r="I251" i="21"/>
  <c r="O251" i="21"/>
  <c r="K251" i="21"/>
  <c r="H252" i="21"/>
  <c r="L252" i="21"/>
  <c r="M252" i="21"/>
  <c r="D246" i="21"/>
  <c r="E246" i="21" s="1"/>
  <c r="J252" i="21"/>
  <c r="K252" i="21"/>
  <c r="I252" i="21"/>
  <c r="F246" i="21"/>
  <c r="Q252" i="21"/>
  <c r="D247" i="21"/>
  <c r="F247" i="21"/>
  <c r="H253" i="21"/>
  <c r="L253" i="21"/>
  <c r="E247" i="21"/>
  <c r="J253" i="21"/>
  <c r="M253" i="21"/>
  <c r="H254" i="21"/>
  <c r="M254" i="21"/>
  <c r="J254" i="21"/>
  <c r="D248" i="21"/>
  <c r="E248" i="21" s="1"/>
  <c r="I254" i="21"/>
  <c r="K254" i="21"/>
  <c r="L254" i="21"/>
  <c r="F248" i="21"/>
  <c r="O254" i="21"/>
  <c r="D249" i="21"/>
  <c r="H255" i="21"/>
  <c r="J255" i="21"/>
  <c r="E249" i="21"/>
  <c r="F249" i="21"/>
  <c r="I255" i="21"/>
  <c r="H256" i="21"/>
  <c r="K256" i="21"/>
  <c r="D250" i="21"/>
  <c r="E250" i="21" s="1"/>
  <c r="I256" i="21"/>
  <c r="P256" i="21"/>
  <c r="J256" i="21"/>
  <c r="O256" i="21"/>
  <c r="M256" i="21"/>
  <c r="L256" i="21"/>
  <c r="F250" i="21"/>
  <c r="D251" i="21"/>
  <c r="F251" i="21"/>
  <c r="H257" i="21"/>
  <c r="M257" i="21"/>
  <c r="E251" i="21"/>
  <c r="L257" i="21"/>
  <c r="I257" i="21"/>
  <c r="P257" i="21"/>
  <c r="H258" i="21"/>
  <c r="I258" i="21"/>
  <c r="Q258" i="21" s="1"/>
  <c r="D252" i="21"/>
  <c r="N258" i="21"/>
  <c r="L258" i="21"/>
  <c r="K258" i="21"/>
  <c r="M258" i="21"/>
  <c r="P258" i="21"/>
  <c r="J258" i="21"/>
  <c r="O258" i="21"/>
  <c r="D253" i="21"/>
  <c r="F253" i="21"/>
  <c r="H259" i="21"/>
  <c r="L259" i="21"/>
  <c r="E253" i="21"/>
  <c r="J259" i="21"/>
  <c r="I259" i="21"/>
  <c r="Q259" i="21"/>
  <c r="H260" i="21"/>
  <c r="L260" i="21"/>
  <c r="D254" i="21"/>
  <c r="E254" i="21" s="1"/>
  <c r="K260" i="21"/>
  <c r="M260" i="21"/>
  <c r="I260" i="21"/>
  <c r="J260" i="21"/>
  <c r="F254" i="21"/>
  <c r="N260" i="21"/>
  <c r="D255" i="21"/>
  <c r="F255" i="21"/>
  <c r="H261" i="21"/>
  <c r="L261" i="21"/>
  <c r="E255" i="21"/>
  <c r="M261" i="21"/>
  <c r="I261" i="21"/>
  <c r="Q261" i="21"/>
  <c r="H262" i="21"/>
  <c r="M262" i="21"/>
  <c r="D256" i="21"/>
  <c r="F256" i="21" s="1"/>
  <c r="I262" i="21"/>
  <c r="J262" i="21"/>
  <c r="K262" i="21"/>
  <c r="L262" i="21"/>
  <c r="E256" i="21"/>
  <c r="Q262" i="21"/>
  <c r="D257" i="21"/>
  <c r="F257" i="21"/>
  <c r="H263" i="21"/>
  <c r="J263" i="21"/>
  <c r="E257" i="21"/>
  <c r="I263" i="21"/>
  <c r="M263" i="21"/>
  <c r="Q263" i="21"/>
  <c r="H264" i="21"/>
  <c r="L264" i="21"/>
  <c r="D258" i="21"/>
  <c r="E258" i="21" s="1"/>
  <c r="J264" i="21"/>
  <c r="I264" i="21"/>
  <c r="M264" i="21"/>
  <c r="N264" i="21"/>
  <c r="K264" i="21"/>
  <c r="F258" i="21"/>
  <c r="D259" i="21"/>
  <c r="F259" i="21"/>
  <c r="H265" i="21"/>
  <c r="K265" i="21"/>
  <c r="E259" i="21"/>
  <c r="L265" i="21"/>
  <c r="J265" i="21"/>
  <c r="H266" i="21"/>
  <c r="K266" i="21"/>
  <c r="D260" i="21"/>
  <c r="M266" i="21"/>
  <c r="L266" i="21"/>
  <c r="J266" i="21"/>
  <c r="I266" i="21"/>
  <c r="D261" i="21"/>
  <c r="H267" i="21"/>
  <c r="J267" i="21"/>
  <c r="F261" i="21"/>
  <c r="E261" i="21"/>
  <c r="K267" i="21"/>
  <c r="L267" i="21"/>
  <c r="H268" i="21"/>
  <c r="D262" i="21"/>
  <c r="F262" i="21" s="1"/>
  <c r="E262" i="21"/>
  <c r="J268" i="21"/>
  <c r="M268" i="21"/>
  <c r="L268" i="21"/>
  <c r="K268" i="21"/>
  <c r="I268" i="21"/>
  <c r="D263" i="21"/>
  <c r="H269" i="21"/>
  <c r="I269" i="21"/>
  <c r="F263" i="21"/>
  <c r="Q269" i="21"/>
  <c r="J269" i="21"/>
  <c r="E263" i="21"/>
  <c r="P269" i="21"/>
  <c r="H270" i="21"/>
  <c r="M270" i="21"/>
  <c r="D264" i="21"/>
  <c r="F264" i="21" s="1"/>
  <c r="L270" i="21"/>
  <c r="K270" i="21"/>
  <c r="I270" i="21"/>
  <c r="O270" i="21"/>
  <c r="J270" i="21"/>
  <c r="E264" i="21"/>
  <c r="D265" i="21"/>
  <c r="E265" i="21"/>
  <c r="H271" i="21"/>
  <c r="I271" i="21"/>
  <c r="F265" i="21"/>
  <c r="P271" i="21"/>
  <c r="J271" i="21"/>
  <c r="M271" i="21"/>
  <c r="N271" i="21"/>
  <c r="H272" i="21"/>
  <c r="I272" i="21"/>
  <c r="O272" i="21" s="1"/>
  <c r="D266" i="21"/>
  <c r="E266" i="21" s="1"/>
  <c r="N272" i="21"/>
  <c r="P272" i="21"/>
  <c r="M272" i="21"/>
  <c r="K272" i="21"/>
  <c r="L272" i="21"/>
  <c r="J272" i="21"/>
  <c r="F266" i="21"/>
  <c r="Q272" i="21"/>
  <c r="D267" i="21"/>
  <c r="F267" i="21"/>
  <c r="H273" i="21"/>
  <c r="I273" i="21"/>
  <c r="Q273" i="21" s="1"/>
  <c r="L273" i="21"/>
  <c r="E267" i="21"/>
  <c r="P273" i="21"/>
  <c r="O273" i="21"/>
  <c r="N273" i="21"/>
  <c r="J273" i="21"/>
  <c r="D268" i="21"/>
  <c r="F268" i="21"/>
  <c r="H274" i="21"/>
  <c r="I274" i="21"/>
  <c r="E268" i="21"/>
  <c r="O274" i="21"/>
  <c r="Q274" i="21"/>
  <c r="K274" i="21"/>
  <c r="M274" i="21"/>
  <c r="H275" i="21"/>
  <c r="K275" i="21"/>
  <c r="D269" i="21"/>
  <c r="F269" i="21" s="1"/>
  <c r="I275" i="21"/>
  <c r="L275" i="21"/>
  <c r="J275" i="21"/>
  <c r="E269" i="21"/>
  <c r="M275" i="21"/>
  <c r="P275" i="21"/>
  <c r="D270" i="21"/>
  <c r="H276" i="21"/>
  <c r="L276" i="21"/>
  <c r="F270" i="21"/>
  <c r="E270" i="21"/>
  <c r="M276" i="21"/>
  <c r="K276" i="21"/>
  <c r="D271" i="21"/>
  <c r="F271" i="21"/>
  <c r="H277" i="21"/>
  <c r="J277" i="21"/>
  <c r="M277" i="21"/>
  <c r="E271" i="21"/>
  <c r="L277" i="21"/>
  <c r="H278" i="21"/>
  <c r="M278" i="21"/>
  <c r="D272" i="21"/>
  <c r="F272" i="21" s="1"/>
  <c r="L278" i="21"/>
  <c r="E272" i="21"/>
  <c r="K278" i="21"/>
  <c r="I278" i="21"/>
  <c r="J278" i="21"/>
  <c r="O278" i="21"/>
  <c r="Q278" i="21"/>
  <c r="H279" i="21"/>
  <c r="L279" i="21"/>
  <c r="D273" i="21"/>
  <c r="E273" i="21" s="1"/>
  <c r="K279" i="21"/>
  <c r="M279" i="21"/>
  <c r="I279" i="21"/>
  <c r="P279" i="21"/>
  <c r="J279" i="21"/>
  <c r="F273" i="21"/>
  <c r="D274" i="21"/>
  <c r="F274" i="21"/>
  <c r="H280" i="21"/>
  <c r="L280" i="21"/>
  <c r="E274" i="21"/>
  <c r="I280" i="21"/>
  <c r="O280" i="21"/>
  <c r="M280" i="21"/>
  <c r="H281" i="21"/>
  <c r="D275" i="21"/>
  <c r="M281" i="21"/>
  <c r="J281" i="21"/>
  <c r="L281" i="21"/>
  <c r="I281" i="21"/>
  <c r="P281" i="21"/>
  <c r="K281" i="21"/>
  <c r="D276" i="21"/>
  <c r="H282" i="21"/>
  <c r="I282" i="21"/>
  <c r="F276" i="21"/>
  <c r="E276" i="21"/>
  <c r="O282" i="21"/>
  <c r="L282" i="21"/>
  <c r="K282" i="21"/>
  <c r="H283" i="21"/>
  <c r="K283" i="21"/>
  <c r="D277" i="21"/>
  <c r="F277" i="21" s="1"/>
  <c r="I283" i="21"/>
  <c r="M283" i="21"/>
  <c r="J283" i="21"/>
  <c r="L283" i="21"/>
  <c r="E277" i="21"/>
  <c r="P283" i="21"/>
  <c r="D278" i="21"/>
  <c r="F278" i="21"/>
  <c r="H284" i="21"/>
  <c r="L284" i="21"/>
  <c r="E278" i="21"/>
  <c r="K284" i="21"/>
  <c r="J284" i="21"/>
  <c r="H285" i="21"/>
  <c r="M285" i="21"/>
  <c r="D279" i="21"/>
  <c r="E279" i="21" s="1"/>
  <c r="K285" i="21"/>
  <c r="I285" i="21"/>
  <c r="O285" i="21"/>
  <c r="L285" i="21"/>
  <c r="J285" i="21"/>
  <c r="F279" i="21"/>
  <c r="D280" i="21"/>
  <c r="F280" i="21"/>
  <c r="H286" i="21"/>
  <c r="I286" i="21"/>
  <c r="Q286" i="21" s="1"/>
  <c r="K286" i="21"/>
  <c r="E280" i="21"/>
  <c r="N286" i="21"/>
  <c r="O286" i="21"/>
  <c r="L286" i="21"/>
  <c r="P286" i="21"/>
  <c r="H287" i="21"/>
  <c r="I287" i="21"/>
  <c r="O287" i="21" s="1"/>
  <c r="D281" i="21"/>
  <c r="E281" i="21" s="1"/>
  <c r="N287" i="21"/>
  <c r="P287" i="21"/>
  <c r="M287" i="21"/>
  <c r="J287" i="21"/>
  <c r="K287" i="21"/>
  <c r="F281" i="21"/>
  <c r="L287" i="21"/>
  <c r="Q287" i="21"/>
  <c r="D282" i="21"/>
  <c r="F282" i="21"/>
  <c r="H288" i="21"/>
  <c r="M288" i="21"/>
  <c r="E282" i="21"/>
  <c r="L288" i="21"/>
  <c r="K288" i="21"/>
  <c r="H289" i="21"/>
  <c r="I289" i="21"/>
  <c r="Q289" i="21" s="1"/>
  <c r="D283" i="21"/>
  <c r="F283" i="21" s="1"/>
  <c r="P289" i="21"/>
  <c r="N289" i="21"/>
  <c r="K289" i="21"/>
  <c r="J289" i="21"/>
  <c r="M289" i="21"/>
  <c r="L289" i="21"/>
  <c r="E283" i="21"/>
  <c r="O289" i="21"/>
  <c r="D284" i="21"/>
  <c r="F284" i="21"/>
  <c r="H290" i="21"/>
  <c r="M290" i="21" s="1"/>
  <c r="J290" i="21"/>
  <c r="E284" i="21"/>
  <c r="L290" i="21"/>
  <c r="K290" i="21"/>
  <c r="I290" i="21"/>
  <c r="H291" i="21"/>
  <c r="K291" i="21"/>
  <c r="D285" i="21"/>
  <c r="F285" i="21" s="1"/>
  <c r="I291" i="21"/>
  <c r="M291" i="21"/>
  <c r="J291" i="21"/>
  <c r="L291" i="21"/>
  <c r="E285" i="21"/>
  <c r="N291" i="21"/>
  <c r="P291" i="21"/>
  <c r="H292" i="21"/>
  <c r="J292" i="21"/>
  <c r="D286" i="21"/>
  <c r="E286" i="21" s="1"/>
  <c r="M292" i="21"/>
  <c r="I292" i="21"/>
  <c r="K292" i="21"/>
  <c r="N292" i="21"/>
  <c r="F286" i="21"/>
  <c r="L292" i="21"/>
  <c r="D287" i="21"/>
  <c r="F287" i="21"/>
  <c r="H293" i="21"/>
  <c r="L293" i="21"/>
  <c r="E287" i="21"/>
  <c r="K293" i="21"/>
  <c r="I293" i="21"/>
  <c r="N293" i="21"/>
  <c r="H294" i="21"/>
  <c r="D288" i="21"/>
  <c r="F288" i="21" s="1"/>
  <c r="J294" i="21"/>
  <c r="L294" i="21"/>
  <c r="I294" i="21"/>
  <c r="M294" i="21"/>
  <c r="E288" i="21"/>
  <c r="K294" i="21"/>
  <c r="D289" i="21"/>
  <c r="H295" i="21"/>
  <c r="F289" i="21"/>
  <c r="M295" i="21"/>
  <c r="E289" i="21"/>
  <c r="K295" i="21"/>
  <c r="I295" i="21"/>
  <c r="O295" i="21"/>
  <c r="H296" i="21"/>
  <c r="D290" i="21"/>
  <c r="M296" i="21"/>
  <c r="L296" i="21"/>
  <c r="I296" i="21"/>
  <c r="K296" i="21"/>
  <c r="J296" i="21"/>
  <c r="D291" i="21"/>
  <c r="H297" i="21"/>
  <c r="J297" i="21"/>
  <c r="E291" i="21"/>
  <c r="M297" i="21"/>
  <c r="L297" i="21"/>
  <c r="F291" i="21"/>
  <c r="H298" i="21"/>
  <c r="I298" i="21"/>
  <c r="L298" i="21"/>
  <c r="D292" i="21"/>
  <c r="E292" i="21" s="1"/>
  <c r="Q298" i="21"/>
  <c r="N298" i="21"/>
  <c r="M298" i="21"/>
  <c r="J298" i="21"/>
  <c r="O298" i="21"/>
  <c r="P298" i="21"/>
  <c r="F292" i="21"/>
  <c r="K298" i="21"/>
  <c r="D293" i="21"/>
  <c r="H299" i="21"/>
  <c r="L299" i="21" s="1"/>
  <c r="K299" i="21"/>
  <c r="J299" i="21"/>
  <c r="F293" i="21"/>
  <c r="E293" i="21"/>
  <c r="M299" i="21"/>
  <c r="I299" i="21"/>
  <c r="H300" i="21"/>
  <c r="L300" i="21"/>
  <c r="D294" i="21"/>
  <c r="E294" i="21" s="1"/>
  <c r="K300" i="21"/>
  <c r="J300" i="21"/>
  <c r="I300" i="21"/>
  <c r="Q300" i="21"/>
  <c r="F294" i="21"/>
  <c r="M300" i="21"/>
  <c r="D295" i="21"/>
  <c r="F295" i="21"/>
  <c r="H301" i="21"/>
  <c r="L301" i="21"/>
  <c r="E295" i="21"/>
  <c r="I301" i="21"/>
  <c r="J301" i="21"/>
  <c r="O301" i="21"/>
  <c r="H302" i="21"/>
  <c r="J302" i="21"/>
  <c r="K302" i="21"/>
  <c r="D296" i="21"/>
  <c r="E296" i="21" s="1"/>
  <c r="I302" i="21"/>
  <c r="M302" i="21"/>
  <c r="L302" i="21"/>
  <c r="Q302" i="21"/>
  <c r="F296" i="21"/>
  <c r="H303" i="21"/>
  <c r="L303" i="21"/>
  <c r="D297" i="21"/>
  <c r="E297" i="21" s="1"/>
  <c r="M303" i="21"/>
  <c r="I303" i="21"/>
  <c r="K303" i="21"/>
  <c r="J303" i="21"/>
  <c r="F297" i="21"/>
  <c r="Q303" i="21"/>
  <c r="D298" i="21"/>
  <c r="H304" i="21"/>
  <c r="K304" i="21"/>
  <c r="F298" i="21"/>
  <c r="E298" i="21"/>
  <c r="I304" i="21"/>
  <c r="J304" i="21"/>
  <c r="Q304" i="21"/>
  <c r="H305" i="21"/>
  <c r="L305" i="21"/>
  <c r="D299" i="21"/>
  <c r="E299" i="21" s="1"/>
  <c r="F299" i="21"/>
  <c r="J305" i="21"/>
  <c r="I305" i="21"/>
  <c r="K305" i="21"/>
  <c r="M305" i="21"/>
  <c r="D300" i="21"/>
  <c r="H306" i="21"/>
  <c r="K306" i="21"/>
  <c r="J306" i="21"/>
  <c r="F300" i="21"/>
  <c r="I306" i="21"/>
  <c r="E300" i="21"/>
  <c r="O306" i="21"/>
  <c r="D301" i="21"/>
  <c r="H307" i="21"/>
  <c r="E301" i="21"/>
  <c r="L307" i="21"/>
  <c r="F301" i="21"/>
  <c r="M307" i="21"/>
  <c r="I307" i="21"/>
  <c r="O307" i="21"/>
  <c r="H308" i="21"/>
  <c r="L308" i="21"/>
  <c r="D302" i="21"/>
  <c r="E302" i="21" s="1"/>
  <c r="K308" i="21"/>
  <c r="F302" i="21"/>
  <c r="J308" i="21"/>
  <c r="M308" i="21"/>
  <c r="I308" i="21"/>
  <c r="N308" i="21"/>
  <c r="D303" i="21"/>
  <c r="H309" i="21"/>
  <c r="I309" i="21" s="1"/>
  <c r="O309" i="21"/>
  <c r="E303" i="21"/>
  <c r="K309" i="21"/>
  <c r="F303" i="21"/>
  <c r="L309" i="21"/>
  <c r="J309" i="21"/>
  <c r="M309" i="21"/>
  <c r="H310" i="21"/>
  <c r="I310" i="21"/>
  <c r="O310" i="21" s="1"/>
  <c r="J310" i="21"/>
  <c r="D304" i="21"/>
  <c r="F304" i="21" s="1"/>
  <c r="Q310" i="21"/>
  <c r="L310" i="21"/>
  <c r="E304" i="21"/>
  <c r="M310" i="21"/>
  <c r="P310" i="21"/>
  <c r="K310" i="21"/>
  <c r="N310" i="21"/>
  <c r="D305" i="21"/>
  <c r="E305" i="21"/>
  <c r="H311" i="21"/>
  <c r="F305" i="21"/>
  <c r="J311" i="21"/>
  <c r="K311" i="21"/>
  <c r="L311" i="21"/>
  <c r="D306" i="21"/>
  <c r="H312" i="21"/>
  <c r="J312" i="21"/>
  <c r="K312" i="21"/>
  <c r="E306" i="21"/>
  <c r="F306" i="21"/>
  <c r="L312" i="21"/>
  <c r="D307" i="21"/>
  <c r="H313" i="21"/>
  <c r="M313" i="21"/>
  <c r="E307" i="21"/>
  <c r="F307" i="21"/>
  <c r="L313" i="21"/>
  <c r="H314" i="21"/>
  <c r="J314" i="21"/>
  <c r="D308" i="21"/>
  <c r="E308" i="21" s="1"/>
  <c r="L314" i="21"/>
  <c r="F308" i="21"/>
  <c r="M314" i="21"/>
  <c r="K314" i="21"/>
  <c r="I314" i="21"/>
  <c r="P314" i="21"/>
  <c r="D309" i="21"/>
  <c r="H315" i="21"/>
  <c r="M315" i="21"/>
  <c r="F309" i="21"/>
  <c r="E309" i="21"/>
  <c r="K315" i="21"/>
  <c r="H316" i="21"/>
  <c r="J316" i="21"/>
  <c r="K316" i="21"/>
  <c r="D310" i="21"/>
  <c r="E310" i="21" s="1"/>
  <c r="M316" i="21"/>
  <c r="I316" i="21"/>
  <c r="L316" i="21"/>
  <c r="Q316" i="21"/>
  <c r="O316" i="21"/>
  <c r="F310" i="21"/>
  <c r="D311" i="21"/>
  <c r="H317" i="21"/>
  <c r="L317" i="21" s="1"/>
  <c r="E311" i="21"/>
  <c r="I317" i="21"/>
  <c r="F311" i="21"/>
  <c r="J317" i="21"/>
  <c r="M317" i="21"/>
  <c r="P317" i="21"/>
  <c r="K317" i="21"/>
  <c r="H318" i="21"/>
  <c r="K318" i="21"/>
  <c r="D312" i="21"/>
  <c r="E312" i="21" s="1"/>
  <c r="J318" i="21"/>
  <c r="M318" i="21"/>
  <c r="L318" i="21"/>
  <c r="I318" i="21"/>
  <c r="F312" i="21"/>
  <c r="O318" i="21"/>
  <c r="D313" i="21"/>
  <c r="H319" i="21"/>
  <c r="J319" i="21" s="1"/>
  <c r="I319" i="21"/>
  <c r="M319" i="21"/>
  <c r="F313" i="21"/>
  <c r="E313" i="21"/>
  <c r="K319" i="21"/>
  <c r="P319" i="21"/>
  <c r="L319" i="21"/>
  <c r="H320" i="21"/>
  <c r="L320" i="21"/>
  <c r="I320" i="21"/>
  <c r="O320" i="21" s="1"/>
  <c r="D314" i="21"/>
  <c r="E314" i="21" s="1"/>
  <c r="P320" i="21"/>
  <c r="N320" i="21"/>
  <c r="M320" i="21"/>
  <c r="J320" i="21"/>
  <c r="K320" i="21"/>
  <c r="Q320" i="21"/>
  <c r="F314" i="21"/>
  <c r="D315" i="21"/>
  <c r="H321" i="21"/>
  <c r="J321" i="21"/>
  <c r="E315" i="21"/>
  <c r="F315" i="21"/>
  <c r="M321" i="21"/>
  <c r="L321" i="21"/>
  <c r="H322" i="21"/>
  <c r="I322" i="21"/>
  <c r="D316" i="21"/>
  <c r="E316" i="21" s="1"/>
  <c r="Q322" i="21"/>
  <c r="J322" i="21"/>
  <c r="K322" i="21"/>
  <c r="M322" i="21"/>
  <c r="L322" i="21"/>
  <c r="F316" i="21"/>
  <c r="N322" i="21"/>
  <c r="D317" i="21"/>
  <c r="F317" i="21"/>
  <c r="H323" i="21"/>
  <c r="L323" i="21" s="1"/>
  <c r="K323" i="21"/>
  <c r="E317" i="21"/>
  <c r="I323" i="21"/>
  <c r="J323" i="21"/>
  <c r="M323" i="21"/>
  <c r="H324" i="21"/>
  <c r="L324" i="21"/>
  <c r="D318" i="21"/>
  <c r="E318" i="21" s="1"/>
  <c r="I324" i="21"/>
  <c r="K324" i="21"/>
  <c r="M324" i="21"/>
  <c r="F318" i="21"/>
  <c r="Q324" i="21"/>
  <c r="J324" i="21"/>
  <c r="D319" i="21"/>
  <c r="F319" i="21"/>
  <c r="H325" i="21"/>
  <c r="I325" i="21"/>
  <c r="Q325" i="21" s="1"/>
  <c r="L325" i="21"/>
  <c r="E319" i="21"/>
  <c r="O325" i="21"/>
  <c r="P325" i="21"/>
  <c r="K325" i="21"/>
  <c r="N325" i="21"/>
  <c r="H326" i="21"/>
  <c r="L326" i="21"/>
  <c r="D320" i="21"/>
  <c r="F320" i="21" s="1"/>
  <c r="E320" i="21"/>
  <c r="M326" i="21"/>
  <c r="I326" i="21"/>
  <c r="N326" i="21"/>
  <c r="K326" i="21"/>
  <c r="J326" i="21"/>
  <c r="D321" i="21"/>
  <c r="E321" i="21"/>
  <c r="H327" i="21"/>
  <c r="M327" i="21"/>
  <c r="F321" i="21"/>
  <c r="K327" i="21"/>
  <c r="J327" i="21"/>
  <c r="H328" i="21"/>
  <c r="K328" i="21"/>
  <c r="D322" i="21"/>
  <c r="L328" i="21"/>
  <c r="I328" i="21"/>
  <c r="J328" i="21"/>
  <c r="M328" i="21"/>
  <c r="Q328" i="21"/>
  <c r="D323" i="21"/>
  <c r="E323" i="21"/>
  <c r="H329" i="21"/>
  <c r="I329" i="21"/>
  <c r="F323" i="21"/>
  <c r="L329" i="21"/>
  <c r="M329" i="21"/>
  <c r="P329" i="21"/>
  <c r="H330" i="21"/>
  <c r="I330" i="21"/>
  <c r="N330" i="21" s="1"/>
  <c r="D324" i="21"/>
  <c r="Q330" i="21"/>
  <c r="O330" i="21"/>
  <c r="M330" i="21"/>
  <c r="J330" i="21"/>
  <c r="L330" i="21"/>
  <c r="P330" i="21"/>
  <c r="K330" i="21"/>
  <c r="H331" i="21"/>
  <c r="M331" i="21"/>
  <c r="I331" i="21"/>
  <c r="O331" i="21" s="1"/>
  <c r="D325" i="21"/>
  <c r="E325" i="21" s="1"/>
  <c r="Q331" i="21"/>
  <c r="J331" i="21"/>
  <c r="L331" i="21"/>
  <c r="N331" i="21"/>
  <c r="K331" i="21"/>
  <c r="F325" i="21"/>
  <c r="P331" i="21"/>
  <c r="D326" i="21"/>
  <c r="H332" i="21"/>
  <c r="J332" i="21"/>
  <c r="F326" i="21"/>
  <c r="E326" i="21"/>
  <c r="L332" i="21"/>
  <c r="H333" i="21"/>
  <c r="I333" i="21"/>
  <c r="O333" i="21" s="1"/>
  <c r="K333" i="21"/>
  <c r="D327" i="21"/>
  <c r="F327" i="21" s="1"/>
  <c r="N333" i="21"/>
  <c r="L333" i="21"/>
  <c r="J333" i="21"/>
  <c r="Q333" i="21"/>
  <c r="M333" i="21"/>
  <c r="P333" i="21"/>
  <c r="E327" i="21"/>
  <c r="D328" i="21"/>
  <c r="E328" i="21"/>
  <c r="H334" i="21"/>
  <c r="I334" i="21" s="1"/>
  <c r="Q334" i="21"/>
  <c r="O334" i="21"/>
  <c r="M334" i="21"/>
  <c r="F328" i="21"/>
  <c r="J334" i="21"/>
  <c r="K334" i="21"/>
  <c r="L334" i="21"/>
  <c r="D329" i="21"/>
  <c r="F329" i="21"/>
  <c r="H335" i="21"/>
  <c r="M335" i="21" s="1"/>
  <c r="I335" i="21"/>
  <c r="E329" i="21"/>
  <c r="P335" i="21"/>
  <c r="K335" i="21"/>
  <c r="J335" i="21"/>
  <c r="L335" i="21"/>
  <c r="H336" i="21"/>
  <c r="I336" i="21"/>
  <c r="K336" i="21"/>
  <c r="D330" i="21"/>
  <c r="F330" i="21" s="1"/>
  <c r="Q336" i="21"/>
  <c r="M336" i="21"/>
  <c r="E330" i="21"/>
  <c r="J336" i="21"/>
  <c r="N336" i="21"/>
  <c r="O336" i="21"/>
  <c r="P336" i="21"/>
  <c r="L336" i="21"/>
  <c r="D331" i="21"/>
  <c r="H337" i="21"/>
  <c r="K337" i="21"/>
  <c r="F331" i="21"/>
  <c r="E331" i="21"/>
  <c r="I337" i="21"/>
  <c r="L337" i="21"/>
  <c r="H338" i="21"/>
  <c r="M338" i="21"/>
  <c r="D332" i="21"/>
  <c r="E332" i="21" s="1"/>
  <c r="L338" i="21"/>
  <c r="I338" i="21"/>
  <c r="Q338" i="21"/>
  <c r="K338" i="21"/>
  <c r="F332" i="21"/>
  <c r="J338" i="21"/>
  <c r="D333" i="21"/>
  <c r="F333" i="21"/>
  <c r="H339" i="21"/>
  <c r="E333" i="21"/>
  <c r="L339" i="21"/>
  <c r="K339" i="21"/>
  <c r="J339" i="21"/>
  <c r="H340" i="21"/>
  <c r="J340" i="21"/>
  <c r="D334" i="21"/>
  <c r="F334" i="21" s="1"/>
  <c r="L340" i="21"/>
  <c r="K340" i="21"/>
  <c r="M340" i="21"/>
  <c r="E334" i="21"/>
  <c r="I340" i="21"/>
  <c r="Q340" i="21"/>
  <c r="D335" i="21"/>
  <c r="F335" i="21"/>
  <c r="H341" i="21"/>
  <c r="M341" i="21"/>
  <c r="E335" i="21"/>
  <c r="L341" i="21"/>
  <c r="I341" i="21"/>
  <c r="H342" i="21"/>
  <c r="D336" i="21"/>
  <c r="E336" i="21" s="1"/>
  <c r="M342" i="21"/>
  <c r="K342" i="21"/>
  <c r="I342" i="21"/>
  <c r="F336" i="21"/>
  <c r="J342" i="21"/>
  <c r="L342" i="21"/>
  <c r="D337" i="21"/>
  <c r="H343" i="21"/>
  <c r="I343" i="21"/>
  <c r="F337" i="21"/>
  <c r="E337" i="21"/>
  <c r="Q343" i="21"/>
  <c r="K343" i="21"/>
  <c r="H344" i="21"/>
  <c r="J344" i="21"/>
  <c r="D338" i="21"/>
  <c r="I344" i="21"/>
  <c r="M344" i="21"/>
  <c r="L344" i="21"/>
  <c r="O344" i="21"/>
  <c r="K344" i="21"/>
  <c r="Q344" i="21"/>
  <c r="D339" i="21"/>
  <c r="H345" i="21"/>
  <c r="F339" i="21"/>
  <c r="J345" i="21"/>
  <c r="E339" i="21"/>
  <c r="L345" i="21"/>
  <c r="I345" i="21"/>
  <c r="N345" i="21"/>
  <c r="H346" i="21"/>
  <c r="D340" i="21"/>
  <c r="I346" i="21"/>
  <c r="K346" i="21"/>
  <c r="J346" i="21"/>
  <c r="M346" i="21"/>
  <c r="L346" i="21"/>
  <c r="P346" i="21"/>
  <c r="D341" i="21"/>
  <c r="H347" i="21"/>
  <c r="F341" i="21"/>
  <c r="E341" i="21"/>
  <c r="J347" i="21"/>
  <c r="I347" i="21"/>
  <c r="P347" i="21"/>
  <c r="K347" i="21"/>
  <c r="H348" i="21"/>
  <c r="K348" i="21"/>
  <c r="D342" i="21"/>
  <c r="F342" i="21" s="1"/>
  <c r="M348" i="21"/>
  <c r="J348" i="21"/>
  <c r="L348" i="21"/>
  <c r="I348" i="21"/>
  <c r="E342" i="21"/>
  <c r="O348" i="21"/>
  <c r="D343" i="21"/>
  <c r="H349" i="21"/>
  <c r="E343" i="21"/>
  <c r="F343" i="21"/>
  <c r="M349" i="21"/>
  <c r="J349" i="21"/>
  <c r="H350" i="21"/>
  <c r="I350" i="21"/>
  <c r="P350" i="21" s="1"/>
  <c r="L350" i="21"/>
  <c r="D344" i="21"/>
  <c r="O350" i="21"/>
  <c r="N350" i="21"/>
  <c r="K350" i="21"/>
  <c r="M350" i="21"/>
  <c r="J350" i="21"/>
  <c r="Q350" i="21"/>
  <c r="D345" i="21"/>
  <c r="H351" i="21"/>
  <c r="M351" i="21"/>
  <c r="E345" i="21"/>
  <c r="F345" i="21"/>
  <c r="J351" i="21"/>
  <c r="L351" i="21"/>
  <c r="H352" i="21"/>
  <c r="K352" i="21"/>
  <c r="D346" i="21"/>
  <c r="E346" i="21" s="1"/>
  <c r="M352" i="21"/>
  <c r="L352" i="21"/>
  <c r="J352" i="21"/>
  <c r="I352" i="21"/>
  <c r="F346" i="21"/>
  <c r="O352" i="21"/>
  <c r="D347" i="21"/>
  <c r="H353" i="21"/>
  <c r="F347" i="21"/>
  <c r="E347" i="21"/>
  <c r="K353" i="21"/>
  <c r="J353" i="21"/>
  <c r="L353" i="21"/>
  <c r="H354" i="21"/>
  <c r="M354" i="21"/>
  <c r="D348" i="21"/>
  <c r="E348" i="21" s="1"/>
  <c r="K354" i="21"/>
  <c r="L354" i="21"/>
  <c r="I354" i="21"/>
  <c r="J354" i="21"/>
  <c r="Q354" i="21"/>
  <c r="F348" i="21"/>
  <c r="D349" i="21"/>
  <c r="H355" i="21"/>
  <c r="I355" i="21"/>
  <c r="F349" i="21"/>
  <c r="L355" i="21"/>
  <c r="M355" i="21"/>
  <c r="E349" i="21"/>
  <c r="O355" i="21"/>
  <c r="H356" i="21"/>
  <c r="J356" i="21"/>
  <c r="D350" i="21"/>
  <c r="E350" i="21" s="1"/>
  <c r="L356" i="21"/>
  <c r="K356" i="21"/>
  <c r="M356" i="21"/>
  <c r="I356" i="21"/>
  <c r="F350" i="21"/>
  <c r="O356" i="21"/>
  <c r="D351" i="21"/>
  <c r="H357" i="21"/>
  <c r="L357" i="21"/>
  <c r="F351" i="21"/>
  <c r="K357" i="21"/>
  <c r="E351" i="21"/>
  <c r="M357" i="21"/>
  <c r="H358" i="21"/>
  <c r="M358" i="21"/>
  <c r="D352" i="21"/>
  <c r="F352" i="21" s="1"/>
  <c r="K358" i="21"/>
  <c r="E352" i="21"/>
  <c r="J358" i="21"/>
  <c r="L358" i="21"/>
  <c r="I358" i="21"/>
  <c r="P358" i="21"/>
  <c r="D353" i="21"/>
  <c r="F353" i="21"/>
  <c r="H359" i="21"/>
  <c r="K359" i="21"/>
  <c r="I359" i="21"/>
  <c r="O359" i="21" s="1"/>
  <c r="E353" i="21"/>
  <c r="P359" i="21"/>
  <c r="M359" i="21"/>
  <c r="Q359" i="21"/>
  <c r="N359" i="21"/>
  <c r="H360" i="21"/>
  <c r="K360" i="21"/>
  <c r="D354" i="21"/>
  <c r="F354" i="21" s="1"/>
  <c r="M360" i="21"/>
  <c r="I360" i="21"/>
  <c r="J360" i="21"/>
  <c r="E354" i="21"/>
  <c r="L360" i="21"/>
  <c r="H361" i="21"/>
  <c r="D355" i="21"/>
  <c r="F355" i="21" s="1"/>
  <c r="K361" i="21"/>
  <c r="I361" i="21"/>
  <c r="M361" i="21"/>
  <c r="J361" i="21"/>
  <c r="L361" i="21"/>
  <c r="E355" i="21"/>
  <c r="D356" i="21"/>
  <c r="F356" i="21"/>
  <c r="H362" i="21"/>
  <c r="M362" i="21"/>
  <c r="E356" i="21"/>
  <c r="K362" i="21"/>
  <c r="L362" i="21"/>
  <c r="H363" i="21"/>
  <c r="J363" i="21"/>
  <c r="D357" i="21"/>
  <c r="E357" i="21" s="1"/>
  <c r="K363" i="21"/>
  <c r="I363" i="21"/>
  <c r="N363" i="21"/>
  <c r="L363" i="21"/>
  <c r="F357" i="21"/>
  <c r="M363" i="21"/>
  <c r="D358" i="21"/>
  <c r="H364" i="21"/>
  <c r="J364" i="21" s="1"/>
  <c r="M364" i="21"/>
  <c r="F358" i="21"/>
  <c r="E358" i="21"/>
  <c r="K364" i="21"/>
  <c r="I364" i="21"/>
  <c r="L364" i="21"/>
  <c r="H365" i="21"/>
  <c r="L365" i="21"/>
  <c r="D359" i="21"/>
  <c r="E359" i="21" s="1"/>
  <c r="M365" i="21"/>
  <c r="F359" i="21"/>
  <c r="J365" i="21"/>
  <c r="K365" i="21"/>
  <c r="I365" i="21"/>
  <c r="P365" i="21"/>
  <c r="D360" i="21"/>
  <c r="H366" i="21"/>
  <c r="M366" i="21"/>
  <c r="F360" i="21"/>
  <c r="L366" i="21"/>
  <c r="E360" i="21"/>
  <c r="I366" i="21"/>
  <c r="H367" i="21"/>
  <c r="J367" i="21"/>
  <c r="L367" i="21"/>
  <c r="D361" i="21"/>
  <c r="E361" i="21" s="1"/>
  <c r="I367" i="21"/>
  <c r="K367" i="21"/>
  <c r="P367" i="21"/>
  <c r="F361" i="21"/>
  <c r="M367" i="21"/>
  <c r="Q367" i="21"/>
  <c r="D362" i="21"/>
  <c r="F362" i="21"/>
  <c r="H368" i="21"/>
  <c r="J368" i="21"/>
  <c r="E362" i="21"/>
  <c r="M368" i="21"/>
  <c r="L368" i="21"/>
  <c r="H369" i="21"/>
  <c r="D363" i="21"/>
  <c r="M369" i="21"/>
  <c r="J369" i="21"/>
  <c r="K369" i="21"/>
  <c r="I369" i="21"/>
  <c r="N369" i="21"/>
  <c r="L369" i="21"/>
  <c r="D364" i="21"/>
  <c r="F364" i="21"/>
  <c r="H370" i="21"/>
  <c r="L370" i="21" s="1"/>
  <c r="I370" i="21"/>
  <c r="E364" i="21"/>
  <c r="Q370" i="21"/>
  <c r="K370" i="21"/>
  <c r="M370" i="21"/>
  <c r="J370" i="21"/>
  <c r="H371" i="21"/>
  <c r="K371" i="21"/>
  <c r="D365" i="21"/>
  <c r="E365" i="21" s="1"/>
  <c r="L371" i="21"/>
  <c r="F365" i="21"/>
  <c r="M371" i="21"/>
  <c r="I371" i="21"/>
  <c r="J371" i="21"/>
  <c r="Q371" i="21"/>
  <c r="D366" i="21"/>
  <c r="E366" i="21"/>
  <c r="H372" i="21"/>
  <c r="J372" i="21"/>
  <c r="K372" i="21"/>
  <c r="F366" i="21"/>
  <c r="I372" i="21"/>
  <c r="H373" i="21"/>
  <c r="D367" i="21"/>
  <c r="F367" i="21" s="1"/>
  <c r="I373" i="21"/>
  <c r="M373" i="21"/>
  <c r="L373" i="21"/>
  <c r="K373" i="21"/>
  <c r="E367" i="21"/>
  <c r="J373" i="21"/>
  <c r="H374" i="21"/>
  <c r="I374" i="21"/>
  <c r="O374" i="21" s="1"/>
  <c r="D368" i="21"/>
  <c r="F368" i="21" s="1"/>
  <c r="Q374" i="21"/>
  <c r="P374" i="21"/>
  <c r="E368" i="21"/>
  <c r="L374" i="21"/>
  <c r="J374" i="21"/>
  <c r="M374" i="21"/>
  <c r="K374" i="21"/>
  <c r="N374" i="21"/>
  <c r="D369" i="21"/>
  <c r="H375" i="21"/>
  <c r="M375" i="21"/>
  <c r="F369" i="21"/>
  <c r="E369" i="21"/>
  <c r="L375" i="21"/>
  <c r="H376" i="21"/>
  <c r="L376" i="21"/>
  <c r="D370" i="21"/>
  <c r="F370" i="21" s="1"/>
  <c r="I376" i="21"/>
  <c r="K376" i="21"/>
  <c r="M376" i="21"/>
  <c r="O376" i="21"/>
  <c r="E370" i="21"/>
  <c r="J376" i="21"/>
  <c r="N376" i="21"/>
  <c r="D371" i="21"/>
  <c r="F371" i="21"/>
  <c r="H377" i="21"/>
  <c r="I377" i="21"/>
  <c r="E371" i="21"/>
  <c r="Q377" i="21"/>
  <c r="K377" i="21"/>
  <c r="L377" i="21"/>
  <c r="P377" i="21"/>
  <c r="H378" i="21"/>
  <c r="L378" i="21"/>
  <c r="D372" i="21"/>
  <c r="E372" i="21" s="1"/>
  <c r="I378" i="21"/>
  <c r="K378" i="21"/>
  <c r="J378" i="21"/>
  <c r="F372" i="21"/>
  <c r="M378" i="21"/>
  <c r="Q378" i="21"/>
  <c r="D373" i="21"/>
  <c r="H379" i="21"/>
  <c r="L379" i="21"/>
  <c r="K379" i="21"/>
  <c r="F373" i="21"/>
  <c r="I379" i="21"/>
  <c r="E373" i="21"/>
  <c r="O379" i="21"/>
  <c r="H380" i="21"/>
  <c r="D374" i="21"/>
  <c r="I380" i="21"/>
  <c r="K380" i="21"/>
  <c r="J380" i="21"/>
  <c r="Q380" i="21"/>
  <c r="L380" i="21"/>
  <c r="M380" i="21"/>
  <c r="D375" i="21"/>
  <c r="H381" i="21"/>
  <c r="L381" i="21" s="1"/>
  <c r="K381" i="21"/>
  <c r="M381" i="21"/>
  <c r="E375" i="21"/>
  <c r="F375" i="21"/>
  <c r="J381" i="21"/>
  <c r="I381" i="21"/>
  <c r="H382" i="21"/>
  <c r="K382" i="21"/>
  <c r="D376" i="21"/>
  <c r="F376" i="21" s="1"/>
  <c r="J382" i="21"/>
  <c r="I382" i="21"/>
  <c r="M382" i="21"/>
  <c r="P382" i="21"/>
  <c r="E376" i="21"/>
  <c r="N382" i="21"/>
  <c r="L382" i="21"/>
  <c r="D377" i="21"/>
  <c r="F377" i="21"/>
  <c r="H383" i="21"/>
  <c r="K383" i="21"/>
  <c r="E377" i="21"/>
  <c r="I383" i="21"/>
  <c r="J383" i="21"/>
  <c r="P383" i="21"/>
  <c r="D378" i="21"/>
  <c r="H384" i="21"/>
  <c r="E378" i="21"/>
  <c r="I384" i="21"/>
  <c r="F378" i="21"/>
  <c r="Q384" i="21"/>
  <c r="K384" i="21"/>
  <c r="J384" i="21"/>
  <c r="H385" i="21"/>
  <c r="J385" i="21"/>
  <c r="D379" i="21"/>
  <c r="F379" i="21" s="1"/>
  <c r="M385" i="21"/>
  <c r="L385" i="21"/>
  <c r="I385" i="21"/>
  <c r="K385" i="21"/>
  <c r="E379" i="21"/>
  <c r="O385" i="21"/>
  <c r="D380" i="21"/>
  <c r="E380" i="21"/>
  <c r="H386" i="21"/>
  <c r="I386" i="21" s="1"/>
  <c r="P386" i="21" s="1"/>
  <c r="N386" i="21"/>
  <c r="O386" i="21"/>
  <c r="K386" i="21"/>
  <c r="F380" i="21"/>
  <c r="Q386" i="21"/>
  <c r="J386" i="21"/>
  <c r="L386" i="21"/>
  <c r="M386" i="21"/>
  <c r="H387" i="21"/>
  <c r="K387" i="21"/>
  <c r="L387" i="21"/>
  <c r="D381" i="21"/>
  <c r="E381" i="21" s="1"/>
  <c r="M387" i="21"/>
  <c r="J387" i="21"/>
  <c r="I387" i="21"/>
  <c r="F381" i="21"/>
  <c r="D382" i="21"/>
  <c r="H388" i="21"/>
  <c r="E382" i="21"/>
  <c r="F382" i="21"/>
  <c r="L388" i="21"/>
  <c r="I388" i="21"/>
  <c r="K388" i="21"/>
  <c r="H389" i="21"/>
  <c r="D383" i="21"/>
  <c r="I389" i="21"/>
  <c r="M389" i="21"/>
  <c r="K389" i="21"/>
  <c r="O389" i="21"/>
  <c r="J389" i="21"/>
  <c r="L389" i="21"/>
  <c r="D384" i="21"/>
  <c r="H390" i="21"/>
  <c r="F384" i="21"/>
  <c r="E384" i="21"/>
  <c r="J390" i="21"/>
  <c r="L390" i="21"/>
  <c r="M390" i="21"/>
  <c r="H391" i="21"/>
  <c r="D385" i="21"/>
  <c r="I391" i="21"/>
  <c r="L391" i="21"/>
  <c r="J391" i="21"/>
  <c r="K391" i="21"/>
  <c r="P391" i="21"/>
  <c r="M391" i="21"/>
  <c r="D386" i="21"/>
  <c r="H392" i="21"/>
  <c r="L392" i="21"/>
  <c r="M392" i="21"/>
  <c r="F386" i="21"/>
  <c r="E386" i="21"/>
  <c r="J392" i="21"/>
  <c r="D387" i="21"/>
  <c r="E387" i="21"/>
  <c r="H393" i="21"/>
  <c r="K393" i="21"/>
  <c r="F387" i="21"/>
  <c r="M393" i="21"/>
  <c r="J393" i="21"/>
  <c r="H394" i="21"/>
  <c r="M394" i="21"/>
  <c r="L394" i="21"/>
  <c r="D388" i="21"/>
  <c r="E388" i="21" s="1"/>
  <c r="K394" i="21"/>
  <c r="J394" i="21"/>
  <c r="I394" i="21"/>
  <c r="Q394" i="21"/>
  <c r="F388" i="21"/>
  <c r="O394" i="21"/>
  <c r="D389" i="21"/>
  <c r="F389" i="21"/>
  <c r="H395" i="21"/>
  <c r="J395" i="21"/>
  <c r="E389" i="21"/>
  <c r="M395" i="21"/>
  <c r="L395" i="21"/>
  <c r="H396" i="21"/>
  <c r="J396" i="21"/>
  <c r="D390" i="21"/>
  <c r="F390" i="21" s="1"/>
  <c r="K396" i="21"/>
  <c r="M396" i="21"/>
  <c r="I396" i="21"/>
  <c r="Q396" i="21"/>
  <c r="E390" i="21"/>
  <c r="L396" i="21"/>
  <c r="D391" i="21"/>
  <c r="F391" i="21"/>
  <c r="H397" i="21"/>
  <c r="L397" i="21"/>
  <c r="E391" i="21"/>
  <c r="J397" i="21"/>
  <c r="I397" i="21"/>
  <c r="P397" i="21"/>
  <c r="H398" i="21"/>
  <c r="K398" i="21"/>
  <c r="D392" i="21"/>
  <c r="F392" i="21" s="1"/>
  <c r="L398" i="21"/>
  <c r="I398" i="21"/>
  <c r="J398" i="21"/>
  <c r="Q398" i="21"/>
  <c r="M398" i="21"/>
  <c r="E392" i="21"/>
  <c r="P398" i="21"/>
  <c r="D393" i="21"/>
  <c r="F393" i="21"/>
  <c r="H399" i="21"/>
  <c r="M399" i="21"/>
  <c r="E393" i="21"/>
  <c r="K399" i="21"/>
  <c r="J399" i="21"/>
  <c r="H400" i="21"/>
  <c r="M400" i="21"/>
  <c r="D394" i="21"/>
  <c r="F394" i="21" s="1"/>
  <c r="L400" i="21"/>
  <c r="K400" i="21"/>
  <c r="J400" i="21"/>
  <c r="I400" i="21"/>
  <c r="E394" i="21"/>
  <c r="P400" i="21"/>
  <c r="D395" i="21"/>
  <c r="H401" i="21"/>
  <c r="M401" i="21"/>
  <c r="E395" i="21"/>
  <c r="F395" i="21"/>
  <c r="L401" i="21"/>
  <c r="J401" i="21"/>
  <c r="H402" i="21"/>
  <c r="L402" i="21"/>
  <c r="D396" i="21"/>
  <c r="E396" i="21" s="1"/>
  <c r="I402" i="21"/>
  <c r="F396" i="21"/>
  <c r="J402" i="21"/>
  <c r="K402" i="21"/>
  <c r="M402" i="21"/>
  <c r="N402" i="21"/>
  <c r="D397" i="21"/>
  <c r="H403" i="21"/>
  <c r="L403" i="21"/>
  <c r="F397" i="21"/>
  <c r="E397" i="21"/>
  <c r="I403" i="21"/>
  <c r="M403" i="21"/>
  <c r="H404" i="21"/>
  <c r="I404" i="21"/>
  <c r="N404" i="21" s="1"/>
  <c r="J404" i="21"/>
  <c r="D398" i="21"/>
  <c r="F398" i="21" s="1"/>
  <c r="P404" i="21"/>
  <c r="M404" i="21"/>
  <c r="L404" i="21"/>
  <c r="K404" i="21"/>
  <c r="O404" i="21"/>
  <c r="E398" i="21"/>
  <c r="Q404" i="21"/>
  <c r="D399" i="21"/>
  <c r="H405" i="21"/>
  <c r="E399" i="21"/>
  <c r="I405" i="21"/>
  <c r="F399" i="21"/>
  <c r="O405" i="21"/>
  <c r="M405" i="21"/>
  <c r="P405" i="21"/>
  <c r="H406" i="21"/>
  <c r="I406" i="21"/>
  <c r="N406" i="21" s="1"/>
  <c r="L406" i="21"/>
  <c r="D400" i="21"/>
  <c r="F400" i="21" s="1"/>
  <c r="O406" i="21"/>
  <c r="P406" i="21"/>
  <c r="E400" i="21"/>
  <c r="J406" i="21"/>
  <c r="K406" i="21"/>
  <c r="M406" i="21"/>
  <c r="Q406" i="21"/>
  <c r="D401" i="21"/>
  <c r="H407" i="21"/>
  <c r="I407" i="21"/>
  <c r="F401" i="21"/>
  <c r="E401" i="21"/>
  <c r="J407" i="21"/>
  <c r="N407" i="21"/>
  <c r="H408" i="21"/>
  <c r="M408" i="21"/>
  <c r="J408" i="21"/>
  <c r="D402" i="21"/>
  <c r="E402" i="21" s="1"/>
  <c r="I408" i="21"/>
  <c r="K408" i="21"/>
  <c r="L408" i="21"/>
  <c r="F402" i="21"/>
  <c r="O408" i="21"/>
  <c r="D403" i="21"/>
  <c r="H409" i="21"/>
  <c r="M409" i="21"/>
  <c r="F403" i="21"/>
  <c r="I409" i="21"/>
  <c r="E403" i="21"/>
  <c r="H410" i="21"/>
  <c r="I410" i="21"/>
  <c r="Q410" i="21" s="1"/>
  <c r="D404" i="21"/>
  <c r="F404" i="21" s="1"/>
  <c r="N410" i="21"/>
  <c r="L410" i="21"/>
  <c r="J410" i="21"/>
  <c r="K410" i="21"/>
  <c r="P410" i="21"/>
  <c r="M410" i="21"/>
  <c r="E404" i="21"/>
  <c r="O410" i="21"/>
  <c r="D405" i="21"/>
  <c r="F405" i="21"/>
  <c r="H411" i="21"/>
  <c r="E405" i="21"/>
  <c r="I411" i="21"/>
  <c r="L411" i="21"/>
  <c r="K411" i="21"/>
  <c r="O411" i="21"/>
  <c r="D406" i="21"/>
  <c r="F406" i="21"/>
  <c r="H412" i="21"/>
  <c r="M412" i="21"/>
  <c r="E406" i="21"/>
  <c r="L412" i="21"/>
  <c r="J412" i="21"/>
  <c r="H413" i="21"/>
  <c r="I413" i="21"/>
  <c r="N413" i="21" s="1"/>
  <c r="D407" i="21"/>
  <c r="F407" i="21" s="1"/>
  <c r="O413" i="21"/>
  <c r="Q413" i="21"/>
  <c r="J413" i="21"/>
  <c r="L413" i="21"/>
  <c r="M413" i="21"/>
  <c r="K413" i="21"/>
  <c r="E407" i="21"/>
  <c r="P413" i="21"/>
  <c r="D408" i="21"/>
  <c r="H414" i="21"/>
  <c r="M414" i="21"/>
  <c r="L414" i="21"/>
  <c r="F408" i="21"/>
  <c r="J414" i="21"/>
  <c r="E408" i="21"/>
  <c r="H415" i="21"/>
  <c r="L415" i="21"/>
  <c r="D409" i="21"/>
  <c r="E409" i="21" s="1"/>
  <c r="I415" i="21"/>
  <c r="K415" i="21"/>
  <c r="M415" i="21"/>
  <c r="F409" i="21"/>
  <c r="J415" i="21"/>
  <c r="N415" i="21"/>
  <c r="D410" i="21"/>
  <c r="H416" i="21"/>
  <c r="K416" i="21"/>
  <c r="F410" i="21"/>
  <c r="E410" i="21"/>
  <c r="I416" i="21"/>
  <c r="M416" i="21"/>
  <c r="H417" i="21"/>
  <c r="L417" i="21"/>
  <c r="J417" i="21"/>
  <c r="D411" i="21"/>
  <c r="E411" i="21" s="1"/>
  <c r="K417" i="21"/>
  <c r="M417" i="21"/>
  <c r="I417" i="21"/>
  <c r="Q417" i="21"/>
  <c r="F411" i="21"/>
  <c r="D412" i="21"/>
  <c r="F412" i="21"/>
  <c r="H418" i="21"/>
  <c r="I418" i="21" s="1"/>
  <c r="O418" i="21" s="1"/>
  <c r="N418" i="21"/>
  <c r="P418" i="21"/>
  <c r="J418" i="21"/>
  <c r="E412" i="21"/>
  <c r="Q418" i="21"/>
  <c r="K418" i="21"/>
  <c r="M418" i="21"/>
  <c r="L418" i="21"/>
  <c r="H419" i="21"/>
  <c r="L419" i="21"/>
  <c r="D413" i="21"/>
  <c r="E413" i="21" s="1"/>
  <c r="M419" i="21"/>
  <c r="K419" i="21"/>
  <c r="I419" i="21"/>
  <c r="N419" i="21"/>
  <c r="J419" i="21"/>
  <c r="F413" i="21"/>
  <c r="D414" i="21"/>
  <c r="F414" i="21"/>
  <c r="H420" i="21"/>
  <c r="M420" i="21"/>
  <c r="E414" i="21"/>
  <c r="K420" i="21"/>
  <c r="I420" i="21"/>
  <c r="P420" i="21"/>
  <c r="H421" i="21"/>
  <c r="M421" i="21"/>
  <c r="J421" i="21"/>
  <c r="D415" i="21"/>
  <c r="F415" i="21" s="1"/>
  <c r="K421" i="21"/>
  <c r="L421" i="21"/>
  <c r="I421" i="21"/>
  <c r="Q421" i="21" s="1"/>
  <c r="O421" i="21"/>
  <c r="N421" i="21"/>
  <c r="E415" i="21"/>
  <c r="P421" i="21"/>
  <c r="D416" i="21"/>
  <c r="H422" i="21"/>
  <c r="E416" i="21"/>
  <c r="M422" i="21"/>
  <c r="F416" i="21"/>
  <c r="J422" i="21"/>
  <c r="H423" i="21"/>
  <c r="I423" i="21"/>
  <c r="D417" i="21"/>
  <c r="F417" i="21" s="1"/>
  <c r="Q423" i="21"/>
  <c r="M423" i="21"/>
  <c r="L423" i="21"/>
  <c r="K423" i="21"/>
  <c r="J423" i="21"/>
  <c r="E417" i="21"/>
  <c r="N423" i="21"/>
  <c r="H424" i="21"/>
  <c r="L424" i="21"/>
  <c r="D418" i="21"/>
  <c r="F418" i="21" s="1"/>
  <c r="I424" i="21"/>
  <c r="J424" i="21"/>
  <c r="K424" i="21"/>
  <c r="M424" i="21"/>
  <c r="E418" i="21"/>
  <c r="P424" i="21"/>
  <c r="D419" i="21"/>
  <c r="E419" i="21"/>
  <c r="H425" i="21"/>
  <c r="L425" i="21"/>
  <c r="F419" i="21"/>
  <c r="M425" i="21"/>
  <c r="H426" i="21"/>
  <c r="K426" i="21"/>
  <c r="D420" i="21"/>
  <c r="M426" i="21"/>
  <c r="L426" i="21"/>
  <c r="I426" i="21"/>
  <c r="J426" i="21"/>
  <c r="D421" i="21"/>
  <c r="E421" i="21"/>
  <c r="H427" i="21"/>
  <c r="I427" i="21"/>
  <c r="O427" i="21" s="1"/>
  <c r="F421" i="21"/>
  <c r="P427" i="21"/>
  <c r="Q427" i="21"/>
  <c r="N427" i="21"/>
  <c r="K427" i="21"/>
  <c r="H428" i="21"/>
  <c r="K428" i="21"/>
  <c r="D422" i="21"/>
  <c r="F422" i="21" s="1"/>
  <c r="E422" i="21"/>
  <c r="L428" i="21"/>
  <c r="I428" i="21"/>
  <c r="J428" i="21"/>
  <c r="O428" i="21"/>
  <c r="M428" i="21"/>
  <c r="D423" i="21"/>
  <c r="F423" i="21"/>
  <c r="H429" i="21"/>
  <c r="L429" i="21"/>
  <c r="I429" i="21"/>
  <c r="Q429" i="21" s="1"/>
  <c r="E423" i="21"/>
  <c r="N429" i="21"/>
  <c r="P429" i="21"/>
  <c r="K429" i="21"/>
  <c r="O429" i="21"/>
  <c r="H430" i="21"/>
  <c r="L430" i="21"/>
  <c r="M430" i="21"/>
  <c r="D424" i="21"/>
  <c r="F424" i="21" s="1"/>
  <c r="K430" i="21"/>
  <c r="I430" i="21"/>
  <c r="P430" i="21"/>
  <c r="J430" i="21"/>
  <c r="E424" i="21"/>
  <c r="O430" i="21"/>
  <c r="D425" i="21"/>
  <c r="H431" i="21"/>
  <c r="F425" i="21"/>
  <c r="E425" i="21"/>
  <c r="I431" i="21"/>
  <c r="K431" i="21"/>
  <c r="P431" i="21"/>
  <c r="L431" i="21"/>
  <c r="H432" i="21"/>
  <c r="M432" i="21"/>
  <c r="L432" i="21"/>
  <c r="D426" i="21"/>
  <c r="E426" i="21" s="1"/>
  <c r="F426" i="21"/>
  <c r="K432" i="21"/>
  <c r="I432" i="21"/>
  <c r="O432" i="21"/>
  <c r="J432" i="21"/>
  <c r="D427" i="21"/>
  <c r="E427" i="21"/>
  <c r="H433" i="21"/>
  <c r="M433" i="21" s="1"/>
  <c r="I433" i="21"/>
  <c r="F427" i="21"/>
  <c r="N433" i="21"/>
  <c r="L433" i="21"/>
  <c r="K433" i="21"/>
  <c r="J433" i="21"/>
  <c r="H434" i="21"/>
  <c r="M434" i="21"/>
  <c r="D428" i="21"/>
  <c r="F428" i="21" s="1"/>
  <c r="I434" i="21"/>
  <c r="E428" i="21"/>
  <c r="J434" i="21"/>
  <c r="N434" i="21"/>
  <c r="Q434" i="21"/>
  <c r="L434" i="21"/>
  <c r="K434" i="21"/>
  <c r="D429" i="21"/>
  <c r="F429" i="21"/>
  <c r="H435" i="21"/>
  <c r="K435" i="21" s="1"/>
  <c r="I435" i="21"/>
  <c r="E429" i="21"/>
  <c r="Q435" i="21"/>
  <c r="M435" i="21"/>
  <c r="J435" i="21"/>
  <c r="L435" i="21"/>
  <c r="H436" i="21"/>
  <c r="M436" i="21"/>
  <c r="D430" i="21"/>
  <c r="E430" i="21" s="1"/>
  <c r="J436" i="21"/>
  <c r="I436" i="21"/>
  <c r="L436" i="21"/>
  <c r="K436" i="21"/>
  <c r="F430" i="21"/>
  <c r="P436" i="21"/>
  <c r="D431" i="21"/>
  <c r="F431" i="21"/>
  <c r="H437" i="21"/>
  <c r="J437" i="21"/>
  <c r="E431" i="21"/>
  <c r="L437" i="21"/>
  <c r="M437" i="21"/>
  <c r="H438" i="21"/>
  <c r="J438" i="21"/>
  <c r="D432" i="21"/>
  <c r="F432" i="21" s="1"/>
  <c r="M438" i="21"/>
  <c r="I438" i="21"/>
  <c r="O438" i="21"/>
  <c r="K438" i="21"/>
  <c r="L438" i="21"/>
  <c r="E432" i="21"/>
  <c r="P438" i="21"/>
  <c r="D433" i="21"/>
  <c r="F433" i="21"/>
  <c r="H439" i="21"/>
  <c r="I439" i="21"/>
  <c r="N439" i="21" s="1"/>
  <c r="M439" i="21"/>
  <c r="E433" i="21"/>
  <c r="Q439" i="21"/>
  <c r="P439" i="21"/>
  <c r="J439" i="21"/>
  <c r="O439" i="21"/>
  <c r="H440" i="21"/>
  <c r="I440" i="21"/>
  <c r="Q440" i="21" s="1"/>
  <c r="O440" i="21"/>
  <c r="D434" i="21"/>
  <c r="E434" i="21" s="1"/>
  <c r="P440" i="21"/>
  <c r="N440" i="21"/>
  <c r="M440" i="21"/>
  <c r="J440" i="21"/>
  <c r="L440" i="21"/>
  <c r="K440" i="21"/>
  <c r="F434" i="21"/>
  <c r="D435" i="21"/>
  <c r="F435" i="21"/>
  <c r="H441" i="21"/>
  <c r="E435" i="21"/>
  <c r="M441" i="21"/>
  <c r="K441" i="21"/>
  <c r="I441" i="21"/>
  <c r="H442" i="21"/>
  <c r="L442" i="21"/>
  <c r="D436" i="21"/>
  <c r="E436" i="21" s="1"/>
  <c r="J442" i="21"/>
  <c r="M442" i="21"/>
  <c r="K442" i="21"/>
  <c r="I442" i="21"/>
  <c r="F436" i="21"/>
  <c r="Q442" i="21"/>
  <c r="D437" i="21"/>
  <c r="F437" i="21"/>
  <c r="H443" i="21"/>
  <c r="I443" i="21"/>
  <c r="E437" i="21"/>
  <c r="O443" i="21"/>
  <c r="M443" i="21"/>
  <c r="J443" i="21"/>
  <c r="N443" i="21"/>
  <c r="H444" i="21"/>
  <c r="M444" i="21"/>
  <c r="D438" i="21"/>
  <c r="E438" i="21" s="1"/>
  <c r="J444" i="21"/>
  <c r="L444" i="21"/>
  <c r="K444" i="21"/>
  <c r="I444" i="21"/>
  <c r="F438" i="21"/>
  <c r="O444" i="21"/>
  <c r="D439" i="21"/>
  <c r="F439" i="21"/>
  <c r="H445" i="21"/>
  <c r="K445" i="21"/>
  <c r="J445" i="21"/>
  <c r="E439" i="21"/>
  <c r="M445" i="21"/>
  <c r="H446" i="21"/>
  <c r="J446" i="21"/>
  <c r="D440" i="21"/>
  <c r="K446" i="21"/>
  <c r="I446" i="21"/>
  <c r="L446" i="21"/>
  <c r="M446" i="21"/>
  <c r="D441" i="21"/>
  <c r="H447" i="21"/>
  <c r="E441" i="21"/>
  <c r="J447" i="21"/>
  <c r="F441" i="21"/>
  <c r="M447" i="21"/>
  <c r="H448" i="21"/>
  <c r="I448" i="21"/>
  <c r="N448" i="21" s="1"/>
  <c r="D442" i="21"/>
  <c r="F442" i="21" s="1"/>
  <c r="O448" i="21"/>
  <c r="M448" i="21"/>
  <c r="Q448" i="21"/>
  <c r="L448" i="21"/>
  <c r="P448" i="21"/>
  <c r="J448" i="21"/>
  <c r="K448" i="21"/>
  <c r="E442" i="21"/>
  <c r="D443" i="21"/>
  <c r="F443" i="21"/>
  <c r="H449" i="21"/>
  <c r="L449" i="21"/>
  <c r="E443" i="21"/>
  <c r="M449" i="21"/>
  <c r="J449" i="21"/>
  <c r="H450" i="21"/>
  <c r="D444" i="21"/>
  <c r="K450" i="21"/>
  <c r="M450" i="21"/>
  <c r="L450" i="21"/>
  <c r="I450" i="21"/>
  <c r="J450" i="21"/>
  <c r="O450" i="21"/>
  <c r="D445" i="21"/>
  <c r="H451" i="21"/>
  <c r="I451" i="21"/>
  <c r="F445" i="21"/>
  <c r="E445" i="21"/>
  <c r="O451" i="21"/>
  <c r="K451" i="21"/>
  <c r="J451" i="21"/>
  <c r="H452" i="21"/>
  <c r="D446" i="21"/>
  <c r="I452" i="21"/>
  <c r="L452" i="21"/>
  <c r="J452" i="21"/>
  <c r="K452" i="21"/>
  <c r="N452" i="21"/>
  <c r="M452" i="21"/>
  <c r="D447" i="21"/>
  <c r="H453" i="21"/>
  <c r="J453" i="21" s="1"/>
  <c r="M453" i="21"/>
  <c r="F447" i="21"/>
  <c r="K453" i="21"/>
  <c r="I453" i="21"/>
  <c r="E447" i="21"/>
  <c r="L453" i="21"/>
  <c r="H454" i="21"/>
  <c r="D448" i="21"/>
  <c r="K454" i="21"/>
  <c r="M454" i="21"/>
  <c r="J454" i="21"/>
  <c r="L454" i="21"/>
  <c r="I454" i="21"/>
  <c r="D449" i="21"/>
  <c r="F449" i="21"/>
  <c r="H455" i="21"/>
  <c r="E449" i="21"/>
  <c r="L455" i="21"/>
  <c r="J455" i="21"/>
  <c r="I455" i="21"/>
  <c r="D450" i="21"/>
  <c r="E450" i="21"/>
  <c r="H456" i="21"/>
  <c r="K456" i="21"/>
  <c r="M456" i="21"/>
  <c r="F450" i="21"/>
  <c r="H457" i="21"/>
  <c r="L457" i="21"/>
  <c r="D451" i="21"/>
  <c r="K457" i="21"/>
  <c r="M457" i="21"/>
  <c r="I457" i="21"/>
  <c r="J457" i="21"/>
  <c r="N457" i="21"/>
  <c r="D452" i="21"/>
  <c r="F452" i="21"/>
  <c r="H458" i="21"/>
  <c r="L458" i="21"/>
  <c r="E452" i="21"/>
  <c r="M458" i="21"/>
  <c r="I458" i="21"/>
  <c r="Q458" i="21"/>
  <c r="H459" i="21"/>
  <c r="M459" i="21"/>
  <c r="J459" i="21"/>
  <c r="D453" i="21"/>
  <c r="F453" i="21" s="1"/>
  <c r="L459" i="21"/>
  <c r="I459" i="21"/>
  <c r="P459" i="21"/>
  <c r="K459" i="21"/>
  <c r="E453" i="21"/>
  <c r="N459" i="21"/>
  <c r="D454" i="21"/>
  <c r="H460" i="21"/>
  <c r="E454" i="21"/>
  <c r="F454" i="21"/>
  <c r="K460" i="21"/>
  <c r="M460" i="21"/>
  <c r="H461" i="21"/>
  <c r="K461" i="21"/>
  <c r="I461" i="21"/>
  <c r="Q461" i="21" s="1"/>
  <c r="D455" i="21"/>
  <c r="E455" i="21" s="1"/>
  <c r="O461" i="21"/>
  <c r="N461" i="21"/>
  <c r="L461" i="21"/>
  <c r="M461" i="21"/>
  <c r="J461" i="21"/>
  <c r="F455" i="21"/>
  <c r="P461" i="21"/>
  <c r="D456" i="21"/>
  <c r="H462" i="21"/>
  <c r="J462" i="21"/>
  <c r="F456" i="21"/>
  <c r="E456" i="21"/>
  <c r="L462" i="21"/>
  <c r="M462" i="21"/>
  <c r="H463" i="21"/>
  <c r="L463" i="21"/>
  <c r="D457" i="21"/>
  <c r="E457" i="21" s="1"/>
  <c r="K463" i="21"/>
  <c r="I463" i="21"/>
  <c r="M463" i="21"/>
  <c r="Q463" i="21"/>
  <c r="J463" i="21"/>
  <c r="F457" i="21"/>
  <c r="N463" i="21"/>
  <c r="D458" i="21"/>
  <c r="F458" i="21"/>
  <c r="H464" i="21"/>
  <c r="L464" i="21"/>
  <c r="E458" i="21"/>
  <c r="M464" i="21"/>
  <c r="I464" i="21"/>
  <c r="P464" i="21"/>
  <c r="H465" i="21"/>
  <c r="J465" i="21"/>
  <c r="D459" i="21"/>
  <c r="E459" i="21" s="1"/>
  <c r="I465" i="21"/>
  <c r="M465" i="21"/>
  <c r="L465" i="21"/>
  <c r="F459" i="21"/>
  <c r="K465" i="21"/>
  <c r="D460" i="21"/>
  <c r="H466" i="21"/>
  <c r="L466" i="21"/>
  <c r="F460" i="21"/>
  <c r="E460" i="21"/>
  <c r="K466" i="21"/>
  <c r="H467" i="21"/>
  <c r="J467" i="21"/>
  <c r="D461" i="21"/>
  <c r="K467" i="21"/>
  <c r="I467" i="21"/>
  <c r="L467" i="21"/>
  <c r="Q467" i="21"/>
  <c r="M467" i="21"/>
  <c r="N467" i="21"/>
  <c r="D462" i="21"/>
  <c r="F462" i="21"/>
  <c r="H468" i="21"/>
  <c r="E462" i="21"/>
  <c r="M468" i="21"/>
  <c r="K468" i="21"/>
  <c r="J468" i="21"/>
  <c r="H469" i="21"/>
  <c r="K469" i="21"/>
  <c r="L469" i="21"/>
  <c r="D463" i="21"/>
  <c r="E463" i="21" s="1"/>
  <c r="J469" i="21"/>
  <c r="I469" i="21"/>
  <c r="M469" i="21"/>
  <c r="N469" i="21"/>
  <c r="F463" i="21"/>
  <c r="D464" i="21"/>
  <c r="H470" i="21"/>
  <c r="J470" i="21"/>
  <c r="F464" i="21"/>
  <c r="E464" i="21"/>
  <c r="K470" i="21"/>
  <c r="M470" i="21"/>
  <c r="H471" i="21"/>
  <c r="D465" i="21"/>
  <c r="F465" i="21" s="1"/>
  <c r="L471" i="21"/>
  <c r="J471" i="21"/>
  <c r="I471" i="21"/>
  <c r="E465" i="21"/>
  <c r="M471" i="21"/>
  <c r="K471" i="21"/>
  <c r="D466" i="21"/>
  <c r="H472" i="21"/>
  <c r="I472" i="21"/>
  <c r="L472" i="21"/>
  <c r="F466" i="21"/>
  <c r="E466" i="21"/>
  <c r="N472" i="21"/>
  <c r="Q472" i="21"/>
  <c r="J472" i="21"/>
  <c r="H473" i="21"/>
  <c r="M473" i="21"/>
  <c r="D467" i="21"/>
  <c r="K473" i="21"/>
  <c r="J473" i="21"/>
  <c r="L473" i="21"/>
  <c r="I473" i="21"/>
  <c r="Q473" i="21"/>
  <c r="D468" i="21"/>
  <c r="H474" i="21"/>
  <c r="L474" i="21"/>
  <c r="F468" i="21"/>
  <c r="I474" i="21"/>
  <c r="E468" i="21"/>
  <c r="M474" i="21"/>
  <c r="H475" i="21"/>
  <c r="M475" i="21"/>
  <c r="L475" i="21"/>
  <c r="D469" i="21"/>
  <c r="F469" i="21" s="1"/>
  <c r="K475" i="21"/>
  <c r="J475" i="21"/>
  <c r="I475" i="21"/>
  <c r="E469" i="21"/>
  <c r="P475" i="21"/>
  <c r="D470" i="21"/>
  <c r="H476" i="21"/>
  <c r="K476" i="21"/>
  <c r="I476" i="21"/>
  <c r="E470" i="21"/>
  <c r="F470" i="21"/>
  <c r="J476" i="21"/>
  <c r="Q476" i="21"/>
  <c r="H477" i="21"/>
  <c r="I477" i="21"/>
  <c r="Q477" i="21" s="1"/>
  <c r="D471" i="21"/>
  <c r="F471" i="21" s="1"/>
  <c r="N477" i="21"/>
  <c r="K477" i="21"/>
  <c r="M477" i="21"/>
  <c r="L477" i="21"/>
  <c r="O477" i="21"/>
  <c r="P477" i="21"/>
  <c r="E471" i="21"/>
  <c r="J477" i="21"/>
  <c r="D472" i="21"/>
  <c r="H478" i="21"/>
  <c r="E472" i="21"/>
  <c r="F472" i="21"/>
  <c r="K478" i="21"/>
  <c r="I478" i="21"/>
  <c r="H479" i="21"/>
  <c r="D473" i="21"/>
  <c r="F473" i="21" s="1"/>
  <c r="L479" i="21"/>
  <c r="J479" i="21"/>
  <c r="I479" i="21"/>
  <c r="M479" i="21"/>
  <c r="K479" i="21"/>
  <c r="E473" i="21"/>
  <c r="D474" i="21"/>
  <c r="F474" i="21"/>
  <c r="H480" i="21"/>
  <c r="L480" i="21"/>
  <c r="I480" i="21"/>
  <c r="E474" i="21"/>
  <c r="Q480" i="21"/>
  <c r="H481" i="21"/>
  <c r="J481" i="21"/>
  <c r="L481" i="21"/>
  <c r="D475" i="21"/>
  <c r="E475" i="21" s="1"/>
  <c r="M481" i="21"/>
  <c r="K481" i="21"/>
  <c r="I481" i="21"/>
  <c r="F475" i="21"/>
  <c r="D476" i="21"/>
  <c r="E476" i="21"/>
  <c r="H482" i="21"/>
  <c r="F476" i="21"/>
  <c r="J482" i="21"/>
  <c r="M482" i="21"/>
  <c r="L482" i="21"/>
  <c r="H483" i="21"/>
  <c r="K483" i="21"/>
  <c r="D477" i="21"/>
  <c r="F477" i="21" s="1"/>
  <c r="E477" i="21"/>
  <c r="M483" i="21"/>
  <c r="L483" i="21"/>
  <c r="J483" i="21"/>
  <c r="I483" i="21"/>
  <c r="D478" i="21"/>
  <c r="H484" i="21"/>
  <c r="M484" i="21"/>
  <c r="E478" i="21"/>
  <c r="K484" i="21"/>
  <c r="F478" i="21"/>
  <c r="H485" i="21"/>
  <c r="I485" i="21"/>
  <c r="P485" i="21" s="1"/>
  <c r="D479" i="21"/>
  <c r="N485" i="21"/>
  <c r="Q485" i="21"/>
  <c r="K485" i="21"/>
  <c r="L485" i="21"/>
  <c r="O485" i="21"/>
  <c r="J485" i="21"/>
  <c r="M485" i="21"/>
  <c r="D480" i="21"/>
  <c r="H486" i="21"/>
  <c r="J486" i="21"/>
  <c r="M486" i="21"/>
  <c r="E480" i="21"/>
  <c r="L486" i="21"/>
  <c r="F480" i="21"/>
  <c r="H487" i="21"/>
  <c r="L487" i="21"/>
  <c r="D481" i="21"/>
  <c r="E481" i="21" s="1"/>
  <c r="I487" i="21"/>
  <c r="Q487" i="21" s="1"/>
  <c r="J487" i="21"/>
  <c r="M487" i="21"/>
  <c r="N487" i="21"/>
  <c r="K487" i="21"/>
  <c r="F481" i="21"/>
  <c r="O487" i="21"/>
  <c r="P487" i="21"/>
  <c r="D482" i="21"/>
  <c r="H488" i="21"/>
  <c r="J488" i="21" s="1"/>
  <c r="I488" i="21"/>
  <c r="K488" i="21"/>
  <c r="E482" i="21"/>
  <c r="F482" i="21"/>
  <c r="L488" i="21"/>
  <c r="Q488" i="21"/>
  <c r="M488" i="21"/>
  <c r="H489" i="21"/>
  <c r="L489" i="21"/>
  <c r="D483" i="21"/>
  <c r="E483" i="21" s="1"/>
  <c r="I489" i="21"/>
  <c r="J489" i="21"/>
  <c r="K489" i="21"/>
  <c r="M489" i="21"/>
  <c r="F483" i="21"/>
  <c r="N489" i="21"/>
  <c r="D484" i="21"/>
  <c r="F484" i="21"/>
  <c r="H490" i="21"/>
  <c r="L490" i="21" s="1"/>
  <c r="J490" i="21"/>
  <c r="E484" i="21"/>
  <c r="I490" i="21"/>
  <c r="K490" i="21"/>
  <c r="M490" i="21"/>
  <c r="H491" i="21"/>
  <c r="K491" i="21"/>
  <c r="D485" i="21"/>
  <c r="E485" i="21" s="1"/>
  <c r="I491" i="21"/>
  <c r="F485" i="21"/>
  <c r="L491" i="21"/>
  <c r="Q491" i="21"/>
  <c r="M491" i="21"/>
  <c r="J491" i="21"/>
  <c r="D486" i="21"/>
  <c r="H492" i="21"/>
  <c r="K492" i="21"/>
  <c r="F486" i="21"/>
  <c r="E486" i="21"/>
  <c r="J492" i="21"/>
  <c r="L492" i="21"/>
  <c r="H493" i="21"/>
  <c r="I493" i="21"/>
  <c r="N493" i="21" s="1"/>
  <c r="D487" i="21"/>
  <c r="F487" i="21" s="1"/>
  <c r="Q493" i="21"/>
  <c r="O493" i="21"/>
  <c r="L493" i="21"/>
  <c r="J493" i="21"/>
  <c r="K493" i="21"/>
  <c r="M493" i="21"/>
  <c r="E487" i="21"/>
  <c r="P493" i="21"/>
  <c r="D488" i="21"/>
  <c r="H494" i="21"/>
  <c r="J494" i="21"/>
  <c r="F488" i="21"/>
  <c r="E488" i="21"/>
  <c r="I494" i="21"/>
  <c r="N494" i="21"/>
  <c r="H495" i="21"/>
  <c r="J495" i="21"/>
  <c r="D489" i="21"/>
  <c r="F489" i="21" s="1"/>
  <c r="L495" i="21"/>
  <c r="M495" i="21"/>
  <c r="I495" i="21"/>
  <c r="K495" i="21"/>
  <c r="E489" i="21"/>
  <c r="Q495" i="21"/>
  <c r="D490" i="21"/>
  <c r="H496" i="21"/>
  <c r="K496" i="21"/>
  <c r="F490" i="21"/>
  <c r="E490" i="21"/>
  <c r="M496" i="21"/>
  <c r="J496" i="21"/>
  <c r="H497" i="21"/>
  <c r="L497" i="21"/>
  <c r="D491" i="21"/>
  <c r="M497" i="21"/>
  <c r="I497" i="21"/>
  <c r="J497" i="21"/>
  <c r="K497" i="21"/>
  <c r="O497" i="21"/>
  <c r="D492" i="21"/>
  <c r="E492" i="21"/>
  <c r="H498" i="21"/>
  <c r="M498" i="21"/>
  <c r="F492" i="21"/>
  <c r="J498" i="21"/>
  <c r="I498" i="21"/>
  <c r="H499" i="21"/>
  <c r="J499" i="21"/>
  <c r="D493" i="21"/>
  <c r="L499" i="21"/>
  <c r="M499" i="21"/>
  <c r="K499" i="21"/>
  <c r="I499" i="21"/>
  <c r="N499" i="21"/>
  <c r="D494" i="21"/>
  <c r="H500" i="21"/>
  <c r="F494" i="21"/>
  <c r="J500" i="21"/>
  <c r="E494" i="21"/>
  <c r="L500" i="21"/>
  <c r="I500" i="21"/>
  <c r="Q500" i="21"/>
  <c r="H501" i="21"/>
  <c r="I501" i="21"/>
  <c r="D495" i="21"/>
  <c r="E495" i="21" s="1"/>
  <c r="Q501" i="21"/>
  <c r="K501" i="21"/>
  <c r="F495" i="21"/>
  <c r="M501" i="21"/>
  <c r="L501" i="21"/>
  <c r="J501" i="21"/>
  <c r="N501" i="21"/>
  <c r="D496" i="21"/>
  <c r="F496" i="21"/>
  <c r="H502" i="21"/>
  <c r="E496" i="21"/>
  <c r="I502" i="21"/>
  <c r="J502" i="21"/>
  <c r="L502" i="21"/>
  <c r="H503" i="21"/>
  <c r="I503" i="21"/>
  <c r="P503" i="21" s="1"/>
  <c r="D497" i="21"/>
  <c r="F497" i="21" s="1"/>
  <c r="N503" i="21"/>
  <c r="Q503" i="21"/>
  <c r="J503" i="21"/>
  <c r="L503" i="21"/>
  <c r="M503" i="21"/>
  <c r="E497" i="21"/>
  <c r="K503" i="21"/>
  <c r="O503" i="21"/>
  <c r="D498" i="21"/>
  <c r="H504" i="21"/>
  <c r="K504" i="21"/>
  <c r="F498" i="21"/>
  <c r="I504" i="21"/>
  <c r="J504" i="21"/>
  <c r="E498" i="21"/>
  <c r="O504" i="21"/>
  <c r="H505" i="21"/>
  <c r="J505" i="21"/>
  <c r="D499" i="21"/>
  <c r="F499" i="21" s="1"/>
  <c r="K505" i="21"/>
  <c r="M505" i="21"/>
  <c r="L505" i="21"/>
  <c r="E499" i="21"/>
  <c r="I505" i="21"/>
  <c r="O505" i="21"/>
  <c r="D500" i="21"/>
  <c r="H506" i="21"/>
  <c r="J506" i="21"/>
  <c r="F500" i="21"/>
  <c r="K506" i="21"/>
  <c r="E500" i="21"/>
  <c r="H507" i="21"/>
  <c r="D501" i="21"/>
  <c r="F501" i="21" s="1"/>
  <c r="M507" i="21"/>
  <c r="E501" i="21"/>
  <c r="I507" i="21"/>
  <c r="L507" i="21"/>
  <c r="J507" i="21"/>
  <c r="Q507" i="21"/>
  <c r="K507" i="21"/>
  <c r="H508" i="21"/>
  <c r="D502" i="21"/>
  <c r="L508" i="21"/>
  <c r="K508" i="21"/>
  <c r="J508" i="21"/>
  <c r="M508" i="21"/>
  <c r="I508" i="21"/>
  <c r="D503" i="21"/>
  <c r="H509" i="21"/>
  <c r="E503" i="21"/>
  <c r="F503" i="21"/>
  <c r="J509" i="21"/>
  <c r="L509" i="21"/>
  <c r="K509" i="21"/>
  <c r="D504" i="21"/>
  <c r="H510" i="21"/>
  <c r="J510" i="21" s="1"/>
  <c r="I510" i="21"/>
  <c r="M510" i="21"/>
  <c r="E504" i="21"/>
  <c r="F504" i="21"/>
  <c r="L510" i="21"/>
  <c r="Q510" i="21"/>
  <c r="K510" i="21"/>
  <c r="H511" i="21"/>
  <c r="J511" i="21"/>
  <c r="D505" i="21"/>
  <c r="F505" i="21" s="1"/>
  <c r="M511" i="21"/>
  <c r="K511" i="21"/>
  <c r="I511" i="21"/>
  <c r="L511" i="21"/>
  <c r="E505" i="21"/>
  <c r="N511" i="21"/>
  <c r="D506" i="21"/>
  <c r="H512" i="21"/>
  <c r="M512" i="21"/>
  <c r="F506" i="21"/>
  <c r="E506" i="21"/>
  <c r="K512" i="21"/>
  <c r="D507" i="21"/>
  <c r="H513" i="21"/>
  <c r="F507" i="21"/>
  <c r="J513" i="21"/>
  <c r="E507" i="21"/>
  <c r="K513" i="21"/>
  <c r="I513" i="21"/>
  <c r="P513" i="21"/>
  <c r="H514" i="21"/>
  <c r="M514" i="21"/>
  <c r="D508" i="21"/>
  <c r="E508" i="21" s="1"/>
  <c r="J514" i="21"/>
  <c r="F508" i="21"/>
  <c r="L514" i="21"/>
  <c r="I514" i="21"/>
  <c r="K514" i="21"/>
  <c r="D509" i="21"/>
  <c r="H515" i="21"/>
  <c r="L515" i="21"/>
  <c r="F509" i="21"/>
  <c r="I515" i="21"/>
  <c r="E509" i="21"/>
  <c r="H516" i="21"/>
  <c r="I516" i="21"/>
  <c r="O516" i="21" s="1"/>
  <c r="Q516" i="21"/>
  <c r="D510" i="21"/>
  <c r="E510" i="21" s="1"/>
  <c r="N516" i="21"/>
  <c r="P516" i="21"/>
  <c r="K516" i="21"/>
  <c r="M516" i="21"/>
  <c r="L516" i="21"/>
  <c r="J516" i="21"/>
  <c r="F510" i="21"/>
  <c r="D511" i="21"/>
  <c r="F511" i="21"/>
  <c r="H517" i="21"/>
  <c r="M517" i="21"/>
  <c r="E511" i="21"/>
  <c r="I517" i="21"/>
  <c r="K517" i="21"/>
  <c r="H518" i="21"/>
  <c r="J518" i="21"/>
  <c r="D512" i="21"/>
  <c r="F512" i="21" s="1"/>
  <c r="L518" i="21"/>
  <c r="E512" i="21"/>
  <c r="K518" i="21"/>
  <c r="I518" i="21"/>
  <c r="M518" i="21"/>
  <c r="Q518" i="21"/>
  <c r="D513" i="21"/>
  <c r="H519" i="21"/>
  <c r="M519" i="21"/>
  <c r="F513" i="21"/>
  <c r="E513" i="21"/>
  <c r="K519" i="21"/>
  <c r="I519" i="21"/>
  <c r="H520" i="21"/>
  <c r="M520" i="21"/>
  <c r="D514" i="21"/>
  <c r="E514" i="21" s="1"/>
  <c r="K520" i="21"/>
  <c r="I520" i="21"/>
  <c r="O520" i="21"/>
  <c r="L520" i="21"/>
  <c r="J520" i="21"/>
  <c r="F514" i="21"/>
  <c r="D515" i="21"/>
  <c r="H521" i="21"/>
  <c r="L521" i="21"/>
  <c r="F515" i="21"/>
  <c r="E515" i="21"/>
  <c r="K521" i="21"/>
  <c r="H522" i="21"/>
  <c r="M522" i="21"/>
  <c r="D516" i="21"/>
  <c r="F516" i="21" s="1"/>
  <c r="J522" i="21"/>
  <c r="K522" i="21"/>
  <c r="I522" i="21"/>
  <c r="L522" i="21"/>
  <c r="E516" i="21"/>
  <c r="P522" i="21"/>
  <c r="D517" i="21"/>
  <c r="E517" i="21"/>
  <c r="H523" i="21"/>
  <c r="M523" i="21" s="1"/>
  <c r="J523" i="21"/>
  <c r="F517" i="21"/>
  <c r="I523" i="21"/>
  <c r="L523" i="21"/>
  <c r="K523" i="21"/>
  <c r="H524" i="21"/>
  <c r="I524" i="21"/>
  <c r="O524" i="21" s="1"/>
  <c r="D518" i="21"/>
  <c r="F518" i="21" s="1"/>
  <c r="N524" i="21"/>
  <c r="K524" i="21"/>
  <c r="E518" i="21"/>
  <c r="M524" i="21"/>
  <c r="P524" i="21"/>
  <c r="J524" i="21"/>
  <c r="L524" i="21"/>
  <c r="Q524" i="21"/>
  <c r="D519" i="21"/>
  <c r="H525" i="21"/>
  <c r="K525" i="21"/>
  <c r="F519" i="21"/>
  <c r="E519" i="21"/>
  <c r="I525" i="21"/>
  <c r="J525" i="21"/>
  <c r="O525" i="21"/>
  <c r="H526" i="21"/>
  <c r="D520" i="21"/>
  <c r="I526" i="21"/>
  <c r="P526" i="21"/>
  <c r="K526" i="21"/>
  <c r="O526" i="21"/>
  <c r="L526" i="21"/>
  <c r="J526" i="21"/>
  <c r="M526" i="21"/>
  <c r="D521" i="21"/>
  <c r="H527" i="21"/>
  <c r="K527" i="21"/>
  <c r="E521" i="21"/>
  <c r="F521" i="21"/>
  <c r="J527" i="21"/>
  <c r="L527" i="21"/>
  <c r="H528" i="21"/>
  <c r="I528" i="21"/>
  <c r="N528" i="21" s="1"/>
  <c r="L528" i="21"/>
  <c r="D522" i="21"/>
  <c r="E522" i="21" s="1"/>
  <c r="P528" i="21"/>
  <c r="O528" i="21"/>
  <c r="J528" i="21"/>
  <c r="M528" i="21"/>
  <c r="K528" i="21"/>
  <c r="F522" i="21"/>
  <c r="Q528" i="21"/>
  <c r="D523" i="21"/>
  <c r="H529" i="21"/>
  <c r="K529" i="21"/>
  <c r="F523" i="21"/>
  <c r="E523" i="21"/>
  <c r="L529" i="21"/>
  <c r="I529" i="21"/>
  <c r="N529" i="21"/>
  <c r="H530" i="21"/>
  <c r="L530" i="21"/>
  <c r="D524" i="21"/>
  <c r="E524" i="21" s="1"/>
  <c r="I530" i="21"/>
  <c r="J530" i="21"/>
  <c r="K530" i="21"/>
  <c r="M530" i="21"/>
  <c r="F524" i="21"/>
  <c r="D525" i="21"/>
  <c r="F525" i="21"/>
  <c r="H531" i="21"/>
  <c r="L531" i="21" s="1"/>
  <c r="I531" i="21"/>
  <c r="E525" i="21"/>
  <c r="Q531" i="21"/>
  <c r="K531" i="21"/>
  <c r="M531" i="21"/>
  <c r="J531" i="21"/>
  <c r="H532" i="21"/>
  <c r="I532" i="21"/>
  <c r="P532" i="21" s="1"/>
  <c r="D526" i="21"/>
  <c r="E526" i="21" s="1"/>
  <c r="O532" i="21"/>
  <c r="N532" i="21"/>
  <c r="J532" i="21"/>
  <c r="K532" i="21"/>
  <c r="L532" i="21"/>
  <c r="F526" i="21"/>
  <c r="M532" i="21"/>
  <c r="Q532" i="21"/>
  <c r="D527" i="21"/>
  <c r="F527" i="21"/>
  <c r="H533" i="21"/>
  <c r="L533" i="21"/>
  <c r="E527" i="21"/>
  <c r="I533" i="21"/>
  <c r="O533" i="21"/>
  <c r="H534" i="21"/>
  <c r="M534" i="21"/>
  <c r="D528" i="21"/>
  <c r="F528" i="21" s="1"/>
  <c r="L534" i="21"/>
  <c r="I534" i="21"/>
  <c r="P534" i="21"/>
  <c r="K534" i="21"/>
  <c r="E528" i="21"/>
  <c r="J534" i="21"/>
  <c r="D529" i="21"/>
  <c r="H535" i="21"/>
  <c r="I535" i="21" s="1"/>
  <c r="O535" i="21"/>
  <c r="J535" i="21"/>
  <c r="M535" i="21"/>
  <c r="F529" i="21"/>
  <c r="E529" i="21"/>
  <c r="L535" i="21"/>
  <c r="P535" i="21"/>
  <c r="K535" i="21"/>
  <c r="H536" i="21"/>
  <c r="K536" i="21"/>
  <c r="D530" i="21"/>
  <c r="M536" i="21"/>
  <c r="L536" i="21"/>
  <c r="J536" i="21"/>
  <c r="I536" i="21"/>
  <c r="N536" i="21"/>
  <c r="D531" i="21"/>
  <c r="H537" i="21"/>
  <c r="K537" i="21"/>
  <c r="E531" i="21"/>
  <c r="J537" i="21"/>
  <c r="F531" i="21"/>
  <c r="M537" i="21"/>
  <c r="H538" i="21"/>
  <c r="D532" i="21"/>
  <c r="J538" i="21"/>
  <c r="K538" i="21"/>
  <c r="L538" i="21"/>
  <c r="M538" i="21"/>
  <c r="I538" i="21"/>
  <c r="D533" i="21"/>
  <c r="H539" i="21"/>
  <c r="L539" i="21" s="1"/>
  <c r="K539" i="21"/>
  <c r="M539" i="21"/>
  <c r="E533" i="21"/>
  <c r="F533" i="21"/>
  <c r="I539" i="21"/>
  <c r="O539" i="21"/>
  <c r="J539" i="21"/>
  <c r="H540" i="21"/>
  <c r="L540" i="21"/>
  <c r="J540" i="21"/>
  <c r="D534" i="21"/>
  <c r="E534" i="21" s="1"/>
  <c r="K540" i="21"/>
  <c r="I540" i="21"/>
  <c r="M540" i="21"/>
  <c r="F534" i="21"/>
  <c r="N540" i="21"/>
  <c r="D535" i="21"/>
  <c r="H541" i="21"/>
  <c r="L541" i="21"/>
  <c r="F535" i="21"/>
  <c r="I541" i="21"/>
  <c r="E535" i="21"/>
  <c r="M541" i="21"/>
  <c r="H542" i="21"/>
  <c r="L542" i="21"/>
  <c r="D536" i="21"/>
  <c r="F536" i="21" s="1"/>
  <c r="J542" i="21"/>
  <c r="E536" i="21"/>
  <c r="M542" i="21"/>
  <c r="K542" i="21"/>
  <c r="I542" i="21"/>
  <c r="O542" i="21"/>
  <c r="D537" i="21"/>
  <c r="F537" i="21"/>
  <c r="H543" i="21"/>
  <c r="M543" i="21" s="1"/>
  <c r="K543" i="21"/>
  <c r="E537" i="21"/>
  <c r="I543" i="21"/>
  <c r="J543" i="21"/>
  <c r="L543" i="21"/>
  <c r="H544" i="21"/>
  <c r="J544" i="21"/>
  <c r="D538" i="21"/>
  <c r="E538" i="21" s="1"/>
  <c r="K544" i="21"/>
  <c r="F538" i="21"/>
  <c r="I544" i="21"/>
  <c r="L544" i="21"/>
  <c r="M544" i="21"/>
  <c r="Q544" i="21"/>
  <c r="H545" i="21"/>
  <c r="I545" i="21"/>
  <c r="N545" i="21" s="1"/>
  <c r="M545" i="21"/>
  <c r="D539" i="21"/>
  <c r="E539" i="21" s="1"/>
  <c r="P545" i="21"/>
  <c r="O545" i="21"/>
  <c r="L545" i="21"/>
  <c r="K545" i="21"/>
  <c r="F539" i="21"/>
  <c r="J545" i="21"/>
  <c r="Q545" i="21"/>
  <c r="D540" i="21"/>
  <c r="F540" i="21"/>
  <c r="H546" i="21"/>
  <c r="K546" i="21"/>
  <c r="M546" i="21"/>
  <c r="E540" i="21"/>
  <c r="I546" i="21"/>
  <c r="Q546" i="21"/>
  <c r="H547" i="21"/>
  <c r="M547" i="21"/>
  <c r="D541" i="21"/>
  <c r="F541" i="21" s="1"/>
  <c r="L547" i="21"/>
  <c r="I547" i="21"/>
  <c r="N547" i="21"/>
  <c r="J547" i="21"/>
  <c r="E541" i="21"/>
  <c r="K547" i="21"/>
  <c r="D542" i="21"/>
  <c r="F542" i="21"/>
  <c r="H548" i="21"/>
  <c r="I548" i="21"/>
  <c r="P548" i="21" s="1"/>
  <c r="L548" i="21"/>
  <c r="E542" i="21"/>
  <c r="Q548" i="21"/>
  <c r="N548" i="21"/>
  <c r="M548" i="21"/>
  <c r="O548" i="21"/>
  <c r="H549" i="21"/>
  <c r="D543" i="21"/>
  <c r="F543" i="21" s="1"/>
  <c r="J549" i="21"/>
  <c r="I549" i="21"/>
  <c r="K549" i="21"/>
  <c r="E543" i="21"/>
  <c r="M549" i="21"/>
  <c r="L549" i="21"/>
  <c r="D544" i="21"/>
  <c r="H550" i="21"/>
  <c r="I550" i="21" s="1"/>
  <c r="O550" i="21" s="1"/>
  <c r="Q550" i="21"/>
  <c r="N550" i="21"/>
  <c r="F544" i="21"/>
  <c r="L550" i="21"/>
  <c r="E544" i="21"/>
  <c r="P550" i="21"/>
  <c r="M550" i="21"/>
  <c r="K550" i="21"/>
  <c r="J550" i="21"/>
  <c r="H551" i="21"/>
  <c r="D545" i="21"/>
  <c r="F545" i="21" s="1"/>
  <c r="K551" i="21"/>
  <c r="M551" i="21"/>
  <c r="L551" i="21"/>
  <c r="J551" i="21"/>
  <c r="I551" i="21"/>
  <c r="E545" i="21"/>
  <c r="D546" i="21"/>
  <c r="H552" i="21"/>
  <c r="E546" i="21"/>
  <c r="K552" i="21"/>
  <c r="F546" i="21"/>
  <c r="M552" i="21"/>
  <c r="L552" i="21"/>
  <c r="H553" i="21"/>
  <c r="K553" i="21" s="1"/>
  <c r="D547" i="21"/>
  <c r="L553" i="21"/>
  <c r="J553" i="21"/>
  <c r="M553" i="21"/>
  <c r="I553" i="21"/>
  <c r="P38" i="21"/>
  <c r="Q38" i="21"/>
  <c r="O38" i="21"/>
  <c r="N38" i="21"/>
  <c r="P39" i="21"/>
  <c r="Q39" i="21"/>
  <c r="O39" i="21"/>
  <c r="N39" i="21"/>
  <c r="J40" i="21"/>
  <c r="I40" i="21"/>
  <c r="M40" i="21"/>
  <c r="N41" i="21"/>
  <c r="O41" i="21"/>
  <c r="P41" i="21"/>
  <c r="Q42" i="21"/>
  <c r="P42" i="21"/>
  <c r="O42" i="21"/>
  <c r="N42" i="21"/>
  <c r="Q43" i="21"/>
  <c r="P43" i="21"/>
  <c r="N43" i="21"/>
  <c r="O43" i="21"/>
  <c r="Q44" i="21"/>
  <c r="N44" i="21"/>
  <c r="P44" i="21"/>
  <c r="O44" i="21"/>
  <c r="Q45" i="21"/>
  <c r="O45" i="21"/>
  <c r="N46" i="21"/>
  <c r="P46" i="21"/>
  <c r="O46" i="21"/>
  <c r="Q46" i="21"/>
  <c r="N47" i="21"/>
  <c r="P47" i="21"/>
  <c r="Q47" i="21"/>
  <c r="O47" i="21"/>
  <c r="Q48" i="21"/>
  <c r="O48" i="21"/>
  <c r="F45" i="21"/>
  <c r="E45" i="21"/>
  <c r="O49" i="21"/>
  <c r="Q49" i="21"/>
  <c r="P49" i="21"/>
  <c r="N49" i="21"/>
  <c r="P50" i="21"/>
  <c r="O50" i="21"/>
  <c r="Q50" i="21"/>
  <c r="P51" i="21"/>
  <c r="Q51" i="21"/>
  <c r="O51" i="21"/>
  <c r="J52" i="21"/>
  <c r="M52" i="21"/>
  <c r="K52" i="21"/>
  <c r="O52" i="21"/>
  <c r="N52" i="21"/>
  <c r="P52" i="21"/>
  <c r="Q52" i="21"/>
  <c r="F49" i="21"/>
  <c r="E49" i="21"/>
  <c r="P53" i="21"/>
  <c r="N53" i="21"/>
  <c r="O53" i="21"/>
  <c r="Q53" i="21"/>
  <c r="P55" i="21"/>
  <c r="Q55" i="21"/>
  <c r="N55" i="21"/>
  <c r="P56" i="21"/>
  <c r="N56" i="21"/>
  <c r="E52" i="21"/>
  <c r="F52" i="21"/>
  <c r="K58" i="21"/>
  <c r="I58" i="21"/>
  <c r="L58" i="21"/>
  <c r="J60" i="21"/>
  <c r="K60" i="21"/>
  <c r="L60" i="21"/>
  <c r="N60" i="21"/>
  <c r="P60" i="21"/>
  <c r="O60" i="21"/>
  <c r="Q60" i="21"/>
  <c r="J62" i="21"/>
  <c r="K62" i="21"/>
  <c r="I62" i="21"/>
  <c r="O63" i="21"/>
  <c r="P63" i="21"/>
  <c r="N63" i="21"/>
  <c r="O64" i="21"/>
  <c r="P64" i="21"/>
  <c r="Q64" i="21"/>
  <c r="N64" i="21"/>
  <c r="E59" i="21"/>
  <c r="F59" i="21"/>
  <c r="N65" i="21"/>
  <c r="P65" i="21"/>
  <c r="L66" i="21"/>
  <c r="K66" i="21"/>
  <c r="J66" i="21"/>
  <c r="Q66" i="21"/>
  <c r="O66" i="21"/>
  <c r="P66" i="21"/>
  <c r="O67" i="21"/>
  <c r="Q67" i="21"/>
  <c r="N67" i="21"/>
  <c r="P67" i="21"/>
  <c r="I68" i="21"/>
  <c r="M68" i="21"/>
  <c r="L68" i="21"/>
  <c r="K70" i="21"/>
  <c r="M70" i="21"/>
  <c r="J70" i="21"/>
  <c r="N70" i="21"/>
  <c r="P70" i="21"/>
  <c r="Q70" i="21"/>
  <c r="O70" i="21"/>
  <c r="O71" i="21"/>
  <c r="P71" i="21"/>
  <c r="N71" i="21"/>
  <c r="M72" i="21"/>
  <c r="K72" i="21"/>
  <c r="I72" i="21"/>
  <c r="M74" i="21"/>
  <c r="L74" i="21"/>
  <c r="K74" i="21"/>
  <c r="Q74" i="21"/>
  <c r="P74" i="21"/>
  <c r="O74" i="21"/>
  <c r="P75" i="21"/>
  <c r="N75" i="21"/>
  <c r="O75" i="21"/>
  <c r="K76" i="21"/>
  <c r="J76" i="21"/>
  <c r="M76" i="21"/>
  <c r="N76" i="21"/>
  <c r="P76" i="21"/>
  <c r="Q76" i="21"/>
  <c r="O76" i="21"/>
  <c r="L78" i="21"/>
  <c r="I78" i="21"/>
  <c r="J78" i="21"/>
  <c r="P79" i="21"/>
  <c r="O79" i="21"/>
  <c r="Q79" i="21"/>
  <c r="P81" i="21"/>
  <c r="O81" i="21"/>
  <c r="Q81" i="21"/>
  <c r="P82" i="21"/>
  <c r="Q82" i="21"/>
  <c r="O82" i="21"/>
  <c r="N82" i="21"/>
  <c r="E78" i="21"/>
  <c r="F78" i="21"/>
  <c r="N83" i="21"/>
  <c r="P83" i="21"/>
  <c r="Q83" i="21"/>
  <c r="O83" i="21"/>
  <c r="L84" i="21"/>
  <c r="J84" i="21"/>
  <c r="M84" i="21"/>
  <c r="O84" i="21"/>
  <c r="N84" i="21"/>
  <c r="Q84" i="21"/>
  <c r="K86" i="21"/>
  <c r="M86" i="21"/>
  <c r="I87" i="21"/>
  <c r="K87" i="21"/>
  <c r="N86" i="21"/>
  <c r="Q86" i="21"/>
  <c r="O86" i="21"/>
  <c r="P86" i="21"/>
  <c r="P88" i="21"/>
  <c r="N88" i="21"/>
  <c r="Q88" i="21"/>
  <c r="K89" i="21"/>
  <c r="L89" i="21"/>
  <c r="O89" i="21"/>
  <c r="Q89" i="21"/>
  <c r="N89" i="21"/>
  <c r="P89" i="21"/>
  <c r="M91" i="21"/>
  <c r="I91" i="21"/>
  <c r="N92" i="21"/>
  <c r="P92" i="21"/>
  <c r="O92" i="21"/>
  <c r="Q92" i="21"/>
  <c r="K93" i="21"/>
  <c r="I93" i="21"/>
  <c r="L93" i="21"/>
  <c r="O94" i="21"/>
  <c r="Q94" i="21"/>
  <c r="I95" i="21"/>
  <c r="K95" i="21"/>
  <c r="O96" i="21"/>
  <c r="P96" i="21"/>
  <c r="N96" i="21"/>
  <c r="Q96" i="21"/>
  <c r="M97" i="21"/>
  <c r="K97" i="21"/>
  <c r="O97" i="21"/>
  <c r="Q97" i="21"/>
  <c r="P97" i="21"/>
  <c r="N97" i="21"/>
  <c r="E92" i="21"/>
  <c r="F92" i="21"/>
  <c r="L99" i="21"/>
  <c r="J99" i="21"/>
  <c r="O99" i="21"/>
  <c r="N99" i="21"/>
  <c r="Q100" i="21"/>
  <c r="N100" i="21"/>
  <c r="P100" i="21"/>
  <c r="K101" i="21"/>
  <c r="M101" i="21"/>
  <c r="Q101" i="21"/>
  <c r="P101" i="21"/>
  <c r="N101" i="21"/>
  <c r="O101" i="21"/>
  <c r="O102" i="21"/>
  <c r="P102" i="21"/>
  <c r="N102" i="21"/>
  <c r="J103" i="21"/>
  <c r="K103" i="21"/>
  <c r="I103" i="21"/>
  <c r="L105" i="21"/>
  <c r="M105" i="21"/>
  <c r="P105" i="21"/>
  <c r="N105" i="21"/>
  <c r="Q105" i="21"/>
  <c r="N106" i="21"/>
  <c r="O106" i="21"/>
  <c r="Q106" i="21"/>
  <c r="P106" i="21"/>
  <c r="J107" i="21"/>
  <c r="M107" i="21"/>
  <c r="Q107" i="21"/>
  <c r="P107" i="21"/>
  <c r="O107" i="21"/>
  <c r="Q108" i="21"/>
  <c r="P108" i="21"/>
  <c r="N108" i="21"/>
  <c r="L109" i="21"/>
  <c r="I109" i="21"/>
  <c r="Q110" i="21"/>
  <c r="N110" i="21"/>
  <c r="O110" i="21"/>
  <c r="L111" i="21"/>
  <c r="I111" i="21"/>
  <c r="P112" i="21"/>
  <c r="O112" i="21"/>
  <c r="N112" i="21"/>
  <c r="P113" i="21"/>
  <c r="Q113" i="21"/>
  <c r="O113" i="21"/>
  <c r="N114" i="21"/>
  <c r="O114" i="21"/>
  <c r="Q114" i="21"/>
  <c r="M115" i="21"/>
  <c r="I115" i="21"/>
  <c r="K115" i="21"/>
  <c r="E110" i="21"/>
  <c r="F110" i="21"/>
  <c r="I117" i="21"/>
  <c r="J117" i="21"/>
  <c r="O118" i="21"/>
  <c r="P118" i="21"/>
  <c r="Q118" i="21"/>
  <c r="Q119" i="21"/>
  <c r="N119" i="21"/>
  <c r="O119" i="21"/>
  <c r="O120" i="21"/>
  <c r="N120" i="21"/>
  <c r="Q120" i="21"/>
  <c r="N121" i="21"/>
  <c r="O121" i="21"/>
  <c r="Q121" i="21"/>
  <c r="P121" i="21"/>
  <c r="J122" i="21"/>
  <c r="I122" i="21"/>
  <c r="P123" i="21"/>
  <c r="N123" i="21"/>
  <c r="Q123" i="21"/>
  <c r="L124" i="21"/>
  <c r="J124" i="21"/>
  <c r="N124" i="21"/>
  <c r="O124" i="21"/>
  <c r="P125" i="21"/>
  <c r="O125" i="21"/>
  <c r="E120" i="21"/>
  <c r="F120" i="21"/>
  <c r="P126" i="21"/>
  <c r="N126" i="21"/>
  <c r="J128" i="21"/>
  <c r="K128" i="21"/>
  <c r="O128" i="21"/>
  <c r="Q128" i="21"/>
  <c r="N128" i="21"/>
  <c r="P128" i="21"/>
  <c r="E123" i="21"/>
  <c r="F123" i="21"/>
  <c r="L130" i="21"/>
  <c r="J130" i="21"/>
  <c r="N130" i="21"/>
  <c r="Q130" i="21"/>
  <c r="O130" i="21"/>
  <c r="P130" i="21"/>
  <c r="E125" i="21"/>
  <c r="F125" i="21"/>
  <c r="Q131" i="21"/>
  <c r="O131" i="21"/>
  <c r="N131" i="21"/>
  <c r="L132" i="21"/>
  <c r="J132" i="21"/>
  <c r="I132" i="21"/>
  <c r="N133" i="21"/>
  <c r="O133" i="21"/>
  <c r="P133" i="21"/>
  <c r="Q133" i="21"/>
  <c r="M134" i="21"/>
  <c r="L134" i="21"/>
  <c r="P134" i="21"/>
  <c r="Q134" i="21"/>
  <c r="N134" i="21"/>
  <c r="O135" i="21"/>
  <c r="N135" i="21"/>
  <c r="Q135" i="21"/>
  <c r="M136" i="21"/>
  <c r="J136" i="21"/>
  <c r="I136" i="21"/>
  <c r="L138" i="21"/>
  <c r="K138" i="21"/>
  <c r="M138" i="21"/>
  <c r="P138" i="21"/>
  <c r="O138" i="21"/>
  <c r="N138" i="21"/>
  <c r="Q138" i="21"/>
  <c r="M139" i="21"/>
  <c r="K139" i="21"/>
  <c r="I139" i="21"/>
  <c r="O140" i="21"/>
  <c r="P140" i="21"/>
  <c r="Q140" i="21"/>
  <c r="N140" i="21"/>
  <c r="I141" i="21"/>
  <c r="K141" i="21"/>
  <c r="E136" i="21"/>
  <c r="F136" i="21"/>
  <c r="N142" i="21"/>
  <c r="Q142" i="21"/>
  <c r="O142" i="21"/>
  <c r="I143" i="21"/>
  <c r="L143" i="21"/>
  <c r="L145" i="21"/>
  <c r="I145" i="21"/>
  <c r="K145" i="21"/>
  <c r="I147" i="21"/>
  <c r="K147" i="21"/>
  <c r="I149" i="21"/>
  <c r="L149" i="21"/>
  <c r="M149" i="21"/>
  <c r="K151" i="21"/>
  <c r="M151" i="21"/>
  <c r="N151" i="21"/>
  <c r="Q151" i="21"/>
  <c r="P151" i="21"/>
  <c r="O151" i="21"/>
  <c r="O152" i="21"/>
  <c r="P152" i="21"/>
  <c r="N152" i="21"/>
  <c r="P153" i="21"/>
  <c r="Q153" i="21"/>
  <c r="O153" i="21"/>
  <c r="N153" i="21"/>
  <c r="Q154" i="21"/>
  <c r="P154" i="21"/>
  <c r="N154" i="21"/>
  <c r="Q155" i="21"/>
  <c r="N155" i="21"/>
  <c r="O155" i="21"/>
  <c r="E150" i="21"/>
  <c r="F150" i="21"/>
  <c r="Q156" i="21"/>
  <c r="P156" i="21"/>
  <c r="N156" i="21"/>
  <c r="I157" i="21"/>
  <c r="M157" i="21"/>
  <c r="J157" i="21"/>
  <c r="E152" i="21"/>
  <c r="F152" i="21"/>
  <c r="Q158" i="21"/>
  <c r="N158" i="21"/>
  <c r="L159" i="21"/>
  <c r="K159" i="21"/>
  <c r="I159" i="21"/>
  <c r="E154" i="21"/>
  <c r="F154" i="21"/>
  <c r="K161" i="21"/>
  <c r="L161" i="21"/>
  <c r="J161" i="21"/>
  <c r="N161" i="21"/>
  <c r="Q161" i="21"/>
  <c r="P161" i="21"/>
  <c r="O161" i="21"/>
  <c r="P165" i="21"/>
  <c r="O165" i="21"/>
  <c r="Q165" i="21"/>
  <c r="N165" i="21"/>
  <c r="F160" i="21"/>
  <c r="E160" i="21"/>
  <c r="P166" i="21"/>
  <c r="N166" i="21"/>
  <c r="Q166" i="21"/>
  <c r="L167" i="21"/>
  <c r="I167" i="21"/>
  <c r="Q168" i="21"/>
  <c r="N168" i="21"/>
  <c r="O168" i="21"/>
  <c r="P168" i="21"/>
  <c r="P169" i="21"/>
  <c r="N169" i="21"/>
  <c r="Q169" i="21"/>
  <c r="O169" i="21"/>
  <c r="Q170" i="21"/>
  <c r="P170" i="21"/>
  <c r="O170" i="21"/>
  <c r="N170" i="21"/>
  <c r="I171" i="21"/>
  <c r="K171" i="21"/>
  <c r="L171" i="21"/>
  <c r="P172" i="21"/>
  <c r="Q172" i="21"/>
  <c r="O172" i="21"/>
  <c r="M173" i="21"/>
  <c r="K173" i="21"/>
  <c r="N173" i="21"/>
  <c r="Q173" i="21"/>
  <c r="P173" i="21"/>
  <c r="O173" i="21"/>
  <c r="O174" i="21"/>
  <c r="P174" i="21"/>
  <c r="N174" i="21"/>
  <c r="Q174" i="21"/>
  <c r="I175" i="21"/>
  <c r="M175" i="21"/>
  <c r="Q176" i="21"/>
  <c r="O176" i="21"/>
  <c r="P176" i="21"/>
  <c r="N177" i="21"/>
  <c r="O177" i="21"/>
  <c r="Q177" i="21"/>
  <c r="P177" i="21"/>
  <c r="I178" i="21"/>
  <c r="K178" i="21"/>
  <c r="N179" i="21"/>
  <c r="O179" i="21"/>
  <c r="O180" i="21"/>
  <c r="P180" i="21"/>
  <c r="O181" i="21"/>
  <c r="Q181" i="21"/>
  <c r="P181" i="21"/>
  <c r="K182" i="21"/>
  <c r="I182" i="21"/>
  <c r="L184" i="21"/>
  <c r="M184" i="21"/>
  <c r="Q184" i="21"/>
  <c r="P184" i="21"/>
  <c r="O184" i="21"/>
  <c r="N184" i="21"/>
  <c r="P185" i="21"/>
  <c r="Q185" i="21"/>
  <c r="O185" i="21"/>
  <c r="I186" i="21"/>
  <c r="J186" i="21"/>
  <c r="K186" i="21"/>
  <c r="P187" i="21"/>
  <c r="O187" i="21"/>
  <c r="Q187" i="21"/>
  <c r="M188" i="21"/>
  <c r="I188" i="21"/>
  <c r="P189" i="21"/>
  <c r="O189" i="21"/>
  <c r="N189" i="21"/>
  <c r="L190" i="21"/>
  <c r="M190" i="21"/>
  <c r="P190" i="21"/>
  <c r="Q190" i="21"/>
  <c r="N190" i="21"/>
  <c r="O191" i="21"/>
  <c r="P191" i="21"/>
  <c r="Q191" i="21"/>
  <c r="Q192" i="21"/>
  <c r="N192" i="21"/>
  <c r="O192" i="21"/>
  <c r="O193" i="21"/>
  <c r="Q193" i="21"/>
  <c r="P193" i="21"/>
  <c r="N193" i="21"/>
  <c r="O194" i="21"/>
  <c r="N194" i="21"/>
  <c r="P194" i="21"/>
  <c r="Q194" i="21"/>
  <c r="N195" i="21"/>
  <c r="Q195" i="21"/>
  <c r="P195" i="21"/>
  <c r="O195" i="21"/>
  <c r="P196" i="21"/>
  <c r="O196" i="21"/>
  <c r="Q196" i="21"/>
  <c r="N196" i="21"/>
  <c r="M198" i="21"/>
  <c r="J198" i="21"/>
  <c r="K198" i="21"/>
  <c r="Q198" i="21"/>
  <c r="N198" i="21"/>
  <c r="O198" i="21"/>
  <c r="P198" i="21"/>
  <c r="P199" i="21"/>
  <c r="Q199" i="21"/>
  <c r="O199" i="21"/>
  <c r="N199" i="21"/>
  <c r="L200" i="21"/>
  <c r="J200" i="21"/>
  <c r="N200" i="21"/>
  <c r="P200" i="21"/>
  <c r="Q200" i="21"/>
  <c r="O200" i="21"/>
  <c r="F195" i="21"/>
  <c r="E195" i="21"/>
  <c r="P201" i="21"/>
  <c r="O201" i="21"/>
  <c r="Q201" i="21"/>
  <c r="L202" i="21"/>
  <c r="K202" i="21"/>
  <c r="M202" i="21"/>
  <c r="N202" i="21"/>
  <c r="P202" i="21"/>
  <c r="Q202" i="21"/>
  <c r="O202" i="21"/>
  <c r="K204" i="21"/>
  <c r="I204" i="21"/>
  <c r="L204" i="21"/>
  <c r="K206" i="21"/>
  <c r="M206" i="21"/>
  <c r="L206" i="21"/>
  <c r="P206" i="21"/>
  <c r="Q206" i="21"/>
  <c r="O207" i="21"/>
  <c r="Q207" i="21"/>
  <c r="Q208" i="21"/>
  <c r="P208" i="21"/>
  <c r="O208" i="21"/>
  <c r="N208" i="21"/>
  <c r="O209" i="21"/>
  <c r="P209" i="21"/>
  <c r="N209" i="21"/>
  <c r="J210" i="21"/>
  <c r="K210" i="21"/>
  <c r="N210" i="21"/>
  <c r="Q210" i="21"/>
  <c r="Q211" i="21"/>
  <c r="O211" i="21"/>
  <c r="J212" i="21"/>
  <c r="I212" i="21"/>
  <c r="L212" i="21"/>
  <c r="Q214" i="21"/>
  <c r="N214" i="21"/>
  <c r="O214" i="21"/>
  <c r="P214" i="21"/>
  <c r="O215" i="21"/>
  <c r="Q215" i="21"/>
  <c r="P215" i="21"/>
  <c r="N215" i="21"/>
  <c r="M216" i="21"/>
  <c r="K216" i="21"/>
  <c r="P216" i="21"/>
  <c r="N216" i="21"/>
  <c r="Q216" i="21"/>
  <c r="O216" i="21"/>
  <c r="Q217" i="21"/>
  <c r="O217" i="21"/>
  <c r="P217" i="21"/>
  <c r="N217" i="21"/>
  <c r="P219" i="21"/>
  <c r="Q219" i="21"/>
  <c r="O219" i="21"/>
  <c r="N219" i="21"/>
  <c r="J220" i="21"/>
  <c r="I220" i="21"/>
  <c r="N221" i="21"/>
  <c r="Q221" i="21"/>
  <c r="J222" i="21"/>
  <c r="L222" i="21"/>
  <c r="O222" i="21"/>
  <c r="Q222" i="21"/>
  <c r="Q223" i="21"/>
  <c r="O223" i="21"/>
  <c r="N224" i="21"/>
  <c r="P224" i="21"/>
  <c r="O224" i="21"/>
  <c r="Q224" i="21"/>
  <c r="Q225" i="21"/>
  <c r="O225" i="21"/>
  <c r="N225" i="21"/>
  <c r="Q226" i="21"/>
  <c r="O226" i="21"/>
  <c r="N226" i="21"/>
  <c r="P226" i="21"/>
  <c r="F221" i="21"/>
  <c r="E221" i="21"/>
  <c r="L228" i="21"/>
  <c r="I228" i="21"/>
  <c r="Q229" i="21"/>
  <c r="N229" i="21"/>
  <c r="O229" i="21"/>
  <c r="I230" i="21"/>
  <c r="K230" i="21"/>
  <c r="J231" i="21"/>
  <c r="L231" i="21"/>
  <c r="Q231" i="21"/>
  <c r="N231" i="21"/>
  <c r="P231" i="21"/>
  <c r="P232" i="21"/>
  <c r="O232" i="21"/>
  <c r="N232" i="21"/>
  <c r="J233" i="21"/>
  <c r="K233" i="21"/>
  <c r="P233" i="21"/>
  <c r="O233" i="21"/>
  <c r="Q233" i="21"/>
  <c r="O234" i="21"/>
  <c r="N234" i="21"/>
  <c r="P234" i="21"/>
  <c r="P235" i="21"/>
  <c r="Q235" i="21"/>
  <c r="O235" i="21"/>
  <c r="N235" i="21"/>
  <c r="E230" i="21"/>
  <c r="F230" i="21"/>
  <c r="P236" i="21"/>
  <c r="Q236" i="21"/>
  <c r="O236" i="21"/>
  <c r="I237" i="21"/>
  <c r="L237" i="21"/>
  <c r="Q238" i="21"/>
  <c r="O238" i="21"/>
  <c r="P238" i="21"/>
  <c r="M239" i="21"/>
  <c r="L239" i="21"/>
  <c r="I239" i="21"/>
  <c r="F234" i="21"/>
  <c r="E234" i="21"/>
  <c r="Q240" i="21"/>
  <c r="P240" i="21"/>
  <c r="N240" i="21"/>
  <c r="J241" i="21"/>
  <c r="L241" i="21"/>
  <c r="Q241" i="21"/>
  <c r="P241" i="21"/>
  <c r="N241" i="21"/>
  <c r="P242" i="21"/>
  <c r="Q242" i="21"/>
  <c r="O242" i="21"/>
  <c r="N243" i="21"/>
  <c r="Q243" i="21"/>
  <c r="P243" i="21"/>
  <c r="O243" i="21"/>
  <c r="P244" i="21"/>
  <c r="O244" i="21"/>
  <c r="N244" i="21"/>
  <c r="K245" i="21"/>
  <c r="M245" i="21"/>
  <c r="L245" i="21"/>
  <c r="P245" i="21"/>
  <c r="O245" i="21"/>
  <c r="N245" i="21"/>
  <c r="Q245" i="21"/>
  <c r="L247" i="21"/>
  <c r="M247" i="21"/>
  <c r="Q247" i="21"/>
  <c r="P247" i="21"/>
  <c r="O247" i="21"/>
  <c r="N248" i="21"/>
  <c r="P248" i="21"/>
  <c r="J249" i="21"/>
  <c r="M249" i="21"/>
  <c r="L249" i="21"/>
  <c r="O249" i="21"/>
  <c r="Q249" i="21"/>
  <c r="N249" i="21"/>
  <c r="P249" i="21"/>
  <c r="Q250" i="21"/>
  <c r="O250" i="21"/>
  <c r="L251" i="21"/>
  <c r="M251" i="21"/>
  <c r="Q251" i="21"/>
  <c r="N251" i="21"/>
  <c r="P251" i="21"/>
  <c r="P252" i="21"/>
  <c r="N252" i="21"/>
  <c r="O252" i="21"/>
  <c r="I253" i="21"/>
  <c r="K253" i="21"/>
  <c r="Q254" i="21"/>
  <c r="P254" i="21"/>
  <c r="N254" i="21"/>
  <c r="M255" i="21"/>
  <c r="K255" i="21"/>
  <c r="L255" i="21"/>
  <c r="Q255" i="21"/>
  <c r="N255" i="21"/>
  <c r="O255" i="21"/>
  <c r="P255" i="21"/>
  <c r="N256" i="21"/>
  <c r="Q256" i="21"/>
  <c r="J257" i="21"/>
  <c r="K257" i="21"/>
  <c r="N257" i="21"/>
  <c r="Q257" i="21"/>
  <c r="O257" i="21"/>
  <c r="F252" i="21"/>
  <c r="E252" i="21"/>
  <c r="M259" i="21"/>
  <c r="K259" i="21"/>
  <c r="O259" i="21"/>
  <c r="P259" i="21"/>
  <c r="N259" i="21"/>
  <c r="O260" i="21"/>
  <c r="Q260" i="21"/>
  <c r="P260" i="21"/>
  <c r="J261" i="21"/>
  <c r="K261" i="21"/>
  <c r="P261" i="21"/>
  <c r="N261" i="21"/>
  <c r="O261" i="21"/>
  <c r="N262" i="21"/>
  <c r="P262" i="21"/>
  <c r="O262" i="21"/>
  <c r="K263" i="21"/>
  <c r="L263" i="21"/>
  <c r="P263" i="21"/>
  <c r="N263" i="21"/>
  <c r="O263" i="21"/>
  <c r="P264" i="21"/>
  <c r="Q264" i="21"/>
  <c r="O264" i="21"/>
  <c r="I265" i="21"/>
  <c r="M265" i="21"/>
  <c r="E260" i="21"/>
  <c r="F260" i="21"/>
  <c r="Q266" i="21"/>
  <c r="P266" i="21"/>
  <c r="N266" i="21"/>
  <c r="O266" i="21"/>
  <c r="M267" i="21"/>
  <c r="I267" i="21"/>
  <c r="O268" i="21"/>
  <c r="P268" i="21"/>
  <c r="Q268" i="21"/>
  <c r="N268" i="21"/>
  <c r="M269" i="21"/>
  <c r="K269" i="21"/>
  <c r="L269" i="21"/>
  <c r="O269" i="21"/>
  <c r="N269" i="21"/>
  <c r="Q270" i="21"/>
  <c r="P270" i="21"/>
  <c r="N270" i="21"/>
  <c r="L271" i="21"/>
  <c r="K271" i="21"/>
  <c r="Q271" i="21"/>
  <c r="O271" i="21"/>
  <c r="K273" i="21"/>
  <c r="M273" i="21"/>
  <c r="L274" i="21"/>
  <c r="J274" i="21"/>
  <c r="P274" i="21"/>
  <c r="N274" i="21"/>
  <c r="O275" i="21"/>
  <c r="Q275" i="21"/>
  <c r="N275" i="21"/>
  <c r="J276" i="21"/>
  <c r="I276" i="21"/>
  <c r="I277" i="21"/>
  <c r="K277" i="21"/>
  <c r="N278" i="21"/>
  <c r="P278" i="21"/>
  <c r="Q279" i="21"/>
  <c r="O279" i="21"/>
  <c r="N279" i="21"/>
  <c r="J280" i="21"/>
  <c r="K280" i="21"/>
  <c r="P280" i="21"/>
  <c r="Q280" i="21"/>
  <c r="N280" i="21"/>
  <c r="F275" i="21"/>
  <c r="E275" i="21"/>
  <c r="O281" i="21"/>
  <c r="N281" i="21"/>
  <c r="Q281" i="21"/>
  <c r="M282" i="21"/>
  <c r="J282" i="21"/>
  <c r="Q282" i="21"/>
  <c r="P282" i="21"/>
  <c r="N282" i="21"/>
  <c r="N283" i="21"/>
  <c r="O283" i="21"/>
  <c r="Q283" i="21"/>
  <c r="I284" i="21"/>
  <c r="M284" i="21"/>
  <c r="P285" i="21"/>
  <c r="Q285" i="21"/>
  <c r="N285" i="21"/>
  <c r="M286" i="21"/>
  <c r="J286" i="21"/>
  <c r="I288" i="21"/>
  <c r="J288" i="21"/>
  <c r="P290" i="21"/>
  <c r="N290" i="21"/>
  <c r="O290" i="21"/>
  <c r="Q290" i="21"/>
  <c r="Q291" i="21"/>
  <c r="O291" i="21"/>
  <c r="Q292" i="21"/>
  <c r="O292" i="21"/>
  <c r="P292" i="21"/>
  <c r="M293" i="21"/>
  <c r="J293" i="21"/>
  <c r="O293" i="21"/>
  <c r="P293" i="21"/>
  <c r="Q293" i="21"/>
  <c r="P294" i="21"/>
  <c r="O294" i="21"/>
  <c r="N294" i="21"/>
  <c r="Q294" i="21"/>
  <c r="J295" i="21"/>
  <c r="L295" i="21"/>
  <c r="P295" i="21"/>
  <c r="N295" i="21"/>
  <c r="Q295" i="21"/>
  <c r="F290" i="21"/>
  <c r="E290" i="21"/>
  <c r="N296" i="21"/>
  <c r="Q296" i="21"/>
  <c r="O296" i="21"/>
  <c r="P296" i="21"/>
  <c r="I297" i="21"/>
  <c r="K297" i="21"/>
  <c r="N299" i="21"/>
  <c r="Q299" i="21"/>
  <c r="O299" i="21"/>
  <c r="P299" i="21"/>
  <c r="N300" i="21"/>
  <c r="O300" i="21"/>
  <c r="P300" i="21"/>
  <c r="K301" i="21"/>
  <c r="M301" i="21"/>
  <c r="N301" i="21"/>
  <c r="P301" i="21"/>
  <c r="Q301" i="21"/>
  <c r="O302" i="21"/>
  <c r="P302" i="21"/>
  <c r="N302" i="21"/>
  <c r="P303" i="21"/>
  <c r="N303" i="21"/>
  <c r="O303" i="21"/>
  <c r="L304" i="21"/>
  <c r="M304" i="21"/>
  <c r="O304" i="21"/>
  <c r="N304" i="21"/>
  <c r="P304" i="21"/>
  <c r="Q305" i="21"/>
  <c r="N305" i="21"/>
  <c r="P305" i="21"/>
  <c r="O305" i="21"/>
  <c r="M306" i="21"/>
  <c r="L306" i="21"/>
  <c r="N306" i="21"/>
  <c r="P306" i="21"/>
  <c r="Q306" i="21"/>
  <c r="J307" i="21"/>
  <c r="K307" i="21"/>
  <c r="P307" i="21"/>
  <c r="Q307" i="21"/>
  <c r="N307" i="21"/>
  <c r="P308" i="21"/>
  <c r="O308" i="21"/>
  <c r="Q308" i="21"/>
  <c r="Q309" i="21"/>
  <c r="P309" i="21"/>
  <c r="N309" i="21"/>
  <c r="I311" i="21"/>
  <c r="M311" i="21"/>
  <c r="I312" i="21"/>
  <c r="M312" i="21"/>
  <c r="I313" i="21"/>
  <c r="J313" i="21"/>
  <c r="K313" i="21"/>
  <c r="Q314" i="21"/>
  <c r="N314" i="21"/>
  <c r="O314" i="21"/>
  <c r="I315" i="21"/>
  <c r="L315" i="21"/>
  <c r="J315" i="21"/>
  <c r="N316" i="21"/>
  <c r="P316" i="21"/>
  <c r="Q317" i="21"/>
  <c r="N317" i="21"/>
  <c r="O317" i="21"/>
  <c r="P318" i="21"/>
  <c r="N318" i="21"/>
  <c r="Q318" i="21"/>
  <c r="N319" i="21"/>
  <c r="O319" i="21"/>
  <c r="Q319" i="21"/>
  <c r="K321" i="21"/>
  <c r="I321" i="21"/>
  <c r="P322" i="21"/>
  <c r="O322" i="21"/>
  <c r="O323" i="21"/>
  <c r="P323" i="21"/>
  <c r="Q323" i="21"/>
  <c r="N323" i="21"/>
  <c r="P324" i="21"/>
  <c r="N324" i="21"/>
  <c r="O324" i="21"/>
  <c r="J325" i="21"/>
  <c r="M325" i="21"/>
  <c r="Q326" i="21"/>
  <c r="P326" i="21"/>
  <c r="O326" i="21"/>
  <c r="I327" i="21"/>
  <c r="L327" i="21"/>
  <c r="F322" i="21"/>
  <c r="E322" i="21"/>
  <c r="P328" i="21"/>
  <c r="O328" i="21"/>
  <c r="N328" i="21"/>
  <c r="K329" i="21"/>
  <c r="J329" i="21"/>
  <c r="Q329" i="21"/>
  <c r="O329" i="21"/>
  <c r="N329" i="21"/>
  <c r="F324" i="21"/>
  <c r="E324" i="21"/>
  <c r="K332" i="21"/>
  <c r="M332" i="21"/>
  <c r="I332" i="21"/>
  <c r="P334" i="21"/>
  <c r="N334" i="21"/>
  <c r="N335" i="21"/>
  <c r="Q335" i="21"/>
  <c r="O335" i="21"/>
  <c r="J337" i="21"/>
  <c r="M337" i="21"/>
  <c r="N337" i="21"/>
  <c r="Q337" i="21"/>
  <c r="O337" i="21"/>
  <c r="P337" i="21"/>
  <c r="O338" i="21"/>
  <c r="N338" i="21"/>
  <c r="P338" i="21"/>
  <c r="I339" i="21"/>
  <c r="M339" i="21"/>
  <c r="O340" i="21"/>
  <c r="P340" i="21"/>
  <c r="N340" i="21"/>
  <c r="J341" i="21"/>
  <c r="K341" i="21"/>
  <c r="O341" i="21"/>
  <c r="N341" i="21"/>
  <c r="P341" i="21"/>
  <c r="Q341" i="21"/>
  <c r="P342" i="21"/>
  <c r="N342" i="21"/>
  <c r="Q342" i="21"/>
  <c r="O342" i="21"/>
  <c r="M343" i="21"/>
  <c r="L343" i="21"/>
  <c r="J343" i="21"/>
  <c r="N343" i="21"/>
  <c r="O343" i="21"/>
  <c r="P343" i="21"/>
  <c r="E338" i="21"/>
  <c r="F338" i="21"/>
  <c r="N344" i="21"/>
  <c r="P344" i="21"/>
  <c r="K345" i="21"/>
  <c r="M345" i="21"/>
  <c r="Q345" i="21"/>
  <c r="P345" i="21"/>
  <c r="O345" i="21"/>
  <c r="F340" i="21"/>
  <c r="E340" i="21"/>
  <c r="Q346" i="21"/>
  <c r="N346" i="21"/>
  <c r="O346" i="21"/>
  <c r="L347" i="21"/>
  <c r="M347" i="21"/>
  <c r="N347" i="21"/>
  <c r="Q347" i="21"/>
  <c r="O347" i="21"/>
  <c r="Q348" i="21"/>
  <c r="P348" i="21"/>
  <c r="N348" i="21"/>
  <c r="K349" i="21"/>
  <c r="L349" i="21"/>
  <c r="I349" i="21"/>
  <c r="F344" i="21"/>
  <c r="E344" i="21"/>
  <c r="I351" i="21"/>
  <c r="K351" i="21"/>
  <c r="Q352" i="21"/>
  <c r="P352" i="21"/>
  <c r="N352" i="21"/>
  <c r="M353" i="21"/>
  <c r="I353" i="21"/>
  <c r="P354" i="21"/>
  <c r="O354" i="21"/>
  <c r="N354" i="21"/>
  <c r="K355" i="21"/>
  <c r="J355" i="21"/>
  <c r="Q355" i="21"/>
  <c r="P355" i="21"/>
  <c r="N355" i="21"/>
  <c r="N356" i="21"/>
  <c r="Q356" i="21"/>
  <c r="P356" i="21"/>
  <c r="J357" i="21"/>
  <c r="I357" i="21"/>
  <c r="O358" i="21"/>
  <c r="N358" i="21"/>
  <c r="Q358" i="21"/>
  <c r="J359" i="21"/>
  <c r="L359" i="21"/>
  <c r="O360" i="21"/>
  <c r="N360" i="21"/>
  <c r="P360" i="21"/>
  <c r="Q360" i="21"/>
  <c r="P361" i="21"/>
  <c r="O361" i="21"/>
  <c r="N361" i="21"/>
  <c r="Q361" i="21"/>
  <c r="I362" i="21"/>
  <c r="J362" i="21"/>
  <c r="O363" i="21"/>
  <c r="P363" i="21"/>
  <c r="Q363" i="21"/>
  <c r="O364" i="21"/>
  <c r="Q364" i="21"/>
  <c r="P364" i="21"/>
  <c r="N364" i="21"/>
  <c r="Q365" i="21"/>
  <c r="O365" i="21"/>
  <c r="N365" i="21"/>
  <c r="J366" i="21"/>
  <c r="K366" i="21"/>
  <c r="Q366" i="21"/>
  <c r="O366" i="21"/>
  <c r="P366" i="21"/>
  <c r="N366" i="21"/>
  <c r="O367" i="21"/>
  <c r="N367" i="21"/>
  <c r="I368" i="21"/>
  <c r="K368" i="21"/>
  <c r="F363" i="21"/>
  <c r="E363" i="21"/>
  <c r="P369" i="21"/>
  <c r="Q369" i="21"/>
  <c r="O369" i="21"/>
  <c r="N370" i="21"/>
  <c r="O370" i="21"/>
  <c r="P370" i="21"/>
  <c r="O371" i="21"/>
  <c r="P371" i="21"/>
  <c r="N371" i="21"/>
  <c r="M372" i="21"/>
  <c r="L372" i="21"/>
  <c r="P372" i="21"/>
  <c r="Q372" i="21"/>
  <c r="N372" i="21"/>
  <c r="O372" i="21"/>
  <c r="N373" i="21"/>
  <c r="Q373" i="21"/>
  <c r="P373" i="21"/>
  <c r="O373" i="21"/>
  <c r="J375" i="21"/>
  <c r="K375" i="21"/>
  <c r="I375" i="21"/>
  <c r="P376" i="21"/>
  <c r="Q376" i="21"/>
  <c r="J377" i="21"/>
  <c r="M377" i="21"/>
  <c r="N377" i="21"/>
  <c r="O377" i="21"/>
  <c r="N378" i="21"/>
  <c r="O378" i="21"/>
  <c r="P378" i="21"/>
  <c r="M379" i="21"/>
  <c r="J379" i="21"/>
  <c r="P379" i="21"/>
  <c r="N379" i="21"/>
  <c r="Q379" i="21"/>
  <c r="F374" i="21"/>
  <c r="E374" i="21"/>
  <c r="N380" i="21"/>
  <c r="O380" i="21"/>
  <c r="P380" i="21"/>
  <c r="Q381" i="21"/>
  <c r="O381" i="21"/>
  <c r="P381" i="21"/>
  <c r="N381" i="21"/>
  <c r="Q382" i="21"/>
  <c r="O382" i="21"/>
  <c r="L383" i="21"/>
  <c r="M383" i="21"/>
  <c r="O383" i="21"/>
  <c r="Q383" i="21"/>
  <c r="N383" i="21"/>
  <c r="L384" i="21"/>
  <c r="M384" i="21"/>
  <c r="N384" i="21"/>
  <c r="P384" i="21"/>
  <c r="O384" i="21"/>
  <c r="Q385" i="21"/>
  <c r="P385" i="21"/>
  <c r="N385" i="21"/>
  <c r="O387" i="21"/>
  <c r="P387" i="21"/>
  <c r="Q387" i="21"/>
  <c r="N387" i="21"/>
  <c r="M388" i="21"/>
  <c r="J388" i="21"/>
  <c r="Q388" i="21"/>
  <c r="P388" i="21"/>
  <c r="N388" i="21"/>
  <c r="O388" i="21"/>
  <c r="F383" i="21"/>
  <c r="E383" i="21"/>
  <c r="N389" i="21"/>
  <c r="P389" i="21"/>
  <c r="Q389" i="21"/>
  <c r="I390" i="21"/>
  <c r="K390" i="21"/>
  <c r="F385" i="21"/>
  <c r="E385" i="21"/>
  <c r="N391" i="21"/>
  <c r="O391" i="21"/>
  <c r="Q391" i="21"/>
  <c r="I392" i="21"/>
  <c r="K392" i="21"/>
  <c r="L393" i="21"/>
  <c r="I393" i="21"/>
  <c r="N394" i="21"/>
  <c r="P394" i="21"/>
  <c r="I395" i="21"/>
  <c r="K395" i="21"/>
  <c r="P396" i="21"/>
  <c r="O396" i="21"/>
  <c r="N396" i="21"/>
  <c r="M397" i="21"/>
  <c r="K397" i="21"/>
  <c r="N397" i="21"/>
  <c r="Q397" i="21"/>
  <c r="O397" i="21"/>
  <c r="O398" i="21"/>
  <c r="N398" i="21"/>
  <c r="I399" i="21"/>
  <c r="L399" i="21"/>
  <c r="O400" i="21"/>
  <c r="Q400" i="21"/>
  <c r="N400" i="21"/>
  <c r="K401" i="21"/>
  <c r="I401" i="21"/>
  <c r="P402" i="21"/>
  <c r="Q402" i="21"/>
  <c r="O402" i="21"/>
  <c r="K403" i="21"/>
  <c r="J403" i="21"/>
  <c r="O403" i="21"/>
  <c r="Q403" i="21"/>
  <c r="N403" i="21"/>
  <c r="P403" i="21"/>
  <c r="K405" i="21"/>
  <c r="J405" i="21"/>
  <c r="L405" i="21"/>
  <c r="Q405" i="21"/>
  <c r="N405" i="21"/>
  <c r="L407" i="21"/>
  <c r="M407" i="21"/>
  <c r="K407" i="21"/>
  <c r="O407" i="21"/>
  <c r="Q407" i="21"/>
  <c r="P407" i="21"/>
  <c r="N408" i="21"/>
  <c r="Q408" i="21"/>
  <c r="P408" i="21"/>
  <c r="L409" i="21"/>
  <c r="J409" i="21"/>
  <c r="K409" i="21"/>
  <c r="Q409" i="21"/>
  <c r="N409" i="21"/>
  <c r="P409" i="21"/>
  <c r="O409" i="21"/>
  <c r="M411" i="21"/>
  <c r="J411" i="21"/>
  <c r="Q411" i="21"/>
  <c r="N411" i="21"/>
  <c r="P411" i="21"/>
  <c r="I412" i="21"/>
  <c r="K412" i="21"/>
  <c r="K414" i="21"/>
  <c r="I414" i="21"/>
  <c r="P415" i="21"/>
  <c r="Q415" i="21"/>
  <c r="O415" i="21"/>
  <c r="J416" i="21"/>
  <c r="L416" i="21"/>
  <c r="O416" i="21"/>
  <c r="Q416" i="21"/>
  <c r="N416" i="21"/>
  <c r="P416" i="21"/>
  <c r="P417" i="21"/>
  <c r="N417" i="21"/>
  <c r="O417" i="21"/>
  <c r="Q419" i="21"/>
  <c r="P419" i="21"/>
  <c r="O419" i="21"/>
  <c r="J420" i="21"/>
  <c r="L420" i="21"/>
  <c r="N420" i="21"/>
  <c r="Q420" i="21"/>
  <c r="O420" i="21"/>
  <c r="I422" i="21"/>
  <c r="K422" i="21"/>
  <c r="L422" i="21"/>
  <c r="O423" i="21"/>
  <c r="P423" i="21"/>
  <c r="N424" i="21"/>
  <c r="Q424" i="21"/>
  <c r="O424" i="21"/>
  <c r="J425" i="21"/>
  <c r="I425" i="21"/>
  <c r="K425" i="21"/>
  <c r="F420" i="21"/>
  <c r="E420" i="21"/>
  <c r="N426" i="21"/>
  <c r="Q426" i="21"/>
  <c r="O426" i="21"/>
  <c r="P426" i="21"/>
  <c r="L427" i="21"/>
  <c r="J427" i="21"/>
  <c r="M427" i="21"/>
  <c r="P428" i="21"/>
  <c r="N428" i="21"/>
  <c r="Q428" i="21"/>
  <c r="J429" i="21"/>
  <c r="M429" i="21"/>
  <c r="N430" i="21"/>
  <c r="Q430" i="21"/>
  <c r="J431" i="21"/>
  <c r="M431" i="21"/>
  <c r="N431" i="21"/>
  <c r="Q431" i="21"/>
  <c r="O431" i="21"/>
  <c r="N432" i="21"/>
  <c r="P432" i="21"/>
  <c r="Q432" i="21"/>
  <c r="Q433" i="21"/>
  <c r="O433" i="21"/>
  <c r="P433" i="21"/>
  <c r="O434" i="21"/>
  <c r="P434" i="21"/>
  <c r="O435" i="21"/>
  <c r="N435" i="21"/>
  <c r="P435" i="21"/>
  <c r="O436" i="21"/>
  <c r="Q436" i="21"/>
  <c r="N436" i="21"/>
  <c r="I437" i="21"/>
  <c r="K437" i="21"/>
  <c r="Q438" i="21"/>
  <c r="N438" i="21"/>
  <c r="K439" i="21"/>
  <c r="L439" i="21"/>
  <c r="L441" i="21"/>
  <c r="J441" i="21"/>
  <c r="N441" i="21"/>
  <c r="P441" i="21"/>
  <c r="O441" i="21"/>
  <c r="Q441" i="21"/>
  <c r="P442" i="21"/>
  <c r="N442" i="21"/>
  <c r="O442" i="21"/>
  <c r="K443" i="21"/>
  <c r="L443" i="21"/>
  <c r="P443" i="21"/>
  <c r="Q443" i="21"/>
  <c r="P444" i="21"/>
  <c r="N444" i="21"/>
  <c r="Q444" i="21"/>
  <c r="L445" i="21"/>
  <c r="I445" i="21"/>
  <c r="F440" i="21"/>
  <c r="E440" i="21"/>
  <c r="Q446" i="21"/>
  <c r="N446" i="21"/>
  <c r="O446" i="21"/>
  <c r="P446" i="21"/>
  <c r="L447" i="21"/>
  <c r="I447" i="21"/>
  <c r="K447" i="21"/>
  <c r="I449" i="21"/>
  <c r="K449" i="21"/>
  <c r="F444" i="21"/>
  <c r="E444" i="21"/>
  <c r="N450" i="21"/>
  <c r="Q450" i="21"/>
  <c r="P450" i="21"/>
  <c r="M451" i="21"/>
  <c r="L451" i="21"/>
  <c r="P451" i="21"/>
  <c r="Q451" i="21"/>
  <c r="N451" i="21"/>
  <c r="E446" i="21"/>
  <c r="F446" i="21"/>
  <c r="Q452" i="21"/>
  <c r="P452" i="21"/>
  <c r="O452" i="21"/>
  <c r="Q453" i="21"/>
  <c r="O453" i="21"/>
  <c r="N453" i="21"/>
  <c r="P453" i="21"/>
  <c r="F448" i="21"/>
  <c r="E448" i="21"/>
  <c r="P454" i="21"/>
  <c r="O454" i="21"/>
  <c r="N454" i="21"/>
  <c r="Q454" i="21"/>
  <c r="M455" i="21"/>
  <c r="K455" i="21"/>
  <c r="Q455" i="21"/>
  <c r="P455" i="21"/>
  <c r="N455" i="21"/>
  <c r="O455" i="21"/>
  <c r="J456" i="21"/>
  <c r="I456" i="21"/>
  <c r="L456" i="21"/>
  <c r="F451" i="21"/>
  <c r="E451" i="21"/>
  <c r="P457" i="21"/>
  <c r="O457" i="21"/>
  <c r="Q457" i="21"/>
  <c r="K458" i="21"/>
  <c r="J458" i="21"/>
  <c r="N458" i="21"/>
  <c r="P458" i="21"/>
  <c r="O458" i="21"/>
  <c r="Q459" i="21"/>
  <c r="O459" i="21"/>
  <c r="L460" i="21"/>
  <c r="J460" i="21"/>
  <c r="I460" i="21"/>
  <c r="K462" i="21"/>
  <c r="I462" i="21"/>
  <c r="P463" i="21"/>
  <c r="O463" i="21"/>
  <c r="J464" i="21"/>
  <c r="K464" i="21"/>
  <c r="N464" i="21"/>
  <c r="Q464" i="21"/>
  <c r="O464" i="21"/>
  <c r="O465" i="21"/>
  <c r="Q465" i="21"/>
  <c r="P465" i="21"/>
  <c r="N465" i="21"/>
  <c r="I466" i="21"/>
  <c r="J466" i="21"/>
  <c r="M466" i="21"/>
  <c r="F461" i="21"/>
  <c r="E461" i="21"/>
  <c r="P467" i="21"/>
  <c r="O467" i="21"/>
  <c r="L468" i="21"/>
  <c r="I468" i="21"/>
  <c r="O469" i="21"/>
  <c r="P469" i="21"/>
  <c r="Q469" i="21"/>
  <c r="L470" i="21"/>
  <c r="I470" i="21"/>
  <c r="N471" i="21"/>
  <c r="P471" i="21"/>
  <c r="Q471" i="21"/>
  <c r="O471" i="21"/>
  <c r="K472" i="21"/>
  <c r="M472" i="21"/>
  <c r="P472" i="21"/>
  <c r="O472" i="21"/>
  <c r="F467" i="21"/>
  <c r="E467" i="21"/>
  <c r="P473" i="21"/>
  <c r="O473" i="21"/>
  <c r="N473" i="21"/>
  <c r="K474" i="21"/>
  <c r="J474" i="21"/>
  <c r="Q474" i="21"/>
  <c r="P474" i="21"/>
  <c r="O474" i="21"/>
  <c r="N474" i="21"/>
  <c r="O475" i="21"/>
  <c r="Q475" i="21"/>
  <c r="N475" i="21"/>
  <c r="M476" i="21"/>
  <c r="L476" i="21"/>
  <c r="N476" i="21"/>
  <c r="O476" i="21"/>
  <c r="P476" i="21"/>
  <c r="J478" i="21"/>
  <c r="M478" i="21"/>
  <c r="L478" i="21"/>
  <c r="P478" i="21"/>
  <c r="Q478" i="21"/>
  <c r="N478" i="21"/>
  <c r="O478" i="21"/>
  <c r="Q479" i="21"/>
  <c r="O479" i="21"/>
  <c r="N479" i="21"/>
  <c r="P479" i="21"/>
  <c r="K480" i="21"/>
  <c r="J480" i="21"/>
  <c r="M480" i="21"/>
  <c r="P480" i="21"/>
  <c r="N480" i="21"/>
  <c r="O480" i="21"/>
  <c r="O481" i="21"/>
  <c r="Q481" i="21"/>
  <c r="N481" i="21"/>
  <c r="P481" i="21"/>
  <c r="I482" i="21"/>
  <c r="K482" i="21"/>
  <c r="P483" i="21"/>
  <c r="Q483" i="21"/>
  <c r="O483" i="21"/>
  <c r="N483" i="21"/>
  <c r="L484" i="21"/>
  <c r="J484" i="21"/>
  <c r="I484" i="21"/>
  <c r="E479" i="21"/>
  <c r="F479" i="21"/>
  <c r="I486" i="21"/>
  <c r="K486" i="21"/>
  <c r="O488" i="21"/>
  <c r="P488" i="21"/>
  <c r="N488" i="21"/>
  <c r="P489" i="21"/>
  <c r="O489" i="21"/>
  <c r="Q489" i="21"/>
  <c r="N490" i="21"/>
  <c r="O490" i="21"/>
  <c r="Q490" i="21"/>
  <c r="P490" i="21"/>
  <c r="N491" i="21"/>
  <c r="O491" i="21"/>
  <c r="P491" i="21"/>
  <c r="I492" i="21"/>
  <c r="M492" i="21"/>
  <c r="M494" i="21"/>
  <c r="K494" i="21"/>
  <c r="L494" i="21"/>
  <c r="P494" i="21"/>
  <c r="O494" i="21"/>
  <c r="Q494" i="21"/>
  <c r="N495" i="21"/>
  <c r="O495" i="21"/>
  <c r="P495" i="21"/>
  <c r="L496" i="21"/>
  <c r="I496" i="21"/>
  <c r="F491" i="21"/>
  <c r="E491" i="21"/>
  <c r="N497" i="21"/>
  <c r="P497" i="21"/>
  <c r="Q497" i="21"/>
  <c r="K498" i="21"/>
  <c r="L498" i="21"/>
  <c r="Q498" i="21"/>
  <c r="N498" i="21"/>
  <c r="P498" i="21"/>
  <c r="O498" i="21"/>
  <c r="E493" i="21"/>
  <c r="F493" i="21"/>
  <c r="P499" i="21"/>
  <c r="Q499" i="21"/>
  <c r="O499" i="21"/>
  <c r="M500" i="21"/>
  <c r="K500" i="21"/>
  <c r="P500" i="21"/>
  <c r="N500" i="21"/>
  <c r="O500" i="21"/>
  <c r="O501" i="21"/>
  <c r="P501" i="21"/>
  <c r="K502" i="21"/>
  <c r="M502" i="21"/>
  <c r="O502" i="21"/>
  <c r="N502" i="21"/>
  <c r="P502" i="21"/>
  <c r="Q502" i="21"/>
  <c r="L504" i="21"/>
  <c r="M504" i="21"/>
  <c r="P504" i="21"/>
  <c r="N504" i="21"/>
  <c r="Q504" i="21"/>
  <c r="N505" i="21"/>
  <c r="P505" i="21"/>
  <c r="Q505" i="21"/>
  <c r="I506" i="21"/>
  <c r="L506" i="21"/>
  <c r="M506" i="21"/>
  <c r="O507" i="21"/>
  <c r="P507" i="21"/>
  <c r="N507" i="21"/>
  <c r="F502" i="21"/>
  <c r="E502" i="21"/>
  <c r="N508" i="21"/>
  <c r="Q508" i="21"/>
  <c r="O508" i="21"/>
  <c r="P508" i="21"/>
  <c r="I509" i="21"/>
  <c r="M509" i="21"/>
  <c r="P510" i="21"/>
  <c r="N510" i="21"/>
  <c r="O510" i="21"/>
  <c r="Q511" i="21"/>
  <c r="P511" i="21"/>
  <c r="O511" i="21"/>
  <c r="L512" i="21"/>
  <c r="J512" i="21"/>
  <c r="I512" i="21"/>
  <c r="L513" i="21"/>
  <c r="M513" i="21"/>
  <c r="Q513" i="21"/>
  <c r="N513" i="21"/>
  <c r="O513" i="21"/>
  <c r="Q514" i="21"/>
  <c r="N514" i="21"/>
  <c r="O514" i="21"/>
  <c r="P514" i="21"/>
  <c r="J515" i="21"/>
  <c r="M515" i="21"/>
  <c r="K515" i="21"/>
  <c r="P515" i="21"/>
  <c r="Q515" i="21"/>
  <c r="O515" i="21"/>
  <c r="N515" i="21"/>
  <c r="J517" i="21"/>
  <c r="L517" i="21"/>
  <c r="O517" i="21"/>
  <c r="Q517" i="21"/>
  <c r="N517" i="21"/>
  <c r="P517" i="21"/>
  <c r="N518" i="21"/>
  <c r="O518" i="21"/>
  <c r="P518" i="21"/>
  <c r="J519" i="21"/>
  <c r="L519" i="21"/>
  <c r="O519" i="21"/>
  <c r="N519" i="21"/>
  <c r="Q519" i="21"/>
  <c r="P519" i="21"/>
  <c r="Q520" i="21"/>
  <c r="P520" i="21"/>
  <c r="N520" i="21"/>
  <c r="J521" i="21"/>
  <c r="M521" i="21"/>
  <c r="I521" i="21"/>
  <c r="Q522" i="21"/>
  <c r="N522" i="21"/>
  <c r="O522" i="21"/>
  <c r="Q523" i="21"/>
  <c r="O523" i="21"/>
  <c r="N523" i="21"/>
  <c r="P523" i="21"/>
  <c r="L525" i="21"/>
  <c r="M525" i="21"/>
  <c r="Q525" i="21"/>
  <c r="N525" i="21"/>
  <c r="P525" i="21"/>
  <c r="E520" i="21"/>
  <c r="F520" i="21"/>
  <c r="N526" i="21"/>
  <c r="Q526" i="21"/>
  <c r="M527" i="21"/>
  <c r="I527" i="21"/>
  <c r="M529" i="21"/>
  <c r="J529" i="21"/>
  <c r="P529" i="21"/>
  <c r="Q529" i="21"/>
  <c r="O529" i="21"/>
  <c r="N530" i="21"/>
  <c r="O530" i="21"/>
  <c r="P530" i="21"/>
  <c r="Q530" i="21"/>
  <c r="O531" i="21"/>
  <c r="N531" i="21"/>
  <c r="P531" i="21"/>
  <c r="K533" i="21"/>
  <c r="J533" i="21"/>
  <c r="M533" i="21"/>
  <c r="P533" i="21"/>
  <c r="Q533" i="21"/>
  <c r="N533" i="21"/>
  <c r="N534" i="21"/>
  <c r="Q534" i="21"/>
  <c r="O534" i="21"/>
  <c r="Q535" i="21"/>
  <c r="N535" i="21"/>
  <c r="F530" i="21"/>
  <c r="E530" i="21"/>
  <c r="O536" i="21"/>
  <c r="Q536" i="21"/>
  <c r="P536" i="21"/>
  <c r="L537" i="21"/>
  <c r="I537" i="21"/>
  <c r="E532" i="21"/>
  <c r="F532" i="21"/>
  <c r="P538" i="21"/>
  <c r="O538" i="21"/>
  <c r="N538" i="21"/>
  <c r="Q538" i="21"/>
  <c r="N539" i="21"/>
  <c r="Q539" i="21"/>
  <c r="P539" i="21"/>
  <c r="P540" i="21"/>
  <c r="Q540" i="21"/>
  <c r="O540" i="21"/>
  <c r="J541" i="21"/>
  <c r="K541" i="21"/>
  <c r="O541" i="21"/>
  <c r="P541" i="21"/>
  <c r="Q541" i="21"/>
  <c r="N541" i="21"/>
  <c r="Q542" i="21"/>
  <c r="N542" i="21"/>
  <c r="P542" i="21"/>
  <c r="O543" i="21"/>
  <c r="P543" i="21"/>
  <c r="Q543" i="21"/>
  <c r="N543" i="21"/>
  <c r="P544" i="21"/>
  <c r="O544" i="21"/>
  <c r="N544" i="21"/>
  <c r="L546" i="21"/>
  <c r="J546" i="21"/>
  <c r="P546" i="21"/>
  <c r="N546" i="21"/>
  <c r="O546" i="21"/>
  <c r="O547" i="21"/>
  <c r="Q547" i="21"/>
  <c r="P547" i="21"/>
  <c r="K548" i="21"/>
  <c r="J548" i="21"/>
  <c r="O549" i="21"/>
  <c r="Q549" i="21"/>
  <c r="P549" i="21"/>
  <c r="N549" i="21"/>
  <c r="O551" i="21"/>
  <c r="Q551" i="21"/>
  <c r="P551" i="21"/>
  <c r="N551" i="21"/>
  <c r="J552" i="21"/>
  <c r="I552" i="21"/>
  <c r="F547" i="21"/>
  <c r="E547" i="21"/>
  <c r="P553" i="21"/>
  <c r="O553" i="21"/>
  <c r="N553" i="21"/>
  <c r="Q553" i="21"/>
  <c r="Q40" i="21"/>
  <c r="P40" i="21"/>
  <c r="O40" i="21"/>
  <c r="N40" i="21"/>
  <c r="P58" i="21"/>
  <c r="O58" i="21"/>
  <c r="N58" i="21"/>
  <c r="Q58" i="21"/>
  <c r="O62" i="21"/>
  <c r="Q62" i="21"/>
  <c r="P62" i="21"/>
  <c r="N62" i="21"/>
  <c r="P68" i="21"/>
  <c r="N68" i="21"/>
  <c r="Q68" i="21"/>
  <c r="O68" i="21"/>
  <c r="O72" i="21"/>
  <c r="N72" i="21"/>
  <c r="P72" i="21"/>
  <c r="Q72" i="21"/>
  <c r="P78" i="21"/>
  <c r="O78" i="21"/>
  <c r="N78" i="21"/>
  <c r="Q78" i="21"/>
  <c r="N87" i="21"/>
  <c r="P87" i="21"/>
  <c r="Q87" i="21"/>
  <c r="O87" i="21"/>
  <c r="Q91" i="21"/>
  <c r="O91" i="21"/>
  <c r="N91" i="21"/>
  <c r="P91" i="21"/>
  <c r="Q93" i="21"/>
  <c r="O93" i="21"/>
  <c r="N93" i="21"/>
  <c r="P93" i="21"/>
  <c r="P95" i="21"/>
  <c r="Q95" i="21"/>
  <c r="N95" i="21"/>
  <c r="O95" i="21"/>
  <c r="P103" i="21"/>
  <c r="Q103" i="21"/>
  <c r="N103" i="21"/>
  <c r="O103" i="21"/>
  <c r="N109" i="21"/>
  <c r="Q109" i="21"/>
  <c r="O109" i="21"/>
  <c r="P109" i="21"/>
  <c r="N111" i="21"/>
  <c r="O111" i="21"/>
  <c r="Q111" i="21"/>
  <c r="P111" i="21"/>
  <c r="P115" i="21"/>
  <c r="O115" i="21"/>
  <c r="N115" i="21"/>
  <c r="Q115" i="21"/>
  <c r="Q117" i="21"/>
  <c r="O117" i="21"/>
  <c r="N117" i="21"/>
  <c r="P117" i="21"/>
  <c r="P122" i="21"/>
  <c r="N122" i="21"/>
  <c r="Q122" i="21"/>
  <c r="O122" i="21"/>
  <c r="Q132" i="21"/>
  <c r="P132" i="21"/>
  <c r="N132" i="21"/>
  <c r="O132" i="21"/>
  <c r="Q136" i="21"/>
  <c r="N136" i="21"/>
  <c r="P136" i="21"/>
  <c r="O136" i="21"/>
  <c r="N139" i="21"/>
  <c r="Q139" i="21"/>
  <c r="P139" i="21"/>
  <c r="O139" i="21"/>
  <c r="N141" i="21"/>
  <c r="O141" i="21"/>
  <c r="P141" i="21"/>
  <c r="Q141" i="21"/>
  <c r="O143" i="21"/>
  <c r="P143" i="21"/>
  <c r="N143" i="21"/>
  <c r="Q143" i="21"/>
  <c r="O145" i="21"/>
  <c r="N145" i="21"/>
  <c r="Q145" i="21"/>
  <c r="P145" i="21"/>
  <c r="P147" i="21"/>
  <c r="N147" i="21"/>
  <c r="O147" i="21"/>
  <c r="Q147" i="21"/>
  <c r="N149" i="21"/>
  <c r="P149" i="21"/>
  <c r="O149" i="21"/>
  <c r="Q149" i="21"/>
  <c r="O157" i="21"/>
  <c r="Q157" i="21"/>
  <c r="P157" i="21"/>
  <c r="N157" i="21"/>
  <c r="P159" i="21"/>
  <c r="O159" i="21"/>
  <c r="N159" i="21"/>
  <c r="Q159" i="21"/>
  <c r="N167" i="21"/>
  <c r="O167" i="21"/>
  <c r="Q167" i="21"/>
  <c r="P167" i="21"/>
  <c r="N171" i="21"/>
  <c r="P171" i="21"/>
  <c r="Q171" i="21"/>
  <c r="O171" i="21"/>
  <c r="Q175" i="21"/>
  <c r="N175" i="21"/>
  <c r="O175" i="21"/>
  <c r="P175" i="21"/>
  <c r="N178" i="21"/>
  <c r="O178" i="21"/>
  <c r="Q178" i="21"/>
  <c r="P178" i="21"/>
  <c r="N182" i="21"/>
  <c r="P182" i="21"/>
  <c r="Q182" i="21"/>
  <c r="O182" i="21"/>
  <c r="N186" i="21"/>
  <c r="Q186" i="21"/>
  <c r="O186" i="21"/>
  <c r="P186" i="21"/>
  <c r="Q188" i="21"/>
  <c r="P188" i="21"/>
  <c r="N188" i="21"/>
  <c r="O188" i="21"/>
  <c r="N204" i="21"/>
  <c r="P204" i="21"/>
  <c r="O204" i="21"/>
  <c r="Q204" i="21"/>
  <c r="P212" i="21"/>
  <c r="O212" i="21"/>
  <c r="Q212" i="21"/>
  <c r="N212" i="21"/>
  <c r="P220" i="21"/>
  <c r="O220" i="21"/>
  <c r="Q220" i="21"/>
  <c r="N220" i="21"/>
  <c r="Q228" i="21"/>
  <c r="O228" i="21"/>
  <c r="N228" i="21"/>
  <c r="P228" i="21"/>
  <c r="N230" i="21"/>
  <c r="O230" i="21"/>
  <c r="P230" i="21"/>
  <c r="Q230" i="21"/>
  <c r="P237" i="21"/>
  <c r="O237" i="21"/>
  <c r="N237" i="21"/>
  <c r="Q237" i="21"/>
  <c r="N239" i="21"/>
  <c r="Q239" i="21"/>
  <c r="O239" i="21"/>
  <c r="P239" i="21"/>
  <c r="Q253" i="21"/>
  <c r="N253" i="21"/>
  <c r="O253" i="21"/>
  <c r="P253" i="21"/>
  <c r="N265" i="21"/>
  <c r="O265" i="21"/>
  <c r="P265" i="21"/>
  <c r="Q265" i="21"/>
  <c r="O267" i="21"/>
  <c r="P267" i="21"/>
  <c r="N267" i="21"/>
  <c r="Q267" i="21"/>
  <c r="Q276" i="21"/>
  <c r="N276" i="21"/>
  <c r="O276" i="21"/>
  <c r="P276" i="21"/>
  <c r="Q277" i="21"/>
  <c r="O277" i="21"/>
  <c r="N277" i="21"/>
  <c r="P277" i="21"/>
  <c r="Q284" i="21"/>
  <c r="P284" i="21"/>
  <c r="N284" i="21"/>
  <c r="O284" i="21"/>
  <c r="Q288" i="21"/>
  <c r="P288" i="21"/>
  <c r="N288" i="21"/>
  <c r="O288" i="21"/>
  <c r="O297" i="21"/>
  <c r="Q297" i="21"/>
  <c r="P297" i="21"/>
  <c r="N297" i="21"/>
  <c r="Q311" i="21"/>
  <c r="P311" i="21"/>
  <c r="O311" i="21"/>
  <c r="N311" i="21"/>
  <c r="O312" i="21"/>
  <c r="P312" i="21"/>
  <c r="Q312" i="21"/>
  <c r="N312" i="21"/>
  <c r="P313" i="21"/>
  <c r="N313" i="21"/>
  <c r="Q313" i="21"/>
  <c r="O313" i="21"/>
  <c r="P315" i="21"/>
  <c r="N315" i="21"/>
  <c r="O315" i="21"/>
  <c r="Q315" i="21"/>
  <c r="O321" i="21"/>
  <c r="N321" i="21"/>
  <c r="Q321" i="21"/>
  <c r="P321" i="21"/>
  <c r="P327" i="21"/>
  <c r="N327" i="21"/>
  <c r="O327" i="21"/>
  <c r="Q327" i="21"/>
  <c r="O332" i="21"/>
  <c r="P332" i="21"/>
  <c r="Q332" i="21"/>
  <c r="N332" i="21"/>
  <c r="N339" i="21"/>
  <c r="Q339" i="21"/>
  <c r="O339" i="21"/>
  <c r="P339" i="21"/>
  <c r="O349" i="21"/>
  <c r="N349" i="21"/>
  <c r="Q349" i="21"/>
  <c r="P349" i="21"/>
  <c r="P351" i="21"/>
  <c r="Q351" i="21"/>
  <c r="N351" i="21"/>
  <c r="O351" i="21"/>
  <c r="O353" i="21"/>
  <c r="Q353" i="21"/>
  <c r="N353" i="21"/>
  <c r="P353" i="21"/>
  <c r="P357" i="21"/>
  <c r="Q357" i="21"/>
  <c r="N357" i="21"/>
  <c r="O357" i="21"/>
  <c r="N362" i="21"/>
  <c r="P362" i="21"/>
  <c r="O362" i="21"/>
  <c r="Q362" i="21"/>
  <c r="N368" i="21"/>
  <c r="P368" i="21"/>
  <c r="Q368" i="21"/>
  <c r="O368" i="21"/>
  <c r="O375" i="21"/>
  <c r="P375" i="21"/>
  <c r="Q375" i="21"/>
  <c r="N375" i="21"/>
  <c r="N390" i="21"/>
  <c r="Q390" i="21"/>
  <c r="O390" i="21"/>
  <c r="P390" i="21"/>
  <c r="N392" i="21"/>
  <c r="P392" i="21"/>
  <c r="Q392" i="21"/>
  <c r="O392" i="21"/>
  <c r="N393" i="21"/>
  <c r="O393" i="21"/>
  <c r="Q393" i="21"/>
  <c r="P393" i="21"/>
  <c r="P395" i="21"/>
  <c r="Q395" i="21"/>
  <c r="O395" i="21"/>
  <c r="N395" i="21"/>
  <c r="O399" i="21"/>
  <c r="Q399" i="21"/>
  <c r="N399" i="21"/>
  <c r="P399" i="21"/>
  <c r="O401" i="21"/>
  <c r="N401" i="21"/>
  <c r="Q401" i="21"/>
  <c r="P401" i="21"/>
  <c r="N412" i="21"/>
  <c r="Q412" i="21"/>
  <c r="P412" i="21"/>
  <c r="O412" i="21"/>
  <c r="Q414" i="21"/>
  <c r="P414" i="21"/>
  <c r="N414" i="21"/>
  <c r="O414" i="21"/>
  <c r="N422" i="21"/>
  <c r="O422" i="21"/>
  <c r="Q422" i="21"/>
  <c r="P422" i="21"/>
  <c r="Q425" i="21"/>
  <c r="O425" i="21"/>
  <c r="N425" i="21"/>
  <c r="P425" i="21"/>
  <c r="P437" i="21"/>
  <c r="N437" i="21"/>
  <c r="O437" i="21"/>
  <c r="Q437" i="21"/>
  <c r="N445" i="21"/>
  <c r="O445" i="21"/>
  <c r="Q445" i="21"/>
  <c r="P445" i="21"/>
  <c r="N447" i="21"/>
  <c r="P447" i="21"/>
  <c r="O447" i="21"/>
  <c r="Q447" i="21"/>
  <c r="P449" i="21"/>
  <c r="N449" i="21"/>
  <c r="O449" i="21"/>
  <c r="Q449" i="21"/>
  <c r="Q456" i="21"/>
  <c r="N456" i="21"/>
  <c r="O456" i="21"/>
  <c r="P456" i="21"/>
  <c r="O460" i="21"/>
  <c r="N460" i="21"/>
  <c r="Q460" i="21"/>
  <c r="P460" i="21"/>
  <c r="N462" i="21"/>
  <c r="Q462" i="21"/>
  <c r="O462" i="21"/>
  <c r="P462" i="21"/>
  <c r="O466" i="21"/>
  <c r="P466" i="21"/>
  <c r="N466" i="21"/>
  <c r="Q466" i="21"/>
  <c r="O468" i="21"/>
  <c r="N468" i="21"/>
  <c r="P468" i="21"/>
  <c r="Q468" i="21"/>
  <c r="N470" i="21"/>
  <c r="Q470" i="21"/>
  <c r="O470" i="21"/>
  <c r="P470" i="21"/>
  <c r="P482" i="21"/>
  <c r="N482" i="21"/>
  <c r="Q482" i="21"/>
  <c r="O482" i="21"/>
  <c r="N484" i="21"/>
  <c r="O484" i="21"/>
  <c r="Q484" i="21"/>
  <c r="P484" i="21"/>
  <c r="P486" i="21"/>
  <c r="N486" i="21"/>
  <c r="Q486" i="21"/>
  <c r="O486" i="21"/>
  <c r="P492" i="21"/>
  <c r="O492" i="21"/>
  <c r="Q492" i="21"/>
  <c r="N492" i="21"/>
  <c r="O496" i="21"/>
  <c r="N496" i="21"/>
  <c r="Q496" i="21"/>
  <c r="P496" i="21"/>
  <c r="O506" i="21"/>
  <c r="P506" i="21"/>
  <c r="Q506" i="21"/>
  <c r="N506" i="21"/>
  <c r="Q509" i="21"/>
  <c r="N509" i="21"/>
  <c r="O509" i="21"/>
  <c r="P509" i="21"/>
  <c r="O512" i="21"/>
  <c r="Q512" i="21"/>
  <c r="P512" i="21"/>
  <c r="N512" i="21"/>
  <c r="N521" i="21"/>
  <c r="Q521" i="21"/>
  <c r="P521" i="21"/>
  <c r="O521" i="21"/>
  <c r="P527" i="21"/>
  <c r="O527" i="21"/>
  <c r="N527" i="21"/>
  <c r="Q527" i="21"/>
  <c r="P537" i="21"/>
  <c r="N537" i="21"/>
  <c r="O537" i="21"/>
  <c r="Q537" i="21"/>
  <c r="P552" i="21"/>
  <c r="O552" i="21"/>
  <c r="Q552" i="21"/>
  <c r="N552" i="21"/>
  <c r="D548" i="21"/>
  <c r="H554" i="21"/>
  <c r="J554" i="21" s="1"/>
  <c r="F548" i="21"/>
  <c r="E548" i="21"/>
  <c r="I554" i="21"/>
  <c r="O554" i="21"/>
  <c r="K554" i="21"/>
  <c r="M554" i="21"/>
  <c r="L554" i="21"/>
  <c r="H555" i="21"/>
  <c r="D549" i="21"/>
  <c r="E549" i="21" s="1"/>
  <c r="M555" i="21"/>
  <c r="K555" i="21"/>
  <c r="L555" i="21"/>
  <c r="J555" i="21"/>
  <c r="I555" i="21"/>
  <c r="F549" i="21"/>
  <c r="D550" i="21"/>
  <c r="H556" i="21"/>
  <c r="K556" i="21" s="1"/>
  <c r="F550" i="21"/>
  <c r="E550" i="21"/>
  <c r="M556" i="21"/>
  <c r="I556" i="21"/>
  <c r="L556" i="21"/>
  <c r="J556" i="21"/>
  <c r="D551" i="21"/>
  <c r="F551" i="21"/>
  <c r="H557" i="21"/>
  <c r="E551" i="21"/>
  <c r="D552" i="21"/>
  <c r="H558" i="21"/>
  <c r="L558" i="21" s="1"/>
  <c r="E552" i="21"/>
  <c r="F552" i="21"/>
  <c r="K558" i="21"/>
  <c r="I558" i="21"/>
  <c r="M558" i="21"/>
  <c r="J558" i="21"/>
  <c r="D553" i="21"/>
  <c r="F553" i="21"/>
  <c r="H559" i="21"/>
  <c r="E553" i="21"/>
  <c r="D554" i="21"/>
  <c r="H560" i="21"/>
  <c r="K560" i="21" s="1"/>
  <c r="E554" i="21"/>
  <c r="F554" i="21"/>
  <c r="M560" i="21"/>
  <c r="L560" i="21"/>
  <c r="I560" i="21"/>
  <c r="J560" i="21"/>
  <c r="D555" i="21"/>
  <c r="F555" i="21"/>
  <c r="H561" i="21"/>
  <c r="E555" i="21"/>
  <c r="D556" i="21"/>
  <c r="H562" i="21"/>
  <c r="K562" i="21" s="1"/>
  <c r="F556" i="21"/>
  <c r="E556" i="21"/>
  <c r="J562" i="21"/>
  <c r="I562" i="21"/>
  <c r="M562" i="21"/>
  <c r="L562" i="21"/>
  <c r="H563" i="21"/>
  <c r="D557" i="21"/>
  <c r="F557" i="21" s="1"/>
  <c r="K563" i="21"/>
  <c r="I563" i="21"/>
  <c r="O563" i="21"/>
  <c r="L563" i="21"/>
  <c r="N563" i="21"/>
  <c r="M563" i="21"/>
  <c r="J563" i="21"/>
  <c r="E557" i="21"/>
  <c r="D558" i="21"/>
  <c r="H564" i="21"/>
  <c r="K564" i="21" s="1"/>
  <c r="F558" i="21"/>
  <c r="E558" i="21"/>
  <c r="J564" i="21"/>
  <c r="I564" i="21"/>
  <c r="M564" i="21"/>
  <c r="L564" i="21"/>
  <c r="H565" i="21"/>
  <c r="D559" i="21"/>
  <c r="F559" i="21" s="1"/>
  <c r="J565" i="21"/>
  <c r="I565" i="21"/>
  <c r="P565" i="21"/>
  <c r="M565" i="21"/>
  <c r="Q565" i="21"/>
  <c r="L565" i="21"/>
  <c r="K565" i="21"/>
  <c r="E559" i="21"/>
  <c r="D560" i="21"/>
  <c r="H566" i="21"/>
  <c r="K566" i="21" s="1"/>
  <c r="F560" i="21"/>
  <c r="E560" i="21"/>
  <c r="J566" i="21"/>
  <c r="L566" i="21"/>
  <c r="M566" i="21"/>
  <c r="I566" i="21"/>
  <c r="H567" i="21"/>
  <c r="D561" i="21"/>
  <c r="F561" i="21" s="1"/>
  <c r="K567" i="21"/>
  <c r="I567" i="21"/>
  <c r="N567" i="21"/>
  <c r="J567" i="21"/>
  <c r="Q567" i="21"/>
  <c r="M567" i="21"/>
  <c r="L567" i="21"/>
  <c r="E561" i="21"/>
  <c r="D562" i="21"/>
  <c r="H568" i="21"/>
  <c r="L568" i="21" s="1"/>
  <c r="E562" i="21"/>
  <c r="F562" i="21"/>
  <c r="I568" i="21"/>
  <c r="P568" i="21"/>
  <c r="M568" i="21"/>
  <c r="J568" i="21"/>
  <c r="K568" i="21"/>
  <c r="H569" i="21"/>
  <c r="D563" i="21"/>
  <c r="E563" i="21" s="1"/>
  <c r="L569" i="21"/>
  <c r="J569" i="21"/>
  <c r="M569" i="21"/>
  <c r="K569" i="21"/>
  <c r="I569" i="21"/>
  <c r="F563" i="21"/>
  <c r="P569" i="21"/>
  <c r="D564" i="21"/>
  <c r="H570" i="21"/>
  <c r="I570" i="21" s="1"/>
  <c r="Q570" i="21"/>
  <c r="E564" i="21"/>
  <c r="P570" i="21"/>
  <c r="F564" i="21"/>
  <c r="O570" i="21"/>
  <c r="J570" i="21"/>
  <c r="N570" i="21"/>
  <c r="L570" i="21"/>
  <c r="K570" i="21"/>
  <c r="M570" i="21"/>
  <c r="H571" i="21"/>
  <c r="D565" i="21"/>
  <c r="F565" i="21" s="1"/>
  <c r="M571" i="21"/>
  <c r="L571" i="21"/>
  <c r="J571" i="21"/>
  <c r="I571" i="21"/>
  <c r="K571" i="21"/>
  <c r="E565" i="21"/>
  <c r="D566" i="21"/>
  <c r="H572" i="21"/>
  <c r="M572" i="21" s="1"/>
  <c r="F566" i="21"/>
  <c r="E566" i="21"/>
  <c r="K572" i="21"/>
  <c r="J572" i="21"/>
  <c r="I572" i="21"/>
  <c r="L572" i="21"/>
  <c r="Q572" i="21"/>
  <c r="H573" i="21"/>
  <c r="D567" i="21"/>
  <c r="E567" i="21" s="1"/>
  <c r="J573" i="21"/>
  <c r="I573" i="21"/>
  <c r="Q573" i="21"/>
  <c r="L573" i="21"/>
  <c r="O573" i="21"/>
  <c r="K573" i="21"/>
  <c r="M573" i="21"/>
  <c r="F567" i="21"/>
  <c r="D568" i="21"/>
  <c r="H574" i="21"/>
  <c r="L574" i="21" s="1"/>
  <c r="F568" i="21"/>
  <c r="J574" i="21"/>
  <c r="I574" i="21"/>
  <c r="K574" i="21"/>
  <c r="Q574" i="21"/>
  <c r="E568" i="21"/>
  <c r="M574" i="21"/>
  <c r="H575" i="21"/>
  <c r="D569" i="21"/>
  <c r="F569" i="21" s="1"/>
  <c r="K575" i="21"/>
  <c r="I575" i="21"/>
  <c r="N575" i="21"/>
  <c r="J575" i="21"/>
  <c r="P575" i="21"/>
  <c r="L575" i="21"/>
  <c r="M575" i="21"/>
  <c r="E569" i="21"/>
  <c r="D570" i="21"/>
  <c r="H576" i="21"/>
  <c r="M576" i="21" s="1"/>
  <c r="F570" i="21"/>
  <c r="E570" i="21"/>
  <c r="I576" i="21"/>
  <c r="P576" i="21"/>
  <c r="J576" i="21"/>
  <c r="L576" i="21"/>
  <c r="K576" i="21"/>
  <c r="H577" i="21"/>
  <c r="D571" i="21"/>
  <c r="F571" i="21" s="1"/>
  <c r="K577" i="21"/>
  <c r="M577" i="21"/>
  <c r="I577" i="21"/>
  <c r="O577" i="21"/>
  <c r="L577" i="21"/>
  <c r="J577" i="21"/>
  <c r="E571" i="21"/>
  <c r="D572" i="21"/>
  <c r="H578" i="21"/>
  <c r="K578" i="21" s="1"/>
  <c r="F572" i="21"/>
  <c r="E572" i="21"/>
  <c r="I578" i="21"/>
  <c r="P578" i="21"/>
  <c r="L578" i="21"/>
  <c r="M578" i="21"/>
  <c r="J578" i="21"/>
  <c r="H579" i="21"/>
  <c r="J579" i="21"/>
  <c r="L579" i="21"/>
  <c r="K579" i="21"/>
  <c r="D573" i="21"/>
  <c r="E573" i="21" s="1"/>
  <c r="I579" i="21"/>
  <c r="M579" i="21"/>
  <c r="F573" i="21"/>
  <c r="D574" i="21"/>
  <c r="F574" i="21"/>
  <c r="E574" i="21"/>
  <c r="H580" i="21"/>
  <c r="M580" i="21" s="1"/>
  <c r="J580" i="21"/>
  <c r="K580" i="21"/>
  <c r="L580" i="21"/>
  <c r="I580" i="21"/>
  <c r="H581" i="21"/>
  <c r="D575" i="21"/>
  <c r="F575" i="21" s="1"/>
  <c r="J581" i="21"/>
  <c r="L581" i="21"/>
  <c r="K581" i="21"/>
  <c r="M581" i="21"/>
  <c r="E575" i="21"/>
  <c r="I581" i="21"/>
  <c r="H582" i="21"/>
  <c r="K582" i="21"/>
  <c r="M582" i="21"/>
  <c r="J582" i="21"/>
  <c r="I582" i="21"/>
  <c r="L582" i="21"/>
  <c r="D576" i="21"/>
  <c r="H583" i="21"/>
  <c r="M583" i="21"/>
  <c r="I583" i="21"/>
  <c r="N583" i="21"/>
  <c r="L583" i="21"/>
  <c r="J583" i="21"/>
  <c r="D577" i="21"/>
  <c r="K583" i="21"/>
  <c r="P583" i="21"/>
  <c r="H584" i="21"/>
  <c r="D578" i="21"/>
  <c r="J584" i="21"/>
  <c r="M584" i="21"/>
  <c r="K584" i="21"/>
  <c r="L584" i="21"/>
  <c r="I584" i="21"/>
  <c r="F578" i="21"/>
  <c r="E578" i="21"/>
  <c r="O584" i="21"/>
  <c r="D579" i="21"/>
  <c r="H585" i="21"/>
  <c r="E579" i="21"/>
  <c r="J585" i="21"/>
  <c r="K585" i="21"/>
  <c r="F579" i="21"/>
  <c r="M585" i="21"/>
  <c r="L585" i="21"/>
  <c r="I585" i="21"/>
  <c r="Q585" i="21"/>
  <c r="H586" i="21"/>
  <c r="D580" i="21"/>
  <c r="K586" i="21"/>
  <c r="L586" i="21"/>
  <c r="M586" i="21"/>
  <c r="I586" i="21"/>
  <c r="Q586" i="21"/>
  <c r="E580" i="21"/>
  <c r="F580" i="21"/>
  <c r="J586" i="21"/>
  <c r="D581" i="21"/>
  <c r="H587" i="21"/>
  <c r="J587" i="21"/>
  <c r="M587" i="21"/>
  <c r="L587" i="21"/>
  <c r="K587" i="21"/>
  <c r="I587" i="21"/>
  <c r="E581" i="21"/>
  <c r="F581" i="21"/>
  <c r="H588" i="21"/>
  <c r="I588" i="21"/>
  <c r="O588" i="21"/>
  <c r="D582" i="21"/>
  <c r="M588" i="21"/>
  <c r="N588" i="21"/>
  <c r="K588" i="21"/>
  <c r="P588" i="21"/>
  <c r="J588" i="21"/>
  <c r="E582" i="21"/>
  <c r="F582" i="21"/>
  <c r="Q588" i="21"/>
  <c r="L588" i="21"/>
  <c r="D583" i="21"/>
  <c r="H589" i="21"/>
  <c r="J589" i="21" s="1"/>
  <c r="E583" i="21"/>
  <c r="F583" i="21"/>
  <c r="L589" i="21"/>
  <c r="I589" i="21"/>
  <c r="M589" i="21"/>
  <c r="K589" i="21"/>
  <c r="H590" i="21"/>
  <c r="K590" i="21"/>
  <c r="L590" i="21"/>
  <c r="D584" i="21"/>
  <c r="F584" i="21" s="1"/>
  <c r="M590" i="21"/>
  <c r="I590" i="21"/>
  <c r="E584" i="21"/>
  <c r="J590" i="21"/>
  <c r="N590" i="21"/>
  <c r="D585" i="21"/>
  <c r="E585" i="21"/>
  <c r="F585" i="21"/>
  <c r="H591" i="21"/>
  <c r="J591" i="21"/>
  <c r="L591" i="21"/>
  <c r="D586" i="21"/>
  <c r="F586" i="21"/>
  <c r="H592" i="21"/>
  <c r="E586" i="21"/>
  <c r="M592" i="21"/>
  <c r="D587" i="21"/>
  <c r="H593" i="21"/>
  <c r="K593" i="21"/>
  <c r="E587" i="21"/>
  <c r="J593" i="21"/>
  <c r="F587" i="21"/>
  <c r="I593" i="21"/>
  <c r="P593" i="21"/>
  <c r="N593" i="21"/>
  <c r="H594" i="21"/>
  <c r="J594" i="21"/>
  <c r="M594" i="21"/>
  <c r="D588" i="21"/>
  <c r="E588" i="21" s="1"/>
  <c r="K594" i="21"/>
  <c r="L594" i="21"/>
  <c r="F588" i="21"/>
  <c r="I594" i="21"/>
  <c r="D589" i="21"/>
  <c r="E589" i="21"/>
  <c r="H595" i="21"/>
  <c r="F589" i="21"/>
  <c r="I595" i="21"/>
  <c r="J595" i="21"/>
  <c r="K595" i="21"/>
  <c r="H596" i="21"/>
  <c r="K596" i="21"/>
  <c r="D590" i="21"/>
  <c r="F590" i="21" s="1"/>
  <c r="M596" i="21"/>
  <c r="I596" i="21"/>
  <c r="L596" i="21"/>
  <c r="E590" i="21"/>
  <c r="Q596" i="21"/>
  <c r="J596" i="21"/>
  <c r="D591" i="21"/>
  <c r="H597" i="21"/>
  <c r="I597" i="21" s="1"/>
  <c r="E591" i="21"/>
  <c r="O597" i="21"/>
  <c r="F591" i="21"/>
  <c r="N597" i="21"/>
  <c r="K597" i="21"/>
  <c r="J597" i="21"/>
  <c r="Q597" i="21"/>
  <c r="P597" i="21"/>
  <c r="M597" i="21"/>
  <c r="L597" i="21"/>
  <c r="H598" i="21"/>
  <c r="M598" i="21"/>
  <c r="I598" i="21"/>
  <c r="N598" i="21" s="1"/>
  <c r="O598" i="21"/>
  <c r="D592" i="21"/>
  <c r="Q598" i="21"/>
  <c r="P598" i="21"/>
  <c r="K598" i="21"/>
  <c r="J598" i="21"/>
  <c r="L598" i="21"/>
  <c r="D593" i="21"/>
  <c r="H599" i="21"/>
  <c r="M599" i="21" s="1"/>
  <c r="F593" i="21"/>
  <c r="E593" i="21"/>
  <c r="K599" i="21"/>
  <c r="L599" i="21"/>
  <c r="J599" i="21"/>
  <c r="I599" i="21"/>
  <c r="H600" i="21"/>
  <c r="D594" i="21"/>
  <c r="E594" i="21"/>
  <c r="P554" i="21"/>
  <c r="Q554" i="21"/>
  <c r="N554" i="21"/>
  <c r="Q555" i="21"/>
  <c r="P555" i="21"/>
  <c r="O555" i="21"/>
  <c r="N555" i="21"/>
  <c r="Q556" i="21"/>
  <c r="N556" i="21"/>
  <c r="O556" i="21"/>
  <c r="P556" i="21"/>
  <c r="I557" i="21"/>
  <c r="K557" i="21"/>
  <c r="J557" i="21"/>
  <c r="M557" i="21"/>
  <c r="L557" i="21"/>
  <c r="O558" i="21"/>
  <c r="P558" i="21"/>
  <c r="Q558" i="21"/>
  <c r="N558" i="21"/>
  <c r="J559" i="21"/>
  <c r="K559" i="21"/>
  <c r="L559" i="21"/>
  <c r="I559" i="21"/>
  <c r="M559" i="21"/>
  <c r="P560" i="21"/>
  <c r="N560" i="21"/>
  <c r="O560" i="21"/>
  <c r="Q560" i="21"/>
  <c r="J561" i="21"/>
  <c r="L561" i="21"/>
  <c r="M561" i="21"/>
  <c r="K561" i="21"/>
  <c r="I561" i="21"/>
  <c r="O562" i="21"/>
  <c r="P562" i="21"/>
  <c r="Q562" i="21"/>
  <c r="N562" i="21"/>
  <c r="Q563" i="21"/>
  <c r="P563" i="21"/>
  <c r="O564" i="21"/>
  <c r="Q564" i="21"/>
  <c r="N564" i="21"/>
  <c r="P564" i="21"/>
  <c r="O565" i="21"/>
  <c r="N565" i="21"/>
  <c r="P566" i="21"/>
  <c r="N566" i="21"/>
  <c r="O566" i="21"/>
  <c r="Q566" i="21"/>
  <c r="P567" i="21"/>
  <c r="O567" i="21"/>
  <c r="N568" i="21"/>
  <c r="O568" i="21"/>
  <c r="Q568" i="21"/>
  <c r="O569" i="21"/>
  <c r="Q569" i="21"/>
  <c r="N569" i="21"/>
  <c r="P571" i="21"/>
  <c r="N571" i="21"/>
  <c r="O571" i="21"/>
  <c r="Q571" i="21"/>
  <c r="O572" i="21"/>
  <c r="P572" i="21"/>
  <c r="N572" i="21"/>
  <c r="N573" i="21"/>
  <c r="P573" i="21"/>
  <c r="P574" i="21"/>
  <c r="N574" i="21"/>
  <c r="O574" i="21"/>
  <c r="O575" i="21"/>
  <c r="Q575" i="21"/>
  <c r="Q576" i="21"/>
  <c r="O576" i="21"/>
  <c r="N576" i="21"/>
  <c r="P577" i="21"/>
  <c r="Q577" i="21"/>
  <c r="N577" i="21"/>
  <c r="O578" i="21"/>
  <c r="Q578" i="21"/>
  <c r="N578" i="21"/>
  <c r="P579" i="21"/>
  <c r="N579" i="21"/>
  <c r="O579" i="21"/>
  <c r="Q579" i="21"/>
  <c r="Q580" i="21"/>
  <c r="P580" i="21"/>
  <c r="N580" i="21"/>
  <c r="O580" i="21"/>
  <c r="P581" i="21"/>
  <c r="O581" i="21"/>
  <c r="N581" i="21"/>
  <c r="Q581" i="21"/>
  <c r="O582" i="21"/>
  <c r="P582" i="21"/>
  <c r="N582" i="21"/>
  <c r="Q582" i="21"/>
  <c r="F576" i="21"/>
  <c r="E576" i="21"/>
  <c r="Q583" i="21"/>
  <c r="O583" i="21"/>
  <c r="F577" i="21"/>
  <c r="E577" i="21"/>
  <c r="P584" i="21"/>
  <c r="N584" i="21"/>
  <c r="Q584" i="21"/>
  <c r="O585" i="21"/>
  <c r="N585" i="21"/>
  <c r="P585" i="21"/>
  <c r="P586" i="21"/>
  <c r="O586" i="21"/>
  <c r="N586" i="21"/>
  <c r="N587" i="21"/>
  <c r="Q587" i="21"/>
  <c r="P587" i="21"/>
  <c r="O587" i="21"/>
  <c r="P589" i="21"/>
  <c r="Q589" i="21"/>
  <c r="O589" i="21"/>
  <c r="N589" i="21"/>
  <c r="P590" i="21"/>
  <c r="O590" i="21"/>
  <c r="Q590" i="21"/>
  <c r="K591" i="21"/>
  <c r="I591" i="21"/>
  <c r="M591" i="21"/>
  <c r="K592" i="21"/>
  <c r="J592" i="21"/>
  <c r="L592" i="21"/>
  <c r="I592" i="21"/>
  <c r="M593" i="21"/>
  <c r="L593" i="21"/>
  <c r="O593" i="21"/>
  <c r="Q593" i="21"/>
  <c r="Q594" i="21"/>
  <c r="P594" i="21"/>
  <c r="N594" i="21"/>
  <c r="O594" i="21"/>
  <c r="L595" i="21"/>
  <c r="M595" i="21"/>
  <c r="N595" i="21"/>
  <c r="O595" i="21"/>
  <c r="P595" i="21"/>
  <c r="Q595" i="21"/>
  <c r="P596" i="21"/>
  <c r="O596" i="21"/>
  <c r="N596" i="21"/>
  <c r="E592" i="21"/>
  <c r="F592" i="21"/>
  <c r="N599" i="21"/>
  <c r="O599" i="21"/>
  <c r="Q599" i="21"/>
  <c r="P599" i="21"/>
  <c r="J600" i="21"/>
  <c r="H601" i="21"/>
  <c r="I600" i="21"/>
  <c r="L600" i="21"/>
  <c r="M600" i="21"/>
  <c r="K600" i="21"/>
  <c r="F594" i="21"/>
  <c r="D595" i="21"/>
  <c r="P557" i="21"/>
  <c r="O557" i="21"/>
  <c r="N557" i="21"/>
  <c r="Q557" i="21"/>
  <c r="P559" i="21"/>
  <c r="O559" i="21"/>
  <c r="Q559" i="21"/>
  <c r="N559" i="21"/>
  <c r="N561" i="21"/>
  <c r="Q561" i="21"/>
  <c r="P561" i="21"/>
  <c r="O561" i="21"/>
  <c r="P591" i="21"/>
  <c r="N591" i="21"/>
  <c r="O591" i="21"/>
  <c r="Q591" i="21"/>
  <c r="O592" i="21"/>
  <c r="P592" i="21"/>
  <c r="Q592" i="21"/>
  <c r="N592" i="21"/>
  <c r="J601" i="21"/>
  <c r="H602" i="21"/>
  <c r="L601" i="21"/>
  <c r="K601" i="21"/>
  <c r="I601" i="21"/>
  <c r="M601" i="21"/>
  <c r="Q600" i="21"/>
  <c r="O600" i="21"/>
  <c r="P600" i="21"/>
  <c r="N600" i="21"/>
  <c r="E595" i="21"/>
  <c r="F595" i="21"/>
  <c r="D596" i="21"/>
  <c r="H603" i="21"/>
  <c r="J602" i="21"/>
  <c r="L602" i="21"/>
  <c r="K602" i="21"/>
  <c r="I602" i="21"/>
  <c r="M602" i="21"/>
  <c r="Q601" i="21"/>
  <c r="N601" i="21"/>
  <c r="P601" i="21"/>
  <c r="O601" i="21"/>
  <c r="F596" i="21"/>
  <c r="E596" i="21"/>
  <c r="D597" i="21"/>
  <c r="M603" i="21"/>
  <c r="L603" i="21"/>
  <c r="I603" i="21"/>
  <c r="H604" i="21"/>
  <c r="J603" i="21"/>
  <c r="K603" i="21"/>
  <c r="Q602" i="21"/>
  <c r="N602" i="21"/>
  <c r="P602" i="21"/>
  <c r="O602" i="21"/>
  <c r="E597" i="21"/>
  <c r="F597" i="21"/>
  <c r="D598" i="21"/>
  <c r="Q603" i="21"/>
  <c r="N603" i="21"/>
  <c r="O603" i="21"/>
  <c r="P603" i="21"/>
  <c r="M604" i="21"/>
  <c r="K604" i="21"/>
  <c r="H605" i="21"/>
  <c r="L604" i="21"/>
  <c r="J604" i="21"/>
  <c r="I604" i="21"/>
  <c r="D599" i="21"/>
  <c r="F598" i="21"/>
  <c r="E598" i="21"/>
  <c r="L605" i="21"/>
  <c r="M605" i="21"/>
  <c r="I605" i="21"/>
  <c r="H606" i="21"/>
  <c r="J605" i="21"/>
  <c r="K605" i="21"/>
  <c r="Q604" i="21"/>
  <c r="O604" i="21"/>
  <c r="P604" i="21"/>
  <c r="N604" i="21"/>
  <c r="D600" i="21"/>
  <c r="E599" i="21"/>
  <c r="F599" i="21"/>
  <c r="P605" i="21"/>
  <c r="N605" i="21"/>
  <c r="O605" i="21"/>
  <c r="Q605" i="21"/>
  <c r="M606" i="21"/>
  <c r="I606" i="21"/>
  <c r="L606" i="21"/>
  <c r="H607" i="21"/>
  <c r="J606" i="21"/>
  <c r="K606" i="21"/>
  <c r="F600" i="21"/>
  <c r="E600" i="21"/>
  <c r="D601" i="21"/>
  <c r="P606" i="21"/>
  <c r="N606" i="21"/>
  <c r="Q606" i="21"/>
  <c r="O606" i="21"/>
  <c r="H608" i="21"/>
  <c r="J607" i="21"/>
  <c r="I607" i="21"/>
  <c r="K607" i="21"/>
  <c r="L607" i="21"/>
  <c r="M607" i="21"/>
  <c r="D602" i="21"/>
  <c r="F601" i="21"/>
  <c r="E601" i="21"/>
  <c r="L608" i="21"/>
  <c r="H609" i="21"/>
  <c r="K608" i="21"/>
  <c r="J608" i="21"/>
  <c r="I608" i="21"/>
  <c r="M608" i="21"/>
  <c r="O607" i="21"/>
  <c r="Q607" i="21"/>
  <c r="P607" i="21"/>
  <c r="N607" i="21"/>
  <c r="F602" i="21"/>
  <c r="E602" i="21"/>
  <c r="D603" i="21"/>
  <c r="L609" i="21"/>
  <c r="H610" i="21"/>
  <c r="K609" i="21"/>
  <c r="J609" i="21"/>
  <c r="I609" i="21"/>
  <c r="M609" i="21"/>
  <c r="N608" i="21"/>
  <c r="P608" i="21"/>
  <c r="Q608" i="21"/>
  <c r="O608" i="21"/>
  <c r="E603" i="21"/>
  <c r="F603" i="21"/>
  <c r="D604" i="21"/>
  <c r="H611" i="21"/>
  <c r="L610" i="21"/>
  <c r="I610" i="21"/>
  <c r="M610" i="21"/>
  <c r="J610" i="21"/>
  <c r="K610" i="21"/>
  <c r="Q609" i="21"/>
  <c r="N609" i="21"/>
  <c r="P609" i="21"/>
  <c r="O609" i="21"/>
  <c r="F604" i="21"/>
  <c r="E604" i="21"/>
  <c r="D605" i="21"/>
  <c r="I611" i="21"/>
  <c r="J611" i="21"/>
  <c r="K611" i="21"/>
  <c r="H612" i="21"/>
  <c r="L611" i="21"/>
  <c r="M611" i="21"/>
  <c r="P610" i="21"/>
  <c r="N610" i="21"/>
  <c r="Q610" i="21"/>
  <c r="O610" i="21"/>
  <c r="F605" i="21"/>
  <c r="E605" i="21"/>
  <c r="D606" i="21"/>
  <c r="O611" i="21"/>
  <c r="Q611" i="21"/>
  <c r="N611" i="21"/>
  <c r="P611" i="21"/>
  <c r="K612" i="21"/>
  <c r="M612" i="21"/>
  <c r="H613" i="21"/>
  <c r="L612" i="21"/>
  <c r="I612" i="21"/>
  <c r="J612" i="21"/>
  <c r="D607" i="21"/>
  <c r="F606" i="21"/>
  <c r="E606" i="21"/>
  <c r="J613" i="21"/>
  <c r="I613" i="21"/>
  <c r="M613" i="21"/>
  <c r="H614" i="21"/>
  <c r="L613" i="21"/>
  <c r="K613" i="21"/>
  <c r="O612" i="21"/>
  <c r="P612" i="21"/>
  <c r="N612" i="21"/>
  <c r="Q612" i="21"/>
  <c r="D608" i="21"/>
  <c r="F607" i="21"/>
  <c r="E607" i="21"/>
  <c r="P613" i="21"/>
  <c r="N613" i="21"/>
  <c r="O613" i="21"/>
  <c r="Q613" i="21"/>
  <c r="L614" i="21"/>
  <c r="J614" i="21"/>
  <c r="K614" i="21"/>
  <c r="H615" i="21"/>
  <c r="M614" i="21"/>
  <c r="I614" i="21"/>
  <c r="F608" i="21"/>
  <c r="E608" i="21"/>
  <c r="D609" i="21"/>
  <c r="L615" i="21"/>
  <c r="H616" i="21"/>
  <c r="K615" i="21"/>
  <c r="M615" i="21"/>
  <c r="J615" i="21"/>
  <c r="I615" i="21"/>
  <c r="Q614" i="21"/>
  <c r="P614" i="21"/>
  <c r="O614" i="21"/>
  <c r="N614" i="21"/>
  <c r="D610" i="21"/>
  <c r="F609" i="21"/>
  <c r="E609" i="21"/>
  <c r="I616" i="21"/>
  <c r="H617" i="21"/>
  <c r="J616" i="21"/>
  <c r="K616" i="21"/>
  <c r="L616" i="21"/>
  <c r="M616" i="21"/>
  <c r="Q615" i="21"/>
  <c r="N615" i="21"/>
  <c r="O615" i="21"/>
  <c r="P615" i="21"/>
  <c r="E610" i="21"/>
  <c r="F610" i="21"/>
  <c r="D611" i="21"/>
  <c r="P616" i="21"/>
  <c r="O616" i="21"/>
  <c r="N616" i="21"/>
  <c r="Q616" i="21"/>
  <c r="M617" i="21"/>
  <c r="H618" i="21"/>
  <c r="I617" i="21"/>
  <c r="J617" i="21"/>
  <c r="L617" i="21"/>
  <c r="K617" i="21"/>
  <c r="F611" i="21"/>
  <c r="E611" i="21"/>
  <c r="D612" i="21"/>
  <c r="I618" i="21"/>
  <c r="H619" i="21"/>
  <c r="M618" i="21"/>
  <c r="J618" i="21"/>
  <c r="K618" i="21"/>
  <c r="L618" i="21"/>
  <c r="P617" i="21"/>
  <c r="N617" i="21"/>
  <c r="Q617" i="21"/>
  <c r="O617" i="21"/>
  <c r="E612" i="21"/>
  <c r="F612" i="21"/>
  <c r="D613" i="21"/>
  <c r="P618" i="21"/>
  <c r="N618" i="21"/>
  <c r="O618" i="21"/>
  <c r="Q618" i="21"/>
  <c r="J619" i="21"/>
  <c r="L619" i="21"/>
  <c r="I619" i="21"/>
  <c r="H620" i="21"/>
  <c r="K619" i="21"/>
  <c r="M619" i="21"/>
  <c r="F613" i="21"/>
  <c r="E613" i="21"/>
  <c r="D614" i="21"/>
  <c r="O619" i="21"/>
  <c r="P619" i="21"/>
  <c r="N619" i="21"/>
  <c r="Q619" i="21"/>
  <c r="M620" i="21"/>
  <c r="J620" i="21"/>
  <c r="H621" i="21"/>
  <c r="K620" i="21"/>
  <c r="L620" i="21"/>
  <c r="I620" i="21"/>
  <c r="D615" i="21"/>
  <c r="F614" i="21"/>
  <c r="E614" i="21"/>
  <c r="I621" i="21"/>
  <c r="L621" i="21"/>
  <c r="M621" i="21"/>
  <c r="H622" i="21"/>
  <c r="J621" i="21"/>
  <c r="K621" i="21"/>
  <c r="P620" i="21"/>
  <c r="N620" i="21"/>
  <c r="O620" i="21"/>
  <c r="Q620" i="21"/>
  <c r="D616" i="21"/>
  <c r="E615" i="21"/>
  <c r="F615" i="21"/>
  <c r="Q621" i="21"/>
  <c r="P621" i="21"/>
  <c r="N621" i="21"/>
  <c r="O621" i="21"/>
  <c r="L622" i="21"/>
  <c r="K622" i="21"/>
  <c r="I622" i="21"/>
  <c r="H623" i="21"/>
  <c r="M622" i="21"/>
  <c r="J622" i="21"/>
  <c r="F616" i="21"/>
  <c r="E616" i="21"/>
  <c r="D617" i="21"/>
  <c r="P622" i="21"/>
  <c r="Q622" i="21"/>
  <c r="N622" i="21"/>
  <c r="O622" i="21"/>
  <c r="L623" i="21"/>
  <c r="M623" i="21"/>
  <c r="H624" i="21"/>
  <c r="K623" i="21"/>
  <c r="J623" i="21"/>
  <c r="I623" i="21"/>
  <c r="D618" i="21"/>
  <c r="E617" i="21"/>
  <c r="F617" i="21"/>
  <c r="K624" i="21"/>
  <c r="L624" i="21"/>
  <c r="H625" i="21"/>
  <c r="I624" i="21"/>
  <c r="J624" i="21"/>
  <c r="M624" i="21"/>
  <c r="P623" i="21"/>
  <c r="N623" i="21"/>
  <c r="Q623" i="21"/>
  <c r="O623" i="21"/>
  <c r="F618" i="21"/>
  <c r="D619" i="21"/>
  <c r="E618" i="21"/>
  <c r="L625" i="21"/>
  <c r="H626" i="21"/>
  <c r="M625" i="21"/>
  <c r="I625" i="21"/>
  <c r="K625" i="21"/>
  <c r="J625" i="21"/>
  <c r="P624" i="21"/>
  <c r="N624" i="21"/>
  <c r="O624" i="21"/>
  <c r="Q624" i="21"/>
  <c r="E619" i="21"/>
  <c r="F619" i="21"/>
  <c r="D620" i="21"/>
  <c r="H627" i="21"/>
  <c r="J626" i="21"/>
  <c r="L626" i="21"/>
  <c r="M626" i="21"/>
  <c r="K626" i="21"/>
  <c r="I626" i="21"/>
  <c r="Q625" i="21"/>
  <c r="P625" i="21"/>
  <c r="O625" i="21"/>
  <c r="N625" i="21"/>
  <c r="D621" i="21"/>
  <c r="F620" i="21"/>
  <c r="E620" i="21"/>
  <c r="K627" i="21"/>
  <c r="I627" i="21"/>
  <c r="L627" i="21"/>
  <c r="H628" i="21"/>
  <c r="J627" i="21"/>
  <c r="M627" i="21"/>
  <c r="N626" i="21"/>
  <c r="O626" i="21"/>
  <c r="Q626" i="21"/>
  <c r="P626" i="21"/>
  <c r="F621" i="21"/>
  <c r="E621" i="21"/>
  <c r="D622" i="21"/>
  <c r="Q627" i="21"/>
  <c r="P627" i="21"/>
  <c r="O627" i="21"/>
  <c r="N627" i="21"/>
  <c r="I628" i="21"/>
  <c r="L628" i="21"/>
  <c r="M628" i="21"/>
  <c r="K628" i="21"/>
  <c r="H629" i="21"/>
  <c r="J628" i="21"/>
  <c r="D623" i="21"/>
  <c r="E622" i="21"/>
  <c r="F622" i="21"/>
  <c r="O628" i="21"/>
  <c r="N628" i="21"/>
  <c r="Q628" i="21"/>
  <c r="P628" i="21"/>
  <c r="I629" i="21"/>
  <c r="J629" i="21"/>
  <c r="K629" i="21"/>
  <c r="L629" i="21"/>
  <c r="H630" i="21"/>
  <c r="M629" i="21"/>
  <c r="D624" i="21"/>
  <c r="F623" i="21"/>
  <c r="E623" i="21"/>
  <c r="P629" i="21"/>
  <c r="N629" i="21"/>
  <c r="O629" i="21"/>
  <c r="Q629" i="21"/>
  <c r="L630" i="21"/>
  <c r="I630" i="21"/>
  <c r="M630" i="21"/>
  <c r="H631" i="21"/>
  <c r="J630" i="21"/>
  <c r="K630" i="21"/>
  <c r="F624" i="21"/>
  <c r="E624" i="21"/>
  <c r="D625" i="21"/>
  <c r="O630" i="21"/>
  <c r="P630" i="21"/>
  <c r="N630" i="21"/>
  <c r="Q630" i="21"/>
  <c r="H632" i="21"/>
  <c r="M631" i="21"/>
  <c r="K631" i="21"/>
  <c r="L631" i="21"/>
  <c r="J631" i="21"/>
  <c r="I631" i="21"/>
  <c r="D626" i="21"/>
  <c r="E625" i="21"/>
  <c r="F625" i="21"/>
  <c r="H633" i="21"/>
  <c r="L632" i="21"/>
  <c r="M632" i="21"/>
  <c r="J632" i="21"/>
  <c r="I632" i="21"/>
  <c r="K632" i="21"/>
  <c r="O631" i="21"/>
  <c r="N631" i="21"/>
  <c r="Q631" i="21"/>
  <c r="P631" i="21"/>
  <c r="F626" i="21"/>
  <c r="E626" i="21"/>
  <c r="D627" i="21"/>
  <c r="K633" i="21"/>
  <c r="H634" i="21"/>
  <c r="I633" i="21"/>
  <c r="L633" i="21"/>
  <c r="M633" i="21"/>
  <c r="J633" i="21"/>
  <c r="O632" i="21"/>
  <c r="Q632" i="21"/>
  <c r="N632" i="21"/>
  <c r="P632" i="21"/>
  <c r="F627" i="21"/>
  <c r="E627" i="21"/>
  <c r="D628" i="21"/>
  <c r="M634" i="21"/>
  <c r="L634" i="21"/>
  <c r="J634" i="21"/>
  <c r="H635" i="21"/>
  <c r="K634" i="21"/>
  <c r="I634" i="21"/>
  <c r="Q633" i="21"/>
  <c r="N633" i="21"/>
  <c r="P633" i="21"/>
  <c r="O633" i="21"/>
  <c r="F628" i="21"/>
  <c r="D629" i="21"/>
  <c r="E628" i="21"/>
  <c r="I635" i="21"/>
  <c r="L635" i="21"/>
  <c r="M635" i="21"/>
  <c r="H636" i="21"/>
  <c r="J635" i="21"/>
  <c r="K635" i="21"/>
  <c r="O634" i="21"/>
  <c r="Q634" i="21"/>
  <c r="P634" i="21"/>
  <c r="N634" i="21"/>
  <c r="E629" i="21"/>
  <c r="F629" i="21"/>
  <c r="D630" i="21"/>
  <c r="O635" i="21"/>
  <c r="Q635" i="21"/>
  <c r="N635" i="21"/>
  <c r="P635" i="21"/>
  <c r="J636" i="21"/>
  <c r="K636" i="21"/>
  <c r="I636" i="21"/>
  <c r="M636" i="21"/>
  <c r="H637" i="21"/>
  <c r="L636" i="21"/>
  <c r="D631" i="21"/>
  <c r="E630" i="21"/>
  <c r="F630" i="21"/>
  <c r="P636" i="21"/>
  <c r="O636" i="21"/>
  <c r="N636" i="21"/>
  <c r="Q636" i="21"/>
  <c r="H638" i="21"/>
  <c r="J637" i="21"/>
  <c r="M637" i="21"/>
  <c r="I637" i="21"/>
  <c r="L637" i="21"/>
  <c r="K637" i="21"/>
  <c r="D632" i="21"/>
  <c r="F631" i="21"/>
  <c r="E631" i="21"/>
  <c r="L638" i="21"/>
  <c r="M638" i="21"/>
  <c r="K638" i="21"/>
  <c r="H639" i="21"/>
  <c r="I638" i="21"/>
  <c r="J638" i="21"/>
  <c r="Q637" i="21"/>
  <c r="O637" i="21"/>
  <c r="P637" i="21"/>
  <c r="N637" i="21"/>
  <c r="E632" i="21"/>
  <c r="F632" i="21"/>
  <c r="D633" i="21"/>
  <c r="L639" i="21"/>
  <c r="K639" i="21"/>
  <c r="I639" i="21"/>
  <c r="H640" i="21"/>
  <c r="M639" i="21"/>
  <c r="J639" i="21"/>
  <c r="N638" i="21"/>
  <c r="O638" i="21"/>
  <c r="P638" i="21"/>
  <c r="Q638" i="21"/>
  <c r="E633" i="21"/>
  <c r="D634" i="21"/>
  <c r="F633" i="21"/>
  <c r="N639" i="21"/>
  <c r="P639" i="21"/>
  <c r="Q639" i="21"/>
  <c r="O639" i="21"/>
  <c r="L640" i="21"/>
  <c r="H641" i="21"/>
  <c r="M640" i="21"/>
  <c r="I640" i="21"/>
  <c r="J640" i="21"/>
  <c r="K640" i="21"/>
  <c r="E634" i="21"/>
  <c r="F634" i="21"/>
  <c r="D635" i="21"/>
  <c r="L641" i="21"/>
  <c r="H642" i="21"/>
  <c r="I641" i="21"/>
  <c r="J641" i="21"/>
  <c r="K641" i="21"/>
  <c r="M641" i="21"/>
  <c r="O640" i="21"/>
  <c r="Q640" i="21"/>
  <c r="N640" i="21"/>
  <c r="P640" i="21"/>
  <c r="E635" i="21"/>
  <c r="F635" i="21"/>
  <c r="D636" i="21"/>
  <c r="H643" i="21"/>
  <c r="M642" i="21"/>
  <c r="I642" i="21"/>
  <c r="L642" i="21"/>
  <c r="J642" i="21"/>
  <c r="K642" i="21"/>
  <c r="Q641" i="21"/>
  <c r="P641" i="21"/>
  <c r="O641" i="21"/>
  <c r="N641" i="21"/>
  <c r="D637" i="21"/>
  <c r="E636" i="21"/>
  <c r="F636" i="21"/>
  <c r="J643" i="21"/>
  <c r="M643" i="21"/>
  <c r="I643" i="21"/>
  <c r="H644" i="21"/>
  <c r="K643" i="21"/>
  <c r="L643" i="21"/>
  <c r="N642" i="21"/>
  <c r="P642" i="21"/>
  <c r="Q642" i="21"/>
  <c r="O642" i="21"/>
  <c r="E637" i="21"/>
  <c r="F637" i="21"/>
  <c r="D638" i="21"/>
  <c r="Q643" i="21"/>
  <c r="O643" i="21"/>
  <c r="N643" i="21"/>
  <c r="P643" i="21"/>
  <c r="J644" i="21"/>
  <c r="K644" i="21"/>
  <c r="M644" i="21"/>
  <c r="L644" i="21"/>
  <c r="H645" i="21"/>
  <c r="I644" i="21"/>
  <c r="D639" i="21"/>
  <c r="F638" i="21"/>
  <c r="E638" i="21"/>
  <c r="K645" i="21"/>
  <c r="M645" i="21"/>
  <c r="I645" i="21"/>
  <c r="L645" i="21"/>
  <c r="H646" i="21"/>
  <c r="J645" i="21"/>
  <c r="N644" i="21"/>
  <c r="Q644" i="21"/>
  <c r="O644" i="21"/>
  <c r="P644" i="21"/>
  <c r="D640" i="21"/>
  <c r="F639" i="21"/>
  <c r="E639" i="21"/>
  <c r="N645" i="21"/>
  <c r="P645" i="21"/>
  <c r="O645" i="21"/>
  <c r="Q645" i="21"/>
  <c r="K646" i="21"/>
  <c r="J646" i="21"/>
  <c r="M646" i="21"/>
  <c r="H647" i="21"/>
  <c r="I646" i="21"/>
  <c r="L646" i="21"/>
  <c r="F640" i="21"/>
  <c r="E640" i="21"/>
  <c r="D641" i="21"/>
  <c r="H648" i="21"/>
  <c r="M647" i="21"/>
  <c r="J647" i="21"/>
  <c r="L647" i="21"/>
  <c r="K647" i="21"/>
  <c r="I647" i="21"/>
  <c r="N646" i="21"/>
  <c r="Q646" i="21"/>
  <c r="O646" i="21"/>
  <c r="P646" i="21"/>
  <c r="D642" i="21"/>
  <c r="F641" i="21"/>
  <c r="E641" i="21"/>
  <c r="H649" i="21"/>
  <c r="K648" i="21"/>
  <c r="I648" i="21"/>
  <c r="J648" i="21"/>
  <c r="L648" i="21"/>
  <c r="M648" i="21"/>
  <c r="Q647" i="21"/>
  <c r="O647" i="21"/>
  <c r="P647" i="21"/>
  <c r="N647" i="21"/>
  <c r="F642" i="21"/>
  <c r="E642" i="21"/>
  <c r="D643" i="21"/>
  <c r="M649" i="21"/>
  <c r="H650" i="21"/>
  <c r="K649" i="21"/>
  <c r="J649" i="21"/>
  <c r="L649" i="21"/>
  <c r="I649" i="21"/>
  <c r="P648" i="21"/>
  <c r="O648" i="21"/>
  <c r="N648" i="21"/>
  <c r="Q648" i="21"/>
  <c r="F643" i="21"/>
  <c r="E643" i="21"/>
  <c r="D644" i="21"/>
  <c r="J650" i="21"/>
  <c r="I650" i="21"/>
  <c r="M650" i="21"/>
  <c r="H651" i="21"/>
  <c r="K650" i="21"/>
  <c r="L650" i="21"/>
  <c r="Q649" i="21"/>
  <c r="P649" i="21"/>
  <c r="N649" i="21"/>
  <c r="O649" i="21"/>
  <c r="E644" i="21"/>
  <c r="D645" i="21"/>
  <c r="F644" i="21"/>
  <c r="Q650" i="21"/>
  <c r="P650" i="21"/>
  <c r="N650" i="21"/>
  <c r="O650" i="21"/>
  <c r="K651" i="21"/>
  <c r="L651" i="21"/>
  <c r="M651" i="21"/>
  <c r="H652" i="21"/>
  <c r="I651" i="21"/>
  <c r="J651" i="21"/>
  <c r="E645" i="21"/>
  <c r="F645" i="21"/>
  <c r="D646" i="21"/>
  <c r="M652" i="21"/>
  <c r="J652" i="21"/>
  <c r="I652" i="21"/>
  <c r="L652" i="21"/>
  <c r="H653" i="21"/>
  <c r="K652" i="21"/>
  <c r="N651" i="21"/>
  <c r="O651" i="21"/>
  <c r="P651" i="21"/>
  <c r="Q651" i="21"/>
  <c r="D647" i="21"/>
  <c r="F646" i="21"/>
  <c r="E646" i="21"/>
  <c r="N652" i="21"/>
  <c r="P652" i="21"/>
  <c r="O652" i="21"/>
  <c r="Q652" i="21"/>
  <c r="H654" i="21"/>
  <c r="L653" i="21"/>
  <c r="M653" i="21"/>
  <c r="I653" i="21"/>
  <c r="K653" i="21"/>
  <c r="J653" i="21"/>
  <c r="D648" i="21"/>
  <c r="E647" i="21"/>
  <c r="F647" i="21"/>
  <c r="M654" i="21"/>
  <c r="I654" i="21"/>
  <c r="L654" i="21"/>
  <c r="H655" i="21"/>
  <c r="K654" i="21"/>
  <c r="J654" i="21"/>
  <c r="O653" i="21"/>
  <c r="Q653" i="21"/>
  <c r="N653" i="21"/>
  <c r="P653" i="21"/>
  <c r="F648" i="21"/>
  <c r="E648" i="21"/>
  <c r="D649" i="21"/>
  <c r="Q654" i="21"/>
  <c r="O654" i="21"/>
  <c r="N654" i="21"/>
  <c r="P654" i="21"/>
  <c r="M655" i="21"/>
  <c r="L655" i="21"/>
  <c r="J655" i="21"/>
  <c r="H656" i="21"/>
  <c r="K655" i="21"/>
  <c r="I655" i="21"/>
  <c r="F649" i="21"/>
  <c r="D650" i="21"/>
  <c r="E649" i="21"/>
  <c r="H657" i="21"/>
  <c r="I656" i="21"/>
  <c r="M656" i="21"/>
  <c r="J656" i="21"/>
  <c r="L656" i="21"/>
  <c r="K656" i="21"/>
  <c r="O655" i="21"/>
  <c r="Q655" i="21"/>
  <c r="N655" i="21"/>
  <c r="P655" i="21"/>
  <c r="F650" i="21"/>
  <c r="E650" i="21"/>
  <c r="D651" i="21"/>
  <c r="M657" i="21"/>
  <c r="H658" i="21"/>
  <c r="K657" i="21"/>
  <c r="I657" i="21"/>
  <c r="J657" i="21"/>
  <c r="L657" i="21"/>
  <c r="P656" i="21"/>
  <c r="O656" i="21"/>
  <c r="N656" i="21"/>
  <c r="Q656" i="21"/>
  <c r="E651" i="21"/>
  <c r="F651" i="21"/>
  <c r="D652" i="21"/>
  <c r="J658" i="21"/>
  <c r="H659" i="21"/>
  <c r="K658" i="21"/>
  <c r="L658" i="21"/>
  <c r="I658" i="21"/>
  <c r="M658" i="21"/>
  <c r="O657" i="21"/>
  <c r="Q657" i="21"/>
  <c r="N657" i="21"/>
  <c r="P657" i="21"/>
  <c r="D653" i="21"/>
  <c r="E652" i="21"/>
  <c r="F652" i="21"/>
  <c r="K659" i="21"/>
  <c r="L659" i="21"/>
  <c r="I659" i="21"/>
  <c r="H660" i="21"/>
  <c r="M659" i="21"/>
  <c r="J659" i="21"/>
  <c r="P658" i="21"/>
  <c r="Q658" i="21"/>
  <c r="N658" i="21"/>
  <c r="O658" i="21"/>
  <c r="E653" i="21"/>
  <c r="F653" i="21"/>
  <c r="D654" i="21"/>
  <c r="P659" i="21"/>
  <c r="O659" i="21"/>
  <c r="N659" i="21"/>
  <c r="Q659" i="21"/>
  <c r="J660" i="21"/>
  <c r="K660" i="21"/>
  <c r="I660" i="21"/>
  <c r="L660" i="21"/>
  <c r="H661" i="21"/>
  <c r="M660" i="21"/>
  <c r="D655" i="21"/>
  <c r="F654" i="21"/>
  <c r="E654" i="21"/>
  <c r="N660" i="21"/>
  <c r="P660" i="21"/>
  <c r="O660" i="21"/>
  <c r="Q660" i="21"/>
  <c r="L661" i="21"/>
  <c r="H662" i="21"/>
  <c r="K661" i="21"/>
  <c r="I661" i="21"/>
  <c r="J661" i="21"/>
  <c r="M661" i="21"/>
  <c r="D656" i="21"/>
  <c r="E655" i="21"/>
  <c r="F655" i="21"/>
  <c r="M662" i="21"/>
  <c r="I662" i="21"/>
  <c r="L662" i="21"/>
  <c r="H663" i="21"/>
  <c r="J662" i="21"/>
  <c r="K662" i="21"/>
  <c r="P661" i="21"/>
  <c r="N661" i="21"/>
  <c r="O661" i="21"/>
  <c r="Q661" i="21"/>
  <c r="F656" i="21"/>
  <c r="E656" i="21"/>
  <c r="D657" i="21"/>
  <c r="Q662" i="21"/>
  <c r="O662" i="21"/>
  <c r="P662" i="21"/>
  <c r="N662" i="21"/>
  <c r="H664" i="21"/>
  <c r="L663" i="21"/>
  <c r="M663" i="21"/>
  <c r="J663" i="21"/>
  <c r="K663" i="21"/>
  <c r="I663" i="21"/>
  <c r="E657" i="21"/>
  <c r="D658" i="21"/>
  <c r="F657" i="21"/>
  <c r="J664" i="21"/>
  <c r="H665" i="21"/>
  <c r="L664" i="21"/>
  <c r="I664" i="21"/>
  <c r="M664" i="21"/>
  <c r="K664" i="21"/>
  <c r="O663" i="21"/>
  <c r="Q663" i="21"/>
  <c r="P663" i="21"/>
  <c r="N663" i="21"/>
  <c r="E658" i="21"/>
  <c r="F658" i="21"/>
  <c r="D659" i="21"/>
  <c r="L665" i="21"/>
  <c r="H666" i="21"/>
  <c r="K665" i="21"/>
  <c r="M665" i="21"/>
  <c r="I665" i="21"/>
  <c r="J665" i="21"/>
  <c r="Q664" i="21"/>
  <c r="P664" i="21"/>
  <c r="O664" i="21"/>
  <c r="N664" i="21"/>
  <c r="E659" i="21"/>
  <c r="F659" i="21"/>
  <c r="D660" i="21"/>
  <c r="K666" i="21"/>
  <c r="M666" i="21"/>
  <c r="J666" i="21"/>
  <c r="H667" i="21"/>
  <c r="I666" i="21"/>
  <c r="L666" i="21"/>
  <c r="P665" i="21"/>
  <c r="O665" i="21"/>
  <c r="Q665" i="21"/>
  <c r="N665" i="21"/>
  <c r="F660" i="21"/>
  <c r="D661" i="21"/>
  <c r="E660" i="21"/>
  <c r="M667" i="21"/>
  <c r="I667" i="21"/>
  <c r="J667" i="21"/>
  <c r="H668" i="21"/>
  <c r="K667" i="21"/>
  <c r="L667" i="21"/>
  <c r="P666" i="21"/>
  <c r="Q666" i="21"/>
  <c r="O666" i="21"/>
  <c r="N666" i="21"/>
  <c r="F661" i="21"/>
  <c r="E661" i="21"/>
  <c r="D662" i="21"/>
  <c r="P667" i="21"/>
  <c r="N667" i="21"/>
  <c r="Q667" i="21"/>
  <c r="O667" i="21"/>
  <c r="I668" i="21"/>
  <c r="J668" i="21"/>
  <c r="K668" i="21"/>
  <c r="L668" i="21"/>
  <c r="H669" i="21"/>
  <c r="M668" i="21"/>
  <c r="D663" i="21"/>
  <c r="E662" i="21"/>
  <c r="F662" i="21"/>
  <c r="Q668" i="21"/>
  <c r="N668" i="21"/>
  <c r="P668" i="21"/>
  <c r="O668" i="21"/>
  <c r="M669" i="21"/>
  <c r="H670" i="21"/>
  <c r="K669" i="21"/>
  <c r="L669" i="21"/>
  <c r="I669" i="21"/>
  <c r="J669" i="21"/>
  <c r="D664" i="21"/>
  <c r="F663" i="21"/>
  <c r="E663" i="21"/>
  <c r="J670" i="21"/>
  <c r="L670" i="21"/>
  <c r="K670" i="21"/>
  <c r="H671" i="21"/>
  <c r="M670" i="21"/>
  <c r="I670" i="21"/>
  <c r="P669" i="21"/>
  <c r="Q669" i="21"/>
  <c r="N669" i="21"/>
  <c r="O669" i="21"/>
  <c r="E664" i="21"/>
  <c r="F664" i="21"/>
  <c r="D665" i="21"/>
  <c r="I671" i="21"/>
  <c r="J671" i="21"/>
  <c r="K671" i="21"/>
  <c r="H672" i="21"/>
  <c r="L671" i="21"/>
  <c r="M671" i="21"/>
  <c r="Q670" i="21"/>
  <c r="P670" i="21"/>
  <c r="N670" i="21"/>
  <c r="O670" i="21"/>
  <c r="F665" i="21"/>
  <c r="D666" i="21"/>
  <c r="E665" i="21"/>
  <c r="O671" i="21"/>
  <c r="N671" i="21"/>
  <c r="Q671" i="21"/>
  <c r="P671" i="21"/>
  <c r="H673" i="21"/>
  <c r="L672" i="21"/>
  <c r="I672" i="21"/>
  <c r="K672" i="21"/>
  <c r="M672" i="21"/>
  <c r="J672" i="21"/>
  <c r="E666" i="21"/>
  <c r="F666" i="21"/>
  <c r="D667" i="21"/>
  <c r="K673" i="21"/>
  <c r="L673" i="21"/>
  <c r="H674" i="21"/>
  <c r="I673" i="21"/>
  <c r="J673" i="21"/>
  <c r="M673" i="21"/>
  <c r="O672" i="21"/>
  <c r="Q672" i="21"/>
  <c r="P672" i="21"/>
  <c r="N672" i="21"/>
  <c r="E667" i="21"/>
  <c r="F667" i="21"/>
  <c r="D668" i="21"/>
  <c r="I674" i="21"/>
  <c r="J674" i="21"/>
  <c r="L674" i="21"/>
  <c r="H675" i="21"/>
  <c r="K674" i="21"/>
  <c r="M674" i="21"/>
  <c r="Q673" i="21"/>
  <c r="O673" i="21"/>
  <c r="P673" i="21"/>
  <c r="N673" i="21"/>
  <c r="D669" i="21"/>
  <c r="E668" i="21"/>
  <c r="F668" i="21"/>
  <c r="Q674" i="21"/>
  <c r="P674" i="21"/>
  <c r="O674" i="21"/>
  <c r="N674" i="21"/>
  <c r="I675" i="21"/>
  <c r="H676" i="21"/>
  <c r="L675" i="21"/>
  <c r="J675" i="21"/>
  <c r="K675" i="21"/>
  <c r="M675" i="21"/>
  <c r="E669" i="21"/>
  <c r="F669" i="21"/>
  <c r="D670" i="21"/>
  <c r="O675" i="21"/>
  <c r="Q675" i="21"/>
  <c r="N675" i="21"/>
  <c r="P675" i="21"/>
  <c r="J676" i="21"/>
  <c r="M676" i="21"/>
  <c r="H677" i="21"/>
  <c r="L676" i="21"/>
  <c r="I676" i="21"/>
  <c r="K676" i="21"/>
  <c r="E670" i="21"/>
  <c r="D671" i="21"/>
  <c r="F670" i="21"/>
  <c r="K677" i="21"/>
  <c r="J677" i="21"/>
  <c r="I677" i="21"/>
  <c r="M677" i="21"/>
  <c r="H678" i="21"/>
  <c r="L677" i="21"/>
  <c r="O676" i="21"/>
  <c r="P676" i="21"/>
  <c r="N676" i="21"/>
  <c r="Q676" i="21"/>
  <c r="D672" i="21"/>
  <c r="F671" i="21"/>
  <c r="E671" i="21"/>
  <c r="Q677" i="21"/>
  <c r="P677" i="21"/>
  <c r="O677" i="21"/>
  <c r="N677" i="21"/>
  <c r="J678" i="21"/>
  <c r="H679" i="21"/>
  <c r="I678" i="21"/>
  <c r="K678" i="21"/>
  <c r="L678" i="21"/>
  <c r="M678" i="21"/>
  <c r="E672" i="21"/>
  <c r="F672" i="21"/>
  <c r="D673" i="21"/>
  <c r="H680" i="21"/>
  <c r="M679" i="21"/>
  <c r="I679" i="21"/>
  <c r="K679" i="21"/>
  <c r="J679" i="21"/>
  <c r="L679" i="21"/>
  <c r="N678" i="21"/>
  <c r="P678" i="21"/>
  <c r="O678" i="21"/>
  <c r="Q678" i="21"/>
  <c r="D674" i="21"/>
  <c r="E673" i="21"/>
  <c r="F673" i="21"/>
  <c r="J680" i="21"/>
  <c r="K680" i="21"/>
  <c r="H681" i="21"/>
  <c r="M680" i="21"/>
  <c r="L680" i="21"/>
  <c r="I680" i="21"/>
  <c r="O679" i="21"/>
  <c r="Q679" i="21"/>
  <c r="N679" i="21"/>
  <c r="P679" i="21"/>
  <c r="D675" i="21"/>
  <c r="E674" i="21"/>
  <c r="F674" i="21"/>
  <c r="M681" i="21"/>
  <c r="J681" i="21"/>
  <c r="I681" i="21"/>
  <c r="H682" i="21"/>
  <c r="K681" i="21"/>
  <c r="L681" i="21"/>
  <c r="O680" i="21"/>
  <c r="N680" i="21"/>
  <c r="Q680" i="21"/>
  <c r="P680" i="21"/>
  <c r="E675" i="21"/>
  <c r="F675" i="21"/>
  <c r="D676" i="21"/>
  <c r="Q681" i="21"/>
  <c r="N681" i="21"/>
  <c r="P681" i="21"/>
  <c r="O681" i="21"/>
  <c r="I682" i="21"/>
  <c r="L682" i="21"/>
  <c r="J682" i="21"/>
  <c r="H683" i="21"/>
  <c r="M682" i="21"/>
  <c r="K682" i="21"/>
  <c r="F676" i="21"/>
  <c r="D677" i="21"/>
  <c r="E676" i="21"/>
  <c r="Q682" i="21"/>
  <c r="O682" i="21"/>
  <c r="N682" i="21"/>
  <c r="P682" i="21"/>
  <c r="K683" i="21"/>
  <c r="J683" i="21"/>
  <c r="L683" i="21"/>
  <c r="H684" i="21"/>
  <c r="I683" i="21"/>
  <c r="M683" i="21"/>
  <c r="F677" i="21"/>
  <c r="E677" i="21"/>
  <c r="D678" i="21"/>
  <c r="J684" i="21"/>
  <c r="L684" i="21"/>
  <c r="H685" i="21"/>
  <c r="M684" i="21"/>
  <c r="K684" i="21"/>
  <c r="I684" i="21"/>
  <c r="N683" i="21"/>
  <c r="O683" i="21"/>
  <c r="P683" i="21"/>
  <c r="Q683" i="21"/>
  <c r="E678" i="21"/>
  <c r="D679" i="21"/>
  <c r="F678" i="21"/>
  <c r="M685" i="21"/>
  <c r="H686" i="21"/>
  <c r="I685" i="21"/>
  <c r="L685" i="21"/>
  <c r="J685" i="21"/>
  <c r="K685" i="21"/>
  <c r="P684" i="21"/>
  <c r="O684" i="21"/>
  <c r="N684" i="21"/>
  <c r="Q684" i="21"/>
  <c r="F679" i="21"/>
  <c r="D680" i="21"/>
  <c r="E679" i="21"/>
  <c r="J686" i="21"/>
  <c r="K686" i="21"/>
  <c r="I686" i="21"/>
  <c r="M686" i="21"/>
  <c r="H687" i="21"/>
  <c r="L686" i="21"/>
  <c r="Q685" i="21"/>
  <c r="O685" i="21"/>
  <c r="P685" i="21"/>
  <c r="N685" i="21"/>
  <c r="D681" i="21"/>
  <c r="E680" i="21"/>
  <c r="F680" i="21"/>
  <c r="Q686" i="21"/>
  <c r="P686" i="21"/>
  <c r="N686" i="21"/>
  <c r="O686" i="21"/>
  <c r="J687" i="21"/>
  <c r="L687" i="21"/>
  <c r="H688" i="21"/>
  <c r="I687" i="21"/>
  <c r="M687" i="21"/>
  <c r="K687" i="21"/>
  <c r="E681" i="21"/>
  <c r="D682" i="21"/>
  <c r="F681" i="21"/>
  <c r="H689" i="21"/>
  <c r="M688" i="21"/>
  <c r="J688" i="21"/>
  <c r="K688" i="21"/>
  <c r="I688" i="21"/>
  <c r="L688" i="21"/>
  <c r="O687" i="21"/>
  <c r="P687" i="21"/>
  <c r="N687" i="21"/>
  <c r="Q687" i="21"/>
  <c r="F682" i="21"/>
  <c r="E682" i="21"/>
  <c r="D683" i="21"/>
  <c r="K689" i="21"/>
  <c r="H690" i="21"/>
  <c r="J689" i="21"/>
  <c r="I689" i="21"/>
  <c r="M689" i="21"/>
  <c r="L689" i="21"/>
  <c r="N688" i="21"/>
  <c r="O688" i="21"/>
  <c r="P688" i="21"/>
  <c r="Q688" i="21"/>
  <c r="D684" i="21"/>
  <c r="E683" i="21"/>
  <c r="F683" i="21"/>
  <c r="H691" i="21"/>
  <c r="M690" i="21"/>
  <c r="J690" i="21"/>
  <c r="K690" i="21"/>
  <c r="I690" i="21"/>
  <c r="L690" i="21"/>
  <c r="P689" i="21"/>
  <c r="N689" i="21"/>
  <c r="Q689" i="21"/>
  <c r="O689" i="21"/>
  <c r="D685" i="21"/>
  <c r="F684" i="21"/>
  <c r="E684" i="21"/>
  <c r="L691" i="21"/>
  <c r="J691" i="21"/>
  <c r="K691" i="21"/>
  <c r="H692" i="21"/>
  <c r="M691" i="21"/>
  <c r="I691" i="21"/>
  <c r="O690" i="21"/>
  <c r="P690" i="21"/>
  <c r="N690" i="21"/>
  <c r="Q690" i="21"/>
  <c r="F685" i="21"/>
  <c r="E685" i="21"/>
  <c r="D686" i="21"/>
  <c r="I692" i="21"/>
  <c r="M692" i="21"/>
  <c r="K692" i="21"/>
  <c r="H693" i="21"/>
  <c r="J692" i="21"/>
  <c r="L692" i="21"/>
  <c r="P691" i="21"/>
  <c r="Q691" i="21"/>
  <c r="O691" i="21"/>
  <c r="N691" i="21"/>
  <c r="E686" i="21"/>
  <c r="F686" i="21"/>
  <c r="D687" i="21"/>
  <c r="O692" i="21"/>
  <c r="Q692" i="21"/>
  <c r="N692" i="21"/>
  <c r="P692" i="21"/>
  <c r="M693" i="21"/>
  <c r="L693" i="21"/>
  <c r="J693" i="21"/>
  <c r="H694" i="21"/>
  <c r="K693" i="21"/>
  <c r="I693" i="21"/>
  <c r="E687" i="21"/>
  <c r="D688" i="21"/>
  <c r="F687" i="21"/>
  <c r="M694" i="21"/>
  <c r="K694" i="21"/>
  <c r="J694" i="21"/>
  <c r="H695" i="21"/>
  <c r="L694" i="21"/>
  <c r="I694" i="21"/>
  <c r="Q693" i="21"/>
  <c r="P693" i="21"/>
  <c r="N693" i="21"/>
  <c r="O693" i="21"/>
  <c r="F688" i="21"/>
  <c r="E688" i="21"/>
  <c r="D689" i="21"/>
  <c r="L695" i="21"/>
  <c r="I695" i="21"/>
  <c r="M695" i="21"/>
  <c r="K695" i="21"/>
  <c r="H696" i="21"/>
  <c r="J695" i="21"/>
  <c r="Q694" i="21"/>
  <c r="O694" i="21"/>
  <c r="N694" i="21"/>
  <c r="P694" i="21"/>
  <c r="F689" i="21"/>
  <c r="D690" i="21"/>
  <c r="E689" i="21"/>
  <c r="O695" i="21"/>
  <c r="P695" i="21"/>
  <c r="Q695" i="21"/>
  <c r="N695" i="21"/>
  <c r="J696" i="21"/>
  <c r="M696" i="21"/>
  <c r="K696" i="21"/>
  <c r="I696" i="21"/>
  <c r="H697" i="21"/>
  <c r="L696" i="21"/>
  <c r="E690" i="21"/>
  <c r="D691" i="21"/>
  <c r="F690" i="21"/>
  <c r="P696" i="21"/>
  <c r="O696" i="21"/>
  <c r="Q696" i="21"/>
  <c r="N696" i="21"/>
  <c r="L697" i="21"/>
  <c r="I697" i="21"/>
  <c r="H698" i="21"/>
  <c r="K697" i="21"/>
  <c r="M697" i="21"/>
  <c r="J697" i="21"/>
  <c r="E691" i="21"/>
  <c r="F691" i="21"/>
  <c r="D692" i="21"/>
  <c r="Q697" i="21"/>
  <c r="P697" i="21"/>
  <c r="O697" i="21"/>
  <c r="N697" i="21"/>
  <c r="K698" i="21"/>
  <c r="J698" i="21"/>
  <c r="I698" i="21"/>
  <c r="H699" i="21"/>
  <c r="M698" i="21"/>
  <c r="L698" i="21"/>
  <c r="D693" i="21"/>
  <c r="F692" i="21"/>
  <c r="E692" i="21"/>
  <c r="P698" i="21"/>
  <c r="O698" i="21"/>
  <c r="N698" i="21"/>
  <c r="Q698" i="21"/>
  <c r="K699" i="21"/>
  <c r="I699" i="21"/>
  <c r="J699" i="21"/>
  <c r="L699" i="21"/>
  <c r="H700" i="21"/>
  <c r="M699" i="21"/>
  <c r="D694" i="21"/>
  <c r="E693" i="21"/>
  <c r="F693" i="21"/>
  <c r="P699" i="21"/>
  <c r="O699" i="21"/>
  <c r="N699" i="21"/>
  <c r="Q699" i="21"/>
  <c r="L700" i="21"/>
  <c r="M700" i="21"/>
  <c r="K700" i="21"/>
  <c r="H701" i="21"/>
  <c r="J700" i="21"/>
  <c r="I700" i="21"/>
  <c r="E694" i="21"/>
  <c r="D695" i="21"/>
  <c r="F694" i="21"/>
  <c r="L701" i="21"/>
  <c r="K701" i="21"/>
  <c r="I701" i="21"/>
  <c r="J701" i="21"/>
  <c r="H702" i="21"/>
  <c r="M701" i="21"/>
  <c r="O700" i="21"/>
  <c r="P700" i="21"/>
  <c r="N700" i="21"/>
  <c r="Q700" i="21"/>
  <c r="D696" i="21"/>
  <c r="E695" i="21"/>
  <c r="F695" i="21"/>
  <c r="Q701" i="21"/>
  <c r="O701" i="21"/>
  <c r="N701" i="21"/>
  <c r="P701" i="21"/>
  <c r="I702" i="21"/>
  <c r="K702" i="21"/>
  <c r="J702" i="21"/>
  <c r="M702" i="21"/>
  <c r="H703" i="21"/>
  <c r="L702" i="21"/>
  <c r="E696" i="21"/>
  <c r="F696" i="21"/>
  <c r="D697" i="21"/>
  <c r="N702" i="21"/>
  <c r="P702" i="21"/>
  <c r="O702" i="21"/>
  <c r="Q702" i="21"/>
  <c r="I703" i="21"/>
  <c r="K703" i="21"/>
  <c r="J703" i="21"/>
  <c r="H704" i="21"/>
  <c r="L703" i="21"/>
  <c r="M703" i="21"/>
  <c r="E697" i="21"/>
  <c r="F697" i="21"/>
  <c r="D698" i="21"/>
  <c r="P703" i="21"/>
  <c r="Q703" i="21"/>
  <c r="N703" i="21"/>
  <c r="O703" i="21"/>
  <c r="I704" i="21"/>
  <c r="M704" i="21"/>
  <c r="L704" i="21"/>
  <c r="H705" i="21"/>
  <c r="K704" i="21"/>
  <c r="J704" i="21"/>
  <c r="F698" i="21"/>
  <c r="D699" i="21"/>
  <c r="E698" i="21"/>
  <c r="Q704" i="21"/>
  <c r="P704" i="21"/>
  <c r="N704" i="21"/>
  <c r="O704" i="21"/>
  <c r="M705" i="21"/>
  <c r="J705" i="21"/>
  <c r="H706" i="21"/>
  <c r="K705" i="21"/>
  <c r="I705" i="21"/>
  <c r="L705" i="21"/>
  <c r="E699" i="21"/>
  <c r="F699" i="21"/>
  <c r="D700" i="21"/>
  <c r="L706" i="21"/>
  <c r="J706" i="21"/>
  <c r="K706" i="21"/>
  <c r="M706" i="21"/>
  <c r="H707" i="21"/>
  <c r="I706" i="21"/>
  <c r="O705" i="21"/>
  <c r="P705" i="21"/>
  <c r="N705" i="21"/>
  <c r="Q705" i="21"/>
  <c r="D701" i="21"/>
  <c r="F700" i="21"/>
  <c r="E700" i="21"/>
  <c r="L707" i="21"/>
  <c r="J707" i="21"/>
  <c r="I707" i="21"/>
  <c r="K707" i="21"/>
  <c r="H708" i="21"/>
  <c r="M707" i="21"/>
  <c r="Q706" i="21"/>
  <c r="P706" i="21"/>
  <c r="O706" i="21"/>
  <c r="N706" i="21"/>
  <c r="F701" i="21"/>
  <c r="D702" i="21"/>
  <c r="E701" i="21"/>
  <c r="O707" i="21"/>
  <c r="P707" i="21"/>
  <c r="N707" i="21"/>
  <c r="Q707" i="21"/>
  <c r="I708" i="21"/>
  <c r="L708" i="21"/>
  <c r="M708" i="21"/>
  <c r="H709" i="21"/>
  <c r="J708" i="21"/>
  <c r="K708" i="21"/>
  <c r="F702" i="21"/>
  <c r="D703" i="21"/>
  <c r="E702" i="21"/>
  <c r="N708" i="21"/>
  <c r="O708" i="21"/>
  <c r="P708" i="21"/>
  <c r="Q708" i="21"/>
  <c r="L709" i="21"/>
  <c r="K709" i="21"/>
  <c r="M709" i="21"/>
  <c r="H710" i="21"/>
  <c r="J709" i="21"/>
  <c r="I709" i="21"/>
  <c r="E703" i="21"/>
  <c r="D704" i="21"/>
  <c r="F703" i="21"/>
  <c r="K710" i="21"/>
  <c r="I710" i="21"/>
  <c r="L710" i="21"/>
  <c r="M710" i="21"/>
  <c r="H711" i="21"/>
  <c r="J710" i="21"/>
  <c r="N709" i="21"/>
  <c r="O709" i="21"/>
  <c r="Q709" i="21"/>
  <c r="P709" i="21"/>
  <c r="F704" i="21"/>
  <c r="D705" i="21"/>
  <c r="E704" i="21"/>
  <c r="P710" i="21"/>
  <c r="N710" i="21"/>
  <c r="O710" i="21"/>
  <c r="Q710" i="21"/>
  <c r="H712" i="21"/>
  <c r="K711" i="21"/>
  <c r="L711" i="21"/>
  <c r="J711" i="21"/>
  <c r="I711" i="21"/>
  <c r="M711" i="21"/>
  <c r="F705" i="21"/>
  <c r="E705" i="21"/>
  <c r="D706" i="21"/>
  <c r="L712" i="21"/>
  <c r="H713" i="21"/>
  <c r="M712" i="21"/>
  <c r="J712" i="21"/>
  <c r="K712" i="21"/>
  <c r="I712" i="21"/>
  <c r="O711" i="21"/>
  <c r="P711" i="21"/>
  <c r="N711" i="21"/>
  <c r="Q711" i="21"/>
  <c r="D707" i="21"/>
  <c r="F706" i="21"/>
  <c r="E706" i="21"/>
  <c r="H714" i="21"/>
  <c r="J713" i="21"/>
  <c r="M713" i="21"/>
  <c r="K713" i="21"/>
  <c r="I713" i="21"/>
  <c r="L713" i="21"/>
  <c r="P712" i="21"/>
  <c r="O712" i="21"/>
  <c r="Q712" i="21"/>
  <c r="N712" i="21"/>
  <c r="F707" i="21"/>
  <c r="D708" i="21"/>
  <c r="E707" i="21"/>
  <c r="H715" i="21"/>
  <c r="M714" i="21"/>
  <c r="J714" i="21"/>
  <c r="L714" i="21"/>
  <c r="I714" i="21"/>
  <c r="K714" i="21"/>
  <c r="Q713" i="21"/>
  <c r="N713" i="21"/>
  <c r="O713" i="21"/>
  <c r="P713" i="21"/>
  <c r="D709" i="21"/>
  <c r="F708" i="21"/>
  <c r="E708" i="21"/>
  <c r="I715" i="21"/>
  <c r="H716" i="21"/>
  <c r="J715" i="21"/>
  <c r="K715" i="21"/>
  <c r="M715" i="21"/>
  <c r="L715" i="21"/>
  <c r="P714" i="21"/>
  <c r="O714" i="21"/>
  <c r="N714" i="21"/>
  <c r="Q714" i="21"/>
  <c r="E709" i="21"/>
  <c r="F709" i="21"/>
  <c r="D710" i="21"/>
  <c r="N715" i="21"/>
  <c r="O715" i="21"/>
  <c r="P715" i="21"/>
  <c r="Q715" i="21"/>
  <c r="M716" i="21"/>
  <c r="L716" i="21"/>
  <c r="J716" i="21"/>
  <c r="H717" i="21"/>
  <c r="I716" i="21"/>
  <c r="K716" i="21"/>
  <c r="F710" i="21"/>
  <c r="E710" i="21"/>
  <c r="D711" i="21"/>
  <c r="I717" i="21"/>
  <c r="J717" i="21"/>
  <c r="H718" i="21"/>
  <c r="L717" i="21"/>
  <c r="K717" i="21"/>
  <c r="M717" i="21"/>
  <c r="O716" i="21"/>
  <c r="N716" i="21"/>
  <c r="Q716" i="21"/>
  <c r="P716" i="21"/>
  <c r="D712" i="21"/>
  <c r="E711" i="21"/>
  <c r="F711" i="21"/>
  <c r="Q717" i="21"/>
  <c r="N717" i="21"/>
  <c r="O717" i="21"/>
  <c r="P717" i="21"/>
  <c r="I718" i="21"/>
  <c r="H719" i="21"/>
  <c r="J718" i="21"/>
  <c r="L718" i="21"/>
  <c r="K718" i="21"/>
  <c r="M718" i="21"/>
  <c r="D713" i="21"/>
  <c r="E712" i="21"/>
  <c r="F712" i="21"/>
  <c r="Q718" i="21"/>
  <c r="P718" i="21"/>
  <c r="O718" i="21"/>
  <c r="N718" i="21"/>
  <c r="J719" i="21"/>
  <c r="L719" i="21"/>
  <c r="I719" i="21"/>
  <c r="K719" i="21"/>
  <c r="H720" i="21"/>
  <c r="M719" i="21"/>
  <c r="E713" i="21"/>
  <c r="D714" i="21"/>
  <c r="F713" i="21"/>
  <c r="Q719" i="21"/>
  <c r="O719" i="21"/>
  <c r="N719" i="21"/>
  <c r="P719" i="21"/>
  <c r="M720" i="21"/>
  <c r="I720" i="21"/>
  <c r="K720" i="21"/>
  <c r="J720" i="21"/>
  <c r="L720" i="21"/>
  <c r="H721" i="21"/>
  <c r="D715" i="21"/>
  <c r="E714" i="21"/>
  <c r="F714" i="21"/>
  <c r="O720" i="21"/>
  <c r="Q720" i="21"/>
  <c r="N720" i="21"/>
  <c r="P720" i="21"/>
  <c r="H722" i="21"/>
  <c r="J721" i="21"/>
  <c r="M721" i="21"/>
  <c r="I721" i="21"/>
  <c r="L721" i="21"/>
  <c r="K721" i="21"/>
  <c r="E715" i="21"/>
  <c r="F715" i="21"/>
  <c r="D716" i="21"/>
  <c r="J722" i="21"/>
  <c r="M722" i="21"/>
  <c r="H723" i="21"/>
  <c r="L722" i="21"/>
  <c r="I722" i="21"/>
  <c r="K722" i="21"/>
  <c r="N721" i="21"/>
  <c r="P721" i="21"/>
  <c r="Q721" i="21"/>
  <c r="O721" i="21"/>
  <c r="F716" i="21"/>
  <c r="D717" i="21"/>
  <c r="E716" i="21"/>
  <c r="M723" i="21"/>
  <c r="H724" i="21"/>
  <c r="L723" i="21"/>
  <c r="J723" i="21"/>
  <c r="I723" i="21"/>
  <c r="K723" i="21"/>
  <c r="P722" i="21"/>
  <c r="N722" i="21"/>
  <c r="O722" i="21"/>
  <c r="Q722" i="21"/>
  <c r="F717" i="21"/>
  <c r="E717" i="21"/>
  <c r="D718" i="21"/>
  <c r="L724" i="21"/>
  <c r="M724" i="21"/>
  <c r="K724" i="21"/>
  <c r="H725" i="21"/>
  <c r="J724" i="21"/>
  <c r="I724" i="21"/>
  <c r="Q723" i="21"/>
  <c r="O723" i="21"/>
  <c r="P723" i="21"/>
  <c r="N723" i="21"/>
  <c r="E718" i="21"/>
  <c r="D719" i="21"/>
  <c r="F718" i="21"/>
  <c r="K725" i="21"/>
  <c r="H726" i="21"/>
  <c r="M725" i="21"/>
  <c r="J725" i="21"/>
  <c r="I725" i="21"/>
  <c r="L725" i="21"/>
  <c r="Q724" i="21"/>
  <c r="N724" i="21"/>
  <c r="O724" i="21"/>
  <c r="P724" i="21"/>
  <c r="E719" i="21"/>
  <c r="F719" i="21"/>
  <c r="D720" i="21"/>
  <c r="H727" i="21"/>
  <c r="J726" i="21"/>
  <c r="M726" i="21"/>
  <c r="I726" i="21"/>
  <c r="K726" i="21"/>
  <c r="L726" i="21"/>
  <c r="Q725" i="21"/>
  <c r="N725" i="21"/>
  <c r="P725" i="21"/>
  <c r="O725" i="21"/>
  <c r="F720" i="21"/>
  <c r="E720" i="21"/>
  <c r="D721" i="21"/>
  <c r="K727" i="21"/>
  <c r="L727" i="21"/>
  <c r="H728" i="21"/>
  <c r="J727" i="21"/>
  <c r="I727" i="21"/>
  <c r="M727" i="21"/>
  <c r="P726" i="21"/>
  <c r="O726" i="21"/>
  <c r="N726" i="21"/>
  <c r="Q726" i="21"/>
  <c r="D722" i="21"/>
  <c r="E721" i="21"/>
  <c r="F721" i="21"/>
  <c r="I728" i="21"/>
  <c r="J728" i="21"/>
  <c r="M728" i="21"/>
  <c r="H729" i="21"/>
  <c r="L728" i="21"/>
  <c r="K728" i="21"/>
  <c r="P727" i="21"/>
  <c r="Q727" i="21"/>
  <c r="N727" i="21"/>
  <c r="O727" i="21"/>
  <c r="F722" i="21"/>
  <c r="E722" i="21"/>
  <c r="D723" i="21"/>
  <c r="P728" i="21"/>
  <c r="Q728" i="21"/>
  <c r="O728" i="21"/>
  <c r="N728" i="21"/>
  <c r="K729" i="21"/>
  <c r="J729" i="21"/>
  <c r="L729" i="21"/>
  <c r="I729" i="21"/>
  <c r="H730" i="21"/>
  <c r="M729" i="21"/>
  <c r="D724" i="21"/>
  <c r="E723" i="21"/>
  <c r="F723" i="21"/>
  <c r="O729" i="21"/>
  <c r="Q729" i="21"/>
  <c r="P729" i="21"/>
  <c r="N729" i="21"/>
  <c r="I730" i="21"/>
  <c r="H731" i="21"/>
  <c r="M730" i="21"/>
  <c r="K730" i="21"/>
  <c r="J730" i="21"/>
  <c r="L730" i="21"/>
  <c r="D725" i="21"/>
  <c r="E724" i="21"/>
  <c r="F724" i="21"/>
  <c r="N730" i="21"/>
  <c r="Q730" i="21"/>
  <c r="P730" i="21"/>
  <c r="O730" i="21"/>
  <c r="M731" i="21"/>
  <c r="K731" i="21"/>
  <c r="J731" i="21"/>
  <c r="H732" i="21"/>
  <c r="I731" i="21"/>
  <c r="L731" i="21"/>
  <c r="E725" i="21"/>
  <c r="F725" i="21"/>
  <c r="D726" i="21"/>
  <c r="M732" i="21"/>
  <c r="K732" i="21"/>
  <c r="J732" i="21"/>
  <c r="I732" i="21"/>
  <c r="H733" i="21"/>
  <c r="L732" i="21"/>
  <c r="N731" i="21"/>
  <c r="P731" i="21"/>
  <c r="O731" i="21"/>
  <c r="Q731" i="21"/>
  <c r="D727" i="21"/>
  <c r="F726" i="21"/>
  <c r="E726" i="21"/>
  <c r="Q732" i="21"/>
  <c r="P732" i="21"/>
  <c r="O732" i="21"/>
  <c r="N732" i="21"/>
  <c r="J733" i="21"/>
  <c r="I733" i="21"/>
  <c r="H734" i="21"/>
  <c r="K733" i="21"/>
  <c r="L733" i="21"/>
  <c r="M733" i="21"/>
  <c r="F727" i="21"/>
  <c r="E727" i="21"/>
  <c r="D728" i="21"/>
  <c r="N733" i="21"/>
  <c r="Q733" i="21"/>
  <c r="O733" i="21"/>
  <c r="P733" i="21"/>
  <c r="J734" i="21"/>
  <c r="K734" i="21"/>
  <c r="H735" i="21"/>
  <c r="L734" i="21"/>
  <c r="M734" i="21"/>
  <c r="I734" i="21"/>
  <c r="F728" i="21"/>
  <c r="E728" i="21"/>
  <c r="D729" i="21"/>
  <c r="J735" i="21"/>
  <c r="K735" i="21"/>
  <c r="I735" i="21"/>
  <c r="H736" i="21"/>
  <c r="L735" i="21"/>
  <c r="M735" i="21"/>
  <c r="O734" i="21"/>
  <c r="P734" i="21"/>
  <c r="Q734" i="21"/>
  <c r="N734" i="21"/>
  <c r="F729" i="21"/>
  <c r="E729" i="21"/>
  <c r="D730" i="21"/>
  <c r="Q735" i="21"/>
  <c r="N735" i="21"/>
  <c r="O735" i="21"/>
  <c r="P735" i="21"/>
  <c r="I736" i="21"/>
  <c r="J736" i="21"/>
  <c r="K736" i="21"/>
  <c r="H737" i="21"/>
  <c r="L736" i="21"/>
  <c r="M736" i="21"/>
  <c r="F730" i="21"/>
  <c r="E730" i="21"/>
  <c r="D731" i="21"/>
  <c r="P736" i="21"/>
  <c r="Q736" i="21"/>
  <c r="N736" i="21"/>
  <c r="O736" i="21"/>
  <c r="L737" i="21"/>
  <c r="K737" i="21"/>
  <c r="M737" i="21"/>
  <c r="H738" i="21"/>
  <c r="J737" i="21"/>
  <c r="I737" i="21"/>
  <c r="D732" i="21"/>
  <c r="E731" i="21"/>
  <c r="F731" i="21"/>
  <c r="L738" i="21"/>
  <c r="K738" i="21"/>
  <c r="I738" i="21"/>
  <c r="J738" i="21"/>
  <c r="H739" i="21"/>
  <c r="M738" i="21"/>
  <c r="Q737" i="21"/>
  <c r="O737" i="21"/>
  <c r="P737" i="21"/>
  <c r="N737" i="21"/>
  <c r="D733" i="21"/>
  <c r="E732" i="21"/>
  <c r="F732" i="21"/>
  <c r="P738" i="21"/>
  <c r="O738" i="21"/>
  <c r="N738" i="21"/>
  <c r="Q738" i="21"/>
  <c r="M739" i="21"/>
  <c r="J739" i="21"/>
  <c r="I739" i="21"/>
  <c r="H740" i="21"/>
  <c r="L739" i="21"/>
  <c r="K739" i="21"/>
  <c r="E733" i="21"/>
  <c r="F733" i="21"/>
  <c r="D734" i="21"/>
  <c r="P739" i="21"/>
  <c r="Q739" i="21"/>
  <c r="O739" i="21"/>
  <c r="N739" i="21"/>
  <c r="K740" i="21"/>
  <c r="M740" i="21"/>
  <c r="L740" i="21"/>
  <c r="I740" i="21"/>
  <c r="H741" i="21"/>
  <c r="J740" i="21"/>
  <c r="D735" i="21"/>
  <c r="F734" i="21"/>
  <c r="E734" i="21"/>
  <c r="P740" i="21"/>
  <c r="Q740" i="21"/>
  <c r="N740" i="21"/>
  <c r="O740" i="21"/>
  <c r="L741" i="21"/>
  <c r="J741" i="21"/>
  <c r="H742" i="21"/>
  <c r="I741" i="21"/>
  <c r="M741" i="21"/>
  <c r="K741" i="21"/>
  <c r="F735" i="21"/>
  <c r="E735" i="21"/>
  <c r="D736" i="21"/>
  <c r="M742" i="21"/>
  <c r="I742" i="21"/>
  <c r="H743" i="21"/>
  <c r="J742" i="21"/>
  <c r="K742" i="21"/>
  <c r="L742" i="21"/>
  <c r="N741" i="21"/>
  <c r="O741" i="21"/>
  <c r="Q741" i="21"/>
  <c r="P741" i="21"/>
  <c r="E736" i="21"/>
  <c r="F736" i="21"/>
  <c r="D737" i="21"/>
  <c r="P742" i="21"/>
  <c r="Q742" i="21"/>
  <c r="O742" i="21"/>
  <c r="N742" i="21"/>
  <c r="I743" i="21"/>
  <c r="K743" i="21"/>
  <c r="L743" i="21"/>
  <c r="H744" i="21"/>
  <c r="M743" i="21"/>
  <c r="J743" i="21"/>
  <c r="E737" i="21"/>
  <c r="F737" i="21"/>
  <c r="D738" i="21"/>
  <c r="P743" i="21"/>
  <c r="Q743" i="21"/>
  <c r="O743" i="21"/>
  <c r="N743" i="21"/>
  <c r="I744" i="21"/>
  <c r="L744" i="21"/>
  <c r="K744" i="21"/>
  <c r="H745" i="21"/>
  <c r="M744" i="21"/>
  <c r="J744" i="21"/>
  <c r="E738" i="21"/>
  <c r="F738" i="21"/>
  <c r="D739" i="21"/>
  <c r="O744" i="21"/>
  <c r="P744" i="21"/>
  <c r="Q744" i="21"/>
  <c r="N744" i="21"/>
  <c r="K745" i="21"/>
  <c r="J745" i="21"/>
  <c r="I745" i="21"/>
  <c r="H746" i="21"/>
  <c r="M745" i="21"/>
  <c r="L745" i="21"/>
  <c r="D740" i="21"/>
  <c r="F739" i="21"/>
  <c r="E739" i="21"/>
  <c r="N745" i="21"/>
  <c r="P745" i="21"/>
  <c r="O745" i="21"/>
  <c r="Q745" i="21"/>
  <c r="K746" i="21"/>
  <c r="J746" i="21"/>
  <c r="L746" i="21"/>
  <c r="M746" i="21"/>
  <c r="H747" i="21"/>
  <c r="I746" i="21"/>
  <c r="D741" i="21"/>
  <c r="E740" i="21"/>
  <c r="F740" i="21"/>
  <c r="M747" i="21"/>
  <c r="I747" i="21"/>
  <c r="J747" i="21"/>
  <c r="H748" i="21"/>
  <c r="K747" i="21"/>
  <c r="L747" i="21"/>
  <c r="P746" i="21"/>
  <c r="N746" i="21"/>
  <c r="Q746" i="21"/>
  <c r="O746" i="21"/>
  <c r="E741" i="21"/>
  <c r="F741" i="21"/>
  <c r="D742" i="21"/>
  <c r="O747" i="21"/>
  <c r="N747" i="21"/>
  <c r="Q747" i="21"/>
  <c r="P747" i="21"/>
  <c r="J748" i="21"/>
  <c r="M748" i="21"/>
  <c r="I748" i="21"/>
  <c r="K748" i="21"/>
  <c r="H749" i="21"/>
  <c r="L748" i="21"/>
  <c r="D743" i="21"/>
  <c r="F742" i="21"/>
  <c r="E742" i="21"/>
  <c r="N748" i="21"/>
  <c r="Q748" i="21"/>
  <c r="O748" i="21"/>
  <c r="P748" i="21"/>
  <c r="L749" i="21"/>
  <c r="K749" i="21"/>
  <c r="H750" i="21"/>
  <c r="J749" i="21"/>
  <c r="M749" i="21"/>
  <c r="I749" i="21"/>
  <c r="F743" i="21"/>
  <c r="E743" i="21"/>
  <c r="D744" i="21"/>
  <c r="J750" i="21"/>
  <c r="K750" i="21"/>
  <c r="H751" i="21"/>
  <c r="L750" i="21"/>
  <c r="M750" i="21"/>
  <c r="I750" i="21"/>
  <c r="Q749" i="21"/>
  <c r="O749" i="21"/>
  <c r="P749" i="21"/>
  <c r="N749" i="21"/>
  <c r="E744" i="21"/>
  <c r="F744" i="21"/>
  <c r="D745" i="21"/>
  <c r="K751" i="21"/>
  <c r="L751" i="21"/>
  <c r="M751" i="21"/>
  <c r="H752" i="21"/>
  <c r="J751" i="21"/>
  <c r="I751" i="21"/>
  <c r="Q750" i="21"/>
  <c r="P750" i="21"/>
  <c r="O750" i="21"/>
  <c r="N750" i="21"/>
  <c r="F745" i="21"/>
  <c r="D746" i="21"/>
  <c r="E745" i="21"/>
  <c r="L752" i="21"/>
  <c r="I752" i="21"/>
  <c r="K752" i="21"/>
  <c r="H753" i="21"/>
  <c r="J752" i="21"/>
  <c r="M752" i="21"/>
  <c r="N751" i="21"/>
  <c r="Q751" i="21"/>
  <c r="P751" i="21"/>
  <c r="O751" i="21"/>
  <c r="E746" i="21"/>
  <c r="F746" i="21"/>
  <c r="D747" i="21"/>
  <c r="O752" i="21"/>
  <c r="P752" i="21"/>
  <c r="N752" i="21"/>
  <c r="Q752" i="21"/>
  <c r="J753" i="21"/>
  <c r="K753" i="21"/>
  <c r="I753" i="21"/>
  <c r="M753" i="21"/>
  <c r="H754" i="21"/>
  <c r="L753" i="21"/>
  <c r="D748" i="21"/>
  <c r="E747" i="21"/>
  <c r="F747" i="21"/>
  <c r="N753" i="21"/>
  <c r="P753" i="21"/>
  <c r="O753" i="21"/>
  <c r="Q753" i="21"/>
  <c r="M754" i="21"/>
  <c r="J754" i="21"/>
  <c r="H755" i="21"/>
  <c r="L754" i="21"/>
  <c r="K754" i="21"/>
  <c r="I754" i="21"/>
  <c r="E748" i="21"/>
  <c r="D749" i="21"/>
  <c r="F748" i="21"/>
  <c r="J755" i="21"/>
  <c r="K755" i="21"/>
  <c r="L755" i="21"/>
  <c r="M755" i="21"/>
  <c r="H756" i="21"/>
  <c r="I755" i="21"/>
  <c r="O754" i="21"/>
  <c r="P754" i="21"/>
  <c r="N754" i="21"/>
  <c r="Q754" i="21"/>
  <c r="F749" i="21"/>
  <c r="E749" i="21"/>
  <c r="D750" i="21"/>
  <c r="H757" i="21"/>
  <c r="M756" i="21"/>
  <c r="K756" i="21"/>
  <c r="L756" i="21"/>
  <c r="I756" i="21"/>
  <c r="J756" i="21"/>
  <c r="P755" i="21"/>
  <c r="Q755" i="21"/>
  <c r="O755" i="21"/>
  <c r="N755" i="21"/>
  <c r="D751" i="21"/>
  <c r="F750" i="21"/>
  <c r="E750" i="21"/>
  <c r="L757" i="21"/>
  <c r="K757" i="21"/>
  <c r="I757" i="21"/>
  <c r="H758" i="21"/>
  <c r="M757" i="21"/>
  <c r="J757" i="21"/>
  <c r="O756" i="21"/>
  <c r="N756" i="21"/>
  <c r="P756" i="21"/>
  <c r="Q756" i="21"/>
  <c r="F751" i="21"/>
  <c r="D752" i="21"/>
  <c r="E751" i="21"/>
  <c r="O757" i="21"/>
  <c r="Q757" i="21"/>
  <c r="N757" i="21"/>
  <c r="P757" i="21"/>
  <c r="M758" i="21"/>
  <c r="K758" i="21"/>
  <c r="I758" i="21"/>
  <c r="L758" i="21"/>
  <c r="H759" i="21"/>
  <c r="J758" i="21"/>
  <c r="D753" i="21"/>
  <c r="E752" i="21"/>
  <c r="F752" i="21"/>
  <c r="N758" i="21"/>
  <c r="Q758" i="21"/>
  <c r="O758" i="21"/>
  <c r="P758" i="21"/>
  <c r="L759" i="21"/>
  <c r="M759" i="21"/>
  <c r="I759" i="21"/>
  <c r="H760" i="21"/>
  <c r="J759" i="21"/>
  <c r="K759" i="21"/>
  <c r="D754" i="21"/>
  <c r="F753" i="21"/>
  <c r="E753" i="21"/>
  <c r="O759" i="21"/>
  <c r="P759" i="21"/>
  <c r="N759" i="21"/>
  <c r="Q759" i="21"/>
  <c r="K760" i="21"/>
  <c r="I760" i="21"/>
  <c r="H761" i="21"/>
  <c r="L760" i="21"/>
  <c r="M760" i="21"/>
  <c r="J760" i="21"/>
  <c r="F754" i="21"/>
  <c r="E754" i="21"/>
  <c r="D755" i="21"/>
  <c r="P760" i="21"/>
  <c r="O760" i="21"/>
  <c r="Q760" i="21"/>
  <c r="N760" i="21"/>
  <c r="H762" i="21"/>
  <c r="L761" i="21"/>
  <c r="J761" i="21"/>
  <c r="I761" i="21"/>
  <c r="M761" i="21"/>
  <c r="K761" i="21"/>
  <c r="F755" i="21"/>
  <c r="D756" i="21"/>
  <c r="E755" i="21"/>
  <c r="I762" i="21"/>
  <c r="H763" i="21"/>
  <c r="K762" i="21"/>
  <c r="M762" i="21"/>
  <c r="J762" i="21"/>
  <c r="L762" i="21"/>
  <c r="P761" i="21"/>
  <c r="O761" i="21"/>
  <c r="Q761" i="21"/>
  <c r="N761" i="21"/>
  <c r="D757" i="21"/>
  <c r="F756" i="21"/>
  <c r="E756" i="21"/>
  <c r="O762" i="21"/>
  <c r="N762" i="21"/>
  <c r="Q762" i="21"/>
  <c r="P762" i="21"/>
  <c r="I763" i="21"/>
  <c r="L763" i="21"/>
  <c r="K763" i="21"/>
  <c r="J763" i="21"/>
  <c r="H764" i="21"/>
  <c r="M763" i="21"/>
  <c r="E757" i="21"/>
  <c r="F757" i="21"/>
  <c r="D758" i="21"/>
  <c r="P763" i="21"/>
  <c r="Q763" i="21"/>
  <c r="O763" i="21"/>
  <c r="N763" i="21"/>
  <c r="K764" i="21"/>
  <c r="M764" i="21"/>
  <c r="H765" i="21"/>
  <c r="I764" i="21"/>
  <c r="L764" i="21"/>
  <c r="J764" i="21"/>
  <c r="D759" i="21"/>
  <c r="E758" i="21"/>
  <c r="F758" i="21"/>
  <c r="L765" i="21"/>
  <c r="I765" i="21"/>
  <c r="K765" i="21"/>
  <c r="H766" i="21"/>
  <c r="M765" i="21"/>
  <c r="J765" i="21"/>
  <c r="O764" i="21"/>
  <c r="P764" i="21"/>
  <c r="Q764" i="21"/>
  <c r="N764" i="21"/>
  <c r="D760" i="21"/>
  <c r="E759" i="21"/>
  <c r="F759" i="21"/>
  <c r="Q765" i="21"/>
  <c r="P765" i="21"/>
  <c r="O765" i="21"/>
  <c r="N765" i="21"/>
  <c r="I766" i="21"/>
  <c r="M766" i="21"/>
  <c r="L766" i="21"/>
  <c r="K766" i="21"/>
  <c r="H767" i="21"/>
  <c r="J766" i="21"/>
  <c r="D761" i="21"/>
  <c r="E760" i="21"/>
  <c r="F760" i="21"/>
  <c r="Q766" i="21"/>
  <c r="N766" i="21"/>
  <c r="P766" i="21"/>
  <c r="O766" i="21"/>
  <c r="H768" i="21"/>
  <c r="M767" i="21"/>
  <c r="L767" i="21"/>
  <c r="J767" i="21"/>
  <c r="K767" i="21"/>
  <c r="I767" i="21"/>
  <c r="D762" i="21"/>
  <c r="E761" i="21"/>
  <c r="F761" i="21"/>
  <c r="M768" i="21"/>
  <c r="I768" i="21"/>
  <c r="H769" i="21"/>
  <c r="K768" i="21"/>
  <c r="L768" i="21"/>
  <c r="J768" i="21"/>
  <c r="O767" i="21"/>
  <c r="N767" i="21"/>
  <c r="Q767" i="21"/>
  <c r="P767" i="21"/>
  <c r="E762" i="21"/>
  <c r="F762" i="21"/>
  <c r="D763" i="21"/>
  <c r="N768" i="21"/>
  <c r="P768" i="21"/>
  <c r="O768" i="21"/>
  <c r="Q768" i="21"/>
  <c r="M769" i="21"/>
  <c r="H770" i="21"/>
  <c r="J769" i="21"/>
  <c r="K769" i="21"/>
  <c r="I769" i="21"/>
  <c r="L769" i="21"/>
  <c r="D764" i="21"/>
  <c r="F763" i="21"/>
  <c r="E763" i="21"/>
  <c r="J770" i="21"/>
  <c r="H771" i="21"/>
  <c r="K770" i="21"/>
  <c r="L770" i="21"/>
  <c r="I770" i="21"/>
  <c r="M770" i="21"/>
  <c r="P769" i="21"/>
  <c r="O769" i="21"/>
  <c r="N769" i="21"/>
  <c r="Q769" i="21"/>
  <c r="D765" i="21"/>
  <c r="E764" i="21"/>
  <c r="F764" i="21"/>
  <c r="K771" i="21"/>
  <c r="I771" i="21"/>
  <c r="J771" i="21"/>
  <c r="L771" i="21"/>
  <c r="H772" i="21"/>
  <c r="M771" i="21"/>
  <c r="O770" i="21"/>
  <c r="N770" i="21"/>
  <c r="Q770" i="21"/>
  <c r="P770" i="21"/>
  <c r="F765" i="21"/>
  <c r="E765" i="21"/>
  <c r="D766" i="21"/>
  <c r="Q771" i="21"/>
  <c r="N771" i="21"/>
  <c r="P771" i="21"/>
  <c r="O771" i="21"/>
  <c r="H773" i="21"/>
  <c r="I772" i="21"/>
  <c r="M772" i="21"/>
  <c r="K772" i="21"/>
  <c r="L772" i="21"/>
  <c r="J772" i="21"/>
  <c r="D767" i="21"/>
  <c r="E766" i="21"/>
  <c r="F766" i="21"/>
  <c r="J773" i="21"/>
  <c r="M773" i="21"/>
  <c r="L773" i="21"/>
  <c r="H774" i="21"/>
  <c r="I773" i="21"/>
  <c r="K773" i="21"/>
  <c r="N772" i="21"/>
  <c r="O772" i="21"/>
  <c r="Q772" i="21"/>
  <c r="P772" i="21"/>
  <c r="F767" i="21"/>
  <c r="D768" i="21"/>
  <c r="E767" i="21"/>
  <c r="I774" i="21"/>
  <c r="M774" i="21"/>
  <c r="J774" i="21"/>
  <c r="K774" i="21"/>
  <c r="H775" i="21"/>
  <c r="L774" i="21"/>
  <c r="Q773" i="21"/>
  <c r="O773" i="21"/>
  <c r="P773" i="21"/>
  <c r="N773" i="21"/>
  <c r="D769" i="21"/>
  <c r="F768" i="21"/>
  <c r="E768" i="21"/>
  <c r="P774" i="21"/>
  <c r="Q774" i="21"/>
  <c r="O774" i="21"/>
  <c r="N774" i="21"/>
  <c r="I775" i="21"/>
  <c r="H776" i="21"/>
  <c r="M775" i="21"/>
  <c r="K775" i="21"/>
  <c r="J775" i="21"/>
  <c r="L775" i="21"/>
  <c r="D770" i="21"/>
  <c r="F769" i="21"/>
  <c r="E769" i="21"/>
  <c r="P775" i="21"/>
  <c r="O775" i="21"/>
  <c r="Q775" i="21"/>
  <c r="N775" i="21"/>
  <c r="L776" i="21"/>
  <c r="J776" i="21"/>
  <c r="H777" i="21"/>
  <c r="I776" i="21"/>
  <c r="K776" i="21"/>
  <c r="M776" i="21"/>
  <c r="F770" i="21"/>
  <c r="E770" i="21"/>
  <c r="D771" i="21"/>
  <c r="H778" i="21"/>
  <c r="J777" i="21"/>
  <c r="L777" i="21"/>
  <c r="I777" i="21"/>
  <c r="M777" i="21"/>
  <c r="K777" i="21"/>
  <c r="O776" i="21"/>
  <c r="P776" i="21"/>
  <c r="Q776" i="21"/>
  <c r="N776" i="21"/>
  <c r="E771" i="21"/>
  <c r="D772" i="21"/>
  <c r="F771" i="21"/>
  <c r="H779" i="21"/>
  <c r="K778" i="21"/>
  <c r="M778" i="21"/>
  <c r="L778" i="21"/>
  <c r="I778" i="21"/>
  <c r="J778" i="21"/>
  <c r="O777" i="21"/>
  <c r="P777" i="21"/>
  <c r="N777" i="21"/>
  <c r="Q777" i="21"/>
  <c r="D773" i="21"/>
  <c r="E772" i="21"/>
  <c r="F772" i="21"/>
  <c r="L779" i="21"/>
  <c r="M779" i="21"/>
  <c r="K779" i="21"/>
  <c r="H780" i="21"/>
  <c r="I779" i="21"/>
  <c r="J779" i="21"/>
  <c r="P778" i="21"/>
  <c r="O778" i="21"/>
  <c r="Q778" i="21"/>
  <c r="N778" i="21"/>
  <c r="F773" i="21"/>
  <c r="E773" i="21"/>
  <c r="D774" i="21"/>
  <c r="H781" i="21"/>
  <c r="M780" i="21"/>
  <c r="L780" i="21"/>
  <c r="J780" i="21"/>
  <c r="I780" i="21"/>
  <c r="K780" i="21"/>
  <c r="N779" i="21"/>
  <c r="O779" i="21"/>
  <c r="P779" i="21"/>
  <c r="Q779" i="21"/>
  <c r="D775" i="21"/>
  <c r="F774" i="21"/>
  <c r="E774" i="21"/>
  <c r="H782" i="21"/>
  <c r="I781" i="21"/>
  <c r="K781" i="21"/>
  <c r="M781" i="21"/>
  <c r="J781" i="21"/>
  <c r="L781" i="21"/>
  <c r="P780" i="21"/>
  <c r="O780" i="21"/>
  <c r="Q780" i="21"/>
  <c r="N780" i="21"/>
  <c r="F775" i="21"/>
  <c r="E775" i="21"/>
  <c r="D776" i="21"/>
  <c r="H783" i="21"/>
  <c r="L782" i="21"/>
  <c r="K782" i="21"/>
  <c r="M782" i="21"/>
  <c r="I782" i="21"/>
  <c r="J782" i="21"/>
  <c r="N781" i="21"/>
  <c r="O781" i="21"/>
  <c r="Q781" i="21"/>
  <c r="P781" i="21"/>
  <c r="F776" i="21"/>
  <c r="E776" i="21"/>
  <c r="D777" i="21"/>
  <c r="H784" i="21"/>
  <c r="J783" i="21"/>
  <c r="K783" i="21"/>
  <c r="I783" i="21"/>
  <c r="M783" i="21"/>
  <c r="L783" i="21"/>
  <c r="O782" i="21"/>
  <c r="P782" i="21"/>
  <c r="Q782" i="21"/>
  <c r="N782" i="21"/>
  <c r="D778" i="21"/>
  <c r="E777" i="21"/>
  <c r="F777" i="21"/>
  <c r="L784" i="21"/>
  <c r="I784" i="21"/>
  <c r="K784" i="21"/>
  <c r="H785" i="21"/>
  <c r="J784" i="21"/>
  <c r="M784" i="21"/>
  <c r="Q783" i="21"/>
  <c r="N783" i="21"/>
  <c r="P783" i="21"/>
  <c r="O783" i="21"/>
  <c r="F778" i="21"/>
  <c r="E778" i="21"/>
  <c r="D779" i="21"/>
  <c r="P784" i="21"/>
  <c r="O784" i="21"/>
  <c r="Q784" i="21"/>
  <c r="N784" i="21"/>
  <c r="I785" i="21"/>
  <c r="J785" i="21"/>
  <c r="K785" i="21"/>
  <c r="L785" i="21"/>
  <c r="H786" i="21"/>
  <c r="M785" i="21"/>
  <c r="D780" i="21"/>
  <c r="E779" i="21"/>
  <c r="F779" i="21"/>
  <c r="P785" i="21"/>
  <c r="N785" i="21"/>
  <c r="O785" i="21"/>
  <c r="Q785" i="21"/>
  <c r="H787" i="21"/>
  <c r="L786" i="21"/>
  <c r="M786" i="21"/>
  <c r="K786" i="21"/>
  <c r="I786" i="21"/>
  <c r="J786" i="21"/>
  <c r="D781" i="21"/>
  <c r="F780" i="21"/>
  <c r="E780" i="21"/>
  <c r="I787" i="21"/>
  <c r="M787" i="21"/>
  <c r="L787" i="21"/>
  <c r="H788" i="21"/>
  <c r="J787" i="21"/>
  <c r="K787" i="21"/>
  <c r="O786" i="21"/>
  <c r="Q786" i="21"/>
  <c r="N786" i="21"/>
  <c r="P786" i="21"/>
  <c r="E781" i="21"/>
  <c r="F781" i="21"/>
  <c r="D782" i="21"/>
  <c r="N787" i="21"/>
  <c r="O787" i="21"/>
  <c r="Q787" i="21"/>
  <c r="P787" i="21"/>
  <c r="L788" i="21"/>
  <c r="H789" i="21"/>
  <c r="J788" i="21"/>
  <c r="I788" i="21"/>
  <c r="M788" i="21"/>
  <c r="K788" i="21"/>
  <c r="D783" i="21"/>
  <c r="E782" i="21"/>
  <c r="F782" i="21"/>
  <c r="H790" i="21"/>
  <c r="L789" i="21"/>
  <c r="K789" i="21"/>
  <c r="M789" i="21"/>
  <c r="I789" i="21"/>
  <c r="J789" i="21"/>
  <c r="P788" i="21"/>
  <c r="O788" i="21"/>
  <c r="Q788" i="21"/>
  <c r="N788" i="21"/>
  <c r="F783" i="21"/>
  <c r="E783" i="21"/>
  <c r="D784" i="21"/>
  <c r="L790" i="21"/>
  <c r="J790" i="21"/>
  <c r="H791" i="21"/>
  <c r="M790" i="21"/>
  <c r="I790" i="21"/>
  <c r="K790" i="21"/>
  <c r="N789" i="21"/>
  <c r="P789" i="21"/>
  <c r="Q789" i="21"/>
  <c r="O789" i="21"/>
  <c r="E784" i="21"/>
  <c r="F784" i="21"/>
  <c r="D785" i="21"/>
  <c r="K791" i="21"/>
  <c r="J791" i="21"/>
  <c r="L791" i="21"/>
  <c r="H792" i="21"/>
  <c r="M791" i="21"/>
  <c r="I791" i="21"/>
  <c r="Q790" i="21"/>
  <c r="P790" i="21"/>
  <c r="O790" i="21"/>
  <c r="N790" i="21"/>
  <c r="F785" i="21"/>
  <c r="D786" i="21"/>
  <c r="E785" i="21"/>
  <c r="M792" i="21"/>
  <c r="J792" i="21"/>
  <c r="K792" i="21"/>
  <c r="H793" i="21"/>
  <c r="L792" i="21"/>
  <c r="I792" i="21"/>
  <c r="Q791" i="21"/>
  <c r="N791" i="21"/>
  <c r="P791" i="21"/>
  <c r="O791" i="21"/>
  <c r="E786" i="21"/>
  <c r="F786" i="21"/>
  <c r="D787" i="21"/>
  <c r="I793" i="21"/>
  <c r="J793" i="21"/>
  <c r="L793" i="21"/>
  <c r="H794" i="21"/>
  <c r="M793" i="21"/>
  <c r="K793" i="21"/>
  <c r="P792" i="21"/>
  <c r="N792" i="21"/>
  <c r="Q792" i="21"/>
  <c r="O792" i="21"/>
  <c r="D788" i="21"/>
  <c r="E787" i="21"/>
  <c r="F787" i="21"/>
  <c r="P793" i="21"/>
  <c r="O793" i="21"/>
  <c r="N793" i="21"/>
  <c r="Q793" i="21"/>
  <c r="J794" i="21"/>
  <c r="M794" i="21"/>
  <c r="H795" i="21"/>
  <c r="L794" i="21"/>
  <c r="K794" i="21"/>
  <c r="I794" i="21"/>
  <c r="D789" i="21"/>
  <c r="E788" i="21"/>
  <c r="F788" i="21"/>
  <c r="K795" i="21"/>
  <c r="I795" i="21"/>
  <c r="L795" i="21"/>
  <c r="H796" i="21"/>
  <c r="J795" i="21"/>
  <c r="M795" i="21"/>
  <c r="N794" i="21"/>
  <c r="O794" i="21"/>
  <c r="Q794" i="21"/>
  <c r="P794" i="21"/>
  <c r="E789" i="21"/>
  <c r="F789" i="21"/>
  <c r="D790" i="21"/>
  <c r="P795" i="21"/>
  <c r="N795" i="21"/>
  <c r="O795" i="21"/>
  <c r="Q795" i="21"/>
  <c r="L796" i="21"/>
  <c r="I796" i="21"/>
  <c r="M796" i="21"/>
  <c r="J796" i="21"/>
  <c r="H797" i="21"/>
  <c r="K796" i="21"/>
  <c r="D791" i="21"/>
  <c r="E790" i="21"/>
  <c r="F790" i="21"/>
  <c r="Q796" i="21"/>
  <c r="O796" i="21"/>
  <c r="N796" i="21"/>
  <c r="P796" i="21"/>
  <c r="L797" i="21"/>
  <c r="M797" i="21"/>
  <c r="H798" i="21"/>
  <c r="I797" i="21"/>
  <c r="J797" i="21"/>
  <c r="K797" i="21"/>
  <c r="E791" i="21"/>
  <c r="F791" i="21"/>
  <c r="D792" i="21"/>
  <c r="I798" i="21"/>
  <c r="J798" i="21"/>
  <c r="H799" i="21"/>
  <c r="L798" i="21"/>
  <c r="M798" i="21"/>
  <c r="K798" i="21"/>
  <c r="P797" i="21"/>
  <c r="N797" i="21"/>
  <c r="O797" i="21"/>
  <c r="Q797" i="21"/>
  <c r="E792" i="21"/>
  <c r="F792" i="21"/>
  <c r="D793" i="21"/>
  <c r="N798" i="21"/>
  <c r="P798" i="21"/>
  <c r="Q798" i="21"/>
  <c r="O798" i="21"/>
  <c r="K799" i="21"/>
  <c r="L799" i="21"/>
  <c r="I799" i="21"/>
  <c r="H800" i="21"/>
  <c r="M799" i="21"/>
  <c r="J799" i="21"/>
  <c r="F793" i="21"/>
  <c r="E793" i="21"/>
  <c r="D794" i="21"/>
  <c r="O799" i="21"/>
  <c r="P799" i="21"/>
  <c r="N799" i="21"/>
  <c r="Q799" i="21"/>
  <c r="K800" i="21"/>
  <c r="I800" i="21"/>
  <c r="J800" i="21"/>
  <c r="H801" i="21"/>
  <c r="M800" i="21"/>
  <c r="L800" i="21"/>
  <c r="E794" i="21"/>
  <c r="F794" i="21"/>
  <c r="D795" i="21"/>
  <c r="O800" i="21"/>
  <c r="Q800" i="21"/>
  <c r="P800" i="21"/>
  <c r="N800" i="21"/>
  <c r="I801" i="21"/>
  <c r="K801" i="21"/>
  <c r="M801" i="21"/>
  <c r="L801" i="21"/>
  <c r="H802" i="21"/>
  <c r="J801" i="21"/>
  <c r="D796" i="21"/>
  <c r="F795" i="21"/>
  <c r="E795" i="21"/>
  <c r="Q801" i="21"/>
  <c r="P801" i="21"/>
  <c r="O801" i="21"/>
  <c r="N801" i="21"/>
  <c r="M802" i="21"/>
  <c r="J802" i="21"/>
  <c r="H803" i="21"/>
  <c r="K802" i="21"/>
  <c r="L802" i="21"/>
  <c r="I802" i="21"/>
  <c r="E796" i="21"/>
  <c r="F796" i="21"/>
  <c r="D797" i="21"/>
  <c r="M803" i="21"/>
  <c r="L803" i="21"/>
  <c r="I803" i="21"/>
  <c r="K803" i="21"/>
  <c r="H804" i="21"/>
  <c r="J803" i="21"/>
  <c r="O802" i="21"/>
  <c r="Q802" i="21"/>
  <c r="N802" i="21"/>
  <c r="P802" i="21"/>
  <c r="F797" i="21"/>
  <c r="E797" i="21"/>
  <c r="D798" i="21"/>
  <c r="Q803" i="21"/>
  <c r="P803" i="21"/>
  <c r="N803" i="21"/>
  <c r="O803" i="21"/>
  <c r="J804" i="21"/>
  <c r="K804" i="21"/>
  <c r="M804" i="21"/>
  <c r="H805" i="21"/>
  <c r="L804" i="21"/>
  <c r="I804" i="21"/>
  <c r="E798" i="21"/>
  <c r="D799" i="21"/>
  <c r="F798" i="21"/>
  <c r="J805" i="21"/>
  <c r="L805" i="21"/>
  <c r="K805" i="21"/>
  <c r="H806" i="21"/>
  <c r="M805" i="21"/>
  <c r="I805" i="21"/>
  <c r="N804" i="21"/>
  <c r="O804" i="21"/>
  <c r="Q804" i="21"/>
  <c r="P804" i="21"/>
  <c r="F799" i="21"/>
  <c r="D800" i="21"/>
  <c r="E799" i="21"/>
  <c r="I806" i="21"/>
  <c r="L806" i="21"/>
  <c r="K806" i="21"/>
  <c r="J806" i="21"/>
  <c r="H807" i="21"/>
  <c r="M806" i="21"/>
  <c r="N805" i="21"/>
  <c r="O805" i="21"/>
  <c r="Q805" i="21"/>
  <c r="P805" i="21"/>
  <c r="D801" i="21"/>
  <c r="F800" i="21"/>
  <c r="E800" i="21"/>
  <c r="N806" i="21"/>
  <c r="Q806" i="21"/>
  <c r="P806" i="21"/>
  <c r="O806" i="21"/>
  <c r="M807" i="21"/>
  <c r="L807" i="21"/>
  <c r="J807" i="21"/>
  <c r="K807" i="21"/>
  <c r="I807" i="21"/>
  <c r="H808" i="21"/>
  <c r="D802" i="21"/>
  <c r="F801" i="21"/>
  <c r="E801" i="21"/>
  <c r="Q807" i="21"/>
  <c r="N807" i="21"/>
  <c r="O807" i="21"/>
  <c r="P807" i="21"/>
  <c r="L808" i="21"/>
  <c r="I808" i="21"/>
  <c r="H809" i="21"/>
  <c r="K808" i="21"/>
  <c r="M808" i="21"/>
  <c r="J808" i="21"/>
  <c r="E802" i="21"/>
  <c r="F802" i="21"/>
  <c r="D803" i="21"/>
  <c r="Q808" i="21"/>
  <c r="O808" i="21"/>
  <c r="P808" i="21"/>
  <c r="N808" i="21"/>
  <c r="I809" i="21"/>
  <c r="J809" i="21"/>
  <c r="M809" i="21"/>
  <c r="H810" i="21"/>
  <c r="L809" i="21"/>
  <c r="K809" i="21"/>
  <c r="D804" i="21"/>
  <c r="F803" i="21"/>
  <c r="E803" i="21"/>
  <c r="O809" i="21"/>
  <c r="Q809" i="21"/>
  <c r="P809" i="21"/>
  <c r="N809" i="21"/>
  <c r="M810" i="21"/>
  <c r="J810" i="21"/>
  <c r="H811" i="21"/>
  <c r="K810" i="21"/>
  <c r="I810" i="21"/>
  <c r="L810" i="21"/>
  <c r="E804" i="21"/>
  <c r="F804" i="21"/>
  <c r="D805" i="21"/>
  <c r="K811" i="21"/>
  <c r="J811" i="21"/>
  <c r="M811" i="21"/>
  <c r="I811" i="21"/>
  <c r="H812" i="21"/>
  <c r="L811" i="21"/>
  <c r="P810" i="21"/>
  <c r="Q810" i="21"/>
  <c r="O810" i="21"/>
  <c r="N810" i="21"/>
  <c r="F805" i="21"/>
  <c r="E805" i="21"/>
  <c r="D806" i="21"/>
  <c r="P811" i="21"/>
  <c r="Q811" i="21"/>
  <c r="O811" i="21"/>
  <c r="N811" i="21"/>
  <c r="J812" i="21"/>
  <c r="K812" i="21"/>
  <c r="H813" i="21"/>
  <c r="M812" i="21"/>
  <c r="L812" i="21"/>
  <c r="I812" i="21"/>
  <c r="E806" i="21"/>
  <c r="D807" i="21"/>
  <c r="F806" i="21"/>
  <c r="H814" i="21"/>
  <c r="L813" i="21"/>
  <c r="M813" i="21"/>
  <c r="I813" i="21"/>
  <c r="K813" i="21"/>
  <c r="J813" i="21"/>
  <c r="P812" i="21"/>
  <c r="O812" i="21"/>
  <c r="Q812" i="21"/>
  <c r="N812" i="21"/>
  <c r="D808" i="21"/>
  <c r="E807" i="21"/>
  <c r="F807" i="21"/>
  <c r="J814" i="21"/>
  <c r="I814" i="21"/>
  <c r="K814" i="21"/>
  <c r="L814" i="21"/>
  <c r="H815" i="21"/>
  <c r="M814" i="21"/>
  <c r="O813" i="21"/>
  <c r="N813" i="21"/>
  <c r="Q813" i="21"/>
  <c r="P813" i="21"/>
  <c r="D809" i="21"/>
  <c r="E808" i="21"/>
  <c r="F808" i="21"/>
  <c r="Q814" i="21"/>
  <c r="P814" i="21"/>
  <c r="N814" i="21"/>
  <c r="O814" i="21"/>
  <c r="K815" i="21"/>
  <c r="L815" i="21"/>
  <c r="H816" i="21"/>
  <c r="M815" i="21"/>
  <c r="I815" i="21"/>
  <c r="J815" i="21"/>
  <c r="F809" i="21"/>
  <c r="D810" i="21"/>
  <c r="E809" i="21"/>
  <c r="K816" i="21"/>
  <c r="J816" i="21"/>
  <c r="H817" i="21"/>
  <c r="L816" i="21"/>
  <c r="M816" i="21"/>
  <c r="I816" i="21"/>
  <c r="O815" i="21"/>
  <c r="N815" i="21"/>
  <c r="P815" i="21"/>
  <c r="Q815" i="21"/>
  <c r="F810" i="21"/>
  <c r="E810" i="21"/>
  <c r="D811" i="21"/>
  <c r="L817" i="21"/>
  <c r="H818" i="21"/>
  <c r="J817" i="21"/>
  <c r="M817" i="21"/>
  <c r="K817" i="21"/>
  <c r="I817" i="21"/>
  <c r="N816" i="21"/>
  <c r="O816" i="21"/>
  <c r="P816" i="21"/>
  <c r="Q816" i="21"/>
  <c r="F811" i="21"/>
  <c r="D812" i="21"/>
  <c r="E811" i="21"/>
  <c r="M818" i="21"/>
  <c r="K818" i="21"/>
  <c r="H819" i="21"/>
  <c r="I818" i="21"/>
  <c r="J818" i="21"/>
  <c r="L818" i="21"/>
  <c r="O817" i="21"/>
  <c r="N817" i="21"/>
  <c r="P817" i="21"/>
  <c r="Q817" i="21"/>
  <c r="D813" i="21"/>
  <c r="E812" i="21"/>
  <c r="F812" i="21"/>
  <c r="K819" i="21"/>
  <c r="J819" i="21"/>
  <c r="I819" i="21"/>
  <c r="L819" i="21"/>
  <c r="H820" i="21"/>
  <c r="M819" i="21"/>
  <c r="P818" i="21"/>
  <c r="N818" i="21"/>
  <c r="O818" i="21"/>
  <c r="Q818" i="21"/>
  <c r="E813" i="21"/>
  <c r="F813" i="21"/>
  <c r="D814" i="21"/>
  <c r="N819" i="21"/>
  <c r="P819" i="21"/>
  <c r="O819" i="21"/>
  <c r="Q819" i="21"/>
  <c r="K820" i="21"/>
  <c r="I820" i="21"/>
  <c r="J820" i="21"/>
  <c r="H821" i="21"/>
  <c r="L820" i="21"/>
  <c r="M820" i="21"/>
  <c r="E814" i="21"/>
  <c r="D815" i="21"/>
  <c r="F814" i="21"/>
  <c r="P820" i="21"/>
  <c r="N820" i="21"/>
  <c r="Q820" i="21"/>
  <c r="O820" i="21"/>
  <c r="M821" i="21"/>
  <c r="J821" i="21"/>
  <c r="K821" i="21"/>
  <c r="L821" i="21"/>
  <c r="H822" i="21"/>
  <c r="I821" i="21"/>
  <c r="D816" i="21"/>
  <c r="E815" i="21"/>
  <c r="F815" i="21"/>
  <c r="M822" i="21"/>
  <c r="L822" i="21"/>
  <c r="I822" i="21"/>
  <c r="J822" i="21"/>
  <c r="H823" i="21"/>
  <c r="K822" i="21"/>
  <c r="Q821" i="21"/>
  <c r="P821" i="21"/>
  <c r="O821" i="21"/>
  <c r="N821" i="21"/>
  <c r="D817" i="21"/>
  <c r="F816" i="21"/>
  <c r="E816" i="21"/>
  <c r="O822" i="21"/>
  <c r="Q822" i="21"/>
  <c r="N822" i="21"/>
  <c r="P822" i="21"/>
  <c r="I823" i="21"/>
  <c r="J823" i="21"/>
  <c r="H824" i="21"/>
  <c r="K823" i="21"/>
  <c r="L823" i="21"/>
  <c r="M823" i="21"/>
  <c r="D818" i="21"/>
  <c r="E817" i="21"/>
  <c r="F817" i="21"/>
  <c r="Q823" i="21"/>
  <c r="P823" i="21"/>
  <c r="N823" i="21"/>
  <c r="O823" i="21"/>
  <c r="H825" i="21"/>
  <c r="I824" i="21"/>
  <c r="K824" i="21"/>
  <c r="M824" i="21"/>
  <c r="L824" i="21"/>
  <c r="J824" i="21"/>
  <c r="E818" i="21"/>
  <c r="F818" i="21"/>
  <c r="D819" i="21"/>
  <c r="K825" i="21"/>
  <c r="J825" i="21"/>
  <c r="L825" i="21"/>
  <c r="H826" i="21"/>
  <c r="I825" i="21"/>
  <c r="M825" i="21"/>
  <c r="P824" i="21"/>
  <c r="O824" i="21"/>
  <c r="Q824" i="21"/>
  <c r="N824" i="21"/>
  <c r="D820" i="21"/>
  <c r="F819" i="21"/>
  <c r="E819" i="21"/>
  <c r="H827" i="21"/>
  <c r="M826" i="21"/>
  <c r="L826" i="21"/>
  <c r="K826" i="21"/>
  <c r="J826" i="21"/>
  <c r="I826" i="21"/>
  <c r="O825" i="21"/>
  <c r="Q825" i="21"/>
  <c r="N825" i="21"/>
  <c r="P825" i="21"/>
  <c r="E820" i="21"/>
  <c r="F820" i="21"/>
  <c r="D821" i="21"/>
  <c r="M827" i="21"/>
  <c r="I827" i="21"/>
  <c r="K827" i="21"/>
  <c r="L827" i="21"/>
  <c r="H828" i="21"/>
  <c r="J827" i="21"/>
  <c r="Q826" i="21"/>
  <c r="P826" i="21"/>
  <c r="N826" i="21"/>
  <c r="O826" i="21"/>
  <c r="F821" i="21"/>
  <c r="E821" i="21"/>
  <c r="D822" i="21"/>
  <c r="Q827" i="21"/>
  <c r="P827" i="21"/>
  <c r="O827" i="21"/>
  <c r="N827" i="21"/>
  <c r="J828" i="21"/>
  <c r="L828" i="21"/>
  <c r="H829" i="21"/>
  <c r="I828" i="21"/>
  <c r="K828" i="21"/>
  <c r="M828" i="21"/>
  <c r="D823" i="21"/>
  <c r="F822" i="21"/>
  <c r="E822" i="21"/>
  <c r="K829" i="21"/>
  <c r="I829" i="21"/>
  <c r="L829" i="21"/>
  <c r="M829" i="21"/>
  <c r="H830" i="21"/>
  <c r="J829" i="21"/>
  <c r="P828" i="21"/>
  <c r="O828" i="21"/>
  <c r="N828" i="21"/>
  <c r="Q828" i="21"/>
  <c r="D824" i="21"/>
  <c r="E823" i="21"/>
  <c r="F823" i="21"/>
  <c r="N829" i="21"/>
  <c r="Q829" i="21"/>
  <c r="O829" i="21"/>
  <c r="P829" i="21"/>
  <c r="K830" i="21"/>
  <c r="M830" i="21"/>
  <c r="J830" i="21"/>
  <c r="I830" i="21"/>
  <c r="H831" i="21"/>
  <c r="L830" i="21"/>
  <c r="D825" i="21"/>
  <c r="F824" i="21"/>
  <c r="E824" i="21"/>
  <c r="O830" i="21"/>
  <c r="P830" i="21"/>
  <c r="Q830" i="21"/>
  <c r="N830" i="21"/>
  <c r="H832" i="21"/>
  <c r="J831" i="21"/>
  <c r="L831" i="21"/>
  <c r="M831" i="21"/>
  <c r="I831" i="21"/>
  <c r="K831" i="21"/>
  <c r="D826" i="21"/>
  <c r="E825" i="21"/>
  <c r="F825" i="21"/>
  <c r="I832" i="21"/>
  <c r="K832" i="21"/>
  <c r="L832" i="21"/>
  <c r="H833" i="21"/>
  <c r="M832" i="21"/>
  <c r="J832" i="21"/>
  <c r="N831" i="21"/>
  <c r="O831" i="21"/>
  <c r="Q831" i="21"/>
  <c r="P831" i="21"/>
  <c r="D827" i="21"/>
  <c r="E826" i="21"/>
  <c r="F826" i="21"/>
  <c r="N832" i="21"/>
  <c r="P832" i="21"/>
  <c r="O832" i="21"/>
  <c r="Q832" i="21"/>
  <c r="I833" i="21"/>
  <c r="K833" i="21"/>
  <c r="H834" i="21"/>
  <c r="J833" i="21"/>
  <c r="M833" i="21"/>
  <c r="L833" i="21"/>
  <c r="D828" i="21"/>
  <c r="F827" i="21"/>
  <c r="E827" i="21"/>
  <c r="Q833" i="21"/>
  <c r="P833" i="21"/>
  <c r="N833" i="21"/>
  <c r="O833" i="21"/>
  <c r="J834" i="21"/>
  <c r="L834" i="21"/>
  <c r="H835" i="21"/>
  <c r="I834" i="21"/>
  <c r="M834" i="21"/>
  <c r="K834" i="21"/>
  <c r="E828" i="21"/>
  <c r="F828" i="21"/>
  <c r="D829" i="21"/>
  <c r="I835" i="21"/>
  <c r="M835" i="21"/>
  <c r="J835" i="21"/>
  <c r="K835" i="21"/>
  <c r="H836" i="21"/>
  <c r="L835" i="21"/>
  <c r="N834" i="21"/>
  <c r="Q834" i="21"/>
  <c r="P834" i="21"/>
  <c r="O834" i="21"/>
  <c r="E829" i="21"/>
  <c r="F829" i="21"/>
  <c r="D830" i="21"/>
  <c r="P835" i="21"/>
  <c r="Q835" i="21"/>
  <c r="O835" i="21"/>
  <c r="N835" i="21"/>
  <c r="J836" i="21"/>
  <c r="M836" i="21"/>
  <c r="H837" i="21"/>
  <c r="I836" i="21"/>
  <c r="L836" i="21"/>
  <c r="K836" i="21"/>
  <c r="D831" i="21"/>
  <c r="E830" i="21"/>
  <c r="F830" i="21"/>
  <c r="L837" i="21"/>
  <c r="H838" i="21"/>
  <c r="I837" i="21"/>
  <c r="K837" i="21"/>
  <c r="M837" i="21"/>
  <c r="J837" i="21"/>
  <c r="O836" i="21"/>
  <c r="P836" i="21"/>
  <c r="Q836" i="21"/>
  <c r="N836" i="21"/>
  <c r="E831" i="21"/>
  <c r="D832" i="21"/>
  <c r="F831" i="21"/>
  <c r="K838" i="21"/>
  <c r="I838" i="21"/>
  <c r="M838" i="21"/>
  <c r="J838" i="21"/>
  <c r="H839" i="21"/>
  <c r="L838" i="21"/>
  <c r="O837" i="21"/>
  <c r="N837" i="21"/>
  <c r="P837" i="21"/>
  <c r="Q837" i="21"/>
  <c r="F832" i="21"/>
  <c r="D833" i="21"/>
  <c r="E832" i="21"/>
  <c r="P838" i="21"/>
  <c r="O838" i="21"/>
  <c r="N838" i="21"/>
  <c r="Q838" i="21"/>
  <c r="L839" i="21"/>
  <c r="H840" i="21"/>
  <c r="J839" i="21"/>
  <c r="I839" i="21"/>
  <c r="M839" i="21"/>
  <c r="K839" i="21"/>
  <c r="D834" i="21"/>
  <c r="E833" i="21"/>
  <c r="F833" i="21"/>
  <c r="J840" i="21"/>
  <c r="I840" i="21"/>
  <c r="L840" i="21"/>
  <c r="H841" i="21"/>
  <c r="K840" i="21"/>
  <c r="M840" i="21"/>
  <c r="N839" i="21"/>
  <c r="P839" i="21"/>
  <c r="Q839" i="21"/>
  <c r="O839" i="21"/>
  <c r="D835" i="21"/>
  <c r="F834" i="21"/>
  <c r="E834" i="21"/>
  <c r="N840" i="21"/>
  <c r="P840" i="21"/>
  <c r="Q840" i="21"/>
  <c r="O840" i="21"/>
  <c r="M841" i="21"/>
  <c r="J841" i="21"/>
  <c r="L841" i="21"/>
  <c r="H842" i="21"/>
  <c r="I841" i="21"/>
  <c r="K841" i="21"/>
  <c r="D836" i="21"/>
  <c r="E835" i="21"/>
  <c r="F835" i="21"/>
  <c r="H843" i="21"/>
  <c r="L842" i="21"/>
  <c r="I842" i="21"/>
  <c r="K842" i="21"/>
  <c r="M842" i="21"/>
  <c r="J842" i="21"/>
  <c r="Q841" i="21"/>
  <c r="P841" i="21"/>
  <c r="O841" i="21"/>
  <c r="N841" i="21"/>
  <c r="D837" i="21"/>
  <c r="E836" i="21"/>
  <c r="F836" i="21"/>
  <c r="M843" i="21"/>
  <c r="J843" i="21"/>
  <c r="L843" i="21"/>
  <c r="K843" i="21"/>
  <c r="H844" i="21"/>
  <c r="I843" i="21"/>
  <c r="P842" i="21"/>
  <c r="O842" i="21"/>
  <c r="N842" i="21"/>
  <c r="Q842" i="21"/>
  <c r="F837" i="21"/>
  <c r="D838" i="21"/>
  <c r="E837" i="21"/>
  <c r="M844" i="21"/>
  <c r="L844" i="21"/>
  <c r="I844" i="21"/>
  <c r="H845" i="21"/>
  <c r="K844" i="21"/>
  <c r="J844" i="21"/>
  <c r="P843" i="21"/>
  <c r="Q843" i="21"/>
  <c r="N843" i="21"/>
  <c r="O843" i="21"/>
  <c r="D839" i="21"/>
  <c r="F838" i="21"/>
  <c r="E838" i="21"/>
  <c r="O844" i="21"/>
  <c r="Q844" i="21"/>
  <c r="P844" i="21"/>
  <c r="N844" i="21"/>
  <c r="J845" i="21"/>
  <c r="I845" i="21"/>
  <c r="H846" i="21"/>
  <c r="K845" i="21"/>
  <c r="L845" i="21"/>
  <c r="M845" i="21"/>
  <c r="F839" i="21"/>
  <c r="D840" i="21"/>
  <c r="E839" i="21"/>
  <c r="Q845" i="21"/>
  <c r="N845" i="21"/>
  <c r="O845" i="21"/>
  <c r="P845" i="21"/>
  <c r="J846" i="21"/>
  <c r="L846" i="21"/>
  <c r="M846" i="21"/>
  <c r="K846" i="21"/>
  <c r="H847" i="21"/>
  <c r="I846" i="21"/>
  <c r="F840" i="21"/>
  <c r="E840" i="21"/>
  <c r="D841" i="21"/>
  <c r="K847" i="21"/>
  <c r="M847" i="21"/>
  <c r="H848" i="21"/>
  <c r="I847" i="21"/>
  <c r="L847" i="21"/>
  <c r="J847" i="21"/>
  <c r="O846" i="21"/>
  <c r="Q846" i="21"/>
  <c r="P846" i="21"/>
  <c r="N846" i="21"/>
  <c r="F841" i="21"/>
  <c r="D842" i="21"/>
  <c r="E841" i="21"/>
  <c r="I848" i="21"/>
  <c r="H849" i="21"/>
  <c r="M848" i="21"/>
  <c r="K848" i="21"/>
  <c r="L848" i="21"/>
  <c r="J848" i="21"/>
  <c r="P847" i="21"/>
  <c r="N847" i="21"/>
  <c r="O847" i="21"/>
  <c r="Q847" i="21"/>
  <c r="E842" i="21"/>
  <c r="F842" i="21"/>
  <c r="D843" i="21"/>
  <c r="P848" i="21"/>
  <c r="O848" i="21"/>
  <c r="Q848" i="21"/>
  <c r="N848" i="21"/>
  <c r="I849" i="21"/>
  <c r="L849" i="21"/>
  <c r="H850" i="21"/>
  <c r="K849" i="21"/>
  <c r="J849" i="21"/>
  <c r="M849" i="21"/>
  <c r="E843" i="21"/>
  <c r="F843" i="21"/>
  <c r="D844" i="21"/>
  <c r="P849" i="21"/>
  <c r="O849" i="21"/>
  <c r="Q849" i="21"/>
  <c r="N849" i="21"/>
  <c r="L850" i="21"/>
  <c r="I850" i="21"/>
  <c r="J850" i="21"/>
  <c r="H851" i="21"/>
  <c r="K850" i="21"/>
  <c r="M850" i="21"/>
  <c r="E844" i="21"/>
  <c r="F844" i="21"/>
  <c r="D845" i="21"/>
  <c r="P850" i="21"/>
  <c r="O850" i="21"/>
  <c r="Q850" i="21"/>
  <c r="N850" i="21"/>
  <c r="I851" i="21"/>
  <c r="L851" i="21"/>
  <c r="K851" i="21"/>
  <c r="H852" i="21"/>
  <c r="M851" i="21"/>
  <c r="J851" i="21"/>
  <c r="E845" i="21"/>
  <c r="F845" i="21"/>
  <c r="D846" i="21"/>
  <c r="Q851" i="21"/>
  <c r="N851" i="21"/>
  <c r="O851" i="21"/>
  <c r="P851" i="21"/>
  <c r="J852" i="21"/>
  <c r="K852" i="21"/>
  <c r="L852" i="21"/>
  <c r="H853" i="21"/>
  <c r="M852" i="21"/>
  <c r="I852" i="21"/>
  <c r="D847" i="21"/>
  <c r="E846" i="21"/>
  <c r="F846" i="21"/>
  <c r="M853" i="21"/>
  <c r="J853" i="21"/>
  <c r="L853" i="21"/>
  <c r="K853" i="21"/>
  <c r="H854" i="21"/>
  <c r="I853" i="21"/>
  <c r="O852" i="21"/>
  <c r="P852" i="21"/>
  <c r="Q852" i="21"/>
  <c r="N852" i="21"/>
  <c r="D848" i="21"/>
  <c r="F847" i="21"/>
  <c r="E847" i="21"/>
  <c r="I854" i="21"/>
  <c r="M854" i="21"/>
  <c r="K854" i="21"/>
  <c r="H855" i="21"/>
  <c r="J854" i="21"/>
  <c r="L854" i="21"/>
  <c r="P853" i="21"/>
  <c r="Q853" i="21"/>
  <c r="N853" i="21"/>
  <c r="O853" i="21"/>
  <c r="F848" i="21"/>
  <c r="E848" i="21"/>
  <c r="D849" i="21"/>
  <c r="N854" i="21"/>
  <c r="P854" i="21"/>
  <c r="O854" i="21"/>
  <c r="Q854" i="21"/>
  <c r="K855" i="21"/>
  <c r="I855" i="21"/>
  <c r="L855" i="21"/>
  <c r="J855" i="21"/>
  <c r="H856" i="21"/>
  <c r="M855" i="21"/>
  <c r="D850" i="21"/>
  <c r="E849" i="21"/>
  <c r="F849" i="21"/>
  <c r="Q855" i="21"/>
  <c r="O855" i="21"/>
  <c r="P855" i="21"/>
  <c r="N855" i="21"/>
  <c r="K856" i="21"/>
  <c r="J856" i="21"/>
  <c r="H857" i="21"/>
  <c r="I856" i="21"/>
  <c r="M856" i="21"/>
  <c r="L856" i="21"/>
  <c r="F850" i="21"/>
  <c r="E850" i="21"/>
  <c r="D851" i="21"/>
  <c r="K857" i="21"/>
  <c r="L857" i="21"/>
  <c r="H858" i="21"/>
  <c r="M857" i="21"/>
  <c r="I857" i="21"/>
  <c r="J857" i="21"/>
  <c r="P856" i="21"/>
  <c r="N856" i="21"/>
  <c r="O856" i="21"/>
  <c r="Q856" i="21"/>
  <c r="E851" i="21"/>
  <c r="F851" i="21"/>
  <c r="D852" i="21"/>
  <c r="L858" i="21"/>
  <c r="J858" i="21"/>
  <c r="K858" i="21"/>
  <c r="H859" i="21"/>
  <c r="I858" i="21"/>
  <c r="M858" i="21"/>
  <c r="O857" i="21"/>
  <c r="P857" i="21"/>
  <c r="Q857" i="21"/>
  <c r="N857" i="21"/>
  <c r="F852" i="21"/>
  <c r="E852" i="21"/>
  <c r="D853" i="21"/>
  <c r="I859" i="21"/>
  <c r="K859" i="21"/>
  <c r="L859" i="21"/>
  <c r="H860" i="21"/>
  <c r="M859" i="21"/>
  <c r="J859" i="21"/>
  <c r="P858" i="21"/>
  <c r="O858" i="21"/>
  <c r="Q858" i="21"/>
  <c r="N858" i="21"/>
  <c r="E853" i="21"/>
  <c r="F853" i="21"/>
  <c r="D854" i="21"/>
  <c r="Q859" i="21"/>
  <c r="P859" i="21"/>
  <c r="O859" i="21"/>
  <c r="N859" i="21"/>
  <c r="J860" i="21"/>
  <c r="K860" i="21"/>
  <c r="L860" i="21"/>
  <c r="M860" i="21"/>
  <c r="H861" i="21"/>
  <c r="I860" i="21"/>
  <c r="D855" i="21"/>
  <c r="F854" i="21"/>
  <c r="E854" i="21"/>
  <c r="L861" i="21"/>
  <c r="J861" i="21"/>
  <c r="H862" i="21"/>
  <c r="I861" i="21"/>
  <c r="K861" i="21"/>
  <c r="M861" i="21"/>
  <c r="Q860" i="21"/>
  <c r="P860" i="21"/>
  <c r="O860" i="21"/>
  <c r="N860" i="21"/>
  <c r="F855" i="21"/>
  <c r="E855" i="21"/>
  <c r="D856" i="21"/>
  <c r="I862" i="21"/>
  <c r="J862" i="21"/>
  <c r="K862" i="21"/>
  <c r="H863" i="21"/>
  <c r="M862" i="21"/>
  <c r="L862" i="21"/>
  <c r="N861" i="21"/>
  <c r="O861" i="21"/>
  <c r="Q861" i="21"/>
  <c r="P861" i="21"/>
  <c r="E856" i="21"/>
  <c r="F856" i="21"/>
  <c r="D857" i="21"/>
  <c r="N862" i="21"/>
  <c r="P862" i="21"/>
  <c r="O862" i="21"/>
  <c r="Q862" i="21"/>
  <c r="M863" i="21"/>
  <c r="I863" i="21"/>
  <c r="J863" i="21"/>
  <c r="K863" i="21"/>
  <c r="H864" i="21"/>
  <c r="L863" i="21"/>
  <c r="D858" i="21"/>
  <c r="F857" i="21"/>
  <c r="E857" i="21"/>
  <c r="P863" i="21"/>
  <c r="Q863" i="21"/>
  <c r="N863" i="21"/>
  <c r="O863" i="21"/>
  <c r="K864" i="21"/>
  <c r="M864" i="21"/>
  <c r="H865" i="21"/>
  <c r="J864" i="21"/>
  <c r="I864" i="21"/>
  <c r="L864" i="21"/>
  <c r="E858" i="21"/>
  <c r="F858" i="21"/>
  <c r="D859" i="21"/>
  <c r="I865" i="21"/>
  <c r="L865" i="21"/>
  <c r="H866" i="21"/>
  <c r="J865" i="21"/>
  <c r="K865" i="21"/>
  <c r="M865" i="21"/>
  <c r="Q864" i="21"/>
  <c r="O864" i="21"/>
  <c r="P864" i="21"/>
  <c r="N864" i="21"/>
  <c r="F859" i="21"/>
  <c r="E859" i="21"/>
  <c r="D860" i="21"/>
  <c r="P865" i="21"/>
  <c r="O865" i="21"/>
  <c r="Q865" i="21"/>
  <c r="N865" i="21"/>
  <c r="I866" i="21"/>
  <c r="H867" i="21"/>
  <c r="J866" i="21"/>
  <c r="K866" i="21"/>
  <c r="M866" i="21"/>
  <c r="L866" i="21"/>
  <c r="D861" i="21"/>
  <c r="F860" i="21"/>
  <c r="E860" i="21"/>
  <c r="Q866" i="21"/>
  <c r="P866" i="21"/>
  <c r="N866" i="21"/>
  <c r="O866" i="21"/>
  <c r="I867" i="21"/>
  <c r="M867" i="21"/>
  <c r="K867" i="21"/>
  <c r="H868" i="21"/>
  <c r="L867" i="21"/>
  <c r="J867" i="21"/>
  <c r="F861" i="21"/>
  <c r="E861" i="21"/>
  <c r="D862" i="21"/>
  <c r="O867" i="21"/>
  <c r="Q867" i="21"/>
  <c r="N867" i="21"/>
  <c r="P867" i="21"/>
  <c r="K868" i="21"/>
  <c r="L868" i="21"/>
  <c r="H869" i="21"/>
  <c r="J868" i="21"/>
  <c r="I868" i="21"/>
  <c r="M868" i="21"/>
  <c r="F862" i="21"/>
  <c r="D863" i="21"/>
  <c r="E862" i="21"/>
  <c r="K869" i="21"/>
  <c r="J869" i="21"/>
  <c r="M869" i="21"/>
  <c r="H870" i="21"/>
  <c r="L869" i="21"/>
  <c r="I869" i="21"/>
  <c r="P868" i="21"/>
  <c r="O868" i="21"/>
  <c r="N868" i="21"/>
  <c r="Q868" i="21"/>
  <c r="F863" i="21"/>
  <c r="D864" i="21"/>
  <c r="E863" i="21"/>
  <c r="M870" i="21"/>
  <c r="J870" i="21"/>
  <c r="K870" i="21"/>
  <c r="L870" i="21"/>
  <c r="H871" i="21"/>
  <c r="I870" i="21"/>
  <c r="N869" i="21"/>
  <c r="O869" i="21"/>
  <c r="Q869" i="21"/>
  <c r="P869" i="21"/>
  <c r="D865" i="21"/>
  <c r="E864" i="21"/>
  <c r="F864" i="21"/>
  <c r="L871" i="21"/>
  <c r="J871" i="21"/>
  <c r="K871" i="21"/>
  <c r="H872" i="21"/>
  <c r="M871" i="21"/>
  <c r="I871" i="21"/>
  <c r="O870" i="21"/>
  <c r="P870" i="21"/>
  <c r="Q870" i="21"/>
  <c r="N870" i="21"/>
  <c r="D866" i="21"/>
  <c r="F865" i="21"/>
  <c r="E865" i="21"/>
  <c r="I872" i="21"/>
  <c r="M872" i="21"/>
  <c r="L872" i="21"/>
  <c r="K872" i="21"/>
  <c r="H873" i="21"/>
  <c r="J872" i="21"/>
  <c r="Q871" i="21"/>
  <c r="N871" i="21"/>
  <c r="P871" i="21"/>
  <c r="O871" i="21"/>
  <c r="D867" i="21"/>
  <c r="F866" i="21"/>
  <c r="E866" i="21"/>
  <c r="P872" i="21"/>
  <c r="O872" i="21"/>
  <c r="Q872" i="21"/>
  <c r="N872" i="21"/>
  <c r="K873" i="21"/>
  <c r="I873" i="21"/>
  <c r="H874" i="21"/>
  <c r="L873" i="21"/>
  <c r="M873" i="21"/>
  <c r="J873" i="21"/>
  <c r="F867" i="21"/>
  <c r="E867" i="21"/>
  <c r="D868" i="21"/>
  <c r="N873" i="21"/>
  <c r="O873" i="21"/>
  <c r="Q873" i="21"/>
  <c r="P873" i="21"/>
  <c r="I874" i="21"/>
  <c r="M874" i="21"/>
  <c r="H875" i="21"/>
  <c r="L874" i="21"/>
  <c r="K874" i="21"/>
  <c r="J874" i="21"/>
  <c r="E868" i="21"/>
  <c r="D869" i="21"/>
  <c r="F868" i="21"/>
  <c r="N874" i="21"/>
  <c r="Q874" i="21"/>
  <c r="P874" i="21"/>
  <c r="O874" i="21"/>
  <c r="I875" i="21"/>
  <c r="M875" i="21"/>
  <c r="J875" i="21"/>
  <c r="H876" i="21"/>
  <c r="L875" i="21"/>
  <c r="K875" i="21"/>
  <c r="E869" i="21"/>
  <c r="D870" i="21"/>
  <c r="F869" i="21"/>
  <c r="O875" i="21"/>
  <c r="Q875" i="21"/>
  <c r="P875" i="21"/>
  <c r="N875" i="21"/>
  <c r="I876" i="21"/>
  <c r="M876" i="21"/>
  <c r="J876" i="21"/>
  <c r="K876" i="21"/>
  <c r="H877" i="21"/>
  <c r="L876" i="21"/>
  <c r="D871" i="21"/>
  <c r="E870" i="21"/>
  <c r="F870" i="21"/>
  <c r="N876" i="21"/>
  <c r="P876" i="21"/>
  <c r="Q876" i="21"/>
  <c r="O876" i="21"/>
  <c r="I877" i="21"/>
  <c r="L877" i="21"/>
  <c r="H878" i="21"/>
  <c r="J877" i="21"/>
  <c r="M877" i="21"/>
  <c r="K877" i="21"/>
  <c r="D872" i="21"/>
  <c r="E871" i="21"/>
  <c r="F871" i="21"/>
  <c r="N877" i="21"/>
  <c r="P877" i="21"/>
  <c r="O877" i="21"/>
  <c r="Q877" i="21"/>
  <c r="L878" i="21"/>
  <c r="K878" i="21"/>
  <c r="I878" i="21"/>
  <c r="M878" i="21"/>
  <c r="H879" i="21"/>
  <c r="J878" i="21"/>
  <c r="D873" i="21"/>
  <c r="F872" i="21"/>
  <c r="E872" i="21"/>
  <c r="Q878" i="21"/>
  <c r="N878" i="21"/>
  <c r="P878" i="21"/>
  <c r="O878" i="21"/>
  <c r="L879" i="21"/>
  <c r="H880" i="21"/>
  <c r="K879" i="21"/>
  <c r="I879" i="21"/>
  <c r="M879" i="21"/>
  <c r="J879" i="21"/>
  <c r="D874" i="21"/>
  <c r="E873" i="21"/>
  <c r="F873" i="21"/>
  <c r="I880" i="21"/>
  <c r="K880" i="21"/>
  <c r="L880" i="21"/>
  <c r="H881" i="21"/>
  <c r="M880" i="21"/>
  <c r="J880" i="21"/>
  <c r="Q879" i="21"/>
  <c r="P879" i="21"/>
  <c r="N879" i="21"/>
  <c r="O879" i="21"/>
  <c r="F874" i="21"/>
  <c r="E874" i="21"/>
  <c r="D875" i="21"/>
  <c r="P880" i="21"/>
  <c r="N880" i="21"/>
  <c r="O880" i="21"/>
  <c r="Q880" i="21"/>
  <c r="K881" i="21"/>
  <c r="J881" i="21"/>
  <c r="H882" i="21"/>
  <c r="I881" i="21"/>
  <c r="M881" i="21"/>
  <c r="L881" i="21"/>
  <c r="D876" i="21"/>
  <c r="F875" i="21"/>
  <c r="E875" i="21"/>
  <c r="H883" i="21"/>
  <c r="K882" i="21"/>
  <c r="M882" i="21"/>
  <c r="I882" i="21"/>
  <c r="L882" i="21"/>
  <c r="J882" i="21"/>
  <c r="N881" i="21"/>
  <c r="P881" i="21"/>
  <c r="O881" i="21"/>
  <c r="Q881" i="21"/>
  <c r="E876" i="21"/>
  <c r="F876" i="21"/>
  <c r="D877" i="21"/>
  <c r="M883" i="21"/>
  <c r="L883" i="21"/>
  <c r="H884" i="21"/>
  <c r="J883" i="21"/>
  <c r="K883" i="21"/>
  <c r="I883" i="21"/>
  <c r="N882" i="21"/>
  <c r="Q882" i="21"/>
  <c r="O882" i="21"/>
  <c r="P882" i="21"/>
  <c r="D878" i="21"/>
  <c r="F877" i="21"/>
  <c r="E877" i="21"/>
  <c r="K884" i="21"/>
  <c r="M884" i="21"/>
  <c r="H885" i="21"/>
  <c r="L884" i="21"/>
  <c r="J884" i="21"/>
  <c r="I884" i="21"/>
  <c r="Q883" i="21"/>
  <c r="N883" i="21"/>
  <c r="P883" i="21"/>
  <c r="O883" i="21"/>
  <c r="F878" i="21"/>
  <c r="E878" i="21"/>
  <c r="D879" i="21"/>
  <c r="L885" i="21"/>
  <c r="K885" i="21"/>
  <c r="H886" i="21"/>
  <c r="I885" i="21"/>
  <c r="M885" i="21"/>
  <c r="J885" i="21"/>
  <c r="P884" i="21"/>
  <c r="Q884" i="21"/>
  <c r="N884" i="21"/>
  <c r="O884" i="21"/>
  <c r="F879" i="21"/>
  <c r="E879" i="21"/>
  <c r="D880" i="21"/>
  <c r="M886" i="21"/>
  <c r="H887" i="21"/>
  <c r="J886" i="21"/>
  <c r="K886" i="21"/>
  <c r="I886" i="21"/>
  <c r="L886" i="21"/>
  <c r="O885" i="21"/>
  <c r="Q885" i="21"/>
  <c r="P885" i="21"/>
  <c r="N885" i="21"/>
  <c r="E880" i="21"/>
  <c r="F880" i="21"/>
  <c r="D881" i="21"/>
  <c r="H888" i="21"/>
  <c r="I887" i="21"/>
  <c r="J887" i="21"/>
  <c r="L887" i="21"/>
  <c r="M887" i="21"/>
  <c r="K887" i="21"/>
  <c r="O886" i="21"/>
  <c r="P886" i="21"/>
  <c r="Q886" i="21"/>
  <c r="N886" i="21"/>
  <c r="E881" i="21"/>
  <c r="F881" i="21"/>
  <c r="D882" i="21"/>
  <c r="M888" i="21"/>
  <c r="H889" i="21"/>
  <c r="K888" i="21"/>
  <c r="I888" i="21"/>
  <c r="L888" i="21"/>
  <c r="J888" i="21"/>
  <c r="Q887" i="21"/>
  <c r="O887" i="21"/>
  <c r="N887" i="21"/>
  <c r="P887" i="21"/>
  <c r="D883" i="21"/>
  <c r="E882" i="21"/>
  <c r="F882" i="21"/>
  <c r="J889" i="21"/>
  <c r="K889" i="21"/>
  <c r="L889" i="21"/>
  <c r="H890" i="21"/>
  <c r="I889" i="21"/>
  <c r="M889" i="21"/>
  <c r="O888" i="21"/>
  <c r="P888" i="21"/>
  <c r="Q888" i="21"/>
  <c r="N888" i="21"/>
  <c r="E883" i="21"/>
  <c r="D884" i="21"/>
  <c r="F883" i="21"/>
  <c r="H891" i="21"/>
  <c r="L890" i="21"/>
  <c r="J890" i="21"/>
  <c r="K890" i="21"/>
  <c r="I890" i="21"/>
  <c r="M890" i="21"/>
  <c r="N889" i="21"/>
  <c r="P889" i="21"/>
  <c r="Q889" i="21"/>
  <c r="O889" i="21"/>
  <c r="F884" i="21"/>
  <c r="E884" i="21"/>
  <c r="D885" i="21"/>
  <c r="M891" i="21"/>
  <c r="K891" i="21"/>
  <c r="H892" i="21"/>
  <c r="L891" i="21"/>
  <c r="I891" i="21"/>
  <c r="J891" i="21"/>
  <c r="O890" i="21"/>
  <c r="Q890" i="21"/>
  <c r="P890" i="21"/>
  <c r="N890" i="21"/>
  <c r="D886" i="21"/>
  <c r="F885" i="21"/>
  <c r="E885" i="21"/>
  <c r="K892" i="21"/>
  <c r="M892" i="21"/>
  <c r="H893" i="21"/>
  <c r="J892" i="21"/>
  <c r="L892" i="21"/>
  <c r="I892" i="21"/>
  <c r="Q891" i="21"/>
  <c r="P891" i="21"/>
  <c r="O891" i="21"/>
  <c r="N891" i="21"/>
  <c r="F886" i="21"/>
  <c r="E886" i="21"/>
  <c r="D887" i="21"/>
  <c r="J893" i="21"/>
  <c r="L893" i="21"/>
  <c r="H894" i="21"/>
  <c r="I893" i="21"/>
  <c r="K893" i="21"/>
  <c r="M893" i="21"/>
  <c r="P892" i="21"/>
  <c r="O892" i="21"/>
  <c r="N892" i="21"/>
  <c r="Q892" i="21"/>
  <c r="F887" i="21"/>
  <c r="E887" i="21"/>
  <c r="D888" i="21"/>
  <c r="I894" i="21"/>
  <c r="H895" i="21"/>
  <c r="K894" i="21"/>
  <c r="J894" i="21"/>
  <c r="M894" i="21"/>
  <c r="L894" i="21"/>
  <c r="N893" i="21"/>
  <c r="Q893" i="21"/>
  <c r="O893" i="21"/>
  <c r="P893" i="21"/>
  <c r="E888" i="21"/>
  <c r="F888" i="21"/>
  <c r="D889" i="21"/>
  <c r="Q894" i="21"/>
  <c r="O894" i="21"/>
  <c r="P894" i="21"/>
  <c r="N894" i="21"/>
  <c r="M895" i="21"/>
  <c r="L895" i="21"/>
  <c r="J895" i="21"/>
  <c r="H896" i="21"/>
  <c r="K895" i="21"/>
  <c r="I895" i="21"/>
  <c r="F889" i="21"/>
  <c r="E889" i="21"/>
  <c r="D890" i="21"/>
  <c r="I896" i="21"/>
  <c r="K896" i="21"/>
  <c r="M896" i="21"/>
  <c r="H897" i="21"/>
  <c r="J896" i="21"/>
  <c r="L896" i="21"/>
  <c r="Q895" i="21"/>
  <c r="N895" i="21"/>
  <c r="P895" i="21"/>
  <c r="O895" i="21"/>
  <c r="F890" i="21"/>
  <c r="D891" i="21"/>
  <c r="E890" i="21"/>
  <c r="O896" i="21"/>
  <c r="N896" i="21"/>
  <c r="P896" i="21"/>
  <c r="Q896" i="21"/>
  <c r="H898" i="21"/>
  <c r="I897" i="21"/>
  <c r="M897" i="21"/>
  <c r="K897" i="21"/>
  <c r="J897" i="21"/>
  <c r="L897" i="21"/>
  <c r="D892" i="21"/>
  <c r="E891" i="21"/>
  <c r="F891" i="21"/>
  <c r="H899" i="21"/>
  <c r="I898" i="21"/>
  <c r="J898" i="21"/>
  <c r="L898" i="21"/>
  <c r="M898" i="21"/>
  <c r="K898" i="21"/>
  <c r="P897" i="21"/>
  <c r="Q897" i="21"/>
  <c r="N897" i="21"/>
  <c r="O897" i="21"/>
  <c r="E892" i="21"/>
  <c r="F892" i="21"/>
  <c r="D893" i="21"/>
  <c r="J899" i="21"/>
  <c r="L899" i="21"/>
  <c r="I899" i="21"/>
  <c r="H900" i="21"/>
  <c r="M899" i="21"/>
  <c r="K899" i="21"/>
  <c r="O898" i="21"/>
  <c r="Q898" i="21"/>
  <c r="N898" i="21"/>
  <c r="P898" i="21"/>
  <c r="F893" i="21"/>
  <c r="D894" i="21"/>
  <c r="E893" i="21"/>
  <c r="O899" i="21"/>
  <c r="N899" i="21"/>
  <c r="P899" i="21"/>
  <c r="Q899" i="21"/>
  <c r="M900" i="21"/>
  <c r="J900" i="21"/>
  <c r="H901" i="21"/>
  <c r="K900" i="21"/>
  <c r="I900" i="21"/>
  <c r="L900" i="21"/>
  <c r="F894" i="21"/>
  <c r="E894" i="21"/>
  <c r="D895" i="21"/>
  <c r="J901" i="21"/>
  <c r="L901" i="21"/>
  <c r="K901" i="21"/>
  <c r="H902" i="21"/>
  <c r="I901" i="21"/>
  <c r="M901" i="21"/>
  <c r="O900" i="21"/>
  <c r="N900" i="21"/>
  <c r="Q900" i="21"/>
  <c r="P900" i="21"/>
  <c r="F895" i="21"/>
  <c r="D896" i="21"/>
  <c r="E895" i="21"/>
  <c r="L902" i="21"/>
  <c r="M902" i="21"/>
  <c r="I902" i="21"/>
  <c r="H903" i="21"/>
  <c r="K902" i="21"/>
  <c r="J902" i="21"/>
  <c r="P901" i="21"/>
  <c r="O901" i="21"/>
  <c r="Q901" i="21"/>
  <c r="N901" i="21"/>
  <c r="F896" i="21"/>
  <c r="D897" i="21"/>
  <c r="E896" i="21"/>
  <c r="Q902" i="21"/>
  <c r="O902" i="21"/>
  <c r="N902" i="21"/>
  <c r="P902" i="21"/>
  <c r="J903" i="21"/>
  <c r="K903" i="21"/>
  <c r="I903" i="21"/>
  <c r="H904" i="21"/>
  <c r="L903" i="21"/>
  <c r="M903" i="21"/>
  <c r="F897" i="21"/>
  <c r="E897" i="21"/>
  <c r="D898" i="21"/>
  <c r="N903" i="21"/>
  <c r="O903" i="21"/>
  <c r="P903" i="21"/>
  <c r="Q903" i="21"/>
  <c r="L904" i="21"/>
  <c r="K904" i="21"/>
  <c r="J904" i="21"/>
  <c r="H905" i="21"/>
  <c r="M904" i="21"/>
  <c r="I904" i="21"/>
  <c r="E898" i="21"/>
  <c r="D899" i="21"/>
  <c r="F898" i="21"/>
  <c r="L905" i="21"/>
  <c r="M905" i="21"/>
  <c r="H906" i="21"/>
  <c r="J905" i="21"/>
  <c r="K905" i="21"/>
  <c r="I905" i="21"/>
  <c r="Q904" i="21"/>
  <c r="N904" i="21"/>
  <c r="O904" i="21"/>
  <c r="P904" i="21"/>
  <c r="E899" i="21"/>
  <c r="D900" i="21"/>
  <c r="F899" i="21"/>
  <c r="J906" i="21"/>
  <c r="M906" i="21"/>
  <c r="L906" i="21"/>
  <c r="H907" i="21"/>
  <c r="K906" i="21"/>
  <c r="I906" i="21"/>
  <c r="N905" i="21"/>
  <c r="O905" i="21"/>
  <c r="P905" i="21"/>
  <c r="Q905" i="21"/>
  <c r="D901" i="21"/>
  <c r="F900" i="21"/>
  <c r="E900" i="21"/>
  <c r="I907" i="21"/>
  <c r="L907" i="21"/>
  <c r="K907" i="21"/>
  <c r="J907" i="21"/>
  <c r="H908" i="21"/>
  <c r="M907" i="21"/>
  <c r="Q906" i="21"/>
  <c r="P906" i="21"/>
  <c r="O906" i="21"/>
  <c r="N906" i="21"/>
  <c r="E901" i="21"/>
  <c r="D902" i="21"/>
  <c r="F901" i="21"/>
  <c r="P907" i="21"/>
  <c r="Q907" i="21"/>
  <c r="N907" i="21"/>
  <c r="O907" i="21"/>
  <c r="M908" i="21"/>
  <c r="I908" i="21"/>
  <c r="K908" i="21"/>
  <c r="H909" i="21"/>
  <c r="L908" i="21"/>
  <c r="J908" i="21"/>
  <c r="E902" i="21"/>
  <c r="F902" i="21"/>
  <c r="D903" i="21"/>
  <c r="N908" i="21"/>
  <c r="Q908" i="21"/>
  <c r="P908" i="21"/>
  <c r="O908" i="21"/>
  <c r="K909" i="21"/>
  <c r="M909" i="21"/>
  <c r="J909" i="21"/>
  <c r="H910" i="21"/>
  <c r="I909" i="21"/>
  <c r="L909" i="21"/>
  <c r="E903" i="21"/>
  <c r="D904" i="21"/>
  <c r="F903" i="21"/>
  <c r="K910" i="21"/>
  <c r="L910" i="21"/>
  <c r="M910" i="21"/>
  <c r="H911" i="21"/>
  <c r="I910" i="21"/>
  <c r="J910" i="21"/>
  <c r="N909" i="21"/>
  <c r="O909" i="21"/>
  <c r="P909" i="21"/>
  <c r="Q909" i="21"/>
  <c r="D905" i="21"/>
  <c r="F904" i="21"/>
  <c r="E904" i="21"/>
  <c r="K911" i="21"/>
  <c r="M911" i="21"/>
  <c r="H912" i="21"/>
  <c r="J911" i="21"/>
  <c r="L911" i="21"/>
  <c r="I911" i="21"/>
  <c r="N910" i="21"/>
  <c r="Q910" i="21"/>
  <c r="P910" i="21"/>
  <c r="O910" i="21"/>
  <c r="F905" i="21"/>
  <c r="E905" i="21"/>
  <c r="D906" i="21"/>
  <c r="M912" i="21"/>
  <c r="I912" i="21"/>
  <c r="K912" i="21"/>
  <c r="H913" i="21"/>
  <c r="L912" i="21"/>
  <c r="J912" i="21"/>
  <c r="N911" i="21"/>
  <c r="P911" i="21"/>
  <c r="Q911" i="21"/>
  <c r="O911" i="21"/>
  <c r="D907" i="21"/>
  <c r="F906" i="21"/>
  <c r="E906" i="21"/>
  <c r="O912" i="21"/>
  <c r="P912" i="21"/>
  <c r="N912" i="21"/>
  <c r="Q912" i="21"/>
  <c r="K913" i="21"/>
  <c r="H914" i="21"/>
  <c r="I913" i="21"/>
  <c r="L913" i="21"/>
  <c r="M913" i="21"/>
  <c r="J913" i="21"/>
  <c r="F907" i="21"/>
  <c r="D908" i="21"/>
  <c r="E907" i="21"/>
  <c r="K914" i="21"/>
  <c r="M914" i="21"/>
  <c r="H915" i="21"/>
  <c r="I914" i="21"/>
  <c r="J914" i="21"/>
  <c r="L914" i="21"/>
  <c r="Q913" i="21"/>
  <c r="O913" i="21"/>
  <c r="P913" i="21"/>
  <c r="N913" i="21"/>
  <c r="D909" i="21"/>
  <c r="F908" i="21"/>
  <c r="E908" i="21"/>
  <c r="M915" i="21"/>
  <c r="K915" i="21"/>
  <c r="J915" i="21"/>
  <c r="I915" i="21"/>
  <c r="H916" i="21"/>
  <c r="L915" i="21"/>
  <c r="P914" i="21"/>
  <c r="Q914" i="21"/>
  <c r="N914" i="21"/>
  <c r="O914" i="21"/>
  <c r="F909" i="21"/>
  <c r="D910" i="21"/>
  <c r="E909" i="21"/>
  <c r="Q915" i="21"/>
  <c r="P915" i="21"/>
  <c r="N915" i="21"/>
  <c r="O915" i="21"/>
  <c r="H917" i="21"/>
  <c r="K916" i="21"/>
  <c r="M916" i="21"/>
  <c r="I916" i="21"/>
  <c r="L916" i="21"/>
  <c r="J916" i="21"/>
  <c r="D911" i="21"/>
  <c r="F910" i="21"/>
  <c r="E910" i="21"/>
  <c r="L917" i="21"/>
  <c r="I917" i="21"/>
  <c r="M917" i="21"/>
  <c r="K917" i="21"/>
  <c r="H918" i="21"/>
  <c r="J917" i="21"/>
  <c r="O916" i="21"/>
  <c r="Q916" i="21"/>
  <c r="P916" i="21"/>
  <c r="N916" i="21"/>
  <c r="D912" i="21"/>
  <c r="E911" i="21"/>
  <c r="F911" i="21"/>
  <c r="N917" i="21"/>
  <c r="Q917" i="21"/>
  <c r="P917" i="21"/>
  <c r="O917" i="21"/>
  <c r="I918" i="21"/>
  <c r="M918" i="21"/>
  <c r="L918" i="21"/>
  <c r="K918" i="21"/>
  <c r="H919" i="21"/>
  <c r="J918" i="21"/>
  <c r="E912" i="21"/>
  <c r="D913" i="21"/>
  <c r="F912" i="21"/>
  <c r="Q918" i="21"/>
  <c r="P918" i="21"/>
  <c r="N918" i="21"/>
  <c r="O918" i="21"/>
  <c r="K919" i="21"/>
  <c r="I919" i="21"/>
  <c r="J919" i="21"/>
  <c r="L919" i="21"/>
  <c r="H920" i="21"/>
  <c r="M919" i="21"/>
  <c r="D914" i="21"/>
  <c r="F913" i="21"/>
  <c r="E913" i="21"/>
  <c r="N919" i="21"/>
  <c r="Q919" i="21"/>
  <c r="P919" i="21"/>
  <c r="O919" i="21"/>
  <c r="I920" i="21"/>
  <c r="M920" i="21"/>
  <c r="K920" i="21"/>
  <c r="H921" i="21"/>
  <c r="J920" i="21"/>
  <c r="L920" i="21"/>
  <c r="D915" i="21"/>
  <c r="F914" i="21"/>
  <c r="E914" i="21"/>
  <c r="P920" i="21"/>
  <c r="O920" i="21"/>
  <c r="Q920" i="21"/>
  <c r="N920" i="21"/>
  <c r="H922" i="21"/>
  <c r="K921" i="21"/>
  <c r="L921" i="21"/>
  <c r="J921" i="21"/>
  <c r="I921" i="21"/>
  <c r="M921" i="21"/>
  <c r="E915" i="21"/>
  <c r="F915" i="21"/>
  <c r="D916" i="21"/>
  <c r="M922" i="21"/>
  <c r="K922" i="21"/>
  <c r="H923" i="21"/>
  <c r="J922" i="21"/>
  <c r="I922" i="21"/>
  <c r="L922" i="21"/>
  <c r="N921" i="21"/>
  <c r="Q921" i="21"/>
  <c r="P921" i="21"/>
  <c r="O921" i="21"/>
  <c r="F916" i="21"/>
  <c r="E916" i="21"/>
  <c r="D917" i="21"/>
  <c r="J923" i="21"/>
  <c r="K923" i="21"/>
  <c r="M923" i="21"/>
  <c r="I923" i="21"/>
  <c r="H924" i="21"/>
  <c r="L923" i="21"/>
  <c r="O922" i="21"/>
  <c r="N922" i="21"/>
  <c r="Q922" i="21"/>
  <c r="P922" i="21"/>
  <c r="D918" i="21"/>
  <c r="E917" i="21"/>
  <c r="F917" i="21"/>
  <c r="Q923" i="21"/>
  <c r="N923" i="21"/>
  <c r="O923" i="21"/>
  <c r="P923" i="21"/>
  <c r="I924" i="21"/>
  <c r="J924" i="21"/>
  <c r="H925" i="21"/>
  <c r="K924" i="21"/>
  <c r="M924" i="21"/>
  <c r="L924" i="21"/>
  <c r="D919" i="21"/>
  <c r="E918" i="21"/>
  <c r="F918" i="21"/>
  <c r="P924" i="21"/>
  <c r="O924" i="21"/>
  <c r="Q924" i="21"/>
  <c r="N924" i="21"/>
  <c r="J925" i="21"/>
  <c r="M925" i="21"/>
  <c r="K925" i="21"/>
  <c r="L925" i="21"/>
  <c r="H926" i="21"/>
  <c r="I925" i="21"/>
  <c r="F919" i="21"/>
  <c r="E919" i="21"/>
  <c r="D920" i="21"/>
  <c r="M926" i="21"/>
  <c r="H927" i="21"/>
  <c r="K926" i="21"/>
  <c r="I926" i="21"/>
  <c r="L926" i="21"/>
  <c r="J926" i="21"/>
  <c r="O925" i="21"/>
  <c r="N925" i="21"/>
  <c r="Q925" i="21"/>
  <c r="P925" i="21"/>
  <c r="E920" i="21"/>
  <c r="D921" i="21"/>
  <c r="F920" i="21"/>
  <c r="L927" i="21"/>
  <c r="H928" i="21"/>
  <c r="J927" i="21"/>
  <c r="I927" i="21"/>
  <c r="K927" i="21"/>
  <c r="M927" i="21"/>
  <c r="Q926" i="21"/>
  <c r="N926" i="21"/>
  <c r="O926" i="21"/>
  <c r="P926" i="21"/>
  <c r="D922" i="21"/>
  <c r="F921" i="21"/>
  <c r="E921" i="21"/>
  <c r="J928" i="21"/>
  <c r="M928" i="21"/>
  <c r="K928" i="21"/>
  <c r="L928" i="21"/>
  <c r="H929" i="21"/>
  <c r="I928" i="21"/>
  <c r="N927" i="21"/>
  <c r="O927" i="21"/>
  <c r="Q927" i="21"/>
  <c r="P927" i="21"/>
  <c r="E922" i="21"/>
  <c r="F922" i="21"/>
  <c r="D923" i="21"/>
  <c r="M929" i="21"/>
  <c r="J929" i="21"/>
  <c r="H930" i="21"/>
  <c r="L929" i="21"/>
  <c r="I929" i="21"/>
  <c r="K929" i="21"/>
  <c r="O928" i="21"/>
  <c r="P928" i="21"/>
  <c r="N928" i="21"/>
  <c r="Q928" i="21"/>
  <c r="E923" i="21"/>
  <c r="D924" i="21"/>
  <c r="F923" i="21"/>
  <c r="K930" i="21"/>
  <c r="I930" i="21"/>
  <c r="H931" i="21"/>
  <c r="J930" i="21"/>
  <c r="M930" i="21"/>
  <c r="L930" i="21"/>
  <c r="O929" i="21"/>
  <c r="Q929" i="21"/>
  <c r="N929" i="21"/>
  <c r="P929" i="21"/>
  <c r="F924" i="21"/>
  <c r="E924" i="21"/>
  <c r="D925" i="21"/>
  <c r="O930" i="21"/>
  <c r="P930" i="21"/>
  <c r="Q930" i="21"/>
  <c r="N930" i="21"/>
  <c r="K931" i="21"/>
  <c r="H932" i="21"/>
  <c r="J931" i="21"/>
  <c r="L931" i="21"/>
  <c r="M931" i="21"/>
  <c r="I931" i="21"/>
  <c r="D926" i="21"/>
  <c r="F925" i="21"/>
  <c r="E925" i="21"/>
  <c r="L932" i="21"/>
  <c r="M932" i="21"/>
  <c r="K932" i="21"/>
  <c r="H933" i="21"/>
  <c r="J932" i="21"/>
  <c r="I932" i="21"/>
  <c r="N931" i="21"/>
  <c r="Q931" i="21"/>
  <c r="P931" i="21"/>
  <c r="O931" i="21"/>
  <c r="D927" i="21"/>
  <c r="F926" i="21"/>
  <c r="E926" i="21"/>
  <c r="M933" i="21"/>
  <c r="L933" i="21"/>
  <c r="I933" i="21"/>
  <c r="K933" i="21"/>
  <c r="H934" i="21"/>
  <c r="J933" i="21"/>
  <c r="O932" i="21"/>
  <c r="P932" i="21"/>
  <c r="Q932" i="21"/>
  <c r="N932" i="21"/>
  <c r="D928" i="21"/>
  <c r="E927" i="21"/>
  <c r="F927" i="21"/>
  <c r="N933" i="21"/>
  <c r="Q933" i="21"/>
  <c r="O933" i="21"/>
  <c r="P933" i="21"/>
  <c r="L934" i="21"/>
  <c r="H935" i="21"/>
  <c r="M934" i="21"/>
  <c r="K934" i="21"/>
  <c r="J934" i="21"/>
  <c r="I934" i="21"/>
  <c r="D929" i="21"/>
  <c r="E928" i="21"/>
  <c r="F928" i="21"/>
  <c r="J935" i="21"/>
  <c r="I935" i="21"/>
  <c r="L935" i="21"/>
  <c r="K935" i="21"/>
  <c r="H936" i="21"/>
  <c r="M935" i="21"/>
  <c r="O934" i="21"/>
  <c r="Q934" i="21"/>
  <c r="N934" i="21"/>
  <c r="P934" i="21"/>
  <c r="D930" i="21"/>
  <c r="F929" i="21"/>
  <c r="E929" i="21"/>
  <c r="Q935" i="21"/>
  <c r="N935" i="21"/>
  <c r="P935" i="21"/>
  <c r="O935" i="21"/>
  <c r="K936" i="21"/>
  <c r="I936" i="21"/>
  <c r="M936" i="21"/>
  <c r="L936" i="21"/>
  <c r="H937" i="21"/>
  <c r="J936" i="21"/>
  <c r="E930" i="21"/>
  <c r="D931" i="21"/>
  <c r="F930" i="21"/>
  <c r="N936" i="21"/>
  <c r="Q936" i="21"/>
  <c r="O936" i="21"/>
  <c r="P936" i="21"/>
  <c r="M937" i="21"/>
  <c r="L937" i="21"/>
  <c r="I937" i="21"/>
  <c r="J937" i="21"/>
  <c r="H938" i="21"/>
  <c r="K937" i="21"/>
  <c r="E931" i="21"/>
  <c r="F931" i="21"/>
  <c r="D932" i="21"/>
  <c r="Q937" i="21"/>
  <c r="O937" i="21"/>
  <c r="N937" i="21"/>
  <c r="P937" i="21"/>
  <c r="H939" i="21"/>
  <c r="M938" i="21"/>
  <c r="J938" i="21"/>
  <c r="I938" i="21"/>
  <c r="K938" i="21"/>
  <c r="L938" i="21"/>
  <c r="F932" i="21"/>
  <c r="E932" i="21"/>
  <c r="D933" i="21"/>
  <c r="H940" i="21"/>
  <c r="M939" i="21"/>
  <c r="L939" i="21"/>
  <c r="J939" i="21"/>
  <c r="K939" i="21"/>
  <c r="I939" i="21"/>
  <c r="Q938" i="21"/>
  <c r="O938" i="21"/>
  <c r="P938" i="21"/>
  <c r="N938" i="21"/>
  <c r="F933" i="21"/>
  <c r="E933" i="21"/>
  <c r="D934" i="21"/>
  <c r="J940" i="21"/>
  <c r="H941" i="21"/>
  <c r="L940" i="21"/>
  <c r="K940" i="21"/>
  <c r="I940" i="21"/>
  <c r="M940" i="21"/>
  <c r="N939" i="21"/>
  <c r="Q939" i="21"/>
  <c r="O939" i="21"/>
  <c r="P939" i="21"/>
  <c r="F934" i="21"/>
  <c r="E934" i="21"/>
  <c r="D935" i="21"/>
  <c r="I941" i="21"/>
  <c r="L941" i="21"/>
  <c r="K941" i="21"/>
  <c r="M941" i="21"/>
  <c r="H942" i="21"/>
  <c r="J941" i="21"/>
  <c r="N940" i="21"/>
  <c r="P940" i="21"/>
  <c r="O940" i="21"/>
  <c r="Q940" i="21"/>
  <c r="E935" i="21"/>
  <c r="D936" i="21"/>
  <c r="F935" i="21"/>
  <c r="N941" i="21"/>
  <c r="P941" i="21"/>
  <c r="Q941" i="21"/>
  <c r="O941" i="21"/>
  <c r="M942" i="21"/>
  <c r="L942" i="21"/>
  <c r="H943" i="21"/>
  <c r="K942" i="21"/>
  <c r="I942" i="21"/>
  <c r="J942" i="21"/>
  <c r="F936" i="21"/>
  <c r="D937" i="21"/>
  <c r="E936" i="21"/>
  <c r="H944" i="21"/>
  <c r="I943" i="21"/>
  <c r="K943" i="21"/>
  <c r="J943" i="21"/>
  <c r="L943" i="21"/>
  <c r="M943" i="21"/>
  <c r="N942" i="21"/>
  <c r="P942" i="21"/>
  <c r="O942" i="21"/>
  <c r="Q942" i="21"/>
  <c r="D938" i="21"/>
  <c r="F937" i="21"/>
  <c r="E937" i="21"/>
  <c r="L944" i="21"/>
  <c r="J944" i="21"/>
  <c r="K944" i="21"/>
  <c r="I944" i="21"/>
  <c r="H945" i="21"/>
  <c r="M944" i="21"/>
  <c r="N943" i="21"/>
  <c r="O943" i="21"/>
  <c r="Q943" i="21"/>
  <c r="P943" i="21"/>
  <c r="F938" i="21"/>
  <c r="E938" i="21"/>
  <c r="D939" i="21"/>
  <c r="O944" i="21"/>
  <c r="P944" i="21"/>
  <c r="N944" i="21"/>
  <c r="Q944" i="21"/>
  <c r="J945" i="21"/>
  <c r="I945" i="21"/>
  <c r="L945" i="21"/>
  <c r="M945" i="21"/>
  <c r="H946" i="21"/>
  <c r="K945" i="21"/>
  <c r="D940" i="21"/>
  <c r="E939" i="21"/>
  <c r="F939" i="21"/>
  <c r="O945" i="21"/>
  <c r="P945" i="21"/>
  <c r="N945" i="21"/>
  <c r="Q945" i="21"/>
  <c r="H947" i="21"/>
  <c r="I946" i="21"/>
  <c r="L946" i="21"/>
  <c r="M946" i="21"/>
  <c r="J946" i="21"/>
  <c r="K946" i="21"/>
  <c r="D941" i="21"/>
  <c r="F940" i="21"/>
  <c r="E940" i="21"/>
  <c r="L947" i="21"/>
  <c r="K947" i="21"/>
  <c r="M947" i="21"/>
  <c r="H948" i="21"/>
  <c r="J947" i="21"/>
  <c r="I947" i="21"/>
  <c r="N946" i="21"/>
  <c r="Q946" i="21"/>
  <c r="P946" i="21"/>
  <c r="O946" i="21"/>
  <c r="D942" i="21"/>
  <c r="F941" i="21"/>
  <c r="E941" i="21"/>
  <c r="J948" i="21"/>
  <c r="L948" i="21"/>
  <c r="H949" i="21"/>
  <c r="M948" i="21"/>
  <c r="K948" i="21"/>
  <c r="I948" i="21"/>
  <c r="P947" i="21"/>
  <c r="Q947" i="21"/>
  <c r="O947" i="21"/>
  <c r="N947" i="21"/>
  <c r="D943" i="21"/>
  <c r="E942" i="21"/>
  <c r="F942" i="21"/>
  <c r="M949" i="21"/>
  <c r="I949" i="21"/>
  <c r="K949" i="21"/>
  <c r="J949" i="21"/>
  <c r="H950" i="21"/>
  <c r="L949" i="21"/>
  <c r="Q948" i="21"/>
  <c r="N948" i="21"/>
  <c r="O948" i="21"/>
  <c r="P948" i="21"/>
  <c r="E943" i="21"/>
  <c r="D944" i="21"/>
  <c r="F943" i="21"/>
  <c r="N949" i="21"/>
  <c r="P949" i="21"/>
  <c r="O949" i="21"/>
  <c r="Q949" i="21"/>
  <c r="I950" i="21"/>
  <c r="L950" i="21"/>
  <c r="H951" i="21"/>
  <c r="M950" i="21"/>
  <c r="J950" i="21"/>
  <c r="K950" i="21"/>
  <c r="D945" i="21"/>
  <c r="E944" i="21"/>
  <c r="F944" i="21"/>
  <c r="O950" i="21"/>
  <c r="Q950" i="21"/>
  <c r="N950" i="21"/>
  <c r="P950" i="21"/>
  <c r="H952" i="21"/>
  <c r="J951" i="21"/>
  <c r="I951" i="21"/>
  <c r="K951" i="21"/>
  <c r="L951" i="21"/>
  <c r="M951" i="21"/>
  <c r="E945" i="21"/>
  <c r="D946" i="21"/>
  <c r="F945" i="21"/>
  <c r="K952" i="21"/>
  <c r="I952" i="21"/>
  <c r="J952" i="21"/>
  <c r="L952" i="21"/>
  <c r="H953" i="21"/>
  <c r="M952" i="21"/>
  <c r="O951" i="21"/>
  <c r="N951" i="21"/>
  <c r="Q951" i="21"/>
  <c r="P951" i="21"/>
  <c r="F946" i="21"/>
  <c r="E946" i="21"/>
  <c r="D947" i="21"/>
  <c r="Q952" i="21"/>
  <c r="N952" i="21"/>
  <c r="P952" i="21"/>
  <c r="O952" i="21"/>
  <c r="J953" i="21"/>
  <c r="H954" i="21"/>
  <c r="K953" i="21"/>
  <c r="I953" i="21"/>
  <c r="L953" i="21"/>
  <c r="M953" i="21"/>
  <c r="E947" i="21"/>
  <c r="D948" i="21"/>
  <c r="F947" i="21"/>
  <c r="L954" i="21"/>
  <c r="H955" i="21"/>
  <c r="J954" i="21"/>
  <c r="K954" i="21"/>
  <c r="M954" i="21"/>
  <c r="I954" i="21"/>
  <c r="P953" i="21"/>
  <c r="Q953" i="21"/>
  <c r="O953" i="21"/>
  <c r="N953" i="21"/>
  <c r="F948" i="21"/>
  <c r="E948" i="21"/>
  <c r="D949" i="21"/>
  <c r="K955" i="21"/>
  <c r="I955" i="21"/>
  <c r="J955" i="21"/>
  <c r="H956" i="21"/>
  <c r="M955" i="21"/>
  <c r="L955" i="21"/>
  <c r="Q954" i="21"/>
  <c r="P954" i="21"/>
  <c r="N954" i="21"/>
  <c r="O954" i="21"/>
  <c r="E949" i="21"/>
  <c r="F949" i="21"/>
  <c r="D950" i="21"/>
  <c r="N955" i="21"/>
  <c r="Q955" i="21"/>
  <c r="P955" i="21"/>
  <c r="O955" i="21"/>
  <c r="M956" i="21"/>
  <c r="L956" i="21"/>
  <c r="I956" i="21"/>
  <c r="H957" i="21"/>
  <c r="K956" i="21"/>
  <c r="J956" i="21"/>
  <c r="D951" i="21"/>
  <c r="E950" i="21"/>
  <c r="F950" i="21"/>
  <c r="O956" i="21"/>
  <c r="N956" i="21"/>
  <c r="Q956" i="21"/>
  <c r="P956" i="21"/>
  <c r="J957" i="21"/>
  <c r="K957" i="21"/>
  <c r="I957" i="21"/>
  <c r="M957" i="21"/>
  <c r="H958" i="21"/>
  <c r="L957" i="21"/>
  <c r="D952" i="21"/>
  <c r="F951" i="21"/>
  <c r="E951" i="21"/>
  <c r="N957" i="21"/>
  <c r="O957" i="21"/>
  <c r="Q957" i="21"/>
  <c r="P957" i="21"/>
  <c r="L958" i="21"/>
  <c r="H959" i="21"/>
  <c r="M958" i="21"/>
  <c r="I958" i="21"/>
  <c r="J958" i="21"/>
  <c r="K958" i="21"/>
  <c r="E952" i="21"/>
  <c r="D953" i="21"/>
  <c r="F952" i="21"/>
  <c r="M959" i="21"/>
  <c r="L959" i="21"/>
  <c r="J959" i="21"/>
  <c r="H960" i="21"/>
  <c r="K959" i="21"/>
  <c r="I959" i="21"/>
  <c r="P958" i="21"/>
  <c r="O958" i="21"/>
  <c r="N958" i="21"/>
  <c r="Q958" i="21"/>
  <c r="D954" i="21"/>
  <c r="F953" i="21"/>
  <c r="E953" i="21"/>
  <c r="K960" i="21"/>
  <c r="M960" i="21"/>
  <c r="I960" i="21"/>
  <c r="J960" i="21"/>
  <c r="H961" i="21"/>
  <c r="L960" i="21"/>
  <c r="Q959" i="21"/>
  <c r="P959" i="21"/>
  <c r="N959" i="21"/>
  <c r="O959" i="21"/>
  <c r="E954" i="21"/>
  <c r="D955" i="21"/>
  <c r="F954" i="21"/>
  <c r="O960" i="21"/>
  <c r="N960" i="21"/>
  <c r="P960" i="21"/>
  <c r="Q960" i="21"/>
  <c r="I961" i="21"/>
  <c r="K961" i="21"/>
  <c r="J961" i="21"/>
  <c r="L961" i="21"/>
  <c r="H962" i="21"/>
  <c r="M961" i="21"/>
  <c r="D956" i="21"/>
  <c r="F955" i="21"/>
  <c r="E955" i="21"/>
  <c r="Q961" i="21"/>
  <c r="N961" i="21"/>
  <c r="P961" i="21"/>
  <c r="O961" i="21"/>
  <c r="L962" i="21"/>
  <c r="I962" i="21"/>
  <c r="M962" i="21"/>
  <c r="H963" i="21"/>
  <c r="K962" i="21"/>
  <c r="J962" i="21"/>
  <c r="F956" i="21"/>
  <c r="D957" i="21"/>
  <c r="E956" i="21"/>
  <c r="O962" i="21"/>
  <c r="P962" i="21"/>
  <c r="Q962" i="21"/>
  <c r="N962" i="21"/>
  <c r="K963" i="21"/>
  <c r="H964" i="21"/>
  <c r="L963" i="21"/>
  <c r="J963" i="21"/>
  <c r="M963" i="21"/>
  <c r="I963" i="21"/>
  <c r="E957" i="21"/>
  <c r="F957" i="21"/>
  <c r="D958" i="21"/>
  <c r="H965" i="21"/>
  <c r="I964" i="21"/>
  <c r="M964" i="21"/>
  <c r="L964" i="21"/>
  <c r="J964" i="21"/>
  <c r="K964" i="21"/>
  <c r="Q963" i="21"/>
  <c r="P963" i="21"/>
  <c r="N963" i="21"/>
  <c r="O963" i="21"/>
  <c r="D959" i="21"/>
  <c r="E958" i="21"/>
  <c r="F958" i="21"/>
  <c r="J965" i="21"/>
  <c r="L965" i="21"/>
  <c r="K965" i="21"/>
  <c r="M965" i="21"/>
  <c r="H966" i="21"/>
  <c r="I965" i="21"/>
  <c r="P964" i="21"/>
  <c r="O964" i="21"/>
  <c r="N964" i="21"/>
  <c r="Q964" i="21"/>
  <c r="D960" i="21"/>
  <c r="E959" i="21"/>
  <c r="F959" i="21"/>
  <c r="L966" i="21"/>
  <c r="I966" i="21"/>
  <c r="J966" i="21"/>
  <c r="M966" i="21"/>
  <c r="H967" i="21"/>
  <c r="K966" i="21"/>
  <c r="O965" i="21"/>
  <c r="P965" i="21"/>
  <c r="Q965" i="21"/>
  <c r="N965" i="21"/>
  <c r="D961" i="21"/>
  <c r="E960" i="21"/>
  <c r="F960" i="21"/>
  <c r="Q966" i="21"/>
  <c r="O966" i="21"/>
  <c r="N966" i="21"/>
  <c r="P966" i="21"/>
  <c r="K967" i="21"/>
  <c r="M967" i="21"/>
  <c r="H968" i="21"/>
  <c r="J967" i="21"/>
  <c r="L967" i="21"/>
  <c r="I967" i="21"/>
  <c r="F961" i="21"/>
  <c r="D962" i="21"/>
  <c r="E961" i="21"/>
  <c r="L968" i="21"/>
  <c r="J968" i="21"/>
  <c r="M968" i="21"/>
  <c r="H969" i="21"/>
  <c r="K968" i="21"/>
  <c r="I968" i="21"/>
  <c r="Q967" i="21"/>
  <c r="N967" i="21"/>
  <c r="O967" i="21"/>
  <c r="P967" i="21"/>
  <c r="F962" i="21"/>
  <c r="E962" i="21"/>
  <c r="D963" i="21"/>
  <c r="L969" i="21"/>
  <c r="I969" i="21"/>
  <c r="M969" i="21"/>
  <c r="H970" i="21"/>
  <c r="J969" i="21"/>
  <c r="K969" i="21"/>
  <c r="Q968" i="21"/>
  <c r="N968" i="21"/>
  <c r="O968" i="21"/>
  <c r="P968" i="21"/>
  <c r="E963" i="21"/>
  <c r="D964" i="21"/>
  <c r="F963" i="21"/>
  <c r="Q969" i="21"/>
  <c r="P969" i="21"/>
  <c r="N969" i="21"/>
  <c r="O969" i="21"/>
  <c r="L970" i="21"/>
  <c r="H971" i="21"/>
  <c r="K970" i="21"/>
  <c r="J970" i="21"/>
  <c r="M970" i="21"/>
  <c r="I970" i="21"/>
  <c r="F964" i="21"/>
  <c r="D965" i="21"/>
  <c r="E964" i="21"/>
  <c r="L971" i="21"/>
  <c r="I971" i="21"/>
  <c r="M971" i="21"/>
  <c r="H972" i="21"/>
  <c r="K971" i="21"/>
  <c r="J971" i="21"/>
  <c r="Q970" i="21"/>
  <c r="N970" i="21"/>
  <c r="O970" i="21"/>
  <c r="P970" i="21"/>
  <c r="D966" i="21"/>
  <c r="E965" i="21"/>
  <c r="F965" i="21"/>
  <c r="N971" i="21"/>
  <c r="P971" i="21"/>
  <c r="O971" i="21"/>
  <c r="Q971" i="21"/>
  <c r="I972" i="21"/>
  <c r="L972" i="21"/>
  <c r="M972" i="21"/>
  <c r="K972" i="21"/>
  <c r="H973" i="21"/>
  <c r="J972" i="21"/>
  <c r="F966" i="21"/>
  <c r="D967" i="21"/>
  <c r="E966" i="21"/>
  <c r="N972" i="21"/>
  <c r="P972" i="21"/>
  <c r="O972" i="21"/>
  <c r="Q972" i="21"/>
  <c r="L973" i="21"/>
  <c r="I973" i="21"/>
  <c r="M973" i="21"/>
  <c r="J973" i="21"/>
  <c r="H974" i="21"/>
  <c r="K973" i="21"/>
  <c r="D968" i="21"/>
  <c r="E967" i="21"/>
  <c r="F967" i="21"/>
  <c r="N973" i="21"/>
  <c r="P973" i="21"/>
  <c r="Q973" i="21"/>
  <c r="O973" i="21"/>
  <c r="K974" i="21"/>
  <c r="L974" i="21"/>
  <c r="M974" i="21"/>
  <c r="J974" i="21"/>
  <c r="H975" i="21"/>
  <c r="I974" i="21"/>
  <c r="D969" i="21"/>
  <c r="F968" i="21"/>
  <c r="E968" i="21"/>
  <c r="J975" i="21"/>
  <c r="H976" i="21"/>
  <c r="K975" i="21"/>
  <c r="L975" i="21"/>
  <c r="I975" i="21"/>
  <c r="M975" i="21"/>
  <c r="N974" i="21"/>
  <c r="O974" i="21"/>
  <c r="P974" i="21"/>
  <c r="Q974" i="21"/>
  <c r="E969" i="21"/>
  <c r="D970" i="21"/>
  <c r="F969" i="21"/>
  <c r="K976" i="21"/>
  <c r="I976" i="21"/>
  <c r="J976" i="21"/>
  <c r="M976" i="21"/>
  <c r="H977" i="21"/>
  <c r="L976" i="21"/>
  <c r="N975" i="21"/>
  <c r="O975" i="21"/>
  <c r="Q975" i="21"/>
  <c r="P975" i="21"/>
  <c r="F970" i="21"/>
  <c r="D971" i="21"/>
  <c r="E970" i="21"/>
  <c r="P976" i="21"/>
  <c r="Q976" i="21"/>
  <c r="N976" i="21"/>
  <c r="O976" i="21"/>
  <c r="H978" i="21"/>
  <c r="M977" i="21"/>
  <c r="L977" i="21"/>
  <c r="J977" i="21"/>
  <c r="K977" i="21"/>
  <c r="I977" i="21"/>
  <c r="D972" i="21"/>
  <c r="E971" i="21"/>
  <c r="F971" i="21"/>
  <c r="L978" i="21"/>
  <c r="H979" i="21"/>
  <c r="J978" i="21"/>
  <c r="M978" i="21"/>
  <c r="K978" i="21"/>
  <c r="I978" i="21"/>
  <c r="N977" i="21"/>
  <c r="Q977" i="21"/>
  <c r="O977" i="21"/>
  <c r="P977" i="21"/>
  <c r="D973" i="21"/>
  <c r="F972" i="21"/>
  <c r="E972" i="21"/>
  <c r="J979" i="21"/>
  <c r="I979" i="21"/>
  <c r="H980" i="21"/>
  <c r="L979" i="21"/>
  <c r="K979" i="21"/>
  <c r="M979" i="21"/>
  <c r="N978" i="21"/>
  <c r="Q978" i="21"/>
  <c r="P978" i="21"/>
  <c r="O978" i="21"/>
  <c r="F973" i="21"/>
  <c r="D974" i="21"/>
  <c r="E973" i="21"/>
  <c r="Q979" i="21"/>
  <c r="P979" i="21"/>
  <c r="N979" i="21"/>
  <c r="O979" i="21"/>
  <c r="M980" i="21"/>
  <c r="J980" i="21"/>
  <c r="I980" i="21"/>
  <c r="K980" i="21"/>
  <c r="H981" i="21"/>
  <c r="L980" i="21"/>
  <c r="D975" i="21"/>
  <c r="F974" i="21"/>
  <c r="E974" i="21"/>
  <c r="N980" i="21"/>
  <c r="O980" i="21"/>
  <c r="Q980" i="21"/>
  <c r="P980" i="21"/>
  <c r="L981" i="21"/>
  <c r="M981" i="21"/>
  <c r="I981" i="21"/>
  <c r="H982" i="21"/>
  <c r="K981" i="21"/>
  <c r="J981" i="21"/>
  <c r="D976" i="21"/>
  <c r="E975" i="21"/>
  <c r="F975" i="21"/>
  <c r="O981" i="21"/>
  <c r="Q981" i="21"/>
  <c r="P981" i="21"/>
  <c r="N981" i="21"/>
  <c r="K982" i="21"/>
  <c r="H983" i="21"/>
  <c r="M982" i="21"/>
  <c r="I982" i="21"/>
  <c r="L982" i="21"/>
  <c r="J982" i="21"/>
  <c r="D977" i="21"/>
  <c r="E976" i="21"/>
  <c r="F976" i="21"/>
  <c r="M983" i="21"/>
  <c r="K983" i="21"/>
  <c r="H984" i="21"/>
  <c r="L983" i="21"/>
  <c r="J983" i="21"/>
  <c r="I983" i="21"/>
  <c r="N982" i="21"/>
  <c r="O982" i="21"/>
  <c r="P982" i="21"/>
  <c r="Q982" i="21"/>
  <c r="F977" i="21"/>
  <c r="E977" i="21"/>
  <c r="D978" i="21"/>
  <c r="I984" i="21"/>
  <c r="H985" i="21"/>
  <c r="J984" i="21"/>
  <c r="M984" i="21"/>
  <c r="K984" i="21"/>
  <c r="L984" i="21"/>
  <c r="N983" i="21"/>
  <c r="O983" i="21"/>
  <c r="Q983" i="21"/>
  <c r="P983" i="21"/>
  <c r="F978" i="21"/>
  <c r="D979" i="21"/>
  <c r="E978" i="21"/>
  <c r="P984" i="21"/>
  <c r="Q984" i="21"/>
  <c r="O984" i="21"/>
  <c r="N984" i="21"/>
  <c r="H986" i="21"/>
  <c r="I985" i="21"/>
  <c r="J985" i="21"/>
  <c r="L985" i="21"/>
  <c r="M985" i="21"/>
  <c r="K985" i="21"/>
  <c r="E979" i="21"/>
  <c r="F979" i="21"/>
  <c r="D980" i="21"/>
  <c r="M986" i="21"/>
  <c r="I986" i="21"/>
  <c r="K986" i="21"/>
  <c r="L986" i="21"/>
  <c r="H987" i="21"/>
  <c r="J986" i="21"/>
  <c r="Q985" i="21"/>
  <c r="P985" i="21"/>
  <c r="O985" i="21"/>
  <c r="N985" i="21"/>
  <c r="F980" i="21"/>
  <c r="E980" i="21"/>
  <c r="D981" i="21"/>
  <c r="N986" i="21"/>
  <c r="Q986" i="21"/>
  <c r="O986" i="21"/>
  <c r="P986" i="21"/>
  <c r="K987" i="21"/>
  <c r="M987" i="21"/>
  <c r="H988" i="21"/>
  <c r="J987" i="21"/>
  <c r="L987" i="21"/>
  <c r="I987" i="21"/>
  <c r="E981" i="21"/>
  <c r="D982" i="21"/>
  <c r="F981" i="21"/>
  <c r="J988" i="21"/>
  <c r="H989" i="21"/>
  <c r="I988" i="21"/>
  <c r="M988" i="21"/>
  <c r="K988" i="21"/>
  <c r="L988" i="21"/>
  <c r="O987" i="21"/>
  <c r="N987" i="21"/>
  <c r="P987" i="21"/>
  <c r="Q987" i="21"/>
  <c r="E982" i="21"/>
  <c r="F982" i="21"/>
  <c r="D983" i="21"/>
  <c r="H990" i="21"/>
  <c r="J989" i="21"/>
  <c r="K989" i="21"/>
  <c r="M989" i="21"/>
  <c r="L989" i="21"/>
  <c r="I989" i="21"/>
  <c r="O988" i="21"/>
  <c r="Q988" i="21"/>
  <c r="N988" i="21"/>
  <c r="P988" i="21"/>
  <c r="E983" i="21"/>
  <c r="F983" i="21"/>
  <c r="D984" i="21"/>
  <c r="M990" i="21"/>
  <c r="H991" i="21"/>
  <c r="L990" i="21"/>
  <c r="J990" i="21"/>
  <c r="I990" i="21"/>
  <c r="K990" i="21"/>
  <c r="P989" i="21"/>
  <c r="N989" i="21"/>
  <c r="Q989" i="21"/>
  <c r="O989" i="21"/>
  <c r="D985" i="21"/>
  <c r="F984" i="21"/>
  <c r="E984" i="21"/>
  <c r="I991" i="21"/>
  <c r="M991" i="21"/>
  <c r="L991" i="21"/>
  <c r="H992" i="21"/>
  <c r="K991" i="21"/>
  <c r="J991" i="21"/>
  <c r="Q990" i="21"/>
  <c r="P990" i="21"/>
  <c r="O990" i="21"/>
  <c r="N990" i="21"/>
  <c r="F985" i="21"/>
  <c r="E985" i="21"/>
  <c r="D986" i="21"/>
  <c r="P991" i="21"/>
  <c r="N991" i="21"/>
  <c r="Q991" i="21"/>
  <c r="O991" i="21"/>
  <c r="M992" i="21"/>
  <c r="H993" i="21"/>
  <c r="L992" i="21"/>
  <c r="K992" i="21"/>
  <c r="J992" i="21"/>
  <c r="I992" i="21"/>
  <c r="D987" i="21"/>
  <c r="F986" i="21"/>
  <c r="E986" i="21"/>
  <c r="I993" i="21"/>
  <c r="L993" i="21"/>
  <c r="M993" i="21"/>
  <c r="H994" i="21"/>
  <c r="J993" i="21"/>
  <c r="K993" i="21"/>
  <c r="O992" i="21"/>
  <c r="P992" i="21"/>
  <c r="Q992" i="21"/>
  <c r="N992" i="21"/>
  <c r="D988" i="21"/>
  <c r="E987" i="21"/>
  <c r="F987" i="21"/>
  <c r="P993" i="21"/>
  <c r="O993" i="21"/>
  <c r="Q993" i="21"/>
  <c r="N993" i="21"/>
  <c r="J994" i="21"/>
  <c r="I994" i="21"/>
  <c r="K994" i="21"/>
  <c r="H995" i="21"/>
  <c r="L994" i="21"/>
  <c r="M994" i="21"/>
  <c r="F988" i="21"/>
  <c r="E988" i="21"/>
  <c r="D989" i="21"/>
  <c r="N994" i="21"/>
  <c r="O994" i="21"/>
  <c r="P994" i="21"/>
  <c r="Q994" i="21"/>
  <c r="L995" i="21"/>
  <c r="M995" i="21"/>
  <c r="K995" i="21"/>
  <c r="H996" i="21"/>
  <c r="J995" i="21"/>
  <c r="I995" i="21"/>
  <c r="D990" i="21"/>
  <c r="E989" i="21"/>
  <c r="F989" i="21"/>
  <c r="L996" i="21"/>
  <c r="H997" i="21"/>
  <c r="J996" i="21"/>
  <c r="I996" i="21"/>
  <c r="M996" i="21"/>
  <c r="K996" i="21"/>
  <c r="N995" i="21"/>
  <c r="Q995" i="21"/>
  <c r="O995" i="21"/>
  <c r="P995" i="21"/>
  <c r="F990" i="21"/>
  <c r="E990" i="21"/>
  <c r="D991" i="21"/>
  <c r="H998" i="21"/>
  <c r="J997" i="21"/>
  <c r="I997" i="21"/>
  <c r="L997" i="21"/>
  <c r="M997" i="21"/>
  <c r="K997" i="21"/>
  <c r="Q996" i="21"/>
  <c r="N996" i="21"/>
  <c r="P996" i="21"/>
  <c r="O996" i="21"/>
  <c r="F991" i="21"/>
  <c r="E991" i="21"/>
  <c r="D992" i="21"/>
  <c r="I998" i="21"/>
  <c r="H999" i="21"/>
  <c r="M998" i="21"/>
  <c r="J998" i="21"/>
  <c r="K998" i="21"/>
  <c r="L998" i="21"/>
  <c r="O997" i="21"/>
  <c r="Q997" i="21"/>
  <c r="N997" i="21"/>
  <c r="P997" i="21"/>
  <c r="D993" i="21"/>
  <c r="E992" i="21"/>
  <c r="F992" i="21"/>
  <c r="O998" i="21"/>
  <c r="Q998" i="21"/>
  <c r="N998" i="21"/>
  <c r="P998" i="21"/>
  <c r="L999" i="21"/>
  <c r="M999" i="21"/>
  <c r="I999" i="21"/>
  <c r="H1000" i="21"/>
  <c r="J999" i="21"/>
  <c r="K999" i="21"/>
  <c r="E993" i="21"/>
  <c r="F993" i="21"/>
  <c r="D994" i="21"/>
  <c r="Q999" i="21"/>
  <c r="O999" i="21"/>
  <c r="P999" i="21"/>
  <c r="N999" i="21"/>
  <c r="I1000" i="21"/>
  <c r="H1001" i="21"/>
  <c r="K1000" i="21"/>
  <c r="L1000" i="21"/>
  <c r="J1000" i="21"/>
  <c r="M1000" i="21"/>
  <c r="D995" i="21"/>
  <c r="E994" i="21"/>
  <c r="F994" i="21"/>
  <c r="P1000" i="21"/>
  <c r="N1000" i="21"/>
  <c r="Q1000" i="21"/>
  <c r="O1000" i="21"/>
  <c r="K1001" i="21"/>
  <c r="I1001" i="21"/>
  <c r="J1001" i="21"/>
  <c r="H1002" i="21"/>
  <c r="M1001" i="21"/>
  <c r="L1001" i="21"/>
  <c r="D996" i="21"/>
  <c r="E995" i="21"/>
  <c r="F995" i="21"/>
  <c r="N1001" i="21"/>
  <c r="O1001" i="21"/>
  <c r="Q1001" i="21"/>
  <c r="P1001" i="21"/>
  <c r="K1002" i="21"/>
  <c r="M1002" i="21"/>
  <c r="L1002" i="21"/>
  <c r="H1003" i="21"/>
  <c r="I1002" i="21"/>
  <c r="J1002" i="21"/>
  <c r="F996" i="21"/>
  <c r="E996" i="21"/>
  <c r="D997" i="21"/>
  <c r="M1003" i="21"/>
  <c r="J1003" i="21"/>
  <c r="L1003" i="21"/>
  <c r="H1004" i="21"/>
  <c r="K1003" i="21"/>
  <c r="I1003" i="21"/>
  <c r="P1002" i="21"/>
  <c r="Q1002" i="21"/>
  <c r="N1002" i="21"/>
  <c r="O1002" i="21"/>
  <c r="D998" i="21"/>
  <c r="E997" i="21"/>
  <c r="F997" i="21"/>
  <c r="L1004" i="21"/>
  <c r="H1005" i="21"/>
  <c r="I1004" i="21"/>
  <c r="J1004" i="21"/>
  <c r="M1004" i="21"/>
  <c r="K1004" i="21"/>
  <c r="O1003" i="21"/>
  <c r="N1003" i="21"/>
  <c r="Q1003" i="21"/>
  <c r="P1003" i="21"/>
  <c r="F998" i="21"/>
  <c r="E998" i="21"/>
  <c r="D999" i="21"/>
  <c r="H1006" i="21"/>
  <c r="K1005" i="21"/>
  <c r="M1005" i="21"/>
  <c r="I1005" i="21"/>
  <c r="J1005" i="21"/>
  <c r="L1005" i="21"/>
  <c r="O1004" i="21"/>
  <c r="Q1004" i="21"/>
  <c r="N1004" i="21"/>
  <c r="P1004" i="21"/>
  <c r="E999" i="21"/>
  <c r="F999" i="21"/>
  <c r="D1000" i="21"/>
  <c r="M1006" i="21"/>
  <c r="H1007" i="21"/>
  <c r="K1006" i="21"/>
  <c r="I1006" i="21"/>
  <c r="L1006" i="21"/>
  <c r="J1006" i="21"/>
  <c r="N1005" i="21"/>
  <c r="O1005" i="21"/>
  <c r="Q1005" i="21"/>
  <c r="P1005" i="21"/>
  <c r="D1001" i="21"/>
  <c r="E1000" i="21"/>
  <c r="F1000" i="21"/>
  <c r="K1007" i="21"/>
  <c r="J1007" i="21"/>
  <c r="L1007" i="21"/>
  <c r="H1008" i="21"/>
  <c r="I1007" i="21"/>
  <c r="M1007" i="21"/>
  <c r="P1006" i="21"/>
  <c r="N1006" i="21"/>
  <c r="O1006" i="21"/>
  <c r="Q1006" i="21"/>
  <c r="F1001" i="21"/>
  <c r="E1001" i="21"/>
  <c r="D1002" i="21"/>
  <c r="I1008" i="21"/>
  <c r="H1009" i="21"/>
  <c r="M1008" i="21"/>
  <c r="K1008" i="21"/>
  <c r="J1008" i="21"/>
  <c r="L1008" i="21"/>
  <c r="P1007" i="21"/>
  <c r="Q1007" i="21"/>
  <c r="N1007" i="21"/>
  <c r="O1007" i="21"/>
  <c r="D1003" i="21"/>
  <c r="E1002" i="21"/>
  <c r="F1002" i="21"/>
  <c r="Q1008" i="21"/>
  <c r="N1008" i="21"/>
  <c r="O1008" i="21"/>
  <c r="P1008" i="21"/>
  <c r="K1009" i="21"/>
  <c r="J1009" i="21"/>
  <c r="L1009" i="21"/>
  <c r="H1010" i="21"/>
  <c r="I1009" i="21"/>
  <c r="M1009" i="21"/>
  <c r="D1004" i="21"/>
  <c r="F1003" i="21"/>
  <c r="E1003" i="21"/>
  <c r="M1010" i="21"/>
  <c r="J1010" i="21"/>
  <c r="L1010" i="21"/>
  <c r="H1011" i="21"/>
  <c r="K1010" i="21"/>
  <c r="I1010" i="21"/>
  <c r="N1009" i="21"/>
  <c r="O1009" i="21"/>
  <c r="Q1009" i="21"/>
  <c r="P1009" i="21"/>
  <c r="E1004" i="21"/>
  <c r="F1004" i="21"/>
  <c r="D1005" i="21"/>
  <c r="M1011" i="21"/>
  <c r="J1011" i="21"/>
  <c r="I1011" i="21"/>
  <c r="H1012" i="21"/>
  <c r="L1011" i="21"/>
  <c r="K1011" i="21"/>
  <c r="O1010" i="21"/>
  <c r="N1010" i="21"/>
  <c r="Q1010" i="21"/>
  <c r="P1010" i="21"/>
  <c r="D1006" i="21"/>
  <c r="F1005" i="21"/>
  <c r="E1005" i="21"/>
  <c r="N1011" i="21"/>
  <c r="P1011" i="21"/>
  <c r="O1011" i="21"/>
  <c r="Q1011" i="21"/>
  <c r="K1012" i="21"/>
  <c r="H1013" i="21"/>
  <c r="L1012" i="21"/>
  <c r="J1012" i="21"/>
  <c r="I1012" i="21"/>
  <c r="M1012" i="21"/>
  <c r="F1006" i="21"/>
  <c r="E1006" i="21"/>
  <c r="D1007" i="21"/>
  <c r="H1014" i="21"/>
  <c r="M1013" i="21"/>
  <c r="K1013" i="21"/>
  <c r="J1013" i="21"/>
  <c r="I1013" i="21"/>
  <c r="L1013" i="21"/>
  <c r="Q1012" i="21"/>
  <c r="P1012" i="21"/>
  <c r="O1012" i="21"/>
  <c r="N1012" i="21"/>
  <c r="E1007" i="21"/>
  <c r="F1007" i="21"/>
  <c r="D1008" i="21"/>
  <c r="M1014" i="21"/>
  <c r="H1015" i="21"/>
  <c r="K1014" i="21"/>
  <c r="I1014" i="21"/>
  <c r="J1014" i="21"/>
  <c r="L1014" i="21"/>
  <c r="N1013" i="21"/>
  <c r="Q1013" i="21"/>
  <c r="P1013" i="21"/>
  <c r="O1013" i="21"/>
  <c r="D1009" i="21"/>
  <c r="F1008" i="21"/>
  <c r="E1008" i="21"/>
  <c r="L1015" i="21"/>
  <c r="I1015" i="21"/>
  <c r="M1015" i="21"/>
  <c r="H1016" i="21"/>
  <c r="K1015" i="21"/>
  <c r="J1015" i="21"/>
  <c r="N1014" i="21"/>
  <c r="P1014" i="21"/>
  <c r="Q1014" i="21"/>
  <c r="O1014" i="21"/>
  <c r="F1009" i="21"/>
  <c r="E1009" i="21"/>
  <c r="D1010" i="21"/>
  <c r="O1015" i="21"/>
  <c r="Q1015" i="21"/>
  <c r="N1015" i="21"/>
  <c r="P1015" i="21"/>
  <c r="J1016" i="21"/>
  <c r="H1017" i="21"/>
  <c r="K1016" i="21"/>
  <c r="L1016" i="21"/>
  <c r="I1016" i="21"/>
  <c r="M1016" i="21"/>
  <c r="D1011" i="21"/>
  <c r="E1010" i="21"/>
  <c r="F1010" i="21"/>
  <c r="M1017" i="21"/>
  <c r="L1017" i="21"/>
  <c r="I1017" i="21"/>
  <c r="H1018" i="21"/>
  <c r="J1017" i="21"/>
  <c r="K1017" i="21"/>
  <c r="O1016" i="21"/>
  <c r="N1016" i="21"/>
  <c r="Q1016" i="21"/>
  <c r="P1016" i="21"/>
  <c r="D1012" i="21"/>
  <c r="F1011" i="21"/>
  <c r="E1011" i="21"/>
  <c r="Q1017" i="21"/>
  <c r="O1017" i="21"/>
  <c r="N1017" i="21"/>
  <c r="P1017" i="21"/>
  <c r="M1018" i="21"/>
  <c r="J1018" i="21"/>
  <c r="K1018" i="21"/>
  <c r="H1019" i="21"/>
  <c r="I1018" i="21"/>
  <c r="L1018" i="21"/>
  <c r="F1012" i="21"/>
  <c r="E1012" i="21"/>
  <c r="D1013" i="21"/>
  <c r="L1019" i="21"/>
  <c r="I1019" i="21"/>
  <c r="J1019" i="21"/>
  <c r="H1020" i="21"/>
  <c r="K1019" i="21"/>
  <c r="M1019" i="21"/>
  <c r="Q1018" i="21"/>
  <c r="N1018" i="21"/>
  <c r="O1018" i="21"/>
  <c r="P1018" i="21"/>
  <c r="D1014" i="21"/>
  <c r="E1013" i="21"/>
  <c r="F1013" i="21"/>
  <c r="N1019" i="21"/>
  <c r="P1019" i="21"/>
  <c r="Q1019" i="21"/>
  <c r="O1019" i="21"/>
  <c r="M1020" i="21"/>
  <c r="H1021" i="21"/>
  <c r="J1020" i="21"/>
  <c r="L1020" i="21"/>
  <c r="K1020" i="21"/>
  <c r="I1020" i="21"/>
  <c r="E1014" i="21"/>
  <c r="F1014" i="21"/>
  <c r="D1015" i="21"/>
  <c r="H1022" i="21"/>
  <c r="L1021" i="21"/>
  <c r="K1021" i="21"/>
  <c r="J1021" i="21"/>
  <c r="M1021" i="21"/>
  <c r="I1021" i="21"/>
  <c r="P1020" i="21"/>
  <c r="O1020" i="21"/>
  <c r="N1020" i="21"/>
  <c r="Q1020" i="21"/>
  <c r="F1015" i="21"/>
  <c r="E1015" i="21"/>
  <c r="D1016" i="21"/>
  <c r="M1022" i="21"/>
  <c r="H1023" i="21"/>
  <c r="L1022" i="21"/>
  <c r="I1022" i="21"/>
  <c r="K1022" i="21"/>
  <c r="J1022" i="21"/>
  <c r="P1021" i="21"/>
  <c r="N1021" i="21"/>
  <c r="Q1021" i="21"/>
  <c r="O1021" i="21"/>
  <c r="D1017" i="21"/>
  <c r="F1016" i="21"/>
  <c r="E1016" i="21"/>
  <c r="I1023" i="21"/>
  <c r="L1023" i="21"/>
  <c r="M1023" i="21"/>
  <c r="H1024" i="21"/>
  <c r="K1023" i="21"/>
  <c r="J1023" i="21"/>
  <c r="N1022" i="21"/>
  <c r="O1022" i="21"/>
  <c r="P1022" i="21"/>
  <c r="Q1022" i="21"/>
  <c r="F1017" i="21"/>
  <c r="E1017" i="21"/>
  <c r="D1018" i="21"/>
  <c r="P1023" i="21"/>
  <c r="O1023" i="21"/>
  <c r="Q1023" i="21"/>
  <c r="N1023" i="21"/>
  <c r="L1024" i="21"/>
  <c r="H1025" i="21"/>
  <c r="K1024" i="21"/>
  <c r="J1024" i="21"/>
  <c r="M1024" i="21"/>
  <c r="I1024" i="21"/>
  <c r="D1019" i="21"/>
  <c r="E1018" i="21"/>
  <c r="F1018" i="21"/>
  <c r="L1025" i="21"/>
  <c r="M1025" i="21"/>
  <c r="I1025" i="21"/>
  <c r="H1026" i="21"/>
  <c r="K1025" i="21"/>
  <c r="J1025" i="21"/>
  <c r="Q1024" i="21"/>
  <c r="N1024" i="21"/>
  <c r="O1024" i="21"/>
  <c r="P1024" i="21"/>
  <c r="D1020" i="21"/>
  <c r="E1019" i="21"/>
  <c r="F1019" i="21"/>
  <c r="N1025" i="21"/>
  <c r="Q1025" i="21"/>
  <c r="O1025" i="21"/>
  <c r="P1025" i="21"/>
  <c r="K1026" i="21"/>
  <c r="I1026" i="21"/>
  <c r="L1026" i="21"/>
  <c r="H1027" i="21"/>
  <c r="M1026" i="21"/>
  <c r="J1026" i="21"/>
  <c r="E1020" i="21"/>
  <c r="F1020" i="21"/>
  <c r="D1021" i="21"/>
  <c r="P1026" i="21"/>
  <c r="Q1026" i="21"/>
  <c r="N1026" i="21"/>
  <c r="O1026" i="21"/>
  <c r="K1027" i="21"/>
  <c r="J1027" i="21"/>
  <c r="I1027" i="21"/>
  <c r="H1028" i="21"/>
  <c r="M1027" i="21"/>
  <c r="L1027" i="21"/>
  <c r="D1022" i="21"/>
  <c r="F1021" i="21"/>
  <c r="E1021" i="21"/>
  <c r="O1027" i="21"/>
  <c r="P1027" i="21"/>
  <c r="Q1027" i="21"/>
  <c r="N1027" i="21"/>
  <c r="L1028" i="21"/>
  <c r="H1029" i="21"/>
  <c r="J1028" i="21"/>
  <c r="M1028" i="21"/>
  <c r="I1028" i="21"/>
  <c r="K1028" i="21"/>
  <c r="E1022" i="21"/>
  <c r="F1022" i="21"/>
  <c r="D1023" i="21"/>
  <c r="H1030" i="21"/>
  <c r="K1029" i="21"/>
  <c r="L1029" i="21"/>
  <c r="J1029" i="21"/>
  <c r="I1029" i="21"/>
  <c r="M1029" i="21"/>
  <c r="N1028" i="21"/>
  <c r="P1028" i="21"/>
  <c r="O1028" i="21"/>
  <c r="Q1028" i="21"/>
  <c r="E1023" i="21"/>
  <c r="F1023" i="21"/>
  <c r="D1024" i="21"/>
  <c r="K1030" i="21"/>
  <c r="H1031" i="21"/>
  <c r="J1030" i="21"/>
  <c r="M1030" i="21"/>
  <c r="L1030" i="21"/>
  <c r="I1030" i="21"/>
  <c r="O1029" i="21"/>
  <c r="P1029" i="21"/>
  <c r="N1029" i="21"/>
  <c r="Q1029" i="21"/>
  <c r="D1025" i="21"/>
  <c r="F1024" i="21"/>
  <c r="E1024" i="21"/>
  <c r="M1031" i="21"/>
  <c r="H1032" i="21"/>
  <c r="J1031" i="21"/>
  <c r="I1031" i="21"/>
  <c r="L1031" i="21"/>
  <c r="K1031" i="21"/>
  <c r="P1030" i="21"/>
  <c r="Q1030" i="21"/>
  <c r="N1030" i="21"/>
  <c r="O1030" i="21"/>
  <c r="E1025" i="21"/>
  <c r="F1025" i="21"/>
  <c r="D1026" i="21"/>
  <c r="L1032" i="21"/>
  <c r="H1033" i="21"/>
  <c r="M1032" i="21"/>
  <c r="I1032" i="21"/>
  <c r="K1032" i="21"/>
  <c r="J1032" i="21"/>
  <c r="Q1031" i="21"/>
  <c r="O1031" i="21"/>
  <c r="N1031" i="21"/>
  <c r="P1031" i="21"/>
  <c r="F1026" i="21"/>
  <c r="D1027" i="21"/>
  <c r="E1026" i="21"/>
  <c r="L1033" i="21"/>
  <c r="J1033" i="21"/>
  <c r="I1033" i="21"/>
  <c r="H1034" i="21"/>
  <c r="K1033" i="21"/>
  <c r="M1033" i="21"/>
  <c r="P1032" i="21"/>
  <c r="Q1032" i="21"/>
  <c r="O1032" i="21"/>
  <c r="N1032" i="21"/>
  <c r="D1028" i="21"/>
  <c r="F1027" i="21"/>
  <c r="E1027" i="21"/>
  <c r="O1033" i="21"/>
  <c r="N1033" i="21"/>
  <c r="Q1033" i="21"/>
  <c r="P1033" i="21"/>
  <c r="K1034" i="21"/>
  <c r="I1034" i="21"/>
  <c r="J1034" i="21"/>
  <c r="L1034" i="21"/>
  <c r="H1035" i="21"/>
  <c r="M1034" i="21"/>
  <c r="D1029" i="21"/>
  <c r="E1028" i="21"/>
  <c r="F1028" i="21"/>
  <c r="Q1034" i="21"/>
  <c r="O1034" i="21"/>
  <c r="P1034" i="21"/>
  <c r="N1034" i="21"/>
  <c r="K1035" i="21"/>
  <c r="M1035" i="21"/>
  <c r="H1036" i="21"/>
  <c r="I1035" i="21"/>
  <c r="L1035" i="21"/>
  <c r="J1035" i="21"/>
  <c r="F1029" i="21"/>
  <c r="D1030" i="21"/>
  <c r="E1029" i="21"/>
  <c r="L1036" i="21"/>
  <c r="K1036" i="21"/>
  <c r="M1036" i="21"/>
  <c r="H1037" i="21"/>
  <c r="I1036" i="21"/>
  <c r="J1036" i="21"/>
  <c r="P1035" i="21"/>
  <c r="O1035" i="21"/>
  <c r="Q1035" i="21"/>
  <c r="N1035" i="21"/>
  <c r="D1031" i="21"/>
  <c r="E1030" i="21"/>
  <c r="F1030" i="21"/>
  <c r="K1037" i="21"/>
  <c r="I1037" i="21"/>
  <c r="H1038" i="21"/>
  <c r="L1037" i="21"/>
  <c r="J1037" i="21"/>
  <c r="M1037" i="21"/>
  <c r="N1036" i="21"/>
  <c r="Q1036" i="21"/>
  <c r="P1036" i="21"/>
  <c r="O1036" i="21"/>
  <c r="F1031" i="21"/>
  <c r="E1031" i="21"/>
  <c r="D1032" i="21"/>
  <c r="N1037" i="21"/>
  <c r="P1037" i="21"/>
  <c r="O1037" i="21"/>
  <c r="Q1037" i="21"/>
  <c r="M1038" i="21"/>
  <c r="J1038" i="21"/>
  <c r="K1038" i="21"/>
  <c r="H1039" i="21"/>
  <c r="I1038" i="21"/>
  <c r="L1038" i="21"/>
  <c r="D1033" i="21"/>
  <c r="F1032" i="21"/>
  <c r="E1032" i="21"/>
  <c r="I1039" i="21"/>
  <c r="J1039" i="21"/>
  <c r="H1040" i="21"/>
  <c r="M1039" i="21"/>
  <c r="L1039" i="21"/>
  <c r="K1039" i="21"/>
  <c r="Q1038" i="21"/>
  <c r="P1038" i="21"/>
  <c r="O1038" i="21"/>
  <c r="N1038" i="21"/>
  <c r="D1034" i="21"/>
  <c r="F1033" i="21"/>
  <c r="E1033" i="21"/>
  <c r="N1039" i="21"/>
  <c r="O1039" i="21"/>
  <c r="P1039" i="21"/>
  <c r="Q1039" i="21"/>
  <c r="K1040" i="21"/>
  <c r="H1041" i="21"/>
  <c r="I1040" i="21"/>
  <c r="J1040" i="21"/>
  <c r="L1040" i="21"/>
  <c r="M1040" i="21"/>
  <c r="F1034" i="21"/>
  <c r="D1035" i="21"/>
  <c r="E1034" i="21"/>
  <c r="H1042" i="21"/>
  <c r="M1041" i="21"/>
  <c r="I1041" i="21"/>
  <c r="K1041" i="21"/>
  <c r="L1041" i="21"/>
  <c r="J1041" i="21"/>
  <c r="Q1040" i="21"/>
  <c r="P1040" i="21"/>
  <c r="N1040" i="21"/>
  <c r="O1040" i="21"/>
  <c r="D1036" i="21"/>
  <c r="E1035" i="21"/>
  <c r="F1035" i="21"/>
  <c r="H1043" i="21"/>
  <c r="I1042" i="21"/>
  <c r="M1042" i="21"/>
  <c r="J1042" i="21"/>
  <c r="L1042" i="21"/>
  <c r="K1042" i="21"/>
  <c r="P1041" i="21"/>
  <c r="N1041" i="21"/>
  <c r="O1041" i="21"/>
  <c r="Q1041" i="21"/>
  <c r="F1036" i="21"/>
  <c r="E1036" i="21"/>
  <c r="D1037" i="21"/>
  <c r="L1043" i="21"/>
  <c r="K1043" i="21"/>
  <c r="M1043" i="21"/>
  <c r="H1044" i="21"/>
  <c r="J1043" i="21"/>
  <c r="I1043" i="21"/>
  <c r="O1042" i="21"/>
  <c r="Q1042" i="21"/>
  <c r="N1042" i="21"/>
  <c r="P1042" i="21"/>
  <c r="F1037" i="21"/>
  <c r="E1037" i="21"/>
  <c r="D1038" i="21"/>
  <c r="I1044" i="21"/>
  <c r="L1044" i="21"/>
  <c r="J1044" i="21"/>
  <c r="H1045" i="21"/>
  <c r="M1044" i="21"/>
  <c r="K1044" i="21"/>
  <c r="Q1043" i="21"/>
  <c r="P1043" i="21"/>
  <c r="O1043" i="21"/>
  <c r="N1043" i="21"/>
  <c r="F1038" i="21"/>
  <c r="D1039" i="21"/>
  <c r="E1038" i="21"/>
  <c r="Q1044" i="21"/>
  <c r="N1044" i="21"/>
  <c r="P1044" i="21"/>
  <c r="O1044" i="21"/>
  <c r="L1045" i="21"/>
  <c r="K1045" i="21"/>
  <c r="H1046" i="21"/>
  <c r="I1045" i="21"/>
  <c r="M1045" i="21"/>
  <c r="J1045" i="21"/>
  <c r="F1039" i="21"/>
  <c r="E1039" i="21"/>
  <c r="D1040" i="21"/>
  <c r="M1046" i="21"/>
  <c r="K1046" i="21"/>
  <c r="J1046" i="21"/>
  <c r="I1046" i="21"/>
  <c r="H1047" i="21"/>
  <c r="L1046" i="21"/>
  <c r="Q1045" i="21"/>
  <c r="N1045" i="21"/>
  <c r="P1045" i="21"/>
  <c r="O1045" i="21"/>
  <c r="D1041" i="21"/>
  <c r="E1040" i="21"/>
  <c r="F1040" i="21"/>
  <c r="P1046" i="21"/>
  <c r="Q1046" i="21"/>
  <c r="O1046" i="21"/>
  <c r="N1046" i="21"/>
  <c r="H1048" i="21"/>
  <c r="M1047" i="21"/>
  <c r="K1047" i="21"/>
  <c r="L1047" i="21"/>
  <c r="I1047" i="21"/>
  <c r="J1047" i="21"/>
  <c r="D1042" i="21"/>
  <c r="F1041" i="21"/>
  <c r="E1041" i="21"/>
  <c r="L1048" i="21"/>
  <c r="J1048" i="21"/>
  <c r="H1049" i="21"/>
  <c r="K1048" i="21"/>
  <c r="I1048" i="21"/>
  <c r="M1048" i="21"/>
  <c r="Q1047" i="21"/>
  <c r="O1047" i="21"/>
  <c r="N1047" i="21"/>
  <c r="P1047" i="21"/>
  <c r="E1042" i="21"/>
  <c r="F1042" i="21"/>
  <c r="D1043" i="21"/>
  <c r="J1049" i="21"/>
  <c r="M1049" i="21"/>
  <c r="I1049" i="21"/>
  <c r="K1049" i="21"/>
  <c r="H1050" i="21"/>
  <c r="L1049" i="21"/>
  <c r="P1048" i="21"/>
  <c r="N1048" i="21"/>
  <c r="O1048" i="21"/>
  <c r="Q1048" i="21"/>
  <c r="D1044" i="21"/>
  <c r="E1043" i="21"/>
  <c r="F1043" i="21"/>
  <c r="Q1049" i="21"/>
  <c r="N1049" i="21"/>
  <c r="P1049" i="21"/>
  <c r="O1049" i="21"/>
  <c r="J1050" i="21"/>
  <c r="M1050" i="21"/>
  <c r="I1050" i="21"/>
  <c r="L1050" i="21"/>
  <c r="H1051" i="21"/>
  <c r="K1050" i="21"/>
  <c r="D1045" i="21"/>
  <c r="F1044" i="21"/>
  <c r="E1044" i="21"/>
  <c r="O1050" i="21"/>
  <c r="N1050" i="21"/>
  <c r="P1050" i="21"/>
  <c r="Q1050" i="21"/>
  <c r="M1051" i="21"/>
  <c r="L1051" i="21"/>
  <c r="I1051" i="21"/>
  <c r="H1052" i="21"/>
  <c r="K1051" i="21"/>
  <c r="J1051" i="21"/>
  <c r="E1045" i="21"/>
  <c r="D1046" i="21"/>
  <c r="F1045" i="21"/>
  <c r="Q1051" i="21"/>
  <c r="N1051" i="21"/>
  <c r="O1051" i="21"/>
  <c r="P1051" i="21"/>
  <c r="H1053" i="21"/>
  <c r="M1052" i="21"/>
  <c r="I1052" i="21"/>
  <c r="J1052" i="21"/>
  <c r="L1052" i="21"/>
  <c r="K1052" i="21"/>
  <c r="D1047" i="21"/>
  <c r="F1046" i="21"/>
  <c r="E1046" i="21"/>
  <c r="L1053" i="21"/>
  <c r="M1053" i="21"/>
  <c r="I1053" i="21"/>
  <c r="K1053" i="21"/>
  <c r="H1054" i="21"/>
  <c r="J1053" i="21"/>
  <c r="N1052" i="21"/>
  <c r="P1052" i="21"/>
  <c r="Q1052" i="21"/>
  <c r="O1052" i="21"/>
  <c r="E1047" i="21"/>
  <c r="F1047" i="21"/>
  <c r="D1048" i="21"/>
  <c r="O1053" i="21"/>
  <c r="Q1053" i="21"/>
  <c r="N1053" i="21"/>
  <c r="P1053" i="21"/>
  <c r="K1054" i="21"/>
  <c r="J1054" i="21"/>
  <c r="H1055" i="21"/>
  <c r="L1054" i="21"/>
  <c r="M1054" i="21"/>
  <c r="I1054" i="21"/>
  <c r="E1048" i="21"/>
  <c r="F1048" i="21"/>
  <c r="D1049" i="21"/>
  <c r="K1055" i="21"/>
  <c r="M1055" i="21"/>
  <c r="H1056" i="21"/>
  <c r="I1055" i="21"/>
  <c r="L1055" i="21"/>
  <c r="J1055" i="21"/>
  <c r="N1054" i="21"/>
  <c r="Q1054" i="21"/>
  <c r="O1054" i="21"/>
  <c r="P1054" i="21"/>
  <c r="D1050" i="21"/>
  <c r="E1049" i="21"/>
  <c r="F1049" i="21"/>
  <c r="L1056" i="21"/>
  <c r="J1056" i="21"/>
  <c r="H1057" i="21"/>
  <c r="I1056" i="21"/>
  <c r="K1056" i="21"/>
  <c r="M1056" i="21"/>
  <c r="Q1055" i="21"/>
  <c r="P1055" i="21"/>
  <c r="N1055" i="21"/>
  <c r="O1055" i="21"/>
  <c r="F1050" i="21"/>
  <c r="E1050" i="21"/>
  <c r="D1051" i="21"/>
  <c r="K1057" i="21"/>
  <c r="H1058" i="21"/>
  <c r="I1057" i="21"/>
  <c r="L1057" i="21"/>
  <c r="M1057" i="21"/>
  <c r="J1057" i="21"/>
  <c r="N1056" i="21"/>
  <c r="P1056" i="21"/>
  <c r="O1056" i="21"/>
  <c r="Q1056" i="21"/>
  <c r="D1052" i="21"/>
  <c r="E1051" i="21"/>
  <c r="F1051" i="21"/>
  <c r="J1058" i="21"/>
  <c r="L1058" i="21"/>
  <c r="I1058" i="21"/>
  <c r="K1058" i="21"/>
  <c r="H1059" i="21"/>
  <c r="M1058" i="21"/>
  <c r="O1057" i="21"/>
  <c r="Q1057" i="21"/>
  <c r="P1057" i="21"/>
  <c r="N1057" i="21"/>
  <c r="D1053" i="21"/>
  <c r="F1052" i="21"/>
  <c r="E1052" i="21"/>
  <c r="P1058" i="21"/>
  <c r="Q1058" i="21"/>
  <c r="O1058" i="21"/>
  <c r="N1058" i="21"/>
  <c r="M1059" i="21"/>
  <c r="L1059" i="21"/>
  <c r="J1059" i="21"/>
  <c r="K1059" i="21"/>
  <c r="H1060" i="21"/>
  <c r="I1059" i="21"/>
  <c r="E1053" i="21"/>
  <c r="D1054" i="21"/>
  <c r="F1053" i="21"/>
  <c r="K1060" i="21"/>
  <c r="J1060" i="21"/>
  <c r="L1060" i="21"/>
  <c r="H1061" i="21"/>
  <c r="I1060" i="21"/>
  <c r="M1060" i="21"/>
  <c r="N1059" i="21"/>
  <c r="P1059" i="21"/>
  <c r="Q1059" i="21"/>
  <c r="O1059" i="21"/>
  <c r="F1054" i="21"/>
  <c r="D1055" i="21"/>
  <c r="E1054" i="21"/>
  <c r="J1061" i="21"/>
  <c r="H1062" i="21"/>
  <c r="L1061" i="21"/>
  <c r="M1061" i="21"/>
  <c r="K1061" i="21"/>
  <c r="I1061" i="21"/>
  <c r="O1060" i="21"/>
  <c r="N1060" i="21"/>
  <c r="P1060" i="21"/>
  <c r="Q1060" i="21"/>
  <c r="F1055" i="21"/>
  <c r="E1055" i="21"/>
  <c r="D1056" i="21"/>
  <c r="I1062" i="21"/>
  <c r="H1063" i="21"/>
  <c r="J1062" i="21"/>
  <c r="L1062" i="21"/>
  <c r="M1062" i="21"/>
  <c r="K1062" i="21"/>
  <c r="Q1061" i="21"/>
  <c r="N1061" i="21"/>
  <c r="P1061" i="21"/>
  <c r="O1061" i="21"/>
  <c r="F1056" i="21"/>
  <c r="E1056" i="21"/>
  <c r="D1057" i="21"/>
  <c r="O1062" i="21"/>
  <c r="Q1062" i="21"/>
  <c r="N1062" i="21"/>
  <c r="P1062" i="21"/>
  <c r="M1063" i="21"/>
  <c r="H1064" i="21"/>
  <c r="K1063" i="21"/>
  <c r="I1063" i="21"/>
  <c r="J1063" i="21"/>
  <c r="L1063" i="21"/>
  <c r="D1058" i="21"/>
  <c r="F1057" i="21"/>
  <c r="E1057" i="21"/>
  <c r="J1064" i="21"/>
  <c r="M1064" i="21"/>
  <c r="H1065" i="21"/>
  <c r="K1064" i="21"/>
  <c r="I1064" i="21"/>
  <c r="L1064" i="21"/>
  <c r="O1063" i="21"/>
  <c r="N1063" i="21"/>
  <c r="Q1063" i="21"/>
  <c r="P1063" i="21"/>
  <c r="F1058" i="21"/>
  <c r="E1058" i="21"/>
  <c r="D1059" i="21"/>
  <c r="J1065" i="21"/>
  <c r="M1065" i="21"/>
  <c r="L1065" i="21"/>
  <c r="I1065" i="21"/>
  <c r="H1066" i="21"/>
  <c r="K1065" i="21"/>
  <c r="Q1064" i="21"/>
  <c r="O1064" i="21"/>
  <c r="N1064" i="21"/>
  <c r="P1064" i="21"/>
  <c r="D1060" i="21"/>
  <c r="F1059" i="21"/>
  <c r="E1059" i="21"/>
  <c r="O1065" i="21"/>
  <c r="P1065" i="21"/>
  <c r="Q1065" i="21"/>
  <c r="N1065" i="21"/>
  <c r="H1067" i="21"/>
  <c r="L1066" i="21"/>
  <c r="I1066" i="21"/>
  <c r="J1066" i="21"/>
  <c r="K1066" i="21"/>
  <c r="M1066" i="21"/>
  <c r="F1060" i="21"/>
  <c r="E1060" i="21"/>
  <c r="D1061" i="21"/>
  <c r="L1067" i="21"/>
  <c r="K1067" i="21"/>
  <c r="I1067" i="21"/>
  <c r="H1068" i="21"/>
  <c r="M1067" i="21"/>
  <c r="J1067" i="21"/>
  <c r="N1066" i="21"/>
  <c r="O1066" i="21"/>
  <c r="P1066" i="21"/>
  <c r="Q1066" i="21"/>
  <c r="E1061" i="21"/>
  <c r="F1061" i="21"/>
  <c r="D1062" i="21"/>
  <c r="N1067" i="21"/>
  <c r="P1067" i="21"/>
  <c r="O1067" i="21"/>
  <c r="Q1067" i="21"/>
  <c r="H1069" i="21"/>
  <c r="J1068" i="21"/>
  <c r="I1068" i="21"/>
  <c r="M1068" i="21"/>
  <c r="L1068" i="21"/>
  <c r="K1068" i="21"/>
  <c r="D1063" i="21"/>
  <c r="E1062" i="21"/>
  <c r="F1062" i="21"/>
  <c r="K1069" i="21"/>
  <c r="M1069" i="21"/>
  <c r="H1070" i="21"/>
  <c r="J1069" i="21"/>
  <c r="L1069" i="21"/>
  <c r="I1069" i="21"/>
  <c r="N1068" i="21"/>
  <c r="Q1068" i="21"/>
  <c r="O1068" i="21"/>
  <c r="P1068" i="21"/>
  <c r="F1063" i="21"/>
  <c r="E1063" i="21"/>
  <c r="D1064" i="21"/>
  <c r="L1070" i="21"/>
  <c r="K1070" i="21"/>
  <c r="M1070" i="21"/>
  <c r="I1070" i="21"/>
  <c r="H1071" i="21"/>
  <c r="J1070" i="21"/>
  <c r="P1069" i="21"/>
  <c r="O1069" i="21"/>
  <c r="N1069" i="21"/>
  <c r="Q1069" i="21"/>
  <c r="D1065" i="21"/>
  <c r="E1064" i="21"/>
  <c r="F1064" i="21"/>
  <c r="O1070" i="21"/>
  <c r="P1070" i="21"/>
  <c r="N1070" i="21"/>
  <c r="Q1070" i="21"/>
  <c r="H1072" i="21"/>
  <c r="M1071" i="21"/>
  <c r="I1071" i="21"/>
  <c r="J1071" i="21"/>
  <c r="L1071" i="21"/>
  <c r="K1071" i="21"/>
  <c r="D1066" i="21"/>
  <c r="F1065" i="21"/>
  <c r="E1065" i="21"/>
  <c r="I1072" i="21"/>
  <c r="M1072" i="21"/>
  <c r="H1073" i="21"/>
  <c r="J1072" i="21"/>
  <c r="L1072" i="21"/>
  <c r="K1072" i="21"/>
  <c r="Q1071" i="21"/>
  <c r="O1071" i="21"/>
  <c r="P1071" i="21"/>
  <c r="N1071" i="21"/>
  <c r="F1066" i="21"/>
  <c r="D1067" i="21"/>
  <c r="E1066" i="21"/>
  <c r="P1072" i="21"/>
  <c r="N1072" i="21"/>
  <c r="O1072" i="21"/>
  <c r="Q1072" i="21"/>
  <c r="H1074" i="21"/>
  <c r="K1073" i="21"/>
  <c r="I1073" i="21"/>
  <c r="L1073" i="21"/>
  <c r="J1073" i="21"/>
  <c r="M1073" i="21"/>
  <c r="F1067" i="21"/>
  <c r="D1068" i="21"/>
  <c r="E1067" i="21"/>
  <c r="K1074" i="21"/>
  <c r="H1075" i="21"/>
  <c r="I1074" i="21"/>
  <c r="L1074" i="21"/>
  <c r="M1074" i="21"/>
  <c r="J1074" i="21"/>
  <c r="N1073" i="21"/>
  <c r="Q1073" i="21"/>
  <c r="O1073" i="21"/>
  <c r="P1073" i="21"/>
  <c r="E1068" i="21"/>
  <c r="F1068" i="21"/>
  <c r="D1069" i="21"/>
  <c r="I1075" i="21"/>
  <c r="M1075" i="21"/>
  <c r="K1075" i="21"/>
  <c r="H1076" i="21"/>
  <c r="L1075" i="21"/>
  <c r="J1075" i="21"/>
  <c r="N1074" i="21"/>
  <c r="O1074" i="21"/>
  <c r="Q1074" i="21"/>
  <c r="P1074" i="21"/>
  <c r="E1069" i="21"/>
  <c r="F1069" i="21"/>
  <c r="D1070" i="21"/>
  <c r="Q1075" i="21"/>
  <c r="O1075" i="21"/>
  <c r="P1075" i="21"/>
  <c r="N1075" i="21"/>
  <c r="J1076" i="21"/>
  <c r="K1076" i="21"/>
  <c r="M1076" i="21"/>
  <c r="H1077" i="21"/>
  <c r="I1076" i="21"/>
  <c r="L1076" i="21"/>
  <c r="F1070" i="21"/>
  <c r="D1071" i="21"/>
  <c r="E1070" i="21"/>
  <c r="J1077" i="21"/>
  <c r="L1077" i="21"/>
  <c r="H1078" i="21"/>
  <c r="M1077" i="21"/>
  <c r="I1077" i="21"/>
  <c r="K1077" i="21"/>
  <c r="N1076" i="21"/>
  <c r="P1076" i="21"/>
  <c r="Q1076" i="21"/>
  <c r="O1076" i="21"/>
  <c r="E1071" i="21"/>
  <c r="F1071" i="21"/>
  <c r="D1072" i="21"/>
  <c r="I1078" i="21"/>
  <c r="K1078" i="21"/>
  <c r="M1078" i="21"/>
  <c r="L1078" i="21"/>
  <c r="H1079" i="21"/>
  <c r="J1078" i="21"/>
  <c r="N1077" i="21"/>
  <c r="Q1077" i="21"/>
  <c r="O1077" i="21"/>
  <c r="P1077" i="21"/>
  <c r="D1073" i="21"/>
  <c r="E1072" i="21"/>
  <c r="F1072" i="21"/>
  <c r="O1078" i="21"/>
  <c r="N1078" i="21"/>
  <c r="P1078" i="21"/>
  <c r="Q1078" i="21"/>
  <c r="I1079" i="21"/>
  <c r="H1080" i="21"/>
  <c r="K1079" i="21"/>
  <c r="M1079" i="21"/>
  <c r="J1079" i="21"/>
  <c r="L1079" i="21"/>
  <c r="D1074" i="21"/>
  <c r="F1073" i="21"/>
  <c r="E1073" i="21"/>
  <c r="Q1079" i="21"/>
  <c r="P1079" i="21"/>
  <c r="N1079" i="21"/>
  <c r="O1079" i="21"/>
  <c r="L1080" i="21"/>
  <c r="J1080" i="21"/>
  <c r="H1081" i="21"/>
  <c r="I1080" i="21"/>
  <c r="K1080" i="21"/>
  <c r="M1080" i="21"/>
  <c r="E1074" i="21"/>
  <c r="D1075" i="21"/>
  <c r="F1074" i="21"/>
  <c r="K1081" i="21"/>
  <c r="I1081" i="21"/>
  <c r="J1081" i="21"/>
  <c r="H1082" i="21"/>
  <c r="L1081" i="21"/>
  <c r="M1081" i="21"/>
  <c r="O1080" i="21"/>
  <c r="Q1080" i="21"/>
  <c r="N1080" i="21"/>
  <c r="P1080" i="21"/>
  <c r="F1075" i="21"/>
  <c r="D1076" i="21"/>
  <c r="E1075" i="21"/>
  <c r="O1081" i="21"/>
  <c r="P1081" i="21"/>
  <c r="N1081" i="21"/>
  <c r="Q1081" i="21"/>
  <c r="H1083" i="21"/>
  <c r="I1082" i="21"/>
  <c r="J1082" i="21"/>
  <c r="K1082" i="21"/>
  <c r="L1082" i="21"/>
  <c r="M1082" i="21"/>
  <c r="F1076" i="21"/>
  <c r="E1076" i="21"/>
  <c r="D1077" i="21"/>
  <c r="J1083" i="21"/>
  <c r="L1083" i="21"/>
  <c r="I1083" i="21"/>
  <c r="H1084" i="21"/>
  <c r="K1083" i="21"/>
  <c r="M1083" i="21"/>
  <c r="N1082" i="21"/>
  <c r="O1082" i="21"/>
  <c r="P1082" i="21"/>
  <c r="Q1082" i="21"/>
  <c r="E1077" i="21"/>
  <c r="F1077" i="21"/>
  <c r="D1078" i="21"/>
  <c r="Q1083" i="21"/>
  <c r="O1083" i="21"/>
  <c r="N1083" i="21"/>
  <c r="P1083" i="21"/>
  <c r="K1084" i="21"/>
  <c r="H1085" i="21"/>
  <c r="J1084" i="21"/>
  <c r="L1084" i="21"/>
  <c r="M1084" i="21"/>
  <c r="I1084" i="21"/>
  <c r="D1079" i="21"/>
  <c r="F1078" i="21"/>
  <c r="E1078" i="21"/>
  <c r="I1085" i="21"/>
  <c r="M1085" i="21"/>
  <c r="H1086" i="21"/>
  <c r="L1085" i="21"/>
  <c r="J1085" i="21"/>
  <c r="K1085" i="21"/>
  <c r="P1084" i="21"/>
  <c r="Q1084" i="21"/>
  <c r="O1084" i="21"/>
  <c r="N1084" i="21"/>
  <c r="E1079" i="21"/>
  <c r="F1079" i="21"/>
  <c r="D1080" i="21"/>
  <c r="N1085" i="21"/>
  <c r="O1085" i="21"/>
  <c r="P1085" i="21"/>
  <c r="Q1085" i="21"/>
  <c r="L1086" i="21"/>
  <c r="J1086" i="21"/>
  <c r="K1086" i="21"/>
  <c r="M1086" i="21"/>
  <c r="H1087" i="21"/>
  <c r="I1086" i="21"/>
  <c r="D1081" i="21"/>
  <c r="F1080" i="21"/>
  <c r="E1080" i="21"/>
  <c r="H1088" i="21"/>
  <c r="M1087" i="21"/>
  <c r="L1087" i="21"/>
  <c r="J1087" i="21"/>
  <c r="K1087" i="21"/>
  <c r="I1087" i="21"/>
  <c r="N1086" i="21"/>
  <c r="P1086" i="21"/>
  <c r="Q1086" i="21"/>
  <c r="O1086" i="21"/>
  <c r="D1082" i="21"/>
  <c r="F1081" i="21"/>
  <c r="E1081" i="21"/>
  <c r="K1088" i="21"/>
  <c r="M1088" i="21"/>
  <c r="H1089" i="21"/>
  <c r="I1088" i="21"/>
  <c r="L1088" i="21"/>
  <c r="J1088" i="21"/>
  <c r="N1087" i="21"/>
  <c r="O1087" i="21"/>
  <c r="P1087" i="21"/>
  <c r="Q1087" i="21"/>
  <c r="F1082" i="21"/>
  <c r="D1083" i="21"/>
  <c r="E1082" i="21"/>
  <c r="H1090" i="21"/>
  <c r="M1089" i="21"/>
  <c r="K1089" i="21"/>
  <c r="I1089" i="21"/>
  <c r="J1089" i="21"/>
  <c r="L1089" i="21"/>
  <c r="Q1088" i="21"/>
  <c r="P1088" i="21"/>
  <c r="O1088" i="21"/>
  <c r="N1088" i="21"/>
  <c r="F1083" i="21"/>
  <c r="D1084" i="21"/>
  <c r="E1083" i="21"/>
  <c r="I1090" i="21"/>
  <c r="H1091" i="21"/>
  <c r="M1090" i="21"/>
  <c r="L1090" i="21"/>
  <c r="K1090" i="21"/>
  <c r="J1090" i="21"/>
  <c r="P1089" i="21"/>
  <c r="O1089" i="21"/>
  <c r="Q1089" i="21"/>
  <c r="N1089" i="21"/>
  <c r="F1084" i="21"/>
  <c r="E1084" i="21"/>
  <c r="D1085" i="21"/>
  <c r="N1090" i="21"/>
  <c r="O1090" i="21"/>
  <c r="Q1090" i="21"/>
  <c r="P1090" i="21"/>
  <c r="M1091" i="21"/>
  <c r="L1091" i="21"/>
  <c r="K1091" i="21"/>
  <c r="H1092" i="21"/>
  <c r="I1091" i="21"/>
  <c r="J1091" i="21"/>
  <c r="F1085" i="21"/>
  <c r="E1085" i="21"/>
  <c r="D1086" i="21"/>
  <c r="I1092" i="21"/>
  <c r="J1092" i="21"/>
  <c r="K1092" i="21"/>
  <c r="H1093" i="21"/>
  <c r="M1092" i="21"/>
  <c r="L1092" i="21"/>
  <c r="N1091" i="21"/>
  <c r="Q1091" i="21"/>
  <c r="O1091" i="21"/>
  <c r="P1091" i="21"/>
  <c r="F1086" i="21"/>
  <c r="D1087" i="21"/>
  <c r="E1086" i="21"/>
  <c r="O1092" i="21"/>
  <c r="N1092" i="21"/>
  <c r="P1092" i="21"/>
  <c r="Q1092" i="21"/>
  <c r="M1093" i="21"/>
  <c r="L1093" i="21"/>
  <c r="H1094" i="21"/>
  <c r="J1093" i="21"/>
  <c r="K1093" i="21"/>
  <c r="I1093" i="21"/>
  <c r="F1087" i="21"/>
  <c r="E1087" i="21"/>
  <c r="D1088" i="21"/>
  <c r="K1094" i="21"/>
  <c r="H1095" i="21"/>
  <c r="J1094" i="21"/>
  <c r="M1094" i="21"/>
  <c r="L1094" i="21"/>
  <c r="I1094" i="21"/>
  <c r="Q1093" i="21"/>
  <c r="P1093" i="21"/>
  <c r="O1093" i="21"/>
  <c r="N1093" i="21"/>
  <c r="F1088" i="21"/>
  <c r="E1088" i="21"/>
  <c r="D1089" i="21"/>
  <c r="L1095" i="21"/>
  <c r="H1096" i="21"/>
  <c r="K1095" i="21"/>
  <c r="I1095" i="21"/>
  <c r="J1095" i="21"/>
  <c r="M1095" i="21"/>
  <c r="O1094" i="21"/>
  <c r="Q1094" i="21"/>
  <c r="N1094" i="21"/>
  <c r="P1094" i="21"/>
  <c r="D1090" i="21"/>
  <c r="F1089" i="21"/>
  <c r="E1089" i="21"/>
  <c r="K1096" i="21"/>
  <c r="I1096" i="21"/>
  <c r="H1097" i="21"/>
  <c r="M1096" i="21"/>
  <c r="L1096" i="21"/>
  <c r="J1096" i="21"/>
  <c r="P1095" i="21"/>
  <c r="Q1095" i="21"/>
  <c r="O1095" i="21"/>
  <c r="N1095" i="21"/>
  <c r="F1090" i="21"/>
  <c r="E1090" i="21"/>
  <c r="D1091" i="21"/>
  <c r="N1096" i="21"/>
  <c r="O1096" i="21"/>
  <c r="P1096" i="21"/>
  <c r="Q1096" i="21"/>
  <c r="H1098" i="21"/>
  <c r="J1097" i="21"/>
  <c r="K1097" i="21"/>
  <c r="L1097" i="21"/>
  <c r="M1097" i="21"/>
  <c r="I1097" i="21"/>
  <c r="E1091" i="21"/>
  <c r="D1092" i="21"/>
  <c r="F1091" i="21"/>
  <c r="M1098" i="21"/>
  <c r="H1099" i="21"/>
  <c r="L1098" i="21"/>
  <c r="I1098" i="21"/>
  <c r="K1098" i="21"/>
  <c r="J1098" i="21"/>
  <c r="N1097" i="21"/>
  <c r="P1097" i="21"/>
  <c r="Q1097" i="21"/>
  <c r="O1097" i="21"/>
  <c r="D1093" i="21"/>
  <c r="F1092" i="21"/>
  <c r="E1092" i="21"/>
  <c r="J1099" i="21"/>
  <c r="L1099" i="21"/>
  <c r="K1099" i="21"/>
  <c r="M1099" i="21"/>
  <c r="H1100" i="21"/>
  <c r="I1099" i="21"/>
  <c r="Q1098" i="21"/>
  <c r="O1098" i="21"/>
  <c r="N1098" i="21"/>
  <c r="P1098" i="21"/>
  <c r="E1093" i="21"/>
  <c r="F1093" i="21"/>
  <c r="D1094" i="21"/>
  <c r="K1100" i="21"/>
  <c r="H1101" i="21"/>
  <c r="I1100" i="21"/>
  <c r="J1100" i="21"/>
  <c r="L1100" i="21"/>
  <c r="M1100" i="21"/>
  <c r="P1099" i="21"/>
  <c r="Q1099" i="21"/>
  <c r="O1099" i="21"/>
  <c r="N1099" i="21"/>
  <c r="D1095" i="21"/>
  <c r="E1094" i="21"/>
  <c r="F1094" i="21"/>
  <c r="J1101" i="21"/>
  <c r="I1101" i="21"/>
  <c r="M1101" i="21"/>
  <c r="H1102" i="21"/>
  <c r="K1101" i="21"/>
  <c r="L1101" i="21"/>
  <c r="N1100" i="21"/>
  <c r="P1100" i="21"/>
  <c r="O1100" i="21"/>
  <c r="Q1100" i="21"/>
  <c r="D1096" i="21"/>
  <c r="E1095" i="21"/>
  <c r="F1095" i="21"/>
  <c r="Q1101" i="21"/>
  <c r="N1101" i="21"/>
  <c r="P1101" i="21"/>
  <c r="O1101" i="21"/>
  <c r="M1102" i="21"/>
  <c r="K1102" i="21"/>
  <c r="J1102" i="21"/>
  <c r="L1102" i="21"/>
  <c r="H1103" i="21"/>
  <c r="I1102" i="21"/>
  <c r="D1097" i="21"/>
  <c r="E1096" i="21"/>
  <c r="F1096" i="21"/>
  <c r="K1103" i="21"/>
  <c r="H1104" i="21"/>
  <c r="I1103" i="21"/>
  <c r="L1103" i="21"/>
  <c r="J1103" i="21"/>
  <c r="M1103" i="21"/>
  <c r="Q1102" i="21"/>
  <c r="O1102" i="21"/>
  <c r="N1102" i="21"/>
  <c r="P1102" i="21"/>
  <c r="D1098" i="21"/>
  <c r="F1097" i="21"/>
  <c r="E1097" i="21"/>
  <c r="M1104" i="21"/>
  <c r="K1104" i="21"/>
  <c r="I1104" i="21"/>
  <c r="H1105" i="21"/>
  <c r="J1104" i="21"/>
  <c r="L1104" i="21"/>
  <c r="P1103" i="21"/>
  <c r="O1103" i="21"/>
  <c r="N1103" i="21"/>
  <c r="Q1103" i="21"/>
  <c r="E1098" i="21"/>
  <c r="F1098" i="21"/>
  <c r="D1099" i="21"/>
  <c r="Q1104" i="21"/>
  <c r="N1104" i="21"/>
  <c r="O1104" i="21"/>
  <c r="P1104" i="21"/>
  <c r="H1106" i="21"/>
  <c r="M1105" i="21"/>
  <c r="J1105" i="21"/>
  <c r="I1105" i="21"/>
  <c r="L1105" i="21"/>
  <c r="K1105" i="21"/>
  <c r="D1100" i="21"/>
  <c r="E1099" i="21"/>
  <c r="F1099" i="21"/>
  <c r="H1107" i="21"/>
  <c r="M1106" i="21"/>
  <c r="L1106" i="21"/>
  <c r="I1106" i="21"/>
  <c r="J1106" i="21"/>
  <c r="K1106" i="21"/>
  <c r="N1105" i="21"/>
  <c r="P1105" i="21"/>
  <c r="O1105" i="21"/>
  <c r="Q1105" i="21"/>
  <c r="D1101" i="21"/>
  <c r="E1100" i="21"/>
  <c r="F1100" i="21"/>
  <c r="M1107" i="21"/>
  <c r="I1107" i="21"/>
  <c r="L1107" i="21"/>
  <c r="H1108" i="21"/>
  <c r="J1107" i="21"/>
  <c r="K1107" i="21"/>
  <c r="Q1106" i="21"/>
  <c r="N1106" i="21"/>
  <c r="O1106" i="21"/>
  <c r="P1106" i="21"/>
  <c r="F1101" i="21"/>
  <c r="E1101" i="21"/>
  <c r="D1102" i="21"/>
  <c r="O1107" i="21"/>
  <c r="Q1107" i="21"/>
  <c r="N1107" i="21"/>
  <c r="P1107" i="21"/>
  <c r="H1109" i="21"/>
  <c r="J1108" i="21"/>
  <c r="L1108" i="21"/>
  <c r="K1108" i="21"/>
  <c r="M1108" i="21"/>
  <c r="I1108" i="21"/>
  <c r="D1103" i="21"/>
  <c r="E1102" i="21"/>
  <c r="F1102" i="21"/>
  <c r="M1109" i="21"/>
  <c r="I1109" i="21"/>
  <c r="H1110" i="21"/>
  <c r="J1109" i="21"/>
  <c r="K1109" i="21"/>
  <c r="L1109" i="21"/>
  <c r="P1108" i="21"/>
  <c r="Q1108" i="21"/>
  <c r="O1108" i="21"/>
  <c r="N1108" i="21"/>
  <c r="D1104" i="21"/>
  <c r="F1103" i="21"/>
  <c r="E1103" i="21"/>
  <c r="O1109" i="21"/>
  <c r="Q1109" i="21"/>
  <c r="P1109" i="21"/>
  <c r="N1109" i="21"/>
  <c r="J1110" i="21"/>
  <c r="L1110" i="21"/>
  <c r="K1110" i="21"/>
  <c r="I1110" i="21"/>
  <c r="H1111" i="21"/>
  <c r="M1110" i="21"/>
  <c r="D1105" i="21"/>
  <c r="E1104" i="21"/>
  <c r="F1104" i="21"/>
  <c r="Q1110" i="21"/>
  <c r="O1110" i="21"/>
  <c r="P1110" i="21"/>
  <c r="N1110" i="21"/>
  <c r="H1112" i="21"/>
  <c r="J1111" i="21"/>
  <c r="L1111" i="21"/>
  <c r="I1111" i="21"/>
  <c r="K1111" i="21"/>
  <c r="M1111" i="21"/>
  <c r="D1106" i="21"/>
  <c r="E1105" i="21"/>
  <c r="F1105" i="21"/>
  <c r="L1112" i="21"/>
  <c r="K1112" i="21"/>
  <c r="H1113" i="21"/>
  <c r="I1112" i="21"/>
  <c r="J1112" i="21"/>
  <c r="M1112" i="21"/>
  <c r="Q1111" i="21"/>
  <c r="N1111" i="21"/>
  <c r="P1111" i="21"/>
  <c r="O1111" i="21"/>
  <c r="F1106" i="21"/>
  <c r="E1106" i="21"/>
  <c r="D1107" i="21"/>
  <c r="H1114" i="21"/>
  <c r="K1113" i="21"/>
  <c r="J1113" i="21"/>
  <c r="M1113" i="21"/>
  <c r="I1113" i="21"/>
  <c r="L1113" i="21"/>
  <c r="O1112" i="21"/>
  <c r="N1112" i="21"/>
  <c r="Q1112" i="21"/>
  <c r="P1112" i="21"/>
  <c r="E1107" i="21"/>
  <c r="D1108" i="21"/>
  <c r="F1107" i="21"/>
  <c r="K1114" i="21"/>
  <c r="M1114" i="21"/>
  <c r="H1115" i="21"/>
  <c r="L1114" i="21"/>
  <c r="J1114" i="21"/>
  <c r="I1114" i="21"/>
  <c r="O1113" i="21"/>
  <c r="P1113" i="21"/>
  <c r="Q1113" i="21"/>
  <c r="N1113" i="21"/>
  <c r="D1109" i="21"/>
  <c r="E1108" i="21"/>
  <c r="F1108" i="21"/>
  <c r="J1115" i="21"/>
  <c r="L1115" i="21"/>
  <c r="I1115" i="21"/>
  <c r="H1116" i="21"/>
  <c r="K1115" i="21"/>
  <c r="M1115" i="21"/>
  <c r="N1114" i="21"/>
  <c r="Q1114" i="21"/>
  <c r="O1114" i="21"/>
  <c r="P1114" i="21"/>
  <c r="E1109" i="21"/>
  <c r="F1109" i="21"/>
  <c r="D1110" i="21"/>
  <c r="Q1115" i="21"/>
  <c r="N1115" i="21"/>
  <c r="P1115" i="21"/>
  <c r="O1115" i="21"/>
  <c r="H1117" i="21"/>
  <c r="L1116" i="21"/>
  <c r="J1116" i="21"/>
  <c r="K1116" i="21"/>
  <c r="I1116" i="21"/>
  <c r="M1116" i="21"/>
  <c r="E1110" i="21"/>
  <c r="D1111" i="21"/>
  <c r="F1110" i="21"/>
  <c r="H1118" i="21"/>
  <c r="I1117" i="21"/>
  <c r="J1117" i="21"/>
  <c r="L1117" i="21"/>
  <c r="K1117" i="21"/>
  <c r="M1117" i="21"/>
  <c r="Q1116" i="21"/>
  <c r="P1116" i="21"/>
  <c r="N1116" i="21"/>
  <c r="O1116" i="21"/>
  <c r="F1111" i="21"/>
  <c r="E1111" i="21"/>
  <c r="D1112" i="21"/>
  <c r="I1118" i="21"/>
  <c r="H1119" i="21"/>
  <c r="J1118" i="21"/>
  <c r="L1118" i="21"/>
  <c r="M1118" i="21"/>
  <c r="K1118" i="21"/>
  <c r="N1117" i="21"/>
  <c r="Q1117" i="21"/>
  <c r="O1117" i="21"/>
  <c r="P1117" i="21"/>
  <c r="E1112" i="21"/>
  <c r="D1113" i="21"/>
  <c r="F1112" i="21"/>
  <c r="Q1118" i="21"/>
  <c r="P1118" i="21"/>
  <c r="N1118" i="21"/>
  <c r="O1118" i="21"/>
  <c r="K1119" i="21"/>
  <c r="H1120" i="21"/>
  <c r="M1119" i="21"/>
  <c r="J1119" i="21"/>
  <c r="L1119" i="21"/>
  <c r="I1119" i="21"/>
  <c r="D1114" i="21"/>
  <c r="E1113" i="21"/>
  <c r="F1113" i="21"/>
  <c r="H1121" i="21"/>
  <c r="L1120" i="21"/>
  <c r="M1120" i="21"/>
  <c r="J1120" i="21"/>
  <c r="K1120" i="21"/>
  <c r="I1120" i="21"/>
  <c r="Q1119" i="21"/>
  <c r="O1119" i="21"/>
  <c r="P1119" i="21"/>
  <c r="N1119" i="21"/>
  <c r="F1114" i="21"/>
  <c r="E1114" i="21"/>
  <c r="D1115" i="21"/>
  <c r="J1121" i="21"/>
  <c r="L1121" i="21"/>
  <c r="M1121" i="21"/>
  <c r="K1121" i="21"/>
  <c r="H1122" i="21"/>
  <c r="I1121" i="21"/>
  <c r="Q1120" i="21"/>
  <c r="O1120" i="21"/>
  <c r="P1120" i="21"/>
  <c r="N1120" i="21"/>
  <c r="E1115" i="21"/>
  <c r="F1115" i="21"/>
  <c r="D1116" i="21"/>
  <c r="L1122" i="21"/>
  <c r="H1123" i="21"/>
  <c r="K1122" i="21"/>
  <c r="I1122" i="21"/>
  <c r="M1122" i="21"/>
  <c r="J1122" i="21"/>
  <c r="N1121" i="21"/>
  <c r="O1121" i="21"/>
  <c r="P1121" i="21"/>
  <c r="Q1121" i="21"/>
  <c r="E1116" i="21"/>
  <c r="D1117" i="21"/>
  <c r="F1116" i="21"/>
  <c r="K1123" i="21"/>
  <c r="I1123" i="21"/>
  <c r="J1123" i="21"/>
  <c r="H1124" i="21"/>
  <c r="L1123" i="21"/>
  <c r="M1123" i="21"/>
  <c r="O1122" i="21"/>
  <c r="Q1122" i="21"/>
  <c r="P1122" i="21"/>
  <c r="N1122" i="21"/>
  <c r="F1117" i="21"/>
  <c r="D1118" i="21"/>
  <c r="E1117" i="21"/>
  <c r="P1123" i="21"/>
  <c r="N1123" i="21"/>
  <c r="O1123" i="21"/>
  <c r="Q1123" i="21"/>
  <c r="I1124" i="21"/>
  <c r="M1124" i="21"/>
  <c r="J1124" i="21"/>
  <c r="K1124" i="21"/>
  <c r="H1125" i="21"/>
  <c r="L1124" i="21"/>
  <c r="D1119" i="21"/>
  <c r="F1118" i="21"/>
  <c r="E1118" i="21"/>
  <c r="P1124" i="21"/>
  <c r="O1124" i="21"/>
  <c r="Q1124" i="21"/>
  <c r="N1124" i="21"/>
  <c r="I1125" i="21"/>
  <c r="J1125" i="21"/>
  <c r="M1125" i="21"/>
  <c r="H1126" i="21"/>
  <c r="L1125" i="21"/>
  <c r="K1125" i="21"/>
  <c r="D1120" i="21"/>
  <c r="F1119" i="21"/>
  <c r="E1119" i="21"/>
  <c r="P1125" i="21"/>
  <c r="N1125" i="21"/>
  <c r="Q1125" i="21"/>
  <c r="O1125" i="21"/>
  <c r="L1126" i="21"/>
  <c r="I1126" i="21"/>
  <c r="H1127" i="21"/>
  <c r="M1126" i="21"/>
  <c r="K1126" i="21"/>
  <c r="J1126" i="21"/>
  <c r="E1120" i="21"/>
  <c r="F1120" i="21"/>
  <c r="D1121" i="21"/>
  <c r="N1126" i="21"/>
  <c r="P1126" i="21"/>
  <c r="O1126" i="21"/>
  <c r="Q1126" i="21"/>
  <c r="L1127" i="21"/>
  <c r="M1127" i="21"/>
  <c r="H1128" i="21"/>
  <c r="I1127" i="21"/>
  <c r="K1127" i="21"/>
  <c r="J1127" i="21"/>
  <c r="D1122" i="21"/>
  <c r="E1121" i="21"/>
  <c r="F1121" i="21"/>
  <c r="K1128" i="21"/>
  <c r="H1129" i="21"/>
  <c r="L1128" i="21"/>
  <c r="M1128" i="21"/>
  <c r="J1128" i="21"/>
  <c r="I1128" i="21"/>
  <c r="O1127" i="21"/>
  <c r="P1127" i="21"/>
  <c r="N1127" i="21"/>
  <c r="Q1127" i="21"/>
  <c r="D1123" i="21"/>
  <c r="E1122" i="21"/>
  <c r="F1122" i="21"/>
  <c r="L1129" i="21"/>
  <c r="K1129" i="21"/>
  <c r="M1129" i="21"/>
  <c r="I1129" i="21"/>
  <c r="H1130" i="21"/>
  <c r="J1129" i="21"/>
  <c r="P1128" i="21"/>
  <c r="Q1128" i="21"/>
  <c r="O1128" i="21"/>
  <c r="N1128" i="21"/>
  <c r="E1123" i="21"/>
  <c r="F1123" i="21"/>
  <c r="D1124" i="21"/>
  <c r="O1129" i="21"/>
  <c r="N1129" i="21"/>
  <c r="Q1129" i="21"/>
  <c r="P1129" i="21"/>
  <c r="L1130" i="21"/>
  <c r="I1130" i="21"/>
  <c r="H1131" i="21"/>
  <c r="K1130" i="21"/>
  <c r="J1130" i="21"/>
  <c r="M1130" i="21"/>
  <c r="E1124" i="21"/>
  <c r="D1125" i="21"/>
  <c r="F1124" i="21"/>
  <c r="Q1130" i="21"/>
  <c r="O1130" i="21"/>
  <c r="N1130" i="21"/>
  <c r="P1130" i="21"/>
  <c r="J1131" i="21"/>
  <c r="L1131" i="21"/>
  <c r="I1131" i="21"/>
  <c r="H1132" i="21"/>
  <c r="K1131" i="21"/>
  <c r="M1131" i="21"/>
  <c r="E1125" i="21"/>
  <c r="D1126" i="21"/>
  <c r="F1125" i="21"/>
  <c r="O1131" i="21"/>
  <c r="N1131" i="21"/>
  <c r="Q1131" i="21"/>
  <c r="P1131" i="21"/>
  <c r="L1132" i="21"/>
  <c r="I1132" i="21"/>
  <c r="M1132" i="21"/>
  <c r="K1132" i="21"/>
  <c r="H1133" i="21"/>
  <c r="J1132" i="21"/>
  <c r="D1127" i="21"/>
  <c r="E1126" i="21"/>
  <c r="F1126" i="21"/>
  <c r="N1132" i="21"/>
  <c r="Q1132" i="21"/>
  <c r="P1132" i="21"/>
  <c r="O1132" i="21"/>
  <c r="M1133" i="21"/>
  <c r="J1133" i="21"/>
  <c r="K1133" i="21"/>
  <c r="L1133" i="21"/>
  <c r="H1134" i="21"/>
  <c r="I1133" i="21"/>
  <c r="D1128" i="21"/>
  <c r="E1127" i="21"/>
  <c r="F1127" i="21"/>
  <c r="L1134" i="21"/>
  <c r="J1134" i="21"/>
  <c r="H1135" i="21"/>
  <c r="K1134" i="21"/>
  <c r="I1134" i="21"/>
  <c r="M1134" i="21"/>
  <c r="O1133" i="21"/>
  <c r="P1133" i="21"/>
  <c r="N1133" i="21"/>
  <c r="Q1133" i="21"/>
  <c r="F1128" i="21"/>
  <c r="E1128" i="21"/>
  <c r="D1129" i="21"/>
  <c r="I1135" i="21"/>
  <c r="L1135" i="21"/>
  <c r="H1136" i="21"/>
  <c r="M1135" i="21"/>
  <c r="K1135" i="21"/>
  <c r="J1135" i="21"/>
  <c r="Q1134" i="21"/>
  <c r="O1134" i="21"/>
  <c r="P1134" i="21"/>
  <c r="N1134" i="21"/>
  <c r="D1130" i="21"/>
  <c r="F1129" i="21"/>
  <c r="E1129" i="21"/>
  <c r="O1135" i="21"/>
  <c r="Q1135" i="21"/>
  <c r="N1135" i="21"/>
  <c r="P1135" i="21"/>
  <c r="M1136" i="21"/>
  <c r="H1137" i="21"/>
  <c r="K1136" i="21"/>
  <c r="J1136" i="21"/>
  <c r="L1136" i="21"/>
  <c r="I1136" i="21"/>
  <c r="D1131" i="21"/>
  <c r="E1130" i="21"/>
  <c r="F1130" i="21"/>
  <c r="I1137" i="21"/>
  <c r="M1137" i="21"/>
  <c r="K1137" i="21"/>
  <c r="L1137" i="21"/>
  <c r="H1138" i="21"/>
  <c r="J1137" i="21"/>
  <c r="O1136" i="21"/>
  <c r="Q1136" i="21"/>
  <c r="N1136" i="21"/>
  <c r="P1136" i="21"/>
  <c r="E1131" i="21"/>
  <c r="F1131" i="21"/>
  <c r="D1132" i="21"/>
  <c r="N1137" i="21"/>
  <c r="Q1137" i="21"/>
  <c r="P1137" i="21"/>
  <c r="O1137" i="21"/>
  <c r="K1138" i="21"/>
  <c r="J1138" i="21"/>
  <c r="H1139" i="21"/>
  <c r="I1138" i="21"/>
  <c r="L1138" i="21"/>
  <c r="M1138" i="21"/>
  <c r="D1133" i="21"/>
  <c r="E1132" i="21"/>
  <c r="F1132" i="21"/>
  <c r="K1139" i="21"/>
  <c r="M1139" i="21"/>
  <c r="L1139" i="21"/>
  <c r="H1140" i="21"/>
  <c r="J1139" i="21"/>
  <c r="I1139" i="21"/>
  <c r="O1138" i="21"/>
  <c r="N1138" i="21"/>
  <c r="P1138" i="21"/>
  <c r="Q1138" i="21"/>
  <c r="F1133" i="21"/>
  <c r="D1134" i="21"/>
  <c r="E1133" i="21"/>
  <c r="L1140" i="21"/>
  <c r="J1140" i="21"/>
  <c r="I1140" i="21"/>
  <c r="H1141" i="21"/>
  <c r="K1140" i="21"/>
  <c r="M1140" i="21"/>
  <c r="Q1139" i="21"/>
  <c r="P1139" i="21"/>
  <c r="N1139" i="21"/>
  <c r="O1139" i="21"/>
  <c r="D1135" i="21"/>
  <c r="E1134" i="21"/>
  <c r="F1134" i="21"/>
  <c r="P1140" i="21"/>
  <c r="Q1140" i="21"/>
  <c r="N1140" i="21"/>
  <c r="O1140" i="21"/>
  <c r="K1141" i="21"/>
  <c r="M1141" i="21"/>
  <c r="L1141" i="21"/>
  <c r="I1141" i="21"/>
  <c r="H1142" i="21"/>
  <c r="J1141" i="21"/>
  <c r="D1136" i="21"/>
  <c r="F1135" i="21"/>
  <c r="E1135" i="21"/>
  <c r="O1141" i="21"/>
  <c r="Q1141" i="21"/>
  <c r="N1141" i="21"/>
  <c r="P1141" i="21"/>
  <c r="H1143" i="21"/>
  <c r="I1142" i="21"/>
  <c r="M1142" i="21"/>
  <c r="L1142" i="21"/>
  <c r="J1142" i="21"/>
  <c r="K1142" i="21"/>
  <c r="F1136" i="21"/>
  <c r="E1136" i="21"/>
  <c r="D1137" i="21"/>
  <c r="I1143" i="21"/>
  <c r="K1143" i="21"/>
  <c r="L1143" i="21"/>
  <c r="H1144" i="21"/>
  <c r="J1143" i="21"/>
  <c r="M1143" i="21"/>
  <c r="N1142" i="21"/>
  <c r="Q1142" i="21"/>
  <c r="O1142" i="21"/>
  <c r="P1142" i="21"/>
  <c r="E1137" i="21"/>
  <c r="D1138" i="21"/>
  <c r="F1137" i="21"/>
  <c r="O1143" i="21"/>
  <c r="P1143" i="21"/>
  <c r="N1143" i="21"/>
  <c r="Q1143" i="21"/>
  <c r="L1144" i="21"/>
  <c r="M1144" i="21"/>
  <c r="J1144" i="21"/>
  <c r="H1145" i="21"/>
  <c r="K1144" i="21"/>
  <c r="I1144" i="21"/>
  <c r="D1139" i="21"/>
  <c r="E1138" i="21"/>
  <c r="F1138" i="21"/>
  <c r="H1146" i="21"/>
  <c r="J1145" i="21"/>
  <c r="M1145" i="21"/>
  <c r="I1145" i="21"/>
  <c r="K1145" i="21"/>
  <c r="L1145" i="21"/>
  <c r="N1144" i="21"/>
  <c r="O1144" i="21"/>
  <c r="Q1144" i="21"/>
  <c r="P1144" i="21"/>
  <c r="E1139" i="21"/>
  <c r="F1139" i="21"/>
  <c r="D1140" i="21"/>
  <c r="J1146" i="21"/>
  <c r="I1146" i="21"/>
  <c r="L1146" i="21"/>
  <c r="H1147" i="21"/>
  <c r="M1146" i="21"/>
  <c r="K1146" i="21"/>
  <c r="O1145" i="21"/>
  <c r="N1145" i="21"/>
  <c r="P1145" i="21"/>
  <c r="Q1145" i="21"/>
  <c r="D1141" i="21"/>
  <c r="F1140" i="21"/>
  <c r="E1140" i="21"/>
  <c r="O1146" i="21"/>
  <c r="Q1146" i="21"/>
  <c r="P1146" i="21"/>
  <c r="N1146" i="21"/>
  <c r="H1148" i="21"/>
  <c r="I1147" i="21"/>
  <c r="K1147" i="21"/>
  <c r="M1147" i="21"/>
  <c r="L1147" i="21"/>
  <c r="J1147" i="21"/>
  <c r="D1142" i="21"/>
  <c r="F1141" i="21"/>
  <c r="E1141" i="21"/>
  <c r="H1149" i="21"/>
  <c r="K1148" i="21"/>
  <c r="L1148" i="21"/>
  <c r="J1148" i="21"/>
  <c r="I1148" i="21"/>
  <c r="M1148" i="21"/>
  <c r="N1147" i="21"/>
  <c r="Q1147" i="21"/>
  <c r="O1147" i="21"/>
  <c r="P1147" i="21"/>
  <c r="D1143" i="21"/>
  <c r="E1142" i="21"/>
  <c r="F1142" i="21"/>
  <c r="H1150" i="21"/>
  <c r="I1149" i="21"/>
  <c r="K1149" i="21"/>
  <c r="J1149" i="21"/>
  <c r="L1149" i="21"/>
  <c r="M1149" i="21"/>
  <c r="N1148" i="21"/>
  <c r="Q1148" i="21"/>
  <c r="O1148" i="21"/>
  <c r="P1148" i="21"/>
  <c r="F1143" i="21"/>
  <c r="D1144" i="21"/>
  <c r="E1143" i="21"/>
  <c r="I1150" i="21"/>
  <c r="K1150" i="21"/>
  <c r="L1150" i="21"/>
  <c r="M1150" i="21"/>
  <c r="H1151" i="21"/>
  <c r="J1150" i="21"/>
  <c r="Q1149" i="21"/>
  <c r="N1149" i="21"/>
  <c r="P1149" i="21"/>
  <c r="O1149" i="21"/>
  <c r="D1145" i="21"/>
  <c r="E1144" i="21"/>
  <c r="F1144" i="21"/>
  <c r="O1150" i="21"/>
  <c r="P1150" i="21"/>
  <c r="N1150" i="21"/>
  <c r="Q1150" i="21"/>
  <c r="H1152" i="21"/>
  <c r="M1151" i="21"/>
  <c r="J1151" i="21"/>
  <c r="K1151" i="21"/>
  <c r="I1151" i="21"/>
  <c r="L1151" i="21"/>
  <c r="E1145" i="21"/>
  <c r="D1146" i="21"/>
  <c r="F1145" i="21"/>
  <c r="H1153" i="21"/>
  <c r="J1152" i="21"/>
  <c r="L1152" i="21"/>
  <c r="K1152" i="21"/>
  <c r="M1152" i="21"/>
  <c r="I1152" i="21"/>
  <c r="N1151" i="21"/>
  <c r="Q1151" i="21"/>
  <c r="P1151" i="21"/>
  <c r="O1151" i="21"/>
  <c r="E1146" i="21"/>
  <c r="D1147" i="21"/>
  <c r="F1146" i="21"/>
  <c r="I1153" i="21"/>
  <c r="K1153" i="21"/>
  <c r="J1153" i="21"/>
  <c r="L1153" i="21"/>
  <c r="H1154" i="21"/>
  <c r="M1153" i="21"/>
  <c r="N1152" i="21"/>
  <c r="O1152" i="21"/>
  <c r="P1152" i="21"/>
  <c r="Q1152" i="21"/>
  <c r="F1147" i="21"/>
  <c r="D1148" i="21"/>
  <c r="E1147" i="21"/>
  <c r="Q1153" i="21"/>
  <c r="N1153" i="21"/>
  <c r="O1153" i="21"/>
  <c r="P1153" i="21"/>
  <c r="K1154" i="21"/>
  <c r="H1155" i="21"/>
  <c r="M1154" i="21"/>
  <c r="J1154" i="21"/>
  <c r="I1154" i="21"/>
  <c r="L1154" i="21"/>
  <c r="F1148" i="21"/>
  <c r="E1148" i="21"/>
  <c r="D1149" i="21"/>
  <c r="K1155" i="21"/>
  <c r="I1155" i="21"/>
  <c r="J1155" i="21"/>
  <c r="H1156" i="21"/>
  <c r="L1155" i="21"/>
  <c r="M1155" i="21"/>
  <c r="O1154" i="21"/>
  <c r="P1154" i="21"/>
  <c r="N1154" i="21"/>
  <c r="Q1154" i="21"/>
  <c r="F1149" i="21"/>
  <c r="D1150" i="21"/>
  <c r="E1149" i="21"/>
  <c r="P1155" i="21"/>
  <c r="O1155" i="21"/>
  <c r="N1155" i="21"/>
  <c r="Q1155" i="21"/>
  <c r="K1156" i="21"/>
  <c r="H1157" i="21"/>
  <c r="M1156" i="21"/>
  <c r="I1156" i="21"/>
  <c r="J1156" i="21"/>
  <c r="L1156" i="21"/>
  <c r="F1150" i="21"/>
  <c r="D1151" i="21"/>
  <c r="E1150" i="21"/>
  <c r="M1157" i="21"/>
  <c r="L1157" i="21"/>
  <c r="K1157" i="21"/>
  <c r="H1158" i="21"/>
  <c r="I1157" i="21"/>
  <c r="J1157" i="21"/>
  <c r="Q1156" i="21"/>
  <c r="O1156" i="21"/>
  <c r="N1156" i="21"/>
  <c r="P1156" i="21"/>
  <c r="E1151" i="21"/>
  <c r="F1151" i="21"/>
  <c r="D1152" i="21"/>
  <c r="I1158" i="21"/>
  <c r="K1158" i="21"/>
  <c r="L1158" i="21"/>
  <c r="J1158" i="21"/>
  <c r="H1159" i="21"/>
  <c r="M1158" i="21"/>
  <c r="N1157" i="21"/>
  <c r="P1157" i="21"/>
  <c r="O1157" i="21"/>
  <c r="Q1157" i="21"/>
  <c r="F1152" i="21"/>
  <c r="D1153" i="21"/>
  <c r="E1152" i="21"/>
  <c r="O1158" i="21"/>
  <c r="Q1158" i="21"/>
  <c r="N1158" i="21"/>
  <c r="P1158" i="21"/>
  <c r="K1159" i="21"/>
  <c r="M1159" i="21"/>
  <c r="I1159" i="21"/>
  <c r="H1160" i="21"/>
  <c r="L1159" i="21"/>
  <c r="J1159" i="21"/>
  <c r="F1153" i="21"/>
  <c r="D1154" i="21"/>
  <c r="E1153" i="21"/>
  <c r="N1159" i="21"/>
  <c r="P1159" i="21"/>
  <c r="Q1159" i="21"/>
  <c r="O1159" i="21"/>
  <c r="M1160" i="21"/>
  <c r="K1160" i="21"/>
  <c r="L1160" i="21"/>
  <c r="H1161" i="21"/>
  <c r="J1160" i="21"/>
  <c r="I1160" i="21"/>
  <c r="E1154" i="21"/>
  <c r="D1155" i="21"/>
  <c r="F1154" i="21"/>
  <c r="K1161" i="21"/>
  <c r="J1161" i="21"/>
  <c r="M1161" i="21"/>
  <c r="L1161" i="21"/>
  <c r="H1162" i="21"/>
  <c r="I1161" i="21"/>
  <c r="P1160" i="21"/>
  <c r="O1160" i="21"/>
  <c r="N1160" i="21"/>
  <c r="Q1160" i="21"/>
  <c r="E1155" i="21"/>
  <c r="F1155" i="21"/>
  <c r="D1156" i="21"/>
  <c r="M1162" i="21"/>
  <c r="K1162" i="21"/>
  <c r="I1162" i="21"/>
  <c r="H1163" i="21"/>
  <c r="L1162" i="21"/>
  <c r="J1162" i="21"/>
  <c r="P1161" i="21"/>
  <c r="Q1161" i="21"/>
  <c r="O1161" i="21"/>
  <c r="N1161" i="21"/>
  <c r="F1156" i="21"/>
  <c r="E1156" i="21"/>
  <c r="D1157" i="21"/>
  <c r="O1162" i="21"/>
  <c r="Q1162" i="21"/>
  <c r="P1162" i="21"/>
  <c r="N1162" i="21"/>
  <c r="K1163" i="21"/>
  <c r="L1163" i="21"/>
  <c r="M1163" i="21"/>
  <c r="H1164" i="21"/>
  <c r="J1163" i="21"/>
  <c r="I1163" i="21"/>
  <c r="F1157" i="21"/>
  <c r="D1158" i="21"/>
  <c r="E1157" i="21"/>
  <c r="M1164" i="21"/>
  <c r="I1164" i="21"/>
  <c r="J1164" i="21"/>
  <c r="H1165" i="21"/>
  <c r="L1164" i="21"/>
  <c r="K1164" i="21"/>
  <c r="Q1163" i="21"/>
  <c r="P1163" i="21"/>
  <c r="O1163" i="21"/>
  <c r="N1163" i="21"/>
  <c r="E1158" i="21"/>
  <c r="D1159" i="21"/>
  <c r="F1158" i="21"/>
  <c r="N1164" i="21"/>
  <c r="P1164" i="21"/>
  <c r="Q1164" i="21"/>
  <c r="O1164" i="21"/>
  <c r="K1165" i="21"/>
  <c r="I1165" i="21"/>
  <c r="M1165" i="21"/>
  <c r="H1166" i="21"/>
  <c r="L1165" i="21"/>
  <c r="J1165" i="21"/>
  <c r="F1159" i="21"/>
  <c r="D1160" i="21"/>
  <c r="E1159" i="21"/>
  <c r="Q1165" i="21"/>
  <c r="O1165" i="21"/>
  <c r="P1165" i="21"/>
  <c r="N1165" i="21"/>
  <c r="L1166" i="21"/>
  <c r="I1166" i="21"/>
  <c r="K1166" i="21"/>
  <c r="H1167" i="21"/>
  <c r="J1166" i="21"/>
  <c r="M1166" i="21"/>
  <c r="E1160" i="21"/>
  <c r="F1160" i="21"/>
  <c r="D1161" i="21"/>
  <c r="N1166" i="21"/>
  <c r="P1166" i="21"/>
  <c r="Q1166" i="21"/>
  <c r="O1166" i="21"/>
  <c r="I1167" i="21"/>
  <c r="L1167" i="21"/>
  <c r="M1167" i="21"/>
  <c r="H1168" i="21"/>
  <c r="J1167" i="21"/>
  <c r="K1167" i="21"/>
  <c r="E1161" i="21"/>
  <c r="D1162" i="21"/>
  <c r="F1161" i="21"/>
  <c r="Q1167" i="21"/>
  <c r="P1167" i="21"/>
  <c r="N1167" i="21"/>
  <c r="O1167" i="21"/>
  <c r="L1168" i="21"/>
  <c r="I1168" i="21"/>
  <c r="K1168" i="21"/>
  <c r="H1169" i="21"/>
  <c r="J1168" i="21"/>
  <c r="M1168" i="21"/>
  <c r="E1162" i="21"/>
  <c r="D1163" i="21"/>
  <c r="F1162" i="21"/>
  <c r="O1168" i="21"/>
  <c r="P1168" i="21"/>
  <c r="Q1168" i="21"/>
  <c r="N1168" i="21"/>
  <c r="M1169" i="21"/>
  <c r="J1169" i="21"/>
  <c r="K1169" i="21"/>
  <c r="I1169" i="21"/>
  <c r="H1170" i="21"/>
  <c r="L1169" i="21"/>
  <c r="E1163" i="21"/>
  <c r="F1163" i="21"/>
  <c r="D1164" i="21"/>
  <c r="P1169" i="21"/>
  <c r="Q1169" i="21"/>
  <c r="N1169" i="21"/>
  <c r="O1169" i="21"/>
  <c r="J1170" i="21"/>
  <c r="M1170" i="21"/>
  <c r="K1170" i="21"/>
  <c r="H1171" i="21"/>
  <c r="I1170" i="21"/>
  <c r="L1170" i="21"/>
  <c r="F1164" i="21"/>
  <c r="E1164" i="21"/>
  <c r="D1165" i="21"/>
  <c r="L1171" i="21"/>
  <c r="J1171" i="21"/>
  <c r="M1171" i="21"/>
  <c r="H1172" i="21"/>
  <c r="I1171" i="21"/>
  <c r="K1171" i="21"/>
  <c r="N1170" i="21"/>
  <c r="P1170" i="21"/>
  <c r="O1170" i="21"/>
  <c r="Q1170" i="21"/>
  <c r="E1165" i="21"/>
  <c r="D1166" i="21"/>
  <c r="F1165" i="21"/>
  <c r="L1172" i="21"/>
  <c r="M1172" i="21"/>
  <c r="K1172" i="21"/>
  <c r="H1173" i="21"/>
  <c r="I1172" i="21"/>
  <c r="J1172" i="21"/>
  <c r="N1171" i="21"/>
  <c r="O1171" i="21"/>
  <c r="P1171" i="21"/>
  <c r="Q1171" i="21"/>
  <c r="E1166" i="21"/>
  <c r="D1167" i="21"/>
  <c r="F1166" i="21"/>
  <c r="L1173" i="21"/>
  <c r="J1173" i="21"/>
  <c r="M1173" i="21"/>
  <c r="K1173" i="21"/>
  <c r="H1174" i="21"/>
  <c r="I1173" i="21"/>
  <c r="Q1172" i="21"/>
  <c r="P1172" i="21"/>
  <c r="N1172" i="21"/>
  <c r="O1172" i="21"/>
  <c r="E1167" i="21"/>
  <c r="D1168" i="21"/>
  <c r="F1167" i="21"/>
  <c r="L1174" i="21"/>
  <c r="M1174" i="21"/>
  <c r="K1174" i="21"/>
  <c r="H1175" i="21"/>
  <c r="J1174" i="21"/>
  <c r="I1174" i="21"/>
  <c r="P1173" i="21"/>
  <c r="Q1173" i="21"/>
  <c r="O1173" i="21"/>
  <c r="N1173" i="21"/>
  <c r="E1168" i="21"/>
  <c r="F1168" i="21"/>
  <c r="D1169" i="21"/>
  <c r="L1175" i="21"/>
  <c r="J1175" i="21"/>
  <c r="K1175" i="21"/>
  <c r="H1176" i="21"/>
  <c r="M1175" i="21"/>
  <c r="I1175" i="21"/>
  <c r="Q1174" i="21"/>
  <c r="O1174" i="21"/>
  <c r="N1174" i="21"/>
  <c r="P1174" i="21"/>
  <c r="D1170" i="21"/>
  <c r="F1169" i="21"/>
  <c r="E1169" i="21"/>
  <c r="M1176" i="21"/>
  <c r="J1176" i="21"/>
  <c r="H1177" i="21"/>
  <c r="K1176" i="21"/>
  <c r="I1176" i="21"/>
  <c r="L1176" i="21"/>
  <c r="Q1175" i="21"/>
  <c r="N1175" i="21"/>
  <c r="O1175" i="21"/>
  <c r="P1175" i="21"/>
  <c r="D1171" i="21"/>
  <c r="F1170" i="21"/>
  <c r="E1170" i="21"/>
  <c r="H1178" i="21"/>
  <c r="M1177" i="21"/>
  <c r="L1177" i="21"/>
  <c r="K1177" i="21"/>
  <c r="I1177" i="21"/>
  <c r="J1177" i="21"/>
  <c r="N1176" i="21"/>
  <c r="P1176" i="21"/>
  <c r="Q1176" i="21"/>
  <c r="O1176" i="21"/>
  <c r="F1171" i="21"/>
  <c r="E1171" i="21"/>
  <c r="D1172" i="21"/>
  <c r="L1178" i="21"/>
  <c r="M1178" i="21"/>
  <c r="J1178" i="21"/>
  <c r="I1178" i="21"/>
  <c r="H1179" i="21"/>
  <c r="K1178" i="21"/>
  <c r="P1177" i="21"/>
  <c r="Q1177" i="21"/>
  <c r="O1177" i="21"/>
  <c r="N1177" i="21"/>
  <c r="F1172" i="21"/>
  <c r="E1172" i="21"/>
  <c r="D1173" i="21"/>
  <c r="N1178" i="21"/>
  <c r="P1178" i="21"/>
  <c r="O1178" i="21"/>
  <c r="Q1178" i="21"/>
  <c r="I1179" i="21"/>
  <c r="M1179" i="21"/>
  <c r="J1179" i="21"/>
  <c r="K1179" i="21"/>
  <c r="H1180" i="21"/>
  <c r="L1179" i="21"/>
  <c r="D1174" i="21"/>
  <c r="F1173" i="21"/>
  <c r="E1173" i="21"/>
  <c r="N1179" i="21"/>
  <c r="P1179" i="21"/>
  <c r="O1179" i="21"/>
  <c r="Q1179" i="21"/>
  <c r="H1181" i="21"/>
  <c r="J1180" i="21"/>
  <c r="K1180" i="21"/>
  <c r="I1180" i="21"/>
  <c r="M1180" i="21"/>
  <c r="L1180" i="21"/>
  <c r="D1175" i="21"/>
  <c r="F1174" i="21"/>
  <c r="E1174" i="21"/>
  <c r="K1181" i="21"/>
  <c r="H1182" i="21"/>
  <c r="L1181" i="21"/>
  <c r="J1181" i="21"/>
  <c r="I1181" i="21"/>
  <c r="M1181" i="21"/>
  <c r="P1180" i="21"/>
  <c r="O1180" i="21"/>
  <c r="Q1180" i="21"/>
  <c r="N1180" i="21"/>
  <c r="D1176" i="21"/>
  <c r="E1175" i="21"/>
  <c r="F1175" i="21"/>
  <c r="M1182" i="21"/>
  <c r="J1182" i="21"/>
  <c r="H1183" i="21"/>
  <c r="L1182" i="21"/>
  <c r="I1182" i="21"/>
  <c r="K1182" i="21"/>
  <c r="P1181" i="21"/>
  <c r="Q1181" i="21"/>
  <c r="O1181" i="21"/>
  <c r="N1181" i="21"/>
  <c r="F1176" i="21"/>
  <c r="E1176" i="21"/>
  <c r="D1177" i="21"/>
  <c r="J1183" i="21"/>
  <c r="M1183" i="21"/>
  <c r="K1183" i="21"/>
  <c r="H1184" i="21"/>
  <c r="I1183" i="21"/>
  <c r="L1183" i="21"/>
  <c r="N1182" i="21"/>
  <c r="P1182" i="21"/>
  <c r="O1182" i="21"/>
  <c r="Q1182" i="21"/>
  <c r="D1178" i="21"/>
  <c r="E1177" i="21"/>
  <c r="F1177" i="21"/>
  <c r="L1184" i="21"/>
  <c r="K1184" i="21"/>
  <c r="H1185" i="21"/>
  <c r="M1184" i="21"/>
  <c r="I1184" i="21"/>
  <c r="J1184" i="21"/>
  <c r="O1183" i="21"/>
  <c r="P1183" i="21"/>
  <c r="N1183" i="21"/>
  <c r="Q1183" i="21"/>
  <c r="F1178" i="21"/>
  <c r="D1179" i="21"/>
  <c r="E1178" i="21"/>
  <c r="H1186" i="21"/>
  <c r="K1185" i="21"/>
  <c r="I1185" i="21"/>
  <c r="J1185" i="21"/>
  <c r="L1185" i="21"/>
  <c r="M1185" i="21"/>
  <c r="N1184" i="21"/>
  <c r="Q1184" i="21"/>
  <c r="O1184" i="21"/>
  <c r="P1184" i="21"/>
  <c r="E1179" i="21"/>
  <c r="F1179" i="21"/>
  <c r="D1180" i="21"/>
  <c r="K1186" i="21"/>
  <c r="J1186" i="21"/>
  <c r="L1186" i="21"/>
  <c r="M1186" i="21"/>
  <c r="H1187" i="21"/>
  <c r="I1186" i="21"/>
  <c r="N1185" i="21"/>
  <c r="O1185" i="21"/>
  <c r="Q1185" i="21"/>
  <c r="P1185" i="21"/>
  <c r="D1181" i="21"/>
  <c r="F1180" i="21"/>
  <c r="E1180" i="21"/>
  <c r="J1187" i="21"/>
  <c r="I1187" i="21"/>
  <c r="M1187" i="21"/>
  <c r="K1187" i="21"/>
  <c r="H1188" i="21"/>
  <c r="L1187" i="21"/>
  <c r="Q1186" i="21"/>
  <c r="N1186" i="21"/>
  <c r="P1186" i="21"/>
  <c r="O1186" i="21"/>
  <c r="D1182" i="21"/>
  <c r="F1181" i="21"/>
  <c r="E1181" i="21"/>
  <c r="Q1187" i="21"/>
  <c r="O1187" i="21"/>
  <c r="N1187" i="21"/>
  <c r="P1187" i="21"/>
  <c r="M1188" i="21"/>
  <c r="L1188" i="21"/>
  <c r="H1189" i="21"/>
  <c r="K1188" i="21"/>
  <c r="J1188" i="21"/>
  <c r="I1188" i="21"/>
  <c r="F1182" i="21"/>
  <c r="D1183" i="21"/>
  <c r="E1182" i="21"/>
  <c r="H1190" i="21"/>
  <c r="K1189" i="21"/>
  <c r="M1189" i="21"/>
  <c r="J1189" i="21"/>
  <c r="L1189" i="21"/>
  <c r="I1189" i="21"/>
  <c r="P1188" i="21"/>
  <c r="Q1188" i="21"/>
  <c r="O1188" i="21"/>
  <c r="N1188" i="21"/>
  <c r="D1184" i="21"/>
  <c r="F1183" i="21"/>
  <c r="E1183" i="21"/>
  <c r="J1190" i="21"/>
  <c r="H1191" i="21"/>
  <c r="L1190" i="21"/>
  <c r="I1190" i="21"/>
  <c r="K1190" i="21"/>
  <c r="M1190" i="21"/>
  <c r="Q1189" i="21"/>
  <c r="O1189" i="21"/>
  <c r="N1189" i="21"/>
  <c r="P1189" i="21"/>
  <c r="E1184" i="21"/>
  <c r="F1184" i="21"/>
  <c r="D1185" i="21"/>
  <c r="K1191" i="21"/>
  <c r="L1191" i="21"/>
  <c r="M1191" i="21"/>
  <c r="H1192" i="21"/>
  <c r="I1191" i="21"/>
  <c r="J1191" i="21"/>
  <c r="P1190" i="21"/>
  <c r="Q1190" i="21"/>
  <c r="N1190" i="21"/>
  <c r="O1190" i="21"/>
  <c r="F1185" i="21"/>
  <c r="D1186" i="21"/>
  <c r="E1185" i="21"/>
  <c r="K1192" i="21"/>
  <c r="J1192" i="21"/>
  <c r="H1193" i="21"/>
  <c r="L1192" i="21"/>
  <c r="I1192" i="21"/>
  <c r="M1192" i="21"/>
  <c r="N1191" i="21"/>
  <c r="P1191" i="21"/>
  <c r="O1191" i="21"/>
  <c r="Q1191" i="21"/>
  <c r="E1186" i="21"/>
  <c r="D1187" i="21"/>
  <c r="F1186" i="21"/>
  <c r="M1193" i="21"/>
  <c r="L1193" i="21"/>
  <c r="I1193" i="21"/>
  <c r="K1193" i="21"/>
  <c r="H1194" i="21"/>
  <c r="J1193" i="21"/>
  <c r="P1192" i="21"/>
  <c r="Q1192" i="21"/>
  <c r="O1192" i="21"/>
  <c r="N1192" i="21"/>
  <c r="E1187" i="21"/>
  <c r="F1187" i="21"/>
  <c r="D1188" i="21"/>
  <c r="N1193" i="21"/>
  <c r="O1193" i="21"/>
  <c r="Q1193" i="21"/>
  <c r="P1193" i="21"/>
  <c r="L1194" i="21"/>
  <c r="K1194" i="21"/>
  <c r="I1194" i="21"/>
  <c r="J1194" i="21"/>
  <c r="H1195" i="21"/>
  <c r="M1194" i="21"/>
  <c r="D1189" i="21"/>
  <c r="F1188" i="21"/>
  <c r="E1188" i="21"/>
  <c r="N1194" i="21"/>
  <c r="O1194" i="21"/>
  <c r="Q1194" i="21"/>
  <c r="P1194" i="21"/>
  <c r="H1196" i="21"/>
  <c r="M1195" i="21"/>
  <c r="K1195" i="21"/>
  <c r="J1195" i="21"/>
  <c r="I1195" i="21"/>
  <c r="L1195" i="21"/>
  <c r="D1190" i="21"/>
  <c r="F1189" i="21"/>
  <c r="E1189" i="21"/>
  <c r="K1196" i="21"/>
  <c r="M1196" i="21"/>
  <c r="H1197" i="21"/>
  <c r="L1196" i="21"/>
  <c r="J1196" i="21"/>
  <c r="I1196" i="21"/>
  <c r="O1195" i="21"/>
  <c r="P1195" i="21"/>
  <c r="Q1195" i="21"/>
  <c r="N1195" i="21"/>
  <c r="E1190" i="21"/>
  <c r="D1191" i="21"/>
  <c r="F1190" i="21"/>
  <c r="K1197" i="21"/>
  <c r="M1197" i="21"/>
  <c r="I1197" i="21"/>
  <c r="J1197" i="21"/>
  <c r="H1198" i="21"/>
  <c r="L1197" i="21"/>
  <c r="Q1196" i="21"/>
  <c r="N1196" i="21"/>
  <c r="P1196" i="21"/>
  <c r="O1196" i="21"/>
  <c r="D1192" i="21"/>
  <c r="F1191" i="21"/>
  <c r="E1191" i="21"/>
  <c r="N1197" i="21"/>
  <c r="P1197" i="21"/>
  <c r="Q1197" i="21"/>
  <c r="O1197" i="21"/>
  <c r="H1199" i="21"/>
  <c r="L1198" i="21"/>
  <c r="K1198" i="21"/>
  <c r="I1198" i="21"/>
  <c r="M1198" i="21"/>
  <c r="J1198" i="21"/>
  <c r="F1192" i="21"/>
  <c r="E1192" i="21"/>
  <c r="D1193" i="21"/>
  <c r="L1199" i="21"/>
  <c r="H1200" i="21"/>
  <c r="K1199" i="21"/>
  <c r="I1199" i="21"/>
  <c r="M1199" i="21"/>
  <c r="J1199" i="21"/>
  <c r="P1198" i="21"/>
  <c r="O1198" i="21"/>
  <c r="N1198" i="21"/>
  <c r="Q1198" i="21"/>
  <c r="F1193" i="21"/>
  <c r="E1193" i="21"/>
  <c r="D1194" i="21"/>
  <c r="K1200" i="21"/>
  <c r="J1200" i="21"/>
  <c r="I1200" i="21"/>
  <c r="H1201" i="21"/>
  <c r="L1200" i="21"/>
  <c r="M1200" i="21"/>
  <c r="O1199" i="21"/>
  <c r="Q1199" i="21"/>
  <c r="N1199" i="21"/>
  <c r="P1199" i="21"/>
  <c r="E1194" i="21"/>
  <c r="D1195" i="21"/>
  <c r="F1194" i="21"/>
  <c r="N1200" i="21"/>
  <c r="Q1200" i="21"/>
  <c r="O1200" i="21"/>
  <c r="P1200" i="21"/>
  <c r="H1202" i="21"/>
  <c r="K1201" i="21"/>
  <c r="M1201" i="21"/>
  <c r="J1201" i="21"/>
  <c r="L1201" i="21"/>
  <c r="I1201" i="21"/>
  <c r="D1196" i="21"/>
  <c r="E1195" i="21"/>
  <c r="F1195" i="21"/>
  <c r="K1202" i="21"/>
  <c r="M1202" i="21"/>
  <c r="J1202" i="21"/>
  <c r="H1203" i="21"/>
  <c r="I1202" i="21"/>
  <c r="L1202" i="21"/>
  <c r="N1201" i="21"/>
  <c r="O1201" i="21"/>
  <c r="P1201" i="21"/>
  <c r="Q1201" i="21"/>
  <c r="E1196" i="21"/>
  <c r="F1196" i="21"/>
  <c r="D1197" i="21"/>
  <c r="L1203" i="21"/>
  <c r="K1203" i="21"/>
  <c r="H1204" i="21"/>
  <c r="J1203" i="21"/>
  <c r="I1203" i="21"/>
  <c r="M1203" i="21"/>
  <c r="N1202" i="21"/>
  <c r="O1202" i="21"/>
  <c r="P1202" i="21"/>
  <c r="Q1202" i="21"/>
  <c r="E1197" i="21"/>
  <c r="F1197" i="21"/>
  <c r="D1198" i="21"/>
  <c r="I1204" i="21"/>
  <c r="H1205" i="21"/>
  <c r="M1204" i="21"/>
  <c r="L1204" i="21"/>
  <c r="K1204" i="21"/>
  <c r="J1204" i="21"/>
  <c r="N1203" i="21"/>
  <c r="O1203" i="21"/>
  <c r="Q1203" i="21"/>
  <c r="P1203" i="21"/>
  <c r="F1198" i="21"/>
  <c r="D1199" i="21"/>
  <c r="E1198" i="21"/>
  <c r="O1204" i="21"/>
  <c r="Q1204" i="21"/>
  <c r="P1204" i="21"/>
  <c r="N1204" i="21"/>
  <c r="L1205" i="21"/>
  <c r="H1206" i="21"/>
  <c r="M1205" i="21"/>
  <c r="K1205" i="21"/>
  <c r="I1205" i="21"/>
  <c r="J1205" i="21"/>
  <c r="F1199" i="21"/>
  <c r="D1200" i="21"/>
  <c r="E1199" i="21"/>
  <c r="J1206" i="21"/>
  <c r="H1207" i="21"/>
  <c r="I1206" i="21"/>
  <c r="M1206" i="21"/>
  <c r="K1206" i="21"/>
  <c r="L1206" i="21"/>
  <c r="O1205" i="21"/>
  <c r="P1205" i="21"/>
  <c r="Q1205" i="21"/>
  <c r="N1205" i="21"/>
  <c r="F1200" i="21"/>
  <c r="D1201" i="21"/>
  <c r="E1200" i="21"/>
  <c r="K1207" i="21"/>
  <c r="L1207" i="21"/>
  <c r="H1208" i="21"/>
  <c r="J1207" i="21"/>
  <c r="M1207" i="21"/>
  <c r="I1207" i="21"/>
  <c r="N1206" i="21"/>
  <c r="P1206" i="21"/>
  <c r="Q1206" i="21"/>
  <c r="O1206" i="21"/>
  <c r="E1201" i="21"/>
  <c r="F1201" i="21"/>
  <c r="D1202" i="21"/>
  <c r="I1208" i="21"/>
  <c r="J1208" i="21"/>
  <c r="H1209" i="21"/>
  <c r="L1208" i="21"/>
  <c r="M1208" i="21"/>
  <c r="K1208" i="21"/>
  <c r="Q1207" i="21"/>
  <c r="P1207" i="21"/>
  <c r="O1207" i="21"/>
  <c r="N1207" i="21"/>
  <c r="D1203" i="21"/>
  <c r="E1202" i="21"/>
  <c r="F1202" i="21"/>
  <c r="N1208" i="21"/>
  <c r="Q1208" i="21"/>
  <c r="P1208" i="21"/>
  <c r="O1208" i="21"/>
  <c r="L1209" i="21"/>
  <c r="J1209" i="21"/>
  <c r="M1209" i="21"/>
  <c r="H1210" i="21"/>
  <c r="K1209" i="21"/>
  <c r="I1209" i="21"/>
  <c r="D1204" i="21"/>
  <c r="E1203" i="21"/>
  <c r="F1203" i="21"/>
  <c r="I1210" i="21"/>
  <c r="M1210" i="21"/>
  <c r="K1210" i="21"/>
  <c r="H1211" i="21"/>
  <c r="L1210" i="21"/>
  <c r="J1210" i="21"/>
  <c r="P1209" i="21"/>
  <c r="O1209" i="21"/>
  <c r="Q1209" i="21"/>
  <c r="N1209" i="21"/>
  <c r="E1204" i="21"/>
  <c r="F1204" i="21"/>
  <c r="D1205" i="21"/>
  <c r="P1210" i="21"/>
  <c r="O1210" i="21"/>
  <c r="Q1210" i="21"/>
  <c r="N1210" i="21"/>
  <c r="L1211" i="21"/>
  <c r="H1212" i="21"/>
  <c r="I1211" i="21"/>
  <c r="J1211" i="21"/>
  <c r="K1211" i="21"/>
  <c r="M1211" i="21"/>
  <c r="D1206" i="21"/>
  <c r="E1205" i="21"/>
  <c r="F1205" i="21"/>
  <c r="K1212" i="21"/>
  <c r="L1212" i="21"/>
  <c r="M1212" i="21"/>
  <c r="I1212" i="21"/>
  <c r="H1213" i="21"/>
  <c r="J1212" i="21"/>
  <c r="O1211" i="21"/>
  <c r="Q1211" i="21"/>
  <c r="N1211" i="21"/>
  <c r="P1211" i="21"/>
  <c r="D1207" i="21"/>
  <c r="F1206" i="21"/>
  <c r="E1206" i="21"/>
  <c r="P1212" i="21"/>
  <c r="Q1212" i="21"/>
  <c r="O1212" i="21"/>
  <c r="N1212" i="21"/>
  <c r="J1213" i="21"/>
  <c r="L1213" i="21"/>
  <c r="I1213" i="21"/>
  <c r="H1214" i="21"/>
  <c r="M1213" i="21"/>
  <c r="K1213" i="21"/>
  <c r="D1208" i="21"/>
  <c r="F1207" i="21"/>
  <c r="E1207" i="21"/>
  <c r="O1213" i="21"/>
  <c r="Q1213" i="21"/>
  <c r="N1213" i="21"/>
  <c r="P1213" i="21"/>
  <c r="K1214" i="21"/>
  <c r="L1214" i="21"/>
  <c r="I1214" i="21"/>
  <c r="M1214" i="21"/>
  <c r="H1215" i="21"/>
  <c r="J1214" i="21"/>
  <c r="F1208" i="21"/>
  <c r="D1209" i="21"/>
  <c r="E1208" i="21"/>
  <c r="P1214" i="21"/>
  <c r="O1214" i="21"/>
  <c r="Q1214" i="21"/>
  <c r="N1214" i="21"/>
  <c r="I1215" i="21"/>
  <c r="K1215" i="21"/>
  <c r="L1215" i="21"/>
  <c r="H1216" i="21"/>
  <c r="M1215" i="21"/>
  <c r="J1215" i="21"/>
  <c r="E1209" i="21"/>
  <c r="F1209" i="21"/>
  <c r="D1210" i="21"/>
  <c r="O1215" i="21"/>
  <c r="P1215" i="21"/>
  <c r="Q1215" i="21"/>
  <c r="N1215" i="21"/>
  <c r="J1216" i="21"/>
  <c r="H1217" i="21"/>
  <c r="I1216" i="21"/>
  <c r="L1216" i="21"/>
  <c r="M1216" i="21"/>
  <c r="K1216" i="21"/>
  <c r="E1210" i="21"/>
  <c r="F1210" i="21"/>
  <c r="D1211" i="21"/>
  <c r="H1218" i="21"/>
  <c r="L1217" i="21"/>
  <c r="I1217" i="21"/>
  <c r="K1217" i="21"/>
  <c r="J1217" i="21"/>
  <c r="M1217" i="21"/>
  <c r="N1216" i="21"/>
  <c r="Q1216" i="21"/>
  <c r="O1216" i="21"/>
  <c r="P1216" i="21"/>
  <c r="F1211" i="21"/>
  <c r="E1211" i="21"/>
  <c r="D1212" i="21"/>
  <c r="I1218" i="21"/>
  <c r="H1219" i="21"/>
  <c r="L1218" i="21"/>
  <c r="J1218" i="21"/>
  <c r="M1218" i="21"/>
  <c r="K1218" i="21"/>
  <c r="O1217" i="21"/>
  <c r="P1217" i="21"/>
  <c r="N1217" i="21"/>
  <c r="Q1217" i="21"/>
  <c r="F1212" i="21"/>
  <c r="E1212" i="21"/>
  <c r="D1213" i="21"/>
  <c r="P1218" i="21"/>
  <c r="N1218" i="21"/>
  <c r="Q1218" i="21"/>
  <c r="O1218" i="21"/>
  <c r="J1219" i="21"/>
  <c r="K1219" i="21"/>
  <c r="H1220" i="21"/>
  <c r="L1219" i="21"/>
  <c r="I1219" i="21"/>
  <c r="M1219" i="21"/>
  <c r="E1213" i="21"/>
  <c r="F1213" i="21"/>
  <c r="D1214" i="21"/>
  <c r="H1221" i="21"/>
  <c r="J1220" i="21"/>
  <c r="L1220" i="21"/>
  <c r="M1220" i="21"/>
  <c r="I1220" i="21"/>
  <c r="K1220" i="21"/>
  <c r="N1219" i="21"/>
  <c r="Q1219" i="21"/>
  <c r="P1219" i="21"/>
  <c r="O1219" i="21"/>
  <c r="D1215" i="21"/>
  <c r="E1214" i="21"/>
  <c r="F1214" i="21"/>
  <c r="L1221" i="21"/>
  <c r="M1221" i="21"/>
  <c r="K1221" i="21"/>
  <c r="H1222" i="21"/>
  <c r="I1221" i="21"/>
  <c r="J1221" i="21"/>
  <c r="P1220" i="21"/>
  <c r="O1220" i="21"/>
  <c r="N1220" i="21"/>
  <c r="Q1220" i="21"/>
  <c r="F1215" i="21"/>
  <c r="D1216" i="21"/>
  <c r="E1215" i="21"/>
  <c r="L1222" i="21"/>
  <c r="I1222" i="21"/>
  <c r="K1222" i="21"/>
  <c r="H1223" i="21"/>
  <c r="M1222" i="21"/>
  <c r="J1222" i="21"/>
  <c r="Q1221" i="21"/>
  <c r="O1221" i="21"/>
  <c r="N1221" i="21"/>
  <c r="P1221" i="21"/>
  <c r="D1217" i="21"/>
  <c r="F1216" i="21"/>
  <c r="E1216" i="21"/>
  <c r="N1222" i="21"/>
  <c r="Q1222" i="21"/>
  <c r="O1222" i="21"/>
  <c r="P1222" i="21"/>
  <c r="L1223" i="21"/>
  <c r="I1223" i="21"/>
  <c r="H1224" i="21"/>
  <c r="K1223" i="21"/>
  <c r="M1223" i="21"/>
  <c r="J1223" i="21"/>
  <c r="F1217" i="21"/>
  <c r="E1217" i="21"/>
  <c r="D1218" i="21"/>
  <c r="O1223" i="21"/>
  <c r="Q1223" i="21"/>
  <c r="P1223" i="21"/>
  <c r="N1223" i="21"/>
  <c r="J1224" i="21"/>
  <c r="L1224" i="21"/>
  <c r="M1224" i="21"/>
  <c r="H1225" i="21"/>
  <c r="K1224" i="21"/>
  <c r="I1224" i="21"/>
  <c r="D1219" i="21"/>
  <c r="F1218" i="21"/>
  <c r="E1218" i="21"/>
  <c r="L1225" i="21"/>
  <c r="K1225" i="21"/>
  <c r="M1225" i="21"/>
  <c r="H1226" i="21"/>
  <c r="J1225" i="21"/>
  <c r="I1225" i="21"/>
  <c r="O1224" i="21"/>
  <c r="N1224" i="21"/>
  <c r="Q1224" i="21"/>
  <c r="P1224" i="21"/>
  <c r="D1220" i="21"/>
  <c r="F1219" i="21"/>
  <c r="E1219" i="21"/>
  <c r="K1226" i="21"/>
  <c r="M1226" i="21"/>
  <c r="L1226" i="21"/>
  <c r="J1226" i="21"/>
  <c r="H1227" i="21"/>
  <c r="I1226" i="21"/>
  <c r="Q1225" i="21"/>
  <c r="P1225" i="21"/>
  <c r="O1225" i="21"/>
  <c r="N1225" i="21"/>
  <c r="F1220" i="21"/>
  <c r="D1221" i="21"/>
  <c r="E1220" i="21"/>
  <c r="H1228" i="21"/>
  <c r="K1227" i="21"/>
  <c r="M1227" i="21"/>
  <c r="J1227" i="21"/>
  <c r="L1227" i="21"/>
  <c r="I1227" i="21"/>
  <c r="N1226" i="21"/>
  <c r="P1226" i="21"/>
  <c r="O1226" i="21"/>
  <c r="Q1226" i="21"/>
  <c r="D1222" i="21"/>
  <c r="E1221" i="21"/>
  <c r="F1221" i="21"/>
  <c r="J1228" i="21"/>
  <c r="K1228" i="21"/>
  <c r="L1228" i="21"/>
  <c r="H1229" i="21"/>
  <c r="M1228" i="21"/>
  <c r="I1228" i="21"/>
  <c r="Q1227" i="21"/>
  <c r="N1227" i="21"/>
  <c r="O1227" i="21"/>
  <c r="P1227" i="21"/>
  <c r="D1223" i="21"/>
  <c r="E1222" i="21"/>
  <c r="F1222" i="21"/>
  <c r="I1229" i="21"/>
  <c r="J1229" i="21"/>
  <c r="L1229" i="21"/>
  <c r="H1230" i="21"/>
  <c r="M1229" i="21"/>
  <c r="K1229" i="21"/>
  <c r="P1228" i="21"/>
  <c r="N1228" i="21"/>
  <c r="Q1228" i="21"/>
  <c r="O1228" i="21"/>
  <c r="D1224" i="21"/>
  <c r="E1223" i="21"/>
  <c r="F1223" i="21"/>
  <c r="P1229" i="21"/>
  <c r="Q1229" i="21"/>
  <c r="N1229" i="21"/>
  <c r="O1229" i="21"/>
  <c r="M1230" i="21"/>
  <c r="K1230" i="21"/>
  <c r="H1231" i="21"/>
  <c r="L1230" i="21"/>
  <c r="I1230" i="21"/>
  <c r="J1230" i="21"/>
  <c r="D1225" i="21"/>
  <c r="F1224" i="21"/>
  <c r="E1224" i="21"/>
  <c r="J1231" i="21"/>
  <c r="L1231" i="21"/>
  <c r="M1231" i="21"/>
  <c r="K1231" i="21"/>
  <c r="H1232" i="21"/>
  <c r="I1231" i="21"/>
  <c r="O1230" i="21"/>
  <c r="Q1230" i="21"/>
  <c r="P1230" i="21"/>
  <c r="N1230" i="21"/>
  <c r="D1226" i="21"/>
  <c r="E1225" i="21"/>
  <c r="F1225" i="21"/>
  <c r="I1232" i="21"/>
  <c r="M1232" i="21"/>
  <c r="K1232" i="21"/>
  <c r="L1232" i="21"/>
  <c r="H1233" i="21"/>
  <c r="J1232" i="21"/>
  <c r="N1231" i="21"/>
  <c r="O1231" i="21"/>
  <c r="Q1231" i="21"/>
  <c r="P1231" i="21"/>
  <c r="D1227" i="21"/>
  <c r="F1226" i="21"/>
  <c r="E1226" i="21"/>
  <c r="O1232" i="21"/>
  <c r="Q1232" i="21"/>
  <c r="N1232" i="21"/>
  <c r="P1232" i="21"/>
  <c r="I1233" i="21"/>
  <c r="J1233" i="21"/>
  <c r="K1233" i="21"/>
  <c r="L1233" i="21"/>
  <c r="H1234" i="21"/>
  <c r="M1233" i="21"/>
  <c r="E1227" i="21"/>
  <c r="D1228" i="21"/>
  <c r="F1227" i="21"/>
  <c r="P1233" i="21"/>
  <c r="N1233" i="21"/>
  <c r="O1233" i="21"/>
  <c r="Q1233" i="21"/>
  <c r="L1234" i="21"/>
  <c r="J1234" i="21"/>
  <c r="I1234" i="21"/>
  <c r="M1234" i="21"/>
  <c r="H1235" i="21"/>
  <c r="K1234" i="21"/>
  <c r="F1228" i="21"/>
  <c r="D1229" i="21"/>
  <c r="E1228" i="21"/>
  <c r="Q1234" i="21"/>
  <c r="O1234" i="21"/>
  <c r="P1234" i="21"/>
  <c r="N1234" i="21"/>
  <c r="H1236" i="21"/>
  <c r="M1235" i="21"/>
  <c r="L1235" i="21"/>
  <c r="K1235" i="21"/>
  <c r="I1235" i="21"/>
  <c r="J1235" i="21"/>
  <c r="F1229" i="21"/>
  <c r="E1229" i="21"/>
  <c r="D1230" i="21"/>
  <c r="J1236" i="21"/>
  <c r="M1236" i="21"/>
  <c r="H1237" i="21"/>
  <c r="L1236" i="21"/>
  <c r="K1236" i="21"/>
  <c r="I1236" i="21"/>
  <c r="Q1235" i="21"/>
  <c r="N1235" i="21"/>
  <c r="O1235" i="21"/>
  <c r="P1235" i="21"/>
  <c r="E1230" i="21"/>
  <c r="F1230" i="21"/>
  <c r="D1231" i="21"/>
  <c r="J1237" i="21"/>
  <c r="H1238" i="21"/>
  <c r="I1237" i="21"/>
  <c r="K1237" i="21"/>
  <c r="L1237" i="21"/>
  <c r="M1237" i="21"/>
  <c r="Q1236" i="21"/>
  <c r="P1236" i="21"/>
  <c r="O1236" i="21"/>
  <c r="N1236" i="21"/>
  <c r="F1231" i="21"/>
  <c r="E1231" i="21"/>
  <c r="D1232" i="21"/>
  <c r="J1238" i="21"/>
  <c r="H1239" i="21"/>
  <c r="K1238" i="21"/>
  <c r="I1238" i="21"/>
  <c r="M1238" i="21"/>
  <c r="L1238" i="21"/>
  <c r="O1237" i="21"/>
  <c r="P1237" i="21"/>
  <c r="Q1237" i="21"/>
  <c r="N1237" i="21"/>
  <c r="F1232" i="21"/>
  <c r="E1232" i="21"/>
  <c r="D1233" i="21"/>
  <c r="J1239" i="21"/>
  <c r="L1239" i="21"/>
  <c r="M1239" i="21"/>
  <c r="I1239" i="21"/>
  <c r="H1240" i="21"/>
  <c r="K1239" i="21"/>
  <c r="P1238" i="21"/>
  <c r="N1238" i="21"/>
  <c r="O1238" i="21"/>
  <c r="Q1238" i="21"/>
  <c r="F1233" i="21"/>
  <c r="E1233" i="21"/>
  <c r="D1234" i="21"/>
  <c r="Q1239" i="21"/>
  <c r="N1239" i="21"/>
  <c r="P1239" i="21"/>
  <c r="O1239" i="21"/>
  <c r="L1240" i="21"/>
  <c r="J1240" i="21"/>
  <c r="I1240" i="21"/>
  <c r="H1241" i="21"/>
  <c r="K1240" i="21"/>
  <c r="M1240" i="21"/>
  <c r="F1234" i="21"/>
  <c r="D1235" i="21"/>
  <c r="E1234" i="21"/>
  <c r="N1240" i="21"/>
  <c r="Q1240" i="21"/>
  <c r="P1240" i="21"/>
  <c r="O1240" i="21"/>
  <c r="M1241" i="21"/>
  <c r="H1242" i="21"/>
  <c r="K1241" i="21"/>
  <c r="L1241" i="21"/>
  <c r="J1241" i="21"/>
  <c r="I1241" i="21"/>
  <c r="D1236" i="21"/>
  <c r="F1235" i="21"/>
  <c r="E1235" i="21"/>
  <c r="K1242" i="21"/>
  <c r="M1242" i="21"/>
  <c r="J1242" i="21"/>
  <c r="L1242" i="21"/>
  <c r="H1243" i="21"/>
  <c r="I1242" i="21"/>
  <c r="P1241" i="21"/>
  <c r="Q1241" i="21"/>
  <c r="N1241" i="21"/>
  <c r="O1241" i="21"/>
  <c r="D1237" i="21"/>
  <c r="F1236" i="21"/>
  <c r="E1236" i="21"/>
  <c r="I1243" i="21"/>
  <c r="K1243" i="21"/>
  <c r="M1243" i="21"/>
  <c r="L1243" i="21"/>
  <c r="H1244" i="21"/>
  <c r="J1243" i="21"/>
  <c r="O1242" i="21"/>
  <c r="N1242" i="21"/>
  <c r="Q1242" i="21"/>
  <c r="P1242" i="21"/>
  <c r="D1238" i="21"/>
  <c r="E1237" i="21"/>
  <c r="F1237" i="21"/>
  <c r="Q1243" i="21"/>
  <c r="N1243" i="21"/>
  <c r="P1243" i="21"/>
  <c r="O1243" i="21"/>
  <c r="J1244" i="21"/>
  <c r="M1244" i="21"/>
  <c r="L1244" i="21"/>
  <c r="I1244" i="21"/>
  <c r="H1245" i="21"/>
  <c r="K1244" i="21"/>
  <c r="D1239" i="21"/>
  <c r="F1238" i="21"/>
  <c r="E1238" i="21"/>
  <c r="Q1244" i="21"/>
  <c r="P1244" i="21"/>
  <c r="N1244" i="21"/>
  <c r="O1244" i="21"/>
  <c r="I1245" i="21"/>
  <c r="M1245" i="21"/>
  <c r="H1246" i="21"/>
  <c r="J1245" i="21"/>
  <c r="K1245" i="21"/>
  <c r="L1245" i="21"/>
  <c r="F1239" i="21"/>
  <c r="D1240" i="21"/>
  <c r="E1239" i="21"/>
  <c r="N1245" i="21"/>
  <c r="O1245" i="21"/>
  <c r="Q1245" i="21"/>
  <c r="P1245" i="21"/>
  <c r="L1246" i="21"/>
  <c r="H1247" i="21"/>
  <c r="J1246" i="21"/>
  <c r="M1246" i="21"/>
  <c r="I1246" i="21"/>
  <c r="K1246" i="21"/>
  <c r="D1241" i="21"/>
  <c r="F1240" i="21"/>
  <c r="E1240" i="21"/>
  <c r="J1247" i="21"/>
  <c r="K1247" i="21"/>
  <c r="L1247" i="21"/>
  <c r="H1248" i="21"/>
  <c r="M1247" i="21"/>
  <c r="I1247" i="21"/>
  <c r="P1246" i="21"/>
  <c r="N1246" i="21"/>
  <c r="Q1246" i="21"/>
  <c r="O1246" i="21"/>
  <c r="F1241" i="21"/>
  <c r="E1241" i="21"/>
  <c r="D1242" i="21"/>
  <c r="K1248" i="21"/>
  <c r="H1249" i="21"/>
  <c r="J1248" i="21"/>
  <c r="I1248" i="21"/>
  <c r="L1248" i="21"/>
  <c r="M1248" i="21"/>
  <c r="Q1247" i="21"/>
  <c r="N1247" i="21"/>
  <c r="O1247" i="21"/>
  <c r="P1247" i="21"/>
  <c r="D1243" i="21"/>
  <c r="E1242" i="21"/>
  <c r="F1242" i="21"/>
  <c r="K1249" i="21"/>
  <c r="J1249" i="21"/>
  <c r="I1249" i="21"/>
  <c r="H1250" i="21"/>
  <c r="L1249" i="21"/>
  <c r="M1249" i="21"/>
  <c r="P1248" i="21"/>
  <c r="N1248" i="21"/>
  <c r="O1248" i="21"/>
  <c r="Q1248" i="21"/>
  <c r="D1244" i="21"/>
  <c r="E1243" i="21"/>
  <c r="F1243" i="21"/>
  <c r="P1249" i="21"/>
  <c r="Q1249" i="21"/>
  <c r="N1249" i="21"/>
  <c r="O1249" i="21"/>
  <c r="H1251" i="21"/>
  <c r="M1250" i="21"/>
  <c r="J1250" i="21"/>
  <c r="L1250" i="21"/>
  <c r="K1250" i="21"/>
  <c r="I1250" i="21"/>
  <c r="D1245" i="21"/>
  <c r="E1244" i="21"/>
  <c r="F1244" i="21"/>
  <c r="L1251" i="21"/>
  <c r="M1251" i="21"/>
  <c r="H1252" i="21"/>
  <c r="J1251" i="21"/>
  <c r="K1251" i="21"/>
  <c r="I1251" i="21"/>
  <c r="Q1250" i="21"/>
  <c r="N1250" i="21"/>
  <c r="O1250" i="21"/>
  <c r="P1250" i="21"/>
  <c r="E1245" i="21"/>
  <c r="F1245" i="21"/>
  <c r="D1246" i="21"/>
  <c r="I1252" i="21"/>
  <c r="H1253" i="21"/>
  <c r="L1252" i="21"/>
  <c r="K1252" i="21"/>
  <c r="M1252" i="21"/>
  <c r="J1252" i="21"/>
  <c r="N1251" i="21"/>
  <c r="O1251" i="21"/>
  <c r="Q1251" i="21"/>
  <c r="P1251" i="21"/>
  <c r="E1246" i="21"/>
  <c r="D1247" i="21"/>
  <c r="F1246" i="21"/>
  <c r="O1252" i="21"/>
  <c r="Q1252" i="21"/>
  <c r="P1252" i="21"/>
  <c r="N1252" i="21"/>
  <c r="M1253" i="21"/>
  <c r="H1254" i="21"/>
  <c r="K1253" i="21"/>
  <c r="I1253" i="21"/>
  <c r="L1253" i="21"/>
  <c r="J1253" i="21"/>
  <c r="D1248" i="21"/>
  <c r="E1247" i="21"/>
  <c r="F1247" i="21"/>
  <c r="M1254" i="21"/>
  <c r="L1254" i="21"/>
  <c r="K1254" i="21"/>
  <c r="J1254" i="21"/>
  <c r="H1255" i="21"/>
  <c r="I1254" i="21"/>
  <c r="N1253" i="21"/>
  <c r="P1253" i="21"/>
  <c r="O1253" i="21"/>
  <c r="Q1253" i="21"/>
  <c r="F1248" i="21"/>
  <c r="E1248" i="21"/>
  <c r="D1249" i="21"/>
  <c r="H1256" i="21"/>
  <c r="I1255" i="21"/>
  <c r="L1255" i="21"/>
  <c r="K1255" i="21"/>
  <c r="M1255" i="21"/>
  <c r="J1255" i="21"/>
  <c r="Q1254" i="21"/>
  <c r="O1254" i="21"/>
  <c r="P1254" i="21"/>
  <c r="N1254" i="21"/>
  <c r="D1250" i="21"/>
  <c r="E1249" i="21"/>
  <c r="F1249" i="21"/>
  <c r="M1256" i="21"/>
  <c r="J1256" i="21"/>
  <c r="K1256" i="21"/>
  <c r="H1257" i="21"/>
  <c r="L1256" i="21"/>
  <c r="I1256" i="21"/>
  <c r="P1255" i="21"/>
  <c r="N1255" i="21"/>
  <c r="Q1255" i="21"/>
  <c r="O1255" i="21"/>
  <c r="F1250" i="21"/>
  <c r="D1251" i="21"/>
  <c r="E1250" i="21"/>
  <c r="J1257" i="21"/>
  <c r="L1257" i="21"/>
  <c r="M1257" i="21"/>
  <c r="I1257" i="21"/>
  <c r="H1258" i="21"/>
  <c r="K1257" i="21"/>
  <c r="N1256" i="21"/>
  <c r="P1256" i="21"/>
  <c r="Q1256" i="21"/>
  <c r="O1256" i="21"/>
  <c r="D1252" i="21"/>
  <c r="E1251" i="21"/>
  <c r="F1251" i="21"/>
  <c r="P1257" i="21"/>
  <c r="N1257" i="21"/>
  <c r="O1257" i="21"/>
  <c r="Q1257" i="21"/>
  <c r="K1258" i="21"/>
  <c r="H1259" i="21"/>
  <c r="M1258" i="21"/>
  <c r="J1258" i="21"/>
  <c r="I1258" i="21"/>
  <c r="L1258" i="21"/>
  <c r="D1253" i="21"/>
  <c r="F1252" i="21"/>
  <c r="E1252" i="21"/>
  <c r="M1259" i="21"/>
  <c r="K1259" i="21"/>
  <c r="H1260" i="21"/>
  <c r="J1259" i="21"/>
  <c r="I1259" i="21"/>
  <c r="L1259" i="21"/>
  <c r="Q1258" i="21"/>
  <c r="O1258" i="21"/>
  <c r="N1258" i="21"/>
  <c r="P1258" i="21"/>
  <c r="E1253" i="21"/>
  <c r="F1253" i="21"/>
  <c r="D1254" i="21"/>
  <c r="H1261" i="21"/>
  <c r="J1260" i="21"/>
  <c r="L1260" i="21"/>
  <c r="K1260" i="21"/>
  <c r="I1260" i="21"/>
  <c r="M1260" i="21"/>
  <c r="P1259" i="21"/>
  <c r="Q1259" i="21"/>
  <c r="N1259" i="21"/>
  <c r="O1259" i="21"/>
  <c r="F1254" i="21"/>
  <c r="D1255" i="21"/>
  <c r="E1254" i="21"/>
  <c r="H1262" i="21"/>
  <c r="J1261" i="21"/>
  <c r="I1261" i="21"/>
  <c r="L1261" i="21"/>
  <c r="K1261" i="21"/>
  <c r="M1261" i="21"/>
  <c r="N1260" i="21"/>
  <c r="Q1260" i="21"/>
  <c r="P1260" i="21"/>
  <c r="O1260" i="21"/>
  <c r="D1256" i="21"/>
  <c r="F1255" i="21"/>
  <c r="E1255" i="21"/>
  <c r="I1262" i="21"/>
  <c r="M1262" i="21"/>
  <c r="L1262" i="21"/>
  <c r="K1262" i="21"/>
  <c r="H1263" i="21"/>
  <c r="J1262" i="21"/>
  <c r="N1261" i="21"/>
  <c r="O1261" i="21"/>
  <c r="Q1261" i="21"/>
  <c r="P1261" i="21"/>
  <c r="E1256" i="21"/>
  <c r="F1256" i="21"/>
  <c r="D1257" i="21"/>
  <c r="O1262" i="21"/>
  <c r="N1262" i="21"/>
  <c r="Q1262" i="21"/>
  <c r="P1262" i="21"/>
  <c r="H1264" i="21"/>
  <c r="M1263" i="21"/>
  <c r="L1263" i="21"/>
  <c r="K1263" i="21"/>
  <c r="J1263" i="21"/>
  <c r="I1263" i="21"/>
  <c r="D1258" i="21"/>
  <c r="F1257" i="21"/>
  <c r="E1257" i="21"/>
  <c r="I1264" i="21"/>
  <c r="L1264" i="21"/>
  <c r="K1264" i="21"/>
  <c r="H1265" i="21"/>
  <c r="M1264" i="21"/>
  <c r="J1264" i="21"/>
  <c r="O1263" i="21"/>
  <c r="P1263" i="21"/>
  <c r="N1263" i="21"/>
  <c r="Q1263" i="21"/>
  <c r="D1259" i="21"/>
  <c r="F1258" i="21"/>
  <c r="E1258" i="21"/>
  <c r="N1264" i="21"/>
  <c r="Q1264" i="21"/>
  <c r="O1264" i="21"/>
  <c r="P1264" i="21"/>
  <c r="M1265" i="21"/>
  <c r="J1265" i="21"/>
  <c r="I1265" i="21"/>
  <c r="K1265" i="21"/>
  <c r="H1266" i="21"/>
  <c r="L1265" i="21"/>
  <c r="D1260" i="21"/>
  <c r="E1259" i="21"/>
  <c r="F1259" i="21"/>
  <c r="Q1265" i="21"/>
  <c r="O1265" i="21"/>
  <c r="N1265" i="21"/>
  <c r="P1265" i="21"/>
  <c r="H1267" i="21"/>
  <c r="I1266" i="21"/>
  <c r="M1266" i="21"/>
  <c r="K1266" i="21"/>
  <c r="J1266" i="21"/>
  <c r="L1266" i="21"/>
  <c r="D1261" i="21"/>
  <c r="F1260" i="21"/>
  <c r="E1260" i="21"/>
  <c r="L1267" i="21"/>
  <c r="J1267" i="21"/>
  <c r="H1268" i="21"/>
  <c r="K1267" i="21"/>
  <c r="I1267" i="21"/>
  <c r="M1267" i="21"/>
  <c r="O1266" i="21"/>
  <c r="Q1266" i="21"/>
  <c r="P1266" i="21"/>
  <c r="N1266" i="21"/>
  <c r="E1261" i="21"/>
  <c r="F1261" i="21"/>
  <c r="D1262" i="21"/>
  <c r="H1269" i="21"/>
  <c r="K1268" i="21"/>
  <c r="J1268" i="21"/>
  <c r="I1268" i="21"/>
  <c r="M1268" i="21"/>
  <c r="L1268" i="21"/>
  <c r="N1267" i="21"/>
  <c r="P1267" i="21"/>
  <c r="O1267" i="21"/>
  <c r="Q1267" i="21"/>
  <c r="F1262" i="21"/>
  <c r="D1263" i="21"/>
  <c r="E1262" i="21"/>
  <c r="H1270" i="21"/>
  <c r="M1269" i="21"/>
  <c r="I1269" i="21"/>
  <c r="K1269" i="21"/>
  <c r="L1269" i="21"/>
  <c r="J1269" i="21"/>
  <c r="N1268" i="21"/>
  <c r="P1268" i="21"/>
  <c r="Q1268" i="21"/>
  <c r="O1268" i="21"/>
  <c r="E1263" i="21"/>
  <c r="D1264" i="21"/>
  <c r="F1263" i="21"/>
  <c r="J1270" i="21"/>
  <c r="I1270" i="21"/>
  <c r="L1270" i="21"/>
  <c r="M1270" i="21"/>
  <c r="H1271" i="21"/>
  <c r="K1270" i="21"/>
  <c r="P1269" i="21"/>
  <c r="Q1269" i="21"/>
  <c r="N1269" i="21"/>
  <c r="O1269" i="21"/>
  <c r="E1264" i="21"/>
  <c r="F1264" i="21"/>
  <c r="D1265" i="21"/>
  <c r="Q1270" i="21"/>
  <c r="P1270" i="21"/>
  <c r="N1270" i="21"/>
  <c r="O1270" i="21"/>
  <c r="M1271" i="21"/>
  <c r="I1271" i="21"/>
  <c r="K1271" i="21"/>
  <c r="H1272" i="21"/>
  <c r="J1271" i="21"/>
  <c r="L1271" i="21"/>
  <c r="D1266" i="21"/>
  <c r="E1265" i="21"/>
  <c r="F1265" i="21"/>
  <c r="P1271" i="21"/>
  <c r="O1271" i="21"/>
  <c r="Q1271" i="21"/>
  <c r="N1271" i="21"/>
  <c r="L1272" i="21"/>
  <c r="J1272" i="21"/>
  <c r="I1272" i="21"/>
  <c r="H1273" i="21"/>
  <c r="M1272" i="21"/>
  <c r="K1272" i="21"/>
  <c r="D1267" i="21"/>
  <c r="E1266" i="21"/>
  <c r="F1266" i="21"/>
  <c r="Q1272" i="21"/>
  <c r="O1272" i="21"/>
  <c r="P1272" i="21"/>
  <c r="N1272" i="21"/>
  <c r="L1273" i="21"/>
  <c r="J1273" i="21"/>
  <c r="I1273" i="21"/>
  <c r="K1273" i="21"/>
  <c r="H1274" i="21"/>
  <c r="M1273" i="21"/>
  <c r="D1268" i="21"/>
  <c r="F1267" i="21"/>
  <c r="E1267" i="21"/>
  <c r="N1273" i="21"/>
  <c r="Q1273" i="21"/>
  <c r="O1273" i="21"/>
  <c r="P1273" i="21"/>
  <c r="H1275" i="21"/>
  <c r="K1274" i="21"/>
  <c r="M1274" i="21"/>
  <c r="L1274" i="21"/>
  <c r="J1274" i="21"/>
  <c r="I1274" i="21"/>
  <c r="D1269" i="21"/>
  <c r="E1268" i="21"/>
  <c r="F1268" i="21"/>
  <c r="K1275" i="21"/>
  <c r="J1275" i="21"/>
  <c r="H1276" i="21"/>
  <c r="M1275" i="21"/>
  <c r="I1275" i="21"/>
  <c r="L1275" i="21"/>
  <c r="O1274" i="21"/>
  <c r="P1274" i="21"/>
  <c r="Q1274" i="21"/>
  <c r="N1274" i="21"/>
  <c r="F1269" i="21"/>
  <c r="E1269" i="21"/>
  <c r="D1270" i="21"/>
  <c r="I1276" i="21"/>
  <c r="L1276" i="21"/>
  <c r="J1276" i="21"/>
  <c r="H1277" i="21"/>
  <c r="M1276" i="21"/>
  <c r="K1276" i="21"/>
  <c r="Q1275" i="21"/>
  <c r="O1275" i="21"/>
  <c r="N1275" i="21"/>
  <c r="P1275" i="21"/>
  <c r="D1271" i="21"/>
  <c r="F1270" i="21"/>
  <c r="E1270" i="21"/>
  <c r="O1276" i="21"/>
  <c r="P1276" i="21"/>
  <c r="Q1276" i="21"/>
  <c r="N1276" i="21"/>
  <c r="M1277" i="21"/>
  <c r="J1277" i="21"/>
  <c r="H1278" i="21"/>
  <c r="I1277" i="21"/>
  <c r="L1277" i="21"/>
  <c r="K1277" i="21"/>
  <c r="F1271" i="21"/>
  <c r="D1272" i="21"/>
  <c r="E1271" i="21"/>
  <c r="K1278" i="21"/>
  <c r="L1278" i="21"/>
  <c r="I1278" i="21"/>
  <c r="M1278" i="21"/>
  <c r="H1279" i="21"/>
  <c r="J1278" i="21"/>
  <c r="Q1277" i="21"/>
  <c r="P1277" i="21"/>
  <c r="N1277" i="21"/>
  <c r="O1277" i="21"/>
  <c r="F1272" i="21"/>
  <c r="E1272" i="21"/>
  <c r="D1273" i="21"/>
  <c r="P1278" i="21"/>
  <c r="O1278" i="21"/>
  <c r="N1278" i="21"/>
  <c r="Q1278" i="21"/>
  <c r="I1279" i="21"/>
  <c r="L1279" i="21"/>
  <c r="M1279" i="21"/>
  <c r="H1280" i="21"/>
  <c r="J1279" i="21"/>
  <c r="K1279" i="21"/>
  <c r="E1273" i="21"/>
  <c r="D1274" i="21"/>
  <c r="F1273" i="21"/>
  <c r="P1279" i="21"/>
  <c r="Q1279" i="21"/>
  <c r="O1279" i="21"/>
  <c r="N1279" i="21"/>
  <c r="J1280" i="21"/>
  <c r="L1280" i="21"/>
  <c r="I1280" i="21"/>
  <c r="H1281" i="21"/>
  <c r="M1280" i="21"/>
  <c r="K1280" i="21"/>
  <c r="E1274" i="21"/>
  <c r="D1275" i="21"/>
  <c r="F1274" i="21"/>
  <c r="P1280" i="21"/>
  <c r="Q1280" i="21"/>
  <c r="O1280" i="21"/>
  <c r="N1280" i="21"/>
  <c r="J1281" i="21"/>
  <c r="L1281" i="21"/>
  <c r="I1281" i="21"/>
  <c r="M1281" i="21"/>
  <c r="H1282" i="21"/>
  <c r="K1281" i="21"/>
  <c r="D1276" i="21"/>
  <c r="F1275" i="21"/>
  <c r="E1275" i="21"/>
  <c r="O1281" i="21"/>
  <c r="N1281" i="21"/>
  <c r="Q1281" i="21"/>
  <c r="P1281" i="21"/>
  <c r="L1282" i="21"/>
  <c r="J1282" i="21"/>
  <c r="I1282" i="21"/>
  <c r="M1282" i="21"/>
  <c r="K1282" i="21"/>
  <c r="H1283" i="21"/>
  <c r="D1277" i="21"/>
  <c r="E1276" i="21"/>
  <c r="F1276" i="21"/>
  <c r="N1282" i="21"/>
  <c r="P1282" i="21"/>
  <c r="O1282" i="21"/>
  <c r="Q1282" i="21"/>
  <c r="L1283" i="21"/>
  <c r="M1283" i="21"/>
  <c r="H1284" i="21"/>
  <c r="J1283" i="21"/>
  <c r="I1283" i="21"/>
  <c r="K1283" i="21"/>
  <c r="E1277" i="21"/>
  <c r="F1277" i="21"/>
  <c r="D1278" i="21"/>
  <c r="K1284" i="21"/>
  <c r="H1285" i="21"/>
  <c r="I1284" i="21"/>
  <c r="J1284" i="21"/>
  <c r="L1284" i="21"/>
  <c r="M1284" i="21"/>
  <c r="O1283" i="21"/>
  <c r="N1283" i="21"/>
  <c r="P1283" i="21"/>
  <c r="Q1283" i="21"/>
  <c r="F1278" i="21"/>
  <c r="D1279" i="21"/>
  <c r="E1278" i="21"/>
  <c r="H1286" i="21"/>
  <c r="M1285" i="21"/>
  <c r="K1285" i="21"/>
  <c r="L1285" i="21"/>
  <c r="J1285" i="21"/>
  <c r="I1285" i="21"/>
  <c r="O1284" i="21"/>
  <c r="N1284" i="21"/>
  <c r="P1284" i="21"/>
  <c r="Q1284" i="21"/>
  <c r="F1279" i="21"/>
  <c r="E1279" i="21"/>
  <c r="D1280" i="21"/>
  <c r="M1286" i="21"/>
  <c r="I1286" i="21"/>
  <c r="J1286" i="21"/>
  <c r="H1287" i="21"/>
  <c r="K1286" i="21"/>
  <c r="L1286" i="21"/>
  <c r="Q1285" i="21"/>
  <c r="N1285" i="21"/>
  <c r="P1285" i="21"/>
  <c r="O1285" i="21"/>
  <c r="F1280" i="21"/>
  <c r="E1280" i="21"/>
  <c r="D1281" i="21"/>
  <c r="N1286" i="21"/>
  <c r="Q1286" i="21"/>
  <c r="O1286" i="21"/>
  <c r="P1286" i="21"/>
  <c r="H1288" i="21"/>
  <c r="K1287" i="21"/>
  <c r="I1287" i="21"/>
  <c r="M1287" i="21"/>
  <c r="L1287" i="21"/>
  <c r="J1287" i="21"/>
  <c r="D1282" i="21"/>
  <c r="F1281" i="21"/>
  <c r="E1281" i="21"/>
  <c r="M1288" i="21"/>
  <c r="H1289" i="21"/>
  <c r="J1288" i="21"/>
  <c r="I1288" i="21"/>
  <c r="K1288" i="21"/>
  <c r="L1288" i="21"/>
  <c r="P1287" i="21"/>
  <c r="O1287" i="21"/>
  <c r="Q1287" i="21"/>
  <c r="N1287" i="21"/>
  <c r="E1282" i="21"/>
  <c r="F1282" i="21"/>
  <c r="D1283" i="21"/>
  <c r="I1289" i="21"/>
  <c r="M1289" i="21"/>
  <c r="H1290" i="21"/>
  <c r="J1289" i="21"/>
  <c r="K1289" i="21"/>
  <c r="L1289" i="21"/>
  <c r="O1288" i="21"/>
  <c r="Q1288" i="21"/>
  <c r="N1288" i="21"/>
  <c r="P1288" i="21"/>
  <c r="E1283" i="21"/>
  <c r="F1283" i="21"/>
  <c r="D1284" i="21"/>
  <c r="Q1289" i="21"/>
  <c r="P1289" i="21"/>
  <c r="N1289" i="21"/>
  <c r="O1289" i="21"/>
  <c r="J1290" i="21"/>
  <c r="I1290" i="21"/>
  <c r="L1290" i="21"/>
  <c r="H1291" i="21"/>
  <c r="M1290" i="21"/>
  <c r="K1290" i="21"/>
  <c r="D1285" i="21"/>
  <c r="F1284" i="21"/>
  <c r="E1284" i="21"/>
  <c r="O1290" i="21"/>
  <c r="N1290" i="21"/>
  <c r="P1290" i="21"/>
  <c r="Q1290" i="21"/>
  <c r="J1291" i="21"/>
  <c r="I1291" i="21"/>
  <c r="L1291" i="21"/>
  <c r="H1292" i="21"/>
  <c r="K1291" i="21"/>
  <c r="M1291" i="21"/>
  <c r="F1285" i="21"/>
  <c r="E1285" i="21"/>
  <c r="D1286" i="21"/>
  <c r="P1291" i="21"/>
  <c r="Q1291" i="21"/>
  <c r="O1291" i="21"/>
  <c r="N1291" i="21"/>
  <c r="L1292" i="21"/>
  <c r="M1292" i="21"/>
  <c r="I1292" i="21"/>
  <c r="H1293" i="21"/>
  <c r="J1292" i="21"/>
  <c r="K1292" i="21"/>
  <c r="D1287" i="21"/>
  <c r="E1286" i="21"/>
  <c r="F1286" i="21"/>
  <c r="O1292" i="21"/>
  <c r="P1292" i="21"/>
  <c r="N1292" i="21"/>
  <c r="Q1292" i="21"/>
  <c r="H1294" i="21"/>
  <c r="J1293" i="21"/>
  <c r="L1293" i="21"/>
  <c r="I1293" i="21"/>
  <c r="K1293" i="21"/>
  <c r="M1293" i="21"/>
  <c r="D1288" i="21"/>
  <c r="E1287" i="21"/>
  <c r="F1287" i="21"/>
  <c r="K1294" i="21"/>
  <c r="M1294" i="21"/>
  <c r="I1294" i="21"/>
  <c r="H1295" i="21"/>
  <c r="J1294" i="21"/>
  <c r="L1294" i="21"/>
  <c r="N1293" i="21"/>
  <c r="O1293" i="21"/>
  <c r="P1293" i="21"/>
  <c r="Q1293" i="21"/>
  <c r="F1288" i="21"/>
  <c r="E1288" i="21"/>
  <c r="D1289" i="21"/>
  <c r="P1294" i="21"/>
  <c r="Q1294" i="21"/>
  <c r="N1294" i="21"/>
  <c r="O1294" i="21"/>
  <c r="M1295" i="21"/>
  <c r="J1295" i="21"/>
  <c r="L1295" i="21"/>
  <c r="I1295" i="21"/>
  <c r="H1296" i="21"/>
  <c r="K1295" i="21"/>
  <c r="D1290" i="21"/>
  <c r="E1289" i="21"/>
  <c r="F1289" i="21"/>
  <c r="Q1295" i="21"/>
  <c r="N1295" i="21"/>
  <c r="O1295" i="21"/>
  <c r="P1295" i="21"/>
  <c r="L1296" i="21"/>
  <c r="J1296" i="21"/>
  <c r="H1297" i="21"/>
  <c r="I1296" i="21"/>
  <c r="K1296" i="21"/>
  <c r="M1296" i="21"/>
  <c r="E1290" i="21"/>
  <c r="F1290" i="21"/>
  <c r="D1291" i="21"/>
  <c r="L1297" i="21"/>
  <c r="K1297" i="21"/>
  <c r="M1297" i="21"/>
  <c r="H1298" i="21"/>
  <c r="J1297" i="21"/>
  <c r="I1297" i="21"/>
  <c r="Q1296" i="21"/>
  <c r="P1296" i="21"/>
  <c r="N1296" i="21"/>
  <c r="O1296" i="21"/>
  <c r="F1291" i="21"/>
  <c r="E1291" i="21"/>
  <c r="D1292" i="21"/>
  <c r="K1298" i="21"/>
  <c r="M1298" i="21"/>
  <c r="I1298" i="21"/>
  <c r="L1298" i="21"/>
  <c r="H1299" i="21"/>
  <c r="J1298" i="21"/>
  <c r="O1297" i="21"/>
  <c r="N1297" i="21"/>
  <c r="Q1297" i="21"/>
  <c r="P1297" i="21"/>
  <c r="D1293" i="21"/>
  <c r="F1292" i="21"/>
  <c r="E1292" i="21"/>
  <c r="N1298" i="21"/>
  <c r="O1298" i="21"/>
  <c r="Q1298" i="21"/>
  <c r="P1298" i="21"/>
  <c r="H1300" i="21"/>
  <c r="K1299" i="21"/>
  <c r="M1299" i="21"/>
  <c r="J1299" i="21"/>
  <c r="I1299" i="21"/>
  <c r="L1299" i="21"/>
  <c r="E1293" i="21"/>
  <c r="F1293" i="21"/>
  <c r="D1294" i="21"/>
  <c r="I1300" i="21"/>
  <c r="J1300" i="21"/>
  <c r="L1300" i="21"/>
  <c r="H1301" i="21"/>
  <c r="K1300" i="21"/>
  <c r="M1300" i="21"/>
  <c r="N1299" i="21"/>
  <c r="Q1299" i="21"/>
  <c r="P1299" i="21"/>
  <c r="O1299" i="21"/>
  <c r="F1294" i="21"/>
  <c r="D1295" i="21"/>
  <c r="E1294" i="21"/>
  <c r="N1300" i="21"/>
  <c r="O1300" i="21"/>
  <c r="P1300" i="21"/>
  <c r="Q1300" i="21"/>
  <c r="L1301" i="21"/>
  <c r="M1301" i="21"/>
  <c r="I1301" i="21"/>
  <c r="K1301" i="21"/>
  <c r="H1302" i="21"/>
  <c r="J1301" i="21"/>
  <c r="F1295" i="21"/>
  <c r="D1296" i="21"/>
  <c r="E1295" i="21"/>
  <c r="P1301" i="21"/>
  <c r="O1301" i="21"/>
  <c r="Q1301" i="21"/>
  <c r="N1301" i="21"/>
  <c r="H1303" i="21"/>
  <c r="M1302" i="21"/>
  <c r="L1302" i="21"/>
  <c r="I1302" i="21"/>
  <c r="K1302" i="21"/>
  <c r="J1302" i="21"/>
  <c r="E1296" i="21"/>
  <c r="F1296" i="21"/>
  <c r="D1297" i="21"/>
  <c r="H1304" i="21"/>
  <c r="M1303" i="21"/>
  <c r="L1303" i="21"/>
  <c r="K1303" i="21"/>
  <c r="I1303" i="21"/>
  <c r="J1303" i="21"/>
  <c r="P1302" i="21"/>
  <c r="N1302" i="21"/>
  <c r="Q1302" i="21"/>
  <c r="O1302" i="21"/>
  <c r="D1298" i="21"/>
  <c r="E1297" i="21"/>
  <c r="F1297" i="21"/>
  <c r="L1304" i="21"/>
  <c r="J1304" i="21"/>
  <c r="H1305" i="21"/>
  <c r="I1304" i="21"/>
  <c r="M1304" i="21"/>
  <c r="K1304" i="21"/>
  <c r="P1303" i="21"/>
  <c r="O1303" i="21"/>
  <c r="Q1303" i="21"/>
  <c r="N1303" i="21"/>
  <c r="D1299" i="21"/>
  <c r="F1298" i="21"/>
  <c r="E1298" i="21"/>
  <c r="H1306" i="21"/>
  <c r="M1305" i="21"/>
  <c r="I1305" i="21"/>
  <c r="L1305" i="21"/>
  <c r="K1305" i="21"/>
  <c r="J1305" i="21"/>
  <c r="P1304" i="21"/>
  <c r="O1304" i="21"/>
  <c r="Q1304" i="21"/>
  <c r="N1304" i="21"/>
  <c r="F1299" i="21"/>
  <c r="D1300" i="21"/>
  <c r="E1299" i="21"/>
  <c r="J1306" i="21"/>
  <c r="M1306" i="21"/>
  <c r="I1306" i="21"/>
  <c r="H1307" i="21"/>
  <c r="K1306" i="21"/>
  <c r="L1306" i="21"/>
  <c r="O1305" i="21"/>
  <c r="P1305" i="21"/>
  <c r="Q1305" i="21"/>
  <c r="N1305" i="21"/>
  <c r="F1300" i="21"/>
  <c r="E1300" i="21"/>
  <c r="D1301" i="21"/>
  <c r="Q1306" i="21"/>
  <c r="O1306" i="21"/>
  <c r="P1306" i="21"/>
  <c r="N1306" i="21"/>
  <c r="M1307" i="21"/>
  <c r="L1307" i="21"/>
  <c r="H1308" i="21"/>
  <c r="J1307" i="21"/>
  <c r="K1307" i="21"/>
  <c r="I1307" i="21"/>
  <c r="D1302" i="21"/>
  <c r="E1301" i="21"/>
  <c r="F1301" i="21"/>
  <c r="J1308" i="21"/>
  <c r="I1308" i="21"/>
  <c r="H1309" i="21"/>
  <c r="K1308" i="21"/>
  <c r="M1308" i="21"/>
  <c r="L1308" i="21"/>
  <c r="P1307" i="21"/>
  <c r="O1307" i="21"/>
  <c r="Q1307" i="21"/>
  <c r="N1307" i="21"/>
  <c r="E1302" i="21"/>
  <c r="F1302" i="21"/>
  <c r="D1303" i="21"/>
  <c r="P1308" i="21"/>
  <c r="N1308" i="21"/>
  <c r="O1308" i="21"/>
  <c r="Q1308" i="21"/>
  <c r="K1309" i="21"/>
  <c r="L1309" i="21"/>
  <c r="M1309" i="21"/>
  <c r="J1309" i="21"/>
  <c r="H1310" i="21"/>
  <c r="I1309" i="21"/>
  <c r="E1303" i="21"/>
  <c r="F1303" i="21"/>
  <c r="D1304" i="21"/>
  <c r="M1310" i="21"/>
  <c r="J1310" i="21"/>
  <c r="H1311" i="21"/>
  <c r="I1310" i="21"/>
  <c r="K1310" i="21"/>
  <c r="L1310" i="21"/>
  <c r="N1309" i="21"/>
  <c r="P1309" i="21"/>
  <c r="O1309" i="21"/>
  <c r="Q1309" i="21"/>
  <c r="D1305" i="21"/>
  <c r="E1304" i="21"/>
  <c r="F1304" i="21"/>
  <c r="M1311" i="21"/>
  <c r="H1312" i="21"/>
  <c r="I1311" i="21"/>
  <c r="K1311" i="21"/>
  <c r="J1311" i="21"/>
  <c r="L1311" i="21"/>
  <c r="N1310" i="21"/>
  <c r="O1310" i="21"/>
  <c r="Q1310" i="21"/>
  <c r="P1310" i="21"/>
  <c r="E1305" i="21"/>
  <c r="D1306" i="21"/>
  <c r="F1305" i="21"/>
  <c r="I1312" i="21"/>
  <c r="K1312" i="21"/>
  <c r="J1312" i="21"/>
  <c r="L1312" i="21"/>
  <c r="H1313" i="21"/>
  <c r="M1312" i="21"/>
  <c r="O1311" i="21"/>
  <c r="N1311" i="21"/>
  <c r="Q1311" i="21"/>
  <c r="P1311" i="21"/>
  <c r="D1307" i="21"/>
  <c r="E1306" i="21"/>
  <c r="F1306" i="21"/>
  <c r="P1312" i="21"/>
  <c r="O1312" i="21"/>
  <c r="Q1312" i="21"/>
  <c r="N1312" i="21"/>
  <c r="L1313" i="21"/>
  <c r="H1314" i="21"/>
  <c r="I1313" i="21"/>
  <c r="J1313" i="21"/>
  <c r="K1313" i="21"/>
  <c r="M1313" i="21"/>
  <c r="E1307" i="21"/>
  <c r="D1308" i="21"/>
  <c r="F1307" i="21"/>
  <c r="M1314" i="21"/>
  <c r="I1314" i="21"/>
  <c r="H1315" i="21"/>
  <c r="K1314" i="21"/>
  <c r="L1314" i="21"/>
  <c r="J1314" i="21"/>
  <c r="P1313" i="21"/>
  <c r="Q1313" i="21"/>
  <c r="O1313" i="21"/>
  <c r="N1313" i="21"/>
  <c r="E1308" i="21"/>
  <c r="F1308" i="21"/>
  <c r="D1309" i="21"/>
  <c r="O1314" i="21"/>
  <c r="P1314" i="21"/>
  <c r="N1314" i="21"/>
  <c r="Q1314" i="21"/>
  <c r="L1315" i="21"/>
  <c r="H1316" i="21"/>
  <c r="M1315" i="21"/>
  <c r="J1315" i="21"/>
  <c r="K1315" i="21"/>
  <c r="I1315" i="21"/>
  <c r="D1310" i="21"/>
  <c r="F1309" i="21"/>
  <c r="E1309" i="21"/>
  <c r="M1316" i="21"/>
  <c r="H1317" i="21"/>
  <c r="I1316" i="21"/>
  <c r="J1316" i="21"/>
  <c r="L1316" i="21"/>
  <c r="K1316" i="21"/>
  <c r="P1315" i="21"/>
  <c r="N1315" i="21"/>
  <c r="Q1315" i="21"/>
  <c r="O1315" i="21"/>
  <c r="E1310" i="21"/>
  <c r="F1310" i="21"/>
  <c r="D1311" i="21"/>
  <c r="M1317" i="21"/>
  <c r="K1317" i="21"/>
  <c r="L1317" i="21"/>
  <c r="J1317" i="21"/>
  <c r="H1318" i="21"/>
  <c r="I1317" i="21"/>
  <c r="N1316" i="21"/>
  <c r="Q1316" i="21"/>
  <c r="P1316" i="21"/>
  <c r="O1316" i="21"/>
  <c r="E1311" i="21"/>
  <c r="F1311" i="21"/>
  <c r="D1312" i="21"/>
  <c r="K1318" i="21"/>
  <c r="H1319" i="21"/>
  <c r="J1318" i="21"/>
  <c r="I1318" i="21"/>
  <c r="M1318" i="21"/>
  <c r="L1318" i="21"/>
  <c r="Q1317" i="21"/>
  <c r="O1317" i="21"/>
  <c r="N1317" i="21"/>
  <c r="P1317" i="21"/>
  <c r="D1313" i="21"/>
  <c r="F1312" i="21"/>
  <c r="E1312" i="21"/>
  <c r="H1320" i="21"/>
  <c r="J1319" i="21"/>
  <c r="K1319" i="21"/>
  <c r="I1319" i="21"/>
  <c r="M1319" i="21"/>
  <c r="L1319" i="21"/>
  <c r="Q1318" i="21"/>
  <c r="P1318" i="21"/>
  <c r="N1318" i="21"/>
  <c r="O1318" i="21"/>
  <c r="E1313" i="21"/>
  <c r="D1314" i="21"/>
  <c r="F1313" i="21"/>
  <c r="K1320" i="21"/>
  <c r="M1320" i="21"/>
  <c r="L1320" i="21"/>
  <c r="J1320" i="21"/>
  <c r="H1321" i="21"/>
  <c r="I1320" i="21"/>
  <c r="Q1319" i="21"/>
  <c r="O1319" i="21"/>
  <c r="P1319" i="21"/>
  <c r="N1319" i="21"/>
  <c r="D1315" i="21"/>
  <c r="F1314" i="21"/>
  <c r="E1314" i="21"/>
  <c r="J1321" i="21"/>
  <c r="H1322" i="21"/>
  <c r="K1321" i="21"/>
  <c r="M1321" i="21"/>
  <c r="L1321" i="21"/>
  <c r="I1321" i="21"/>
  <c r="P1320" i="21"/>
  <c r="Q1320" i="21"/>
  <c r="N1320" i="21"/>
  <c r="O1320" i="21"/>
  <c r="F1315" i="21"/>
  <c r="D1316" i="21"/>
  <c r="E1315" i="21"/>
  <c r="L1322" i="21"/>
  <c r="K1322" i="21"/>
  <c r="I1322" i="21"/>
  <c r="H1323" i="21"/>
  <c r="J1322" i="21"/>
  <c r="M1322" i="21"/>
  <c r="P1321" i="21"/>
  <c r="N1321" i="21"/>
  <c r="O1321" i="21"/>
  <c r="Q1321" i="21"/>
  <c r="D1317" i="21"/>
  <c r="F1316" i="21"/>
  <c r="E1316" i="21"/>
  <c r="O1322" i="21"/>
  <c r="N1322" i="21"/>
  <c r="Q1322" i="21"/>
  <c r="P1322" i="21"/>
  <c r="J1323" i="21"/>
  <c r="H1324" i="21"/>
  <c r="M1323" i="21"/>
  <c r="I1323" i="21"/>
  <c r="K1323" i="21"/>
  <c r="L1323" i="21"/>
  <c r="D1318" i="21"/>
  <c r="F1317" i="21"/>
  <c r="E1317" i="21"/>
  <c r="L1324" i="21"/>
  <c r="J1324" i="21"/>
  <c r="I1324" i="21"/>
  <c r="M1324" i="21"/>
  <c r="H1325" i="21"/>
  <c r="K1324" i="21"/>
  <c r="O1323" i="21"/>
  <c r="Q1323" i="21"/>
  <c r="N1323" i="21"/>
  <c r="P1323" i="21"/>
  <c r="D1319" i="21"/>
  <c r="E1318" i="21"/>
  <c r="F1318" i="21"/>
  <c r="N1324" i="21"/>
  <c r="P1324" i="21"/>
  <c r="O1324" i="21"/>
  <c r="Q1324" i="21"/>
  <c r="M1325" i="21"/>
  <c r="K1325" i="21"/>
  <c r="J1325" i="21"/>
  <c r="H1326" i="21"/>
  <c r="L1325" i="21"/>
  <c r="I1325" i="21"/>
  <c r="F1319" i="21"/>
  <c r="E1319" i="21"/>
  <c r="D1320" i="21"/>
  <c r="K1326" i="21"/>
  <c r="H1327" i="21"/>
  <c r="M1326" i="21"/>
  <c r="I1326" i="21"/>
  <c r="L1326" i="21"/>
  <c r="J1326" i="21"/>
  <c r="Q1325" i="21"/>
  <c r="P1325" i="21"/>
  <c r="N1325" i="21"/>
  <c r="O1325" i="21"/>
  <c r="E1320" i="21"/>
  <c r="D1321" i="21"/>
  <c r="F1320" i="21"/>
  <c r="L1327" i="21"/>
  <c r="I1327" i="21"/>
  <c r="H1328" i="21"/>
  <c r="M1327" i="21"/>
  <c r="K1327" i="21"/>
  <c r="J1327" i="21"/>
  <c r="Q1326" i="21"/>
  <c r="O1326" i="21"/>
  <c r="N1326" i="21"/>
  <c r="P1326" i="21"/>
  <c r="E1321" i="21"/>
  <c r="D1322" i="21"/>
  <c r="F1321" i="21"/>
  <c r="O1327" i="21"/>
  <c r="Q1327" i="21"/>
  <c r="N1327" i="21"/>
  <c r="P1327" i="21"/>
  <c r="H1329" i="21"/>
  <c r="K1328" i="21"/>
  <c r="J1328" i="21"/>
  <c r="M1328" i="21"/>
  <c r="L1328" i="21"/>
  <c r="I1328" i="21"/>
  <c r="E1322" i="21"/>
  <c r="F1322" i="21"/>
  <c r="D1323" i="21"/>
  <c r="H1330" i="21"/>
  <c r="L1329" i="21"/>
  <c r="K1329" i="21"/>
  <c r="J1329" i="21"/>
  <c r="M1329" i="21"/>
  <c r="I1329" i="21"/>
  <c r="N1328" i="21"/>
  <c r="Q1328" i="21"/>
  <c r="P1328" i="21"/>
  <c r="O1328" i="21"/>
  <c r="F1323" i="21"/>
  <c r="D1324" i="21"/>
  <c r="E1323" i="21"/>
  <c r="M1330" i="21"/>
  <c r="K1330" i="21"/>
  <c r="J1330" i="21"/>
  <c r="H1331" i="21"/>
  <c r="L1330" i="21"/>
  <c r="I1330" i="21"/>
  <c r="N1329" i="21"/>
  <c r="P1329" i="21"/>
  <c r="Q1329" i="21"/>
  <c r="O1329" i="21"/>
  <c r="D1325" i="21"/>
  <c r="E1324" i="21"/>
  <c r="F1324" i="21"/>
  <c r="K1331" i="21"/>
  <c r="I1331" i="21"/>
  <c r="L1331" i="21"/>
  <c r="H1332" i="21"/>
  <c r="M1331" i="21"/>
  <c r="J1331" i="21"/>
  <c r="P1330" i="21"/>
  <c r="O1330" i="21"/>
  <c r="Q1330" i="21"/>
  <c r="N1330" i="21"/>
  <c r="D1326" i="21"/>
  <c r="E1325" i="21"/>
  <c r="F1325" i="21"/>
  <c r="P1331" i="21"/>
  <c r="O1331" i="21"/>
  <c r="N1331" i="21"/>
  <c r="Q1331" i="21"/>
  <c r="K1332" i="21"/>
  <c r="L1332" i="21"/>
  <c r="M1332" i="21"/>
  <c r="I1332" i="21"/>
  <c r="H1333" i="21"/>
  <c r="J1332" i="21"/>
  <c r="D1327" i="21"/>
  <c r="E1326" i="21"/>
  <c r="F1326" i="21"/>
  <c r="O1332" i="21"/>
  <c r="Q1332" i="21"/>
  <c r="N1332" i="21"/>
  <c r="P1332" i="21"/>
  <c r="I1333" i="21"/>
  <c r="M1333" i="21"/>
  <c r="J1333" i="21"/>
  <c r="H1334" i="21"/>
  <c r="L1333" i="21"/>
  <c r="K1333" i="21"/>
  <c r="E1327" i="21"/>
  <c r="D1328" i="21"/>
  <c r="F1327" i="21"/>
  <c r="O1333" i="21"/>
  <c r="P1333" i="21"/>
  <c r="Q1333" i="21"/>
  <c r="N1333" i="21"/>
  <c r="J1334" i="21"/>
  <c r="L1334" i="21"/>
  <c r="M1334" i="21"/>
  <c r="I1334" i="21"/>
  <c r="K1334" i="21"/>
  <c r="H1335" i="21"/>
  <c r="D1329" i="21"/>
  <c r="F1328" i="21"/>
  <c r="E1328" i="21"/>
  <c r="O1334" i="21"/>
  <c r="Q1334" i="21"/>
  <c r="P1334" i="21"/>
  <c r="N1334" i="21"/>
  <c r="K1335" i="21"/>
  <c r="M1335" i="21"/>
  <c r="J1335" i="21"/>
  <c r="H1336" i="21"/>
  <c r="L1335" i="21"/>
  <c r="I1335" i="21"/>
  <c r="D1330" i="21"/>
  <c r="F1329" i="21"/>
  <c r="E1329" i="21"/>
  <c r="L1336" i="21"/>
  <c r="J1336" i="21"/>
  <c r="H1337" i="21"/>
  <c r="I1336" i="21"/>
  <c r="K1336" i="21"/>
  <c r="M1336" i="21"/>
  <c r="O1335" i="21"/>
  <c r="N1335" i="21"/>
  <c r="P1335" i="21"/>
  <c r="Q1335" i="21"/>
  <c r="D1331" i="21"/>
  <c r="E1330" i="21"/>
  <c r="F1330" i="21"/>
  <c r="L1337" i="21"/>
  <c r="H1338" i="21"/>
  <c r="M1337" i="21"/>
  <c r="K1337" i="21"/>
  <c r="J1337" i="21"/>
  <c r="I1337" i="21"/>
  <c r="Q1336" i="21"/>
  <c r="N1336" i="21"/>
  <c r="O1336" i="21"/>
  <c r="P1336" i="21"/>
  <c r="F1331" i="21"/>
  <c r="D1332" i="21"/>
  <c r="E1331" i="21"/>
  <c r="L1338" i="21"/>
  <c r="J1338" i="21"/>
  <c r="K1338" i="21"/>
  <c r="I1338" i="21"/>
  <c r="H1339" i="21"/>
  <c r="M1338" i="21"/>
  <c r="P1337" i="21"/>
  <c r="O1337" i="21"/>
  <c r="Q1337" i="21"/>
  <c r="N1337" i="21"/>
  <c r="D1333" i="21"/>
  <c r="E1332" i="21"/>
  <c r="F1332" i="21"/>
  <c r="Q1338" i="21"/>
  <c r="N1338" i="21"/>
  <c r="O1338" i="21"/>
  <c r="P1338" i="21"/>
  <c r="H1340" i="21"/>
  <c r="I1339" i="21"/>
  <c r="M1339" i="21"/>
  <c r="L1339" i="21"/>
  <c r="K1339" i="21"/>
  <c r="J1339" i="21"/>
  <c r="E1333" i="21"/>
  <c r="D1334" i="21"/>
  <c r="F1333" i="21"/>
  <c r="J1340" i="21"/>
  <c r="K1340" i="21"/>
  <c r="M1340" i="21"/>
  <c r="L1340" i="21"/>
  <c r="H1341" i="21"/>
  <c r="I1340" i="21"/>
  <c r="O1339" i="21"/>
  <c r="Q1339" i="21"/>
  <c r="N1339" i="21"/>
  <c r="P1339" i="21"/>
  <c r="D1335" i="21"/>
  <c r="F1334" i="21"/>
  <c r="E1334" i="21"/>
  <c r="I1341" i="21"/>
  <c r="K1341" i="21"/>
  <c r="L1341" i="21"/>
  <c r="J1341" i="21"/>
  <c r="H1342" i="21"/>
  <c r="M1341" i="21"/>
  <c r="N1340" i="21"/>
  <c r="P1340" i="21"/>
  <c r="O1340" i="21"/>
  <c r="Q1340" i="21"/>
  <c r="D1336" i="21"/>
  <c r="F1335" i="21"/>
  <c r="E1335" i="21"/>
  <c r="P1341" i="21"/>
  <c r="Q1341" i="21"/>
  <c r="N1341" i="21"/>
  <c r="O1341" i="21"/>
  <c r="H1343" i="21"/>
  <c r="I1342" i="21"/>
  <c r="J1342" i="21"/>
  <c r="M1342" i="21"/>
  <c r="L1342" i="21"/>
  <c r="K1342" i="21"/>
  <c r="F1336" i="21"/>
  <c r="D1337" i="21"/>
  <c r="E1336" i="21"/>
  <c r="K1343" i="21"/>
  <c r="M1343" i="21"/>
  <c r="L1343" i="21"/>
  <c r="H1344" i="21"/>
  <c r="I1343" i="21"/>
  <c r="J1343" i="21"/>
  <c r="O1342" i="21"/>
  <c r="P1342" i="21"/>
  <c r="N1342" i="21"/>
  <c r="Q1342" i="21"/>
  <c r="F1337" i="21"/>
  <c r="E1337" i="21"/>
  <c r="D1338" i="21"/>
  <c r="H1345" i="21"/>
  <c r="L1344" i="21"/>
  <c r="J1344" i="21"/>
  <c r="K1344" i="21"/>
  <c r="M1344" i="21"/>
  <c r="I1344" i="21"/>
  <c r="O1343" i="21"/>
  <c r="N1343" i="21"/>
  <c r="Q1343" i="21"/>
  <c r="P1343" i="21"/>
  <c r="E1338" i="21"/>
  <c r="D1339" i="21"/>
  <c r="F1338" i="21"/>
  <c r="I1345" i="21"/>
  <c r="M1345" i="21"/>
  <c r="H1346" i="21"/>
  <c r="L1345" i="21"/>
  <c r="J1345" i="21"/>
  <c r="K1345" i="21"/>
  <c r="P1344" i="21"/>
  <c r="N1344" i="21"/>
  <c r="O1344" i="21"/>
  <c r="Q1344" i="21"/>
  <c r="D1340" i="21"/>
  <c r="F1339" i="21"/>
  <c r="E1339" i="21"/>
  <c r="N1345" i="21"/>
  <c r="P1345" i="21"/>
  <c r="Q1345" i="21"/>
  <c r="O1345" i="21"/>
  <c r="J1346" i="21"/>
  <c r="M1346" i="21"/>
  <c r="K1346" i="21"/>
  <c r="I1346" i="21"/>
  <c r="H1347" i="21"/>
  <c r="L1346" i="21"/>
  <c r="D1341" i="21"/>
  <c r="E1340" i="21"/>
  <c r="F1340" i="21"/>
  <c r="Q1346" i="21"/>
  <c r="N1346" i="21"/>
  <c r="P1346" i="21"/>
  <c r="O1346" i="21"/>
  <c r="J1347" i="21"/>
  <c r="K1347" i="21"/>
  <c r="H1348" i="21"/>
  <c r="L1347" i="21"/>
  <c r="M1347" i="21"/>
  <c r="I1347" i="21"/>
  <c r="E1341" i="21"/>
  <c r="D1342" i="21"/>
  <c r="F1341" i="21"/>
  <c r="M1348" i="21"/>
  <c r="L1348" i="21"/>
  <c r="K1348" i="21"/>
  <c r="I1348" i="21"/>
  <c r="H1349" i="21"/>
  <c r="J1348" i="21"/>
  <c r="O1347" i="21"/>
  <c r="N1347" i="21"/>
  <c r="Q1347" i="21"/>
  <c r="P1347" i="21"/>
  <c r="D1343" i="21"/>
  <c r="E1342" i="21"/>
  <c r="F1342" i="21"/>
  <c r="Q1348" i="21"/>
  <c r="N1348" i="21"/>
  <c r="P1348" i="21"/>
  <c r="O1348" i="21"/>
  <c r="I1349" i="21"/>
  <c r="K1349" i="21"/>
  <c r="L1349" i="21"/>
  <c r="J1349" i="21"/>
  <c r="H1350" i="21"/>
  <c r="M1349" i="21"/>
  <c r="E1343" i="21"/>
  <c r="D1344" i="21"/>
  <c r="F1343" i="21"/>
  <c r="Q1349" i="21"/>
  <c r="N1349" i="21"/>
  <c r="O1349" i="21"/>
  <c r="P1349" i="21"/>
  <c r="I1350" i="21"/>
  <c r="J1350" i="21"/>
  <c r="H1351" i="21"/>
  <c r="M1350" i="21"/>
  <c r="L1350" i="21"/>
  <c r="K1350" i="21"/>
  <c r="D1345" i="21"/>
  <c r="E1344" i="21"/>
  <c r="F1344" i="21"/>
  <c r="P1350" i="21"/>
  <c r="Q1350" i="21"/>
  <c r="N1350" i="21"/>
  <c r="O1350" i="21"/>
  <c r="I1351" i="21"/>
  <c r="K1351" i="21"/>
  <c r="M1351" i="21"/>
  <c r="H1352" i="21"/>
  <c r="L1351" i="21"/>
  <c r="J1351" i="21"/>
  <c r="F1345" i="21"/>
  <c r="D1346" i="21"/>
  <c r="E1345" i="21"/>
  <c r="N1351" i="21"/>
  <c r="O1351" i="21"/>
  <c r="P1351" i="21"/>
  <c r="Q1351" i="21"/>
  <c r="K1352" i="21"/>
  <c r="I1352" i="21"/>
  <c r="L1352" i="21"/>
  <c r="M1352" i="21"/>
  <c r="H1353" i="21"/>
  <c r="J1352" i="21"/>
  <c r="D1347" i="21"/>
  <c r="F1346" i="21"/>
  <c r="E1346" i="21"/>
  <c r="Q1352" i="21"/>
  <c r="O1352" i="21"/>
  <c r="P1352" i="21"/>
  <c r="N1352" i="21"/>
  <c r="H1354" i="21"/>
  <c r="I1353" i="21"/>
  <c r="J1353" i="21"/>
  <c r="M1353" i="21"/>
  <c r="L1353" i="21"/>
  <c r="K1353" i="21"/>
  <c r="F1347" i="21"/>
  <c r="E1347" i="21"/>
  <c r="D1348" i="21"/>
  <c r="L1354" i="21"/>
  <c r="J1354" i="21"/>
  <c r="K1354" i="21"/>
  <c r="I1354" i="21"/>
  <c r="H1355" i="21"/>
  <c r="M1354" i="21"/>
  <c r="Q1353" i="21"/>
  <c r="P1353" i="21"/>
  <c r="O1353" i="21"/>
  <c r="N1353" i="21"/>
  <c r="D1349" i="21"/>
  <c r="E1348" i="21"/>
  <c r="F1348" i="21"/>
  <c r="Q1354" i="21"/>
  <c r="N1354" i="21"/>
  <c r="O1354" i="21"/>
  <c r="P1354" i="21"/>
  <c r="H1356" i="21"/>
  <c r="J1355" i="21"/>
  <c r="K1355" i="21"/>
  <c r="L1355" i="21"/>
  <c r="M1355" i="21"/>
  <c r="I1355" i="21"/>
  <c r="D1350" i="21"/>
  <c r="E1349" i="21"/>
  <c r="F1349" i="21"/>
  <c r="M1356" i="21"/>
  <c r="K1356" i="21"/>
  <c r="I1356" i="21"/>
  <c r="L1356" i="21"/>
  <c r="H1357" i="21"/>
  <c r="J1356" i="21"/>
  <c r="Q1355" i="21"/>
  <c r="P1355" i="21"/>
  <c r="N1355" i="21"/>
  <c r="O1355" i="21"/>
  <c r="D1351" i="21"/>
  <c r="E1350" i="21"/>
  <c r="F1350" i="21"/>
  <c r="O1356" i="21"/>
  <c r="Q1356" i="21"/>
  <c r="P1356" i="21"/>
  <c r="N1356" i="21"/>
  <c r="M1357" i="21"/>
  <c r="K1357" i="21"/>
  <c r="J1357" i="21"/>
  <c r="L1357" i="21"/>
  <c r="H1358" i="21"/>
  <c r="I1357" i="21"/>
  <c r="F1351" i="21"/>
  <c r="D1352" i="21"/>
  <c r="E1351" i="21"/>
  <c r="H1359" i="21"/>
  <c r="J1358" i="21"/>
  <c r="K1358" i="21"/>
  <c r="I1358" i="21"/>
  <c r="M1358" i="21"/>
  <c r="L1358" i="21"/>
  <c r="N1357" i="21"/>
  <c r="P1357" i="21"/>
  <c r="O1357" i="21"/>
  <c r="Q1357" i="21"/>
  <c r="E1352" i="21"/>
  <c r="D1353" i="21"/>
  <c r="F1352" i="21"/>
  <c r="J1359" i="21"/>
  <c r="K1359" i="21"/>
  <c r="L1359" i="21"/>
  <c r="H1360" i="21"/>
  <c r="M1359" i="21"/>
  <c r="I1359" i="21"/>
  <c r="P1358" i="21"/>
  <c r="N1358" i="21"/>
  <c r="Q1358" i="21"/>
  <c r="O1358" i="21"/>
  <c r="D1354" i="21"/>
  <c r="F1353" i="21"/>
  <c r="E1353" i="21"/>
  <c r="H1361" i="21"/>
  <c r="K1360" i="21"/>
  <c r="I1360" i="21"/>
  <c r="J1360" i="21"/>
  <c r="L1360" i="21"/>
  <c r="M1360" i="21"/>
  <c r="P1359" i="21"/>
  <c r="Q1359" i="21"/>
  <c r="N1359" i="21"/>
  <c r="O1359" i="21"/>
  <c r="E1354" i="21"/>
  <c r="F1354" i="21"/>
  <c r="D1355" i="21"/>
  <c r="M1361" i="21"/>
  <c r="J1361" i="21"/>
  <c r="H1362" i="21"/>
  <c r="I1361" i="21"/>
  <c r="K1361" i="21"/>
  <c r="L1361" i="21"/>
  <c r="P1360" i="21"/>
  <c r="N1360" i="21"/>
  <c r="O1360" i="21"/>
  <c r="Q1360" i="21"/>
  <c r="F1355" i="21"/>
  <c r="E1355" i="21"/>
  <c r="D1356" i="21"/>
  <c r="K1362" i="21"/>
  <c r="I1362" i="21"/>
  <c r="M1362" i="21"/>
  <c r="J1362" i="21"/>
  <c r="H1363" i="21"/>
  <c r="L1362" i="21"/>
  <c r="N1361" i="21"/>
  <c r="O1361" i="21"/>
  <c r="P1361" i="21"/>
  <c r="Q1361" i="21"/>
  <c r="D1357" i="21"/>
  <c r="F1356" i="21"/>
  <c r="E1356" i="21"/>
  <c r="P1362" i="21"/>
  <c r="O1362" i="21"/>
  <c r="Q1362" i="21"/>
  <c r="N1362" i="21"/>
  <c r="K1363" i="21"/>
  <c r="L1363" i="21"/>
  <c r="H1364" i="21"/>
  <c r="I1363" i="21"/>
  <c r="M1363" i="21"/>
  <c r="J1363" i="21"/>
  <c r="D1358" i="21"/>
  <c r="F1357" i="21"/>
  <c r="E1357" i="21"/>
  <c r="L1364" i="21"/>
  <c r="J1364" i="21"/>
  <c r="K1364" i="21"/>
  <c r="I1364" i="21"/>
  <c r="H1365" i="21"/>
  <c r="M1364" i="21"/>
  <c r="N1363" i="21"/>
  <c r="P1363" i="21"/>
  <c r="Q1363" i="21"/>
  <c r="O1363" i="21"/>
  <c r="D1359" i="21"/>
  <c r="F1358" i="21"/>
  <c r="E1358" i="21"/>
  <c r="O1364" i="21"/>
  <c r="P1364" i="21"/>
  <c r="Q1364" i="21"/>
  <c r="N1364" i="21"/>
  <c r="I1365" i="21"/>
  <c r="M1365" i="21"/>
  <c r="L1365" i="21"/>
  <c r="J1365" i="21"/>
  <c r="H1366" i="21"/>
  <c r="K1365" i="21"/>
  <c r="E1359" i="21"/>
  <c r="D1360" i="21"/>
  <c r="F1359" i="21"/>
  <c r="N1365" i="21"/>
  <c r="P1365" i="21"/>
  <c r="Q1365" i="21"/>
  <c r="O1365" i="21"/>
  <c r="I1366" i="21"/>
  <c r="K1366" i="21"/>
  <c r="M1366" i="21"/>
  <c r="L1366" i="21"/>
  <c r="J1366" i="21"/>
  <c r="H1367" i="21"/>
  <c r="D1361" i="21"/>
  <c r="F1360" i="21"/>
  <c r="E1360" i="21"/>
  <c r="P1366" i="21"/>
  <c r="N1366" i="21"/>
  <c r="Q1366" i="21"/>
  <c r="O1366" i="21"/>
  <c r="K1367" i="21"/>
  <c r="L1367" i="21"/>
  <c r="I1367" i="21"/>
  <c r="H1368" i="21"/>
  <c r="M1367" i="21"/>
  <c r="J1367" i="21"/>
  <c r="D1362" i="21"/>
  <c r="E1361" i="21"/>
  <c r="F1361" i="21"/>
  <c r="O1367" i="21"/>
  <c r="Q1367" i="21"/>
  <c r="N1367" i="21"/>
  <c r="P1367" i="21"/>
  <c r="I1368" i="21"/>
  <c r="K1368" i="21"/>
  <c r="H1369" i="21"/>
  <c r="L1368" i="21"/>
  <c r="J1368" i="21"/>
  <c r="M1368" i="21"/>
  <c r="D1363" i="21"/>
  <c r="F1362" i="21"/>
  <c r="E1362" i="21"/>
  <c r="N1368" i="21"/>
  <c r="O1368" i="21"/>
  <c r="Q1368" i="21"/>
  <c r="P1368" i="21"/>
  <c r="H1370" i="21"/>
  <c r="K1369" i="21"/>
  <c r="M1369" i="21"/>
  <c r="J1369" i="21"/>
  <c r="I1369" i="21"/>
  <c r="L1369" i="21"/>
  <c r="F1363" i="21"/>
  <c r="D1364" i="21"/>
  <c r="E1363" i="21"/>
  <c r="I1370" i="21"/>
  <c r="J1370" i="21"/>
  <c r="K1370" i="21"/>
  <c r="L1370" i="21"/>
  <c r="H1371" i="21"/>
  <c r="M1370" i="21"/>
  <c r="P1369" i="21"/>
  <c r="Q1369" i="21"/>
  <c r="O1369" i="21"/>
  <c r="N1369" i="21"/>
  <c r="D1365" i="21"/>
  <c r="E1364" i="21"/>
  <c r="F1364" i="21"/>
  <c r="O1370" i="21"/>
  <c r="P1370" i="21"/>
  <c r="N1370" i="21"/>
  <c r="Q1370" i="21"/>
  <c r="I1371" i="21"/>
  <c r="H1372" i="21"/>
  <c r="J1371" i="21"/>
  <c r="M1371" i="21"/>
  <c r="L1371" i="21"/>
  <c r="K1371" i="21"/>
  <c r="F1365" i="21"/>
  <c r="D1366" i="21"/>
  <c r="E1365" i="21"/>
  <c r="P1371" i="21"/>
  <c r="O1371" i="21"/>
  <c r="Q1371" i="21"/>
  <c r="N1371" i="21"/>
  <c r="K1372" i="21"/>
  <c r="I1372" i="21"/>
  <c r="L1372" i="21"/>
  <c r="M1372" i="21"/>
  <c r="H1373" i="21"/>
  <c r="J1372" i="21"/>
  <c r="D1367" i="21"/>
  <c r="F1366" i="21"/>
  <c r="E1366" i="21"/>
  <c r="Q1372" i="21"/>
  <c r="N1372" i="21"/>
  <c r="O1372" i="21"/>
  <c r="P1372" i="21"/>
  <c r="K1373" i="21"/>
  <c r="M1373" i="21"/>
  <c r="L1373" i="21"/>
  <c r="J1373" i="21"/>
  <c r="H1374" i="21"/>
  <c r="I1373" i="21"/>
  <c r="D1368" i="21"/>
  <c r="E1367" i="21"/>
  <c r="F1367" i="21"/>
  <c r="J1374" i="21"/>
  <c r="H1375" i="21"/>
  <c r="K1374" i="21"/>
  <c r="M1374" i="21"/>
  <c r="L1374" i="21"/>
  <c r="I1374" i="21"/>
  <c r="O1373" i="21"/>
  <c r="Q1373" i="21"/>
  <c r="N1373" i="21"/>
  <c r="P1373" i="21"/>
  <c r="F1368" i="21"/>
  <c r="D1369" i="21"/>
  <c r="E1368" i="21"/>
  <c r="J1375" i="21"/>
  <c r="M1375" i="21"/>
  <c r="I1375" i="21"/>
  <c r="H1376" i="21"/>
  <c r="L1375" i="21"/>
  <c r="K1375" i="21"/>
  <c r="P1374" i="21"/>
  <c r="N1374" i="21"/>
  <c r="O1374" i="21"/>
  <c r="Q1374" i="21"/>
  <c r="F1369" i="21"/>
  <c r="E1369" i="21"/>
  <c r="D1370" i="21"/>
  <c r="O1375" i="21"/>
  <c r="P1375" i="21"/>
  <c r="N1375" i="21"/>
  <c r="Q1375" i="21"/>
  <c r="I1376" i="21"/>
  <c r="H1377" i="21"/>
  <c r="J1376" i="21"/>
  <c r="K1376" i="21"/>
  <c r="L1376" i="21"/>
  <c r="M1376" i="21"/>
  <c r="F1370" i="21"/>
  <c r="D1371" i="21"/>
  <c r="E1370" i="21"/>
  <c r="Q1376" i="21"/>
  <c r="P1376" i="21"/>
  <c r="N1376" i="21"/>
  <c r="O1376" i="21"/>
  <c r="M1377" i="21"/>
  <c r="I1377" i="21"/>
  <c r="H1378" i="21"/>
  <c r="K1377" i="21"/>
  <c r="L1377" i="21"/>
  <c r="J1377" i="21"/>
  <c r="D1372" i="21"/>
  <c r="F1371" i="21"/>
  <c r="E1371" i="21"/>
  <c r="P1377" i="21"/>
  <c r="O1377" i="21"/>
  <c r="Q1377" i="21"/>
  <c r="N1377" i="21"/>
  <c r="J1378" i="21"/>
  <c r="M1378" i="21"/>
  <c r="K1378" i="21"/>
  <c r="I1378" i="21"/>
  <c r="H1379" i="21"/>
  <c r="L1378" i="21"/>
  <c r="D1373" i="21"/>
  <c r="F1372" i="21"/>
  <c r="E1372" i="21"/>
  <c r="P1378" i="21"/>
  <c r="O1378" i="21"/>
  <c r="Q1378" i="21"/>
  <c r="N1378" i="21"/>
  <c r="M1379" i="21"/>
  <c r="L1379" i="21"/>
  <c r="H1380" i="21"/>
  <c r="I1379" i="21"/>
  <c r="K1379" i="21"/>
  <c r="J1379" i="21"/>
  <c r="E1373" i="21"/>
  <c r="D1374" i="21"/>
  <c r="F1373" i="21"/>
  <c r="K1380" i="21"/>
  <c r="J1380" i="21"/>
  <c r="I1380" i="21"/>
  <c r="L1380" i="21"/>
  <c r="H1381" i="21"/>
  <c r="M1380" i="21"/>
  <c r="O1379" i="21"/>
  <c r="Q1379" i="21"/>
  <c r="P1379" i="21"/>
  <c r="N1379" i="21"/>
  <c r="D1375" i="21"/>
  <c r="F1374" i="21"/>
  <c r="E1374" i="21"/>
  <c r="N1380" i="21"/>
  <c r="Q1380" i="21"/>
  <c r="O1380" i="21"/>
  <c r="P1380" i="21"/>
  <c r="I1381" i="21"/>
  <c r="M1381" i="21"/>
  <c r="H1382" i="21"/>
  <c r="L1381" i="21"/>
  <c r="K1381" i="21"/>
  <c r="J1381" i="21"/>
  <c r="E1375" i="21"/>
  <c r="D1376" i="21"/>
  <c r="F1375" i="21"/>
  <c r="Q1381" i="21"/>
  <c r="P1381" i="21"/>
  <c r="N1381" i="21"/>
  <c r="O1381" i="21"/>
  <c r="H1383" i="21"/>
  <c r="K1382" i="21"/>
  <c r="L1382" i="21"/>
  <c r="I1382" i="21"/>
  <c r="M1382" i="21"/>
  <c r="J1382" i="21"/>
  <c r="E1376" i="21"/>
  <c r="D1377" i="21"/>
  <c r="F1376" i="21"/>
  <c r="I1383" i="21"/>
  <c r="J1383" i="21"/>
  <c r="L1383" i="21"/>
  <c r="M1383" i="21"/>
  <c r="H1384" i="21"/>
  <c r="K1383" i="21"/>
  <c r="O1382" i="21"/>
  <c r="P1382" i="21"/>
  <c r="N1382" i="21"/>
  <c r="Q1382" i="21"/>
  <c r="D1378" i="21"/>
  <c r="E1377" i="21"/>
  <c r="F1377" i="21"/>
  <c r="Q1383" i="21"/>
  <c r="P1383" i="21"/>
  <c r="O1383" i="21"/>
  <c r="N1383" i="21"/>
  <c r="M1384" i="21"/>
  <c r="H1385" i="21"/>
  <c r="J1384" i="21"/>
  <c r="I1384" i="21"/>
  <c r="K1384" i="21"/>
  <c r="L1384" i="21"/>
  <c r="D1379" i="21"/>
  <c r="F1378" i="21"/>
  <c r="E1378" i="21"/>
  <c r="K1385" i="21"/>
  <c r="H1386" i="21"/>
  <c r="M1385" i="21"/>
  <c r="I1385" i="21"/>
  <c r="L1385" i="21"/>
  <c r="J1385" i="21"/>
  <c r="Q1384" i="21"/>
  <c r="O1384" i="21"/>
  <c r="N1384" i="21"/>
  <c r="P1384" i="21"/>
  <c r="F1379" i="21"/>
  <c r="E1379" i="21"/>
  <c r="D1380" i="21"/>
  <c r="J1386" i="21"/>
  <c r="K1386" i="21"/>
  <c r="H1387" i="21"/>
  <c r="I1386" i="21"/>
  <c r="L1386" i="21"/>
  <c r="M1386" i="21"/>
  <c r="N1385" i="21"/>
  <c r="Q1385" i="21"/>
  <c r="O1385" i="21"/>
  <c r="P1385" i="21"/>
  <c r="F1380" i="21"/>
  <c r="D1381" i="21"/>
  <c r="E1380" i="21"/>
  <c r="I1387" i="21"/>
  <c r="K1387" i="21"/>
  <c r="H1388" i="21"/>
  <c r="J1387" i="21"/>
  <c r="L1387" i="21"/>
  <c r="M1387" i="21"/>
  <c r="P1386" i="21"/>
  <c r="Q1386" i="21"/>
  <c r="N1386" i="21"/>
  <c r="O1386" i="21"/>
  <c r="F1381" i="21"/>
  <c r="E1381" i="21"/>
  <c r="D1382" i="21"/>
  <c r="P1387" i="21"/>
  <c r="N1387" i="21"/>
  <c r="O1387" i="21"/>
  <c r="Q1387" i="21"/>
  <c r="M1388" i="21"/>
  <c r="L1388" i="21"/>
  <c r="J1388" i="21"/>
  <c r="K1388" i="21"/>
  <c r="H1389" i="21"/>
  <c r="I1388" i="21"/>
  <c r="E1382" i="21"/>
  <c r="D1383" i="21"/>
  <c r="F1382" i="21"/>
  <c r="I1389" i="21"/>
  <c r="M1389" i="21"/>
  <c r="J1389" i="21"/>
  <c r="K1389" i="21"/>
  <c r="H1390" i="21"/>
  <c r="L1389" i="21"/>
  <c r="O1388" i="21"/>
  <c r="N1388" i="21"/>
  <c r="P1388" i="21"/>
  <c r="Q1388" i="21"/>
  <c r="D1384" i="21"/>
  <c r="F1383" i="21"/>
  <c r="E1383" i="21"/>
  <c r="Q1389" i="21"/>
  <c r="N1389" i="21"/>
  <c r="O1389" i="21"/>
  <c r="P1389" i="21"/>
  <c r="K1390" i="21"/>
  <c r="J1390" i="21"/>
  <c r="I1390" i="21"/>
  <c r="L1390" i="21"/>
  <c r="H1391" i="21"/>
  <c r="M1390" i="21"/>
  <c r="D1385" i="21"/>
  <c r="E1384" i="21"/>
  <c r="F1384" i="21"/>
  <c r="O1390" i="21"/>
  <c r="P1390" i="21"/>
  <c r="Q1390" i="21"/>
  <c r="N1390" i="21"/>
  <c r="K1391" i="21"/>
  <c r="H1392" i="21"/>
  <c r="J1391" i="21"/>
  <c r="I1391" i="21"/>
  <c r="L1391" i="21"/>
  <c r="M1391" i="21"/>
  <c r="D1386" i="21"/>
  <c r="F1385" i="21"/>
  <c r="E1385" i="21"/>
  <c r="K1392" i="21"/>
  <c r="H1393" i="21"/>
  <c r="M1392" i="21"/>
  <c r="L1392" i="21"/>
  <c r="I1392" i="21"/>
  <c r="J1392" i="21"/>
  <c r="Q1391" i="21"/>
  <c r="P1391" i="21"/>
  <c r="N1391" i="21"/>
  <c r="O1391" i="21"/>
  <c r="D1387" i="21"/>
  <c r="F1386" i="21"/>
  <c r="E1386" i="21"/>
  <c r="I1393" i="21"/>
  <c r="M1393" i="21"/>
  <c r="K1393" i="21"/>
  <c r="H1394" i="21"/>
  <c r="L1393" i="21"/>
  <c r="J1393" i="21"/>
  <c r="N1392" i="21"/>
  <c r="P1392" i="21"/>
  <c r="Q1392" i="21"/>
  <c r="O1392" i="21"/>
  <c r="E1387" i="21"/>
  <c r="F1387" i="21"/>
  <c r="D1388" i="21"/>
  <c r="N1393" i="21"/>
  <c r="P1393" i="21"/>
  <c r="Q1393" i="21"/>
  <c r="O1393" i="21"/>
  <c r="K1394" i="21"/>
  <c r="J1394" i="21"/>
  <c r="H1395" i="21"/>
  <c r="L1394" i="21"/>
  <c r="I1394" i="21"/>
  <c r="M1394" i="21"/>
  <c r="E1388" i="21"/>
  <c r="D1389" i="21"/>
  <c r="F1388" i="21"/>
  <c r="H1396" i="21"/>
  <c r="M1395" i="21"/>
  <c r="K1395" i="21"/>
  <c r="J1395" i="21"/>
  <c r="I1395" i="21"/>
  <c r="L1395" i="21"/>
  <c r="O1394" i="21"/>
  <c r="P1394" i="21"/>
  <c r="Q1394" i="21"/>
  <c r="N1394" i="21"/>
  <c r="F1389" i="21"/>
  <c r="E1389" i="21"/>
  <c r="D1390" i="21"/>
  <c r="I1396" i="21"/>
  <c r="H1397" i="21"/>
  <c r="K1396" i="21"/>
  <c r="M1396" i="21"/>
  <c r="L1396" i="21"/>
  <c r="J1396" i="21"/>
  <c r="Q1395" i="21"/>
  <c r="P1395" i="21"/>
  <c r="O1395" i="21"/>
  <c r="N1395" i="21"/>
  <c r="F1390" i="21"/>
  <c r="E1390" i="21"/>
  <c r="D1391" i="21"/>
  <c r="O1396" i="21"/>
  <c r="Q1396" i="21"/>
  <c r="P1396" i="21"/>
  <c r="N1396" i="21"/>
  <c r="L1397" i="21"/>
  <c r="M1397" i="21"/>
  <c r="H1398" i="21"/>
  <c r="I1397" i="21"/>
  <c r="K1397" i="21"/>
  <c r="J1397" i="21"/>
  <c r="E1391" i="21"/>
  <c r="F1391" i="21"/>
  <c r="D1392" i="21"/>
  <c r="I1398" i="21"/>
  <c r="M1398" i="21"/>
  <c r="H1399" i="21"/>
  <c r="K1398" i="21"/>
  <c r="L1398" i="21"/>
  <c r="J1398" i="21"/>
  <c r="N1397" i="21"/>
  <c r="P1397" i="21"/>
  <c r="O1397" i="21"/>
  <c r="Q1397" i="21"/>
  <c r="E1392" i="21"/>
  <c r="F1392" i="21"/>
  <c r="D1393" i="21"/>
  <c r="P1398" i="21"/>
  <c r="O1398" i="21"/>
  <c r="Q1398" i="21"/>
  <c r="N1398" i="21"/>
  <c r="J1399" i="21"/>
  <c r="H1400" i="21"/>
  <c r="K1399" i="21"/>
  <c r="L1399" i="21"/>
  <c r="M1399" i="21"/>
  <c r="I1399" i="21"/>
  <c r="F1393" i="21"/>
  <c r="D1394" i="21"/>
  <c r="E1393" i="21"/>
  <c r="J1400" i="21"/>
  <c r="H1401" i="21"/>
  <c r="I1400" i="21"/>
  <c r="M1400" i="21"/>
  <c r="K1400" i="21"/>
  <c r="L1400" i="21"/>
  <c r="O1399" i="21"/>
  <c r="P1399" i="21"/>
  <c r="N1399" i="21"/>
  <c r="Q1399" i="21"/>
  <c r="D1395" i="21"/>
  <c r="E1394" i="21"/>
  <c r="F1394" i="21"/>
  <c r="M1401" i="21"/>
  <c r="J1401" i="21"/>
  <c r="I1401" i="21"/>
  <c r="K1401" i="21"/>
  <c r="H1402" i="21"/>
  <c r="L1401" i="21"/>
  <c r="O1400" i="21"/>
  <c r="Q1400" i="21"/>
  <c r="N1400" i="21"/>
  <c r="P1400" i="21"/>
  <c r="F1395" i="21"/>
  <c r="E1395" i="21"/>
  <c r="D1396" i="21"/>
  <c r="O1401" i="21"/>
  <c r="Q1401" i="21"/>
  <c r="P1401" i="21"/>
  <c r="N1401" i="21"/>
  <c r="M1402" i="21"/>
  <c r="H1403" i="21"/>
  <c r="I1402" i="21"/>
  <c r="K1402" i="21"/>
  <c r="L1402" i="21"/>
  <c r="J1402" i="21"/>
  <c r="F1396" i="21"/>
  <c r="D1397" i="21"/>
  <c r="E1396" i="21"/>
  <c r="J1403" i="21"/>
  <c r="L1403" i="21"/>
  <c r="K1403" i="21"/>
  <c r="H1404" i="21"/>
  <c r="M1403" i="21"/>
  <c r="I1403" i="21"/>
  <c r="N1402" i="21"/>
  <c r="O1402" i="21"/>
  <c r="Q1402" i="21"/>
  <c r="P1402" i="21"/>
  <c r="D1398" i="21"/>
  <c r="F1397" i="21"/>
  <c r="E1397" i="21"/>
  <c r="L1404" i="21"/>
  <c r="M1404" i="21"/>
  <c r="J1404" i="21"/>
  <c r="K1404" i="21"/>
  <c r="H1405" i="21"/>
  <c r="I1404" i="21"/>
  <c r="N1403" i="21"/>
  <c r="Q1403" i="21"/>
  <c r="P1403" i="21"/>
  <c r="O1403" i="21"/>
  <c r="F1398" i="21"/>
  <c r="D1399" i="21"/>
  <c r="E1398" i="21"/>
  <c r="L1405" i="21"/>
  <c r="K1405" i="21"/>
  <c r="J1405" i="21"/>
  <c r="M1405" i="21"/>
  <c r="H1406" i="21"/>
  <c r="I1405" i="21"/>
  <c r="P1404" i="21"/>
  <c r="Q1404" i="21"/>
  <c r="O1404" i="21"/>
  <c r="N1404" i="21"/>
  <c r="F1399" i="21"/>
  <c r="D1400" i="21"/>
  <c r="E1399" i="21"/>
  <c r="L1406" i="21"/>
  <c r="H1407" i="21"/>
  <c r="I1406" i="21"/>
  <c r="M1406" i="21"/>
  <c r="J1406" i="21"/>
  <c r="K1406" i="21"/>
  <c r="N1405" i="21"/>
  <c r="O1405" i="21"/>
  <c r="P1405" i="21"/>
  <c r="Q1405" i="21"/>
  <c r="E1400" i="21"/>
  <c r="F1400" i="21"/>
  <c r="D1401" i="21"/>
  <c r="K1407" i="21"/>
  <c r="H1408" i="21"/>
  <c r="L1407" i="21"/>
  <c r="M1407" i="21"/>
  <c r="I1407" i="21"/>
  <c r="J1407" i="21"/>
  <c r="P1406" i="21"/>
  <c r="Q1406" i="21"/>
  <c r="N1406" i="21"/>
  <c r="O1406" i="21"/>
  <c r="E1401" i="21"/>
  <c r="D1402" i="21"/>
  <c r="F1401" i="21"/>
  <c r="H1409" i="21"/>
  <c r="J1408" i="21"/>
  <c r="L1408" i="21"/>
  <c r="K1408" i="21"/>
  <c r="I1408" i="21"/>
  <c r="M1408" i="21"/>
  <c r="N1407" i="21"/>
  <c r="O1407" i="21"/>
  <c r="P1407" i="21"/>
  <c r="Q1407" i="21"/>
  <c r="D1403" i="21"/>
  <c r="E1402" i="21"/>
  <c r="F1402" i="21"/>
  <c r="I1409" i="21"/>
  <c r="M1409" i="21"/>
  <c r="K1409" i="21"/>
  <c r="H1410" i="21"/>
  <c r="J1409" i="21"/>
  <c r="L1409" i="21"/>
  <c r="Q1408" i="21"/>
  <c r="N1408" i="21"/>
  <c r="P1408" i="21"/>
  <c r="O1408" i="21"/>
  <c r="E1403" i="21"/>
  <c r="F1403" i="21"/>
  <c r="D1404" i="21"/>
  <c r="P1409" i="21"/>
  <c r="Q1409" i="21"/>
  <c r="O1409" i="21"/>
  <c r="N1409" i="21"/>
  <c r="J1410" i="21"/>
  <c r="H1411" i="21"/>
  <c r="I1410" i="21"/>
  <c r="K1410" i="21"/>
  <c r="M1410" i="21"/>
  <c r="L1410" i="21"/>
  <c r="E1404" i="21"/>
  <c r="F1404" i="21"/>
  <c r="D1405" i="21"/>
  <c r="H1412" i="21"/>
  <c r="I1411" i="21"/>
  <c r="K1411" i="21"/>
  <c r="M1411" i="21"/>
  <c r="L1411" i="21"/>
  <c r="J1411" i="21"/>
  <c r="P1410" i="21"/>
  <c r="Q1410" i="21"/>
  <c r="N1410" i="21"/>
  <c r="O1410" i="21"/>
  <c r="D1406" i="21"/>
  <c r="E1405" i="21"/>
  <c r="F1405" i="21"/>
  <c r="I1412" i="21"/>
  <c r="J1412" i="21"/>
  <c r="M1412" i="21"/>
  <c r="L1412" i="21"/>
  <c r="H1413" i="21"/>
  <c r="K1412" i="21"/>
  <c r="Q1411" i="21"/>
  <c r="P1411" i="21"/>
  <c r="N1411" i="21"/>
  <c r="O1411" i="21"/>
  <c r="F1406" i="21"/>
  <c r="D1407" i="21"/>
  <c r="E1406" i="21"/>
  <c r="Q1412" i="21"/>
  <c r="O1412" i="21"/>
  <c r="P1412" i="21"/>
  <c r="N1412" i="21"/>
  <c r="K1413" i="21"/>
  <c r="M1413" i="21"/>
  <c r="L1413" i="21"/>
  <c r="J1413" i="21"/>
  <c r="H1414" i="21"/>
  <c r="I1413" i="21"/>
  <c r="E1407" i="21"/>
  <c r="D1408" i="21"/>
  <c r="F1407" i="21"/>
  <c r="M1414" i="21"/>
  <c r="L1414" i="21"/>
  <c r="H1415" i="21"/>
  <c r="K1414" i="21"/>
  <c r="J1414" i="21"/>
  <c r="I1414" i="21"/>
  <c r="P1413" i="21"/>
  <c r="O1413" i="21"/>
  <c r="N1413" i="21"/>
  <c r="Q1413" i="21"/>
  <c r="F1408" i="21"/>
  <c r="E1408" i="21"/>
  <c r="D1409" i="21"/>
  <c r="L1415" i="21"/>
  <c r="H1416" i="21"/>
  <c r="M1415" i="21"/>
  <c r="I1415" i="21"/>
  <c r="J1415" i="21"/>
  <c r="K1415" i="21"/>
  <c r="O1414" i="21"/>
  <c r="N1414" i="21"/>
  <c r="Q1414" i="21"/>
  <c r="P1414" i="21"/>
  <c r="D1410" i="21"/>
  <c r="E1409" i="21"/>
  <c r="F1409" i="21"/>
  <c r="L1416" i="21"/>
  <c r="I1416" i="21"/>
  <c r="H1417" i="21"/>
  <c r="K1416" i="21"/>
  <c r="M1416" i="21"/>
  <c r="J1416" i="21"/>
  <c r="N1415" i="21"/>
  <c r="P1415" i="21"/>
  <c r="O1415" i="21"/>
  <c r="Q1415" i="21"/>
  <c r="D1411" i="21"/>
  <c r="F1410" i="21"/>
  <c r="E1410" i="21"/>
  <c r="N1416" i="21"/>
  <c r="Q1416" i="21"/>
  <c r="O1416" i="21"/>
  <c r="P1416" i="21"/>
  <c r="M1417" i="21"/>
  <c r="K1417" i="21"/>
  <c r="J1417" i="21"/>
  <c r="L1417" i="21"/>
  <c r="H1418" i="21"/>
  <c r="I1417" i="21"/>
  <c r="F1411" i="21"/>
  <c r="E1411" i="21"/>
  <c r="D1412" i="21"/>
  <c r="L1418" i="21"/>
  <c r="I1418" i="21"/>
  <c r="H1419" i="21"/>
  <c r="M1418" i="21"/>
  <c r="J1418" i="21"/>
  <c r="K1418" i="21"/>
  <c r="P1417" i="21"/>
  <c r="Q1417" i="21"/>
  <c r="O1417" i="21"/>
  <c r="N1417" i="21"/>
  <c r="E1412" i="21"/>
  <c r="D1413" i="21"/>
  <c r="F1412" i="21"/>
  <c r="O1418" i="21"/>
  <c r="Q1418" i="21"/>
  <c r="P1418" i="21"/>
  <c r="N1418" i="21"/>
  <c r="K1419" i="21"/>
  <c r="H1420" i="21"/>
  <c r="I1419" i="21"/>
  <c r="L1419" i="21"/>
  <c r="M1419" i="21"/>
  <c r="J1419" i="21"/>
  <c r="E1413" i="21"/>
  <c r="D1414" i="21"/>
  <c r="F1413" i="21"/>
  <c r="J1420" i="21"/>
  <c r="K1420" i="21"/>
  <c r="M1420" i="21"/>
  <c r="L1420" i="21"/>
  <c r="H1421" i="21"/>
  <c r="I1420" i="21"/>
  <c r="O1419" i="21"/>
  <c r="N1419" i="21"/>
  <c r="Q1419" i="21"/>
  <c r="P1419" i="21"/>
  <c r="D1415" i="21"/>
  <c r="E1414" i="21"/>
  <c r="F1414" i="21"/>
  <c r="J1421" i="21"/>
  <c r="K1421" i="21"/>
  <c r="L1421" i="21"/>
  <c r="M1421" i="21"/>
  <c r="H1422" i="21"/>
  <c r="I1421" i="21"/>
  <c r="Q1420" i="21"/>
  <c r="N1420" i="21"/>
  <c r="P1420" i="21"/>
  <c r="O1420" i="21"/>
  <c r="F1415" i="21"/>
  <c r="D1416" i="21"/>
  <c r="E1415" i="21"/>
  <c r="K1422" i="21"/>
  <c r="J1422" i="21"/>
  <c r="H1423" i="21"/>
  <c r="I1422" i="21"/>
  <c r="L1422" i="21"/>
  <c r="M1422" i="21"/>
  <c r="N1421" i="21"/>
  <c r="Q1421" i="21"/>
  <c r="O1421" i="21"/>
  <c r="P1421" i="21"/>
  <c r="E1416" i="21"/>
  <c r="F1416" i="21"/>
  <c r="D1417" i="21"/>
  <c r="J1423" i="21"/>
  <c r="H1424" i="21"/>
  <c r="K1423" i="21"/>
  <c r="L1423" i="21"/>
  <c r="I1423" i="21"/>
  <c r="M1423" i="21"/>
  <c r="Q1422" i="21"/>
  <c r="P1422" i="21"/>
  <c r="O1422" i="21"/>
  <c r="N1422" i="21"/>
  <c r="D1418" i="21"/>
  <c r="E1417" i="21"/>
  <c r="F1417" i="21"/>
  <c r="J1424" i="21"/>
  <c r="I1424" i="21"/>
  <c r="H1425" i="21"/>
  <c r="L1424" i="21"/>
  <c r="K1424" i="21"/>
  <c r="M1424" i="21"/>
  <c r="N1423" i="21"/>
  <c r="O1423" i="21"/>
  <c r="Q1423" i="21"/>
  <c r="P1423" i="21"/>
  <c r="D1419" i="21"/>
  <c r="E1418" i="21"/>
  <c r="F1418" i="21"/>
  <c r="P1424" i="21"/>
  <c r="Q1424" i="21"/>
  <c r="O1424" i="21"/>
  <c r="N1424" i="21"/>
  <c r="K1425" i="21"/>
  <c r="L1425" i="21"/>
  <c r="I1425" i="21"/>
  <c r="M1425" i="21"/>
  <c r="H1426" i="21"/>
  <c r="J1425" i="21"/>
  <c r="F1419" i="21"/>
  <c r="E1419" i="21"/>
  <c r="D1420" i="21"/>
  <c r="Q1425" i="21"/>
  <c r="P1425" i="21"/>
  <c r="O1425" i="21"/>
  <c r="N1425" i="21"/>
  <c r="J1426" i="21"/>
  <c r="M1426" i="21"/>
  <c r="H1427" i="21"/>
  <c r="L1426" i="21"/>
  <c r="K1426" i="21"/>
  <c r="I1426" i="21"/>
  <c r="E1420" i="21"/>
  <c r="D1421" i="21"/>
  <c r="F1420" i="21"/>
  <c r="J1427" i="21"/>
  <c r="K1427" i="21"/>
  <c r="H1428" i="21"/>
  <c r="I1427" i="21"/>
  <c r="M1427" i="21"/>
  <c r="L1427" i="21"/>
  <c r="P1426" i="21"/>
  <c r="Q1426" i="21"/>
  <c r="N1426" i="21"/>
  <c r="O1426" i="21"/>
  <c r="E1421" i="21"/>
  <c r="D1422" i="21"/>
  <c r="F1421" i="21"/>
  <c r="K1428" i="21"/>
  <c r="L1428" i="21"/>
  <c r="M1428" i="21"/>
  <c r="I1428" i="21"/>
  <c r="H1429" i="21"/>
  <c r="J1428" i="21"/>
  <c r="O1427" i="21"/>
  <c r="Q1427" i="21"/>
  <c r="P1427" i="21"/>
  <c r="N1427" i="21"/>
  <c r="F1422" i="21"/>
  <c r="D1423" i="21"/>
  <c r="E1422" i="21"/>
  <c r="Q1428" i="21"/>
  <c r="O1428" i="21"/>
  <c r="N1428" i="21"/>
  <c r="P1428" i="21"/>
  <c r="J1429" i="21"/>
  <c r="K1429" i="21"/>
  <c r="L1429" i="21"/>
  <c r="I1429" i="21"/>
  <c r="H1430" i="21"/>
  <c r="M1429" i="21"/>
  <c r="E1423" i="21"/>
  <c r="D1424" i="21"/>
  <c r="F1423" i="21"/>
  <c r="P1429" i="21"/>
  <c r="N1429" i="21"/>
  <c r="O1429" i="21"/>
  <c r="Q1429" i="21"/>
  <c r="K1430" i="21"/>
  <c r="I1430" i="21"/>
  <c r="H1431" i="21"/>
  <c r="L1430" i="21"/>
  <c r="M1430" i="21"/>
  <c r="J1430" i="21"/>
  <c r="E1424" i="21"/>
  <c r="F1424" i="21"/>
  <c r="D1425" i="21"/>
  <c r="Q1430" i="21"/>
  <c r="N1430" i="21"/>
  <c r="O1430" i="21"/>
  <c r="P1430" i="21"/>
  <c r="L1431" i="21"/>
  <c r="H1432" i="21"/>
  <c r="J1431" i="21"/>
  <c r="M1431" i="21"/>
  <c r="K1431" i="21"/>
  <c r="I1431" i="21"/>
  <c r="D1426" i="21"/>
  <c r="E1425" i="21"/>
  <c r="F1425" i="21"/>
  <c r="K1432" i="21"/>
  <c r="M1432" i="21"/>
  <c r="H1433" i="21"/>
  <c r="L1432" i="21"/>
  <c r="J1432" i="21"/>
  <c r="I1432" i="21"/>
  <c r="Q1431" i="21"/>
  <c r="P1431" i="21"/>
  <c r="N1431" i="21"/>
  <c r="O1431" i="21"/>
  <c r="D1427" i="21"/>
  <c r="E1426" i="21"/>
  <c r="F1426" i="21"/>
  <c r="K1433" i="21"/>
  <c r="M1433" i="21"/>
  <c r="L1433" i="21"/>
  <c r="H1434" i="21"/>
  <c r="I1433" i="21"/>
  <c r="J1433" i="21"/>
  <c r="O1432" i="21"/>
  <c r="P1432" i="21"/>
  <c r="N1432" i="21"/>
  <c r="Q1432" i="21"/>
  <c r="F1427" i="21"/>
  <c r="E1427" i="21"/>
  <c r="D1428" i="21"/>
  <c r="I1434" i="21"/>
  <c r="K1434" i="21"/>
  <c r="H1435" i="21"/>
  <c r="L1434" i="21"/>
  <c r="M1434" i="21"/>
  <c r="J1434" i="21"/>
  <c r="N1433" i="21"/>
  <c r="P1433" i="21"/>
  <c r="Q1433" i="21"/>
  <c r="O1433" i="21"/>
  <c r="E1428" i="21"/>
  <c r="F1428" i="21"/>
  <c r="D1429" i="21"/>
  <c r="N1434" i="21"/>
  <c r="O1434" i="21"/>
  <c r="Q1434" i="21"/>
  <c r="P1434" i="21"/>
  <c r="K1435" i="21"/>
  <c r="I1435" i="21"/>
  <c r="M1435" i="21"/>
  <c r="H1436" i="21"/>
  <c r="J1435" i="21"/>
  <c r="L1435" i="21"/>
  <c r="D1430" i="21"/>
  <c r="F1429" i="21"/>
  <c r="E1429" i="21"/>
  <c r="P1435" i="21"/>
  <c r="O1435" i="21"/>
  <c r="N1435" i="21"/>
  <c r="Q1435" i="21"/>
  <c r="L1436" i="21"/>
  <c r="K1436" i="21"/>
  <c r="I1436" i="21"/>
  <c r="J1436" i="21"/>
  <c r="H1437" i="21"/>
  <c r="M1436" i="21"/>
  <c r="E1430" i="21"/>
  <c r="D1431" i="21"/>
  <c r="F1430" i="21"/>
  <c r="P1436" i="21"/>
  <c r="O1436" i="21"/>
  <c r="N1436" i="21"/>
  <c r="Q1436" i="21"/>
  <c r="I1437" i="21"/>
  <c r="K1437" i="21"/>
  <c r="J1437" i="21"/>
  <c r="H1438" i="21"/>
  <c r="L1437" i="21"/>
  <c r="M1437" i="21"/>
  <c r="E1431" i="21"/>
  <c r="F1431" i="21"/>
  <c r="D1432" i="21"/>
  <c r="O1437" i="21"/>
  <c r="Q1437" i="21"/>
  <c r="N1437" i="21"/>
  <c r="P1437" i="21"/>
  <c r="L1438" i="21"/>
  <c r="J1438" i="21"/>
  <c r="K1438" i="21"/>
  <c r="H1439" i="21"/>
  <c r="M1438" i="21"/>
  <c r="I1438" i="21"/>
  <c r="F1432" i="21"/>
  <c r="D1433" i="21"/>
  <c r="E1432" i="21"/>
  <c r="K1439" i="21"/>
  <c r="I1439" i="21"/>
  <c r="H1440" i="21"/>
  <c r="J1439" i="21"/>
  <c r="L1439" i="21"/>
  <c r="M1439" i="21"/>
  <c r="N1438" i="21"/>
  <c r="Q1438" i="21"/>
  <c r="P1438" i="21"/>
  <c r="O1438" i="21"/>
  <c r="F1433" i="21"/>
  <c r="E1433" i="21"/>
  <c r="D1434" i="21"/>
  <c r="P1439" i="21"/>
  <c r="Q1439" i="21"/>
  <c r="O1439" i="21"/>
  <c r="N1439" i="21"/>
  <c r="H1441" i="21"/>
  <c r="I1440" i="21"/>
  <c r="L1440" i="21"/>
  <c r="J1440" i="21"/>
  <c r="K1440" i="21"/>
  <c r="M1440" i="21"/>
  <c r="D1435" i="21"/>
  <c r="E1434" i="21"/>
  <c r="F1434" i="21"/>
  <c r="K1441" i="21"/>
  <c r="J1441" i="21"/>
  <c r="M1441" i="21"/>
  <c r="I1441" i="21"/>
  <c r="H1442" i="21"/>
  <c r="L1441" i="21"/>
  <c r="P1440" i="21"/>
  <c r="N1440" i="21"/>
  <c r="Q1440" i="21"/>
  <c r="O1440" i="21"/>
  <c r="D1436" i="21"/>
  <c r="F1435" i="21"/>
  <c r="E1435" i="21"/>
  <c r="N1441" i="21"/>
  <c r="P1441" i="21"/>
  <c r="Q1441" i="21"/>
  <c r="O1441" i="21"/>
  <c r="I1442" i="21"/>
  <c r="L1442" i="21"/>
  <c r="K1442" i="21"/>
  <c r="H1443" i="21"/>
  <c r="J1442" i="21"/>
  <c r="M1442" i="21"/>
  <c r="E1436" i="21"/>
  <c r="D1437" i="21"/>
  <c r="F1436" i="21"/>
  <c r="N1442" i="21"/>
  <c r="O1442" i="21"/>
  <c r="P1442" i="21"/>
  <c r="Q1442" i="21"/>
  <c r="I1443" i="21"/>
  <c r="K1443" i="21"/>
  <c r="M1443" i="21"/>
  <c r="H1444" i="21"/>
  <c r="L1443" i="21"/>
  <c r="J1443" i="21"/>
  <c r="F1437" i="21"/>
  <c r="D1438" i="21"/>
  <c r="E1437" i="21"/>
  <c r="P1443" i="21"/>
  <c r="O1443" i="21"/>
  <c r="Q1443" i="21"/>
  <c r="N1443" i="21"/>
  <c r="M1444" i="21"/>
  <c r="K1444" i="21"/>
  <c r="J1444" i="21"/>
  <c r="L1444" i="21"/>
  <c r="H1445" i="21"/>
  <c r="I1444" i="21"/>
  <c r="F1438" i="21"/>
  <c r="D1439" i="21"/>
  <c r="E1438" i="21"/>
  <c r="H1446" i="21"/>
  <c r="K1445" i="21"/>
  <c r="M1445" i="21"/>
  <c r="I1445" i="21"/>
  <c r="J1445" i="21"/>
  <c r="L1445" i="21"/>
  <c r="P1444" i="21"/>
  <c r="Q1444" i="21"/>
  <c r="N1444" i="21"/>
  <c r="O1444" i="21"/>
  <c r="E1439" i="21"/>
  <c r="F1439" i="21"/>
  <c r="D1440" i="21"/>
  <c r="H1447" i="21"/>
  <c r="L1446" i="21"/>
  <c r="I1446" i="21"/>
  <c r="M1446" i="21"/>
  <c r="J1446" i="21"/>
  <c r="K1446" i="21"/>
  <c r="N1445" i="21"/>
  <c r="O1445" i="21"/>
  <c r="P1445" i="21"/>
  <c r="Q1445" i="21"/>
  <c r="E1440" i="21"/>
  <c r="D1441" i="21"/>
  <c r="F1440" i="21"/>
  <c r="K1447" i="21"/>
  <c r="M1447" i="21"/>
  <c r="H1448" i="21"/>
  <c r="J1447" i="21"/>
  <c r="L1447" i="21"/>
  <c r="I1447" i="21"/>
  <c r="O1446" i="21"/>
  <c r="N1446" i="21"/>
  <c r="Q1446" i="21"/>
  <c r="P1446" i="21"/>
  <c r="D1442" i="21"/>
  <c r="E1441" i="21"/>
  <c r="F1441" i="21"/>
  <c r="L1448" i="21"/>
  <c r="K1448" i="21"/>
  <c r="I1448" i="21"/>
  <c r="H1449" i="21"/>
  <c r="M1448" i="21"/>
  <c r="J1448" i="21"/>
  <c r="N1447" i="21"/>
  <c r="Q1447" i="21"/>
  <c r="O1447" i="21"/>
  <c r="P1447" i="21"/>
  <c r="D1443" i="21"/>
  <c r="E1442" i="21"/>
  <c r="F1442" i="21"/>
  <c r="P1448" i="21"/>
  <c r="N1448" i="21"/>
  <c r="Q1448" i="21"/>
  <c r="O1448" i="21"/>
  <c r="I1449" i="21"/>
  <c r="J1449" i="21"/>
  <c r="L1449" i="21"/>
  <c r="M1449" i="21"/>
  <c r="H1450" i="21"/>
  <c r="K1449" i="21"/>
  <c r="D1444" i="21"/>
  <c r="E1443" i="21"/>
  <c r="F1443" i="21"/>
  <c r="P1449" i="21"/>
  <c r="Q1449" i="21"/>
  <c r="O1449" i="21"/>
  <c r="N1449" i="21"/>
  <c r="J1450" i="21"/>
  <c r="L1450" i="21"/>
  <c r="M1450" i="21"/>
  <c r="H1451" i="21"/>
  <c r="K1450" i="21"/>
  <c r="I1450" i="21"/>
  <c r="E1444" i="21"/>
  <c r="D1445" i="21"/>
  <c r="F1444" i="21"/>
  <c r="H1452" i="21"/>
  <c r="L1451" i="21"/>
  <c r="I1451" i="21"/>
  <c r="K1451" i="21"/>
  <c r="J1451" i="21"/>
  <c r="M1451" i="21"/>
  <c r="O1450" i="21"/>
  <c r="Q1450" i="21"/>
  <c r="N1450" i="21"/>
  <c r="P1450" i="21"/>
  <c r="D1446" i="21"/>
  <c r="E1445" i="21"/>
  <c r="F1445" i="21"/>
  <c r="J1452" i="21"/>
  <c r="L1452" i="21"/>
  <c r="I1452" i="21"/>
  <c r="K1452" i="21"/>
  <c r="H1453" i="21"/>
  <c r="M1452" i="21"/>
  <c r="Q1451" i="21"/>
  <c r="N1451" i="21"/>
  <c r="O1451" i="21"/>
  <c r="P1451" i="21"/>
  <c r="E1446" i="21"/>
  <c r="D1447" i="21"/>
  <c r="F1446" i="21"/>
  <c r="Q1452" i="21"/>
  <c r="O1452" i="21"/>
  <c r="P1452" i="21"/>
  <c r="N1452" i="21"/>
  <c r="I1453" i="21"/>
  <c r="M1453" i="21"/>
  <c r="H1454" i="21"/>
  <c r="L1453" i="21"/>
  <c r="J1453" i="21"/>
  <c r="K1453" i="21"/>
  <c r="E1447" i="21"/>
  <c r="F1447" i="21"/>
  <c r="D1448" i="21"/>
  <c r="N1453" i="21"/>
  <c r="P1453" i="21"/>
  <c r="Q1453" i="21"/>
  <c r="O1453" i="21"/>
  <c r="L1454" i="21"/>
  <c r="M1454" i="21"/>
  <c r="I1454" i="21"/>
  <c r="H1455" i="21"/>
  <c r="K1454" i="21"/>
  <c r="J1454" i="21"/>
  <c r="D1449" i="21"/>
  <c r="E1448" i="21"/>
  <c r="F1448" i="21"/>
  <c r="N1454" i="21"/>
  <c r="Q1454" i="21"/>
  <c r="O1454" i="21"/>
  <c r="P1454" i="21"/>
  <c r="K1455" i="21"/>
  <c r="I1455" i="21"/>
  <c r="H1456" i="21"/>
  <c r="L1455" i="21"/>
  <c r="J1455" i="21"/>
  <c r="M1455" i="21"/>
  <c r="E1449" i="21"/>
  <c r="F1449" i="21"/>
  <c r="D1450" i="21"/>
  <c r="O1455" i="21"/>
  <c r="N1455" i="21"/>
  <c r="Q1455" i="21"/>
  <c r="P1455" i="21"/>
  <c r="M1456" i="21"/>
  <c r="H1457" i="21"/>
  <c r="L1456" i="21"/>
  <c r="K1456" i="21"/>
  <c r="J1456" i="21"/>
  <c r="I1456" i="21"/>
  <c r="D1451" i="21"/>
  <c r="E1450" i="21"/>
  <c r="F1450" i="21"/>
  <c r="L1457" i="21"/>
  <c r="M1457" i="21"/>
  <c r="H1458" i="21"/>
  <c r="K1457" i="21"/>
  <c r="J1457" i="21"/>
  <c r="I1457" i="21"/>
  <c r="P1456" i="21"/>
  <c r="N1456" i="21"/>
  <c r="O1456" i="21"/>
  <c r="Q1456" i="21"/>
  <c r="D1452" i="21"/>
  <c r="F1451" i="21"/>
  <c r="E1451" i="21"/>
  <c r="M1458" i="21"/>
  <c r="L1458" i="21"/>
  <c r="I1458" i="21"/>
  <c r="H1459" i="21"/>
  <c r="J1458" i="21"/>
  <c r="K1458" i="21"/>
  <c r="Q1457" i="21"/>
  <c r="P1457" i="21"/>
  <c r="O1457" i="21"/>
  <c r="N1457" i="21"/>
  <c r="E1452" i="21"/>
  <c r="F1452" i="21"/>
  <c r="D1453" i="21"/>
  <c r="P1458" i="21"/>
  <c r="O1458" i="21"/>
  <c r="Q1458" i="21"/>
  <c r="N1458" i="21"/>
  <c r="M1459" i="21"/>
  <c r="I1459" i="21"/>
  <c r="J1459" i="21"/>
  <c r="L1459" i="21"/>
  <c r="H1460" i="21"/>
  <c r="K1459" i="21"/>
  <c r="D1454" i="21"/>
  <c r="F1453" i="21"/>
  <c r="E1453" i="21"/>
  <c r="P1459" i="21"/>
  <c r="Q1459" i="21"/>
  <c r="O1459" i="21"/>
  <c r="N1459" i="21"/>
  <c r="L1460" i="21"/>
  <c r="J1460" i="21"/>
  <c r="H1461" i="21"/>
  <c r="K1460" i="21"/>
  <c r="M1460" i="21"/>
  <c r="I1460" i="21"/>
  <c r="D1455" i="21"/>
  <c r="E1454" i="21"/>
  <c r="F1454" i="21"/>
  <c r="K1461" i="21"/>
  <c r="J1461" i="21"/>
  <c r="I1461" i="21"/>
  <c r="M1461" i="21"/>
  <c r="H1462" i="21"/>
  <c r="L1461" i="21"/>
  <c r="Q1460" i="21"/>
  <c r="N1460" i="21"/>
  <c r="P1460" i="21"/>
  <c r="O1460" i="21"/>
  <c r="D1456" i="21"/>
  <c r="E1455" i="21"/>
  <c r="F1455" i="21"/>
  <c r="O1461" i="21"/>
  <c r="N1461" i="21"/>
  <c r="Q1461" i="21"/>
  <c r="P1461" i="21"/>
  <c r="H1463" i="21"/>
  <c r="I1462" i="21"/>
  <c r="L1462" i="21"/>
  <c r="K1462" i="21"/>
  <c r="M1462" i="21"/>
  <c r="J1462" i="21"/>
  <c r="F1456" i="21"/>
  <c r="D1457" i="21"/>
  <c r="E1456" i="21"/>
  <c r="L1463" i="21"/>
  <c r="K1463" i="21"/>
  <c r="H1464" i="21"/>
  <c r="J1463" i="21"/>
  <c r="M1463" i="21"/>
  <c r="I1463" i="21"/>
  <c r="O1462" i="21"/>
  <c r="Q1462" i="21"/>
  <c r="P1462" i="21"/>
  <c r="N1462" i="21"/>
  <c r="E1457" i="21"/>
  <c r="F1457" i="21"/>
  <c r="D1458" i="21"/>
  <c r="H1465" i="21"/>
  <c r="J1464" i="21"/>
  <c r="L1464" i="21"/>
  <c r="M1464" i="21"/>
  <c r="K1464" i="21"/>
  <c r="I1464" i="21"/>
  <c r="N1463" i="21"/>
  <c r="P1463" i="21"/>
  <c r="Q1463" i="21"/>
  <c r="O1463" i="21"/>
  <c r="F1458" i="21"/>
  <c r="D1459" i="21"/>
  <c r="E1458" i="21"/>
  <c r="K1465" i="21"/>
  <c r="J1465" i="21"/>
  <c r="H1466" i="21"/>
  <c r="M1465" i="21"/>
  <c r="I1465" i="21"/>
  <c r="L1465" i="21"/>
  <c r="N1464" i="21"/>
  <c r="P1464" i="21"/>
  <c r="Q1464" i="21"/>
  <c r="O1464" i="21"/>
  <c r="D1460" i="21"/>
  <c r="E1459" i="21"/>
  <c r="F1459" i="21"/>
  <c r="K1466" i="21"/>
  <c r="L1466" i="21"/>
  <c r="I1466" i="21"/>
  <c r="M1466" i="21"/>
  <c r="H1467" i="21"/>
  <c r="J1466" i="21"/>
  <c r="N1465" i="21"/>
  <c r="Q1465" i="21"/>
  <c r="O1465" i="21"/>
  <c r="P1465" i="21"/>
  <c r="F1460" i="21"/>
  <c r="E1460" i="21"/>
  <c r="D1461" i="21"/>
  <c r="P1466" i="21"/>
  <c r="Q1466" i="21"/>
  <c r="N1466" i="21"/>
  <c r="O1466" i="21"/>
  <c r="L1467" i="21"/>
  <c r="K1467" i="21"/>
  <c r="J1467" i="21"/>
  <c r="H1468" i="21"/>
  <c r="I1467" i="21"/>
  <c r="M1467" i="21"/>
  <c r="F1461" i="21"/>
  <c r="D1462" i="21"/>
  <c r="E1461" i="21"/>
  <c r="M1468" i="21"/>
  <c r="L1468" i="21"/>
  <c r="K1468" i="21"/>
  <c r="I1468" i="21"/>
  <c r="H1469" i="21"/>
  <c r="J1468" i="21"/>
  <c r="Q1467" i="21"/>
  <c r="P1467" i="21"/>
  <c r="O1467" i="21"/>
  <c r="N1467" i="21"/>
  <c r="D1463" i="21"/>
  <c r="E1462" i="21"/>
  <c r="F1462" i="21"/>
  <c r="Q1468" i="21"/>
  <c r="N1468" i="21"/>
  <c r="P1468" i="21"/>
  <c r="O1468" i="21"/>
  <c r="J1469" i="21"/>
  <c r="L1469" i="21"/>
  <c r="K1469" i="21"/>
  <c r="M1469" i="21"/>
  <c r="H1470" i="21"/>
  <c r="I1469" i="21"/>
  <c r="F1463" i="21"/>
  <c r="D1464" i="21"/>
  <c r="E1463" i="21"/>
  <c r="K1470" i="21"/>
  <c r="J1470" i="21"/>
  <c r="H1471" i="21"/>
  <c r="L1470" i="21"/>
  <c r="I1470" i="21"/>
  <c r="M1470" i="21"/>
  <c r="Q1469" i="21"/>
  <c r="O1469" i="21"/>
  <c r="N1469" i="21"/>
  <c r="P1469" i="21"/>
  <c r="D1465" i="21"/>
  <c r="E1464" i="21"/>
  <c r="F1464" i="21"/>
  <c r="H1472" i="21"/>
  <c r="L1471" i="21"/>
  <c r="I1471" i="21"/>
  <c r="M1471" i="21"/>
  <c r="J1471" i="21"/>
  <c r="K1471" i="21"/>
  <c r="N1470" i="21"/>
  <c r="Q1470" i="21"/>
  <c r="P1470" i="21"/>
  <c r="O1470" i="21"/>
  <c r="E1465" i="21"/>
  <c r="F1465" i="21"/>
  <c r="D1466" i="21"/>
  <c r="I1472" i="21"/>
  <c r="L1472" i="21"/>
  <c r="K1472" i="21"/>
  <c r="H1473" i="21"/>
  <c r="J1472" i="21"/>
  <c r="M1472" i="21"/>
  <c r="Q1471" i="21"/>
  <c r="N1471" i="21"/>
  <c r="P1471" i="21"/>
  <c r="O1471" i="21"/>
  <c r="D1467" i="21"/>
  <c r="E1466" i="21"/>
  <c r="F1466" i="21"/>
  <c r="Q1472" i="21"/>
  <c r="P1472" i="21"/>
  <c r="N1472" i="21"/>
  <c r="O1472" i="21"/>
  <c r="H1474" i="21"/>
  <c r="J1473" i="21"/>
  <c r="L1473" i="21"/>
  <c r="I1473" i="21"/>
  <c r="M1473" i="21"/>
  <c r="K1473" i="21"/>
  <c r="F1467" i="21"/>
  <c r="E1467" i="21"/>
  <c r="D1468" i="21"/>
  <c r="L1474" i="21"/>
  <c r="J1474" i="21"/>
  <c r="M1474" i="21"/>
  <c r="K1474" i="21"/>
  <c r="H1475" i="21"/>
  <c r="I1474" i="21"/>
  <c r="Q1473" i="21"/>
  <c r="O1473" i="21"/>
  <c r="N1473" i="21"/>
  <c r="P1473" i="21"/>
  <c r="F1468" i="21"/>
  <c r="E1468" i="21"/>
  <c r="D1469" i="21"/>
  <c r="H1476" i="21"/>
  <c r="K1475" i="21"/>
  <c r="L1475" i="21"/>
  <c r="M1475" i="21"/>
  <c r="I1475" i="21"/>
  <c r="J1475" i="21"/>
  <c r="Q1474" i="21"/>
  <c r="O1474" i="21"/>
  <c r="N1474" i="21"/>
  <c r="P1474" i="21"/>
  <c r="D1470" i="21"/>
  <c r="F1469" i="21"/>
  <c r="E1469" i="21"/>
  <c r="H1477" i="21"/>
  <c r="M1476" i="21"/>
  <c r="K1476" i="21"/>
  <c r="I1476" i="21"/>
  <c r="J1476" i="21"/>
  <c r="L1476" i="21"/>
  <c r="O1475" i="21"/>
  <c r="N1475" i="21"/>
  <c r="Q1475" i="21"/>
  <c r="P1475" i="21"/>
  <c r="D1471" i="21"/>
  <c r="E1470" i="21"/>
  <c r="F1470" i="21"/>
  <c r="M1477" i="21"/>
  <c r="L1477" i="21"/>
  <c r="K1477" i="21"/>
  <c r="I1477" i="21"/>
  <c r="H1478" i="21"/>
  <c r="J1477" i="21"/>
  <c r="O1476" i="21"/>
  <c r="P1476" i="21"/>
  <c r="N1476" i="21"/>
  <c r="Q1476" i="21"/>
  <c r="F1471" i="21"/>
  <c r="D1472" i="21"/>
  <c r="E1471" i="21"/>
  <c r="O1477" i="21"/>
  <c r="P1477" i="21"/>
  <c r="N1477" i="21"/>
  <c r="Q1477" i="21"/>
  <c r="K1478" i="21"/>
  <c r="L1478" i="21"/>
  <c r="J1478" i="21"/>
  <c r="H1479" i="21"/>
  <c r="I1478" i="21"/>
  <c r="M1478" i="21"/>
  <c r="D1473" i="21"/>
  <c r="F1472" i="21"/>
  <c r="E1472" i="21"/>
  <c r="J1479" i="21"/>
  <c r="M1479" i="21"/>
  <c r="I1479" i="21"/>
  <c r="H1480" i="21"/>
  <c r="K1479" i="21"/>
  <c r="L1479" i="21"/>
  <c r="N1478" i="21"/>
  <c r="P1478" i="21"/>
  <c r="Q1478" i="21"/>
  <c r="O1478" i="21"/>
  <c r="E1473" i="21"/>
  <c r="D1474" i="21"/>
  <c r="F1473" i="21"/>
  <c r="O1479" i="21"/>
  <c r="P1479" i="21"/>
  <c r="N1479" i="21"/>
  <c r="Q1479" i="21"/>
  <c r="I1480" i="21"/>
  <c r="L1480" i="21"/>
  <c r="M1480" i="21"/>
  <c r="K1480" i="21"/>
  <c r="H1481" i="21"/>
  <c r="J1480" i="21"/>
  <c r="D1475" i="21"/>
  <c r="E1474" i="21"/>
  <c r="F1474" i="21"/>
  <c r="O1480" i="21"/>
  <c r="N1480" i="21"/>
  <c r="P1480" i="21"/>
  <c r="Q1480" i="21"/>
  <c r="M1481" i="21"/>
  <c r="K1481" i="21"/>
  <c r="L1481" i="21"/>
  <c r="I1481" i="21"/>
  <c r="H1482" i="21"/>
  <c r="J1481" i="21"/>
  <c r="D1476" i="21"/>
  <c r="F1475" i="21"/>
  <c r="E1475" i="21"/>
  <c r="Q1481" i="21"/>
  <c r="P1481" i="21"/>
  <c r="O1481" i="21"/>
  <c r="N1481" i="21"/>
  <c r="M1482" i="21"/>
  <c r="L1482" i="21"/>
  <c r="H1483" i="21"/>
  <c r="J1482" i="21"/>
  <c r="K1482" i="21"/>
  <c r="I1482" i="21"/>
  <c r="D1477" i="21"/>
  <c r="E1476" i="21"/>
  <c r="F1476" i="21"/>
  <c r="H1484" i="21"/>
  <c r="M1483" i="21"/>
  <c r="I1483" i="21"/>
  <c r="J1483" i="21"/>
  <c r="L1483" i="21"/>
  <c r="K1483" i="21"/>
  <c r="P1482" i="21"/>
  <c r="N1482" i="21"/>
  <c r="O1482" i="21"/>
  <c r="Q1482" i="21"/>
  <c r="D1478" i="21"/>
  <c r="F1477" i="21"/>
  <c r="E1477" i="21"/>
  <c r="I1484" i="21"/>
  <c r="K1484" i="21"/>
  <c r="M1484" i="21"/>
  <c r="H1485" i="21"/>
  <c r="J1484" i="21"/>
  <c r="L1484" i="21"/>
  <c r="N1483" i="21"/>
  <c r="O1483" i="21"/>
  <c r="Q1483" i="21"/>
  <c r="P1483" i="21"/>
  <c r="E1478" i="21"/>
  <c r="F1478" i="21"/>
  <c r="D1479" i="21"/>
  <c r="N1484" i="21"/>
  <c r="P1484" i="21"/>
  <c r="O1484" i="21"/>
  <c r="Q1484" i="21"/>
  <c r="I1485" i="21"/>
  <c r="M1485" i="21"/>
  <c r="H1486" i="21"/>
  <c r="J1485" i="21"/>
  <c r="K1485" i="21"/>
  <c r="L1485" i="21"/>
  <c r="E1479" i="21"/>
  <c r="D1480" i="21"/>
  <c r="F1479" i="21"/>
  <c r="P1485" i="21"/>
  <c r="N1485" i="21"/>
  <c r="Q1485" i="21"/>
  <c r="O1485" i="21"/>
  <c r="H1487" i="21"/>
  <c r="I1486" i="21"/>
  <c r="L1486" i="21"/>
  <c r="M1486" i="21"/>
  <c r="J1486" i="21"/>
  <c r="K1486" i="21"/>
  <c r="F1480" i="21"/>
  <c r="E1480" i="21"/>
  <c r="D1481" i="21"/>
  <c r="L1487" i="21"/>
  <c r="H1488" i="21"/>
  <c r="J1487" i="21"/>
  <c r="K1487" i="21"/>
  <c r="I1487" i="21"/>
  <c r="M1487" i="21"/>
  <c r="N1486" i="21"/>
  <c r="P1486" i="21"/>
  <c r="O1486" i="21"/>
  <c r="Q1486" i="21"/>
  <c r="E1481" i="21"/>
  <c r="F1481" i="21"/>
  <c r="D1482" i="21"/>
  <c r="M1488" i="21"/>
  <c r="H1489" i="21"/>
  <c r="K1488" i="21"/>
  <c r="I1488" i="21"/>
  <c r="J1488" i="21"/>
  <c r="L1488" i="21"/>
  <c r="O1487" i="21"/>
  <c r="N1487" i="21"/>
  <c r="P1487" i="21"/>
  <c r="Q1487" i="21"/>
  <c r="E1482" i="21"/>
  <c r="F1482" i="21"/>
  <c r="D1483" i="21"/>
  <c r="I1489" i="21"/>
  <c r="L1489" i="21"/>
  <c r="J1489" i="21"/>
  <c r="H1490" i="21"/>
  <c r="M1489" i="21"/>
  <c r="K1489" i="21"/>
  <c r="P1488" i="21"/>
  <c r="O1488" i="21"/>
  <c r="N1488" i="21"/>
  <c r="Q1488" i="21"/>
  <c r="E1483" i="21"/>
  <c r="F1483" i="21"/>
  <c r="D1484" i="21"/>
  <c r="O1489" i="21"/>
  <c r="N1489" i="21"/>
  <c r="Q1489" i="21"/>
  <c r="P1489" i="21"/>
  <c r="H1491" i="21"/>
  <c r="M1490" i="21"/>
  <c r="J1490" i="21"/>
  <c r="K1490" i="21"/>
  <c r="L1490" i="21"/>
  <c r="I1490" i="21"/>
  <c r="D1485" i="21"/>
  <c r="F1484" i="21"/>
  <c r="E1484" i="21"/>
  <c r="H1492" i="21"/>
  <c r="I1491" i="21"/>
  <c r="J1491" i="21"/>
  <c r="L1491" i="21"/>
  <c r="M1491" i="21"/>
  <c r="K1491" i="21"/>
  <c r="P1490" i="21"/>
  <c r="O1490" i="21"/>
  <c r="Q1490" i="21"/>
  <c r="N1490" i="21"/>
  <c r="D1486" i="21"/>
  <c r="F1485" i="21"/>
  <c r="E1485" i="21"/>
  <c r="M1492" i="21"/>
  <c r="K1492" i="21"/>
  <c r="J1492" i="21"/>
  <c r="H1493" i="21"/>
  <c r="L1492" i="21"/>
  <c r="I1492" i="21"/>
  <c r="O1491" i="21"/>
  <c r="P1491" i="21"/>
  <c r="Q1491" i="21"/>
  <c r="N1491" i="21"/>
  <c r="E1486" i="21"/>
  <c r="F1486" i="21"/>
  <c r="D1487" i="21"/>
  <c r="J1493" i="21"/>
  <c r="M1493" i="21"/>
  <c r="H1494" i="21"/>
  <c r="L1493" i="21"/>
  <c r="K1493" i="21"/>
  <c r="I1493" i="21"/>
  <c r="N1492" i="21"/>
  <c r="O1492" i="21"/>
  <c r="P1492" i="21"/>
  <c r="Q1492" i="21"/>
  <c r="E1487" i="21"/>
  <c r="D1488" i="21"/>
  <c r="F1487" i="21"/>
  <c r="K1494" i="21"/>
  <c r="L1494" i="21"/>
  <c r="H1495" i="21"/>
  <c r="M1494" i="21"/>
  <c r="I1494" i="21"/>
  <c r="J1494" i="21"/>
  <c r="O1493" i="21"/>
  <c r="P1493" i="21"/>
  <c r="Q1493" i="21"/>
  <c r="N1493" i="21"/>
  <c r="E1488" i="21"/>
  <c r="F1488" i="21"/>
  <c r="D1489" i="21"/>
  <c r="H1496" i="21"/>
  <c r="K1495" i="21"/>
  <c r="M1495" i="21"/>
  <c r="J1495" i="21"/>
  <c r="L1495" i="21"/>
  <c r="I1495" i="21"/>
  <c r="P1494" i="21"/>
  <c r="Q1494" i="21"/>
  <c r="N1494" i="21"/>
  <c r="O1494" i="21"/>
  <c r="E1489" i="21"/>
  <c r="F1489" i="21"/>
  <c r="D1490" i="21"/>
  <c r="I1496" i="21"/>
  <c r="H1497" i="21"/>
  <c r="L1496" i="21"/>
  <c r="J1496" i="21"/>
  <c r="K1496" i="21"/>
  <c r="M1496" i="21"/>
  <c r="O1495" i="21"/>
  <c r="Q1495" i="21"/>
  <c r="P1495" i="21"/>
  <c r="N1495" i="21"/>
  <c r="E1490" i="21"/>
  <c r="F1490" i="21"/>
  <c r="D1491" i="21"/>
  <c r="O1496" i="21"/>
  <c r="P1496" i="21"/>
  <c r="Q1496" i="21"/>
  <c r="N1496" i="21"/>
  <c r="I1497" i="21"/>
  <c r="J1497" i="21"/>
  <c r="L1497" i="21"/>
  <c r="H1498" i="21"/>
  <c r="K1497" i="21"/>
  <c r="M1497" i="21"/>
  <c r="E1491" i="21"/>
  <c r="F1491" i="21"/>
  <c r="D1492" i="21"/>
  <c r="O1497" i="21"/>
  <c r="Q1497" i="21"/>
  <c r="P1497" i="21"/>
  <c r="N1497" i="21"/>
  <c r="H1499" i="21"/>
  <c r="I1498" i="21"/>
  <c r="L1498" i="21"/>
  <c r="K1498" i="21"/>
  <c r="J1498" i="21"/>
  <c r="M1498" i="21"/>
  <c r="D1493" i="21"/>
  <c r="F1492" i="21"/>
  <c r="E1492" i="21"/>
  <c r="K1499" i="21"/>
  <c r="H1500" i="21"/>
  <c r="I1499" i="21"/>
  <c r="L1499" i="21"/>
  <c r="J1499" i="21"/>
  <c r="M1499" i="21"/>
  <c r="O1498" i="21"/>
  <c r="Q1498" i="21"/>
  <c r="P1498" i="21"/>
  <c r="N1498" i="21"/>
  <c r="D1494" i="21"/>
  <c r="E1493" i="21"/>
  <c r="F1493" i="21"/>
  <c r="L1500" i="21"/>
  <c r="K1500" i="21"/>
  <c r="J1500" i="21"/>
  <c r="H1501" i="21"/>
  <c r="I1500" i="21"/>
  <c r="M1500" i="21"/>
  <c r="Q1499" i="21"/>
  <c r="N1499" i="21"/>
  <c r="P1499" i="21"/>
  <c r="O1499" i="21"/>
  <c r="E1494" i="21"/>
  <c r="F1494" i="21"/>
  <c r="D1495" i="21"/>
  <c r="I1501" i="21"/>
  <c r="L1501" i="21"/>
  <c r="H1502" i="21"/>
  <c r="M1501" i="21"/>
  <c r="K1501" i="21"/>
  <c r="J1501" i="21"/>
  <c r="N1500" i="21"/>
  <c r="P1500" i="21"/>
  <c r="O1500" i="21"/>
  <c r="Q1500" i="21"/>
  <c r="F1495" i="21"/>
  <c r="D1496" i="21"/>
  <c r="E1495" i="21"/>
  <c r="P1501" i="21"/>
  <c r="Q1501" i="21"/>
  <c r="O1501" i="21"/>
  <c r="N1501" i="21"/>
  <c r="L1502" i="21"/>
  <c r="H1503" i="21"/>
  <c r="J1502" i="21"/>
  <c r="I1502" i="21"/>
  <c r="K1502" i="21"/>
  <c r="M1502" i="21"/>
  <c r="E1496" i="21"/>
  <c r="F1496" i="21"/>
  <c r="D1497" i="21"/>
  <c r="H1504" i="21"/>
  <c r="L1503" i="21"/>
  <c r="J1503" i="21"/>
  <c r="M1503" i="21"/>
  <c r="K1503" i="21"/>
  <c r="I1503" i="21"/>
  <c r="O1502" i="21"/>
  <c r="N1502" i="21"/>
  <c r="Q1502" i="21"/>
  <c r="P1502" i="21"/>
  <c r="E1497" i="21"/>
  <c r="F1497" i="21"/>
  <c r="D1498" i="21"/>
  <c r="J1504" i="21"/>
  <c r="H1505" i="21"/>
  <c r="K1504" i="21"/>
  <c r="M1504" i="21"/>
  <c r="I1504" i="21"/>
  <c r="L1504" i="21"/>
  <c r="N1503" i="21"/>
  <c r="O1503" i="21"/>
  <c r="P1503" i="21"/>
  <c r="Q1503" i="21"/>
  <c r="F1498" i="21"/>
  <c r="E1498" i="21"/>
  <c r="D1499" i="21"/>
  <c r="J1505" i="21"/>
  <c r="I1505" i="21"/>
  <c r="K1505" i="21"/>
  <c r="H1506" i="21"/>
  <c r="L1505" i="21"/>
  <c r="M1505" i="21"/>
  <c r="N1504" i="21"/>
  <c r="P1504" i="21"/>
  <c r="Q1504" i="21"/>
  <c r="O1504" i="21"/>
  <c r="E1499" i="21"/>
  <c r="F1499" i="21"/>
  <c r="D1500" i="21"/>
  <c r="Q1505" i="21"/>
  <c r="N1505" i="21"/>
  <c r="P1505" i="21"/>
  <c r="O1505" i="21"/>
  <c r="H1507" i="21"/>
  <c r="M1506" i="21"/>
  <c r="L1506" i="21"/>
  <c r="I1506" i="21"/>
  <c r="J1506" i="21"/>
  <c r="K1506" i="21"/>
  <c r="D1501" i="21"/>
  <c r="F1500" i="21"/>
  <c r="E1500" i="21"/>
  <c r="H1508" i="21"/>
  <c r="M1507" i="21"/>
  <c r="L1507" i="21"/>
  <c r="K1507" i="21"/>
  <c r="I1507" i="21"/>
  <c r="J1507" i="21"/>
  <c r="Q1506" i="21"/>
  <c r="O1506" i="21"/>
  <c r="N1506" i="21"/>
  <c r="P1506" i="21"/>
  <c r="D1502" i="21"/>
  <c r="F1501" i="21"/>
  <c r="E1501" i="21"/>
  <c r="M1508" i="21"/>
  <c r="I1508" i="21"/>
  <c r="L1508" i="21"/>
  <c r="H1509" i="21"/>
  <c r="J1508" i="21"/>
  <c r="K1508" i="21"/>
  <c r="N1507" i="21"/>
  <c r="Q1507" i="21"/>
  <c r="P1507" i="21"/>
  <c r="O1507" i="21"/>
  <c r="E1502" i="21"/>
  <c r="F1502" i="21"/>
  <c r="D1503" i="21"/>
  <c r="Q1508" i="21"/>
  <c r="N1508" i="21"/>
  <c r="P1508" i="21"/>
  <c r="O1508" i="21"/>
  <c r="J1509" i="21"/>
  <c r="M1509" i="21"/>
  <c r="H1510" i="21"/>
  <c r="I1509" i="21"/>
  <c r="L1509" i="21"/>
  <c r="K1509" i="21"/>
  <c r="F1503" i="21"/>
  <c r="D1504" i="21"/>
  <c r="E1503" i="21"/>
  <c r="M1510" i="21"/>
  <c r="K1510" i="21"/>
  <c r="H1511" i="21"/>
  <c r="J1510" i="21"/>
  <c r="L1510" i="21"/>
  <c r="I1510" i="21"/>
  <c r="N1509" i="21"/>
  <c r="Q1509" i="21"/>
  <c r="O1509" i="21"/>
  <c r="P1509" i="21"/>
  <c r="D1505" i="21"/>
  <c r="E1504" i="21"/>
  <c r="F1504" i="21"/>
  <c r="L1511" i="21"/>
  <c r="J1511" i="21"/>
  <c r="M1511" i="21"/>
  <c r="I1511" i="21"/>
  <c r="H1512" i="21"/>
  <c r="K1511" i="21"/>
  <c r="O1510" i="21"/>
  <c r="N1510" i="21"/>
  <c r="Q1510" i="21"/>
  <c r="P1510" i="21"/>
  <c r="D1506" i="21"/>
  <c r="F1505" i="21"/>
  <c r="E1505" i="21"/>
  <c r="O1511" i="21"/>
  <c r="P1511" i="21"/>
  <c r="N1511" i="21"/>
  <c r="Q1511" i="21"/>
  <c r="M1512" i="21"/>
  <c r="L1512" i="21"/>
  <c r="J1512" i="21"/>
  <c r="I1512" i="21"/>
  <c r="H1513" i="21"/>
  <c r="K1512" i="21"/>
  <c r="D1507" i="21"/>
  <c r="E1506" i="21"/>
  <c r="F1506" i="21"/>
  <c r="N1512" i="21"/>
  <c r="P1512" i="21"/>
  <c r="Q1512" i="21"/>
  <c r="O1512" i="21"/>
  <c r="L1513" i="21"/>
  <c r="I1513" i="21"/>
  <c r="H1514" i="21"/>
  <c r="M1513" i="21"/>
  <c r="J1513" i="21"/>
  <c r="K1513" i="21"/>
  <c r="E1507" i="21"/>
  <c r="F1507" i="21"/>
  <c r="D1508" i="21"/>
  <c r="N1513" i="21"/>
  <c r="O1513" i="21"/>
  <c r="Q1513" i="21"/>
  <c r="P1513" i="21"/>
  <c r="I1514" i="21"/>
  <c r="H1515" i="21"/>
  <c r="L1514" i="21"/>
  <c r="M1514" i="21"/>
  <c r="K1514" i="21"/>
  <c r="J1514" i="21"/>
  <c r="E1508" i="21"/>
  <c r="D1509" i="21"/>
  <c r="F1508" i="21"/>
  <c r="P1514" i="21"/>
  <c r="Q1514" i="21"/>
  <c r="N1514" i="21"/>
  <c r="O1514" i="21"/>
  <c r="L1515" i="21"/>
  <c r="H1516" i="21"/>
  <c r="K1515" i="21"/>
  <c r="M1515" i="21"/>
  <c r="J1515" i="21"/>
  <c r="I1515" i="21"/>
  <c r="D1510" i="21"/>
  <c r="E1509" i="21"/>
  <c r="F1509" i="21"/>
  <c r="I1516" i="21"/>
  <c r="J1516" i="21"/>
  <c r="L1516" i="21"/>
  <c r="M1516" i="21"/>
  <c r="H1517" i="21"/>
  <c r="K1516" i="21"/>
  <c r="N1515" i="21"/>
  <c r="P1515" i="21"/>
  <c r="Q1515" i="21"/>
  <c r="O1515" i="21"/>
  <c r="E1510" i="21"/>
  <c r="F1510" i="21"/>
  <c r="D1511" i="21"/>
  <c r="N1516" i="21"/>
  <c r="Q1516" i="21"/>
  <c r="P1516" i="21"/>
  <c r="O1516" i="21"/>
  <c r="K1517" i="21"/>
  <c r="H1518" i="21"/>
  <c r="I1517" i="21"/>
  <c r="L1517" i="21"/>
  <c r="J1517" i="21"/>
  <c r="M1517" i="21"/>
  <c r="F1511" i="21"/>
  <c r="D1512" i="21"/>
  <c r="E1511" i="21"/>
  <c r="L1518" i="21"/>
  <c r="K1518" i="21"/>
  <c r="I1518" i="21"/>
  <c r="H1519" i="21"/>
  <c r="J1518" i="21"/>
  <c r="M1518" i="21"/>
  <c r="O1517" i="21"/>
  <c r="Q1517" i="21"/>
  <c r="P1517" i="21"/>
  <c r="N1517" i="21"/>
  <c r="D1513" i="21"/>
  <c r="F1512" i="21"/>
  <c r="E1512" i="21"/>
  <c r="N1518" i="21"/>
  <c r="P1518" i="21"/>
  <c r="O1518" i="21"/>
  <c r="Q1518" i="21"/>
  <c r="M1519" i="21"/>
  <c r="H1520" i="21"/>
  <c r="L1519" i="21"/>
  <c r="K1519" i="21"/>
  <c r="I1519" i="21"/>
  <c r="J1519" i="21"/>
  <c r="E1513" i="21"/>
  <c r="F1513" i="21"/>
  <c r="D1514" i="21"/>
  <c r="I1520" i="21"/>
  <c r="H1521" i="21"/>
  <c r="M1520" i="21"/>
  <c r="L1520" i="21"/>
  <c r="J1520" i="21"/>
  <c r="K1520" i="21"/>
  <c r="P1519" i="21"/>
  <c r="Q1519" i="21"/>
  <c r="N1519" i="21"/>
  <c r="O1519" i="21"/>
  <c r="E1514" i="21"/>
  <c r="F1514" i="21"/>
  <c r="D1515" i="21"/>
  <c r="N1520" i="21"/>
  <c r="O1520" i="21"/>
  <c r="Q1520" i="21"/>
  <c r="P1520" i="21"/>
  <c r="M1521" i="21"/>
  <c r="I1521" i="21"/>
  <c r="J1521" i="21"/>
  <c r="H1522" i="21"/>
  <c r="L1521" i="21"/>
  <c r="K1521" i="21"/>
  <c r="F1515" i="21"/>
  <c r="E1515" i="21"/>
  <c r="D1516" i="21"/>
  <c r="Q1521" i="21"/>
  <c r="O1521" i="21"/>
  <c r="P1521" i="21"/>
  <c r="N1521" i="21"/>
  <c r="I1522" i="21"/>
  <c r="J1522" i="21"/>
  <c r="H1523" i="21"/>
  <c r="M1522" i="21"/>
  <c r="L1522" i="21"/>
  <c r="K1522" i="21"/>
  <c r="D1517" i="21"/>
  <c r="E1516" i="21"/>
  <c r="F1516" i="21"/>
  <c r="N1522" i="21"/>
  <c r="P1522" i="21"/>
  <c r="Q1522" i="21"/>
  <c r="O1522" i="21"/>
  <c r="I1523" i="21"/>
  <c r="H1524" i="21"/>
  <c r="K1523" i="21"/>
  <c r="L1523" i="21"/>
  <c r="M1523" i="21"/>
  <c r="J1523" i="21"/>
  <c r="D1518" i="21"/>
  <c r="F1517" i="21"/>
  <c r="E1517" i="21"/>
  <c r="Q1523" i="21"/>
  <c r="N1523" i="21"/>
  <c r="O1523" i="21"/>
  <c r="P1523" i="21"/>
  <c r="I1524" i="21"/>
  <c r="J1524" i="21"/>
  <c r="L1524" i="21"/>
  <c r="K1524" i="21"/>
  <c r="H1525" i="21"/>
  <c r="M1524" i="21"/>
  <c r="E1518" i="21"/>
  <c r="F1518" i="21"/>
  <c r="D1519" i="21"/>
  <c r="O1524" i="21"/>
  <c r="N1524" i="21"/>
  <c r="P1524" i="21"/>
  <c r="Q1524" i="21"/>
  <c r="K1525" i="21"/>
  <c r="H1526" i="21"/>
  <c r="L1525" i="21"/>
  <c r="I1525" i="21"/>
  <c r="M1525" i="21"/>
  <c r="J1525" i="21"/>
  <c r="E1519" i="21"/>
  <c r="D1520" i="21"/>
  <c r="F1519" i="21"/>
  <c r="M1526" i="21"/>
  <c r="K1526" i="21"/>
  <c r="L1526" i="21"/>
  <c r="H1527" i="21"/>
  <c r="I1526" i="21"/>
  <c r="J1526" i="21"/>
  <c r="N1525" i="21"/>
  <c r="O1525" i="21"/>
  <c r="P1525" i="21"/>
  <c r="Q1525" i="21"/>
  <c r="E1520" i="21"/>
  <c r="D1521" i="21"/>
  <c r="F1520" i="21"/>
  <c r="M1527" i="21"/>
  <c r="K1527" i="21"/>
  <c r="I1527" i="21"/>
  <c r="L1527" i="21"/>
  <c r="H1528" i="21"/>
  <c r="J1527" i="21"/>
  <c r="N1526" i="21"/>
  <c r="O1526" i="21"/>
  <c r="Q1526" i="21"/>
  <c r="P1526" i="21"/>
  <c r="D1522" i="21"/>
  <c r="E1521" i="21"/>
  <c r="F1521" i="21"/>
  <c r="N1527" i="21"/>
  <c r="Q1527" i="21"/>
  <c r="O1527" i="21"/>
  <c r="P1527" i="21"/>
  <c r="K1528" i="21"/>
  <c r="M1528" i="21"/>
  <c r="I1528" i="21"/>
  <c r="J1528" i="21"/>
  <c r="H1529" i="21"/>
  <c r="L1528" i="21"/>
  <c r="D1523" i="21"/>
  <c r="F1522" i="21"/>
  <c r="E1522" i="21"/>
  <c r="P1528" i="21"/>
  <c r="Q1528" i="21"/>
  <c r="O1528" i="21"/>
  <c r="N1528" i="21"/>
  <c r="I1529" i="21"/>
  <c r="L1529" i="21"/>
  <c r="H1530" i="21"/>
  <c r="K1529" i="21"/>
  <c r="J1529" i="21"/>
  <c r="M1529" i="21"/>
  <c r="E1523" i="21"/>
  <c r="F1523" i="21"/>
  <c r="D1524" i="21"/>
  <c r="O1529" i="21"/>
  <c r="N1529" i="21"/>
  <c r="Q1529" i="21"/>
  <c r="P1529" i="21"/>
  <c r="M1530" i="21"/>
  <c r="H1531" i="21"/>
  <c r="K1530" i="21"/>
  <c r="I1530" i="21"/>
  <c r="J1530" i="21"/>
  <c r="L1530" i="21"/>
  <c r="D1525" i="21"/>
  <c r="E1524" i="21"/>
  <c r="F1524" i="21"/>
  <c r="M1531" i="21"/>
  <c r="H1532" i="21"/>
  <c r="L1531" i="21"/>
  <c r="I1531" i="21"/>
  <c r="J1531" i="21"/>
  <c r="K1531" i="21"/>
  <c r="O1530" i="21"/>
  <c r="N1530" i="21"/>
  <c r="P1530" i="21"/>
  <c r="Q1530" i="21"/>
  <c r="F1525" i="21"/>
  <c r="D1526" i="21"/>
  <c r="E1525" i="21"/>
  <c r="I1532" i="21"/>
  <c r="K1532" i="21"/>
  <c r="L1532" i="21"/>
  <c r="M1532" i="21"/>
  <c r="H1533" i="21"/>
  <c r="J1532" i="21"/>
  <c r="P1531" i="21"/>
  <c r="Q1531" i="21"/>
  <c r="O1531" i="21"/>
  <c r="N1531" i="21"/>
  <c r="F1526" i="21"/>
  <c r="E1526" i="21"/>
  <c r="D1527" i="21"/>
  <c r="Q1532" i="21"/>
  <c r="N1532" i="21"/>
  <c r="P1532" i="21"/>
  <c r="O1532" i="21"/>
  <c r="K1533" i="21"/>
  <c r="I1533" i="21"/>
  <c r="H1534" i="21"/>
  <c r="L1533" i="21"/>
  <c r="J1533" i="21"/>
  <c r="M1533" i="21"/>
  <c r="D1528" i="21"/>
  <c r="E1527" i="21"/>
  <c r="F1527" i="21"/>
  <c r="Q1533" i="21"/>
  <c r="N1533" i="21"/>
  <c r="P1533" i="21"/>
  <c r="O1533" i="21"/>
  <c r="J1534" i="21"/>
  <c r="K1534" i="21"/>
  <c r="I1534" i="21"/>
  <c r="H1535" i="21"/>
  <c r="L1534" i="21"/>
  <c r="M1534" i="21"/>
  <c r="F1528" i="21"/>
  <c r="D1529" i="21"/>
  <c r="E1528" i="21"/>
  <c r="P1534" i="21"/>
  <c r="O1534" i="21"/>
  <c r="Q1534" i="21"/>
  <c r="N1534" i="21"/>
  <c r="I1535" i="21"/>
  <c r="M1535" i="21"/>
  <c r="L1535" i="21"/>
  <c r="K1535" i="21"/>
  <c r="H1536" i="21"/>
  <c r="J1535" i="21"/>
  <c r="D1530" i="21"/>
  <c r="E1529" i="21"/>
  <c r="F1529" i="21"/>
  <c r="N1535" i="21"/>
  <c r="P1535" i="21"/>
  <c r="O1535" i="21"/>
  <c r="Q1535" i="21"/>
  <c r="J1536" i="21"/>
  <c r="K1536" i="21"/>
  <c r="I1536" i="21"/>
  <c r="L1536" i="21"/>
  <c r="H1537" i="21"/>
  <c r="M1536" i="21"/>
  <c r="D1531" i="21"/>
  <c r="E1530" i="21"/>
  <c r="F1530" i="21"/>
  <c r="Q1536" i="21"/>
  <c r="N1536" i="21"/>
  <c r="P1536" i="21"/>
  <c r="O1536" i="21"/>
  <c r="I1537" i="21"/>
  <c r="J1537" i="21"/>
  <c r="H1538" i="21"/>
  <c r="M1537" i="21"/>
  <c r="L1537" i="21"/>
  <c r="K1537" i="21"/>
  <c r="E1531" i="21"/>
  <c r="F1531" i="21"/>
  <c r="D1532" i="21"/>
  <c r="P1537" i="21"/>
  <c r="O1537" i="21"/>
  <c r="Q1537" i="21"/>
  <c r="N1537" i="21"/>
  <c r="I1538" i="21"/>
  <c r="J1538" i="21"/>
  <c r="H1539" i="21"/>
  <c r="L1538" i="21"/>
  <c r="K1538" i="21"/>
  <c r="M1538" i="21"/>
  <c r="F1532" i="21"/>
  <c r="D1533" i="21"/>
  <c r="E1532" i="21"/>
  <c r="Q1538" i="21"/>
  <c r="P1538" i="21"/>
  <c r="N1538" i="21"/>
  <c r="O1538" i="21"/>
  <c r="L1539" i="21"/>
  <c r="H1540" i="21"/>
  <c r="J1539" i="21"/>
  <c r="I1539" i="21"/>
  <c r="K1539" i="21"/>
  <c r="M1539" i="21"/>
  <c r="E1533" i="21"/>
  <c r="D1534" i="21"/>
  <c r="F1533" i="21"/>
  <c r="M1540" i="21"/>
  <c r="K1540" i="21"/>
  <c r="I1540" i="21"/>
  <c r="L1540" i="21"/>
  <c r="H1541" i="21"/>
  <c r="J1540" i="21"/>
  <c r="Q1539" i="21"/>
  <c r="O1539" i="21"/>
  <c r="N1539" i="21"/>
  <c r="P1539" i="21"/>
  <c r="F1534" i="21"/>
  <c r="E1534" i="21"/>
  <c r="D1535" i="21"/>
  <c r="O1540" i="21"/>
  <c r="N1540" i="21"/>
  <c r="Q1540" i="21"/>
  <c r="P1540" i="21"/>
  <c r="J1541" i="21"/>
  <c r="I1541" i="21"/>
  <c r="H1542" i="21"/>
  <c r="L1541" i="21"/>
  <c r="K1541" i="21"/>
  <c r="M1541" i="21"/>
  <c r="F1535" i="21"/>
  <c r="D1536" i="21"/>
  <c r="E1535" i="21"/>
  <c r="O1541" i="21"/>
  <c r="N1541" i="21"/>
  <c r="Q1541" i="21"/>
  <c r="P1541" i="21"/>
  <c r="H1543" i="21"/>
  <c r="I1542" i="21"/>
  <c r="L1542" i="21"/>
  <c r="J1542" i="21"/>
  <c r="K1542" i="21"/>
  <c r="M1542" i="21"/>
  <c r="F1536" i="21"/>
  <c r="E1536" i="21"/>
  <c r="D1537" i="21"/>
  <c r="H1544" i="21"/>
  <c r="I1543" i="21"/>
  <c r="L1543" i="21"/>
  <c r="M1543" i="21"/>
  <c r="J1543" i="21"/>
  <c r="K1543" i="21"/>
  <c r="P1542" i="21"/>
  <c r="O1542" i="21"/>
  <c r="Q1542" i="21"/>
  <c r="N1542" i="21"/>
  <c r="E1537" i="21"/>
  <c r="F1537" i="21"/>
  <c r="D1538" i="21"/>
  <c r="K1544" i="21"/>
  <c r="I1544" i="21"/>
  <c r="H1545" i="21"/>
  <c r="M1544" i="21"/>
  <c r="J1544" i="21"/>
  <c r="L1544" i="21"/>
  <c r="N1543" i="21"/>
  <c r="Q1543" i="21"/>
  <c r="O1543" i="21"/>
  <c r="P1543" i="21"/>
  <c r="E1538" i="21"/>
  <c r="F1538" i="21"/>
  <c r="D1539" i="21"/>
  <c r="P1544" i="21"/>
  <c r="O1544" i="21"/>
  <c r="Q1544" i="21"/>
  <c r="N1544" i="21"/>
  <c r="J1545" i="21"/>
  <c r="K1545" i="21"/>
  <c r="L1545" i="21"/>
  <c r="H1546" i="21"/>
  <c r="M1545" i="21"/>
  <c r="I1545" i="21"/>
  <c r="E1539" i="21"/>
  <c r="F1539" i="21"/>
  <c r="D1540" i="21"/>
  <c r="L1546" i="21"/>
  <c r="K1546" i="21"/>
  <c r="H1547" i="21"/>
  <c r="M1546" i="21"/>
  <c r="I1546" i="21"/>
  <c r="J1546" i="21"/>
  <c r="N1545" i="21"/>
  <c r="Q1545" i="21"/>
  <c r="P1545" i="21"/>
  <c r="O1545" i="21"/>
  <c r="D1541" i="21"/>
  <c r="E1540" i="21"/>
  <c r="F1540" i="21"/>
  <c r="H1548" i="21"/>
  <c r="J1547" i="21"/>
  <c r="K1547" i="21"/>
  <c r="L1547" i="21"/>
  <c r="M1547" i="21"/>
  <c r="I1547" i="21"/>
  <c r="N1546" i="21"/>
  <c r="P1546" i="21"/>
  <c r="O1546" i="21"/>
  <c r="Q1546" i="21"/>
  <c r="D1542" i="21"/>
  <c r="F1541" i="21"/>
  <c r="E1541" i="21"/>
  <c r="M1548" i="21"/>
  <c r="I1548" i="21"/>
  <c r="J1548" i="21"/>
  <c r="H1549" i="21"/>
  <c r="L1548" i="21"/>
  <c r="K1548" i="21"/>
  <c r="N1547" i="21"/>
  <c r="Q1547" i="21"/>
  <c r="P1547" i="21"/>
  <c r="O1547" i="21"/>
  <c r="E1542" i="21"/>
  <c r="F1542" i="21"/>
  <c r="D1543" i="21"/>
  <c r="P1548" i="21"/>
  <c r="Q1548" i="21"/>
  <c r="N1548" i="21"/>
  <c r="O1548" i="21"/>
  <c r="K1549" i="21"/>
  <c r="M1549" i="21"/>
  <c r="H1550" i="21"/>
  <c r="J1549" i="21"/>
  <c r="I1549" i="21"/>
  <c r="L1549" i="21"/>
  <c r="E1543" i="21"/>
  <c r="D1544" i="21"/>
  <c r="F1543" i="21"/>
  <c r="H1551" i="21"/>
  <c r="L1550" i="21"/>
  <c r="M1550" i="21"/>
  <c r="J1550" i="21"/>
  <c r="K1550" i="21"/>
  <c r="I1550" i="21"/>
  <c r="N1549" i="21"/>
  <c r="P1549" i="21"/>
  <c r="O1549" i="21"/>
  <c r="Q1549" i="21"/>
  <c r="F1544" i="21"/>
  <c r="E1544" i="21"/>
  <c r="D1545" i="21"/>
  <c r="H1552" i="21"/>
  <c r="K1551" i="21"/>
  <c r="I1551" i="21"/>
  <c r="L1551" i="21"/>
  <c r="M1551" i="21"/>
  <c r="J1551" i="21"/>
  <c r="N1550" i="21"/>
  <c r="Q1550" i="21"/>
  <c r="P1550" i="21"/>
  <c r="O1550" i="21"/>
  <c r="F1545" i="21"/>
  <c r="E1545" i="21"/>
  <c r="D1546" i="21"/>
  <c r="L1552" i="21"/>
  <c r="I1552" i="21"/>
  <c r="H1553" i="21"/>
  <c r="J1552" i="21"/>
  <c r="K1552" i="21"/>
  <c r="M1552" i="21"/>
  <c r="P1551" i="21"/>
  <c r="N1551" i="21"/>
  <c r="Q1551" i="21"/>
  <c r="O1551" i="21"/>
  <c r="F1546" i="21"/>
  <c r="D1547" i="21"/>
  <c r="E1546" i="21"/>
  <c r="P1552" i="21"/>
  <c r="O1552" i="21"/>
  <c r="Q1552" i="21"/>
  <c r="N1552" i="21"/>
  <c r="I1553" i="21"/>
  <c r="K1553" i="21"/>
  <c r="H1554" i="21"/>
  <c r="J1553" i="21"/>
  <c r="L1553" i="21"/>
  <c r="M1553" i="21"/>
  <c r="E1547" i="21"/>
  <c r="F1547" i="21"/>
  <c r="D1548" i="21"/>
  <c r="O1553" i="21"/>
  <c r="P1553" i="21"/>
  <c r="N1553" i="21"/>
  <c r="Q1553" i="21"/>
  <c r="M1554" i="21"/>
  <c r="I1554" i="21"/>
  <c r="H1555" i="21"/>
  <c r="K1554" i="21"/>
  <c r="J1554" i="21"/>
  <c r="L1554" i="21"/>
  <c r="E1548" i="21"/>
  <c r="D1549" i="21"/>
  <c r="F1548" i="21"/>
  <c r="N1554" i="21"/>
  <c r="Q1554" i="21"/>
  <c r="P1554" i="21"/>
  <c r="O1554" i="21"/>
  <c r="H1556" i="21"/>
  <c r="M1555" i="21"/>
  <c r="K1555" i="21"/>
  <c r="L1555" i="21"/>
  <c r="J1555" i="21"/>
  <c r="I1555" i="21"/>
  <c r="E1549" i="21"/>
  <c r="F1549" i="21"/>
  <c r="D1550" i="21"/>
  <c r="J1556" i="21"/>
  <c r="M1556" i="21"/>
  <c r="L1556" i="21"/>
  <c r="H1557" i="21"/>
  <c r="I1556" i="21"/>
  <c r="K1556" i="21"/>
  <c r="N1555" i="21"/>
  <c r="Q1555" i="21"/>
  <c r="P1555" i="21"/>
  <c r="O1555" i="21"/>
  <c r="E1550" i="21"/>
  <c r="F1550" i="21"/>
  <c r="D1551" i="21"/>
  <c r="I1557" i="21"/>
  <c r="J1557" i="21"/>
  <c r="H1558" i="21"/>
  <c r="K1557" i="21"/>
  <c r="M1557" i="21"/>
  <c r="L1557" i="21"/>
  <c r="Q1556" i="21"/>
  <c r="P1556" i="21"/>
  <c r="O1556" i="21"/>
  <c r="N1556" i="21"/>
  <c r="E1551" i="21"/>
  <c r="D1552" i="21"/>
  <c r="F1551" i="21"/>
  <c r="N1557" i="21"/>
  <c r="O1557" i="21"/>
  <c r="Q1557" i="21"/>
  <c r="P1557" i="21"/>
  <c r="H1559" i="21"/>
  <c r="L1558" i="21"/>
  <c r="J1558" i="21"/>
  <c r="M1558" i="21"/>
  <c r="K1558" i="21"/>
  <c r="I1558" i="21"/>
  <c r="F1552" i="21"/>
  <c r="E1552" i="21"/>
  <c r="D1553" i="21"/>
  <c r="K1559" i="21"/>
  <c r="I1559" i="21"/>
  <c r="M1559" i="21"/>
  <c r="J1559" i="21"/>
  <c r="H1560" i="21"/>
  <c r="L1559" i="21"/>
  <c r="O1558" i="21"/>
  <c r="Q1558" i="21"/>
  <c r="N1558" i="21"/>
  <c r="P1558" i="21"/>
  <c r="E1553" i="21"/>
  <c r="D1554" i="21"/>
  <c r="F1553" i="21"/>
  <c r="P1559" i="21"/>
  <c r="O1559" i="21"/>
  <c r="N1559" i="21"/>
  <c r="Q1559" i="21"/>
  <c r="K1560" i="21"/>
  <c r="J1560" i="21"/>
  <c r="I1560" i="21"/>
  <c r="L1560" i="21"/>
  <c r="H1561" i="21"/>
  <c r="M1560" i="21"/>
  <c r="D1555" i="21"/>
  <c r="E1554" i="21"/>
  <c r="F1554" i="21"/>
  <c r="O1560" i="21"/>
  <c r="N1560" i="21"/>
  <c r="Q1560" i="21"/>
  <c r="P1560" i="21"/>
  <c r="I1561" i="21"/>
  <c r="K1561" i="21"/>
  <c r="H1562" i="21"/>
  <c r="J1561" i="21"/>
  <c r="L1561" i="21"/>
  <c r="M1561" i="21"/>
  <c r="E1555" i="21"/>
  <c r="F1555" i="21"/>
  <c r="D1556" i="21"/>
  <c r="Q1561" i="21"/>
  <c r="P1561" i="21"/>
  <c r="N1561" i="21"/>
  <c r="O1561" i="21"/>
  <c r="J1562" i="21"/>
  <c r="K1562" i="21"/>
  <c r="H1563" i="21"/>
  <c r="L1562" i="21"/>
  <c r="M1562" i="21"/>
  <c r="I1562" i="21"/>
  <c r="F1556" i="21"/>
  <c r="D1557" i="21"/>
  <c r="E1556" i="21"/>
  <c r="K1563" i="21"/>
  <c r="H1564" i="21"/>
  <c r="J1563" i="21"/>
  <c r="L1563" i="21"/>
  <c r="M1563" i="21"/>
  <c r="I1563" i="21"/>
  <c r="Q1562" i="21"/>
  <c r="N1562" i="21"/>
  <c r="P1562" i="21"/>
  <c r="O1562" i="21"/>
  <c r="D1558" i="21"/>
  <c r="F1557" i="21"/>
  <c r="E1557" i="21"/>
  <c r="K1564" i="21"/>
  <c r="I1564" i="21"/>
  <c r="J1564" i="21"/>
  <c r="M1564" i="21"/>
  <c r="H1565" i="21"/>
  <c r="L1564" i="21"/>
  <c r="N1563" i="21"/>
  <c r="Q1563" i="21"/>
  <c r="P1563" i="21"/>
  <c r="O1563" i="21"/>
  <c r="F1558" i="21"/>
  <c r="E1558" i="21"/>
  <c r="D1559" i="21"/>
  <c r="Q1564" i="21"/>
  <c r="P1564" i="21"/>
  <c r="N1564" i="21"/>
  <c r="O1564" i="21"/>
  <c r="M1565" i="21"/>
  <c r="K1565" i="21"/>
  <c r="H1566" i="21"/>
  <c r="L1565" i="21"/>
  <c r="J1565" i="21"/>
  <c r="I1565" i="21"/>
  <c r="D1560" i="21"/>
  <c r="F1559" i="21"/>
  <c r="E1559" i="21"/>
  <c r="M1566" i="21"/>
  <c r="I1566" i="21"/>
  <c r="L1566" i="21"/>
  <c r="H1567" i="21"/>
  <c r="K1566" i="21"/>
  <c r="J1566" i="21"/>
  <c r="O1565" i="21"/>
  <c r="Q1565" i="21"/>
  <c r="N1565" i="21"/>
  <c r="P1565" i="21"/>
  <c r="D1561" i="21"/>
  <c r="E1560" i="21"/>
  <c r="F1560" i="21"/>
  <c r="O1566" i="21"/>
  <c r="N1566" i="21"/>
  <c r="Q1566" i="21"/>
  <c r="P1566" i="21"/>
  <c r="L1567" i="21"/>
  <c r="I1567" i="21"/>
  <c r="H1568" i="21"/>
  <c r="J1567" i="21"/>
  <c r="K1567" i="21"/>
  <c r="M1567" i="21"/>
  <c r="E1561" i="21"/>
  <c r="F1561" i="21"/>
  <c r="D1562" i="21"/>
  <c r="Q1567" i="21"/>
  <c r="P1567" i="21"/>
  <c r="O1567" i="21"/>
  <c r="N1567" i="21"/>
  <c r="H1569" i="21"/>
  <c r="M1568" i="21"/>
  <c r="L1568" i="21"/>
  <c r="J1568" i="21"/>
  <c r="K1568" i="21"/>
  <c r="I1568" i="21"/>
  <c r="E1562" i="21"/>
  <c r="F1562" i="21"/>
  <c r="D1563" i="21"/>
  <c r="H1570" i="21"/>
  <c r="I1569" i="21"/>
  <c r="M1569" i="21"/>
  <c r="L1569" i="21"/>
  <c r="J1569" i="21"/>
  <c r="K1569" i="21"/>
  <c r="O1568" i="21"/>
  <c r="P1568" i="21"/>
  <c r="Q1568" i="21"/>
  <c r="N1568" i="21"/>
  <c r="F1563" i="21"/>
  <c r="E1563" i="21"/>
  <c r="D1564" i="21"/>
  <c r="I1570" i="21"/>
  <c r="M1570" i="21"/>
  <c r="J1570" i="21"/>
  <c r="H1571" i="21"/>
  <c r="L1570" i="21"/>
  <c r="K1570" i="21"/>
  <c r="Q1569" i="21"/>
  <c r="O1569" i="21"/>
  <c r="P1569" i="21"/>
  <c r="N1569" i="21"/>
  <c r="E1564" i="21"/>
  <c r="D1565" i="21"/>
  <c r="F1564" i="21"/>
  <c r="N1570" i="21"/>
  <c r="O1570" i="21"/>
  <c r="P1570" i="21"/>
  <c r="Q1570" i="21"/>
  <c r="I1571" i="21"/>
  <c r="L1571" i="21"/>
  <c r="H1572" i="21"/>
  <c r="K1571" i="21"/>
  <c r="J1571" i="21"/>
  <c r="M1571" i="21"/>
  <c r="E1565" i="21"/>
  <c r="D1566" i="21"/>
  <c r="F1565" i="21"/>
  <c r="N1571" i="21"/>
  <c r="P1571" i="21"/>
  <c r="Q1571" i="21"/>
  <c r="O1571" i="21"/>
  <c r="L1572" i="21"/>
  <c r="M1572" i="21"/>
  <c r="K1572" i="21"/>
  <c r="H1573" i="21"/>
  <c r="I1572" i="21"/>
  <c r="J1572" i="21"/>
  <c r="F1566" i="21"/>
  <c r="E1566" i="21"/>
  <c r="D1567" i="21"/>
  <c r="M1573" i="21"/>
  <c r="J1573" i="21"/>
  <c r="H1574" i="21"/>
  <c r="L1573" i="21"/>
  <c r="K1573" i="21"/>
  <c r="I1573" i="21"/>
  <c r="P1572" i="21"/>
  <c r="O1572" i="21"/>
  <c r="N1572" i="21"/>
  <c r="Q1572" i="21"/>
  <c r="F1567" i="21"/>
  <c r="E1567" i="21"/>
  <c r="D1568" i="21"/>
  <c r="I1574" i="21"/>
  <c r="M1574" i="21"/>
  <c r="L1574" i="21"/>
  <c r="H1575" i="21"/>
  <c r="J1574" i="21"/>
  <c r="K1574" i="21"/>
  <c r="N1573" i="21"/>
  <c r="P1573" i="21"/>
  <c r="O1573" i="21"/>
  <c r="Q1573" i="21"/>
  <c r="E1568" i="21"/>
  <c r="D1569" i="21"/>
  <c r="F1568" i="21"/>
  <c r="Q1574" i="21"/>
  <c r="P1574" i="21"/>
  <c r="N1574" i="21"/>
  <c r="O1574" i="21"/>
  <c r="K1575" i="21"/>
  <c r="I1575" i="21"/>
  <c r="M1575" i="21"/>
  <c r="H1576" i="21"/>
  <c r="J1575" i="21"/>
  <c r="L1575" i="21"/>
  <c r="F1569" i="21"/>
  <c r="E1569" i="21"/>
  <c r="D1570" i="21"/>
  <c r="N1575" i="21"/>
  <c r="P1575" i="21"/>
  <c r="Q1575" i="21"/>
  <c r="O1575" i="21"/>
  <c r="L1576" i="21"/>
  <c r="I1576" i="21"/>
  <c r="J1576" i="21"/>
  <c r="H1577" i="21"/>
  <c r="K1576" i="21"/>
  <c r="M1576" i="21"/>
  <c r="E1570" i="21"/>
  <c r="F1570" i="21"/>
  <c r="D1571" i="21"/>
  <c r="O1576" i="21"/>
  <c r="P1576" i="21"/>
  <c r="Q1576" i="21"/>
  <c r="N1576" i="21"/>
  <c r="I1577" i="21"/>
  <c r="L1577" i="21"/>
  <c r="M1577" i="21"/>
  <c r="H1578" i="21"/>
  <c r="J1577" i="21"/>
  <c r="K1577" i="21"/>
  <c r="F1571" i="21"/>
  <c r="D1572" i="21"/>
  <c r="E1571" i="21"/>
  <c r="P1577" i="21"/>
  <c r="Q1577" i="21"/>
  <c r="N1577" i="21"/>
  <c r="O1577" i="21"/>
  <c r="J1578" i="21"/>
  <c r="K1578" i="21"/>
  <c r="H1579" i="21"/>
  <c r="L1578" i="21"/>
  <c r="M1578" i="21"/>
  <c r="I1578" i="21"/>
  <c r="E1572" i="21"/>
  <c r="D1573" i="21"/>
  <c r="F1572" i="21"/>
  <c r="J1579" i="21"/>
  <c r="I1579" i="21"/>
  <c r="M1579" i="21"/>
  <c r="H1580" i="21"/>
  <c r="L1579" i="21"/>
  <c r="K1579" i="21"/>
  <c r="O1578" i="21"/>
  <c r="Q1578" i="21"/>
  <c r="N1578" i="21"/>
  <c r="P1578" i="21"/>
  <c r="F1573" i="21"/>
  <c r="D1574" i="21"/>
  <c r="E1573" i="21"/>
  <c r="P1579" i="21"/>
  <c r="O1579" i="21"/>
  <c r="Q1579" i="21"/>
  <c r="N1579" i="21"/>
  <c r="I1580" i="21"/>
  <c r="K1580" i="21"/>
  <c r="J1580" i="21"/>
  <c r="H1581" i="21"/>
  <c r="L1580" i="21"/>
  <c r="M1580" i="21"/>
  <c r="E1574" i="21"/>
  <c r="F1574" i="21"/>
  <c r="D1575" i="21"/>
  <c r="N1580" i="21"/>
  <c r="O1580" i="21"/>
  <c r="P1580" i="21"/>
  <c r="Q1580" i="21"/>
  <c r="K1581" i="21"/>
  <c r="L1581" i="21"/>
  <c r="H1582" i="21"/>
  <c r="M1581" i="21"/>
  <c r="J1581" i="21"/>
  <c r="I1581" i="21"/>
  <c r="E1575" i="21"/>
  <c r="F1575" i="21"/>
  <c r="D1576" i="21"/>
  <c r="J1582" i="21"/>
  <c r="L1582" i="21"/>
  <c r="H1583" i="21"/>
  <c r="M1582" i="21"/>
  <c r="I1582" i="21"/>
  <c r="K1582" i="21"/>
  <c r="P1581" i="21"/>
  <c r="Q1581" i="21"/>
  <c r="N1581" i="21"/>
  <c r="O1581" i="21"/>
  <c r="E1576" i="21"/>
  <c r="D1577" i="21"/>
  <c r="F1576" i="21"/>
  <c r="L1583" i="21"/>
  <c r="I1583" i="21"/>
  <c r="K1583" i="21"/>
  <c r="H1584" i="21"/>
  <c r="M1583" i="21"/>
  <c r="J1583" i="21"/>
  <c r="N1582" i="21"/>
  <c r="Q1582" i="21"/>
  <c r="P1582" i="21"/>
  <c r="O1582" i="21"/>
  <c r="F1577" i="21"/>
  <c r="E1577" i="21"/>
  <c r="D1578" i="21"/>
  <c r="P1583" i="21"/>
  <c r="N1583" i="21"/>
  <c r="Q1583" i="21"/>
  <c r="O1583" i="21"/>
  <c r="L1584" i="21"/>
  <c r="J1584" i="21"/>
  <c r="H1585" i="21"/>
  <c r="K1584" i="21"/>
  <c r="I1584" i="21"/>
  <c r="M1584" i="21"/>
  <c r="E1578" i="21"/>
  <c r="F1578" i="21"/>
  <c r="D1579" i="21"/>
  <c r="M1585" i="21"/>
  <c r="J1585" i="21"/>
  <c r="K1585" i="21"/>
  <c r="H1586" i="21"/>
  <c r="I1585" i="21"/>
  <c r="L1585" i="21"/>
  <c r="Q1584" i="21"/>
  <c r="N1584" i="21"/>
  <c r="O1584" i="21"/>
  <c r="P1584" i="21"/>
  <c r="D1580" i="21"/>
  <c r="F1579" i="21"/>
  <c r="E1579" i="21"/>
  <c r="I1586" i="21"/>
  <c r="K1586" i="21"/>
  <c r="L1586" i="21"/>
  <c r="H1587" i="21"/>
  <c r="M1586" i="21"/>
  <c r="J1586" i="21"/>
  <c r="O1585" i="21"/>
  <c r="N1585" i="21"/>
  <c r="P1585" i="21"/>
  <c r="Q1585" i="21"/>
  <c r="F1580" i="21"/>
  <c r="D1581" i="21"/>
  <c r="E1580" i="21"/>
  <c r="N1586" i="21"/>
  <c r="O1586" i="21"/>
  <c r="P1586" i="21"/>
  <c r="Q1586" i="21"/>
  <c r="K1587" i="21"/>
  <c r="I1587" i="21"/>
  <c r="J1587" i="21"/>
  <c r="H1588" i="21"/>
  <c r="L1587" i="21"/>
  <c r="M1587" i="21"/>
  <c r="E1581" i="21"/>
  <c r="D1582" i="21"/>
  <c r="F1581" i="21"/>
  <c r="N1587" i="21"/>
  <c r="Q1587" i="21"/>
  <c r="P1587" i="21"/>
  <c r="O1587" i="21"/>
  <c r="I1588" i="21"/>
  <c r="M1588" i="21"/>
  <c r="H1589" i="21"/>
  <c r="J1588" i="21"/>
  <c r="L1588" i="21"/>
  <c r="K1588" i="21"/>
  <c r="F1582" i="21"/>
  <c r="E1582" i="21"/>
  <c r="D1583" i="21"/>
  <c r="Q1588" i="21"/>
  <c r="O1588" i="21"/>
  <c r="P1588" i="21"/>
  <c r="N1588" i="21"/>
  <c r="J1589" i="21"/>
  <c r="M1589" i="21"/>
  <c r="H1590" i="21"/>
  <c r="L1589" i="21"/>
  <c r="K1589" i="21"/>
  <c r="I1589" i="21"/>
  <c r="E1583" i="21"/>
  <c r="F1583" i="21"/>
  <c r="D1584" i="21"/>
  <c r="I1590" i="21"/>
  <c r="M1590" i="21"/>
  <c r="J1590" i="21"/>
  <c r="H1591" i="21"/>
  <c r="K1590" i="21"/>
  <c r="L1590" i="21"/>
  <c r="N1589" i="21"/>
  <c r="Q1589" i="21"/>
  <c r="O1589" i="21"/>
  <c r="P1589" i="21"/>
  <c r="D1585" i="21"/>
  <c r="E1584" i="21"/>
  <c r="F1584" i="21"/>
  <c r="Q1590" i="21"/>
  <c r="N1590" i="21"/>
  <c r="P1590" i="21"/>
  <c r="O1590" i="21"/>
  <c r="L1591" i="21"/>
  <c r="K1591" i="21"/>
  <c r="H1592" i="21"/>
  <c r="J1591" i="21"/>
  <c r="M1591" i="21"/>
  <c r="I1591" i="21"/>
  <c r="F1585" i="21"/>
  <c r="E1585" i="21"/>
  <c r="D1586" i="21"/>
  <c r="L1592" i="21"/>
  <c r="I1592" i="21"/>
  <c r="K1592" i="21"/>
  <c r="H1593" i="21"/>
  <c r="M1592" i="21"/>
  <c r="J1592" i="21"/>
  <c r="Q1591" i="21"/>
  <c r="P1591" i="21"/>
  <c r="O1591" i="21"/>
  <c r="N1591" i="21"/>
  <c r="F1586" i="21"/>
  <c r="E1586" i="21"/>
  <c r="D1587" i="21"/>
  <c r="O1592" i="21"/>
  <c r="N1592" i="21"/>
  <c r="P1592" i="21"/>
  <c r="Q1592" i="21"/>
  <c r="M1593" i="21"/>
  <c r="J1593" i="21"/>
  <c r="H1594" i="21"/>
  <c r="K1593" i="21"/>
  <c r="L1593" i="21"/>
  <c r="I1593" i="21"/>
  <c r="F1587" i="21"/>
  <c r="D1588" i="21"/>
  <c r="E1587" i="21"/>
  <c r="J1594" i="21"/>
  <c r="K1594" i="21"/>
  <c r="I1594" i="21"/>
  <c r="H1595" i="21"/>
  <c r="L1594" i="21"/>
  <c r="M1594" i="21"/>
  <c r="N1593" i="21"/>
  <c r="P1593" i="21"/>
  <c r="Q1593" i="21"/>
  <c r="O1593" i="21"/>
  <c r="E1588" i="21"/>
  <c r="D1589" i="21"/>
  <c r="F1588" i="21"/>
  <c r="O1594" i="21"/>
  <c r="P1594" i="21"/>
  <c r="Q1594" i="21"/>
  <c r="N1594" i="21"/>
  <c r="K1595" i="21"/>
  <c r="L1595" i="21"/>
  <c r="H1596" i="21"/>
  <c r="I1595" i="21"/>
  <c r="M1595" i="21"/>
  <c r="J1595" i="21"/>
  <c r="F1589" i="21"/>
  <c r="D1590" i="21"/>
  <c r="E1589" i="21"/>
  <c r="L1596" i="21"/>
  <c r="I1596" i="21"/>
  <c r="K1596" i="21"/>
  <c r="H1597" i="21"/>
  <c r="J1596" i="21"/>
  <c r="M1596" i="21"/>
  <c r="Q1595" i="21"/>
  <c r="O1595" i="21"/>
  <c r="P1595" i="21"/>
  <c r="N1595" i="21"/>
  <c r="E1590" i="21"/>
  <c r="F1590" i="21"/>
  <c r="D1591" i="21"/>
  <c r="Q1596" i="21"/>
  <c r="P1596" i="21"/>
  <c r="O1596" i="21"/>
  <c r="N1596" i="21"/>
  <c r="I1597" i="21"/>
  <c r="H1598" i="21"/>
  <c r="J1597" i="21"/>
  <c r="M1597" i="21"/>
  <c r="L1597" i="21"/>
  <c r="K1597" i="21"/>
  <c r="F1591" i="21"/>
  <c r="E1591" i="21"/>
  <c r="D1592" i="21"/>
  <c r="N1597" i="21"/>
  <c r="P1597" i="21"/>
  <c r="O1597" i="21"/>
  <c r="Q1597" i="21"/>
  <c r="J1598" i="21"/>
  <c r="K1598" i="21"/>
  <c r="H1599" i="21"/>
  <c r="I1598" i="21"/>
  <c r="M1598" i="21"/>
  <c r="L1598" i="21"/>
  <c r="D1593" i="21"/>
  <c r="E1592" i="21"/>
  <c r="F1592" i="21"/>
  <c r="I1599" i="21"/>
  <c r="H1600" i="21"/>
  <c r="K1599" i="21"/>
  <c r="M1599" i="21"/>
  <c r="J1599" i="21"/>
  <c r="L1599" i="21"/>
  <c r="N1598" i="21"/>
  <c r="O1598" i="21"/>
  <c r="Q1598" i="21"/>
  <c r="P1598" i="21"/>
  <c r="F1593" i="21"/>
  <c r="E1593" i="21"/>
  <c r="D1594" i="21"/>
  <c r="O1599" i="21"/>
  <c r="N1599" i="21"/>
  <c r="Q1599" i="21"/>
  <c r="P1599" i="21"/>
  <c r="J1600" i="21"/>
  <c r="I1600" i="21"/>
  <c r="H1601" i="21"/>
  <c r="L1600" i="21"/>
  <c r="K1600" i="21"/>
  <c r="M1600" i="21"/>
  <c r="F1594" i="21"/>
  <c r="E1594" i="21"/>
  <c r="D1595" i="21"/>
  <c r="N1600" i="21"/>
  <c r="Q1600" i="21"/>
  <c r="O1600" i="21"/>
  <c r="P1600" i="21"/>
  <c r="K1601" i="21"/>
  <c r="H1602" i="21"/>
  <c r="M1601" i="21"/>
  <c r="J1601" i="21"/>
  <c r="I1601" i="21"/>
  <c r="L1601" i="21"/>
  <c r="E1595" i="21"/>
  <c r="D1596" i="21"/>
  <c r="F1595" i="21"/>
  <c r="L1602" i="21"/>
  <c r="M1602" i="21"/>
  <c r="H1603" i="21"/>
  <c r="K1602" i="21"/>
  <c r="I1602" i="21"/>
  <c r="J1602" i="21"/>
  <c r="N1601" i="21"/>
  <c r="P1601" i="21"/>
  <c r="O1601" i="21"/>
  <c r="Q1601" i="21"/>
  <c r="F1596" i="21"/>
  <c r="D1597" i="21"/>
  <c r="E1596" i="21"/>
  <c r="K1603" i="21"/>
  <c r="H1604" i="21"/>
  <c r="J1603" i="21"/>
  <c r="I1603" i="21"/>
  <c r="M1603" i="21"/>
  <c r="L1603" i="21"/>
  <c r="N1602" i="21"/>
  <c r="P1602" i="21"/>
  <c r="O1602" i="21"/>
  <c r="Q1602" i="21"/>
  <c r="F1597" i="21"/>
  <c r="D1598" i="21"/>
  <c r="E1597" i="21"/>
  <c r="L1604" i="21"/>
  <c r="J1604" i="21"/>
  <c r="H1605" i="21"/>
  <c r="K1604" i="21"/>
  <c r="I1604" i="21"/>
  <c r="M1604" i="21"/>
  <c r="P1603" i="21"/>
  <c r="N1603" i="21"/>
  <c r="Q1603" i="21"/>
  <c r="O1603" i="21"/>
  <c r="F1598" i="21"/>
  <c r="E1598" i="21"/>
  <c r="D1599" i="21"/>
  <c r="H1606" i="21"/>
  <c r="I1605" i="21"/>
  <c r="L1605" i="21"/>
  <c r="K1605" i="21"/>
  <c r="M1605" i="21"/>
  <c r="J1605" i="21"/>
  <c r="P1604" i="21"/>
  <c r="Q1604" i="21"/>
  <c r="O1604" i="21"/>
  <c r="N1604" i="21"/>
  <c r="E1599" i="21"/>
  <c r="F1599" i="21"/>
  <c r="D1600" i="21"/>
  <c r="L1606" i="21"/>
  <c r="H1607" i="21"/>
  <c r="K1606" i="21"/>
  <c r="M1606" i="21"/>
  <c r="J1606" i="21"/>
  <c r="I1606" i="21"/>
  <c r="N1605" i="21"/>
  <c r="P1605" i="21"/>
  <c r="Q1605" i="21"/>
  <c r="O1605" i="21"/>
  <c r="D1601" i="21"/>
  <c r="F1600" i="21"/>
  <c r="E1600" i="21"/>
  <c r="H1608" i="21"/>
  <c r="K1607" i="21"/>
  <c r="L1607" i="21"/>
  <c r="J1607" i="21"/>
  <c r="M1607" i="21"/>
  <c r="I1607" i="21"/>
  <c r="N1606" i="21"/>
  <c r="O1606" i="21"/>
  <c r="Q1606" i="21"/>
  <c r="P1606" i="21"/>
  <c r="F1601" i="21"/>
  <c r="E1601" i="21"/>
  <c r="D1602" i="21"/>
  <c r="J1608" i="21"/>
  <c r="H1609" i="21"/>
  <c r="I1608" i="21"/>
  <c r="L1608" i="21"/>
  <c r="M1608" i="21"/>
  <c r="K1608" i="21"/>
  <c r="P1607" i="21"/>
  <c r="Q1607" i="21"/>
  <c r="O1607" i="21"/>
  <c r="N1607" i="21"/>
  <c r="E1602" i="21"/>
  <c r="F1602" i="21"/>
  <c r="D1603" i="21"/>
  <c r="H1610" i="21"/>
  <c r="J1609" i="21"/>
  <c r="L1609" i="21"/>
  <c r="M1609" i="21"/>
  <c r="K1609" i="21"/>
  <c r="I1609" i="21"/>
  <c r="P1608" i="21"/>
  <c r="O1608" i="21"/>
  <c r="Q1608" i="21"/>
  <c r="N1608" i="21"/>
  <c r="F1603" i="21"/>
  <c r="D1604" i="21"/>
  <c r="E1603" i="21"/>
  <c r="J1610" i="21"/>
  <c r="H1611" i="21"/>
  <c r="I1610" i="21"/>
  <c r="M1610" i="21"/>
  <c r="K1610" i="21"/>
  <c r="L1610" i="21"/>
  <c r="Q1609" i="21"/>
  <c r="O1609" i="21"/>
  <c r="P1609" i="21"/>
  <c r="N1609" i="21"/>
  <c r="E1604" i="21"/>
  <c r="D1605" i="21"/>
  <c r="F1604" i="21"/>
  <c r="J1611" i="21"/>
  <c r="M1611" i="21"/>
  <c r="I1611" i="21"/>
  <c r="K1611" i="21"/>
  <c r="H1612" i="21"/>
  <c r="L1611" i="21"/>
  <c r="P1610" i="21"/>
  <c r="Q1610" i="21"/>
  <c r="O1610" i="21"/>
  <c r="N1610" i="21"/>
  <c r="F1605" i="21"/>
  <c r="D1606" i="21"/>
  <c r="E1605" i="21"/>
  <c r="P1611" i="21"/>
  <c r="N1611" i="21"/>
  <c r="O1611" i="21"/>
  <c r="Q1611" i="21"/>
  <c r="J1612" i="21"/>
  <c r="L1612" i="21"/>
  <c r="K1612" i="21"/>
  <c r="I1612" i="21"/>
  <c r="H1613" i="21"/>
  <c r="M1612" i="21"/>
  <c r="F1606" i="21"/>
  <c r="D1607" i="21"/>
  <c r="E1606" i="21"/>
  <c r="N1612" i="21"/>
  <c r="O1612" i="21"/>
  <c r="P1612" i="21"/>
  <c r="Q1612" i="21"/>
  <c r="I1613" i="21"/>
  <c r="L1613" i="21"/>
  <c r="J1613" i="21"/>
  <c r="H1614" i="21"/>
  <c r="K1613" i="21"/>
  <c r="M1613" i="21"/>
  <c r="D1608" i="21"/>
  <c r="E1607" i="21"/>
  <c r="F1607" i="21"/>
  <c r="O1613" i="21"/>
  <c r="Q1613" i="21"/>
  <c r="P1613" i="21"/>
  <c r="N1613" i="21"/>
  <c r="H1615" i="21"/>
  <c r="L1614" i="21"/>
  <c r="M1614" i="21"/>
  <c r="I1614" i="21"/>
  <c r="K1614" i="21"/>
  <c r="J1614" i="21"/>
  <c r="D1609" i="21"/>
  <c r="F1608" i="21"/>
  <c r="E1608" i="21"/>
  <c r="J1615" i="21"/>
  <c r="M1615" i="21"/>
  <c r="K1615" i="21"/>
  <c r="L1615" i="21"/>
  <c r="H1616" i="21"/>
  <c r="I1615" i="21"/>
  <c r="O1614" i="21"/>
  <c r="P1614" i="21"/>
  <c r="Q1614" i="21"/>
  <c r="N1614" i="21"/>
  <c r="D1610" i="21"/>
  <c r="E1609" i="21"/>
  <c r="F1609" i="21"/>
  <c r="I1616" i="21"/>
  <c r="M1616" i="21"/>
  <c r="J1616" i="21"/>
  <c r="K1616" i="21"/>
  <c r="H1617" i="21"/>
  <c r="L1616" i="21"/>
  <c r="O1615" i="21"/>
  <c r="Q1615" i="21"/>
  <c r="N1615" i="21"/>
  <c r="P1615" i="21"/>
  <c r="D1611" i="21"/>
  <c r="F1610" i="21"/>
  <c r="E1610" i="21"/>
  <c r="P1616" i="21"/>
  <c r="Q1616" i="21"/>
  <c r="N1616" i="21"/>
  <c r="O1616" i="21"/>
  <c r="H1618" i="21"/>
  <c r="J1617" i="21"/>
  <c r="M1617" i="21"/>
  <c r="K1617" i="21"/>
  <c r="L1617" i="21"/>
  <c r="I1617" i="21"/>
  <c r="D1612" i="21"/>
  <c r="E1611" i="21"/>
  <c r="F1611" i="21"/>
  <c r="L1618" i="21"/>
  <c r="I1618" i="21"/>
  <c r="J1618" i="21"/>
  <c r="H1619" i="21"/>
  <c r="M1618" i="21"/>
  <c r="K1618" i="21"/>
  <c r="P1617" i="21"/>
  <c r="N1617" i="21"/>
  <c r="O1617" i="21"/>
  <c r="Q1617" i="21"/>
  <c r="D1613" i="21"/>
  <c r="E1612" i="21"/>
  <c r="F1612" i="21"/>
  <c r="P1618" i="21"/>
  <c r="O1618" i="21"/>
  <c r="N1618" i="21"/>
  <c r="Q1618" i="21"/>
  <c r="L1619" i="21"/>
  <c r="K1619" i="21"/>
  <c r="I1619" i="21"/>
  <c r="H1620" i="21"/>
  <c r="M1619" i="21"/>
  <c r="J1619" i="21"/>
  <c r="D1614" i="21"/>
  <c r="E1613" i="21"/>
  <c r="F1613" i="21"/>
  <c r="N1619" i="21"/>
  <c r="P1619" i="21"/>
  <c r="O1619" i="21"/>
  <c r="Q1619" i="21"/>
  <c r="M1620" i="21"/>
  <c r="I1620" i="21"/>
  <c r="L1620" i="21"/>
  <c r="J1620" i="21"/>
  <c r="H1621" i="21"/>
  <c r="K1620" i="21"/>
  <c r="D1615" i="21"/>
  <c r="F1614" i="21"/>
  <c r="E1614" i="21"/>
  <c r="O1620" i="21"/>
  <c r="P1620" i="21"/>
  <c r="N1620" i="21"/>
  <c r="Q1620" i="21"/>
  <c r="J1621" i="21"/>
  <c r="I1621" i="21"/>
  <c r="K1621" i="21"/>
  <c r="H1622" i="21"/>
  <c r="L1621" i="21"/>
  <c r="M1621" i="21"/>
  <c r="D1616" i="21"/>
  <c r="F1615" i="21"/>
  <c r="E1615" i="21"/>
  <c r="P1621" i="21"/>
  <c r="O1621" i="21"/>
  <c r="Q1621" i="21"/>
  <c r="N1621" i="21"/>
  <c r="H1623" i="21"/>
  <c r="J1622" i="21"/>
  <c r="M1622" i="21"/>
  <c r="I1622" i="21"/>
  <c r="L1622" i="21"/>
  <c r="K1622" i="21"/>
  <c r="D1617" i="21"/>
  <c r="E1616" i="21"/>
  <c r="F1616" i="21"/>
  <c r="L1623" i="21"/>
  <c r="K1623" i="21"/>
  <c r="I1623" i="21"/>
  <c r="M1623" i="21"/>
  <c r="H1624" i="21"/>
  <c r="J1623" i="21"/>
  <c r="Q1622" i="21"/>
  <c r="P1622" i="21"/>
  <c r="O1622" i="21"/>
  <c r="N1622" i="21"/>
  <c r="D1618" i="21"/>
  <c r="E1617" i="21"/>
  <c r="F1617" i="21"/>
  <c r="N1623" i="21"/>
  <c r="P1623" i="21"/>
  <c r="Q1623" i="21"/>
  <c r="O1623" i="21"/>
  <c r="L1624" i="21"/>
  <c r="I1624" i="21"/>
  <c r="M1624" i="21"/>
  <c r="K1624" i="21"/>
  <c r="H1625" i="21"/>
  <c r="J1624" i="21"/>
  <c r="E1618" i="21"/>
  <c r="D1619" i="21"/>
  <c r="F1618" i="21"/>
  <c r="Q1624" i="21"/>
  <c r="N1624" i="21"/>
  <c r="P1624" i="21"/>
  <c r="O1624" i="21"/>
  <c r="I1625" i="21"/>
  <c r="M1625" i="21"/>
  <c r="J1625" i="21"/>
  <c r="H1626" i="21"/>
  <c r="L1625" i="21"/>
  <c r="K1625" i="21"/>
  <c r="D1620" i="21"/>
  <c r="E1619" i="21"/>
  <c r="F1619" i="21"/>
  <c r="P1625" i="21"/>
  <c r="Q1625" i="21"/>
  <c r="O1625" i="21"/>
  <c r="N1625" i="21"/>
  <c r="M1626" i="21"/>
  <c r="I1626" i="21"/>
  <c r="J1626" i="21"/>
  <c r="H1627" i="21"/>
  <c r="K1626" i="21"/>
  <c r="L1626" i="21"/>
  <c r="F1620" i="21"/>
  <c r="D1621" i="21"/>
  <c r="E1620" i="21"/>
  <c r="Q1626" i="21"/>
  <c r="P1626" i="21"/>
  <c r="N1626" i="21"/>
  <c r="O1626" i="21"/>
  <c r="M1627" i="21"/>
  <c r="J1627" i="21"/>
  <c r="I1627" i="21"/>
  <c r="H1628" i="21"/>
  <c r="L1627" i="21"/>
  <c r="K1627" i="21"/>
  <c r="F1621" i="21"/>
  <c r="D1622" i="21"/>
  <c r="E1621" i="21"/>
  <c r="Q1627" i="21"/>
  <c r="P1627" i="21"/>
  <c r="N1627" i="21"/>
  <c r="O1627" i="21"/>
  <c r="L1628" i="21"/>
  <c r="I1628" i="21"/>
  <c r="M1628" i="21"/>
  <c r="J1628" i="21"/>
  <c r="H1629" i="21"/>
  <c r="K1628" i="21"/>
  <c r="E1622" i="21"/>
  <c r="D1623" i="21"/>
  <c r="F1622" i="21"/>
  <c r="O1628" i="21"/>
  <c r="N1628" i="21"/>
  <c r="P1628" i="21"/>
  <c r="Q1628" i="21"/>
  <c r="L1629" i="21"/>
  <c r="K1629" i="21"/>
  <c r="M1629" i="21"/>
  <c r="H1630" i="21"/>
  <c r="J1629" i="21"/>
  <c r="I1629" i="21"/>
  <c r="F1623" i="21"/>
  <c r="D1624" i="21"/>
  <c r="E1623" i="21"/>
  <c r="K1630" i="21"/>
  <c r="M1630" i="21"/>
  <c r="L1630" i="21"/>
  <c r="I1630" i="21"/>
  <c r="H1631" i="21"/>
  <c r="J1630" i="21"/>
  <c r="N1629" i="21"/>
  <c r="P1629" i="21"/>
  <c r="O1629" i="21"/>
  <c r="Q1629" i="21"/>
  <c r="D1625" i="21"/>
  <c r="F1624" i="21"/>
  <c r="E1624" i="21"/>
  <c r="P1630" i="21"/>
  <c r="N1630" i="21"/>
  <c r="O1630" i="21"/>
  <c r="Q1630" i="21"/>
  <c r="M1631" i="21"/>
  <c r="J1631" i="21"/>
  <c r="I1631" i="21"/>
  <c r="L1631" i="21"/>
  <c r="H1632" i="21"/>
  <c r="K1631" i="21"/>
  <c r="E1625" i="21"/>
  <c r="F1625" i="21"/>
  <c r="D1626" i="21"/>
  <c r="N1631" i="21"/>
  <c r="P1631" i="21"/>
  <c r="Q1631" i="21"/>
  <c r="O1631" i="21"/>
  <c r="I1632" i="21"/>
  <c r="J1632" i="21"/>
  <c r="M1632" i="21"/>
  <c r="L1632" i="21"/>
  <c r="H1633" i="21"/>
  <c r="K1632" i="21"/>
  <c r="F1626" i="21"/>
  <c r="D1627" i="21"/>
  <c r="E1626" i="21"/>
  <c r="N1632" i="21"/>
  <c r="P1632" i="21"/>
  <c r="O1632" i="21"/>
  <c r="Q1632" i="21"/>
  <c r="I1633" i="21"/>
  <c r="H1634" i="21"/>
  <c r="L1633" i="21"/>
  <c r="K1633" i="21"/>
  <c r="J1633" i="21"/>
  <c r="M1633" i="21"/>
  <c r="F1627" i="21"/>
  <c r="D1628" i="21"/>
  <c r="E1627" i="21"/>
  <c r="Q1633" i="21"/>
  <c r="O1633" i="21"/>
  <c r="N1633" i="21"/>
  <c r="P1633" i="21"/>
  <c r="M1634" i="21"/>
  <c r="K1634" i="21"/>
  <c r="H1635" i="21"/>
  <c r="L1634" i="21"/>
  <c r="I1634" i="21"/>
  <c r="J1634" i="21"/>
  <c r="E1628" i="21"/>
  <c r="D1629" i="21"/>
  <c r="F1628" i="21"/>
  <c r="K1635" i="21"/>
  <c r="H1636" i="21"/>
  <c r="I1635" i="21"/>
  <c r="M1635" i="21"/>
  <c r="L1635" i="21"/>
  <c r="J1635" i="21"/>
  <c r="Q1634" i="21"/>
  <c r="P1634" i="21"/>
  <c r="N1634" i="21"/>
  <c r="O1634" i="21"/>
  <c r="F1629" i="21"/>
  <c r="D1630" i="21"/>
  <c r="E1629" i="21"/>
  <c r="M1636" i="21"/>
  <c r="I1636" i="21"/>
  <c r="J1636" i="21"/>
  <c r="H1637" i="21"/>
  <c r="L1636" i="21"/>
  <c r="K1636" i="21"/>
  <c r="P1635" i="21"/>
  <c r="N1635" i="21"/>
  <c r="O1635" i="21"/>
  <c r="Q1635" i="21"/>
  <c r="E1630" i="21"/>
  <c r="F1630" i="21"/>
  <c r="D1631" i="21"/>
  <c r="P1636" i="21"/>
  <c r="N1636" i="21"/>
  <c r="O1636" i="21"/>
  <c r="Q1636" i="21"/>
  <c r="I1637" i="21"/>
  <c r="M1637" i="21"/>
  <c r="J1637" i="21"/>
  <c r="H1638" i="21"/>
  <c r="K1637" i="21"/>
  <c r="L1637" i="21"/>
  <c r="D1632" i="21"/>
  <c r="E1631" i="21"/>
  <c r="F1631" i="21"/>
  <c r="N1637" i="21"/>
  <c r="O1637" i="21"/>
  <c r="Q1637" i="21"/>
  <c r="P1637" i="21"/>
  <c r="J1638" i="21"/>
  <c r="L1638" i="21"/>
  <c r="H1639" i="21"/>
  <c r="I1638" i="21"/>
  <c r="K1638" i="21"/>
  <c r="M1638" i="21"/>
  <c r="F1632" i="21"/>
  <c r="D1633" i="21"/>
  <c r="E1632" i="21"/>
  <c r="J1639" i="21"/>
  <c r="I1639" i="21"/>
  <c r="M1639" i="21"/>
  <c r="H1640" i="21"/>
  <c r="K1639" i="21"/>
  <c r="L1639" i="21"/>
  <c r="P1638" i="21"/>
  <c r="O1638" i="21"/>
  <c r="N1638" i="21"/>
  <c r="Q1638" i="21"/>
  <c r="F1633" i="21"/>
  <c r="E1633" i="21"/>
  <c r="D1634" i="21"/>
  <c r="N1639" i="21"/>
  <c r="Q1639" i="21"/>
  <c r="O1639" i="21"/>
  <c r="P1639" i="21"/>
  <c r="H1641" i="21"/>
  <c r="J1640" i="21"/>
  <c r="M1640" i="21"/>
  <c r="I1640" i="21"/>
  <c r="K1640" i="21"/>
  <c r="L1640" i="21"/>
  <c r="E1634" i="21"/>
  <c r="F1634" i="21"/>
  <c r="D1635" i="21"/>
  <c r="J1641" i="21"/>
  <c r="M1641" i="21"/>
  <c r="L1641" i="21"/>
  <c r="K1641" i="21"/>
  <c r="H1642" i="21"/>
  <c r="I1641" i="21"/>
  <c r="P1640" i="21"/>
  <c r="N1640" i="21"/>
  <c r="Q1640" i="21"/>
  <c r="O1640" i="21"/>
  <c r="E1635" i="21"/>
  <c r="D1636" i="21"/>
  <c r="F1635" i="21"/>
  <c r="I1642" i="21"/>
  <c r="H1643" i="21"/>
  <c r="M1642" i="21"/>
  <c r="J1642" i="21"/>
  <c r="L1642" i="21"/>
  <c r="K1642" i="21"/>
  <c r="O1641" i="21"/>
  <c r="P1641" i="21"/>
  <c r="Q1641" i="21"/>
  <c r="N1641" i="21"/>
  <c r="F1636" i="21"/>
  <c r="D1637" i="21"/>
  <c r="E1636" i="21"/>
  <c r="N1642" i="21"/>
  <c r="Q1642" i="21"/>
  <c r="P1642" i="21"/>
  <c r="O1642" i="21"/>
  <c r="H1644" i="21"/>
  <c r="J1643" i="21"/>
  <c r="K1643" i="21"/>
  <c r="L1643" i="21"/>
  <c r="M1643" i="21"/>
  <c r="I1643" i="21"/>
  <c r="F1637" i="21"/>
  <c r="D1638" i="21"/>
  <c r="E1637" i="21"/>
  <c r="L1644" i="21"/>
  <c r="H1645" i="21"/>
  <c r="K1644" i="21"/>
  <c r="I1644" i="21"/>
  <c r="J1644" i="21"/>
  <c r="M1644" i="21"/>
  <c r="P1643" i="21"/>
  <c r="Q1643" i="21"/>
  <c r="O1643" i="21"/>
  <c r="N1643" i="21"/>
  <c r="F1638" i="21"/>
  <c r="E1638" i="21"/>
  <c r="D1639" i="21"/>
  <c r="H1646" i="21"/>
  <c r="K1645" i="21"/>
  <c r="J1645" i="21"/>
  <c r="L1645" i="21"/>
  <c r="I1645" i="21"/>
  <c r="M1645" i="21"/>
  <c r="N1644" i="21"/>
  <c r="Q1644" i="21"/>
  <c r="P1644" i="21"/>
  <c r="O1644" i="21"/>
  <c r="F1639" i="21"/>
  <c r="D1640" i="21"/>
  <c r="E1639" i="21"/>
  <c r="H1647" i="21"/>
  <c r="M1646" i="21"/>
  <c r="L1646" i="21"/>
  <c r="J1646" i="21"/>
  <c r="I1646" i="21"/>
  <c r="K1646" i="21"/>
  <c r="O1645" i="21"/>
  <c r="P1645" i="21"/>
  <c r="Q1645" i="21"/>
  <c r="N1645" i="21"/>
  <c r="F1640" i="21"/>
  <c r="E1640" i="21"/>
  <c r="D1641" i="21"/>
  <c r="I1647" i="21"/>
  <c r="J1647" i="21"/>
  <c r="H1648" i="21"/>
  <c r="M1647" i="21"/>
  <c r="K1647" i="21"/>
  <c r="L1647" i="21"/>
  <c r="O1646" i="21"/>
  <c r="N1646" i="21"/>
  <c r="Q1646" i="21"/>
  <c r="P1646" i="21"/>
  <c r="E1641" i="21"/>
  <c r="F1641" i="21"/>
  <c r="D1642" i="21"/>
  <c r="O1647" i="21"/>
  <c r="P1647" i="21"/>
  <c r="N1647" i="21"/>
  <c r="Q1647" i="21"/>
  <c r="J1648" i="21"/>
  <c r="M1648" i="21"/>
  <c r="I1648" i="21"/>
  <c r="H1649" i="21"/>
  <c r="K1648" i="21"/>
  <c r="L1648" i="21"/>
  <c r="E1642" i="21"/>
  <c r="F1642" i="21"/>
  <c r="D1643" i="21"/>
  <c r="N1648" i="21"/>
  <c r="Q1648" i="21"/>
  <c r="P1648" i="21"/>
  <c r="O1648" i="21"/>
  <c r="M1649" i="21"/>
  <c r="I1649" i="21"/>
  <c r="K1649" i="21"/>
  <c r="H1650" i="21"/>
  <c r="J1649" i="21"/>
  <c r="L1649" i="21"/>
  <c r="D1644" i="21"/>
  <c r="E1643" i="21"/>
  <c r="F1643" i="21"/>
  <c r="Q1649" i="21"/>
  <c r="O1649" i="21"/>
  <c r="N1649" i="21"/>
  <c r="P1649" i="21"/>
  <c r="K1650" i="21"/>
  <c r="J1650" i="21"/>
  <c r="H1651" i="21"/>
  <c r="L1650" i="21"/>
  <c r="M1650" i="21"/>
  <c r="I1650" i="21"/>
  <c r="F1644" i="21"/>
  <c r="D1645" i="21"/>
  <c r="E1644" i="21"/>
  <c r="H1652" i="21"/>
  <c r="I1651" i="21"/>
  <c r="J1651" i="21"/>
  <c r="M1651" i="21"/>
  <c r="K1651" i="21"/>
  <c r="L1651" i="21"/>
  <c r="O1650" i="21"/>
  <c r="N1650" i="21"/>
  <c r="Q1650" i="21"/>
  <c r="P1650" i="21"/>
  <c r="D1646" i="21"/>
  <c r="E1645" i="21"/>
  <c r="F1645" i="21"/>
  <c r="H1653" i="21"/>
  <c r="J1652" i="21"/>
  <c r="L1652" i="21"/>
  <c r="M1652" i="21"/>
  <c r="K1652" i="21"/>
  <c r="I1652" i="21"/>
  <c r="P1651" i="21"/>
  <c r="O1651" i="21"/>
  <c r="N1651" i="21"/>
  <c r="Q1651" i="21"/>
  <c r="F1646" i="21"/>
  <c r="E1646" i="21"/>
  <c r="D1647" i="21"/>
  <c r="J1653" i="21"/>
  <c r="K1653" i="21"/>
  <c r="I1653" i="21"/>
  <c r="M1653" i="21"/>
  <c r="H1654" i="21"/>
  <c r="L1653" i="21"/>
  <c r="P1652" i="21"/>
  <c r="N1652" i="21"/>
  <c r="Q1652" i="21"/>
  <c r="O1652" i="21"/>
  <c r="F1647" i="21"/>
  <c r="E1647" i="21"/>
  <c r="D1648" i="21"/>
  <c r="Q1653" i="21"/>
  <c r="N1653" i="21"/>
  <c r="P1653" i="21"/>
  <c r="O1653" i="21"/>
  <c r="H1655" i="21"/>
  <c r="K1654" i="21"/>
  <c r="L1654" i="21"/>
  <c r="M1654" i="21"/>
  <c r="J1654" i="21"/>
  <c r="I1654" i="21"/>
  <c r="F1648" i="21"/>
  <c r="D1649" i="21"/>
  <c r="E1648" i="21"/>
  <c r="M1655" i="21"/>
  <c r="I1655" i="21"/>
  <c r="H1656" i="21"/>
  <c r="L1655" i="21"/>
  <c r="J1655" i="21"/>
  <c r="K1655" i="21"/>
  <c r="O1654" i="21"/>
  <c r="N1654" i="21"/>
  <c r="Q1654" i="21"/>
  <c r="P1654" i="21"/>
  <c r="F1649" i="21"/>
  <c r="D1650" i="21"/>
  <c r="E1649" i="21"/>
  <c r="N1655" i="21"/>
  <c r="O1655" i="21"/>
  <c r="P1655" i="21"/>
  <c r="Q1655" i="21"/>
  <c r="L1656" i="21"/>
  <c r="M1656" i="21"/>
  <c r="K1656" i="21"/>
  <c r="J1656" i="21"/>
  <c r="H1657" i="21"/>
  <c r="I1656" i="21"/>
  <c r="D1651" i="21"/>
  <c r="E1650" i="21"/>
  <c r="F1650" i="21"/>
  <c r="K1657" i="21"/>
  <c r="I1657" i="21"/>
  <c r="M1657" i="21"/>
  <c r="H1658" i="21"/>
  <c r="J1657" i="21"/>
  <c r="L1657" i="21"/>
  <c r="N1656" i="21"/>
  <c r="O1656" i="21"/>
  <c r="Q1656" i="21"/>
  <c r="P1656" i="21"/>
  <c r="D1652" i="21"/>
  <c r="F1651" i="21"/>
  <c r="E1651" i="21"/>
  <c r="P1657" i="21"/>
  <c r="Q1657" i="21"/>
  <c r="O1657" i="21"/>
  <c r="N1657" i="21"/>
  <c r="L1658" i="21"/>
  <c r="K1658" i="21"/>
  <c r="H1659" i="21"/>
  <c r="I1658" i="21"/>
  <c r="M1658" i="21"/>
  <c r="J1658" i="21"/>
  <c r="F1652" i="21"/>
  <c r="D1653" i="21"/>
  <c r="E1652" i="21"/>
  <c r="H1660" i="21"/>
  <c r="L1659" i="21"/>
  <c r="I1659" i="21"/>
  <c r="J1659" i="21"/>
  <c r="K1659" i="21"/>
  <c r="M1659" i="21"/>
  <c r="P1658" i="21"/>
  <c r="O1658" i="21"/>
  <c r="Q1658" i="21"/>
  <c r="N1658" i="21"/>
  <c r="D1654" i="21"/>
  <c r="E1653" i="21"/>
  <c r="F1653" i="21"/>
  <c r="H1661" i="21"/>
  <c r="K1660" i="21"/>
  <c r="J1660" i="21"/>
  <c r="I1660" i="21"/>
  <c r="L1660" i="21"/>
  <c r="M1660" i="21"/>
  <c r="P1659" i="21"/>
  <c r="Q1659" i="21"/>
  <c r="O1659" i="21"/>
  <c r="N1659" i="21"/>
  <c r="F1654" i="21"/>
  <c r="E1654" i="21"/>
  <c r="D1655" i="21"/>
  <c r="I1661" i="21"/>
  <c r="M1661" i="21"/>
  <c r="J1661" i="21"/>
  <c r="L1661" i="21"/>
  <c r="H1662" i="21"/>
  <c r="K1661" i="21"/>
  <c r="P1660" i="21"/>
  <c r="N1660" i="21"/>
  <c r="O1660" i="21"/>
  <c r="Q1660" i="21"/>
  <c r="F1655" i="21"/>
  <c r="E1655" i="21"/>
  <c r="D1656" i="21"/>
  <c r="N1661" i="21"/>
  <c r="Q1661" i="21"/>
  <c r="P1661" i="21"/>
  <c r="O1661" i="21"/>
  <c r="H1663" i="21"/>
  <c r="L1662" i="21"/>
  <c r="J1662" i="21"/>
  <c r="K1662" i="21"/>
  <c r="I1662" i="21"/>
  <c r="M1662" i="21"/>
  <c r="F1656" i="21"/>
  <c r="D1657" i="21"/>
  <c r="E1656" i="21"/>
  <c r="L1663" i="21"/>
  <c r="I1663" i="21"/>
  <c r="H1664" i="21"/>
  <c r="K1663" i="21"/>
  <c r="M1663" i="21"/>
  <c r="J1663" i="21"/>
  <c r="P1662" i="21"/>
  <c r="O1662" i="21"/>
  <c r="N1662" i="21"/>
  <c r="Q1662" i="21"/>
  <c r="F1657" i="21"/>
  <c r="D1658" i="21"/>
  <c r="E1657" i="21"/>
  <c r="P1663" i="21"/>
  <c r="N1663" i="21"/>
  <c r="O1663" i="21"/>
  <c r="Q1663" i="21"/>
  <c r="J1664" i="21"/>
  <c r="M1664" i="21"/>
  <c r="L1664" i="21"/>
  <c r="I1664" i="21"/>
  <c r="H1665" i="21"/>
  <c r="K1664" i="21"/>
  <c r="D1659" i="21"/>
  <c r="F1658" i="21"/>
  <c r="E1658" i="21"/>
  <c r="O1664" i="21"/>
  <c r="Q1664" i="21"/>
  <c r="P1664" i="21"/>
  <c r="N1664" i="21"/>
  <c r="M1665" i="21"/>
  <c r="K1665" i="21"/>
  <c r="I1665" i="21"/>
  <c r="H1666" i="21"/>
  <c r="J1665" i="21"/>
  <c r="L1665" i="21"/>
  <c r="D1660" i="21"/>
  <c r="F1659" i="21"/>
  <c r="E1659" i="21"/>
  <c r="P1665" i="21"/>
  <c r="N1665" i="21"/>
  <c r="Q1665" i="21"/>
  <c r="O1665" i="21"/>
  <c r="K1666" i="21"/>
  <c r="L1666" i="21"/>
  <c r="H1667" i="21"/>
  <c r="J1666" i="21"/>
  <c r="M1666" i="21"/>
  <c r="I1666" i="21"/>
  <c r="E1660" i="21"/>
  <c r="F1660" i="21"/>
  <c r="D1661" i="21"/>
  <c r="H1668" i="21"/>
  <c r="L1667" i="21"/>
  <c r="J1667" i="21"/>
  <c r="M1667" i="21"/>
  <c r="I1667" i="21"/>
  <c r="K1667" i="21"/>
  <c r="O1666" i="21"/>
  <c r="P1666" i="21"/>
  <c r="Q1666" i="21"/>
  <c r="N1666" i="21"/>
  <c r="D1662" i="21"/>
  <c r="F1661" i="21"/>
  <c r="E1661" i="21"/>
  <c r="H1669" i="21"/>
  <c r="L1668" i="21"/>
  <c r="M1668" i="21"/>
  <c r="K1668" i="21"/>
  <c r="I1668" i="21"/>
  <c r="J1668" i="21"/>
  <c r="Q1667" i="21"/>
  <c r="N1667" i="21"/>
  <c r="P1667" i="21"/>
  <c r="O1667" i="21"/>
  <c r="F1662" i="21"/>
  <c r="E1662" i="21"/>
  <c r="D1663" i="21"/>
  <c r="J1669" i="21"/>
  <c r="I1669" i="21"/>
  <c r="M1669" i="21"/>
  <c r="L1669" i="21"/>
  <c r="H1670" i="21"/>
  <c r="K1669" i="21"/>
  <c r="Q1668" i="21"/>
  <c r="P1668" i="21"/>
  <c r="N1668" i="21"/>
  <c r="O1668" i="21"/>
  <c r="E1663" i="21"/>
  <c r="F1663" i="21"/>
  <c r="D1664" i="21"/>
  <c r="P1669" i="21"/>
  <c r="Q1669" i="21"/>
  <c r="O1669" i="21"/>
  <c r="N1669" i="21"/>
  <c r="H1671" i="21"/>
  <c r="M1670" i="21"/>
  <c r="I1670" i="21"/>
  <c r="J1670" i="21"/>
  <c r="L1670" i="21"/>
  <c r="K1670" i="21"/>
  <c r="F1664" i="21"/>
  <c r="D1665" i="21"/>
  <c r="E1664" i="21"/>
  <c r="J1671" i="21"/>
  <c r="L1671" i="21"/>
  <c r="H1672" i="21"/>
  <c r="I1671" i="21"/>
  <c r="K1671" i="21"/>
  <c r="M1671" i="21"/>
  <c r="O1670" i="21"/>
  <c r="Q1670" i="21"/>
  <c r="N1670" i="21"/>
  <c r="P1670" i="21"/>
  <c r="E1665" i="21"/>
  <c r="D1666" i="21"/>
  <c r="F1665" i="21"/>
  <c r="M1672" i="21"/>
  <c r="K1672" i="21"/>
  <c r="L1672" i="21"/>
  <c r="I1672" i="21"/>
  <c r="H1673" i="21"/>
  <c r="J1672" i="21"/>
  <c r="N1671" i="21"/>
  <c r="Q1671" i="21"/>
  <c r="P1671" i="21"/>
  <c r="O1671" i="21"/>
  <c r="D1667" i="21"/>
  <c r="F1666" i="21"/>
  <c r="E1666" i="21"/>
  <c r="N1672" i="21"/>
  <c r="P1672" i="21"/>
  <c r="Q1672" i="21"/>
  <c r="O1672" i="21"/>
  <c r="J1673" i="21"/>
  <c r="I1673" i="21"/>
  <c r="L1673" i="21"/>
  <c r="H1674" i="21"/>
  <c r="M1673" i="21"/>
  <c r="K1673" i="21"/>
  <c r="D1668" i="21"/>
  <c r="F1667" i="21"/>
  <c r="E1667" i="21"/>
  <c r="P1673" i="21"/>
  <c r="O1673" i="21"/>
  <c r="Q1673" i="21"/>
  <c r="N1673" i="21"/>
  <c r="I1674" i="21"/>
  <c r="M1674" i="21"/>
  <c r="H1675" i="21"/>
  <c r="K1674" i="21"/>
  <c r="L1674" i="21"/>
  <c r="J1674" i="21"/>
  <c r="F1668" i="21"/>
  <c r="D1669" i="21"/>
  <c r="E1668" i="21"/>
  <c r="N1674" i="21"/>
  <c r="O1674" i="21"/>
  <c r="P1674" i="21"/>
  <c r="Q1674" i="21"/>
  <c r="I1675" i="21"/>
  <c r="H1676" i="21"/>
  <c r="M1675" i="21"/>
  <c r="L1675" i="21"/>
  <c r="K1675" i="21"/>
  <c r="J1675" i="21"/>
  <c r="D1670" i="21"/>
  <c r="E1669" i="21"/>
  <c r="F1669" i="21"/>
  <c r="Q1675" i="21"/>
  <c r="N1675" i="21"/>
  <c r="O1675" i="21"/>
  <c r="P1675" i="21"/>
  <c r="H1677" i="21"/>
  <c r="I1676" i="21"/>
  <c r="K1676" i="21"/>
  <c r="L1676" i="21"/>
  <c r="M1676" i="21"/>
  <c r="J1676" i="21"/>
  <c r="F1670" i="21"/>
  <c r="E1670" i="21"/>
  <c r="D1671" i="21"/>
  <c r="J1677" i="21"/>
  <c r="I1677" i="21"/>
  <c r="K1677" i="21"/>
  <c r="H1678" i="21"/>
  <c r="L1677" i="21"/>
  <c r="M1677" i="21"/>
  <c r="N1676" i="21"/>
  <c r="O1676" i="21"/>
  <c r="P1676" i="21"/>
  <c r="Q1676" i="21"/>
  <c r="F1671" i="21"/>
  <c r="E1671" i="21"/>
  <c r="D1672" i="21"/>
  <c r="N1677" i="21"/>
  <c r="Q1677" i="21"/>
  <c r="P1677" i="21"/>
  <c r="O1677" i="21"/>
  <c r="I1678" i="21"/>
  <c r="L1678" i="21"/>
  <c r="H1679" i="21"/>
  <c r="J1678" i="21"/>
  <c r="M1678" i="21"/>
  <c r="K1678" i="21"/>
  <c r="D1673" i="21"/>
  <c r="E1672" i="21"/>
  <c r="F1672" i="21"/>
  <c r="P1678" i="21"/>
  <c r="Q1678" i="21"/>
  <c r="O1678" i="21"/>
  <c r="N1678" i="21"/>
  <c r="L1679" i="21"/>
  <c r="K1679" i="21"/>
  <c r="M1679" i="21"/>
  <c r="I1679" i="21"/>
  <c r="H1680" i="21"/>
  <c r="J1679" i="21"/>
  <c r="E1673" i="21"/>
  <c r="F1673" i="21"/>
  <c r="D1674" i="21"/>
  <c r="N1679" i="21"/>
  <c r="O1679" i="21"/>
  <c r="Q1679" i="21"/>
  <c r="P1679" i="21"/>
  <c r="M1680" i="21"/>
  <c r="H1681" i="21"/>
  <c r="L1680" i="21"/>
  <c r="J1680" i="21"/>
  <c r="K1680" i="21"/>
  <c r="I1680" i="21"/>
  <c r="E1674" i="21"/>
  <c r="F1674" i="21"/>
  <c r="D1675" i="21"/>
  <c r="H1682" i="21"/>
  <c r="I1681" i="21"/>
  <c r="M1681" i="21"/>
  <c r="L1681" i="21"/>
  <c r="J1681" i="21"/>
  <c r="K1681" i="21"/>
  <c r="Q1680" i="21"/>
  <c r="O1680" i="21"/>
  <c r="N1680" i="21"/>
  <c r="P1680" i="21"/>
  <c r="F1675" i="21"/>
  <c r="E1675" i="21"/>
  <c r="D1676" i="21"/>
  <c r="M1682" i="21"/>
  <c r="J1682" i="21"/>
  <c r="I1682" i="21"/>
  <c r="H1683" i="21"/>
  <c r="L1682" i="21"/>
  <c r="K1682" i="21"/>
  <c r="P1681" i="21"/>
  <c r="O1681" i="21"/>
  <c r="Q1681" i="21"/>
  <c r="N1681" i="21"/>
  <c r="E1676" i="21"/>
  <c r="F1676" i="21"/>
  <c r="D1677" i="21"/>
  <c r="P1682" i="21"/>
  <c r="O1682" i="21"/>
  <c r="N1682" i="21"/>
  <c r="Q1682" i="21"/>
  <c r="I1683" i="21"/>
  <c r="K1683" i="21"/>
  <c r="H1684" i="21"/>
  <c r="M1683" i="21"/>
  <c r="J1683" i="21"/>
  <c r="L1683" i="21"/>
  <c r="D1678" i="21"/>
  <c r="F1677" i="21"/>
  <c r="E1677" i="21"/>
  <c r="Q1683" i="21"/>
  <c r="N1683" i="21"/>
  <c r="O1683" i="21"/>
  <c r="P1683" i="21"/>
  <c r="M1684" i="21"/>
  <c r="K1684" i="21"/>
  <c r="J1684" i="21"/>
  <c r="L1684" i="21"/>
  <c r="I1684" i="21"/>
  <c r="H1685" i="21"/>
  <c r="D1679" i="21"/>
  <c r="E1678" i="21"/>
  <c r="F1678" i="21"/>
  <c r="P1684" i="21"/>
  <c r="Q1684" i="21"/>
  <c r="N1684" i="21"/>
  <c r="O1684" i="21"/>
  <c r="J1685" i="21"/>
  <c r="M1685" i="21"/>
  <c r="K1685" i="21"/>
  <c r="H1686" i="21"/>
  <c r="L1685" i="21"/>
  <c r="I1685" i="21"/>
  <c r="E1679" i="21"/>
  <c r="F1679" i="21"/>
  <c r="D1680" i="21"/>
  <c r="J1686" i="21"/>
  <c r="K1686" i="21"/>
  <c r="H1687" i="21"/>
  <c r="L1686" i="21"/>
  <c r="M1686" i="21"/>
  <c r="I1686" i="21"/>
  <c r="Q1685" i="21"/>
  <c r="O1685" i="21"/>
  <c r="P1685" i="21"/>
  <c r="N1685" i="21"/>
  <c r="D1681" i="21"/>
  <c r="E1680" i="21"/>
  <c r="F1680" i="21"/>
  <c r="K1687" i="21"/>
  <c r="M1687" i="21"/>
  <c r="J1687" i="21"/>
  <c r="L1687" i="21"/>
  <c r="H1688" i="21"/>
  <c r="I1687" i="21"/>
  <c r="P1686" i="21"/>
  <c r="Q1686" i="21"/>
  <c r="O1686" i="21"/>
  <c r="N1686" i="21"/>
  <c r="E1681" i="21"/>
  <c r="F1681" i="21"/>
  <c r="D1682" i="21"/>
  <c r="J1688" i="21"/>
  <c r="I1688" i="21"/>
  <c r="H1689" i="21"/>
  <c r="L1688" i="21"/>
  <c r="M1688" i="21"/>
  <c r="K1688" i="21"/>
  <c r="O1687" i="21"/>
  <c r="P1687" i="21"/>
  <c r="N1687" i="21"/>
  <c r="Q1687" i="21"/>
  <c r="F1682" i="21"/>
  <c r="E1682" i="21"/>
  <c r="D1683" i="21"/>
  <c r="Q1688" i="21"/>
  <c r="P1688" i="21"/>
  <c r="O1688" i="21"/>
  <c r="N1688" i="21"/>
  <c r="H1690" i="21"/>
  <c r="I1689" i="21"/>
  <c r="L1689" i="21"/>
  <c r="K1689" i="21"/>
  <c r="M1689" i="21"/>
  <c r="J1689" i="21"/>
  <c r="E1683" i="21"/>
  <c r="F1683" i="21"/>
  <c r="D1684" i="21"/>
  <c r="K1690" i="21"/>
  <c r="M1690" i="21"/>
  <c r="J1690" i="21"/>
  <c r="H1691" i="21"/>
  <c r="I1690" i="21"/>
  <c r="L1690" i="21"/>
  <c r="Q1689" i="21"/>
  <c r="O1689" i="21"/>
  <c r="N1689" i="21"/>
  <c r="P1689" i="21"/>
  <c r="E1684" i="21"/>
  <c r="F1684" i="21"/>
  <c r="D1685" i="21"/>
  <c r="K1691" i="21"/>
  <c r="J1691" i="21"/>
  <c r="I1691" i="21"/>
  <c r="H1692" i="21"/>
  <c r="L1691" i="21"/>
  <c r="M1691" i="21"/>
  <c r="N1690" i="21"/>
  <c r="Q1690" i="21"/>
  <c r="O1690" i="21"/>
  <c r="P1690" i="21"/>
  <c r="D1686" i="21"/>
  <c r="E1685" i="21"/>
  <c r="F1685" i="21"/>
  <c r="O1691" i="21"/>
  <c r="N1691" i="21"/>
  <c r="Q1691" i="21"/>
  <c r="P1691" i="21"/>
  <c r="L1692" i="21"/>
  <c r="J1692" i="21"/>
  <c r="K1692" i="21"/>
  <c r="H1693" i="21"/>
  <c r="M1692" i="21"/>
  <c r="I1692" i="21"/>
  <c r="D1687" i="21"/>
  <c r="E1686" i="21"/>
  <c r="F1686" i="21"/>
  <c r="K1693" i="21"/>
  <c r="I1693" i="21"/>
  <c r="J1693" i="21"/>
  <c r="H1694" i="21"/>
  <c r="L1693" i="21"/>
  <c r="M1693" i="21"/>
  <c r="Q1692" i="21"/>
  <c r="N1692" i="21"/>
  <c r="P1692" i="21"/>
  <c r="O1692" i="21"/>
  <c r="E1687" i="21"/>
  <c r="F1687" i="21"/>
  <c r="D1688" i="21"/>
  <c r="N1693" i="21"/>
  <c r="O1693" i="21"/>
  <c r="Q1693" i="21"/>
  <c r="P1693" i="21"/>
  <c r="I1694" i="21"/>
  <c r="L1694" i="21"/>
  <c r="H1695" i="21"/>
  <c r="M1694" i="21"/>
  <c r="J1694" i="21"/>
  <c r="K1694" i="21"/>
  <c r="D1689" i="21"/>
  <c r="F1688" i="21"/>
  <c r="E1688" i="21"/>
  <c r="N1694" i="21"/>
  <c r="P1694" i="21"/>
  <c r="O1694" i="21"/>
  <c r="Q1694" i="21"/>
  <c r="I1695" i="21"/>
  <c r="H1696" i="21"/>
  <c r="K1695" i="21"/>
  <c r="L1695" i="21"/>
  <c r="J1695" i="21"/>
  <c r="M1695" i="21"/>
  <c r="F1689" i="21"/>
  <c r="E1689" i="21"/>
  <c r="D1690" i="21"/>
  <c r="Q1695" i="21"/>
  <c r="P1695" i="21"/>
  <c r="N1695" i="21"/>
  <c r="O1695" i="21"/>
  <c r="L1696" i="21"/>
  <c r="H1697" i="21"/>
  <c r="J1696" i="21"/>
  <c r="K1696" i="21"/>
  <c r="I1696" i="21"/>
  <c r="M1696" i="21"/>
  <c r="E1690" i="21"/>
  <c r="F1690" i="21"/>
  <c r="D1691" i="21"/>
  <c r="H1698" i="21"/>
  <c r="J1697" i="21"/>
  <c r="K1697" i="21"/>
  <c r="M1697" i="21"/>
  <c r="L1697" i="21"/>
  <c r="I1697" i="21"/>
  <c r="P1696" i="21"/>
  <c r="O1696" i="21"/>
  <c r="Q1696" i="21"/>
  <c r="N1696" i="21"/>
  <c r="F1691" i="21"/>
  <c r="E1691" i="21"/>
  <c r="D1692" i="21"/>
  <c r="M1698" i="21"/>
  <c r="J1698" i="21"/>
  <c r="H1699" i="21"/>
  <c r="K1698" i="21"/>
  <c r="L1698" i="21"/>
  <c r="I1698" i="21"/>
  <c r="Q1697" i="21"/>
  <c r="O1697" i="21"/>
  <c r="P1697" i="21"/>
  <c r="N1697" i="21"/>
  <c r="F1692" i="21"/>
  <c r="E1692" i="21"/>
  <c r="D1693" i="21"/>
  <c r="L1699" i="21"/>
  <c r="K1699" i="21"/>
  <c r="H1700" i="21"/>
  <c r="M1699" i="21"/>
  <c r="J1699" i="21"/>
  <c r="I1699" i="21"/>
  <c r="O1698" i="21"/>
  <c r="N1698" i="21"/>
  <c r="Q1698" i="21"/>
  <c r="P1698" i="21"/>
  <c r="D1694" i="21"/>
  <c r="E1693" i="21"/>
  <c r="F1693" i="21"/>
  <c r="J1700" i="21"/>
  <c r="M1700" i="21"/>
  <c r="L1700" i="21"/>
  <c r="H1701" i="21"/>
  <c r="K1700" i="21"/>
  <c r="I1700" i="21"/>
  <c r="Q1699" i="21"/>
  <c r="N1699" i="21"/>
  <c r="P1699" i="21"/>
  <c r="O1699" i="21"/>
  <c r="D1695" i="21"/>
  <c r="F1694" i="21"/>
  <c r="E1694" i="21"/>
  <c r="J1701" i="21"/>
  <c r="L1701" i="21"/>
  <c r="I1701" i="21"/>
  <c r="H1702" i="21"/>
  <c r="K1701" i="21"/>
  <c r="M1701" i="21"/>
  <c r="Q1700" i="21"/>
  <c r="P1700" i="21"/>
  <c r="O1700" i="21"/>
  <c r="N1700" i="21"/>
  <c r="F1695" i="21"/>
  <c r="E1695" i="21"/>
  <c r="D1696" i="21"/>
  <c r="N1701" i="21"/>
  <c r="P1701" i="21"/>
  <c r="Q1701" i="21"/>
  <c r="O1701" i="21"/>
  <c r="J1702" i="21"/>
  <c r="K1702" i="21"/>
  <c r="H1703" i="21"/>
  <c r="I1702" i="21"/>
  <c r="M1702" i="21"/>
  <c r="L1702" i="21"/>
  <c r="D1697" i="21"/>
  <c r="F1696" i="21"/>
  <c r="E1696" i="21"/>
  <c r="M1703" i="21"/>
  <c r="H1704" i="21"/>
  <c r="L1703" i="21"/>
  <c r="I1703" i="21"/>
  <c r="K1703" i="21"/>
  <c r="J1703" i="21"/>
  <c r="Q1702" i="21"/>
  <c r="N1702" i="21"/>
  <c r="P1702" i="21"/>
  <c r="O1702" i="21"/>
  <c r="F1697" i="21"/>
  <c r="E1697" i="21"/>
  <c r="D1698" i="21"/>
  <c r="H1705" i="21"/>
  <c r="J1704" i="21"/>
  <c r="I1704" i="21"/>
  <c r="M1704" i="21"/>
  <c r="K1704" i="21"/>
  <c r="L1704" i="21"/>
  <c r="N1703" i="21"/>
  <c r="O1703" i="21"/>
  <c r="Q1703" i="21"/>
  <c r="P1703" i="21"/>
  <c r="F1698" i="21"/>
  <c r="E1698" i="21"/>
  <c r="D1699" i="21"/>
  <c r="H1706" i="21"/>
  <c r="J1705" i="21"/>
  <c r="L1705" i="21"/>
  <c r="K1705" i="21"/>
  <c r="M1705" i="21"/>
  <c r="I1705" i="21"/>
  <c r="P1704" i="21"/>
  <c r="Q1704" i="21"/>
  <c r="N1704" i="21"/>
  <c r="O1704" i="21"/>
  <c r="E1699" i="21"/>
  <c r="F1699" i="21"/>
  <c r="D1700" i="21"/>
  <c r="L1706" i="21"/>
  <c r="M1706" i="21"/>
  <c r="K1706" i="21"/>
  <c r="H1707" i="21"/>
  <c r="I1706" i="21"/>
  <c r="J1706" i="21"/>
  <c r="P1705" i="21"/>
  <c r="O1705" i="21"/>
  <c r="N1705" i="21"/>
  <c r="Q1705" i="21"/>
  <c r="E1700" i="21"/>
  <c r="F1700" i="21"/>
  <c r="D1701" i="21"/>
  <c r="H1708" i="21"/>
  <c r="L1707" i="21"/>
  <c r="K1707" i="21"/>
  <c r="M1707" i="21"/>
  <c r="J1707" i="21"/>
  <c r="I1707" i="21"/>
  <c r="O1706" i="21"/>
  <c r="N1706" i="21"/>
  <c r="Q1706" i="21"/>
  <c r="P1706" i="21"/>
  <c r="D1702" i="21"/>
  <c r="F1701" i="21"/>
  <c r="E1701" i="21"/>
  <c r="J1708" i="21"/>
  <c r="M1708" i="21"/>
  <c r="I1708" i="21"/>
  <c r="H1709" i="21"/>
  <c r="L1708" i="21"/>
  <c r="K1708" i="21"/>
  <c r="N1707" i="21"/>
  <c r="Q1707" i="21"/>
  <c r="P1707" i="21"/>
  <c r="O1707" i="21"/>
  <c r="D1703" i="21"/>
  <c r="F1702" i="21"/>
  <c r="E1702" i="21"/>
  <c r="O1708" i="21"/>
  <c r="Q1708" i="21"/>
  <c r="N1708" i="21"/>
  <c r="P1708" i="21"/>
  <c r="L1709" i="21"/>
  <c r="I1709" i="21"/>
  <c r="J1709" i="21"/>
  <c r="H1710" i="21"/>
  <c r="M1709" i="21"/>
  <c r="K1709" i="21"/>
  <c r="F1703" i="21"/>
  <c r="E1703" i="21"/>
  <c r="D1704" i="21"/>
  <c r="N1709" i="21"/>
  <c r="P1709" i="21"/>
  <c r="O1709" i="21"/>
  <c r="Q1709" i="21"/>
  <c r="I1710" i="21"/>
  <c r="J1710" i="21"/>
  <c r="H1711" i="21"/>
  <c r="L1710" i="21"/>
  <c r="M1710" i="21"/>
  <c r="K1710" i="21"/>
  <c r="D1705" i="21"/>
  <c r="F1704" i="21"/>
  <c r="E1704" i="21"/>
  <c r="O1710" i="21"/>
  <c r="Q1710" i="21"/>
  <c r="N1710" i="21"/>
  <c r="P1710" i="21"/>
  <c r="K1711" i="21"/>
  <c r="H1712" i="21"/>
  <c r="I1711" i="21"/>
  <c r="M1711" i="21"/>
  <c r="J1711" i="21"/>
  <c r="L1711" i="21"/>
  <c r="F1705" i="21"/>
  <c r="E1705" i="21"/>
  <c r="D1706" i="21"/>
  <c r="H1713" i="21"/>
  <c r="K1712" i="21"/>
  <c r="M1712" i="21"/>
  <c r="I1712" i="21"/>
  <c r="J1712" i="21"/>
  <c r="L1712" i="21"/>
  <c r="Q1711" i="21"/>
  <c r="O1711" i="21"/>
  <c r="N1711" i="21"/>
  <c r="P1711" i="21"/>
  <c r="F1706" i="21"/>
  <c r="E1706" i="21"/>
  <c r="D1707" i="21"/>
  <c r="H1714" i="21"/>
  <c r="K1713" i="21"/>
  <c r="I1713" i="21"/>
  <c r="M1713" i="21"/>
  <c r="J1713" i="21"/>
  <c r="L1713" i="21"/>
  <c r="N1712" i="21"/>
  <c r="Q1712" i="21"/>
  <c r="O1712" i="21"/>
  <c r="P1712" i="21"/>
  <c r="E1707" i="21"/>
  <c r="F1707" i="21"/>
  <c r="D1708" i="21"/>
  <c r="I1714" i="21"/>
  <c r="M1714" i="21"/>
  <c r="H1715" i="21"/>
  <c r="L1714" i="21"/>
  <c r="K1714" i="21"/>
  <c r="J1714" i="21"/>
  <c r="N1713" i="21"/>
  <c r="Q1713" i="21"/>
  <c r="O1713" i="21"/>
  <c r="P1713" i="21"/>
  <c r="F1708" i="21"/>
  <c r="E1708" i="21"/>
  <c r="D1709" i="21"/>
  <c r="P1714" i="21"/>
  <c r="Q1714" i="21"/>
  <c r="O1714" i="21"/>
  <c r="N1714" i="21"/>
  <c r="H1716" i="21"/>
  <c r="I1715" i="21"/>
  <c r="M1715" i="21"/>
  <c r="J1715" i="21"/>
  <c r="K1715" i="21"/>
  <c r="L1715" i="21"/>
  <c r="D1710" i="21"/>
  <c r="E1709" i="21"/>
  <c r="F1709" i="21"/>
  <c r="L1716" i="21"/>
  <c r="M1716" i="21"/>
  <c r="K1716" i="21"/>
  <c r="I1716" i="21"/>
  <c r="J1716" i="21"/>
  <c r="H1717" i="21"/>
  <c r="O1715" i="21"/>
  <c r="Q1715" i="21"/>
  <c r="P1715" i="21"/>
  <c r="N1715" i="21"/>
  <c r="D1711" i="21"/>
  <c r="E1710" i="21"/>
  <c r="F1710" i="21"/>
  <c r="N1716" i="21"/>
  <c r="P1716" i="21"/>
  <c r="O1716" i="21"/>
  <c r="Q1716" i="21"/>
  <c r="I1717" i="21"/>
  <c r="K1717" i="21"/>
  <c r="J1717" i="21"/>
  <c r="H1718" i="21"/>
  <c r="L1717" i="21"/>
  <c r="M1717" i="21"/>
  <c r="E1711" i="21"/>
  <c r="F1711" i="21"/>
  <c r="D1712" i="21"/>
  <c r="O1717" i="21"/>
  <c r="Q1717" i="21"/>
  <c r="P1717" i="21"/>
  <c r="N1717" i="21"/>
  <c r="L1718" i="21"/>
  <c r="I1718" i="21"/>
  <c r="H1719" i="21"/>
  <c r="M1718" i="21"/>
  <c r="J1718" i="21"/>
  <c r="K1718" i="21"/>
  <c r="D1713" i="21"/>
  <c r="E1712" i="21"/>
  <c r="F1712" i="21"/>
  <c r="P1718" i="21"/>
  <c r="O1718" i="21"/>
  <c r="N1718" i="21"/>
  <c r="Q1718" i="21"/>
  <c r="J1719" i="21"/>
  <c r="L1719" i="21"/>
  <c r="H1720" i="21"/>
  <c r="M1719" i="21"/>
  <c r="K1719" i="21"/>
  <c r="I1719" i="21"/>
  <c r="F1713" i="21"/>
  <c r="E1713" i="21"/>
  <c r="D1714" i="21"/>
  <c r="L1720" i="21"/>
  <c r="M1720" i="21"/>
  <c r="H1721" i="21"/>
  <c r="K1720" i="21"/>
  <c r="I1720" i="21"/>
  <c r="J1720" i="21"/>
  <c r="P1719" i="21"/>
  <c r="O1719" i="21"/>
  <c r="Q1719" i="21"/>
  <c r="N1719" i="21"/>
  <c r="E1714" i="21"/>
  <c r="F1714" i="21"/>
  <c r="D1715" i="21"/>
  <c r="H1722" i="21"/>
  <c r="I1721" i="21"/>
  <c r="K1721" i="21"/>
  <c r="L1721" i="21"/>
  <c r="J1721" i="21"/>
  <c r="M1721" i="21"/>
  <c r="Q1720" i="21"/>
  <c r="N1720" i="21"/>
  <c r="P1720" i="21"/>
  <c r="O1720" i="21"/>
  <c r="E1715" i="21"/>
  <c r="F1715" i="21"/>
  <c r="D1716" i="21"/>
  <c r="L1722" i="21"/>
  <c r="H1723" i="21"/>
  <c r="M1722" i="21"/>
  <c r="I1722" i="21"/>
  <c r="J1722" i="21"/>
  <c r="K1722" i="21"/>
  <c r="O1721" i="21"/>
  <c r="N1721" i="21"/>
  <c r="Q1721" i="21"/>
  <c r="P1721" i="21"/>
  <c r="F1716" i="21"/>
  <c r="E1716" i="21"/>
  <c r="D1717" i="21"/>
  <c r="H1724" i="21"/>
  <c r="I1723" i="21"/>
  <c r="K1723" i="21"/>
  <c r="J1723" i="21"/>
  <c r="M1723" i="21"/>
  <c r="L1723" i="21"/>
  <c r="Q1722" i="21"/>
  <c r="P1722" i="21"/>
  <c r="O1722" i="21"/>
  <c r="N1722" i="21"/>
  <c r="D1718" i="21"/>
  <c r="F1717" i="21"/>
  <c r="E1717" i="21"/>
  <c r="K1724" i="21"/>
  <c r="I1724" i="21"/>
  <c r="J1724" i="21"/>
  <c r="L1724" i="21"/>
  <c r="H1725" i="21"/>
  <c r="M1724" i="21"/>
  <c r="N1723" i="21"/>
  <c r="P1723" i="21"/>
  <c r="Q1723" i="21"/>
  <c r="O1723" i="21"/>
  <c r="D1719" i="21"/>
  <c r="F1718" i="21"/>
  <c r="E1718" i="21"/>
  <c r="O1724" i="21"/>
  <c r="N1724" i="21"/>
  <c r="Q1724" i="21"/>
  <c r="P1724" i="21"/>
  <c r="M1725" i="21"/>
  <c r="J1725" i="21"/>
  <c r="L1725" i="21"/>
  <c r="H1726" i="21"/>
  <c r="K1725" i="21"/>
  <c r="I1725" i="21"/>
  <c r="F1719" i="21"/>
  <c r="E1719" i="21"/>
  <c r="D1720" i="21"/>
  <c r="J1726" i="21"/>
  <c r="M1726" i="21"/>
  <c r="H1727" i="21"/>
  <c r="K1726" i="21"/>
  <c r="L1726" i="21"/>
  <c r="I1726" i="21"/>
  <c r="N1725" i="21"/>
  <c r="O1725" i="21"/>
  <c r="Q1725" i="21"/>
  <c r="P1725" i="21"/>
  <c r="D1721" i="21"/>
  <c r="E1720" i="21"/>
  <c r="F1720" i="21"/>
  <c r="L1727" i="21"/>
  <c r="J1727" i="21"/>
  <c r="H1728" i="21"/>
  <c r="K1727" i="21"/>
  <c r="M1727" i="21"/>
  <c r="I1727" i="21"/>
  <c r="O1726" i="21"/>
  <c r="N1726" i="21"/>
  <c r="Q1726" i="21"/>
  <c r="P1726" i="21"/>
  <c r="E1721" i="21"/>
  <c r="F1721" i="21"/>
  <c r="D1722" i="21"/>
  <c r="H1729" i="21"/>
  <c r="L1728" i="21"/>
  <c r="I1728" i="21"/>
  <c r="M1728" i="21"/>
  <c r="K1728" i="21"/>
  <c r="J1728" i="21"/>
  <c r="O1727" i="21"/>
  <c r="Q1727" i="21"/>
  <c r="N1727" i="21"/>
  <c r="P1727" i="21"/>
  <c r="F1722" i="21"/>
  <c r="E1722" i="21"/>
  <c r="D1723" i="21"/>
  <c r="H1730" i="21"/>
  <c r="J1729" i="21"/>
  <c r="K1729" i="21"/>
  <c r="I1729" i="21"/>
  <c r="L1729" i="21"/>
  <c r="M1729" i="21"/>
  <c r="O1728" i="21"/>
  <c r="N1728" i="21"/>
  <c r="Q1728" i="21"/>
  <c r="P1728" i="21"/>
  <c r="F1723" i="21"/>
  <c r="E1723" i="21"/>
  <c r="D1724" i="21"/>
  <c r="L1730" i="21"/>
  <c r="I1730" i="21"/>
  <c r="K1730" i="21"/>
  <c r="H1731" i="21"/>
  <c r="M1730" i="21"/>
  <c r="J1730" i="21"/>
  <c r="P1729" i="21"/>
  <c r="O1729" i="21"/>
  <c r="Q1729" i="21"/>
  <c r="N1729" i="21"/>
  <c r="F1724" i="21"/>
  <c r="E1724" i="21"/>
  <c r="D1725" i="21"/>
  <c r="Q1730" i="21"/>
  <c r="N1730" i="21"/>
  <c r="O1730" i="21"/>
  <c r="P1730" i="21"/>
  <c r="L1731" i="21"/>
  <c r="H1732" i="21"/>
  <c r="J1731" i="21"/>
  <c r="I1731" i="21"/>
  <c r="M1731" i="21"/>
  <c r="K1731" i="21"/>
  <c r="D1726" i="21"/>
  <c r="E1725" i="21"/>
  <c r="F1725" i="21"/>
  <c r="J1732" i="21"/>
  <c r="I1732" i="21"/>
  <c r="M1732" i="21"/>
  <c r="K1732" i="21"/>
  <c r="H1733" i="21"/>
  <c r="L1732" i="21"/>
  <c r="N1731" i="21"/>
  <c r="P1731" i="21"/>
  <c r="Q1731" i="21"/>
  <c r="O1731" i="21"/>
  <c r="D1727" i="21"/>
  <c r="F1726" i="21"/>
  <c r="E1726" i="21"/>
  <c r="N1732" i="21"/>
  <c r="O1732" i="21"/>
  <c r="Q1732" i="21"/>
  <c r="P1732" i="21"/>
  <c r="M1733" i="21"/>
  <c r="I1733" i="21"/>
  <c r="K1733" i="21"/>
  <c r="H1734" i="21"/>
  <c r="J1733" i="21"/>
  <c r="L1733" i="21"/>
  <c r="E1727" i="21"/>
  <c r="F1727" i="21"/>
  <c r="D1728" i="21"/>
  <c r="P1733" i="21"/>
  <c r="N1733" i="21"/>
  <c r="Q1733" i="21"/>
  <c r="O1733" i="21"/>
  <c r="L1734" i="21"/>
  <c r="I1734" i="21"/>
  <c r="H1735" i="21"/>
  <c r="K1734" i="21"/>
  <c r="M1734" i="21"/>
  <c r="J1734" i="21"/>
  <c r="D1729" i="21"/>
  <c r="E1728" i="21"/>
  <c r="F1728" i="21"/>
  <c r="Q1734" i="21"/>
  <c r="N1734" i="21"/>
  <c r="O1734" i="21"/>
  <c r="P1734" i="21"/>
  <c r="L1735" i="21"/>
  <c r="I1735" i="21"/>
  <c r="H1736" i="21"/>
  <c r="K1735" i="21"/>
  <c r="J1735" i="21"/>
  <c r="M1735" i="21"/>
  <c r="F1729" i="21"/>
  <c r="E1729" i="21"/>
  <c r="D1730" i="21"/>
  <c r="Q1735" i="21"/>
  <c r="O1735" i="21"/>
  <c r="N1735" i="21"/>
  <c r="P1735" i="21"/>
  <c r="H1737" i="21"/>
  <c r="I1736" i="21"/>
  <c r="M1736" i="21"/>
  <c r="L1736" i="21"/>
  <c r="K1736" i="21"/>
  <c r="J1736" i="21"/>
  <c r="F1730" i="21"/>
  <c r="E1730" i="21"/>
  <c r="D1731" i="21"/>
  <c r="H1738" i="21"/>
  <c r="K1737" i="21"/>
  <c r="M1737" i="21"/>
  <c r="I1737" i="21"/>
  <c r="L1737" i="21"/>
  <c r="J1737" i="21"/>
  <c r="Q1736" i="21"/>
  <c r="N1736" i="21"/>
  <c r="O1736" i="21"/>
  <c r="P1736" i="21"/>
  <c r="F1731" i="21"/>
  <c r="E1731" i="21"/>
  <c r="D1732" i="21"/>
  <c r="I1738" i="21"/>
  <c r="H1739" i="21"/>
  <c r="K1738" i="21"/>
  <c r="M1738" i="21"/>
  <c r="J1738" i="21"/>
  <c r="L1738" i="21"/>
  <c r="N1737" i="21"/>
  <c r="Q1737" i="21"/>
  <c r="P1737" i="21"/>
  <c r="O1737" i="21"/>
  <c r="E1732" i="21"/>
  <c r="F1732" i="21"/>
  <c r="D1733" i="21"/>
  <c r="Q1738" i="21"/>
  <c r="P1738" i="21"/>
  <c r="N1738" i="21"/>
  <c r="O1738" i="21"/>
  <c r="H1740" i="21"/>
  <c r="M1739" i="21"/>
  <c r="K1739" i="21"/>
  <c r="J1739" i="21"/>
  <c r="I1739" i="21"/>
  <c r="L1739" i="21"/>
  <c r="D1734" i="21"/>
  <c r="F1733" i="21"/>
  <c r="E1733" i="21"/>
  <c r="J1740" i="21"/>
  <c r="I1740" i="21"/>
  <c r="H1741" i="21"/>
  <c r="L1740" i="21"/>
  <c r="K1740" i="21"/>
  <c r="M1740" i="21"/>
  <c r="O1739" i="21"/>
  <c r="Q1739" i="21"/>
  <c r="N1739" i="21"/>
  <c r="P1739" i="21"/>
  <c r="D1735" i="21"/>
  <c r="E1734" i="21"/>
  <c r="F1734" i="21"/>
  <c r="O1740" i="21"/>
  <c r="Q1740" i="21"/>
  <c r="P1740" i="21"/>
  <c r="N1740" i="21"/>
  <c r="L1741" i="21"/>
  <c r="I1741" i="21"/>
  <c r="M1741" i="21"/>
  <c r="H1742" i="21"/>
  <c r="J1741" i="21"/>
  <c r="K1741" i="21"/>
  <c r="E1735" i="21"/>
  <c r="F1735" i="21"/>
  <c r="D1736" i="21"/>
  <c r="O1741" i="21"/>
  <c r="Q1741" i="21"/>
  <c r="P1741" i="21"/>
  <c r="N1741" i="21"/>
  <c r="L1742" i="21"/>
  <c r="H1743" i="21"/>
  <c r="J1742" i="21"/>
  <c r="I1742" i="21"/>
  <c r="K1742" i="21"/>
  <c r="M1742" i="21"/>
  <c r="D1737" i="21"/>
  <c r="E1736" i="21"/>
  <c r="F1736" i="21"/>
  <c r="M1743" i="21"/>
  <c r="I1743" i="21"/>
  <c r="J1743" i="21"/>
  <c r="K1743" i="21"/>
  <c r="H1744" i="21"/>
  <c r="L1743" i="21"/>
  <c r="N1742" i="21"/>
  <c r="O1742" i="21"/>
  <c r="Q1742" i="21"/>
  <c r="P1742" i="21"/>
  <c r="F1737" i="21"/>
  <c r="E1737" i="21"/>
  <c r="D1738" i="21"/>
  <c r="N1743" i="21"/>
  <c r="Q1743" i="21"/>
  <c r="P1743" i="21"/>
  <c r="O1743" i="21"/>
  <c r="H1745" i="21"/>
  <c r="K1744" i="21"/>
  <c r="J1744" i="21"/>
  <c r="I1744" i="21"/>
  <c r="M1744" i="21"/>
  <c r="L1744" i="21"/>
  <c r="F1738" i="21"/>
  <c r="E1738" i="21"/>
  <c r="D1739" i="21"/>
  <c r="K1745" i="21"/>
  <c r="H1746" i="21"/>
  <c r="L1745" i="21"/>
  <c r="M1745" i="21"/>
  <c r="I1745" i="21"/>
  <c r="J1745" i="21"/>
  <c r="O1744" i="21"/>
  <c r="Q1744" i="21"/>
  <c r="N1744" i="21"/>
  <c r="P1744" i="21"/>
  <c r="E1739" i="21"/>
  <c r="F1739" i="21"/>
  <c r="D1740" i="21"/>
  <c r="M1746" i="21"/>
  <c r="J1746" i="21"/>
  <c r="L1746" i="21"/>
  <c r="H1747" i="21"/>
  <c r="K1746" i="21"/>
  <c r="I1746" i="21"/>
  <c r="Q1745" i="21"/>
  <c r="N1745" i="21"/>
  <c r="O1745" i="21"/>
  <c r="P1745" i="21"/>
  <c r="E1740" i="21"/>
  <c r="F1740" i="21"/>
  <c r="D1741" i="21"/>
  <c r="M1747" i="21"/>
  <c r="H1748" i="21"/>
  <c r="J1747" i="21"/>
  <c r="L1747" i="21"/>
  <c r="K1747" i="21"/>
  <c r="I1747" i="21"/>
  <c r="Q1746" i="21"/>
  <c r="P1746" i="21"/>
  <c r="N1746" i="21"/>
  <c r="O1746" i="21"/>
  <c r="D1742" i="21"/>
  <c r="F1741" i="21"/>
  <c r="E1741" i="21"/>
  <c r="I1748" i="21"/>
  <c r="M1748" i="21"/>
  <c r="J1748" i="21"/>
  <c r="K1748" i="21"/>
  <c r="H1749" i="21"/>
  <c r="L1748" i="21"/>
  <c r="Q1747" i="21"/>
  <c r="P1747" i="21"/>
  <c r="O1747" i="21"/>
  <c r="N1747" i="21"/>
  <c r="D1743" i="21"/>
  <c r="F1742" i="21"/>
  <c r="E1742" i="21"/>
  <c r="Q1748" i="21"/>
  <c r="O1748" i="21"/>
  <c r="N1748" i="21"/>
  <c r="P1748" i="21"/>
  <c r="M1749" i="21"/>
  <c r="K1749" i="21"/>
  <c r="L1749" i="21"/>
  <c r="H1750" i="21"/>
  <c r="I1749" i="21"/>
  <c r="J1749" i="21"/>
  <c r="E1743" i="21"/>
  <c r="F1743" i="21"/>
  <c r="D1744" i="21"/>
  <c r="I1750" i="21"/>
  <c r="H1751" i="21"/>
  <c r="L1750" i="21"/>
  <c r="J1750" i="21"/>
  <c r="K1750" i="21"/>
  <c r="M1750" i="21"/>
  <c r="N1749" i="21"/>
  <c r="P1749" i="21"/>
  <c r="Q1749" i="21"/>
  <c r="O1749" i="21"/>
  <c r="D1745" i="21"/>
  <c r="E1744" i="21"/>
  <c r="F1744" i="21"/>
  <c r="N1750" i="21"/>
  <c r="P1750" i="21"/>
  <c r="O1750" i="21"/>
  <c r="Q1750" i="21"/>
  <c r="I1751" i="21"/>
  <c r="K1751" i="21"/>
  <c r="L1751" i="21"/>
  <c r="M1751" i="21"/>
  <c r="J1751" i="21"/>
  <c r="H1752" i="21"/>
  <c r="D1746" i="21"/>
  <c r="E1745" i="21"/>
  <c r="F1745" i="21"/>
  <c r="N1751" i="21"/>
  <c r="Q1751" i="21"/>
  <c r="P1751" i="21"/>
  <c r="O1751" i="21"/>
  <c r="L1752" i="21"/>
  <c r="M1752" i="21"/>
  <c r="I1752" i="21"/>
  <c r="J1752" i="21"/>
  <c r="H1753" i="21"/>
  <c r="K1752" i="21"/>
  <c r="D1747" i="21"/>
  <c r="F1746" i="21"/>
  <c r="E1746" i="21"/>
  <c r="O1752" i="21"/>
  <c r="N1752" i="21"/>
  <c r="Q1752" i="21"/>
  <c r="P1752" i="21"/>
  <c r="M1753" i="21"/>
  <c r="K1753" i="21"/>
  <c r="L1753" i="21"/>
  <c r="H1754" i="21"/>
  <c r="I1753" i="21"/>
  <c r="J1753" i="21"/>
  <c r="D1748" i="21"/>
  <c r="E1747" i="21"/>
  <c r="F1747" i="21"/>
  <c r="L1754" i="21"/>
  <c r="I1754" i="21"/>
  <c r="K1754" i="21"/>
  <c r="J1754" i="21"/>
  <c r="H1755" i="21"/>
  <c r="M1754" i="21"/>
  <c r="N1753" i="21"/>
  <c r="O1753" i="21"/>
  <c r="Q1753" i="21"/>
  <c r="P1753" i="21"/>
  <c r="F1748" i="21"/>
  <c r="E1748" i="21"/>
  <c r="D1749" i="21"/>
  <c r="O1754" i="21"/>
  <c r="Q1754" i="21"/>
  <c r="N1754" i="21"/>
  <c r="P1754" i="21"/>
  <c r="H1756" i="21"/>
  <c r="I1755" i="21"/>
  <c r="K1755" i="21"/>
  <c r="L1755" i="21"/>
  <c r="M1755" i="21"/>
  <c r="J1755" i="21"/>
  <c r="D1750" i="21"/>
  <c r="E1749" i="21"/>
  <c r="F1749" i="21"/>
  <c r="I1756" i="21"/>
  <c r="H1757" i="21"/>
  <c r="M1756" i="21"/>
  <c r="K1756" i="21"/>
  <c r="L1756" i="21"/>
  <c r="J1756" i="21"/>
  <c r="P1755" i="21"/>
  <c r="O1755" i="21"/>
  <c r="N1755" i="21"/>
  <c r="Q1755" i="21"/>
  <c r="F1750" i="21"/>
  <c r="E1750" i="21"/>
  <c r="D1751" i="21"/>
  <c r="O1756" i="21"/>
  <c r="N1756" i="21"/>
  <c r="P1756" i="21"/>
  <c r="Q1756" i="21"/>
  <c r="J1757" i="21"/>
  <c r="L1757" i="21"/>
  <c r="M1757" i="21"/>
  <c r="K1757" i="21"/>
  <c r="H1758" i="21"/>
  <c r="I1757" i="21"/>
  <c r="E1751" i="21"/>
  <c r="F1751" i="21"/>
  <c r="D1752" i="21"/>
  <c r="H1759" i="21"/>
  <c r="K1758" i="21"/>
  <c r="M1758" i="21"/>
  <c r="I1758" i="21"/>
  <c r="L1758" i="21"/>
  <c r="J1758" i="21"/>
  <c r="N1757" i="21"/>
  <c r="P1757" i="21"/>
  <c r="Q1757" i="21"/>
  <c r="O1757" i="21"/>
  <c r="E1752" i="21"/>
  <c r="D1753" i="21"/>
  <c r="F1752" i="21"/>
  <c r="I1759" i="21"/>
  <c r="K1759" i="21"/>
  <c r="L1759" i="21"/>
  <c r="J1759" i="21"/>
  <c r="H1760" i="21"/>
  <c r="M1759" i="21"/>
  <c r="P1758" i="21"/>
  <c r="N1758" i="21"/>
  <c r="O1758" i="21"/>
  <c r="Q1758" i="21"/>
  <c r="E1753" i="21"/>
  <c r="D1754" i="21"/>
  <c r="F1753" i="21"/>
  <c r="N1759" i="21"/>
  <c r="P1759" i="21"/>
  <c r="O1759" i="21"/>
  <c r="Q1759" i="21"/>
  <c r="J1760" i="21"/>
  <c r="K1760" i="21"/>
  <c r="I1760" i="21"/>
  <c r="L1760" i="21"/>
  <c r="H1761" i="21"/>
  <c r="M1760" i="21"/>
  <c r="D1755" i="21"/>
  <c r="E1754" i="21"/>
  <c r="F1754" i="21"/>
  <c r="N1760" i="21"/>
  <c r="O1760" i="21"/>
  <c r="P1760" i="21"/>
  <c r="Q1760" i="21"/>
  <c r="K1761" i="21"/>
  <c r="M1761" i="21"/>
  <c r="J1761" i="21"/>
  <c r="I1761" i="21"/>
  <c r="H1762" i="21"/>
  <c r="L1761" i="21"/>
  <c r="D1756" i="21"/>
  <c r="F1755" i="21"/>
  <c r="E1755" i="21"/>
  <c r="P1761" i="21"/>
  <c r="Q1761" i="21"/>
  <c r="O1761" i="21"/>
  <c r="N1761" i="21"/>
  <c r="J1762" i="21"/>
  <c r="I1762" i="21"/>
  <c r="L1762" i="21"/>
  <c r="M1762" i="21"/>
  <c r="H1763" i="21"/>
  <c r="K1762" i="21"/>
  <c r="F1756" i="21"/>
  <c r="E1756" i="21"/>
  <c r="D1757" i="21"/>
  <c r="O1762" i="21"/>
  <c r="P1762" i="21"/>
  <c r="N1762" i="21"/>
  <c r="Q1762" i="21"/>
  <c r="I1763" i="21"/>
  <c r="M1763" i="21"/>
  <c r="H1764" i="21"/>
  <c r="L1763" i="21"/>
  <c r="J1763" i="21"/>
  <c r="K1763" i="21"/>
  <c r="D1758" i="21"/>
  <c r="E1757" i="21"/>
  <c r="F1757" i="21"/>
  <c r="P1763" i="21"/>
  <c r="N1763" i="21"/>
  <c r="O1763" i="21"/>
  <c r="Q1763" i="21"/>
  <c r="L1764" i="21"/>
  <c r="H1765" i="21"/>
  <c r="I1764" i="21"/>
  <c r="J1764" i="21"/>
  <c r="M1764" i="21"/>
  <c r="K1764" i="21"/>
  <c r="D1759" i="21"/>
  <c r="F1758" i="21"/>
  <c r="E1758" i="21"/>
  <c r="K1765" i="21"/>
  <c r="J1765" i="21"/>
  <c r="M1765" i="21"/>
  <c r="I1765" i="21"/>
  <c r="H1766" i="21"/>
  <c r="L1765" i="21"/>
  <c r="N1764" i="21"/>
  <c r="P1764" i="21"/>
  <c r="O1764" i="21"/>
  <c r="Q1764" i="21"/>
  <c r="E1759" i="21"/>
  <c r="F1759" i="21"/>
  <c r="D1760" i="21"/>
  <c r="N1765" i="21"/>
  <c r="Q1765" i="21"/>
  <c r="P1765" i="21"/>
  <c r="O1765" i="21"/>
  <c r="H1767" i="21"/>
  <c r="I1766" i="21"/>
  <c r="M1766" i="21"/>
  <c r="L1766" i="21"/>
  <c r="J1766" i="21"/>
  <c r="K1766" i="21"/>
  <c r="E1760" i="21"/>
  <c r="D1761" i="21"/>
  <c r="F1760" i="21"/>
  <c r="K1767" i="21"/>
  <c r="M1767" i="21"/>
  <c r="H1768" i="21"/>
  <c r="J1767" i="21"/>
  <c r="L1767" i="21"/>
  <c r="I1767" i="21"/>
  <c r="O1766" i="21"/>
  <c r="P1766" i="21"/>
  <c r="Q1766" i="21"/>
  <c r="N1766" i="21"/>
  <c r="D1762" i="21"/>
  <c r="E1761" i="21"/>
  <c r="F1761" i="21"/>
  <c r="J1768" i="21"/>
  <c r="I1768" i="21"/>
  <c r="L1768" i="21"/>
  <c r="K1768" i="21"/>
  <c r="H1769" i="21"/>
  <c r="M1768" i="21"/>
  <c r="N1767" i="21"/>
  <c r="O1767" i="21"/>
  <c r="Q1767" i="21"/>
  <c r="P1767" i="21"/>
  <c r="D1763" i="21"/>
  <c r="F1762" i="21"/>
  <c r="E1762" i="21"/>
  <c r="P1768" i="21"/>
  <c r="Q1768" i="21"/>
  <c r="N1768" i="21"/>
  <c r="O1768" i="21"/>
  <c r="I1769" i="21"/>
  <c r="L1769" i="21"/>
  <c r="M1769" i="21"/>
  <c r="H1770" i="21"/>
  <c r="J1769" i="21"/>
  <c r="K1769" i="21"/>
  <c r="D1764" i="21"/>
  <c r="E1763" i="21"/>
  <c r="F1763" i="21"/>
  <c r="Q1769" i="21"/>
  <c r="N1769" i="21"/>
  <c r="P1769" i="21"/>
  <c r="O1769" i="21"/>
  <c r="K1770" i="21"/>
  <c r="L1770" i="21"/>
  <c r="I1770" i="21"/>
  <c r="J1770" i="21"/>
  <c r="M1770" i="21"/>
  <c r="F1764" i="21"/>
  <c r="E1764" i="21"/>
  <c r="I10" i="26"/>
  <c r="G4" i="28"/>
  <c r="G6" i="13"/>
  <c r="G5" i="29"/>
  <c r="I12" i="13"/>
  <c r="G3" i="27"/>
  <c r="I5" i="26"/>
  <c r="I14" i="13"/>
  <c r="G13" i="26"/>
  <c r="G10" i="26"/>
  <c r="G6" i="27"/>
  <c r="I4" i="26"/>
  <c r="G7" i="28"/>
  <c r="I12" i="27"/>
  <c r="I5" i="28"/>
  <c r="I4" i="28"/>
  <c r="G5" i="26"/>
  <c r="I7" i="26"/>
  <c r="G11" i="13"/>
  <c r="I10" i="13"/>
  <c r="I6" i="26"/>
  <c r="G11" i="28"/>
  <c r="I12" i="26"/>
  <c r="I13" i="27"/>
  <c r="I14" i="27"/>
  <c r="I3" i="27"/>
  <c r="G7" i="27"/>
  <c r="I11" i="13"/>
  <c r="G10" i="13"/>
  <c r="G6" i="26"/>
  <c r="I11" i="28"/>
  <c r="G12" i="26"/>
  <c r="G13" i="27"/>
  <c r="G14" i="27"/>
  <c r="G4" i="26"/>
  <c r="G13" i="28"/>
  <c r="I10" i="28"/>
  <c r="G6" i="28"/>
  <c r="I3" i="13"/>
  <c r="I12" i="28"/>
  <c r="G4" i="13"/>
  <c r="I4" i="27"/>
  <c r="I13" i="26"/>
  <c r="I7" i="28"/>
  <c r="I5" i="29"/>
  <c r="G7" i="29"/>
  <c r="I4" i="29"/>
  <c r="I7" i="29"/>
  <c r="I3" i="28"/>
  <c r="G12" i="13"/>
  <c r="G4" i="29"/>
  <c r="I13" i="28"/>
  <c r="G10" i="28"/>
  <c r="I6" i="28"/>
  <c r="G3" i="13"/>
  <c r="G12" i="28"/>
  <c r="I4" i="13"/>
  <c r="G4" i="27"/>
  <c r="I6" i="27"/>
  <c r="G5" i="28"/>
  <c r="I7" i="27"/>
  <c r="G7" i="26"/>
  <c r="I11" i="27"/>
  <c r="G6" i="29"/>
  <c r="I5" i="13"/>
  <c r="I10" i="27"/>
  <c r="G5" i="27"/>
  <c r="G7" i="13"/>
  <c r="G11" i="26"/>
  <c r="I3" i="26"/>
  <c r="G14" i="28"/>
  <c r="G3" i="29"/>
  <c r="I14" i="26"/>
  <c r="G13" i="13"/>
  <c r="G14" i="13"/>
  <c r="G12" i="27"/>
  <c r="I6" i="13"/>
  <c r="G3" i="28"/>
  <c r="G11" i="27"/>
  <c r="I6" i="29"/>
  <c r="G5" i="13"/>
  <c r="G10" i="27"/>
  <c r="I5" i="27"/>
  <c r="I7" i="13"/>
  <c r="I11" i="26"/>
  <c r="G3" i="26"/>
  <c r="I14" i="28"/>
  <c r="I3" i="29"/>
  <c r="G14" i="26"/>
  <c r="I13" i="13"/>
  <c r="P1770" i="21"/>
  <c r="O1770" i="21"/>
  <c r="Q1770" i="21"/>
  <c r="N1770" i="21"/>
  <c r="H3" i="28" l="1"/>
  <c r="H14" i="28"/>
  <c r="H5" i="28"/>
  <c r="H12" i="28"/>
  <c r="H10" i="28"/>
  <c r="H6" i="28"/>
  <c r="H13" i="28"/>
  <c r="H11" i="28"/>
  <c r="H7" i="28"/>
  <c r="H4" i="28"/>
  <c r="H10" i="27"/>
  <c r="H11" i="27"/>
  <c r="H12" i="27"/>
  <c r="H5" i="27"/>
  <c r="H4" i="27"/>
  <c r="H14" i="27"/>
  <c r="H13" i="27"/>
  <c r="H7" i="27"/>
  <c r="H6" i="27"/>
  <c r="H3" i="27"/>
  <c r="J11" i="27"/>
  <c r="J3" i="27"/>
  <c r="K3" i="27" s="1"/>
  <c r="H6" i="13"/>
  <c r="J6" i="13"/>
  <c r="K6" i="13" s="1"/>
  <c r="H7" i="29"/>
  <c r="J7" i="29"/>
  <c r="H6" i="29"/>
  <c r="J6" i="29"/>
  <c r="K6" i="29" s="1"/>
  <c r="J5" i="26"/>
  <c r="H5" i="26"/>
  <c r="J7" i="27"/>
  <c r="J3" i="28"/>
  <c r="J5" i="13"/>
  <c r="H5" i="13"/>
  <c r="J14" i="13"/>
  <c r="H14" i="13"/>
  <c r="J5" i="29"/>
  <c r="H5" i="29"/>
  <c r="J12" i="13"/>
  <c r="H12" i="13"/>
  <c r="J10" i="27"/>
  <c r="H13" i="26"/>
  <c r="J13" i="26"/>
  <c r="J7" i="26"/>
  <c r="H7" i="26"/>
  <c r="J4" i="29"/>
  <c r="H4" i="29"/>
  <c r="J5" i="27"/>
  <c r="H10" i="26"/>
  <c r="J10" i="26"/>
  <c r="H11" i="13"/>
  <c r="J11" i="13"/>
  <c r="K11" i="13" s="1"/>
  <c r="J13" i="28"/>
  <c r="H7" i="13"/>
  <c r="J7" i="13"/>
  <c r="J6" i="27"/>
  <c r="J10" i="13"/>
  <c r="H10" i="13"/>
  <c r="J10" i="28"/>
  <c r="H11" i="26"/>
  <c r="J11" i="26"/>
  <c r="J4" i="26"/>
  <c r="H4" i="26"/>
  <c r="J6" i="26"/>
  <c r="H6" i="26"/>
  <c r="J6" i="28"/>
  <c r="J3" i="26"/>
  <c r="H3" i="26"/>
  <c r="J7" i="28"/>
  <c r="J11" i="28"/>
  <c r="J3" i="13"/>
  <c r="H3" i="13"/>
  <c r="J14" i="28"/>
  <c r="J12" i="27"/>
  <c r="J12" i="26"/>
  <c r="H12" i="26"/>
  <c r="J12" i="28"/>
  <c r="H3" i="29"/>
  <c r="J3" i="29"/>
  <c r="K3" i="29" s="1"/>
  <c r="J5" i="28"/>
  <c r="J13" i="27"/>
  <c r="H4" i="13"/>
  <c r="J4" i="13"/>
  <c r="J14" i="26"/>
  <c r="H14" i="26"/>
  <c r="J4" i="28"/>
  <c r="J14" i="27"/>
  <c r="J4" i="27"/>
  <c r="H13" i="13"/>
  <c r="J13" i="13"/>
  <c r="D1765" i="21"/>
  <c r="H1771" i="21"/>
  <c r="K1771" i="21"/>
  <c r="L1771" i="21"/>
  <c r="E1765" i="21"/>
  <c r="F1765" i="21"/>
  <c r="M1771" i="21"/>
  <c r="I1771" i="21"/>
  <c r="J1771" i="21"/>
  <c r="P1771" i="21"/>
  <c r="Q1771" i="21"/>
  <c r="O1771" i="21"/>
  <c r="N1771" i="21"/>
  <c r="K14" i="28" l="1"/>
  <c r="K4" i="13"/>
  <c r="K3" i="28"/>
  <c r="K7" i="28"/>
  <c r="K7" i="29"/>
  <c r="K13" i="28"/>
  <c r="K6" i="28"/>
  <c r="K11" i="28"/>
  <c r="K13" i="26"/>
  <c r="K10" i="26"/>
  <c r="K6" i="27"/>
  <c r="K5" i="27"/>
  <c r="K11" i="26"/>
  <c r="K13" i="13"/>
  <c r="K7" i="13"/>
  <c r="K4" i="27"/>
  <c r="K12" i="28"/>
  <c r="K3" i="13"/>
  <c r="K10" i="28"/>
  <c r="K4" i="29"/>
  <c r="K12" i="13"/>
  <c r="K14" i="27"/>
  <c r="K13" i="27"/>
  <c r="K12" i="26"/>
  <c r="K6" i="26"/>
  <c r="K10" i="13"/>
  <c r="K7" i="26"/>
  <c r="K5" i="29"/>
  <c r="K7" i="27"/>
  <c r="K4" i="28"/>
  <c r="K5" i="28"/>
  <c r="K12" i="27"/>
  <c r="K4" i="26"/>
  <c r="K14" i="13"/>
  <c r="K5" i="26"/>
  <c r="K14" i="26"/>
  <c r="K3" i="26"/>
  <c r="K10" i="27"/>
  <c r="K5" i="13"/>
  <c r="K11" i="27"/>
  <c r="H1772" i="21"/>
  <c r="D1766" i="21"/>
  <c r="K1772" i="21"/>
  <c r="J1772" i="21"/>
  <c r="I1772" i="21"/>
  <c r="N1772" i="21"/>
  <c r="L1772" i="21"/>
  <c r="M1772" i="21"/>
  <c r="D1767" i="21"/>
  <c r="H1773" i="21"/>
  <c r="F1766" i="21"/>
  <c r="E1766" i="21"/>
  <c r="P1772" i="21"/>
  <c r="O1772" i="21"/>
  <c r="Q1772" i="21"/>
  <c r="D1768" i="21"/>
  <c r="F1767" i="21"/>
  <c r="E1767" i="21"/>
  <c r="I1773" i="21"/>
  <c r="J1773" i="21"/>
  <c r="K1773" i="21"/>
  <c r="H1774" i="21"/>
  <c r="M1773" i="21"/>
  <c r="L1773" i="21"/>
  <c r="E1768" i="21"/>
  <c r="F1768" i="21"/>
  <c r="D1769" i="21"/>
  <c r="O1773" i="21"/>
  <c r="Q1773" i="21"/>
  <c r="N1773" i="21"/>
  <c r="P1773" i="21"/>
  <c r="J1774" i="21"/>
  <c r="M1774" i="21"/>
  <c r="K1774" i="21"/>
  <c r="H1775" i="21"/>
  <c r="L1774" i="21"/>
  <c r="I1774" i="21"/>
  <c r="D1770" i="21"/>
  <c r="E1769" i="21"/>
  <c r="F1769" i="21"/>
  <c r="M1775" i="21"/>
  <c r="J1775" i="21"/>
  <c r="H1776" i="21"/>
  <c r="K1775" i="21"/>
  <c r="I1775" i="21"/>
  <c r="L1775" i="21"/>
  <c r="N1774" i="21"/>
  <c r="P1774" i="21"/>
  <c r="O1774" i="21"/>
  <c r="Q1774" i="21"/>
  <c r="F1770" i="21"/>
  <c r="E1770" i="21"/>
  <c r="D1771" i="21"/>
  <c r="K1776" i="21"/>
  <c r="H1777" i="21"/>
  <c r="I1776" i="21"/>
  <c r="L1776" i="21"/>
  <c r="M1776" i="21"/>
  <c r="J1776" i="21"/>
  <c r="P1775" i="21"/>
  <c r="O1775" i="21"/>
  <c r="Q1775" i="21"/>
  <c r="N1775" i="21"/>
  <c r="E1771" i="21"/>
  <c r="F1771" i="21"/>
  <c r="D1772" i="21"/>
  <c r="H1778" i="21"/>
  <c r="K1777" i="21"/>
  <c r="I1777" i="21"/>
  <c r="L1777" i="21"/>
  <c r="M1777" i="21"/>
  <c r="J1777" i="21"/>
  <c r="P1776" i="21"/>
  <c r="Q1776" i="21"/>
  <c r="O1776" i="21"/>
  <c r="N1776" i="21"/>
  <c r="E1772" i="21"/>
  <c r="F1772" i="21"/>
  <c r="D1773" i="21"/>
  <c r="H1779" i="21"/>
  <c r="J1778" i="21"/>
  <c r="K1778" i="21"/>
  <c r="I1778" i="21"/>
  <c r="L1778" i="21"/>
  <c r="M1778" i="21"/>
  <c r="Q1777" i="21"/>
  <c r="N1777" i="21"/>
  <c r="P1777" i="21"/>
  <c r="O1777" i="21"/>
  <c r="F1773" i="21"/>
  <c r="E1773" i="21"/>
  <c r="D1774" i="21"/>
  <c r="J1779" i="21"/>
  <c r="K1779" i="21"/>
  <c r="L1779" i="21"/>
  <c r="H1780" i="21"/>
  <c r="M1779" i="21"/>
  <c r="I1779" i="21"/>
  <c r="P1778" i="21"/>
  <c r="Q1778" i="21"/>
  <c r="N1778" i="21"/>
  <c r="O1778" i="21"/>
  <c r="D1775" i="21"/>
  <c r="F1774" i="21"/>
  <c r="E1774" i="21"/>
  <c r="L1780" i="21"/>
  <c r="M1780" i="21"/>
  <c r="H1781" i="21"/>
  <c r="J1780" i="21"/>
  <c r="K1780" i="21"/>
  <c r="I1780" i="21"/>
  <c r="O1779" i="21"/>
  <c r="N1779" i="21"/>
  <c r="Q1779" i="21"/>
  <c r="P1779" i="21"/>
  <c r="D1776" i="21"/>
  <c r="E1775" i="21"/>
  <c r="F1775" i="21"/>
  <c r="J1781" i="21"/>
  <c r="K1781" i="21"/>
  <c r="I1781" i="21"/>
  <c r="H1782" i="21"/>
  <c r="L1781" i="21"/>
  <c r="M1781" i="21"/>
  <c r="N1780" i="21"/>
  <c r="P1780" i="21"/>
  <c r="O1780" i="21"/>
  <c r="Q1780" i="21"/>
  <c r="E1776" i="21"/>
  <c r="F1776" i="21"/>
  <c r="D1777" i="21"/>
  <c r="O1781" i="21"/>
  <c r="Q1781" i="21"/>
  <c r="N1781" i="21"/>
  <c r="P1781" i="21"/>
  <c r="J1782" i="21"/>
  <c r="K1782" i="21"/>
  <c r="I1782" i="21"/>
  <c r="H1783" i="21"/>
  <c r="L1782" i="21"/>
  <c r="M1782" i="21"/>
  <c r="D1778" i="21"/>
  <c r="E1777" i="21"/>
  <c r="F1777" i="21"/>
  <c r="O1782" i="21"/>
  <c r="P1782" i="21"/>
  <c r="Q1782" i="21"/>
  <c r="N1782" i="21"/>
  <c r="M1783" i="21"/>
  <c r="L1783" i="21"/>
  <c r="H1784" i="21"/>
  <c r="I1783" i="21"/>
  <c r="J1783" i="21"/>
  <c r="K1783" i="21"/>
  <c r="F1778" i="21"/>
  <c r="E1778" i="21"/>
  <c r="D1779" i="21"/>
  <c r="K1784" i="21"/>
  <c r="H1785" i="21"/>
  <c r="I1784" i="21"/>
  <c r="L1784" i="21"/>
  <c r="M1784" i="21"/>
  <c r="J1784" i="21"/>
  <c r="P1783" i="21"/>
  <c r="O1783" i="21"/>
  <c r="Q1783" i="21"/>
  <c r="N1783" i="21"/>
  <c r="F1779" i="21"/>
  <c r="E1779" i="21"/>
  <c r="D1780" i="21"/>
  <c r="K1785" i="21"/>
  <c r="J1785" i="21"/>
  <c r="H1786" i="21"/>
  <c r="I1785" i="21"/>
  <c r="L1785" i="21"/>
  <c r="M1785" i="21"/>
  <c r="O1784" i="21"/>
  <c r="Q1784" i="21"/>
  <c r="N1784" i="21"/>
  <c r="P1784" i="21"/>
  <c r="E1780" i="21"/>
  <c r="F1780" i="21"/>
  <c r="D1781" i="21"/>
  <c r="J1786" i="21"/>
  <c r="H1787" i="21"/>
  <c r="K1786" i="21"/>
  <c r="I1786" i="21"/>
  <c r="L1786" i="21"/>
  <c r="M1786" i="21"/>
  <c r="Q1785" i="21"/>
  <c r="N1785" i="21"/>
  <c r="P1785" i="21"/>
  <c r="O1785" i="21"/>
  <c r="F1781" i="21"/>
  <c r="E1781" i="21"/>
  <c r="D1782" i="21"/>
  <c r="J1787" i="21"/>
  <c r="K1787" i="21"/>
  <c r="H1788" i="21"/>
  <c r="L1787" i="21"/>
  <c r="M1787" i="21"/>
  <c r="I1787" i="21"/>
  <c r="O1786" i="21"/>
  <c r="Q1786" i="21"/>
  <c r="N1786" i="21"/>
  <c r="P1786" i="21"/>
  <c r="D1783" i="21"/>
  <c r="F1782" i="21"/>
  <c r="E1782" i="21"/>
  <c r="K1788" i="21"/>
  <c r="H1789" i="21"/>
  <c r="J1788" i="21"/>
  <c r="I1788" i="21"/>
  <c r="L1788" i="21"/>
  <c r="M1788" i="21"/>
  <c r="P1787" i="21"/>
  <c r="Q1787" i="21"/>
  <c r="N1787" i="21"/>
  <c r="O1787" i="21"/>
  <c r="E1783" i="21"/>
  <c r="F1783" i="21"/>
  <c r="D1784" i="21"/>
  <c r="H1790" i="21"/>
  <c r="J1789" i="21"/>
  <c r="K1789" i="21"/>
  <c r="I1789" i="21"/>
  <c r="L1789" i="21"/>
  <c r="M1789" i="21"/>
  <c r="N1788" i="21"/>
  <c r="P1788" i="21"/>
  <c r="O1788" i="21"/>
  <c r="Q1788" i="21"/>
  <c r="E1784" i="21"/>
  <c r="F1784" i="21"/>
  <c r="D1785" i="21"/>
  <c r="I1790" i="21"/>
  <c r="L1790" i="21"/>
  <c r="M1790" i="21"/>
  <c r="J1790" i="21"/>
  <c r="H1791" i="21"/>
  <c r="K1790" i="21"/>
  <c r="O1789" i="21"/>
  <c r="Q1789" i="21"/>
  <c r="N1789" i="21"/>
  <c r="P1789" i="21"/>
  <c r="E1785" i="21"/>
  <c r="D1786" i="21"/>
  <c r="F1785" i="21"/>
  <c r="Q1790" i="21"/>
  <c r="P1790" i="21"/>
  <c r="N1790" i="21"/>
  <c r="O1790" i="21"/>
  <c r="H1792" i="21"/>
  <c r="M1791" i="21"/>
  <c r="I1791" i="21"/>
  <c r="J1791" i="21"/>
  <c r="K1791" i="21"/>
  <c r="L1791" i="21"/>
  <c r="F1786" i="21"/>
  <c r="D1787" i="21"/>
  <c r="E1786" i="21"/>
  <c r="I1792" i="21"/>
  <c r="L1792" i="21"/>
  <c r="M1792" i="21"/>
  <c r="H1793" i="21"/>
  <c r="J1792" i="21"/>
  <c r="K1792" i="21"/>
  <c r="P1791" i="21"/>
  <c r="O1791" i="21"/>
  <c r="Q1791" i="21"/>
  <c r="N1791" i="21"/>
  <c r="D1788" i="21"/>
  <c r="E1787" i="21"/>
  <c r="F1787" i="21"/>
  <c r="P1792" i="21"/>
  <c r="Q1792" i="21"/>
  <c r="O1792" i="21"/>
  <c r="N1792" i="21"/>
  <c r="J1793" i="21"/>
  <c r="M1793" i="21"/>
  <c r="K1793" i="21"/>
  <c r="I1793" i="21"/>
  <c r="H1794" i="21"/>
  <c r="L1793" i="21"/>
  <c r="D1789" i="21"/>
  <c r="E1788" i="21"/>
  <c r="F1788" i="21"/>
  <c r="Q1793" i="21"/>
  <c r="N1793" i="21"/>
  <c r="P1793" i="21"/>
  <c r="O1793" i="21"/>
  <c r="J1794" i="21"/>
  <c r="K1794" i="21"/>
  <c r="I1794" i="21"/>
  <c r="H1795" i="21"/>
  <c r="L1794" i="21"/>
  <c r="M1794" i="21"/>
  <c r="F1789" i="21"/>
  <c r="E1789" i="21"/>
  <c r="D1790" i="21"/>
  <c r="P1794" i="21"/>
  <c r="Q1794" i="21"/>
  <c r="N1794" i="21"/>
  <c r="O1794" i="21"/>
  <c r="J1795" i="21"/>
  <c r="K1795" i="21"/>
  <c r="H1796" i="21"/>
  <c r="L1795" i="21"/>
  <c r="M1795" i="21"/>
  <c r="I1795" i="21"/>
  <c r="D1791" i="21"/>
  <c r="E1790" i="21"/>
  <c r="F1790" i="21"/>
  <c r="H1797" i="21"/>
  <c r="J1796" i="21"/>
  <c r="K1796" i="21"/>
  <c r="I1796" i="21"/>
  <c r="L1796" i="21"/>
  <c r="M1796" i="21"/>
  <c r="N1795" i="21"/>
  <c r="O1795" i="21"/>
  <c r="Q1795" i="21"/>
  <c r="P1795" i="21"/>
  <c r="E1791" i="21"/>
  <c r="F1791" i="21"/>
  <c r="D1792" i="21"/>
  <c r="H1798" i="21"/>
  <c r="J1797" i="21"/>
  <c r="K1797" i="21"/>
  <c r="I1797" i="21"/>
  <c r="L1797" i="21"/>
  <c r="M1797" i="21"/>
  <c r="N1796" i="21"/>
  <c r="P1796" i="21"/>
  <c r="O1796" i="21"/>
  <c r="Q1796" i="21"/>
  <c r="E1792" i="21"/>
  <c r="F1792" i="21"/>
  <c r="D1793" i="21"/>
  <c r="I1798" i="21"/>
  <c r="L1798" i="21"/>
  <c r="M1798" i="21"/>
  <c r="J1798" i="21"/>
  <c r="H1799" i="21"/>
  <c r="K1798" i="21"/>
  <c r="O1797" i="21"/>
  <c r="Q1797" i="21"/>
  <c r="N1797" i="21"/>
  <c r="P1797" i="21"/>
  <c r="E1793" i="21"/>
  <c r="D1794" i="21"/>
  <c r="F1793" i="21"/>
  <c r="O1798" i="21"/>
  <c r="P1798" i="21"/>
  <c r="Q1798" i="21"/>
  <c r="N1798" i="21"/>
  <c r="H1800" i="21"/>
  <c r="K1799" i="21"/>
  <c r="L1799" i="21"/>
  <c r="M1799" i="21"/>
  <c r="I1799" i="21"/>
  <c r="J1799" i="21"/>
  <c r="E1794" i="21"/>
  <c r="D1795" i="21"/>
  <c r="F1794" i="21"/>
  <c r="I1800" i="21"/>
  <c r="L1800" i="21"/>
  <c r="M1800" i="21"/>
  <c r="H1801" i="21"/>
  <c r="J1800" i="21"/>
  <c r="K1800" i="21"/>
  <c r="O1799" i="21"/>
  <c r="P1799" i="21"/>
  <c r="Q1799" i="21"/>
  <c r="N1799" i="21"/>
  <c r="D1796" i="21"/>
  <c r="E1795" i="21"/>
  <c r="F1795" i="21"/>
  <c r="Q1800" i="21"/>
  <c r="O1800" i="21"/>
  <c r="N1800" i="21"/>
  <c r="P1800" i="21"/>
  <c r="L1801" i="21"/>
  <c r="M1801" i="21"/>
  <c r="K1801" i="21"/>
  <c r="J1801" i="21"/>
  <c r="H1802" i="21"/>
  <c r="I1801" i="21"/>
  <c r="D1797" i="21"/>
  <c r="F1796" i="21"/>
  <c r="E1796" i="21"/>
  <c r="J1802" i="21"/>
  <c r="K1802" i="21"/>
  <c r="I1802" i="21"/>
  <c r="H1803" i="21"/>
  <c r="L1802" i="21"/>
  <c r="M1802" i="21"/>
  <c r="Q1801" i="21"/>
  <c r="N1801" i="21"/>
  <c r="P1801" i="21"/>
  <c r="O1801" i="21"/>
  <c r="F1797" i="21"/>
  <c r="E1797" i="21"/>
  <c r="D1798" i="21"/>
  <c r="O1802" i="21"/>
  <c r="Q1802" i="21"/>
  <c r="N1802" i="21"/>
  <c r="P1802" i="21"/>
  <c r="K1803" i="21"/>
  <c r="J1803" i="21"/>
  <c r="H1804" i="21"/>
  <c r="L1803" i="21"/>
  <c r="M1803" i="21"/>
  <c r="I1803" i="21"/>
  <c r="D1799" i="21"/>
  <c r="F1798" i="21"/>
  <c r="E1798" i="21"/>
  <c r="H1805" i="21"/>
  <c r="J1804" i="21"/>
  <c r="K1804" i="21"/>
  <c r="I1804" i="21"/>
  <c r="L1804" i="21"/>
  <c r="M1804" i="21"/>
  <c r="P1803" i="21"/>
  <c r="Q1803" i="21"/>
  <c r="N1803" i="21"/>
  <c r="O1803" i="21"/>
  <c r="F1799" i="21"/>
  <c r="E1799" i="21"/>
  <c r="D1800" i="21"/>
  <c r="H1806" i="21"/>
  <c r="K1805" i="21"/>
  <c r="I1805" i="21"/>
  <c r="L1805" i="21"/>
  <c r="M1805" i="21"/>
  <c r="J1805" i="21"/>
  <c r="O1804" i="21"/>
  <c r="Q1804" i="21"/>
  <c r="N1804" i="21"/>
  <c r="P1804" i="21"/>
  <c r="E1800" i="21"/>
  <c r="F1800" i="21"/>
  <c r="D1801" i="21"/>
  <c r="I1806" i="21"/>
  <c r="L1806" i="21"/>
  <c r="M1806" i="21"/>
  <c r="J1806" i="21"/>
  <c r="H1807" i="21"/>
  <c r="K1806" i="21"/>
  <c r="O1805" i="21"/>
  <c r="Q1805" i="21"/>
  <c r="N1805" i="21"/>
  <c r="P1805" i="21"/>
  <c r="F1801" i="21"/>
  <c r="D1802" i="21"/>
  <c r="E1801" i="21"/>
  <c r="O1806" i="21"/>
  <c r="Q1806" i="21"/>
  <c r="N1806" i="21"/>
  <c r="P1806" i="21"/>
  <c r="H1808" i="21"/>
  <c r="M1807" i="21"/>
  <c r="I1807" i="21"/>
  <c r="J1807" i="21"/>
  <c r="K1807" i="21"/>
  <c r="L1807" i="21"/>
  <c r="E1802" i="21"/>
  <c r="D1803" i="21"/>
  <c r="F1802" i="21"/>
  <c r="I1808" i="21"/>
  <c r="L1808" i="21"/>
  <c r="M1808" i="21"/>
  <c r="H1809" i="21"/>
  <c r="J1808" i="21"/>
  <c r="K1808" i="21"/>
  <c r="P1807" i="21"/>
  <c r="O1807" i="21"/>
  <c r="Q1807" i="21"/>
  <c r="N1807" i="21"/>
  <c r="D1804" i="21"/>
  <c r="E1803" i="21"/>
  <c r="F1803" i="21"/>
  <c r="P1808" i="21"/>
  <c r="Q1808" i="21"/>
  <c r="O1808" i="21"/>
  <c r="N1808" i="21"/>
  <c r="M1809" i="21"/>
  <c r="J1809" i="21"/>
  <c r="K1809" i="21"/>
  <c r="I1809" i="21"/>
  <c r="H1810" i="21"/>
  <c r="L1809" i="21"/>
  <c r="D1805" i="21"/>
  <c r="F1804" i="21"/>
  <c r="E1804" i="21"/>
  <c r="Q1809" i="21"/>
  <c r="N1809" i="21"/>
  <c r="P1809" i="21"/>
  <c r="O1809" i="21"/>
  <c r="K1810" i="21"/>
  <c r="J1810" i="21"/>
  <c r="I1810" i="21"/>
  <c r="H1811" i="21"/>
  <c r="L1810" i="21"/>
  <c r="M1810" i="21"/>
  <c r="F1805" i="21"/>
  <c r="E1805" i="21"/>
  <c r="D1806" i="21"/>
  <c r="P1810" i="21"/>
  <c r="Q1810" i="21"/>
  <c r="N1810" i="21"/>
  <c r="O1810" i="21"/>
  <c r="J1811" i="21"/>
  <c r="K1811" i="21"/>
  <c r="H1812" i="21"/>
  <c r="L1811" i="21"/>
  <c r="M1811" i="21"/>
  <c r="I1811" i="21"/>
  <c r="D1807" i="21"/>
  <c r="E1806" i="21"/>
  <c r="F1806" i="21"/>
  <c r="J1812" i="21"/>
  <c r="H1813" i="21"/>
  <c r="K1812" i="21"/>
  <c r="I1812" i="21"/>
  <c r="L1812" i="21"/>
  <c r="M1812" i="21"/>
  <c r="O1811" i="21"/>
  <c r="N1811" i="21"/>
  <c r="Q1811" i="21"/>
  <c r="P1811" i="21"/>
  <c r="F1807" i="21"/>
  <c r="E1807" i="21"/>
  <c r="D1808" i="21"/>
  <c r="H1814" i="21"/>
  <c r="J1813" i="21"/>
  <c r="K1813" i="21"/>
  <c r="I1813" i="21"/>
  <c r="L1813" i="21"/>
  <c r="M1813" i="21"/>
  <c r="N1812" i="21"/>
  <c r="P1812" i="21"/>
  <c r="O1812" i="21"/>
  <c r="Q1812" i="21"/>
  <c r="F1808" i="21"/>
  <c r="E1808" i="21"/>
  <c r="D1809" i="21"/>
  <c r="I1814" i="21"/>
  <c r="L1814" i="21"/>
  <c r="M1814" i="21"/>
  <c r="J1814" i="21"/>
  <c r="H1815" i="21"/>
  <c r="K1814" i="21"/>
  <c r="O1813" i="21"/>
  <c r="Q1813" i="21"/>
  <c r="N1813" i="21"/>
  <c r="P1813" i="21"/>
  <c r="F1809" i="21"/>
  <c r="D1810" i="21"/>
  <c r="E1809" i="21"/>
  <c r="O1814" i="21"/>
  <c r="P1814" i="21"/>
  <c r="Q1814" i="21"/>
  <c r="N1814" i="21"/>
  <c r="K1815" i="21"/>
  <c r="H1816" i="21"/>
  <c r="L1815" i="21"/>
  <c r="M1815" i="21"/>
  <c r="I1815" i="21"/>
  <c r="J1815" i="21"/>
  <c r="F1810" i="21"/>
  <c r="D1811" i="21"/>
  <c r="E1810" i="21"/>
  <c r="I1816" i="21"/>
  <c r="L1816" i="21"/>
  <c r="M1816" i="21"/>
  <c r="H1817" i="21"/>
  <c r="J1816" i="21"/>
  <c r="K1816" i="21"/>
  <c r="O1815" i="21"/>
  <c r="P1815" i="21"/>
  <c r="Q1815" i="21"/>
  <c r="N1815" i="21"/>
  <c r="D1812" i="21"/>
  <c r="E1811" i="21"/>
  <c r="F1811" i="21"/>
  <c r="O1816" i="21"/>
  <c r="Q1816" i="21"/>
  <c r="N1816" i="21"/>
  <c r="P1816" i="21"/>
  <c r="L1817" i="21"/>
  <c r="M1817" i="21"/>
  <c r="K1817" i="21"/>
  <c r="J1817" i="21"/>
  <c r="H1818" i="21"/>
  <c r="I1817" i="21"/>
  <c r="D1813" i="21"/>
  <c r="E1812" i="21"/>
  <c r="F1812" i="21"/>
  <c r="J1818" i="21"/>
  <c r="K1818" i="21"/>
  <c r="I1818" i="21"/>
  <c r="H1819" i="21"/>
  <c r="L1818" i="21"/>
  <c r="M1818" i="21"/>
  <c r="Q1817" i="21"/>
  <c r="N1817" i="21"/>
  <c r="P1817" i="21"/>
  <c r="O1817" i="21"/>
  <c r="F1813" i="21"/>
  <c r="E1813" i="21"/>
  <c r="D1814" i="21"/>
  <c r="O1818" i="21"/>
  <c r="Q1818" i="21"/>
  <c r="N1818" i="21"/>
  <c r="P1818" i="21"/>
  <c r="J1819" i="21"/>
  <c r="K1819" i="21"/>
  <c r="H1820" i="21"/>
  <c r="L1819" i="21"/>
  <c r="M1819" i="21"/>
  <c r="I1819" i="21"/>
  <c r="D1815" i="21"/>
  <c r="E1814" i="21"/>
  <c r="F1814" i="21"/>
  <c r="K1820" i="21"/>
  <c r="H1821" i="21"/>
  <c r="J1820" i="21"/>
  <c r="I1820" i="21"/>
  <c r="L1820" i="21"/>
  <c r="M1820" i="21"/>
  <c r="P1819" i="21"/>
  <c r="Q1819" i="21"/>
  <c r="N1819" i="21"/>
  <c r="O1819" i="21"/>
  <c r="E1815" i="21"/>
  <c r="F1815" i="21"/>
  <c r="D1816" i="21"/>
  <c r="H1822" i="21"/>
  <c r="J1821" i="21"/>
  <c r="K1821" i="21"/>
  <c r="I1821" i="21"/>
  <c r="L1821" i="21"/>
  <c r="M1821" i="21"/>
  <c r="N1820" i="21"/>
  <c r="P1820" i="21"/>
  <c r="O1820" i="21"/>
  <c r="Q1820" i="21"/>
  <c r="E1816" i="21"/>
  <c r="F1816" i="21"/>
  <c r="D1817" i="21"/>
  <c r="I1822" i="21"/>
  <c r="L1822" i="21"/>
  <c r="M1822" i="21"/>
  <c r="J1822" i="21"/>
  <c r="H1823" i="21"/>
  <c r="K1822" i="21"/>
  <c r="O1821" i="21"/>
  <c r="Q1821" i="21"/>
  <c r="N1821" i="21"/>
  <c r="P1821" i="21"/>
  <c r="F1817" i="21"/>
  <c r="D1818" i="21"/>
  <c r="E1817" i="21"/>
  <c r="Q1822" i="21"/>
  <c r="O1822" i="21"/>
  <c r="N1822" i="21"/>
  <c r="P1822" i="21"/>
  <c r="H1824" i="21"/>
  <c r="M1823" i="21"/>
  <c r="I1823" i="21"/>
  <c r="J1823" i="21"/>
  <c r="K1823" i="21"/>
  <c r="L1823" i="21"/>
  <c r="E1818" i="21"/>
  <c r="D1819" i="21"/>
  <c r="F1818" i="21"/>
  <c r="I1824" i="21"/>
  <c r="L1824" i="21"/>
  <c r="M1824" i="21"/>
  <c r="H1825" i="21"/>
  <c r="J1824" i="21"/>
  <c r="K1824" i="21"/>
  <c r="P1823" i="21"/>
  <c r="O1823" i="21"/>
  <c r="Q1823" i="21"/>
  <c r="N1823" i="21"/>
  <c r="D1820" i="21"/>
  <c r="F1819" i="21"/>
  <c r="E1819" i="21"/>
  <c r="P1824" i="21"/>
  <c r="Q1824" i="21"/>
  <c r="O1824" i="21"/>
  <c r="N1824" i="21"/>
  <c r="J1825" i="21"/>
  <c r="M1825" i="21"/>
  <c r="K1825" i="21"/>
  <c r="I1825" i="21"/>
  <c r="H1826" i="21"/>
  <c r="L1825" i="21"/>
  <c r="D1821" i="21"/>
  <c r="F1820" i="21"/>
  <c r="E1820" i="21"/>
  <c r="Q1825" i="21"/>
  <c r="N1825" i="21"/>
  <c r="P1825" i="21"/>
  <c r="O1825" i="21"/>
  <c r="J1826" i="21"/>
  <c r="K1826" i="21"/>
  <c r="I1826" i="21"/>
  <c r="H1827" i="21"/>
  <c r="L1826" i="21"/>
  <c r="M1826" i="21"/>
  <c r="F1821" i="21"/>
  <c r="E1821" i="21"/>
  <c r="D1822" i="21"/>
  <c r="P1826" i="21"/>
  <c r="N1826" i="21"/>
  <c r="O1826" i="21"/>
  <c r="Q1826" i="21"/>
  <c r="M1827" i="21"/>
  <c r="I1827" i="21"/>
  <c r="H1828" i="21"/>
  <c r="J1827" i="21"/>
  <c r="K1827" i="21"/>
  <c r="L1827" i="21"/>
  <c r="D1823" i="21"/>
  <c r="E1822" i="21"/>
  <c r="F1822" i="21"/>
  <c r="N1827" i="21"/>
  <c r="O1827" i="21"/>
  <c r="Q1827" i="21"/>
  <c r="P1827" i="21"/>
  <c r="H1829" i="21"/>
  <c r="J1828" i="21"/>
  <c r="K1828" i="21"/>
  <c r="I1828" i="21"/>
  <c r="L1828" i="21"/>
  <c r="M1828" i="21"/>
  <c r="E1823" i="21"/>
  <c r="F1823" i="21"/>
  <c r="D1824" i="21"/>
  <c r="H1830" i="21"/>
  <c r="K1829" i="21"/>
  <c r="J1829" i="21"/>
  <c r="I1829" i="21"/>
  <c r="L1829" i="21"/>
  <c r="M1829" i="21"/>
  <c r="N1828" i="21"/>
  <c r="P1828" i="21"/>
  <c r="Q1828" i="21"/>
  <c r="O1828" i="21"/>
  <c r="E1824" i="21"/>
  <c r="F1824" i="21"/>
  <c r="D1825" i="21"/>
  <c r="I1830" i="21"/>
  <c r="L1830" i="21"/>
  <c r="M1830" i="21"/>
  <c r="J1830" i="21"/>
  <c r="H1831" i="21"/>
  <c r="K1830" i="21"/>
  <c r="P1829" i="21"/>
  <c r="Q1829" i="21"/>
  <c r="N1829" i="21"/>
  <c r="O1829" i="21"/>
  <c r="E1825" i="21"/>
  <c r="D1826" i="21"/>
  <c r="F1825" i="21"/>
  <c r="O1830" i="21"/>
  <c r="P1830" i="21"/>
  <c r="Q1830" i="21"/>
  <c r="N1830" i="21"/>
  <c r="H1832" i="21"/>
  <c r="K1831" i="21"/>
  <c r="L1831" i="21"/>
  <c r="M1831" i="21"/>
  <c r="I1831" i="21"/>
  <c r="J1831" i="21"/>
  <c r="F1826" i="21"/>
  <c r="D1827" i="21"/>
  <c r="E1826" i="21"/>
  <c r="I1832" i="21"/>
  <c r="L1832" i="21"/>
  <c r="M1832" i="21"/>
  <c r="H1833" i="21"/>
  <c r="J1832" i="21"/>
  <c r="K1832" i="21"/>
  <c r="P1831" i="21"/>
  <c r="O1831" i="21"/>
  <c r="Q1831" i="21"/>
  <c r="N1831" i="21"/>
  <c r="D1828" i="21"/>
  <c r="E1827" i="21"/>
  <c r="F1827" i="21"/>
  <c r="O1832" i="21"/>
  <c r="Q1832" i="21"/>
  <c r="N1832" i="21"/>
  <c r="P1832" i="21"/>
  <c r="L1833" i="21"/>
  <c r="M1833" i="21"/>
  <c r="K1833" i="21"/>
  <c r="J1833" i="21"/>
  <c r="H1834" i="21"/>
  <c r="I1833" i="21"/>
  <c r="D1829" i="21"/>
  <c r="E1828" i="21"/>
  <c r="F1828" i="21"/>
  <c r="J1834" i="21"/>
  <c r="K1834" i="21"/>
  <c r="I1834" i="21"/>
  <c r="H1835" i="21"/>
  <c r="L1834" i="21"/>
  <c r="M1834" i="21"/>
  <c r="Q1833" i="21"/>
  <c r="N1833" i="21"/>
  <c r="P1833" i="21"/>
  <c r="O1833" i="21"/>
  <c r="F1829" i="21"/>
  <c r="E1829" i="21"/>
  <c r="D1830" i="21"/>
  <c r="O1834" i="21"/>
  <c r="Q1834" i="21"/>
  <c r="N1834" i="21"/>
  <c r="P1834" i="21"/>
  <c r="K1835" i="21"/>
  <c r="J1835" i="21"/>
  <c r="H1836" i="21"/>
  <c r="L1835" i="21"/>
  <c r="M1835" i="21"/>
  <c r="I1835" i="21"/>
  <c r="D1831" i="21"/>
  <c r="E1830" i="21"/>
  <c r="F1830" i="21"/>
  <c r="H1837" i="21"/>
  <c r="J1836" i="21"/>
  <c r="K1836" i="21"/>
  <c r="I1836" i="21"/>
  <c r="L1836" i="21"/>
  <c r="M1836" i="21"/>
  <c r="P1835" i="21"/>
  <c r="Q1835" i="21"/>
  <c r="N1835" i="21"/>
  <c r="O1835" i="21"/>
  <c r="D1832" i="21"/>
  <c r="F1831" i="21"/>
  <c r="E1831" i="21"/>
  <c r="J1837" i="21"/>
  <c r="K1837" i="21"/>
  <c r="I1837" i="21"/>
  <c r="H1838" i="21"/>
  <c r="L1837" i="21"/>
  <c r="M1837" i="21"/>
  <c r="N1836" i="21"/>
  <c r="P1836" i="21"/>
  <c r="O1836" i="21"/>
  <c r="Q1836" i="21"/>
  <c r="E1832" i="21"/>
  <c r="F1832" i="21"/>
  <c r="D1833" i="21"/>
  <c r="O1837" i="21"/>
  <c r="Q1837" i="21"/>
  <c r="N1837" i="21"/>
  <c r="P1837" i="21"/>
  <c r="J1838" i="21"/>
  <c r="K1838" i="21"/>
  <c r="I1838" i="21"/>
  <c r="H1839" i="21"/>
  <c r="L1838" i="21"/>
  <c r="M1838" i="21"/>
  <c r="D1834" i="21"/>
  <c r="F1833" i="21"/>
  <c r="E1833" i="21"/>
  <c r="O1838" i="21"/>
  <c r="Q1838" i="21"/>
  <c r="N1838" i="21"/>
  <c r="P1838" i="21"/>
  <c r="I1839" i="21"/>
  <c r="J1839" i="21"/>
  <c r="H1840" i="21"/>
  <c r="K1839" i="21"/>
  <c r="L1839" i="21"/>
  <c r="M1839" i="21"/>
  <c r="F1834" i="21"/>
  <c r="E1834" i="21"/>
  <c r="D1835" i="21"/>
  <c r="P1839" i="21"/>
  <c r="O1839" i="21"/>
  <c r="Q1839" i="21"/>
  <c r="N1839" i="21"/>
  <c r="K1840" i="21"/>
  <c r="H1841" i="21"/>
  <c r="I1840" i="21"/>
  <c r="L1840" i="21"/>
  <c r="M1840" i="21"/>
  <c r="J1840" i="21"/>
  <c r="E1835" i="21"/>
  <c r="F1835" i="21"/>
  <c r="D1836" i="21"/>
  <c r="H1842" i="21"/>
  <c r="K1841" i="21"/>
  <c r="I1841" i="21"/>
  <c r="L1841" i="21"/>
  <c r="M1841" i="21"/>
  <c r="J1841" i="21"/>
  <c r="P1840" i="21"/>
  <c r="Q1840" i="21"/>
  <c r="O1840" i="21"/>
  <c r="N1840" i="21"/>
  <c r="E1836" i="21"/>
  <c r="F1836" i="21"/>
  <c r="D1837" i="21"/>
  <c r="H1843" i="21"/>
  <c r="J1842" i="21"/>
  <c r="K1842" i="21"/>
  <c r="I1842" i="21"/>
  <c r="L1842" i="21"/>
  <c r="M1842" i="21"/>
  <c r="Q1841" i="21"/>
  <c r="N1841" i="21"/>
  <c r="P1841" i="21"/>
  <c r="O1841" i="21"/>
  <c r="F1837" i="21"/>
  <c r="E1837" i="21"/>
  <c r="D1838" i="21"/>
  <c r="J1843" i="21"/>
  <c r="K1843" i="21"/>
  <c r="L1843" i="21"/>
  <c r="H1844" i="21"/>
  <c r="M1843" i="21"/>
  <c r="I1843" i="21"/>
  <c r="P1842" i="21"/>
  <c r="N1842" i="21"/>
  <c r="O1842" i="21"/>
  <c r="Q1842" i="21"/>
  <c r="D1839" i="21"/>
  <c r="F1838" i="21"/>
  <c r="E1838" i="21"/>
  <c r="L1844" i="21"/>
  <c r="M1844" i="21"/>
  <c r="H1845" i="21"/>
  <c r="J1844" i="21"/>
  <c r="K1844" i="21"/>
  <c r="I1844" i="21"/>
  <c r="O1843" i="21"/>
  <c r="N1843" i="21"/>
  <c r="Q1843" i="21"/>
  <c r="P1843" i="21"/>
  <c r="D1840" i="21"/>
  <c r="E1839" i="21"/>
  <c r="F1839" i="21"/>
  <c r="J1845" i="21"/>
  <c r="K1845" i="21"/>
  <c r="I1845" i="21"/>
  <c r="H1846" i="21"/>
  <c r="L1845" i="21"/>
  <c r="M1845" i="21"/>
  <c r="N1844" i="21"/>
  <c r="P1844" i="21"/>
  <c r="O1844" i="21"/>
  <c r="Q1844" i="21"/>
  <c r="F1840" i="21"/>
  <c r="E1840" i="21"/>
  <c r="D1841" i="21"/>
  <c r="P1845" i="21"/>
  <c r="Q1845" i="21"/>
  <c r="N1845" i="21"/>
  <c r="O1845" i="21"/>
  <c r="J1846" i="21"/>
  <c r="K1846" i="21"/>
  <c r="I1846" i="21"/>
  <c r="H1847" i="21"/>
  <c r="L1846" i="21"/>
  <c r="M1846" i="21"/>
  <c r="D1842" i="21"/>
  <c r="E1841" i="21"/>
  <c r="F1841" i="21"/>
  <c r="O1846" i="21"/>
  <c r="P1846" i="21"/>
  <c r="Q1846" i="21"/>
  <c r="N1846" i="21"/>
  <c r="M1847" i="21"/>
  <c r="L1847" i="21"/>
  <c r="H1848" i="21"/>
  <c r="I1847" i="21"/>
  <c r="J1847" i="21"/>
  <c r="K1847" i="21"/>
  <c r="F1842" i="21"/>
  <c r="E1842" i="21"/>
  <c r="D1843" i="21"/>
  <c r="K1848" i="21"/>
  <c r="I1848" i="21"/>
  <c r="H1849" i="21"/>
  <c r="L1848" i="21"/>
  <c r="M1848" i="21"/>
  <c r="J1848" i="21"/>
  <c r="P1847" i="21"/>
  <c r="O1847" i="21"/>
  <c r="Q1847" i="21"/>
  <c r="N1847" i="21"/>
  <c r="D1844" i="21"/>
  <c r="F1843" i="21"/>
  <c r="E1843" i="21"/>
  <c r="Q1848" i="21"/>
  <c r="O1848" i="21"/>
  <c r="N1848" i="21"/>
  <c r="P1848" i="21"/>
  <c r="L1849" i="21"/>
  <c r="M1849" i="21"/>
  <c r="K1849" i="21"/>
  <c r="J1849" i="21"/>
  <c r="H1850" i="21"/>
  <c r="I1849" i="21"/>
  <c r="D1845" i="21"/>
  <c r="E1844" i="21"/>
  <c r="F1844" i="21"/>
  <c r="H1851" i="21"/>
  <c r="J1850" i="21"/>
  <c r="K1850" i="21"/>
  <c r="L1850" i="21"/>
  <c r="I1850" i="21"/>
  <c r="M1850" i="21"/>
  <c r="Q1849" i="21"/>
  <c r="N1849" i="21"/>
  <c r="P1849" i="21"/>
  <c r="O1849" i="21"/>
  <c r="F1845" i="21"/>
  <c r="E1845" i="21"/>
  <c r="D1846" i="21"/>
  <c r="J1851" i="21"/>
  <c r="K1851" i="21"/>
  <c r="H1852" i="21"/>
  <c r="L1851" i="21"/>
  <c r="M1851" i="21"/>
  <c r="I1851" i="21"/>
  <c r="O1850" i="21"/>
  <c r="Q1850" i="21"/>
  <c r="N1850" i="21"/>
  <c r="P1850" i="21"/>
  <c r="D1847" i="21"/>
  <c r="F1846" i="21"/>
  <c r="E1846" i="21"/>
  <c r="H1853" i="21"/>
  <c r="J1852" i="21"/>
  <c r="K1852" i="21"/>
  <c r="I1852" i="21"/>
  <c r="L1852" i="21"/>
  <c r="M1852" i="21"/>
  <c r="P1851" i="21"/>
  <c r="Q1851" i="21"/>
  <c r="N1851" i="21"/>
  <c r="O1851" i="21"/>
  <c r="E1847" i="21"/>
  <c r="F1847" i="21"/>
  <c r="D1848" i="21"/>
  <c r="H1854" i="21"/>
  <c r="K1853" i="21"/>
  <c r="I1853" i="21"/>
  <c r="L1853" i="21"/>
  <c r="M1853" i="21"/>
  <c r="J1853" i="21"/>
  <c r="Q1852" i="21"/>
  <c r="O1852" i="21"/>
  <c r="N1852" i="21"/>
  <c r="P1852" i="21"/>
  <c r="E1848" i="21"/>
  <c r="F1848" i="21"/>
  <c r="D1849" i="21"/>
  <c r="I1854" i="21"/>
  <c r="L1854" i="21"/>
  <c r="M1854" i="21"/>
  <c r="J1854" i="21"/>
  <c r="H1855" i="21"/>
  <c r="K1854" i="21"/>
  <c r="O1853" i="21"/>
  <c r="Q1853" i="21"/>
  <c r="N1853" i="21"/>
  <c r="P1853" i="21"/>
  <c r="E1849" i="21"/>
  <c r="D1850" i="21"/>
  <c r="F1849" i="21"/>
  <c r="Q1854" i="21"/>
  <c r="O1854" i="21"/>
  <c r="P1854" i="21"/>
  <c r="N1854" i="21"/>
  <c r="H1856" i="21"/>
  <c r="M1855" i="21"/>
  <c r="J1855" i="21"/>
  <c r="I1855" i="21"/>
  <c r="K1855" i="21"/>
  <c r="L1855" i="21"/>
  <c r="F1850" i="21"/>
  <c r="D1851" i="21"/>
  <c r="E1850" i="21"/>
  <c r="L1856" i="21"/>
  <c r="I1856" i="21"/>
  <c r="M1856" i="21"/>
  <c r="H1857" i="21"/>
  <c r="J1856" i="21"/>
  <c r="K1856" i="21"/>
  <c r="P1855" i="21"/>
  <c r="O1855" i="21"/>
  <c r="Q1855" i="21"/>
  <c r="N1855" i="21"/>
  <c r="D1852" i="21"/>
  <c r="E1851" i="21"/>
  <c r="F1851" i="21"/>
  <c r="P1856" i="21"/>
  <c r="Q1856" i="21"/>
  <c r="O1856" i="21"/>
  <c r="N1856" i="21"/>
  <c r="M1857" i="21"/>
  <c r="J1857" i="21"/>
  <c r="I1857" i="21"/>
  <c r="K1857" i="21"/>
  <c r="H1858" i="21"/>
  <c r="L1857" i="21"/>
  <c r="D1853" i="21"/>
  <c r="E1852" i="21"/>
  <c r="F1852" i="21"/>
  <c r="Q1857" i="21"/>
  <c r="P1857" i="21"/>
  <c r="N1857" i="21"/>
  <c r="O1857" i="21"/>
  <c r="H1859" i="21"/>
  <c r="J1858" i="21"/>
  <c r="K1858" i="21"/>
  <c r="L1858" i="21"/>
  <c r="I1858" i="21"/>
  <c r="M1858" i="21"/>
  <c r="F1853" i="21"/>
  <c r="E1853" i="21"/>
  <c r="D1854" i="21"/>
  <c r="J1859" i="21"/>
  <c r="K1859" i="21"/>
  <c r="H1860" i="21"/>
  <c r="L1859" i="21"/>
  <c r="M1859" i="21"/>
  <c r="I1859" i="21"/>
  <c r="P1858" i="21"/>
  <c r="N1858" i="21"/>
  <c r="O1858" i="21"/>
  <c r="Q1858" i="21"/>
  <c r="D1855" i="21"/>
  <c r="E1854" i="21"/>
  <c r="F1854" i="21"/>
  <c r="H1861" i="21"/>
  <c r="J1860" i="21"/>
  <c r="K1860" i="21"/>
  <c r="I1860" i="21"/>
  <c r="L1860" i="21"/>
  <c r="M1860" i="21"/>
  <c r="N1859" i="21"/>
  <c r="O1859" i="21"/>
  <c r="Q1859" i="21"/>
  <c r="P1859" i="21"/>
  <c r="E1855" i="21"/>
  <c r="F1855" i="21"/>
  <c r="D1856" i="21"/>
  <c r="J1861" i="21"/>
  <c r="H1862" i="21"/>
  <c r="K1861" i="21"/>
  <c r="I1861" i="21"/>
  <c r="L1861" i="21"/>
  <c r="M1861" i="21"/>
  <c r="P1860" i="21"/>
  <c r="N1860" i="21"/>
  <c r="O1860" i="21"/>
  <c r="Q1860" i="21"/>
  <c r="E1856" i="21"/>
  <c r="F1856" i="21"/>
  <c r="D1857" i="21"/>
  <c r="I1862" i="21"/>
  <c r="L1862" i="21"/>
  <c r="M1862" i="21"/>
  <c r="J1862" i="21"/>
  <c r="H1863" i="21"/>
  <c r="K1862" i="21"/>
  <c r="P1861" i="21"/>
  <c r="Q1861" i="21"/>
  <c r="N1861" i="21"/>
  <c r="O1861" i="21"/>
  <c r="E1857" i="21"/>
  <c r="D1858" i="21"/>
  <c r="F1857" i="21"/>
  <c r="O1862" i="21"/>
  <c r="P1862" i="21"/>
  <c r="N1862" i="21"/>
  <c r="Q1862" i="21"/>
  <c r="H1864" i="21"/>
  <c r="K1863" i="21"/>
  <c r="M1863" i="21"/>
  <c r="L1863" i="21"/>
  <c r="I1863" i="21"/>
  <c r="J1863" i="21"/>
  <c r="E1858" i="21"/>
  <c r="D1859" i="21"/>
  <c r="F1858" i="21"/>
  <c r="L1864" i="21"/>
  <c r="I1864" i="21"/>
  <c r="M1864" i="21"/>
  <c r="H1865" i="21"/>
  <c r="J1864" i="21"/>
  <c r="K1864" i="21"/>
  <c r="O1863" i="21"/>
  <c r="P1863" i="21"/>
  <c r="Q1863" i="21"/>
  <c r="N1863" i="21"/>
  <c r="D1860" i="21"/>
  <c r="E1859" i="21"/>
  <c r="F1859" i="21"/>
  <c r="O1864" i="21"/>
  <c r="Q1864" i="21"/>
  <c r="N1864" i="21"/>
  <c r="P1864" i="21"/>
  <c r="L1865" i="21"/>
  <c r="M1865" i="21"/>
  <c r="J1865" i="21"/>
  <c r="K1865" i="21"/>
  <c r="H1866" i="21"/>
  <c r="I1865" i="21"/>
  <c r="D1861" i="21"/>
  <c r="F1860" i="21"/>
  <c r="E1860" i="21"/>
  <c r="L1866" i="21"/>
  <c r="H1867" i="21"/>
  <c r="J1866" i="21"/>
  <c r="K1866" i="21"/>
  <c r="I1866" i="21"/>
  <c r="M1866" i="21"/>
  <c r="Q1865" i="21"/>
  <c r="P1865" i="21"/>
  <c r="N1865" i="21"/>
  <c r="O1865" i="21"/>
  <c r="F1861" i="21"/>
  <c r="E1861" i="21"/>
  <c r="D1862" i="21"/>
  <c r="J1867" i="21"/>
  <c r="K1867" i="21"/>
  <c r="H1868" i="21"/>
  <c r="L1867" i="21"/>
  <c r="M1867" i="21"/>
  <c r="I1867" i="21"/>
  <c r="O1866" i="21"/>
  <c r="Q1866" i="21"/>
  <c r="N1866" i="21"/>
  <c r="P1866" i="21"/>
  <c r="D1863" i="21"/>
  <c r="F1862" i="21"/>
  <c r="E1862" i="21"/>
  <c r="H1869" i="21"/>
  <c r="J1868" i="21"/>
  <c r="K1868" i="21"/>
  <c r="I1868" i="21"/>
  <c r="L1868" i="21"/>
  <c r="M1868" i="21"/>
  <c r="P1867" i="21"/>
  <c r="Q1867" i="21"/>
  <c r="N1867" i="21"/>
  <c r="O1867" i="21"/>
  <c r="F1863" i="21"/>
  <c r="E1863" i="21"/>
  <c r="D1864" i="21"/>
  <c r="K1869" i="21"/>
  <c r="H1870" i="21"/>
  <c r="I1869" i="21"/>
  <c r="L1869" i="21"/>
  <c r="M1869" i="21"/>
  <c r="J1869" i="21"/>
  <c r="Q1868" i="21"/>
  <c r="O1868" i="21"/>
  <c r="N1868" i="21"/>
  <c r="P1868" i="21"/>
  <c r="F1864" i="21"/>
  <c r="E1864" i="21"/>
  <c r="D1865" i="21"/>
  <c r="I1870" i="21"/>
  <c r="L1870" i="21"/>
  <c r="M1870" i="21"/>
  <c r="J1870" i="21"/>
  <c r="H1871" i="21"/>
  <c r="K1870" i="21"/>
  <c r="O1869" i="21"/>
  <c r="Q1869" i="21"/>
  <c r="N1869" i="21"/>
  <c r="P1869" i="21"/>
  <c r="F1865" i="21"/>
  <c r="D1866" i="21"/>
  <c r="E1865" i="21"/>
  <c r="O1870" i="21"/>
  <c r="Q1870" i="21"/>
  <c r="P1870" i="21"/>
  <c r="N1870" i="21"/>
  <c r="J1871" i="21"/>
  <c r="H1872" i="21"/>
  <c r="M1871" i="21"/>
  <c r="I1871" i="21"/>
  <c r="K1871" i="21"/>
  <c r="L1871" i="21"/>
  <c r="E1866" i="21"/>
  <c r="D1867" i="21"/>
  <c r="F1866" i="21"/>
  <c r="L1872" i="21"/>
  <c r="I1872" i="21"/>
  <c r="M1872" i="21"/>
  <c r="H1873" i="21"/>
  <c r="J1872" i="21"/>
  <c r="K1872" i="21"/>
  <c r="P1871" i="21"/>
  <c r="O1871" i="21"/>
  <c r="Q1871" i="21"/>
  <c r="N1871" i="21"/>
  <c r="D1868" i="21"/>
  <c r="E1867" i="21"/>
  <c r="F1867" i="21"/>
  <c r="Q1872" i="21"/>
  <c r="P1872" i="21"/>
  <c r="O1872" i="21"/>
  <c r="N1872" i="21"/>
  <c r="M1873" i="21"/>
  <c r="J1873" i="21"/>
  <c r="I1873" i="21"/>
  <c r="K1873" i="21"/>
  <c r="H1874" i="21"/>
  <c r="L1873" i="21"/>
  <c r="D1869" i="21"/>
  <c r="F1868" i="21"/>
  <c r="E1868" i="21"/>
  <c r="Q1873" i="21"/>
  <c r="P1873" i="21"/>
  <c r="N1873" i="21"/>
  <c r="O1873" i="21"/>
  <c r="K1874" i="21"/>
  <c r="L1874" i="21"/>
  <c r="H1875" i="21"/>
  <c r="J1874" i="21"/>
  <c r="I1874" i="21"/>
  <c r="M1874" i="21"/>
  <c r="F1869" i="21"/>
  <c r="E1869" i="21"/>
  <c r="D1870" i="21"/>
  <c r="J1875" i="21"/>
  <c r="K1875" i="21"/>
  <c r="H1876" i="21"/>
  <c r="L1875" i="21"/>
  <c r="M1875" i="21"/>
  <c r="I1875" i="21"/>
  <c r="P1874" i="21"/>
  <c r="N1874" i="21"/>
  <c r="O1874" i="21"/>
  <c r="Q1874" i="21"/>
  <c r="E1870" i="21"/>
  <c r="D1871" i="21"/>
  <c r="F1870" i="21"/>
  <c r="H1877" i="21"/>
  <c r="J1876" i="21"/>
  <c r="K1876" i="21"/>
  <c r="I1876" i="21"/>
  <c r="L1876" i="21"/>
  <c r="M1876" i="21"/>
  <c r="O1875" i="21"/>
  <c r="N1875" i="21"/>
  <c r="Q1875" i="21"/>
  <c r="P1875" i="21"/>
  <c r="F1871" i="21"/>
  <c r="D1872" i="21"/>
  <c r="E1871" i="21"/>
  <c r="J1877" i="21"/>
  <c r="K1877" i="21"/>
  <c r="H1878" i="21"/>
  <c r="I1877" i="21"/>
  <c r="L1877" i="21"/>
  <c r="M1877" i="21"/>
  <c r="P1876" i="21"/>
  <c r="N1876" i="21"/>
  <c r="O1876" i="21"/>
  <c r="Q1876" i="21"/>
  <c r="F1872" i="21"/>
  <c r="E1872" i="21"/>
  <c r="D1873" i="21"/>
  <c r="L1878" i="21"/>
  <c r="I1878" i="21"/>
  <c r="M1878" i="21"/>
  <c r="J1878" i="21"/>
  <c r="H1879" i="21"/>
  <c r="K1878" i="21"/>
  <c r="P1877" i="21"/>
  <c r="Q1877" i="21"/>
  <c r="N1877" i="21"/>
  <c r="O1877" i="21"/>
  <c r="F1873" i="21"/>
  <c r="D1874" i="21"/>
  <c r="E1873" i="21"/>
  <c r="N1878" i="21"/>
  <c r="P1878" i="21"/>
  <c r="O1878" i="21"/>
  <c r="Q1878" i="21"/>
  <c r="H1880" i="21"/>
  <c r="K1879" i="21"/>
  <c r="M1879" i="21"/>
  <c r="I1879" i="21"/>
  <c r="L1879" i="21"/>
  <c r="J1879" i="21"/>
  <c r="D1875" i="21"/>
  <c r="E1874" i="21"/>
  <c r="F1874" i="21"/>
  <c r="L1880" i="21"/>
  <c r="M1880" i="21"/>
  <c r="I1880" i="21"/>
  <c r="H1881" i="21"/>
  <c r="J1880" i="21"/>
  <c r="K1880" i="21"/>
  <c r="O1879" i="21"/>
  <c r="P1879" i="21"/>
  <c r="Q1879" i="21"/>
  <c r="N1879" i="21"/>
  <c r="D1876" i="21"/>
  <c r="E1875" i="21"/>
  <c r="F1875" i="21"/>
  <c r="Q1880" i="21"/>
  <c r="O1880" i="21"/>
  <c r="N1880" i="21"/>
  <c r="P1880" i="21"/>
  <c r="M1881" i="21"/>
  <c r="J1881" i="21"/>
  <c r="L1881" i="21"/>
  <c r="K1881" i="21"/>
  <c r="H1882" i="21"/>
  <c r="I1881" i="21"/>
  <c r="D1877" i="21"/>
  <c r="E1876" i="21"/>
  <c r="F1876" i="21"/>
  <c r="L1882" i="21"/>
  <c r="K1882" i="21"/>
  <c r="M1882" i="21"/>
  <c r="H1883" i="21"/>
  <c r="J1882" i="21"/>
  <c r="I1882" i="21"/>
  <c r="Q1881" i="21"/>
  <c r="P1881" i="21"/>
  <c r="O1881" i="21"/>
  <c r="N1881" i="21"/>
  <c r="F1877" i="21"/>
  <c r="E1877" i="21"/>
  <c r="D1878" i="21"/>
  <c r="J1883" i="21"/>
  <c r="K1883" i="21"/>
  <c r="H1884" i="21"/>
  <c r="L1883" i="21"/>
  <c r="M1883" i="21"/>
  <c r="I1883" i="21"/>
  <c r="O1882" i="21"/>
  <c r="Q1882" i="21"/>
  <c r="N1882" i="21"/>
  <c r="P1882" i="21"/>
  <c r="E1878" i="21"/>
  <c r="F1878" i="21"/>
  <c r="D1879" i="21"/>
  <c r="H1885" i="21"/>
  <c r="J1884" i="21"/>
  <c r="K1884" i="21"/>
  <c r="I1884" i="21"/>
  <c r="L1884" i="21"/>
  <c r="M1884" i="21"/>
  <c r="Q1883" i="21"/>
  <c r="P1883" i="21"/>
  <c r="N1883" i="21"/>
  <c r="O1883" i="21"/>
  <c r="D1880" i="21"/>
  <c r="E1879" i="21"/>
  <c r="F1879" i="21"/>
  <c r="H1886" i="21"/>
  <c r="J1885" i="21"/>
  <c r="K1885" i="21"/>
  <c r="I1885" i="21"/>
  <c r="L1885" i="21"/>
  <c r="M1885" i="21"/>
  <c r="P1884" i="21"/>
  <c r="O1884" i="21"/>
  <c r="N1884" i="21"/>
  <c r="Q1884" i="21"/>
  <c r="E1880" i="21"/>
  <c r="F1880" i="21"/>
  <c r="D1881" i="21"/>
  <c r="L1886" i="21"/>
  <c r="I1886" i="21"/>
  <c r="M1886" i="21"/>
  <c r="J1886" i="21"/>
  <c r="H1887" i="21"/>
  <c r="K1886" i="21"/>
  <c r="O1885" i="21"/>
  <c r="Q1885" i="21"/>
  <c r="N1885" i="21"/>
  <c r="P1885" i="21"/>
  <c r="E1881" i="21"/>
  <c r="D1882" i="21"/>
  <c r="F1881" i="21"/>
  <c r="O1886" i="21"/>
  <c r="Q1886" i="21"/>
  <c r="P1886" i="21"/>
  <c r="N1886" i="21"/>
  <c r="J1887" i="21"/>
  <c r="M1887" i="21"/>
  <c r="K1887" i="21"/>
  <c r="H1888" i="21"/>
  <c r="I1887" i="21"/>
  <c r="L1887" i="21"/>
  <c r="E1882" i="21"/>
  <c r="D1883" i="21"/>
  <c r="F1882" i="21"/>
  <c r="L1888" i="21"/>
  <c r="M1888" i="21"/>
  <c r="I1888" i="21"/>
  <c r="H1889" i="21"/>
  <c r="J1888" i="21"/>
  <c r="K1888" i="21"/>
  <c r="P1887" i="21"/>
  <c r="O1887" i="21"/>
  <c r="Q1887" i="21"/>
  <c r="N1887" i="21"/>
  <c r="D1884" i="21"/>
  <c r="F1883" i="21"/>
  <c r="E1883" i="21"/>
  <c r="Q1888" i="21"/>
  <c r="P1888" i="21"/>
  <c r="O1888" i="21"/>
  <c r="N1888" i="21"/>
  <c r="M1889" i="21"/>
  <c r="J1889" i="21"/>
  <c r="I1889" i="21"/>
  <c r="K1889" i="21"/>
  <c r="H1890" i="21"/>
  <c r="L1889" i="21"/>
  <c r="D1885" i="21"/>
  <c r="E1884" i="21"/>
  <c r="F1884" i="21"/>
  <c r="Q1889" i="21"/>
  <c r="P1889" i="21"/>
  <c r="O1889" i="21"/>
  <c r="N1889" i="21"/>
  <c r="H1891" i="21"/>
  <c r="J1890" i="21"/>
  <c r="K1890" i="21"/>
  <c r="L1890" i="21"/>
  <c r="M1890" i="21"/>
  <c r="I1890" i="21"/>
  <c r="F1885" i="21"/>
  <c r="E1885" i="21"/>
  <c r="D1886" i="21"/>
  <c r="I1891" i="21"/>
  <c r="M1891" i="21"/>
  <c r="H1892" i="21"/>
  <c r="J1891" i="21"/>
  <c r="K1891" i="21"/>
  <c r="L1891" i="21"/>
  <c r="P1890" i="21"/>
  <c r="N1890" i="21"/>
  <c r="O1890" i="21"/>
  <c r="Q1890" i="21"/>
  <c r="E1886" i="21"/>
  <c r="F1886" i="21"/>
  <c r="D1887" i="21"/>
  <c r="O1891" i="21"/>
  <c r="N1891" i="21"/>
  <c r="Q1891" i="21"/>
  <c r="P1891" i="21"/>
  <c r="K1892" i="21"/>
  <c r="H1893" i="21"/>
  <c r="J1892" i="21"/>
  <c r="I1892" i="21"/>
  <c r="L1892" i="21"/>
  <c r="M1892" i="21"/>
  <c r="E1887" i="21"/>
  <c r="D1888" i="21"/>
  <c r="F1887" i="21"/>
  <c r="K1893" i="21"/>
  <c r="J1893" i="21"/>
  <c r="H1894" i="21"/>
  <c r="I1893" i="21"/>
  <c r="L1893" i="21"/>
  <c r="M1893" i="21"/>
  <c r="P1892" i="21"/>
  <c r="O1892" i="21"/>
  <c r="N1892" i="21"/>
  <c r="Q1892" i="21"/>
  <c r="E1888" i="21"/>
  <c r="F1888" i="21"/>
  <c r="D1889" i="21"/>
  <c r="L1894" i="21"/>
  <c r="I1894" i="21"/>
  <c r="M1894" i="21"/>
  <c r="J1894" i="21"/>
  <c r="H1895" i="21"/>
  <c r="K1894" i="21"/>
  <c r="P1893" i="21"/>
  <c r="Q1893" i="21"/>
  <c r="N1893" i="21"/>
  <c r="O1893" i="21"/>
  <c r="E1889" i="21"/>
  <c r="D1890" i="21"/>
  <c r="F1889" i="21"/>
  <c r="P1894" i="21"/>
  <c r="N1894" i="21"/>
  <c r="O1894" i="21"/>
  <c r="Q1894" i="21"/>
  <c r="H1896" i="21"/>
  <c r="K1895" i="21"/>
  <c r="M1895" i="21"/>
  <c r="I1895" i="21"/>
  <c r="L1895" i="21"/>
  <c r="J1895" i="21"/>
  <c r="F1890" i="21"/>
  <c r="D1891" i="21"/>
  <c r="E1890" i="21"/>
  <c r="H1897" i="21"/>
  <c r="L1896" i="21"/>
  <c r="M1896" i="21"/>
  <c r="I1896" i="21"/>
  <c r="J1896" i="21"/>
  <c r="K1896" i="21"/>
  <c r="P1895" i="21"/>
  <c r="O1895" i="21"/>
  <c r="Q1895" i="21"/>
  <c r="N1895" i="21"/>
  <c r="F1891" i="21"/>
  <c r="D1892" i="21"/>
  <c r="E1891" i="21"/>
  <c r="J1897" i="21"/>
  <c r="K1897" i="21"/>
  <c r="I1897" i="21"/>
  <c r="L1897" i="21"/>
  <c r="H1898" i="21"/>
  <c r="M1897" i="21"/>
  <c r="Q1896" i="21"/>
  <c r="O1896" i="21"/>
  <c r="N1896" i="21"/>
  <c r="P1896" i="21"/>
  <c r="D1893" i="21"/>
  <c r="E1892" i="21"/>
  <c r="F1892" i="21"/>
  <c r="Q1897" i="21"/>
  <c r="O1897" i="21"/>
  <c r="P1897" i="21"/>
  <c r="N1897" i="21"/>
  <c r="L1898" i="21"/>
  <c r="K1898" i="21"/>
  <c r="M1898" i="21"/>
  <c r="J1898" i="21"/>
  <c r="H1899" i="21"/>
  <c r="I1898" i="21"/>
  <c r="F1893" i="21"/>
  <c r="E1893" i="21"/>
  <c r="D1894" i="21"/>
  <c r="L1899" i="21"/>
  <c r="M1899" i="21"/>
  <c r="H1900" i="21"/>
  <c r="I1899" i="21"/>
  <c r="J1899" i="21"/>
  <c r="K1899" i="21"/>
  <c r="O1898" i="21"/>
  <c r="Q1898" i="21"/>
  <c r="N1898" i="21"/>
  <c r="P1898" i="21"/>
  <c r="D1895" i="21"/>
  <c r="E1894" i="21"/>
  <c r="F1894" i="21"/>
  <c r="J1900" i="21"/>
  <c r="K1900" i="21"/>
  <c r="I1900" i="21"/>
  <c r="H1901" i="21"/>
  <c r="L1900" i="21"/>
  <c r="M1900" i="21"/>
  <c r="Q1899" i="21"/>
  <c r="P1899" i="21"/>
  <c r="N1899" i="21"/>
  <c r="O1899" i="21"/>
  <c r="F1895" i="21"/>
  <c r="E1895" i="21"/>
  <c r="D1896" i="21"/>
  <c r="P1900" i="21"/>
  <c r="Q1900" i="21"/>
  <c r="N1900" i="21"/>
  <c r="O1900" i="21"/>
  <c r="J1901" i="21"/>
  <c r="K1901" i="21"/>
  <c r="H1902" i="21"/>
  <c r="I1901" i="21"/>
  <c r="L1901" i="21"/>
  <c r="M1901" i="21"/>
  <c r="E1896" i="21"/>
  <c r="F1896" i="21"/>
  <c r="D1897" i="21"/>
  <c r="L1902" i="21"/>
  <c r="I1902" i="21"/>
  <c r="M1902" i="21"/>
  <c r="J1902" i="21"/>
  <c r="H1903" i="21"/>
  <c r="K1902" i="21"/>
  <c r="O1901" i="21"/>
  <c r="Q1901" i="21"/>
  <c r="N1901" i="21"/>
  <c r="P1901" i="21"/>
  <c r="E1897" i="21"/>
  <c r="D1898" i="21"/>
  <c r="F1897" i="21"/>
  <c r="N1902" i="21"/>
  <c r="Q1902" i="21"/>
  <c r="P1902" i="21"/>
  <c r="O1902" i="21"/>
  <c r="M1903" i="21"/>
  <c r="I1903" i="21"/>
  <c r="J1903" i="21"/>
  <c r="H1904" i="21"/>
  <c r="K1903" i="21"/>
  <c r="L1903" i="21"/>
  <c r="E1898" i="21"/>
  <c r="D1899" i="21"/>
  <c r="F1898" i="21"/>
  <c r="O1903" i="21"/>
  <c r="P1903" i="21"/>
  <c r="Q1903" i="21"/>
  <c r="N1903" i="21"/>
  <c r="K1904" i="21"/>
  <c r="L1904" i="21"/>
  <c r="M1904" i="21"/>
  <c r="H1905" i="21"/>
  <c r="J1904" i="21"/>
  <c r="I1904" i="21"/>
  <c r="D1900" i="21"/>
  <c r="E1899" i="21"/>
  <c r="F1899" i="21"/>
  <c r="M1905" i="21"/>
  <c r="J1905" i="21"/>
  <c r="K1905" i="21"/>
  <c r="I1905" i="21"/>
  <c r="H1906" i="21"/>
  <c r="L1905" i="21"/>
  <c r="Q1904" i="21"/>
  <c r="P1904" i="21"/>
  <c r="O1904" i="21"/>
  <c r="N1904" i="21"/>
  <c r="D1901" i="21"/>
  <c r="F1900" i="21"/>
  <c r="E1900" i="21"/>
  <c r="O1905" i="21"/>
  <c r="P1905" i="21"/>
  <c r="N1905" i="21"/>
  <c r="Q1905" i="21"/>
  <c r="I1906" i="21"/>
  <c r="J1906" i="21"/>
  <c r="K1906" i="21"/>
  <c r="L1906" i="21"/>
  <c r="M1906" i="21"/>
  <c r="H1907" i="21"/>
  <c r="F1901" i="21"/>
  <c r="E1901" i="21"/>
  <c r="D1902" i="21"/>
  <c r="N1906" i="21"/>
  <c r="Q1906" i="21"/>
  <c r="O1906" i="21"/>
  <c r="P1906" i="21"/>
  <c r="M1907" i="21"/>
  <c r="I1907" i="21"/>
  <c r="H1908" i="21"/>
  <c r="J1907" i="21"/>
  <c r="K1907" i="21"/>
  <c r="L1907" i="21"/>
  <c r="D1903" i="21"/>
  <c r="F1902" i="21"/>
  <c r="E1902" i="21"/>
  <c r="Q1907" i="21"/>
  <c r="O1907" i="21"/>
  <c r="N1907" i="21"/>
  <c r="P1907" i="21"/>
  <c r="J1908" i="21"/>
  <c r="K1908" i="21"/>
  <c r="I1908" i="21"/>
  <c r="H1909" i="21"/>
  <c r="L1908" i="21"/>
  <c r="M1908" i="21"/>
  <c r="F1903" i="21"/>
  <c r="E1903" i="21"/>
  <c r="D1904" i="21"/>
  <c r="N1908" i="21"/>
  <c r="O1908" i="21"/>
  <c r="Q1908" i="21"/>
  <c r="P1908" i="21"/>
  <c r="K1909" i="21"/>
  <c r="I1909" i="21"/>
  <c r="H1910" i="21"/>
  <c r="L1909" i="21"/>
  <c r="M1909" i="21"/>
  <c r="J1909" i="21"/>
  <c r="F1904" i="21"/>
  <c r="E1904" i="21"/>
  <c r="D1905" i="21"/>
  <c r="P1909" i="21"/>
  <c r="N1909" i="21"/>
  <c r="Q1909" i="21"/>
  <c r="O1909" i="21"/>
  <c r="L1910" i="21"/>
  <c r="K1910" i="21"/>
  <c r="M1910" i="21"/>
  <c r="J1910" i="21"/>
  <c r="H1911" i="21"/>
  <c r="I1910" i="21"/>
  <c r="F1905" i="21"/>
  <c r="D1906" i="21"/>
  <c r="E1905" i="21"/>
  <c r="K1911" i="21"/>
  <c r="L1911" i="21"/>
  <c r="M1911" i="21"/>
  <c r="H1912" i="21"/>
  <c r="I1911" i="21"/>
  <c r="J1911" i="21"/>
  <c r="O1910" i="21"/>
  <c r="P1910" i="21"/>
  <c r="N1910" i="21"/>
  <c r="Q1910" i="21"/>
  <c r="E1906" i="21"/>
  <c r="D1907" i="21"/>
  <c r="F1906" i="21"/>
  <c r="I1912" i="21"/>
  <c r="L1912" i="21"/>
  <c r="M1912" i="21"/>
  <c r="H1913" i="21"/>
  <c r="J1912" i="21"/>
  <c r="K1912" i="21"/>
  <c r="P1911" i="21"/>
  <c r="O1911" i="21"/>
  <c r="Q1911" i="21"/>
  <c r="N1911" i="21"/>
  <c r="D1908" i="21"/>
  <c r="F1907" i="21"/>
  <c r="E1907" i="21"/>
  <c r="P1912" i="21"/>
  <c r="N1912" i="21"/>
  <c r="O1912" i="21"/>
  <c r="Q1912" i="21"/>
  <c r="M1913" i="21"/>
  <c r="J1913" i="21"/>
  <c r="K1913" i="21"/>
  <c r="I1913" i="21"/>
  <c r="H1914" i="21"/>
  <c r="L1913" i="21"/>
  <c r="D1909" i="21"/>
  <c r="E1908" i="21"/>
  <c r="F1908" i="21"/>
  <c r="P1913" i="21"/>
  <c r="N1913" i="21"/>
  <c r="Q1913" i="21"/>
  <c r="O1913" i="21"/>
  <c r="I1914" i="21"/>
  <c r="K1914" i="21"/>
  <c r="L1914" i="21"/>
  <c r="M1914" i="21"/>
  <c r="H1915" i="21"/>
  <c r="J1914" i="21"/>
  <c r="F1909" i="21"/>
  <c r="E1909" i="21"/>
  <c r="D1910" i="21"/>
  <c r="P1914" i="21"/>
  <c r="O1914" i="21"/>
  <c r="Q1914" i="21"/>
  <c r="N1914" i="21"/>
  <c r="M1915" i="21"/>
  <c r="I1915" i="21"/>
  <c r="H1916" i="21"/>
  <c r="J1915" i="21"/>
  <c r="K1915" i="21"/>
  <c r="L1915" i="21"/>
  <c r="D1911" i="21"/>
  <c r="F1910" i="21"/>
  <c r="E1910" i="21"/>
  <c r="P1915" i="21"/>
  <c r="Q1915" i="21"/>
  <c r="N1915" i="21"/>
  <c r="O1915" i="21"/>
  <c r="J1916" i="21"/>
  <c r="K1916" i="21"/>
  <c r="I1916" i="21"/>
  <c r="H1917" i="21"/>
  <c r="L1916" i="21"/>
  <c r="M1916" i="21"/>
  <c r="E1911" i="21"/>
  <c r="D1912" i="21"/>
  <c r="F1911" i="21"/>
  <c r="O1916" i="21"/>
  <c r="Q1916" i="21"/>
  <c r="P1916" i="21"/>
  <c r="N1916" i="21"/>
  <c r="K1917" i="21"/>
  <c r="I1917" i="21"/>
  <c r="H1918" i="21"/>
  <c r="L1917" i="21"/>
  <c r="M1917" i="21"/>
  <c r="J1917" i="21"/>
  <c r="F1912" i="21"/>
  <c r="E1912" i="21"/>
  <c r="D1913" i="21"/>
  <c r="O1917" i="21"/>
  <c r="N1917" i="21"/>
  <c r="Q1917" i="21"/>
  <c r="P1917" i="21"/>
  <c r="I1918" i="21"/>
  <c r="J1918" i="21"/>
  <c r="L1918" i="21"/>
  <c r="M1918" i="21"/>
  <c r="H1919" i="21"/>
  <c r="K1918" i="21"/>
  <c r="D1914" i="21"/>
  <c r="E1913" i="21"/>
  <c r="F1913" i="21"/>
  <c r="P1918" i="21"/>
  <c r="N1918" i="21"/>
  <c r="O1918" i="21"/>
  <c r="Q1918" i="21"/>
  <c r="J1919" i="21"/>
  <c r="L1919" i="21"/>
  <c r="M1919" i="21"/>
  <c r="H1920" i="21"/>
  <c r="I1919" i="21"/>
  <c r="K1919" i="21"/>
  <c r="E1914" i="21"/>
  <c r="D1915" i="21"/>
  <c r="F1914" i="21"/>
  <c r="J1920" i="21"/>
  <c r="L1920" i="21"/>
  <c r="K1920" i="21"/>
  <c r="H1921" i="21"/>
  <c r="M1920" i="21"/>
  <c r="I1920" i="21"/>
  <c r="P1919" i="21"/>
  <c r="O1919" i="21"/>
  <c r="Q1919" i="21"/>
  <c r="N1919" i="21"/>
  <c r="D1916" i="21"/>
  <c r="E1915" i="21"/>
  <c r="F1915" i="21"/>
  <c r="M1921" i="21"/>
  <c r="L1921" i="21"/>
  <c r="K1921" i="21"/>
  <c r="I1921" i="21"/>
  <c r="H1922" i="21"/>
  <c r="J1921" i="21"/>
  <c r="P1920" i="21"/>
  <c r="Q1920" i="21"/>
  <c r="O1920" i="21"/>
  <c r="N1920" i="21"/>
  <c r="D1917" i="21"/>
  <c r="F1916" i="21"/>
  <c r="E1916" i="21"/>
  <c r="N1921" i="21"/>
  <c r="Q1921" i="21"/>
  <c r="P1921" i="21"/>
  <c r="O1921" i="21"/>
  <c r="J1922" i="21"/>
  <c r="I1922" i="21"/>
  <c r="L1922" i="21"/>
  <c r="H1923" i="21"/>
  <c r="M1922" i="21"/>
  <c r="K1922" i="21"/>
  <c r="E1917" i="21"/>
  <c r="F1917" i="21"/>
  <c r="D1918" i="21"/>
  <c r="P1922" i="21"/>
  <c r="O1922" i="21"/>
  <c r="N1922" i="21"/>
  <c r="Q1922" i="21"/>
  <c r="M1923" i="21"/>
  <c r="I1923" i="21"/>
  <c r="H1924" i="21"/>
  <c r="K1923" i="21"/>
  <c r="J1923" i="21"/>
  <c r="L1923" i="21"/>
  <c r="D1919" i="21"/>
  <c r="E1918" i="21"/>
  <c r="F1918" i="21"/>
  <c r="O1923" i="21"/>
  <c r="N1923" i="21"/>
  <c r="Q1923" i="21"/>
  <c r="P1923" i="21"/>
  <c r="K1924" i="21"/>
  <c r="I1924" i="21"/>
  <c r="H1925" i="21"/>
  <c r="M1924" i="21"/>
  <c r="J1924" i="21"/>
  <c r="L1924" i="21"/>
  <c r="D1920" i="21"/>
  <c r="E1919" i="21"/>
  <c r="F1919" i="21"/>
  <c r="O1924" i="21"/>
  <c r="Q1924" i="21"/>
  <c r="N1924" i="21"/>
  <c r="P1924" i="21"/>
  <c r="I1925" i="21"/>
  <c r="K1925" i="21"/>
  <c r="H1926" i="21"/>
  <c r="J1925" i="21"/>
  <c r="L1925" i="21"/>
  <c r="M1925" i="21"/>
  <c r="E1920" i="21"/>
  <c r="F1920" i="21"/>
  <c r="D1921" i="21"/>
  <c r="P1925" i="21"/>
  <c r="N1925" i="21"/>
  <c r="Q1925" i="21"/>
  <c r="O1925" i="21"/>
  <c r="K1926" i="21"/>
  <c r="J1926" i="21"/>
  <c r="L1926" i="21"/>
  <c r="M1926" i="21"/>
  <c r="H1927" i="21"/>
  <c r="I1926" i="21"/>
  <c r="D1922" i="21"/>
  <c r="E1921" i="21"/>
  <c r="F1921" i="21"/>
  <c r="L1927" i="21"/>
  <c r="M1927" i="21"/>
  <c r="H1928" i="21"/>
  <c r="I1927" i="21"/>
  <c r="J1927" i="21"/>
  <c r="K1927" i="21"/>
  <c r="N1926" i="21"/>
  <c r="Q1926" i="21"/>
  <c r="P1926" i="21"/>
  <c r="O1926" i="21"/>
  <c r="E1922" i="21"/>
  <c r="D1923" i="21"/>
  <c r="F1922" i="21"/>
  <c r="L1928" i="21"/>
  <c r="I1928" i="21"/>
  <c r="J1928" i="21"/>
  <c r="H1929" i="21"/>
  <c r="M1928" i="21"/>
  <c r="K1928" i="21"/>
  <c r="O1927" i="21"/>
  <c r="P1927" i="21"/>
  <c r="Q1927" i="21"/>
  <c r="N1927" i="21"/>
  <c r="D1924" i="21"/>
  <c r="E1923" i="21"/>
  <c r="F1923" i="21"/>
  <c r="P1928" i="21"/>
  <c r="N1928" i="21"/>
  <c r="O1928" i="21"/>
  <c r="Q1928" i="21"/>
  <c r="K1929" i="21"/>
  <c r="J1929" i="21"/>
  <c r="I1929" i="21"/>
  <c r="M1929" i="21"/>
  <c r="H1930" i="21"/>
  <c r="L1929" i="21"/>
  <c r="D1925" i="21"/>
  <c r="F1924" i="21"/>
  <c r="E1924" i="21"/>
  <c r="N1929" i="21"/>
  <c r="Q1929" i="21"/>
  <c r="P1929" i="21"/>
  <c r="O1929" i="21"/>
  <c r="L1930" i="21"/>
  <c r="K1930" i="21"/>
  <c r="H1931" i="21"/>
  <c r="M1930" i="21"/>
  <c r="J1930" i="21"/>
  <c r="I1930" i="21"/>
  <c r="F1925" i="21"/>
  <c r="E1925" i="21"/>
  <c r="D1926" i="21"/>
  <c r="K1931" i="21"/>
  <c r="L1931" i="21"/>
  <c r="H1932" i="21"/>
  <c r="J1931" i="21"/>
  <c r="I1931" i="21"/>
  <c r="M1931" i="21"/>
  <c r="N1930" i="21"/>
  <c r="P1930" i="21"/>
  <c r="O1930" i="21"/>
  <c r="Q1930" i="21"/>
  <c r="F1926" i="21"/>
  <c r="D1927" i="21"/>
  <c r="E1926" i="21"/>
  <c r="H1933" i="21"/>
  <c r="I1932" i="21"/>
  <c r="M1932" i="21"/>
  <c r="J1932" i="21"/>
  <c r="K1932" i="21"/>
  <c r="L1932" i="21"/>
  <c r="O1931" i="21"/>
  <c r="Q1931" i="21"/>
  <c r="N1931" i="21"/>
  <c r="P1931" i="21"/>
  <c r="D1928" i="21"/>
  <c r="F1927" i="21"/>
  <c r="E1927" i="21"/>
  <c r="L1933" i="21"/>
  <c r="H1934" i="21"/>
  <c r="M1933" i="21"/>
  <c r="J1933" i="21"/>
  <c r="K1933" i="21"/>
  <c r="I1933" i="21"/>
  <c r="P1932" i="21"/>
  <c r="Q1932" i="21"/>
  <c r="O1932" i="21"/>
  <c r="N1932" i="21"/>
  <c r="F1928" i="21"/>
  <c r="D1929" i="21"/>
  <c r="E1928" i="21"/>
  <c r="I1934" i="21"/>
  <c r="K1934" i="21"/>
  <c r="M1934" i="21"/>
  <c r="J1934" i="21"/>
  <c r="H1935" i="21"/>
  <c r="L1934" i="21"/>
  <c r="Q1933" i="21"/>
  <c r="O1933" i="21"/>
  <c r="N1933" i="21"/>
  <c r="P1933" i="21"/>
  <c r="E1929" i="21"/>
  <c r="D1930" i="21"/>
  <c r="F1929" i="21"/>
  <c r="N1934" i="21"/>
  <c r="P1934" i="21"/>
  <c r="O1934" i="21"/>
  <c r="Q1934" i="21"/>
  <c r="I1935" i="21"/>
  <c r="M1935" i="21"/>
  <c r="K1935" i="21"/>
  <c r="H1936" i="21"/>
  <c r="L1935" i="21"/>
  <c r="J1935" i="21"/>
  <c r="F1930" i="21"/>
  <c r="E1930" i="21"/>
  <c r="D1931" i="21"/>
  <c r="P1935" i="21"/>
  <c r="N1935" i="21"/>
  <c r="O1935" i="21"/>
  <c r="Q1935" i="21"/>
  <c r="I1936" i="21"/>
  <c r="L1936" i="21"/>
  <c r="H1937" i="21"/>
  <c r="J1936" i="21"/>
  <c r="K1936" i="21"/>
  <c r="M1936" i="21"/>
  <c r="E1931" i="21"/>
  <c r="F1931" i="21"/>
  <c r="D1932" i="21"/>
  <c r="P1936" i="21"/>
  <c r="O1936" i="21"/>
  <c r="Q1936" i="21"/>
  <c r="N1936" i="21"/>
  <c r="J1937" i="21"/>
  <c r="M1937" i="21"/>
  <c r="H1938" i="21"/>
  <c r="L1937" i="21"/>
  <c r="K1937" i="21"/>
  <c r="I1937" i="21"/>
  <c r="D1933" i="21"/>
  <c r="F1932" i="21"/>
  <c r="E1932" i="21"/>
  <c r="H1939" i="21"/>
  <c r="I1938" i="21"/>
  <c r="L1938" i="21"/>
  <c r="M1938" i="21"/>
  <c r="J1938" i="21"/>
  <c r="K1938" i="21"/>
  <c r="N1937" i="21"/>
  <c r="Q1937" i="21"/>
  <c r="O1937" i="21"/>
  <c r="P1937" i="21"/>
  <c r="F1933" i="21"/>
  <c r="E1933" i="21"/>
  <c r="D1934" i="21"/>
  <c r="J1939" i="21"/>
  <c r="I1939" i="21"/>
  <c r="K1939" i="21"/>
  <c r="H1940" i="21"/>
  <c r="M1939" i="21"/>
  <c r="L1939" i="21"/>
  <c r="Q1938" i="21"/>
  <c r="P1938" i="21"/>
  <c r="O1938" i="21"/>
  <c r="N1938" i="21"/>
  <c r="F1934" i="21"/>
  <c r="D1935" i="21"/>
  <c r="E1934" i="21"/>
  <c r="O1939" i="21"/>
  <c r="N1939" i="21"/>
  <c r="P1939" i="21"/>
  <c r="Q1939" i="21"/>
  <c r="M1940" i="21"/>
  <c r="L1940" i="21"/>
  <c r="H1941" i="21"/>
  <c r="I1940" i="21"/>
  <c r="J1940" i="21"/>
  <c r="K1940" i="21"/>
  <c r="D1936" i="21"/>
  <c r="F1935" i="21"/>
  <c r="E1935" i="21"/>
  <c r="J1941" i="21"/>
  <c r="I1941" i="21"/>
  <c r="L1941" i="21"/>
  <c r="H1942" i="21"/>
  <c r="K1941" i="21"/>
  <c r="M1941" i="21"/>
  <c r="N1940" i="21"/>
  <c r="Q1940" i="21"/>
  <c r="P1940" i="21"/>
  <c r="O1940" i="21"/>
  <c r="D1937" i="21"/>
  <c r="E1936" i="21"/>
  <c r="F1936" i="21"/>
  <c r="Q1941" i="21"/>
  <c r="P1941" i="21"/>
  <c r="N1941" i="21"/>
  <c r="O1941" i="21"/>
  <c r="M1942" i="21"/>
  <c r="J1942" i="21"/>
  <c r="I1942" i="21"/>
  <c r="K1942" i="21"/>
  <c r="H1943" i="21"/>
  <c r="L1942" i="21"/>
  <c r="D1938" i="21"/>
  <c r="F1937" i="21"/>
  <c r="E1937" i="21"/>
  <c r="P1942" i="21"/>
  <c r="N1942" i="21"/>
  <c r="Q1942" i="21"/>
  <c r="O1942" i="21"/>
  <c r="J1943" i="21"/>
  <c r="K1943" i="21"/>
  <c r="L1943" i="21"/>
  <c r="H1944" i="21"/>
  <c r="M1943" i="21"/>
  <c r="I1943" i="21"/>
  <c r="D1939" i="21"/>
  <c r="F1938" i="21"/>
  <c r="E1938" i="21"/>
  <c r="I1944" i="21"/>
  <c r="K1944" i="21"/>
  <c r="L1944" i="21"/>
  <c r="J1944" i="21"/>
  <c r="H1945" i="21"/>
  <c r="M1944" i="21"/>
  <c r="P1943" i="21"/>
  <c r="O1943" i="21"/>
  <c r="N1943" i="21"/>
  <c r="Q1943" i="21"/>
  <c r="F1939" i="21"/>
  <c r="D1940" i="21"/>
  <c r="E1939" i="21"/>
  <c r="P1944" i="21"/>
  <c r="Q1944" i="21"/>
  <c r="N1944" i="21"/>
  <c r="O1944" i="21"/>
  <c r="I1945" i="21"/>
  <c r="M1945" i="21"/>
  <c r="K1945" i="21"/>
  <c r="L1945" i="21"/>
  <c r="H1946" i="21"/>
  <c r="J1945" i="21"/>
  <c r="D1941" i="21"/>
  <c r="F1940" i="21"/>
  <c r="E1940" i="21"/>
  <c r="O1945" i="21"/>
  <c r="N1945" i="21"/>
  <c r="Q1945" i="21"/>
  <c r="P1945" i="21"/>
  <c r="K1946" i="21"/>
  <c r="I1946" i="21"/>
  <c r="L1946" i="21"/>
  <c r="H1947" i="21"/>
  <c r="M1946" i="21"/>
  <c r="J1946" i="21"/>
  <c r="D1942" i="21"/>
  <c r="F1941" i="21"/>
  <c r="E1941" i="21"/>
  <c r="N1946" i="21"/>
  <c r="O1946" i="21"/>
  <c r="P1946" i="21"/>
  <c r="Q1946" i="21"/>
  <c r="I1947" i="21"/>
  <c r="H1948" i="21"/>
  <c r="L1947" i="21"/>
  <c r="M1947" i="21"/>
  <c r="J1947" i="21"/>
  <c r="K1947" i="21"/>
  <c r="D1943" i="21"/>
  <c r="F1942" i="21"/>
  <c r="E1942" i="21"/>
  <c r="O1947" i="21"/>
  <c r="Q1947" i="21"/>
  <c r="N1947" i="21"/>
  <c r="P1947" i="21"/>
  <c r="K1948" i="21"/>
  <c r="M1948" i="21"/>
  <c r="J1948" i="21"/>
  <c r="H1949" i="21"/>
  <c r="I1948" i="21"/>
  <c r="L1948" i="21"/>
  <c r="D1944" i="21"/>
  <c r="E1943" i="21"/>
  <c r="F1943" i="21"/>
  <c r="I1949" i="21"/>
  <c r="H1950" i="21"/>
  <c r="L1949" i="21"/>
  <c r="J1949" i="21"/>
  <c r="M1949" i="21"/>
  <c r="K1949" i="21"/>
  <c r="P1948" i="21"/>
  <c r="Q1948" i="21"/>
  <c r="N1948" i="21"/>
  <c r="O1948" i="21"/>
  <c r="F1944" i="21"/>
  <c r="E1944" i="21"/>
  <c r="D1945" i="21"/>
  <c r="Q1949" i="21"/>
  <c r="O1949" i="21"/>
  <c r="P1949" i="21"/>
  <c r="N1949" i="21"/>
  <c r="M1950" i="21"/>
  <c r="L1950" i="21"/>
  <c r="I1950" i="21"/>
  <c r="H1951" i="21"/>
  <c r="K1950" i="21"/>
  <c r="J1950" i="21"/>
  <c r="D1946" i="21"/>
  <c r="F1945" i="21"/>
  <c r="E1945" i="21"/>
  <c r="O1950" i="21"/>
  <c r="P1950" i="21"/>
  <c r="Q1950" i="21"/>
  <c r="N1950" i="21"/>
  <c r="M1951" i="21"/>
  <c r="J1951" i="21"/>
  <c r="K1951" i="21"/>
  <c r="H1952" i="21"/>
  <c r="I1951" i="21"/>
  <c r="L1951" i="21"/>
  <c r="D1947" i="21"/>
  <c r="F1946" i="21"/>
  <c r="E1946" i="21"/>
  <c r="J1952" i="21"/>
  <c r="L1952" i="21"/>
  <c r="I1952" i="21"/>
  <c r="H1953" i="21"/>
  <c r="K1952" i="21"/>
  <c r="M1952" i="21"/>
  <c r="O1951" i="21"/>
  <c r="P1951" i="21"/>
  <c r="Q1951" i="21"/>
  <c r="N1951" i="21"/>
  <c r="F1947" i="21"/>
  <c r="E1947" i="21"/>
  <c r="D1948" i="21"/>
  <c r="P1952" i="21"/>
  <c r="O1952" i="21"/>
  <c r="Q1952" i="21"/>
  <c r="N1952" i="21"/>
  <c r="I1953" i="21"/>
  <c r="K1953" i="21"/>
  <c r="M1953" i="21"/>
  <c r="H1954" i="21"/>
  <c r="J1953" i="21"/>
  <c r="L1953" i="21"/>
  <c r="D1949" i="21"/>
  <c r="F1948" i="21"/>
  <c r="E1948" i="21"/>
  <c r="P1953" i="21"/>
  <c r="Q1953" i="21"/>
  <c r="O1953" i="21"/>
  <c r="N1953" i="21"/>
  <c r="H1955" i="21"/>
  <c r="J1954" i="21"/>
  <c r="K1954" i="21"/>
  <c r="M1954" i="21"/>
  <c r="L1954" i="21"/>
  <c r="I1954" i="21"/>
  <c r="D1950" i="21"/>
  <c r="F1949" i="21"/>
  <c r="E1949" i="21"/>
  <c r="M1955" i="21"/>
  <c r="J1955" i="21"/>
  <c r="L1955" i="21"/>
  <c r="I1955" i="21"/>
  <c r="H1956" i="21"/>
  <c r="K1955" i="21"/>
  <c r="Q1954" i="21"/>
  <c r="P1954" i="21"/>
  <c r="O1954" i="21"/>
  <c r="N1954" i="21"/>
  <c r="D1951" i="21"/>
  <c r="E1950" i="21"/>
  <c r="F1950" i="21"/>
  <c r="N1955" i="21"/>
  <c r="O1955" i="21"/>
  <c r="P1955" i="21"/>
  <c r="Q1955" i="21"/>
  <c r="H1957" i="21"/>
  <c r="I1956" i="21"/>
  <c r="L1956" i="21"/>
  <c r="M1956" i="21"/>
  <c r="J1956" i="21"/>
  <c r="K1956" i="21"/>
  <c r="E1951" i="21"/>
  <c r="D1952" i="21"/>
  <c r="F1951" i="21"/>
  <c r="I1957" i="21"/>
  <c r="J1957" i="21"/>
  <c r="M1957" i="21"/>
  <c r="K1957" i="21"/>
  <c r="H1958" i="21"/>
  <c r="L1957" i="21"/>
  <c r="N1956" i="21"/>
  <c r="P1956" i="21"/>
  <c r="O1956" i="21"/>
  <c r="Q1956" i="21"/>
  <c r="E1952" i="21"/>
  <c r="F1952" i="21"/>
  <c r="D1953" i="21"/>
  <c r="O1957" i="21"/>
  <c r="Q1957" i="21"/>
  <c r="N1957" i="21"/>
  <c r="P1957" i="21"/>
  <c r="L1958" i="21"/>
  <c r="H1959" i="21"/>
  <c r="J1958" i="21"/>
  <c r="I1958" i="21"/>
  <c r="K1958" i="21"/>
  <c r="M1958" i="21"/>
  <c r="F1953" i="21"/>
  <c r="E1953" i="21"/>
  <c r="D1954" i="21"/>
  <c r="H1960" i="21"/>
  <c r="L1959" i="21"/>
  <c r="M1959" i="21"/>
  <c r="J1959" i="21"/>
  <c r="I1959" i="21"/>
  <c r="K1959" i="21"/>
  <c r="P1958" i="21"/>
  <c r="N1958" i="21"/>
  <c r="Q1958" i="21"/>
  <c r="O1958" i="21"/>
  <c r="E1954" i="21"/>
  <c r="F1954" i="21"/>
  <c r="D1955" i="21"/>
  <c r="J1960" i="21"/>
  <c r="H1961" i="21"/>
  <c r="I1960" i="21"/>
  <c r="L1960" i="21"/>
  <c r="K1960" i="21"/>
  <c r="M1960" i="21"/>
  <c r="O1959" i="21"/>
  <c r="P1959" i="21"/>
  <c r="Q1959" i="21"/>
  <c r="N1959" i="21"/>
  <c r="E1955" i="21"/>
  <c r="D1956" i="21"/>
  <c r="F1955" i="21"/>
  <c r="L1961" i="21"/>
  <c r="J1961" i="21"/>
  <c r="M1961" i="21"/>
  <c r="K1961" i="21"/>
  <c r="H1962" i="21"/>
  <c r="I1961" i="21"/>
  <c r="Q1960" i="21"/>
  <c r="P1960" i="21"/>
  <c r="N1960" i="21"/>
  <c r="O1960" i="21"/>
  <c r="D1957" i="21"/>
  <c r="E1956" i="21"/>
  <c r="F1956" i="21"/>
  <c r="J1962" i="21"/>
  <c r="H1963" i="21"/>
  <c r="I1962" i="21"/>
  <c r="K1962" i="21"/>
  <c r="M1962" i="21"/>
  <c r="L1962" i="21"/>
  <c r="Q1961" i="21"/>
  <c r="N1961" i="21"/>
  <c r="P1961" i="21"/>
  <c r="O1961" i="21"/>
  <c r="F1957" i="21"/>
  <c r="E1957" i="21"/>
  <c r="D1958" i="21"/>
  <c r="K1963" i="21"/>
  <c r="M1963" i="21"/>
  <c r="H1964" i="21"/>
  <c r="J1963" i="21"/>
  <c r="L1963" i="21"/>
  <c r="I1963" i="21"/>
  <c r="Q1962" i="21"/>
  <c r="N1962" i="21"/>
  <c r="O1962" i="21"/>
  <c r="P1962" i="21"/>
  <c r="E1958" i="21"/>
  <c r="F1958" i="21"/>
  <c r="D1959" i="21"/>
  <c r="H1965" i="21"/>
  <c r="K1964" i="21"/>
  <c r="J1964" i="21"/>
  <c r="I1964" i="21"/>
  <c r="L1964" i="21"/>
  <c r="M1964" i="21"/>
  <c r="N1963" i="21"/>
  <c r="P1963" i="21"/>
  <c r="Q1963" i="21"/>
  <c r="O1963" i="21"/>
  <c r="E1959" i="21"/>
  <c r="F1959" i="21"/>
  <c r="D1960" i="21"/>
  <c r="L1965" i="21"/>
  <c r="H1966" i="21"/>
  <c r="J1965" i="21"/>
  <c r="I1965" i="21"/>
  <c r="M1965" i="21"/>
  <c r="K1965" i="21"/>
  <c r="N1964" i="21"/>
  <c r="Q1964" i="21"/>
  <c r="O1964" i="21"/>
  <c r="P1964" i="21"/>
  <c r="F1960" i="21"/>
  <c r="E1960" i="21"/>
  <c r="D1961" i="21"/>
  <c r="J1966" i="21"/>
  <c r="H1967" i="21"/>
  <c r="M1966" i="21"/>
  <c r="L1966" i="21"/>
  <c r="I1966" i="21"/>
  <c r="K1966" i="21"/>
  <c r="P1965" i="21"/>
  <c r="Q1965" i="21"/>
  <c r="N1965" i="21"/>
  <c r="O1965" i="21"/>
  <c r="D1962" i="21"/>
  <c r="E1961" i="21"/>
  <c r="F1961" i="21"/>
  <c r="H1968" i="21"/>
  <c r="L1967" i="21"/>
  <c r="J1967" i="21"/>
  <c r="I1967" i="21"/>
  <c r="K1967" i="21"/>
  <c r="M1967" i="21"/>
  <c r="N1966" i="21"/>
  <c r="O1966" i="21"/>
  <c r="P1966" i="21"/>
  <c r="Q1966" i="21"/>
  <c r="E1962" i="21"/>
  <c r="D1963" i="21"/>
  <c r="F1962" i="21"/>
  <c r="L1968" i="21"/>
  <c r="K1968" i="21"/>
  <c r="I1968" i="21"/>
  <c r="H1969" i="21"/>
  <c r="J1968" i="21"/>
  <c r="M1968" i="21"/>
  <c r="O1967" i="21"/>
  <c r="Q1967" i="21"/>
  <c r="P1967" i="21"/>
  <c r="N1967" i="21"/>
  <c r="E1963" i="21"/>
  <c r="F1963" i="21"/>
  <c r="D1964" i="21"/>
  <c r="N1968" i="21"/>
  <c r="Q1968" i="21"/>
  <c r="P1968" i="21"/>
  <c r="O1968" i="21"/>
  <c r="H1970" i="21"/>
  <c r="L1969" i="21"/>
  <c r="J1969" i="21"/>
  <c r="I1969" i="21"/>
  <c r="K1969" i="21"/>
  <c r="M1969" i="21"/>
  <c r="D1965" i="21"/>
  <c r="F1964" i="21"/>
  <c r="E1964" i="21"/>
  <c r="L1970" i="21"/>
  <c r="M1970" i="21"/>
  <c r="H1971" i="21"/>
  <c r="K1970" i="21"/>
  <c r="I1970" i="21"/>
  <c r="J1970" i="21"/>
  <c r="O1969" i="21"/>
  <c r="P1969" i="21"/>
  <c r="Q1969" i="21"/>
  <c r="N1969" i="21"/>
  <c r="F1965" i="21"/>
  <c r="E1965" i="21"/>
  <c r="D1966" i="21"/>
  <c r="I1971" i="21"/>
  <c r="J1971" i="21"/>
  <c r="H1972" i="21"/>
  <c r="L1971" i="21"/>
  <c r="K1971" i="21"/>
  <c r="M1971" i="21"/>
  <c r="O1970" i="21"/>
  <c r="Q1970" i="21"/>
  <c r="P1970" i="21"/>
  <c r="N1970" i="21"/>
  <c r="F1966" i="21"/>
  <c r="E1966" i="21"/>
  <c r="D1967" i="21"/>
  <c r="O1971" i="21"/>
  <c r="N1971" i="21"/>
  <c r="Q1971" i="21"/>
  <c r="P1971" i="21"/>
  <c r="H1973" i="21"/>
  <c r="K1972" i="21"/>
  <c r="M1972" i="21"/>
  <c r="J1972" i="21"/>
  <c r="I1972" i="21"/>
  <c r="L1972" i="21"/>
  <c r="F1967" i="21"/>
  <c r="E1967" i="21"/>
  <c r="D1968" i="21"/>
  <c r="L1973" i="21"/>
  <c r="H1974" i="21"/>
  <c r="J1973" i="21"/>
  <c r="M1973" i="21"/>
  <c r="K1973" i="21"/>
  <c r="I1973" i="21"/>
  <c r="O1972" i="21"/>
  <c r="N1972" i="21"/>
  <c r="Q1972" i="21"/>
  <c r="P1972" i="21"/>
  <c r="E1968" i="21"/>
  <c r="F1968" i="21"/>
  <c r="D1969" i="21"/>
  <c r="H1975" i="21"/>
  <c r="J1974" i="21"/>
  <c r="L1974" i="21"/>
  <c r="M1974" i="21"/>
  <c r="I1974" i="21"/>
  <c r="K1974" i="21"/>
  <c r="Q1973" i="21"/>
  <c r="N1973" i="21"/>
  <c r="O1973" i="21"/>
  <c r="P1973" i="21"/>
  <c r="D1970" i="21"/>
  <c r="E1969" i="21"/>
  <c r="F1969" i="21"/>
  <c r="H1976" i="21"/>
  <c r="J1975" i="21"/>
  <c r="M1975" i="21"/>
  <c r="K1975" i="21"/>
  <c r="L1975" i="21"/>
  <c r="I1975" i="21"/>
  <c r="P1974" i="21"/>
  <c r="N1974" i="21"/>
  <c r="O1974" i="21"/>
  <c r="Q1974" i="21"/>
  <c r="E1970" i="21"/>
  <c r="D1971" i="21"/>
  <c r="F1970" i="21"/>
  <c r="I1976" i="21"/>
  <c r="L1976" i="21"/>
  <c r="M1976" i="21"/>
  <c r="H1977" i="21"/>
  <c r="J1976" i="21"/>
  <c r="K1976" i="21"/>
  <c r="N1975" i="21"/>
  <c r="Q1975" i="21"/>
  <c r="O1975" i="21"/>
  <c r="P1975" i="21"/>
  <c r="F1971" i="21"/>
  <c r="E1971" i="21"/>
  <c r="D1972" i="21"/>
  <c r="O1976" i="21"/>
  <c r="N1976" i="21"/>
  <c r="P1976" i="21"/>
  <c r="Q1976" i="21"/>
  <c r="H1978" i="21"/>
  <c r="L1977" i="21"/>
  <c r="J1977" i="21"/>
  <c r="M1977" i="21"/>
  <c r="I1977" i="21"/>
  <c r="K1977" i="21"/>
  <c r="D1973" i="21"/>
  <c r="E1972" i="21"/>
  <c r="F1972" i="21"/>
  <c r="M1978" i="21"/>
  <c r="L1978" i="21"/>
  <c r="H1979" i="21"/>
  <c r="I1978" i="21"/>
  <c r="K1978" i="21"/>
  <c r="J1978" i="21"/>
  <c r="N1977" i="21"/>
  <c r="P1977" i="21"/>
  <c r="Q1977" i="21"/>
  <c r="O1977" i="21"/>
  <c r="F1973" i="21"/>
  <c r="E1973" i="21"/>
  <c r="D1974" i="21"/>
  <c r="K1979" i="21"/>
  <c r="J1979" i="21"/>
  <c r="H1980" i="21"/>
  <c r="I1979" i="21"/>
  <c r="L1979" i="21"/>
  <c r="M1979" i="21"/>
  <c r="N1978" i="21"/>
  <c r="Q1978" i="21"/>
  <c r="P1978" i="21"/>
  <c r="O1978" i="21"/>
  <c r="E1974" i="21"/>
  <c r="F1974" i="21"/>
  <c r="D1975" i="21"/>
  <c r="H1981" i="21"/>
  <c r="L1980" i="21"/>
  <c r="J1980" i="21"/>
  <c r="K1980" i="21"/>
  <c r="M1980" i="21"/>
  <c r="I1980" i="21"/>
  <c r="O1979" i="21"/>
  <c r="N1979" i="21"/>
  <c r="P1979" i="21"/>
  <c r="Q1979" i="21"/>
  <c r="F1975" i="21"/>
  <c r="E1975" i="21"/>
  <c r="D1976" i="21"/>
  <c r="M1981" i="21"/>
  <c r="H1982" i="21"/>
  <c r="J1981" i="21"/>
  <c r="K1981" i="21"/>
  <c r="I1981" i="21"/>
  <c r="L1981" i="21"/>
  <c r="N1980" i="21"/>
  <c r="O1980" i="21"/>
  <c r="P1980" i="21"/>
  <c r="Q1980" i="21"/>
  <c r="E1976" i="21"/>
  <c r="F1976" i="21"/>
  <c r="D1977" i="21"/>
  <c r="H1983" i="21"/>
  <c r="J1982" i="21"/>
  <c r="L1982" i="21"/>
  <c r="M1982" i="21"/>
  <c r="I1982" i="21"/>
  <c r="K1982" i="21"/>
  <c r="N1981" i="21"/>
  <c r="O1981" i="21"/>
  <c r="Q1981" i="21"/>
  <c r="P1981" i="21"/>
  <c r="D1978" i="21"/>
  <c r="F1977" i="21"/>
  <c r="E1977" i="21"/>
  <c r="L1983" i="21"/>
  <c r="H1984" i="21"/>
  <c r="I1983" i="21"/>
  <c r="J1983" i="21"/>
  <c r="K1983" i="21"/>
  <c r="M1983" i="21"/>
  <c r="N1982" i="21"/>
  <c r="O1982" i="21"/>
  <c r="Q1982" i="21"/>
  <c r="P1982" i="21"/>
  <c r="E1978" i="21"/>
  <c r="D1979" i="21"/>
  <c r="F1978" i="21"/>
  <c r="J1984" i="21"/>
  <c r="M1984" i="21"/>
  <c r="I1984" i="21"/>
  <c r="H1985" i="21"/>
  <c r="L1984" i="21"/>
  <c r="K1984" i="21"/>
  <c r="O1983" i="21"/>
  <c r="P1983" i="21"/>
  <c r="Q1983" i="21"/>
  <c r="N1983" i="21"/>
  <c r="E1979" i="21"/>
  <c r="F1979" i="21"/>
  <c r="D1980" i="21"/>
  <c r="Q1984" i="21"/>
  <c r="P1984" i="21"/>
  <c r="N1984" i="21"/>
  <c r="O1984" i="21"/>
  <c r="H1986" i="21"/>
  <c r="I1985" i="21"/>
  <c r="M1985" i="21"/>
  <c r="J1985" i="21"/>
  <c r="K1985" i="21"/>
  <c r="L1985" i="21"/>
  <c r="D1981" i="21"/>
  <c r="E1980" i="21"/>
  <c r="F1980" i="21"/>
  <c r="J1986" i="21"/>
  <c r="K1986" i="21"/>
  <c r="H1987" i="21"/>
  <c r="M1986" i="21"/>
  <c r="L1986" i="21"/>
  <c r="I1986" i="21"/>
  <c r="Q1985" i="21"/>
  <c r="N1985" i="21"/>
  <c r="P1985" i="21"/>
  <c r="O1985" i="21"/>
  <c r="F1981" i="21"/>
  <c r="E1981" i="21"/>
  <c r="D1982" i="21"/>
  <c r="I1987" i="21"/>
  <c r="K1987" i="21"/>
  <c r="H1988" i="21"/>
  <c r="L1987" i="21"/>
  <c r="M1987" i="21"/>
  <c r="J1987" i="21"/>
  <c r="O1986" i="21"/>
  <c r="P1986" i="21"/>
  <c r="Q1986" i="21"/>
  <c r="N1986" i="21"/>
  <c r="E1982" i="21"/>
  <c r="F1982" i="21"/>
  <c r="D1983" i="21"/>
  <c r="P1987" i="21"/>
  <c r="N1987" i="21"/>
  <c r="O1987" i="21"/>
  <c r="Q1987" i="21"/>
  <c r="M1988" i="21"/>
  <c r="H1989" i="21"/>
  <c r="I1988" i="21"/>
  <c r="L1988" i="21"/>
  <c r="K1988" i="21"/>
  <c r="J1988" i="21"/>
  <c r="F1983" i="21"/>
  <c r="E1983" i="21"/>
  <c r="D1984" i="21"/>
  <c r="M1989" i="21"/>
  <c r="H1990" i="21"/>
  <c r="J1989" i="21"/>
  <c r="K1989" i="21"/>
  <c r="I1989" i="21"/>
  <c r="L1989" i="21"/>
  <c r="N1988" i="21"/>
  <c r="O1988" i="21"/>
  <c r="P1988" i="21"/>
  <c r="Q1988" i="21"/>
  <c r="F1984" i="21"/>
  <c r="E1984" i="21"/>
  <c r="D1985" i="21"/>
  <c r="H1991" i="21"/>
  <c r="K1990" i="21"/>
  <c r="L1990" i="21"/>
  <c r="M1990" i="21"/>
  <c r="J1990" i="21"/>
  <c r="I1990" i="21"/>
  <c r="O1989" i="21"/>
  <c r="N1989" i="21"/>
  <c r="P1989" i="21"/>
  <c r="Q1989" i="21"/>
  <c r="D1986" i="21"/>
  <c r="E1985" i="21"/>
  <c r="F1985" i="21"/>
  <c r="K1991" i="21"/>
  <c r="L1991" i="21"/>
  <c r="H1992" i="21"/>
  <c r="M1991" i="21"/>
  <c r="J1991" i="21"/>
  <c r="I1991" i="21"/>
  <c r="N1990" i="21"/>
  <c r="P1990" i="21"/>
  <c r="O1990" i="21"/>
  <c r="Q1990" i="21"/>
  <c r="F1986" i="21"/>
  <c r="D1987" i="21"/>
  <c r="E1986" i="21"/>
  <c r="K1992" i="21"/>
  <c r="I1992" i="21"/>
  <c r="L1992" i="21"/>
  <c r="H1993" i="21"/>
  <c r="M1992" i="21"/>
  <c r="J1992" i="21"/>
  <c r="P1991" i="21"/>
  <c r="Q1991" i="21"/>
  <c r="N1991" i="21"/>
  <c r="O1991" i="21"/>
  <c r="E1987" i="21"/>
  <c r="F1987" i="21"/>
  <c r="D1988" i="21"/>
  <c r="Q1992" i="21"/>
  <c r="O1992" i="21"/>
  <c r="N1992" i="21"/>
  <c r="P1992" i="21"/>
  <c r="L1993" i="21"/>
  <c r="H1994" i="21"/>
  <c r="I1993" i="21"/>
  <c r="M1993" i="21"/>
  <c r="K1993" i="21"/>
  <c r="J1993" i="21"/>
  <c r="D1989" i="21"/>
  <c r="F1988" i="21"/>
  <c r="E1988" i="21"/>
  <c r="J1994" i="21"/>
  <c r="L1994" i="21"/>
  <c r="H1995" i="21"/>
  <c r="M1994" i="21"/>
  <c r="I1994" i="21"/>
  <c r="K1994" i="21"/>
  <c r="N1993" i="21"/>
  <c r="P1993" i="21"/>
  <c r="O1993" i="21"/>
  <c r="Q1993" i="21"/>
  <c r="F1989" i="21"/>
  <c r="E1989" i="21"/>
  <c r="D1990" i="21"/>
  <c r="I1995" i="21"/>
  <c r="J1995" i="21"/>
  <c r="H1996" i="21"/>
  <c r="L1995" i="21"/>
  <c r="M1995" i="21"/>
  <c r="K1995" i="21"/>
  <c r="P1994" i="21"/>
  <c r="O1994" i="21"/>
  <c r="Q1994" i="21"/>
  <c r="N1994" i="21"/>
  <c r="E1990" i="21"/>
  <c r="F1990" i="21"/>
  <c r="D1991" i="21"/>
  <c r="P1995" i="21"/>
  <c r="Q1995" i="21"/>
  <c r="N1995" i="21"/>
  <c r="O1995" i="21"/>
  <c r="K1996" i="21"/>
  <c r="I1996" i="21"/>
  <c r="H1997" i="21"/>
  <c r="M1996" i="21"/>
  <c r="L1996" i="21"/>
  <c r="J1996" i="21"/>
  <c r="E1991" i="21"/>
  <c r="F1991" i="21"/>
  <c r="D1992" i="21"/>
  <c r="O1996" i="21"/>
  <c r="Q1996" i="21"/>
  <c r="N1996" i="21"/>
  <c r="P1996" i="21"/>
  <c r="I1997" i="21"/>
  <c r="H1998" i="21"/>
  <c r="J1997" i="21"/>
  <c r="K1997" i="21"/>
  <c r="M1997" i="21"/>
  <c r="L1997" i="21"/>
  <c r="E1992" i="21"/>
  <c r="F1992" i="21"/>
  <c r="D1993" i="21"/>
  <c r="P1997" i="21"/>
  <c r="Q1997" i="21"/>
  <c r="N1997" i="21"/>
  <c r="O1997" i="21"/>
  <c r="H1999" i="21"/>
  <c r="L1998" i="21"/>
  <c r="J1998" i="21"/>
  <c r="I1998" i="21"/>
  <c r="K1998" i="21"/>
  <c r="M1998" i="21"/>
  <c r="F1993" i="21"/>
  <c r="D1994" i="21"/>
  <c r="E1993" i="21"/>
  <c r="M1999" i="21"/>
  <c r="I1999" i="21"/>
  <c r="H2000" i="21"/>
  <c r="K1999" i="21"/>
  <c r="L1999" i="21"/>
  <c r="J1999" i="21"/>
  <c r="Q1998" i="21"/>
  <c r="N1998" i="21"/>
  <c r="O1998" i="21"/>
  <c r="P1998" i="21"/>
  <c r="E1994" i="21"/>
  <c r="D1995" i="21"/>
  <c r="F1994" i="21"/>
  <c r="N1999" i="21"/>
  <c r="Q1999" i="21"/>
  <c r="P1999" i="21"/>
  <c r="O1999" i="21"/>
  <c r="I2000" i="21"/>
  <c r="M2000" i="21"/>
  <c r="J2000" i="21"/>
  <c r="H2001" i="21"/>
  <c r="K2000" i="21"/>
  <c r="L2000" i="21"/>
  <c r="E1995" i="21"/>
  <c r="F1995" i="21"/>
  <c r="D1996" i="21"/>
  <c r="P2000" i="21"/>
  <c r="Q2000" i="21"/>
  <c r="O2000" i="21"/>
  <c r="N2000" i="21"/>
  <c r="I2001" i="21"/>
  <c r="K2001" i="21"/>
  <c r="H2002" i="21"/>
  <c r="J2001" i="21"/>
  <c r="L2001" i="21"/>
  <c r="M2001" i="21"/>
  <c r="D1997" i="21"/>
  <c r="F1996" i="21"/>
  <c r="E1996" i="21"/>
  <c r="Q2001" i="21"/>
  <c r="N2001" i="21"/>
  <c r="P2001" i="21"/>
  <c r="O2001" i="21"/>
  <c r="J2002" i="21"/>
  <c r="M2002" i="21"/>
  <c r="H2003" i="21"/>
  <c r="L2002" i="21"/>
  <c r="K2002" i="21"/>
  <c r="I2002" i="21"/>
  <c r="F1997" i="21"/>
  <c r="E1997" i="21"/>
  <c r="D1998" i="21"/>
  <c r="M2003" i="21"/>
  <c r="L2003" i="21"/>
  <c r="H2004" i="21"/>
  <c r="J2003" i="21"/>
  <c r="K2003" i="21"/>
  <c r="I2003" i="21"/>
  <c r="O2002" i="21"/>
  <c r="N2002" i="21"/>
  <c r="P2002" i="21"/>
  <c r="Q2002" i="21"/>
  <c r="D1999" i="21"/>
  <c r="E1998" i="21"/>
  <c r="F1998" i="21"/>
  <c r="M2004" i="21"/>
  <c r="J2004" i="21"/>
  <c r="L2004" i="21"/>
  <c r="I2004" i="21"/>
  <c r="H2005" i="21"/>
  <c r="K2004" i="21"/>
  <c r="O2003" i="21"/>
  <c r="P2003" i="21"/>
  <c r="Q2003" i="21"/>
  <c r="N2003" i="21"/>
  <c r="E1999" i="21"/>
  <c r="D2000" i="21"/>
  <c r="F1999" i="21"/>
  <c r="P2004" i="21"/>
  <c r="N2004" i="21"/>
  <c r="O2004" i="21"/>
  <c r="Q2004" i="21"/>
  <c r="M2005" i="21"/>
  <c r="K2005" i="21"/>
  <c r="I2005" i="21"/>
  <c r="H2006" i="21"/>
  <c r="J2005" i="21"/>
  <c r="L2005" i="21"/>
  <c r="D2001" i="21"/>
  <c r="F2000" i="21"/>
  <c r="E2000" i="21"/>
  <c r="N2005" i="21"/>
  <c r="O2005" i="21"/>
  <c r="Q2005" i="21"/>
  <c r="P2005" i="21"/>
  <c r="M2006" i="21"/>
  <c r="L2006" i="21"/>
  <c r="K2006" i="21"/>
  <c r="H2007" i="21"/>
  <c r="J2006" i="21"/>
  <c r="I2006" i="21"/>
  <c r="D2002" i="21"/>
  <c r="E2001" i="21"/>
  <c r="F2001" i="21"/>
  <c r="I2007" i="21"/>
  <c r="H2008" i="21"/>
  <c r="M2007" i="21"/>
  <c r="K2007" i="21"/>
  <c r="J2007" i="21"/>
  <c r="L2007" i="21"/>
  <c r="Q2006" i="21"/>
  <c r="N2006" i="21"/>
  <c r="P2006" i="21"/>
  <c r="O2006" i="21"/>
  <c r="F2002" i="21"/>
  <c r="E2002" i="21"/>
  <c r="D2003" i="21"/>
  <c r="Q2007" i="21"/>
  <c r="N2007" i="21"/>
  <c r="P2007" i="21"/>
  <c r="O2007" i="21"/>
  <c r="J2008" i="21"/>
  <c r="H2009" i="21"/>
  <c r="I2008" i="21"/>
  <c r="L2008" i="21"/>
  <c r="M2008" i="21"/>
  <c r="K2008" i="21"/>
  <c r="F2003" i="21"/>
  <c r="D2004" i="21"/>
  <c r="E2003" i="21"/>
  <c r="I2009" i="21"/>
  <c r="K2009" i="21"/>
  <c r="L2009" i="21"/>
  <c r="J2009" i="21"/>
  <c r="H2010" i="21"/>
  <c r="M2009" i="21"/>
  <c r="O2008" i="21"/>
  <c r="N2008" i="21"/>
  <c r="Q2008" i="21"/>
  <c r="P2008" i="21"/>
  <c r="F2004" i="21"/>
  <c r="D2005" i="21"/>
  <c r="E2004" i="21"/>
  <c r="O2009" i="21"/>
  <c r="Q2009" i="21"/>
  <c r="N2009" i="21"/>
  <c r="P2009" i="21"/>
  <c r="H2011" i="21"/>
  <c r="M2010" i="21"/>
  <c r="J2010" i="21"/>
  <c r="K2010" i="21"/>
  <c r="L2010" i="21"/>
  <c r="I2010" i="21"/>
  <c r="E2005" i="21"/>
  <c r="D2006" i="21"/>
  <c r="F2005" i="21"/>
  <c r="K2011" i="21"/>
  <c r="L2011" i="21"/>
  <c r="I2011" i="21"/>
  <c r="J2011" i="21"/>
  <c r="H2012" i="21"/>
  <c r="M2011" i="21"/>
  <c r="P2010" i="21"/>
  <c r="O2010" i="21"/>
  <c r="Q2010" i="21"/>
  <c r="N2010" i="21"/>
  <c r="E2006" i="21"/>
  <c r="D2007" i="21"/>
  <c r="F2006" i="21"/>
  <c r="O2011" i="21"/>
  <c r="P2011" i="21"/>
  <c r="N2011" i="21"/>
  <c r="Q2011" i="21"/>
  <c r="I2012" i="21"/>
  <c r="K2012" i="21"/>
  <c r="J2012" i="21"/>
  <c r="L2012" i="21"/>
  <c r="H2013" i="21"/>
  <c r="M2012" i="21"/>
  <c r="F2007" i="21"/>
  <c r="D2008" i="21"/>
  <c r="E2007" i="21"/>
  <c r="Q2012" i="21"/>
  <c r="N2012" i="21"/>
  <c r="P2012" i="21"/>
  <c r="O2012" i="21"/>
  <c r="M2013" i="21"/>
  <c r="K2013" i="21"/>
  <c r="L2013" i="21"/>
  <c r="H2014" i="21"/>
  <c r="J2013" i="21"/>
  <c r="I2013" i="21"/>
  <c r="D2009" i="21"/>
  <c r="E2008" i="21"/>
  <c r="F2008" i="21"/>
  <c r="K2014" i="21"/>
  <c r="I2014" i="21"/>
  <c r="J2014" i="21"/>
  <c r="H2015" i="21"/>
  <c r="L2014" i="21"/>
  <c r="M2014" i="21"/>
  <c r="O2013" i="21"/>
  <c r="N2013" i="21"/>
  <c r="P2013" i="21"/>
  <c r="Q2013" i="21"/>
  <c r="D2010" i="21"/>
  <c r="F2009" i="21"/>
  <c r="E2009" i="21"/>
  <c r="Q2014" i="21"/>
  <c r="O2014" i="21"/>
  <c r="N2014" i="21"/>
  <c r="P2014" i="21"/>
  <c r="I2015" i="21"/>
  <c r="H2016" i="21"/>
  <c r="J2015" i="21"/>
  <c r="K2015" i="21"/>
  <c r="L2015" i="21"/>
  <c r="M2015" i="21"/>
  <c r="F2010" i="21"/>
  <c r="E2010" i="21"/>
  <c r="D2011" i="21"/>
  <c r="Q2015" i="21"/>
  <c r="N2015" i="21"/>
  <c r="P2015" i="21"/>
  <c r="O2015" i="21"/>
  <c r="L2016" i="21"/>
  <c r="M2016" i="21"/>
  <c r="H2017" i="21"/>
  <c r="K2016" i="21"/>
  <c r="I2016" i="21"/>
  <c r="J2016" i="21"/>
  <c r="F2011" i="21"/>
  <c r="E2011" i="21"/>
  <c r="D2012" i="21"/>
  <c r="J2017" i="21"/>
  <c r="I2017" i="21"/>
  <c r="K2017" i="21"/>
  <c r="H2018" i="21"/>
  <c r="M2017" i="21"/>
  <c r="L2017" i="21"/>
  <c r="Q2016" i="21"/>
  <c r="O2016" i="21"/>
  <c r="N2016" i="21"/>
  <c r="P2016" i="21"/>
  <c r="D2013" i="21"/>
  <c r="F2012" i="21"/>
  <c r="E2012" i="21"/>
  <c r="Q2017" i="21"/>
  <c r="P2017" i="21"/>
  <c r="N2017" i="21"/>
  <c r="O2017" i="21"/>
  <c r="M2018" i="21"/>
  <c r="J2018" i="21"/>
  <c r="H2019" i="21"/>
  <c r="K2018" i="21"/>
  <c r="I2018" i="21"/>
  <c r="L2018" i="21"/>
  <c r="F2013" i="21"/>
  <c r="E2013" i="21"/>
  <c r="D2014" i="21"/>
  <c r="J2019" i="21"/>
  <c r="K2019" i="21"/>
  <c r="H2020" i="21"/>
  <c r="L2019" i="21"/>
  <c r="M2019" i="21"/>
  <c r="I2019" i="21"/>
  <c r="N2018" i="21"/>
  <c r="O2018" i="21"/>
  <c r="Q2018" i="21"/>
  <c r="P2018" i="21"/>
  <c r="F2014" i="21"/>
  <c r="E2014" i="21"/>
  <c r="D2015" i="21"/>
  <c r="L2020" i="21"/>
  <c r="H2021" i="21"/>
  <c r="K2020" i="21"/>
  <c r="I2020" i="21"/>
  <c r="J2020" i="21"/>
  <c r="M2020" i="21"/>
  <c r="Q2019" i="21"/>
  <c r="P2019" i="21"/>
  <c r="O2019" i="21"/>
  <c r="N2019" i="21"/>
  <c r="F2015" i="21"/>
  <c r="E2015" i="21"/>
  <c r="D2016" i="21"/>
  <c r="J2021" i="21"/>
  <c r="H2022" i="21"/>
  <c r="M2021" i="21"/>
  <c r="L2021" i="21"/>
  <c r="K2021" i="21"/>
  <c r="I2021" i="21"/>
  <c r="N2020" i="21"/>
  <c r="P2020" i="21"/>
  <c r="O2020" i="21"/>
  <c r="Q2020" i="21"/>
  <c r="E2016" i="21"/>
  <c r="F2016" i="21"/>
  <c r="D2017" i="21"/>
  <c r="J2022" i="21"/>
  <c r="H2023" i="21"/>
  <c r="I2022" i="21"/>
  <c r="M2022" i="21"/>
  <c r="L2022" i="21"/>
  <c r="K2022" i="21"/>
  <c r="O2021" i="21"/>
  <c r="Q2021" i="21"/>
  <c r="N2021" i="21"/>
  <c r="P2021" i="21"/>
  <c r="D2018" i="21"/>
  <c r="E2017" i="21"/>
  <c r="F2017" i="21"/>
  <c r="H2024" i="21"/>
  <c r="I2023" i="21"/>
  <c r="L2023" i="21"/>
  <c r="M2023" i="21"/>
  <c r="K2023" i="21"/>
  <c r="J2023" i="21"/>
  <c r="N2022" i="21"/>
  <c r="Q2022" i="21"/>
  <c r="P2022" i="21"/>
  <c r="O2022" i="21"/>
  <c r="E2018" i="21"/>
  <c r="F2018" i="21"/>
  <c r="D2019" i="21"/>
  <c r="I2024" i="21"/>
  <c r="K2024" i="21"/>
  <c r="H2025" i="21"/>
  <c r="M2024" i="21"/>
  <c r="L2024" i="21"/>
  <c r="J2024" i="21"/>
  <c r="P2023" i="21"/>
  <c r="O2023" i="21"/>
  <c r="Q2023" i="21"/>
  <c r="N2023" i="21"/>
  <c r="F2019" i="21"/>
  <c r="D2020" i="21"/>
  <c r="E2019" i="21"/>
  <c r="O2024" i="21"/>
  <c r="P2024" i="21"/>
  <c r="Q2024" i="21"/>
  <c r="N2024" i="21"/>
  <c r="M2025" i="21"/>
  <c r="L2025" i="21"/>
  <c r="H2026" i="21"/>
  <c r="I2025" i="21"/>
  <c r="J2025" i="21"/>
  <c r="K2025" i="21"/>
  <c r="F2020" i="21"/>
  <c r="E2020" i="21"/>
  <c r="D2021" i="21"/>
  <c r="J2026" i="21"/>
  <c r="H2027" i="21"/>
  <c r="I2026" i="21"/>
  <c r="K2026" i="21"/>
  <c r="L2026" i="21"/>
  <c r="M2026" i="21"/>
  <c r="O2025" i="21"/>
  <c r="N2025" i="21"/>
  <c r="P2025" i="21"/>
  <c r="Q2025" i="21"/>
  <c r="F2021" i="21"/>
  <c r="E2021" i="21"/>
  <c r="D2022" i="21"/>
  <c r="K2027" i="21"/>
  <c r="J2027" i="21"/>
  <c r="I2027" i="21"/>
  <c r="L2027" i="21"/>
  <c r="H2028" i="21"/>
  <c r="M2027" i="21"/>
  <c r="Q2026" i="21"/>
  <c r="N2026" i="21"/>
  <c r="P2026" i="21"/>
  <c r="O2026" i="21"/>
  <c r="D2023" i="21"/>
  <c r="E2022" i="21"/>
  <c r="F2022" i="21"/>
  <c r="N2027" i="21"/>
  <c r="O2027" i="21"/>
  <c r="Q2027" i="21"/>
  <c r="P2027" i="21"/>
  <c r="H2029" i="21"/>
  <c r="M2028" i="21"/>
  <c r="L2028" i="21"/>
  <c r="J2028" i="21"/>
  <c r="K2028" i="21"/>
  <c r="I2028" i="21"/>
  <c r="E2023" i="21"/>
  <c r="D2024" i="21"/>
  <c r="F2023" i="21"/>
  <c r="M2029" i="21"/>
  <c r="I2029" i="21"/>
  <c r="K2029" i="21"/>
  <c r="H2030" i="21"/>
  <c r="L2029" i="21"/>
  <c r="J2029" i="21"/>
  <c r="O2028" i="21"/>
  <c r="Q2028" i="21"/>
  <c r="N2028" i="21"/>
  <c r="P2028" i="21"/>
  <c r="D2025" i="21"/>
  <c r="E2024" i="21"/>
  <c r="F2024" i="21"/>
  <c r="P2029" i="21"/>
  <c r="O2029" i="21"/>
  <c r="Q2029" i="21"/>
  <c r="N2029" i="21"/>
  <c r="M2030" i="21"/>
  <c r="K2030" i="21"/>
  <c r="L2030" i="21"/>
  <c r="I2030" i="21"/>
  <c r="H2031" i="21"/>
  <c r="J2030" i="21"/>
  <c r="D2026" i="21"/>
  <c r="F2025" i="21"/>
  <c r="E2025" i="21"/>
  <c r="P2030" i="21"/>
  <c r="O2030" i="21"/>
  <c r="Q2030" i="21"/>
  <c r="N2030" i="21"/>
  <c r="L2031" i="21"/>
  <c r="M2031" i="21"/>
  <c r="K2031" i="21"/>
  <c r="H2032" i="21"/>
  <c r="I2031" i="21"/>
  <c r="J2031" i="21"/>
  <c r="F2026" i="21"/>
  <c r="E2026" i="21"/>
  <c r="D2027" i="21"/>
  <c r="J2032" i="21"/>
  <c r="K2032" i="21"/>
  <c r="H2033" i="21"/>
  <c r="I2032" i="21"/>
  <c r="L2032" i="21"/>
  <c r="M2032" i="21"/>
  <c r="Q2031" i="21"/>
  <c r="N2031" i="21"/>
  <c r="P2031" i="21"/>
  <c r="O2031" i="21"/>
  <c r="D2028" i="21"/>
  <c r="F2027" i="21"/>
  <c r="E2027" i="21"/>
  <c r="M2033" i="21"/>
  <c r="K2033" i="21"/>
  <c r="L2033" i="21"/>
  <c r="H2034" i="21"/>
  <c r="I2033" i="21"/>
  <c r="J2033" i="21"/>
  <c r="O2032" i="21"/>
  <c r="N2032" i="21"/>
  <c r="P2032" i="21"/>
  <c r="Q2032" i="21"/>
  <c r="E2028" i="21"/>
  <c r="F2028" i="21"/>
  <c r="D2029" i="21"/>
  <c r="I2034" i="21"/>
  <c r="M2034" i="21"/>
  <c r="H2035" i="21"/>
  <c r="J2034" i="21"/>
  <c r="L2034" i="21"/>
  <c r="K2034" i="21"/>
  <c r="O2033" i="21"/>
  <c r="Q2033" i="21"/>
  <c r="N2033" i="21"/>
  <c r="P2033" i="21"/>
  <c r="F2029" i="21"/>
  <c r="E2029" i="21"/>
  <c r="D2030" i="21"/>
  <c r="O2034" i="21"/>
  <c r="P2034" i="21"/>
  <c r="Q2034" i="21"/>
  <c r="N2034" i="21"/>
  <c r="K2035" i="21"/>
  <c r="L2035" i="21"/>
  <c r="J2035" i="21"/>
  <c r="M2035" i="21"/>
  <c r="H2036" i="21"/>
  <c r="I2035" i="21"/>
  <c r="E2030" i="21"/>
  <c r="D2031" i="21"/>
  <c r="F2030" i="21"/>
  <c r="I2036" i="21"/>
  <c r="J2036" i="21"/>
  <c r="K2036" i="21"/>
  <c r="H2037" i="21"/>
  <c r="M2036" i="21"/>
  <c r="L2036" i="21"/>
  <c r="N2035" i="21"/>
  <c r="P2035" i="21"/>
  <c r="Q2035" i="21"/>
  <c r="O2035" i="21"/>
  <c r="E2031" i="21"/>
  <c r="D2032" i="21"/>
  <c r="F2031" i="21"/>
  <c r="O2036" i="21"/>
  <c r="Q2036" i="21"/>
  <c r="P2036" i="21"/>
  <c r="N2036" i="21"/>
  <c r="M2037" i="21"/>
  <c r="K2037" i="21"/>
  <c r="I2037" i="21"/>
  <c r="H2038" i="21"/>
  <c r="L2037" i="21"/>
  <c r="J2037" i="21"/>
  <c r="F2032" i="21"/>
  <c r="D2033" i="21"/>
  <c r="E2032" i="21"/>
  <c r="Q2037" i="21"/>
  <c r="N2037" i="21"/>
  <c r="P2037" i="21"/>
  <c r="O2037" i="21"/>
  <c r="K2038" i="21"/>
  <c r="I2038" i="21"/>
  <c r="M2038" i="21"/>
  <c r="L2038" i="21"/>
  <c r="H2039" i="21"/>
  <c r="J2038" i="21"/>
  <c r="F2033" i="21"/>
  <c r="D2034" i="21"/>
  <c r="E2033" i="21"/>
  <c r="N2038" i="21"/>
  <c r="P2038" i="21"/>
  <c r="Q2038" i="21"/>
  <c r="O2038" i="21"/>
  <c r="L2039" i="21"/>
  <c r="M2039" i="21"/>
  <c r="I2039" i="21"/>
  <c r="K2039" i="21"/>
  <c r="H2040" i="21"/>
  <c r="J2039" i="21"/>
  <c r="F2034" i="21"/>
  <c r="E2034" i="21"/>
  <c r="D2035" i="21"/>
  <c r="P2039" i="21"/>
  <c r="N2039" i="21"/>
  <c r="Q2039" i="21"/>
  <c r="O2039" i="21"/>
  <c r="I2040" i="21"/>
  <c r="M2040" i="21"/>
  <c r="K2040" i="21"/>
  <c r="H2041" i="21"/>
  <c r="J2040" i="21"/>
  <c r="L2040" i="21"/>
  <c r="D2036" i="21"/>
  <c r="F2035" i="21"/>
  <c r="E2035" i="21"/>
  <c r="Q2040" i="21"/>
  <c r="P2040" i="21"/>
  <c r="N2040" i="21"/>
  <c r="O2040" i="21"/>
  <c r="I2041" i="21"/>
  <c r="M2041" i="21"/>
  <c r="K2041" i="21"/>
  <c r="H2042" i="21"/>
  <c r="L2041" i="21"/>
  <c r="J2041" i="21"/>
  <c r="F2036" i="21"/>
  <c r="E2036" i="21"/>
  <c r="D2037" i="21"/>
  <c r="N2041" i="21"/>
  <c r="O2041" i="21"/>
  <c r="Q2041" i="21"/>
  <c r="P2041" i="21"/>
  <c r="M2042" i="21"/>
  <c r="K2042" i="21"/>
  <c r="H2043" i="21"/>
  <c r="J2042" i="21"/>
  <c r="L2042" i="21"/>
  <c r="I2042" i="21"/>
  <c r="E2037" i="21"/>
  <c r="F2037" i="21"/>
  <c r="D2038" i="21"/>
  <c r="I2043" i="21"/>
  <c r="K2043" i="21"/>
  <c r="L2043" i="21"/>
  <c r="J2043" i="21"/>
  <c r="H2044" i="21"/>
  <c r="M2043" i="21"/>
  <c r="N2042" i="21"/>
  <c r="P2042" i="21"/>
  <c r="Q2042" i="21"/>
  <c r="O2042" i="21"/>
  <c r="F2038" i="21"/>
  <c r="D2039" i="21"/>
  <c r="E2038" i="21"/>
  <c r="N2043" i="21"/>
  <c r="Q2043" i="21"/>
  <c r="O2043" i="21"/>
  <c r="P2043" i="21"/>
  <c r="M2044" i="21"/>
  <c r="I2044" i="21"/>
  <c r="K2044" i="21"/>
  <c r="H2045" i="21"/>
  <c r="L2044" i="21"/>
  <c r="J2044" i="21"/>
  <c r="F2039" i="21"/>
  <c r="D2040" i="21"/>
  <c r="E2039" i="21"/>
  <c r="P2044" i="21"/>
  <c r="Q2044" i="21"/>
  <c r="N2044" i="21"/>
  <c r="O2044" i="21"/>
  <c r="I2045" i="21"/>
  <c r="J2045" i="21"/>
  <c r="K2045" i="21"/>
  <c r="H2046" i="21"/>
  <c r="M2045" i="21"/>
  <c r="L2045" i="21"/>
  <c r="E2040" i="21"/>
  <c r="D2041" i="21"/>
  <c r="F2040" i="21"/>
  <c r="Q2045" i="21"/>
  <c r="O2045" i="21"/>
  <c r="N2045" i="21"/>
  <c r="P2045" i="21"/>
  <c r="I2046" i="21"/>
  <c r="M2046" i="21"/>
  <c r="J2046" i="21"/>
  <c r="K2046" i="21"/>
  <c r="H2047" i="21"/>
  <c r="L2046" i="21"/>
  <c r="F2041" i="21"/>
  <c r="D2042" i="21"/>
  <c r="E2041" i="21"/>
  <c r="N2046" i="21"/>
  <c r="Q2046" i="21"/>
  <c r="O2046" i="21"/>
  <c r="P2046" i="21"/>
  <c r="J2047" i="21"/>
  <c r="I2047" i="21"/>
  <c r="M2047" i="21"/>
  <c r="K2047" i="21"/>
  <c r="H2048" i="21"/>
  <c r="L2047" i="21"/>
  <c r="F2042" i="21"/>
  <c r="D2043" i="21"/>
  <c r="E2042" i="21"/>
  <c r="Q2047" i="21"/>
  <c r="N2047" i="21"/>
  <c r="P2047" i="21"/>
  <c r="O2047" i="21"/>
  <c r="M2048" i="21"/>
  <c r="L2048" i="21"/>
  <c r="J2048" i="21"/>
  <c r="H2049" i="21"/>
  <c r="K2048" i="21"/>
  <c r="I2048" i="21"/>
  <c r="E2043" i="21"/>
  <c r="D2044" i="21"/>
  <c r="F2043" i="21"/>
  <c r="L2049" i="21"/>
  <c r="I2049" i="21"/>
  <c r="H2050" i="21"/>
  <c r="J2049" i="21"/>
  <c r="K2049" i="21"/>
  <c r="M2049" i="21"/>
  <c r="P2048" i="21"/>
  <c r="Q2048" i="21"/>
  <c r="N2048" i="21"/>
  <c r="O2048" i="21"/>
  <c r="D2045" i="21"/>
  <c r="F2044" i="21"/>
  <c r="E2044" i="21"/>
  <c r="O2049" i="21"/>
  <c r="Q2049" i="21"/>
  <c r="N2049" i="21"/>
  <c r="P2049" i="21"/>
  <c r="M2050" i="21"/>
  <c r="J2050" i="21"/>
  <c r="I2050" i="21"/>
  <c r="L2050" i="21"/>
  <c r="H2051" i="21"/>
  <c r="K2050" i="21"/>
  <c r="D2046" i="21"/>
  <c r="E2045" i="21"/>
  <c r="F2045" i="21"/>
  <c r="P2050" i="21"/>
  <c r="O2050" i="21"/>
  <c r="Q2050" i="21"/>
  <c r="N2050" i="21"/>
  <c r="J2051" i="21"/>
  <c r="I2051" i="21"/>
  <c r="K2051" i="21"/>
  <c r="M2051" i="21"/>
  <c r="H2052" i="21"/>
  <c r="L2051" i="21"/>
  <c r="F2046" i="21"/>
  <c r="D2047" i="21"/>
  <c r="E2046" i="21"/>
  <c r="N2051" i="21"/>
  <c r="Q2051" i="21"/>
  <c r="P2051" i="21"/>
  <c r="O2051" i="21"/>
  <c r="H2053" i="21"/>
  <c r="J2052" i="21"/>
  <c r="L2052" i="21"/>
  <c r="M2052" i="21"/>
  <c r="K2052" i="21"/>
  <c r="I2052" i="21"/>
  <c r="F2047" i="21"/>
  <c r="E2047" i="21"/>
  <c r="D2048" i="21"/>
  <c r="M2053" i="21"/>
  <c r="I2053" i="21"/>
  <c r="J2053" i="21"/>
  <c r="H2054" i="21"/>
  <c r="L2053" i="21"/>
  <c r="K2053" i="21"/>
  <c r="O2052" i="21"/>
  <c r="N2052" i="21"/>
  <c r="Q2052" i="21"/>
  <c r="P2052" i="21"/>
  <c r="D2049" i="21"/>
  <c r="E2048" i="21"/>
  <c r="F2048" i="21"/>
  <c r="N2053" i="21"/>
  <c r="O2053" i="21"/>
  <c r="Q2053" i="21"/>
  <c r="P2053" i="21"/>
  <c r="I2054" i="21"/>
  <c r="L2054" i="21"/>
  <c r="J2054" i="21"/>
  <c r="K2054" i="21"/>
  <c r="H2055" i="21"/>
  <c r="M2054" i="21"/>
  <c r="D2050" i="21"/>
  <c r="E2049" i="21"/>
  <c r="F2049" i="21"/>
  <c r="N2054" i="21"/>
  <c r="P2054" i="21"/>
  <c r="O2054" i="21"/>
  <c r="Q2054" i="21"/>
  <c r="I2055" i="21"/>
  <c r="L2055" i="21"/>
  <c r="H2056" i="21"/>
  <c r="K2055" i="21"/>
  <c r="M2055" i="21"/>
  <c r="J2055" i="21"/>
  <c r="E2050" i="21"/>
  <c r="F2050" i="21"/>
  <c r="D2051" i="21"/>
  <c r="N2055" i="21"/>
  <c r="O2055" i="21"/>
  <c r="Q2055" i="21"/>
  <c r="P2055" i="21"/>
  <c r="M2056" i="21"/>
  <c r="J2056" i="21"/>
  <c r="K2056" i="21"/>
  <c r="L2056" i="21"/>
  <c r="H2057" i="21"/>
  <c r="I2056" i="21"/>
  <c r="D2052" i="21"/>
  <c r="E2051" i="21"/>
  <c r="F2051" i="21"/>
  <c r="K2057" i="21"/>
  <c r="H2058" i="21"/>
  <c r="J2057" i="21"/>
  <c r="I2057" i="21"/>
  <c r="L2057" i="21"/>
  <c r="M2057" i="21"/>
  <c r="O2056" i="21"/>
  <c r="P2056" i="21"/>
  <c r="Q2056" i="21"/>
  <c r="N2056" i="21"/>
  <c r="E2052" i="21"/>
  <c r="F2052" i="21"/>
  <c r="D2053" i="21"/>
  <c r="I2058" i="21"/>
  <c r="J2058" i="21"/>
  <c r="K2058" i="21"/>
  <c r="H2059" i="21"/>
  <c r="L2058" i="21"/>
  <c r="M2058" i="21"/>
  <c r="N2057" i="21"/>
  <c r="P2057" i="21"/>
  <c r="Q2057" i="21"/>
  <c r="O2057" i="21"/>
  <c r="D2054" i="21"/>
  <c r="E2053" i="21"/>
  <c r="F2053" i="21"/>
  <c r="Q2058" i="21"/>
  <c r="N2058" i="21"/>
  <c r="P2058" i="21"/>
  <c r="O2058" i="21"/>
  <c r="H2060" i="21"/>
  <c r="J2059" i="21"/>
  <c r="I2059" i="21"/>
  <c r="L2059" i="21"/>
  <c r="M2059" i="21"/>
  <c r="K2059" i="21"/>
  <c r="D2055" i="21"/>
  <c r="F2054" i="21"/>
  <c r="E2054" i="21"/>
  <c r="L2060" i="21"/>
  <c r="I2060" i="21"/>
  <c r="M2060" i="21"/>
  <c r="H2061" i="21"/>
  <c r="J2060" i="21"/>
  <c r="K2060" i="21"/>
  <c r="P2059" i="21"/>
  <c r="N2059" i="21"/>
  <c r="Q2059" i="21"/>
  <c r="O2059" i="21"/>
  <c r="E2055" i="21"/>
  <c r="F2055" i="21"/>
  <c r="D2056" i="21"/>
  <c r="O2060" i="21"/>
  <c r="P2060" i="21"/>
  <c r="Q2060" i="21"/>
  <c r="N2060" i="21"/>
  <c r="J2061" i="21"/>
  <c r="K2061" i="21"/>
  <c r="M2061" i="21"/>
  <c r="H2062" i="21"/>
  <c r="L2061" i="21"/>
  <c r="I2061" i="21"/>
  <c r="D2057" i="21"/>
  <c r="E2056" i="21"/>
  <c r="F2056" i="21"/>
  <c r="J2062" i="21"/>
  <c r="K2062" i="21"/>
  <c r="M2062" i="21"/>
  <c r="H2063" i="21"/>
  <c r="I2062" i="21"/>
  <c r="L2062" i="21"/>
  <c r="P2061" i="21"/>
  <c r="O2061" i="21"/>
  <c r="Q2061" i="21"/>
  <c r="N2061" i="21"/>
  <c r="F2057" i="21"/>
  <c r="E2057" i="21"/>
  <c r="D2058" i="21"/>
  <c r="I2063" i="21"/>
  <c r="H2064" i="21"/>
  <c r="L2063" i="21"/>
  <c r="J2063" i="21"/>
  <c r="M2063" i="21"/>
  <c r="K2063" i="21"/>
  <c r="P2062" i="21"/>
  <c r="O2062" i="21"/>
  <c r="Q2062" i="21"/>
  <c r="N2062" i="21"/>
  <c r="E2058" i="21"/>
  <c r="F2058" i="21"/>
  <c r="D2059" i="21"/>
  <c r="P2063" i="21"/>
  <c r="O2063" i="21"/>
  <c r="N2063" i="21"/>
  <c r="Q2063" i="21"/>
  <c r="H2065" i="21"/>
  <c r="L2064" i="21"/>
  <c r="I2064" i="21"/>
  <c r="M2064" i="21"/>
  <c r="J2064" i="21"/>
  <c r="K2064" i="21"/>
  <c r="D2060" i="21"/>
  <c r="E2059" i="21"/>
  <c r="F2059" i="21"/>
  <c r="M2065" i="21"/>
  <c r="H2066" i="21"/>
  <c r="J2065" i="21"/>
  <c r="L2065" i="21"/>
  <c r="K2065" i="21"/>
  <c r="I2065" i="21"/>
  <c r="P2064" i="21"/>
  <c r="O2064" i="21"/>
  <c r="N2064" i="21"/>
  <c r="Q2064" i="21"/>
  <c r="F2060" i="21"/>
  <c r="E2060" i="21"/>
  <c r="D2061" i="21"/>
  <c r="M2066" i="21"/>
  <c r="K2066" i="21"/>
  <c r="H2067" i="21"/>
  <c r="L2066" i="21"/>
  <c r="J2066" i="21"/>
  <c r="I2066" i="21"/>
  <c r="Q2065" i="21"/>
  <c r="N2065" i="21"/>
  <c r="P2065" i="21"/>
  <c r="O2065" i="21"/>
  <c r="F2061" i="21"/>
  <c r="D2062" i="21"/>
  <c r="E2061" i="21"/>
  <c r="I2067" i="21"/>
  <c r="H2068" i="21"/>
  <c r="K2067" i="21"/>
  <c r="M2067" i="21"/>
  <c r="L2067" i="21"/>
  <c r="J2067" i="21"/>
  <c r="N2066" i="21"/>
  <c r="Q2066" i="21"/>
  <c r="P2066" i="21"/>
  <c r="O2066" i="21"/>
  <c r="E2062" i="21"/>
  <c r="F2062" i="21"/>
  <c r="D2063" i="21"/>
  <c r="N2067" i="21"/>
  <c r="Q2067" i="21"/>
  <c r="P2067" i="21"/>
  <c r="O2067" i="21"/>
  <c r="H2069" i="21"/>
  <c r="L2068" i="21"/>
  <c r="I2068" i="21"/>
  <c r="M2068" i="21"/>
  <c r="J2068" i="21"/>
  <c r="K2068" i="21"/>
  <c r="F2063" i="21"/>
  <c r="E2063" i="21"/>
  <c r="D2064" i="21"/>
  <c r="L2069" i="21"/>
  <c r="M2069" i="21"/>
  <c r="J2069" i="21"/>
  <c r="I2069" i="21"/>
  <c r="H2070" i="21"/>
  <c r="K2069" i="21"/>
  <c r="P2068" i="21"/>
  <c r="O2068" i="21"/>
  <c r="Q2068" i="21"/>
  <c r="N2068" i="21"/>
  <c r="E2064" i="21"/>
  <c r="D2065" i="21"/>
  <c r="F2064" i="21"/>
  <c r="Q2069" i="21"/>
  <c r="O2069" i="21"/>
  <c r="N2069" i="21"/>
  <c r="P2069" i="21"/>
  <c r="J2070" i="21"/>
  <c r="H2071" i="21"/>
  <c r="L2070" i="21"/>
  <c r="M2070" i="21"/>
  <c r="I2070" i="21"/>
  <c r="K2070" i="21"/>
  <c r="F2065" i="21"/>
  <c r="D2066" i="21"/>
  <c r="E2065" i="21"/>
  <c r="L2071" i="21"/>
  <c r="M2071" i="21"/>
  <c r="H2072" i="21"/>
  <c r="J2071" i="21"/>
  <c r="K2071" i="21"/>
  <c r="I2071" i="21"/>
  <c r="O2070" i="21"/>
  <c r="Q2070" i="21"/>
  <c r="N2070" i="21"/>
  <c r="P2070" i="21"/>
  <c r="E2066" i="21"/>
  <c r="D2067" i="21"/>
  <c r="F2066" i="21"/>
  <c r="J2072" i="21"/>
  <c r="I2072" i="21"/>
  <c r="M2072" i="21"/>
  <c r="L2072" i="21"/>
  <c r="H2073" i="21"/>
  <c r="K2072" i="21"/>
  <c r="P2071" i="21"/>
  <c r="O2071" i="21"/>
  <c r="Q2071" i="21"/>
  <c r="N2071" i="21"/>
  <c r="D2068" i="21"/>
  <c r="F2067" i="21"/>
  <c r="E2067" i="21"/>
  <c r="N2072" i="21"/>
  <c r="O2072" i="21"/>
  <c r="Q2072" i="21"/>
  <c r="P2072" i="21"/>
  <c r="H2074" i="21"/>
  <c r="L2073" i="21"/>
  <c r="J2073" i="21"/>
  <c r="I2073" i="21"/>
  <c r="M2073" i="21"/>
  <c r="K2073" i="21"/>
  <c r="F2068" i="21"/>
  <c r="E2068" i="21"/>
  <c r="D2069" i="21"/>
  <c r="M2074" i="21"/>
  <c r="I2074" i="21"/>
  <c r="L2074" i="21"/>
  <c r="H2075" i="21"/>
  <c r="J2074" i="21"/>
  <c r="K2074" i="21"/>
  <c r="P2073" i="21"/>
  <c r="O2073" i="21"/>
  <c r="Q2073" i="21"/>
  <c r="N2073" i="21"/>
  <c r="D2070" i="21"/>
  <c r="F2069" i="21"/>
  <c r="E2069" i="21"/>
  <c r="Q2074" i="21"/>
  <c r="O2074" i="21"/>
  <c r="N2074" i="21"/>
  <c r="P2074" i="21"/>
  <c r="K2075" i="21"/>
  <c r="H2076" i="21"/>
  <c r="L2075" i="21"/>
  <c r="J2075" i="21"/>
  <c r="M2075" i="21"/>
  <c r="I2075" i="21"/>
  <c r="D2071" i="21"/>
  <c r="F2070" i="21"/>
  <c r="E2070" i="21"/>
  <c r="K2076" i="21"/>
  <c r="M2076" i="21"/>
  <c r="I2076" i="21"/>
  <c r="H2077" i="21"/>
  <c r="J2076" i="21"/>
  <c r="L2076" i="21"/>
  <c r="P2075" i="21"/>
  <c r="O2075" i="21"/>
  <c r="N2075" i="21"/>
  <c r="Q2075" i="21"/>
  <c r="E2071" i="21"/>
  <c r="F2071" i="21"/>
  <c r="D2072" i="21"/>
  <c r="P2076" i="21"/>
  <c r="O2076" i="21"/>
  <c r="Q2076" i="21"/>
  <c r="N2076" i="21"/>
  <c r="M2077" i="21"/>
  <c r="K2077" i="21"/>
  <c r="L2077" i="21"/>
  <c r="H2078" i="21"/>
  <c r="I2077" i="21"/>
  <c r="J2077" i="21"/>
  <c r="D2073" i="21"/>
  <c r="F2072" i="21"/>
  <c r="E2072" i="21"/>
  <c r="M2078" i="21"/>
  <c r="I2078" i="21"/>
  <c r="J2078" i="21"/>
  <c r="H2079" i="21"/>
  <c r="K2078" i="21"/>
  <c r="L2078" i="21"/>
  <c r="N2077" i="21"/>
  <c r="O2077" i="21"/>
  <c r="P2077" i="21"/>
  <c r="Q2077" i="21"/>
  <c r="E2073" i="21"/>
  <c r="F2073" i="21"/>
  <c r="D2074" i="21"/>
  <c r="O2078" i="21"/>
  <c r="Q2078" i="21"/>
  <c r="N2078" i="21"/>
  <c r="P2078" i="21"/>
  <c r="I2079" i="21"/>
  <c r="H2080" i="21"/>
  <c r="K2079" i="21"/>
  <c r="J2079" i="21"/>
  <c r="L2079" i="21"/>
  <c r="M2079" i="21"/>
  <c r="E2074" i="21"/>
  <c r="F2074" i="21"/>
  <c r="D2075" i="21"/>
  <c r="P2079" i="21"/>
  <c r="Q2079" i="21"/>
  <c r="N2079" i="21"/>
  <c r="O2079" i="21"/>
  <c r="H2081" i="21"/>
  <c r="J2080" i="21"/>
  <c r="L2080" i="21"/>
  <c r="K2080" i="21"/>
  <c r="M2080" i="21"/>
  <c r="I2080" i="21"/>
  <c r="D2076" i="21"/>
  <c r="F2075" i="21"/>
  <c r="E2075" i="21"/>
  <c r="J2081" i="21"/>
  <c r="H2082" i="21"/>
  <c r="L2081" i="21"/>
  <c r="I2081" i="21"/>
  <c r="K2081" i="21"/>
  <c r="M2081" i="21"/>
  <c r="O2080" i="21"/>
  <c r="N2080" i="21"/>
  <c r="P2080" i="21"/>
  <c r="Q2080" i="21"/>
  <c r="F2076" i="21"/>
  <c r="E2076" i="21"/>
  <c r="D2077" i="21"/>
  <c r="M2082" i="21"/>
  <c r="J2082" i="21"/>
  <c r="K2082" i="21"/>
  <c r="H2083" i="21"/>
  <c r="L2082" i="21"/>
  <c r="I2082" i="21"/>
  <c r="O2081" i="21"/>
  <c r="Q2081" i="21"/>
  <c r="N2081" i="21"/>
  <c r="P2081" i="21"/>
  <c r="D2078" i="21"/>
  <c r="E2077" i="21"/>
  <c r="F2077" i="21"/>
  <c r="M2083" i="21"/>
  <c r="J2083" i="21"/>
  <c r="H2084" i="21"/>
  <c r="K2083" i="21"/>
  <c r="I2083" i="21"/>
  <c r="L2083" i="21"/>
  <c r="Q2082" i="21"/>
  <c r="N2082" i="21"/>
  <c r="O2082" i="21"/>
  <c r="P2082" i="21"/>
  <c r="F2078" i="21"/>
  <c r="E2078" i="21"/>
  <c r="D2079" i="21"/>
  <c r="H2085" i="21"/>
  <c r="L2084" i="21"/>
  <c r="M2084" i="21"/>
  <c r="J2084" i="21"/>
  <c r="I2084" i="21"/>
  <c r="K2084" i="21"/>
  <c r="P2083" i="21"/>
  <c r="N2083" i="21"/>
  <c r="O2083" i="21"/>
  <c r="Q2083" i="21"/>
  <c r="E2079" i="21"/>
  <c r="F2079" i="21"/>
  <c r="D2080" i="21"/>
  <c r="K2085" i="21"/>
  <c r="L2085" i="21"/>
  <c r="M2085" i="21"/>
  <c r="I2085" i="21"/>
  <c r="H2086" i="21"/>
  <c r="J2085" i="21"/>
  <c r="Q2084" i="21"/>
  <c r="N2084" i="21"/>
  <c r="O2084" i="21"/>
  <c r="P2084" i="21"/>
  <c r="E2080" i="21"/>
  <c r="D2081" i="21"/>
  <c r="F2080" i="21"/>
  <c r="Q2085" i="21"/>
  <c r="P2085" i="21"/>
  <c r="O2085" i="21"/>
  <c r="N2085" i="21"/>
  <c r="K2086" i="21"/>
  <c r="H2087" i="21"/>
  <c r="M2086" i="21"/>
  <c r="I2086" i="21"/>
  <c r="L2086" i="21"/>
  <c r="J2086" i="21"/>
  <c r="F2081" i="21"/>
  <c r="D2082" i="21"/>
  <c r="E2081" i="21"/>
  <c r="M2087" i="21"/>
  <c r="L2087" i="21"/>
  <c r="J2087" i="21"/>
  <c r="H2088" i="21"/>
  <c r="K2087" i="21"/>
  <c r="I2087" i="21"/>
  <c r="Q2086" i="21"/>
  <c r="N2086" i="21"/>
  <c r="P2086" i="21"/>
  <c r="O2086" i="21"/>
  <c r="D2083" i="21"/>
  <c r="F2082" i="21"/>
  <c r="E2082" i="21"/>
  <c r="L2088" i="21"/>
  <c r="J2088" i="21"/>
  <c r="M2088" i="21"/>
  <c r="I2088" i="21"/>
  <c r="H2089" i="21"/>
  <c r="K2088" i="21"/>
  <c r="Q2087" i="21"/>
  <c r="N2087" i="21"/>
  <c r="P2087" i="21"/>
  <c r="O2087" i="21"/>
  <c r="D2084" i="21"/>
  <c r="E2083" i="21"/>
  <c r="F2083" i="21"/>
  <c r="N2088" i="21"/>
  <c r="O2088" i="21"/>
  <c r="Q2088" i="21"/>
  <c r="P2088" i="21"/>
  <c r="H2090" i="21"/>
  <c r="J2089" i="21"/>
  <c r="L2089" i="21"/>
  <c r="K2089" i="21"/>
  <c r="I2089" i="21"/>
  <c r="M2089" i="21"/>
  <c r="F2084" i="21"/>
  <c r="E2084" i="21"/>
  <c r="D2085" i="21"/>
  <c r="L2090" i="21"/>
  <c r="M2090" i="21"/>
  <c r="J2090" i="21"/>
  <c r="H2091" i="21"/>
  <c r="I2090" i="21"/>
  <c r="K2090" i="21"/>
  <c r="N2089" i="21"/>
  <c r="Q2089" i="21"/>
  <c r="P2089" i="21"/>
  <c r="O2089" i="21"/>
  <c r="D2086" i="21"/>
  <c r="F2085" i="21"/>
  <c r="E2085" i="21"/>
  <c r="H2092" i="21"/>
  <c r="J2091" i="21"/>
  <c r="K2091" i="21"/>
  <c r="I2091" i="21"/>
  <c r="M2091" i="21"/>
  <c r="L2091" i="21"/>
  <c r="Q2090" i="21"/>
  <c r="N2090" i="21"/>
  <c r="P2090" i="21"/>
  <c r="O2090" i="21"/>
  <c r="D2087" i="21"/>
  <c r="F2086" i="21"/>
  <c r="E2086" i="21"/>
  <c r="M2092" i="21"/>
  <c r="I2092" i="21"/>
  <c r="L2092" i="21"/>
  <c r="H2093" i="21"/>
  <c r="J2092" i="21"/>
  <c r="K2092" i="21"/>
  <c r="N2091" i="21"/>
  <c r="P2091" i="21"/>
  <c r="O2091" i="21"/>
  <c r="Q2091" i="21"/>
  <c r="F2087" i="21"/>
  <c r="E2087" i="21"/>
  <c r="D2088" i="21"/>
  <c r="O2092" i="21"/>
  <c r="P2092" i="21"/>
  <c r="Q2092" i="21"/>
  <c r="N2092" i="21"/>
  <c r="J2093" i="21"/>
  <c r="K2093" i="21"/>
  <c r="I2093" i="21"/>
  <c r="H2094" i="21"/>
  <c r="M2093" i="21"/>
  <c r="L2093" i="21"/>
  <c r="D2089" i="21"/>
  <c r="F2088" i="21"/>
  <c r="E2088" i="21"/>
  <c r="Q2093" i="21"/>
  <c r="P2093" i="21"/>
  <c r="N2093" i="21"/>
  <c r="O2093" i="21"/>
  <c r="I2094" i="21"/>
  <c r="K2094" i="21"/>
  <c r="L2094" i="21"/>
  <c r="H2095" i="21"/>
  <c r="M2094" i="21"/>
  <c r="J2094" i="21"/>
  <c r="F2089" i="21"/>
  <c r="E2089" i="21"/>
  <c r="D2090" i="21"/>
  <c r="P2094" i="21"/>
  <c r="O2094" i="21"/>
  <c r="Q2094" i="21"/>
  <c r="N2094" i="21"/>
  <c r="I2095" i="21"/>
  <c r="H2096" i="21"/>
  <c r="J2095" i="21"/>
  <c r="M2095" i="21"/>
  <c r="K2095" i="21"/>
  <c r="L2095" i="21"/>
  <c r="E2090" i="21"/>
  <c r="F2090" i="21"/>
  <c r="D2091" i="21"/>
  <c r="N2095" i="21"/>
  <c r="Q2095" i="21"/>
  <c r="P2095" i="21"/>
  <c r="O2095" i="21"/>
  <c r="H2097" i="21"/>
  <c r="J2096" i="21"/>
  <c r="L2096" i="21"/>
  <c r="K2096" i="21"/>
  <c r="M2096" i="21"/>
  <c r="I2096" i="21"/>
  <c r="D2092" i="21"/>
  <c r="E2091" i="21"/>
  <c r="F2091" i="21"/>
  <c r="M2097" i="21"/>
  <c r="H2098" i="21"/>
  <c r="J2097" i="21"/>
  <c r="L2097" i="21"/>
  <c r="K2097" i="21"/>
  <c r="I2097" i="21"/>
  <c r="P2096" i="21"/>
  <c r="O2096" i="21"/>
  <c r="N2096" i="21"/>
  <c r="Q2096" i="21"/>
  <c r="E2092" i="21"/>
  <c r="F2092" i="21"/>
  <c r="D2093" i="21"/>
  <c r="M2098" i="21"/>
  <c r="K2098" i="21"/>
  <c r="L2098" i="21"/>
  <c r="H2099" i="21"/>
  <c r="J2098" i="21"/>
  <c r="I2098" i="21"/>
  <c r="Q2097" i="21"/>
  <c r="O2097" i="21"/>
  <c r="N2097" i="21"/>
  <c r="P2097" i="21"/>
  <c r="D2094" i="21"/>
  <c r="F2093" i="21"/>
  <c r="E2093" i="21"/>
  <c r="I2099" i="21"/>
  <c r="K2099" i="21"/>
  <c r="H2100" i="21"/>
  <c r="L2099" i="21"/>
  <c r="J2099" i="21"/>
  <c r="M2099" i="21"/>
  <c r="Q2098" i="21"/>
  <c r="N2098" i="21"/>
  <c r="P2098" i="21"/>
  <c r="O2098" i="21"/>
  <c r="E2094" i="21"/>
  <c r="F2094" i="21"/>
  <c r="D2095" i="21"/>
  <c r="N2099" i="21"/>
  <c r="Q2099" i="21"/>
  <c r="P2099" i="21"/>
  <c r="O2099" i="21"/>
  <c r="H2101" i="21"/>
  <c r="L2100" i="21"/>
  <c r="I2100" i="21"/>
  <c r="M2100" i="21"/>
  <c r="J2100" i="21"/>
  <c r="K2100" i="21"/>
  <c r="E2095" i="21"/>
  <c r="F2095" i="21"/>
  <c r="D2096" i="21"/>
  <c r="L2101" i="21"/>
  <c r="M2101" i="21"/>
  <c r="J2101" i="21"/>
  <c r="I2101" i="21"/>
  <c r="H2102" i="21"/>
  <c r="K2101" i="21"/>
  <c r="P2100" i="21"/>
  <c r="O2100" i="21"/>
  <c r="Q2100" i="21"/>
  <c r="N2100" i="21"/>
  <c r="F2096" i="21"/>
  <c r="D2097" i="21"/>
  <c r="E2096" i="21"/>
  <c r="Q2101" i="21"/>
  <c r="O2101" i="21"/>
  <c r="N2101" i="21"/>
  <c r="P2101" i="21"/>
  <c r="J2102" i="21"/>
  <c r="H2103" i="21"/>
  <c r="L2102" i="21"/>
  <c r="M2102" i="21"/>
  <c r="I2102" i="21"/>
  <c r="K2102" i="21"/>
  <c r="E2097" i="21"/>
  <c r="D2098" i="21"/>
  <c r="F2097" i="21"/>
  <c r="L2103" i="21"/>
  <c r="I2103" i="21"/>
  <c r="J2103" i="21"/>
  <c r="H2104" i="21"/>
  <c r="K2103" i="21"/>
  <c r="M2103" i="21"/>
  <c r="O2102" i="21"/>
  <c r="Q2102" i="21"/>
  <c r="N2102" i="21"/>
  <c r="P2102" i="21"/>
  <c r="D2099" i="21"/>
  <c r="F2098" i="21"/>
  <c r="E2098" i="21"/>
  <c r="P2103" i="21"/>
  <c r="O2103" i="21"/>
  <c r="N2103" i="21"/>
  <c r="Q2103" i="21"/>
  <c r="M2104" i="21"/>
  <c r="L2104" i="21"/>
  <c r="J2104" i="21"/>
  <c r="K2104" i="21"/>
  <c r="H2105" i="21"/>
  <c r="I2104" i="21"/>
  <c r="D2100" i="21"/>
  <c r="F2099" i="21"/>
  <c r="E2099" i="21"/>
  <c r="L2105" i="21"/>
  <c r="J2105" i="21"/>
  <c r="I2105" i="21"/>
  <c r="H2106" i="21"/>
  <c r="M2105" i="21"/>
  <c r="K2105" i="21"/>
  <c r="N2104" i="21"/>
  <c r="O2104" i="21"/>
  <c r="Q2104" i="21"/>
  <c r="P2104" i="21"/>
  <c r="F2100" i="21"/>
  <c r="E2100" i="21"/>
  <c r="D2101" i="21"/>
  <c r="P2105" i="21"/>
  <c r="O2105" i="21"/>
  <c r="N2105" i="21"/>
  <c r="Q2105" i="21"/>
  <c r="I2106" i="21"/>
  <c r="J2106" i="21"/>
  <c r="K2106" i="21"/>
  <c r="H2107" i="21"/>
  <c r="M2106" i="21"/>
  <c r="L2106" i="21"/>
  <c r="D2102" i="21"/>
  <c r="F2101" i="21"/>
  <c r="E2101" i="21"/>
  <c r="Q2106" i="21"/>
  <c r="N2106" i="21"/>
  <c r="P2106" i="21"/>
  <c r="O2106" i="21"/>
  <c r="M2107" i="21"/>
  <c r="H2108" i="21"/>
  <c r="I2107" i="21"/>
  <c r="K2107" i="21"/>
  <c r="L2107" i="21"/>
  <c r="J2107" i="21"/>
  <c r="D2103" i="21"/>
  <c r="E2102" i="21"/>
  <c r="F2102" i="21"/>
  <c r="K2108" i="21"/>
  <c r="L2108" i="21"/>
  <c r="M2108" i="21"/>
  <c r="H2109" i="21"/>
  <c r="I2108" i="21"/>
  <c r="J2108" i="21"/>
  <c r="O2107" i="21"/>
  <c r="N2107" i="21"/>
  <c r="Q2107" i="21"/>
  <c r="P2107" i="21"/>
  <c r="F2103" i="21"/>
  <c r="E2103" i="21"/>
  <c r="D2104" i="21"/>
  <c r="I2109" i="21"/>
  <c r="J2109" i="21"/>
  <c r="K2109" i="21"/>
  <c r="H2110" i="21"/>
  <c r="L2109" i="21"/>
  <c r="M2109" i="21"/>
  <c r="P2108" i="21"/>
  <c r="O2108" i="21"/>
  <c r="Q2108" i="21"/>
  <c r="N2108" i="21"/>
  <c r="D2105" i="21"/>
  <c r="F2104" i="21"/>
  <c r="E2104" i="21"/>
  <c r="N2109" i="21"/>
  <c r="O2109" i="21"/>
  <c r="P2109" i="21"/>
  <c r="Q2109" i="21"/>
  <c r="K2110" i="21"/>
  <c r="L2110" i="21"/>
  <c r="I2110" i="21"/>
  <c r="H2111" i="21"/>
  <c r="M2110" i="21"/>
  <c r="J2110" i="21"/>
  <c r="F2105" i="21"/>
  <c r="E2105" i="21"/>
  <c r="D2106" i="21"/>
  <c r="O2110" i="21"/>
  <c r="Q2110" i="21"/>
  <c r="N2110" i="21"/>
  <c r="P2110" i="21"/>
  <c r="I2111" i="21"/>
  <c r="H2112" i="21"/>
  <c r="K2111" i="21"/>
  <c r="J2111" i="21"/>
  <c r="M2111" i="21"/>
  <c r="L2111" i="21"/>
  <c r="E2106" i="21"/>
  <c r="F2106" i="21"/>
  <c r="D2107" i="21"/>
  <c r="Q2111" i="21"/>
  <c r="N2111" i="21"/>
  <c r="P2111" i="21"/>
  <c r="O2111" i="21"/>
  <c r="H2113" i="21"/>
  <c r="L2112" i="21"/>
  <c r="M2112" i="21"/>
  <c r="J2112" i="21"/>
  <c r="I2112" i="21"/>
  <c r="K2112" i="21"/>
  <c r="D2108" i="21"/>
  <c r="E2107" i="21"/>
  <c r="F2107" i="21"/>
  <c r="J2113" i="21"/>
  <c r="H2114" i="21"/>
  <c r="L2113" i="21"/>
  <c r="K2113" i="21"/>
  <c r="I2113" i="21"/>
  <c r="M2113" i="21"/>
  <c r="N2112" i="21"/>
  <c r="O2112" i="21"/>
  <c r="Q2112" i="21"/>
  <c r="P2112" i="21"/>
  <c r="E2108" i="21"/>
  <c r="F2108" i="21"/>
  <c r="D2109" i="21"/>
  <c r="M2114" i="21"/>
  <c r="J2114" i="21"/>
  <c r="H2115" i="21"/>
  <c r="K2114" i="21"/>
  <c r="I2114" i="21"/>
  <c r="L2114" i="21"/>
  <c r="N2113" i="21"/>
  <c r="P2113" i="21"/>
  <c r="Q2113" i="21"/>
  <c r="O2113" i="21"/>
  <c r="D2110" i="21"/>
  <c r="F2109" i="21"/>
  <c r="E2109" i="21"/>
  <c r="I2115" i="21"/>
  <c r="H2116" i="21"/>
  <c r="K2115" i="21"/>
  <c r="M2115" i="21"/>
  <c r="L2115" i="21"/>
  <c r="J2115" i="21"/>
  <c r="N2114" i="21"/>
  <c r="O2114" i="21"/>
  <c r="Q2114" i="21"/>
  <c r="P2114" i="21"/>
  <c r="D2111" i="21"/>
  <c r="E2110" i="21"/>
  <c r="F2110" i="21"/>
  <c r="P2115" i="21"/>
  <c r="Q2115" i="21"/>
  <c r="N2115" i="21"/>
  <c r="O2115" i="21"/>
  <c r="J2116" i="21"/>
  <c r="H2117" i="21"/>
  <c r="L2116" i="21"/>
  <c r="M2116" i="21"/>
  <c r="K2116" i="21"/>
  <c r="I2116" i="21"/>
  <c r="E2111" i="21"/>
  <c r="F2111" i="21"/>
  <c r="D2112" i="21"/>
  <c r="K2117" i="21"/>
  <c r="I2117" i="21"/>
  <c r="J2117" i="21"/>
  <c r="H2118" i="21"/>
  <c r="L2117" i="21"/>
  <c r="M2117" i="21"/>
  <c r="P2116" i="21"/>
  <c r="O2116" i="21"/>
  <c r="Q2116" i="21"/>
  <c r="N2116" i="21"/>
  <c r="D2113" i="21"/>
  <c r="E2112" i="21"/>
  <c r="F2112" i="21"/>
  <c r="P2117" i="21"/>
  <c r="N2117" i="21"/>
  <c r="O2117" i="21"/>
  <c r="Q2117" i="21"/>
  <c r="L2118" i="21"/>
  <c r="I2118" i="21"/>
  <c r="J2118" i="21"/>
  <c r="H2119" i="21"/>
  <c r="K2118" i="21"/>
  <c r="M2118" i="21"/>
  <c r="E2113" i="21"/>
  <c r="F2113" i="21"/>
  <c r="D2114" i="21"/>
  <c r="Q2118" i="21"/>
  <c r="N2118" i="21"/>
  <c r="P2118" i="21"/>
  <c r="O2118" i="21"/>
  <c r="I2119" i="21"/>
  <c r="H2120" i="21"/>
  <c r="L2119" i="21"/>
  <c r="M2119" i="21"/>
  <c r="J2119" i="21"/>
  <c r="K2119" i="21"/>
  <c r="E2114" i="21"/>
  <c r="F2114" i="21"/>
  <c r="D2115" i="21"/>
  <c r="O2119" i="21"/>
  <c r="Q2119" i="21"/>
  <c r="N2119" i="21"/>
  <c r="P2119" i="21"/>
  <c r="H2121" i="21"/>
  <c r="I2120" i="21"/>
  <c r="J2120" i="21"/>
  <c r="K2120" i="21"/>
  <c r="L2120" i="21"/>
  <c r="M2120" i="21"/>
  <c r="D2116" i="21"/>
  <c r="E2115" i="21"/>
  <c r="F2115" i="21"/>
  <c r="K2121" i="21"/>
  <c r="H2122" i="21"/>
  <c r="J2121" i="21"/>
  <c r="I2121" i="21"/>
  <c r="L2121" i="21"/>
  <c r="M2121" i="21"/>
  <c r="N2120" i="21"/>
  <c r="O2120" i="21"/>
  <c r="Q2120" i="21"/>
  <c r="P2120" i="21"/>
  <c r="F2116" i="21"/>
  <c r="E2116" i="21"/>
  <c r="D2117" i="21"/>
  <c r="J2122" i="21"/>
  <c r="I2122" i="21"/>
  <c r="K2122" i="21"/>
  <c r="H2123" i="21"/>
  <c r="L2122" i="21"/>
  <c r="M2122" i="21"/>
  <c r="N2121" i="21"/>
  <c r="Q2121" i="21"/>
  <c r="P2121" i="21"/>
  <c r="O2121" i="21"/>
  <c r="D2118" i="21"/>
  <c r="E2117" i="21"/>
  <c r="F2117" i="21"/>
  <c r="Q2122" i="21"/>
  <c r="N2122" i="21"/>
  <c r="P2122" i="21"/>
  <c r="O2122" i="21"/>
  <c r="H2124" i="21"/>
  <c r="J2123" i="21"/>
  <c r="K2123" i="21"/>
  <c r="I2123" i="21"/>
  <c r="M2123" i="21"/>
  <c r="L2123" i="21"/>
  <c r="D2119" i="21"/>
  <c r="F2118" i="21"/>
  <c r="E2118" i="21"/>
  <c r="J2124" i="21"/>
  <c r="L2124" i="21"/>
  <c r="M2124" i="21"/>
  <c r="H2125" i="21"/>
  <c r="K2124" i="21"/>
  <c r="I2124" i="21"/>
  <c r="O2123" i="21"/>
  <c r="P2123" i="21"/>
  <c r="N2123" i="21"/>
  <c r="Q2123" i="21"/>
  <c r="E2119" i="21"/>
  <c r="F2119" i="21"/>
  <c r="D2120" i="21"/>
  <c r="M2125" i="21"/>
  <c r="L2125" i="21"/>
  <c r="I2125" i="21"/>
  <c r="H2126" i="21"/>
  <c r="J2125" i="21"/>
  <c r="K2125" i="21"/>
  <c r="Q2124" i="21"/>
  <c r="N2124" i="21"/>
  <c r="P2124" i="21"/>
  <c r="O2124" i="21"/>
  <c r="D2121" i="21"/>
  <c r="F2120" i="21"/>
  <c r="E2120" i="21"/>
  <c r="Q2125" i="21"/>
  <c r="P2125" i="21"/>
  <c r="N2125" i="21"/>
  <c r="O2125" i="21"/>
  <c r="I2126" i="21"/>
  <c r="K2126" i="21"/>
  <c r="L2126" i="21"/>
  <c r="H2127" i="21"/>
  <c r="M2126" i="21"/>
  <c r="J2126" i="21"/>
  <c r="D2122" i="21"/>
  <c r="E2121" i="21"/>
  <c r="F2121" i="21"/>
  <c r="P2126" i="21"/>
  <c r="O2126" i="21"/>
  <c r="Q2126" i="21"/>
  <c r="N2126" i="21"/>
  <c r="I2127" i="21"/>
  <c r="H2128" i="21"/>
  <c r="L2127" i="21"/>
  <c r="J2127" i="21"/>
  <c r="M2127" i="21"/>
  <c r="K2127" i="21"/>
  <c r="F2122" i="21"/>
  <c r="E2122" i="21"/>
  <c r="D2123" i="21"/>
  <c r="P2127" i="21"/>
  <c r="O2127" i="21"/>
  <c r="N2127" i="21"/>
  <c r="Q2127" i="21"/>
  <c r="M2128" i="21"/>
  <c r="I2128" i="21"/>
  <c r="H2129" i="21"/>
  <c r="K2128" i="21"/>
  <c r="J2128" i="21"/>
  <c r="L2128" i="21"/>
  <c r="D2124" i="21"/>
  <c r="E2123" i="21"/>
  <c r="F2123" i="21"/>
  <c r="Q2128" i="21"/>
  <c r="N2128" i="21"/>
  <c r="P2128" i="21"/>
  <c r="O2128" i="21"/>
  <c r="M2129" i="21"/>
  <c r="K2129" i="21"/>
  <c r="H2130" i="21"/>
  <c r="J2129" i="21"/>
  <c r="L2129" i="21"/>
  <c r="I2129" i="21"/>
  <c r="E2124" i="21"/>
  <c r="D2125" i="21"/>
  <c r="F2124" i="21"/>
  <c r="L2130" i="21"/>
  <c r="M2130" i="21"/>
  <c r="K2130" i="21"/>
  <c r="H2131" i="21"/>
  <c r="I2130" i="21"/>
  <c r="J2130" i="21"/>
  <c r="P2129" i="21"/>
  <c r="Q2129" i="21"/>
  <c r="N2129" i="21"/>
  <c r="O2129" i="21"/>
  <c r="D2126" i="21"/>
  <c r="E2125" i="21"/>
  <c r="F2125" i="21"/>
  <c r="H2132" i="21"/>
  <c r="M2131" i="21"/>
  <c r="J2131" i="21"/>
  <c r="I2131" i="21"/>
  <c r="K2131" i="21"/>
  <c r="L2131" i="21"/>
  <c r="Q2130" i="21"/>
  <c r="N2130" i="21"/>
  <c r="P2130" i="21"/>
  <c r="O2130" i="21"/>
  <c r="D2127" i="21"/>
  <c r="F2126" i="21"/>
  <c r="E2126" i="21"/>
  <c r="M2132" i="21"/>
  <c r="K2132" i="21"/>
  <c r="L2132" i="21"/>
  <c r="I2132" i="21"/>
  <c r="H2133" i="21"/>
  <c r="J2132" i="21"/>
  <c r="Q2131" i="21"/>
  <c r="O2131" i="21"/>
  <c r="N2131" i="21"/>
  <c r="P2131" i="21"/>
  <c r="E2127" i="21"/>
  <c r="F2127" i="21"/>
  <c r="D2128" i="21"/>
  <c r="P2132" i="21"/>
  <c r="O2132" i="21"/>
  <c r="Q2132" i="21"/>
  <c r="N2132" i="21"/>
  <c r="M2133" i="21"/>
  <c r="I2133" i="21"/>
  <c r="L2133" i="21"/>
  <c r="H2134" i="21"/>
  <c r="J2133" i="21"/>
  <c r="K2133" i="21"/>
  <c r="E2128" i="21"/>
  <c r="D2129" i="21"/>
  <c r="F2128" i="21"/>
  <c r="O2133" i="21"/>
  <c r="N2133" i="21"/>
  <c r="P2133" i="21"/>
  <c r="Q2133" i="21"/>
  <c r="M2134" i="21"/>
  <c r="L2134" i="21"/>
  <c r="J2134" i="21"/>
  <c r="H2135" i="21"/>
  <c r="I2134" i="21"/>
  <c r="K2134" i="21"/>
  <c r="D2130" i="21"/>
  <c r="E2129" i="21"/>
  <c r="F2129" i="21"/>
  <c r="L2135" i="21"/>
  <c r="J2135" i="21"/>
  <c r="H2136" i="21"/>
  <c r="K2135" i="21"/>
  <c r="M2135" i="21"/>
  <c r="I2135" i="21"/>
  <c r="O2134" i="21"/>
  <c r="N2134" i="21"/>
  <c r="Q2134" i="21"/>
  <c r="P2134" i="21"/>
  <c r="E2130" i="21"/>
  <c r="F2130" i="21"/>
  <c r="D2131" i="21"/>
  <c r="J2136" i="21"/>
  <c r="L2136" i="21"/>
  <c r="H2137" i="21"/>
  <c r="K2136" i="21"/>
  <c r="M2136" i="21"/>
  <c r="I2136" i="21"/>
  <c r="Q2135" i="21"/>
  <c r="O2135" i="21"/>
  <c r="P2135" i="21"/>
  <c r="N2135" i="21"/>
  <c r="F2131" i="21"/>
  <c r="D2132" i="21"/>
  <c r="E2131" i="21"/>
  <c r="I2137" i="21"/>
  <c r="J2137" i="21"/>
  <c r="L2137" i="21"/>
  <c r="K2137" i="21"/>
  <c r="H2138" i="21"/>
  <c r="M2137" i="21"/>
  <c r="N2136" i="21"/>
  <c r="O2136" i="21"/>
  <c r="P2136" i="21"/>
  <c r="Q2136" i="21"/>
  <c r="F2132" i="21"/>
  <c r="D2133" i="21"/>
  <c r="E2132" i="21"/>
  <c r="P2137" i="21"/>
  <c r="O2137" i="21"/>
  <c r="Q2137" i="21"/>
  <c r="N2137" i="21"/>
  <c r="J2138" i="21"/>
  <c r="K2138" i="21"/>
  <c r="L2138" i="21"/>
  <c r="H2139" i="21"/>
  <c r="I2138" i="21"/>
  <c r="M2138" i="21"/>
  <c r="F2133" i="21"/>
  <c r="D2134" i="21"/>
  <c r="E2133" i="21"/>
  <c r="K2139" i="21"/>
  <c r="J2139" i="21"/>
  <c r="I2139" i="21"/>
  <c r="H2140" i="21"/>
  <c r="M2139" i="21"/>
  <c r="L2139" i="21"/>
  <c r="Q2138" i="21"/>
  <c r="N2138" i="21"/>
  <c r="P2138" i="21"/>
  <c r="O2138" i="21"/>
  <c r="D2135" i="21"/>
  <c r="E2134" i="21"/>
  <c r="F2134" i="21"/>
  <c r="O2139" i="21"/>
  <c r="Q2139" i="21"/>
  <c r="P2139" i="21"/>
  <c r="N2139" i="21"/>
  <c r="I2140" i="21"/>
  <c r="J2140" i="21"/>
  <c r="K2140" i="21"/>
  <c r="H2141" i="21"/>
  <c r="L2140" i="21"/>
  <c r="M2140" i="21"/>
  <c r="F2135" i="21"/>
  <c r="E2135" i="21"/>
  <c r="D2136" i="21"/>
  <c r="Q2140" i="21"/>
  <c r="N2140" i="21"/>
  <c r="O2140" i="21"/>
  <c r="P2140" i="21"/>
  <c r="L2141" i="21"/>
  <c r="I2141" i="21"/>
  <c r="H2142" i="21"/>
  <c r="K2141" i="21"/>
  <c r="J2141" i="21"/>
  <c r="M2141" i="21"/>
  <c r="F2136" i="21"/>
  <c r="E2136" i="21"/>
  <c r="D2137" i="21"/>
  <c r="O2141" i="21"/>
  <c r="P2141" i="21"/>
  <c r="N2141" i="21"/>
  <c r="Q2141" i="21"/>
  <c r="K2142" i="21"/>
  <c r="M2142" i="21"/>
  <c r="I2142" i="21"/>
  <c r="H2143" i="21"/>
  <c r="L2142" i="21"/>
  <c r="J2142" i="21"/>
  <c r="D2138" i="21"/>
  <c r="F2137" i="21"/>
  <c r="E2137" i="21"/>
  <c r="Q2142" i="21"/>
  <c r="O2142" i="21"/>
  <c r="N2142" i="21"/>
  <c r="P2142" i="21"/>
  <c r="M2143" i="21"/>
  <c r="I2143" i="21"/>
  <c r="J2143" i="21"/>
  <c r="H2144" i="21"/>
  <c r="L2143" i="21"/>
  <c r="K2143" i="21"/>
  <c r="F2138" i="21"/>
  <c r="E2138" i="21"/>
  <c r="D2139" i="21"/>
  <c r="N2143" i="21"/>
  <c r="O2143" i="21"/>
  <c r="Q2143" i="21"/>
  <c r="P2143" i="21"/>
  <c r="I2144" i="21"/>
  <c r="J2144" i="21"/>
  <c r="H2145" i="21"/>
  <c r="M2144" i="21"/>
  <c r="K2144" i="21"/>
  <c r="L2144" i="21"/>
  <c r="D2140" i="21"/>
  <c r="F2139" i="21"/>
  <c r="E2139" i="21"/>
  <c r="N2144" i="21"/>
  <c r="O2144" i="21"/>
  <c r="P2144" i="21"/>
  <c r="Q2144" i="21"/>
  <c r="K2145" i="21"/>
  <c r="I2145" i="21"/>
  <c r="J2145" i="21"/>
  <c r="M2145" i="21"/>
  <c r="H2146" i="21"/>
  <c r="L2145" i="21"/>
  <c r="F2140" i="21"/>
  <c r="D2141" i="21"/>
  <c r="E2140" i="21"/>
  <c r="N2145" i="21"/>
  <c r="O2145" i="21"/>
  <c r="Q2145" i="21"/>
  <c r="P2145" i="21"/>
  <c r="K2146" i="21"/>
  <c r="I2146" i="21"/>
  <c r="H2147" i="21"/>
  <c r="M2146" i="21"/>
  <c r="J2146" i="21"/>
  <c r="L2146" i="21"/>
  <c r="F2141" i="21"/>
  <c r="D2142" i="21"/>
  <c r="E2141" i="21"/>
  <c r="O2146" i="21"/>
  <c r="N2146" i="21"/>
  <c r="Q2146" i="21"/>
  <c r="P2146" i="21"/>
  <c r="L2147" i="21"/>
  <c r="J2147" i="21"/>
  <c r="M2147" i="21"/>
  <c r="H2148" i="21"/>
  <c r="I2147" i="21"/>
  <c r="K2147" i="21"/>
  <c r="D2143" i="21"/>
  <c r="E2142" i="21"/>
  <c r="F2142" i="21"/>
  <c r="K2148" i="21"/>
  <c r="I2148" i="21"/>
  <c r="H2149" i="21"/>
  <c r="M2148" i="21"/>
  <c r="J2148" i="21"/>
  <c r="L2148" i="21"/>
  <c r="P2147" i="21"/>
  <c r="O2147" i="21"/>
  <c r="Q2147" i="21"/>
  <c r="N2147" i="21"/>
  <c r="E2143" i="21"/>
  <c r="F2143" i="21"/>
  <c r="D2144" i="21"/>
  <c r="P2148" i="21"/>
  <c r="Q2148" i="21"/>
  <c r="O2148" i="21"/>
  <c r="N2148" i="21"/>
  <c r="M2149" i="21"/>
  <c r="K2149" i="21"/>
  <c r="H2150" i="21"/>
  <c r="J2149" i="21"/>
  <c r="I2149" i="21"/>
  <c r="L2149" i="21"/>
  <c r="E2144" i="21"/>
  <c r="F2144" i="21"/>
  <c r="D2145" i="21"/>
  <c r="J2150" i="21"/>
  <c r="M2150" i="21"/>
  <c r="K2150" i="21"/>
  <c r="H2151" i="21"/>
  <c r="I2150" i="21"/>
  <c r="L2150" i="21"/>
  <c r="O2149" i="21"/>
  <c r="N2149" i="21"/>
  <c r="Q2149" i="21"/>
  <c r="P2149" i="21"/>
  <c r="D2146" i="21"/>
  <c r="E2145" i="21"/>
  <c r="F2145" i="21"/>
  <c r="J2151" i="21"/>
  <c r="L2151" i="21"/>
  <c r="H2152" i="21"/>
  <c r="I2151" i="21"/>
  <c r="M2151" i="21"/>
  <c r="K2151" i="21"/>
  <c r="Q2150" i="21"/>
  <c r="N2150" i="21"/>
  <c r="P2150" i="21"/>
  <c r="O2150" i="21"/>
  <c r="E2146" i="21"/>
  <c r="F2146" i="21"/>
  <c r="D2147" i="21"/>
  <c r="M2152" i="21"/>
  <c r="H2153" i="21"/>
  <c r="K2152" i="21"/>
  <c r="J2152" i="21"/>
  <c r="I2152" i="21"/>
  <c r="L2152" i="21"/>
  <c r="Q2151" i="21"/>
  <c r="N2151" i="21"/>
  <c r="P2151" i="21"/>
  <c r="O2151" i="21"/>
  <c r="D2148" i="21"/>
  <c r="E2147" i="21"/>
  <c r="F2147" i="21"/>
  <c r="M2153" i="21"/>
  <c r="I2153" i="21"/>
  <c r="L2153" i="21"/>
  <c r="K2153" i="21"/>
  <c r="H2154" i="21"/>
  <c r="J2153" i="21"/>
  <c r="N2152" i="21"/>
  <c r="O2152" i="21"/>
  <c r="P2152" i="21"/>
  <c r="Q2152" i="21"/>
  <c r="E2148" i="21"/>
  <c r="D2149" i="21"/>
  <c r="F2148" i="21"/>
  <c r="N2153" i="21"/>
  <c r="P2153" i="21"/>
  <c r="Q2153" i="21"/>
  <c r="O2153" i="21"/>
  <c r="I2154" i="21"/>
  <c r="H2155" i="21"/>
  <c r="K2154" i="21"/>
  <c r="L2154" i="21"/>
  <c r="M2154" i="21"/>
  <c r="J2154" i="21"/>
  <c r="E2149" i="21"/>
  <c r="D2150" i="21"/>
  <c r="F2149" i="21"/>
  <c r="Q2154" i="21"/>
  <c r="N2154" i="21"/>
  <c r="P2154" i="21"/>
  <c r="O2154" i="21"/>
  <c r="J2155" i="21"/>
  <c r="K2155" i="21"/>
  <c r="H2156" i="21"/>
  <c r="I2155" i="21"/>
  <c r="M2155" i="21"/>
  <c r="L2155" i="21"/>
  <c r="D2151" i="21"/>
  <c r="F2150" i="21"/>
  <c r="E2150" i="21"/>
  <c r="M2156" i="21"/>
  <c r="H2157" i="21"/>
  <c r="J2156" i="21"/>
  <c r="K2156" i="21"/>
  <c r="L2156" i="21"/>
  <c r="I2156" i="21"/>
  <c r="O2155" i="21"/>
  <c r="P2155" i="21"/>
  <c r="Q2155" i="21"/>
  <c r="N2155" i="21"/>
  <c r="F2151" i="21"/>
  <c r="E2151" i="21"/>
  <c r="D2152" i="21"/>
  <c r="J2157" i="21"/>
  <c r="H2158" i="21"/>
  <c r="L2157" i="21"/>
  <c r="M2157" i="21"/>
  <c r="I2157" i="21"/>
  <c r="K2157" i="21"/>
  <c r="O2156" i="21"/>
  <c r="Q2156" i="21"/>
  <c r="P2156" i="21"/>
  <c r="N2156" i="21"/>
  <c r="E2152" i="21"/>
  <c r="F2152" i="21"/>
  <c r="D2153" i="21"/>
  <c r="K2158" i="21"/>
  <c r="I2158" i="21"/>
  <c r="L2158" i="21"/>
  <c r="H2159" i="21"/>
  <c r="M2158" i="21"/>
  <c r="J2158" i="21"/>
  <c r="Q2157" i="21"/>
  <c r="P2157" i="21"/>
  <c r="N2157" i="21"/>
  <c r="O2157" i="21"/>
  <c r="D2154" i="21"/>
  <c r="F2153" i="21"/>
  <c r="E2153" i="21"/>
  <c r="Q2158" i="21"/>
  <c r="O2158" i="21"/>
  <c r="P2158" i="21"/>
  <c r="N2158" i="21"/>
  <c r="M2159" i="21"/>
  <c r="H2160" i="21"/>
  <c r="K2159" i="21"/>
  <c r="I2159" i="21"/>
  <c r="J2159" i="21"/>
  <c r="L2159" i="21"/>
  <c r="E2154" i="21"/>
  <c r="F2154" i="21"/>
  <c r="D2155" i="21"/>
  <c r="H2161" i="21"/>
  <c r="M2160" i="21"/>
  <c r="L2160" i="21"/>
  <c r="I2160" i="21"/>
  <c r="J2160" i="21"/>
  <c r="K2160" i="21"/>
  <c r="O2159" i="21"/>
  <c r="N2159" i="21"/>
  <c r="P2159" i="21"/>
  <c r="Q2159" i="21"/>
  <c r="E2155" i="21"/>
  <c r="F2155" i="21"/>
  <c r="D2156" i="21"/>
  <c r="K2161" i="21"/>
  <c r="H2162" i="21"/>
  <c r="L2161" i="21"/>
  <c r="I2161" i="21"/>
  <c r="M2161" i="21"/>
  <c r="J2161" i="21"/>
  <c r="Q2160" i="21"/>
  <c r="O2160" i="21"/>
  <c r="N2160" i="21"/>
  <c r="P2160" i="21"/>
  <c r="D2157" i="21"/>
  <c r="F2156" i="21"/>
  <c r="E2156" i="21"/>
  <c r="J2162" i="21"/>
  <c r="H2163" i="21"/>
  <c r="M2162" i="21"/>
  <c r="K2162" i="21"/>
  <c r="L2162" i="21"/>
  <c r="I2162" i="21"/>
  <c r="Q2161" i="21"/>
  <c r="N2161" i="21"/>
  <c r="P2161" i="21"/>
  <c r="O2161" i="21"/>
  <c r="F2157" i="21"/>
  <c r="D2158" i="21"/>
  <c r="E2157" i="21"/>
  <c r="M2163" i="21"/>
  <c r="L2163" i="21"/>
  <c r="H2164" i="21"/>
  <c r="I2163" i="21"/>
  <c r="J2163" i="21"/>
  <c r="K2163" i="21"/>
  <c r="Q2162" i="21"/>
  <c r="N2162" i="21"/>
  <c r="P2162" i="21"/>
  <c r="O2162" i="21"/>
  <c r="D2159" i="21"/>
  <c r="E2158" i="21"/>
  <c r="F2158" i="21"/>
  <c r="H2165" i="21"/>
  <c r="J2164" i="21"/>
  <c r="L2164" i="21"/>
  <c r="M2164" i="21"/>
  <c r="K2164" i="21"/>
  <c r="I2164" i="21"/>
  <c r="P2163" i="21"/>
  <c r="Q2163" i="21"/>
  <c r="N2163" i="21"/>
  <c r="O2163" i="21"/>
  <c r="D2160" i="21"/>
  <c r="E2159" i="21"/>
  <c r="F2159" i="21"/>
  <c r="L2165" i="21"/>
  <c r="M2165" i="21"/>
  <c r="J2165" i="21"/>
  <c r="I2165" i="21"/>
  <c r="H2166" i="21"/>
  <c r="K2165" i="21"/>
  <c r="N2164" i="21"/>
  <c r="O2164" i="21"/>
  <c r="Q2164" i="21"/>
  <c r="P2164" i="21"/>
  <c r="E2160" i="21"/>
  <c r="D2161" i="21"/>
  <c r="F2160" i="21"/>
  <c r="N2165" i="21"/>
  <c r="Q2165" i="21"/>
  <c r="O2165" i="21"/>
  <c r="P2165" i="21"/>
  <c r="L2166" i="21"/>
  <c r="K2166" i="21"/>
  <c r="J2166" i="21"/>
  <c r="H2167" i="21"/>
  <c r="I2166" i="21"/>
  <c r="M2166" i="21"/>
  <c r="D2162" i="21"/>
  <c r="E2161" i="21"/>
  <c r="F2161" i="21"/>
  <c r="H2168" i="21"/>
  <c r="M2167" i="21"/>
  <c r="I2167" i="21"/>
  <c r="J2167" i="21"/>
  <c r="K2167" i="21"/>
  <c r="L2167" i="21"/>
  <c r="O2166" i="21"/>
  <c r="Q2166" i="21"/>
  <c r="N2166" i="21"/>
  <c r="P2166" i="21"/>
  <c r="D2163" i="21"/>
  <c r="F2162" i="21"/>
  <c r="E2162" i="21"/>
  <c r="L2168" i="21"/>
  <c r="K2168" i="21"/>
  <c r="J2168" i="21"/>
  <c r="M2168" i="21"/>
  <c r="H2169" i="21"/>
  <c r="I2168" i="21"/>
  <c r="Q2167" i="21"/>
  <c r="P2167" i="21"/>
  <c r="O2167" i="21"/>
  <c r="N2167" i="21"/>
  <c r="D2164" i="21"/>
  <c r="F2163" i="21"/>
  <c r="E2163" i="21"/>
  <c r="I2169" i="21"/>
  <c r="K2169" i="21"/>
  <c r="L2169" i="21"/>
  <c r="M2169" i="21"/>
  <c r="H2170" i="21"/>
  <c r="J2169" i="21"/>
  <c r="N2168" i="21"/>
  <c r="O2168" i="21"/>
  <c r="P2168" i="21"/>
  <c r="Q2168" i="21"/>
  <c r="D2165" i="21"/>
  <c r="E2164" i="21"/>
  <c r="F2164" i="21"/>
  <c r="P2169" i="21"/>
  <c r="O2169" i="21"/>
  <c r="N2169" i="21"/>
  <c r="Q2169" i="21"/>
  <c r="H2171" i="21"/>
  <c r="I2170" i="21"/>
  <c r="J2170" i="21"/>
  <c r="M2170" i="21"/>
  <c r="K2170" i="21"/>
  <c r="L2170" i="21"/>
  <c r="F2165" i="21"/>
  <c r="D2166" i="21"/>
  <c r="E2165" i="21"/>
  <c r="H2172" i="21"/>
  <c r="L2171" i="21"/>
  <c r="I2171" i="21"/>
  <c r="J2171" i="21"/>
  <c r="M2171" i="21"/>
  <c r="K2171" i="21"/>
  <c r="Q2170" i="21"/>
  <c r="N2170" i="21"/>
  <c r="P2170" i="21"/>
  <c r="O2170" i="21"/>
  <c r="D2167" i="21"/>
  <c r="E2166" i="21"/>
  <c r="F2166" i="21"/>
  <c r="K2172" i="21"/>
  <c r="J2172" i="21"/>
  <c r="L2172" i="21"/>
  <c r="H2173" i="21"/>
  <c r="I2172" i="21"/>
  <c r="M2172" i="21"/>
  <c r="Q2171" i="21"/>
  <c r="P2171" i="21"/>
  <c r="O2171" i="21"/>
  <c r="N2171" i="21"/>
  <c r="D2168" i="21"/>
  <c r="F2167" i="21"/>
  <c r="E2167" i="21"/>
  <c r="K2173" i="21"/>
  <c r="M2173" i="21"/>
  <c r="I2173" i="21"/>
  <c r="J2173" i="21"/>
  <c r="H2174" i="21"/>
  <c r="L2173" i="21"/>
  <c r="P2172" i="21"/>
  <c r="Q2172" i="21"/>
  <c r="O2172" i="21"/>
  <c r="N2172" i="21"/>
  <c r="E2168" i="21"/>
  <c r="D2169" i="21"/>
  <c r="F2168" i="21"/>
  <c r="Q2173" i="21"/>
  <c r="P2173" i="21"/>
  <c r="N2173" i="21"/>
  <c r="O2173" i="21"/>
  <c r="M2174" i="21"/>
  <c r="I2174" i="21"/>
  <c r="K2174" i="21"/>
  <c r="H2175" i="21"/>
  <c r="J2174" i="21"/>
  <c r="L2174" i="21"/>
  <c r="D2170" i="21"/>
  <c r="E2169" i="21"/>
  <c r="F2169" i="21"/>
  <c r="O2174" i="21"/>
  <c r="Q2174" i="21"/>
  <c r="N2174" i="21"/>
  <c r="P2174" i="21"/>
  <c r="H2176" i="21"/>
  <c r="J2175" i="21"/>
  <c r="L2175" i="21"/>
  <c r="M2175" i="21"/>
  <c r="K2175" i="21"/>
  <c r="I2175" i="21"/>
  <c r="D2171" i="21"/>
  <c r="F2170" i="21"/>
  <c r="E2170" i="21"/>
  <c r="J2176" i="21"/>
  <c r="K2176" i="21"/>
  <c r="I2176" i="21"/>
  <c r="L2176" i="21"/>
  <c r="H2177" i="21"/>
  <c r="M2176" i="21"/>
  <c r="P2175" i="21"/>
  <c r="O2175" i="21"/>
  <c r="N2175" i="21"/>
  <c r="Q2175" i="21"/>
  <c r="E2171" i="21"/>
  <c r="F2171" i="21"/>
  <c r="D2172" i="21"/>
  <c r="N2176" i="21"/>
  <c r="O2176" i="21"/>
  <c r="P2176" i="21"/>
  <c r="Q2176" i="21"/>
  <c r="I2177" i="21"/>
  <c r="M2177" i="21"/>
  <c r="J2177" i="21"/>
  <c r="H2178" i="21"/>
  <c r="K2177" i="21"/>
  <c r="L2177" i="21"/>
  <c r="D2173" i="21"/>
  <c r="E2172" i="21"/>
  <c r="F2172" i="21"/>
  <c r="Q2177" i="21"/>
  <c r="O2177" i="21"/>
  <c r="N2177" i="21"/>
  <c r="P2177" i="21"/>
  <c r="L2178" i="21"/>
  <c r="M2178" i="21"/>
  <c r="I2178" i="21"/>
  <c r="H2179" i="21"/>
  <c r="J2178" i="21"/>
  <c r="K2178" i="21"/>
  <c r="F2173" i="21"/>
  <c r="E2173" i="21"/>
  <c r="D2174" i="21"/>
  <c r="Q2178" i="21"/>
  <c r="N2178" i="21"/>
  <c r="O2178" i="21"/>
  <c r="P2178" i="21"/>
  <c r="L2179" i="21"/>
  <c r="I2179" i="21"/>
  <c r="H2180" i="21"/>
  <c r="J2179" i="21"/>
  <c r="K2179" i="21"/>
  <c r="M2179" i="21"/>
  <c r="D2175" i="21"/>
  <c r="F2174" i="21"/>
  <c r="E2174" i="21"/>
  <c r="O2179" i="21"/>
  <c r="Q2179" i="21"/>
  <c r="N2179" i="21"/>
  <c r="P2179" i="21"/>
  <c r="I2180" i="21"/>
  <c r="K2180" i="21"/>
  <c r="L2180" i="21"/>
  <c r="H2181" i="21"/>
  <c r="M2180" i="21"/>
  <c r="J2180" i="21"/>
  <c r="D2176" i="21"/>
  <c r="E2175" i="21"/>
  <c r="F2175" i="21"/>
  <c r="Q2180" i="21"/>
  <c r="N2180" i="21"/>
  <c r="O2180" i="21"/>
  <c r="P2180" i="21"/>
  <c r="I2181" i="21"/>
  <c r="M2181" i="21"/>
  <c r="J2181" i="21"/>
  <c r="L2181" i="21"/>
  <c r="H2182" i="21"/>
  <c r="K2181" i="21"/>
  <c r="F2176" i="21"/>
  <c r="D2177" i="21"/>
  <c r="E2176" i="21"/>
  <c r="Q2181" i="21"/>
  <c r="N2181" i="21"/>
  <c r="P2181" i="21"/>
  <c r="O2181" i="21"/>
  <c r="M2182" i="21"/>
  <c r="K2182" i="21"/>
  <c r="J2182" i="21"/>
  <c r="H2183" i="21"/>
  <c r="L2182" i="21"/>
  <c r="I2182" i="21"/>
  <c r="D2178" i="21"/>
  <c r="F2177" i="21"/>
  <c r="E2177" i="21"/>
  <c r="L2183" i="21"/>
  <c r="M2183" i="21"/>
  <c r="J2183" i="21"/>
  <c r="K2183" i="21"/>
  <c r="H2184" i="21"/>
  <c r="I2183" i="21"/>
  <c r="P2182" i="21"/>
  <c r="O2182" i="21"/>
  <c r="Q2182" i="21"/>
  <c r="N2182" i="21"/>
  <c r="F2178" i="21"/>
  <c r="E2178" i="21"/>
  <c r="D2179" i="21"/>
  <c r="J2184" i="21"/>
  <c r="K2184" i="21"/>
  <c r="M2184" i="21"/>
  <c r="L2184" i="21"/>
  <c r="H2185" i="21"/>
  <c r="I2184" i="21"/>
  <c r="O2183" i="21"/>
  <c r="N2183" i="21"/>
  <c r="P2183" i="21"/>
  <c r="Q2183" i="21"/>
  <c r="F2179" i="21"/>
  <c r="E2179" i="21"/>
  <c r="D2180" i="21"/>
  <c r="L2185" i="21"/>
  <c r="M2185" i="21"/>
  <c r="K2185" i="21"/>
  <c r="H2186" i="21"/>
  <c r="I2185" i="21"/>
  <c r="J2185" i="21"/>
  <c r="O2184" i="21"/>
  <c r="Q2184" i="21"/>
  <c r="N2184" i="21"/>
  <c r="P2184" i="21"/>
  <c r="F2180" i="21"/>
  <c r="E2180" i="21"/>
  <c r="D2181" i="21"/>
  <c r="L2186" i="21"/>
  <c r="I2186" i="21"/>
  <c r="K2186" i="21"/>
  <c r="H2187" i="21"/>
  <c r="J2186" i="21"/>
  <c r="M2186" i="21"/>
  <c r="P2185" i="21"/>
  <c r="O2185" i="21"/>
  <c r="Q2185" i="21"/>
  <c r="N2185" i="21"/>
  <c r="F2181" i="21"/>
  <c r="E2181" i="21"/>
  <c r="D2182" i="21"/>
  <c r="P2186" i="21"/>
  <c r="O2186" i="21"/>
  <c r="Q2186" i="21"/>
  <c r="N2186" i="21"/>
  <c r="J2187" i="21"/>
  <c r="L2187" i="21"/>
  <c r="H2188" i="21"/>
  <c r="M2187" i="21"/>
  <c r="I2187" i="21"/>
  <c r="K2187" i="21"/>
  <c r="D2183" i="21"/>
  <c r="E2182" i="21"/>
  <c r="F2182" i="21"/>
  <c r="I2188" i="21"/>
  <c r="M2188" i="21"/>
  <c r="L2188" i="21"/>
  <c r="J2188" i="21"/>
  <c r="H2189" i="21"/>
  <c r="K2188" i="21"/>
  <c r="Q2187" i="21"/>
  <c r="P2187" i="21"/>
  <c r="N2187" i="21"/>
  <c r="O2187" i="21"/>
  <c r="F2183" i="21"/>
  <c r="E2183" i="21"/>
  <c r="D2184" i="21"/>
  <c r="Q2188" i="21"/>
  <c r="P2188" i="21"/>
  <c r="O2188" i="21"/>
  <c r="N2188" i="21"/>
  <c r="I2189" i="21"/>
  <c r="L2189" i="21"/>
  <c r="H2190" i="21"/>
  <c r="J2189" i="21"/>
  <c r="K2189" i="21"/>
  <c r="M2189" i="21"/>
  <c r="F2184" i="21"/>
  <c r="E2184" i="21"/>
  <c r="D2185" i="21"/>
  <c r="O2189" i="21"/>
  <c r="Q2189" i="21"/>
  <c r="P2189" i="21"/>
  <c r="N2189" i="21"/>
  <c r="L2190" i="21"/>
  <c r="M2190" i="21"/>
  <c r="H2191" i="21"/>
  <c r="K2190" i="21"/>
  <c r="I2190" i="21"/>
  <c r="J2190" i="21"/>
  <c r="D2186" i="21"/>
  <c r="E2185" i="21"/>
  <c r="F2185" i="21"/>
  <c r="I2191" i="21"/>
  <c r="M2191" i="21"/>
  <c r="J2191" i="21"/>
  <c r="K2191" i="21"/>
  <c r="H2192" i="21"/>
  <c r="L2191" i="21"/>
  <c r="O2190" i="21"/>
  <c r="Q2190" i="21"/>
  <c r="N2190" i="21"/>
  <c r="P2190" i="21"/>
  <c r="F2186" i="21"/>
  <c r="E2186" i="21"/>
  <c r="D2187" i="21"/>
  <c r="Q2191" i="21"/>
  <c r="O2191" i="21"/>
  <c r="N2191" i="21"/>
  <c r="P2191" i="21"/>
  <c r="K2192" i="21"/>
  <c r="J2192" i="21"/>
  <c r="L2192" i="21"/>
  <c r="M2192" i="21"/>
  <c r="H2193" i="21"/>
  <c r="I2192" i="21"/>
  <c r="F2187" i="21"/>
  <c r="E2187" i="21"/>
  <c r="D2188" i="21"/>
  <c r="K2193" i="21"/>
  <c r="M2193" i="21"/>
  <c r="J2193" i="21"/>
  <c r="H2194" i="21"/>
  <c r="L2193" i="21"/>
  <c r="I2193" i="21"/>
  <c r="Q2192" i="21"/>
  <c r="P2192" i="21"/>
  <c r="O2192" i="21"/>
  <c r="N2192" i="21"/>
  <c r="F2188" i="21"/>
  <c r="E2188" i="21"/>
  <c r="D2189" i="21"/>
  <c r="I2194" i="21"/>
  <c r="J2194" i="21"/>
  <c r="L2194" i="21"/>
  <c r="H2195" i="21"/>
  <c r="M2194" i="21"/>
  <c r="K2194" i="21"/>
  <c r="P2193" i="21"/>
  <c r="Q2193" i="21"/>
  <c r="N2193" i="21"/>
  <c r="O2193" i="21"/>
  <c r="E2189" i="21"/>
  <c r="F2189" i="21"/>
  <c r="D2190" i="21"/>
  <c r="Q2194" i="21"/>
  <c r="N2194" i="21"/>
  <c r="P2194" i="21"/>
  <c r="O2194" i="21"/>
  <c r="J2195" i="21"/>
  <c r="K2195" i="21"/>
  <c r="H2196" i="21"/>
  <c r="I2195" i="21"/>
  <c r="M2195" i="21"/>
  <c r="L2195" i="21"/>
  <c r="D2191" i="21"/>
  <c r="E2190" i="21"/>
  <c r="F2190" i="21"/>
  <c r="I2196" i="21"/>
  <c r="J2196" i="21"/>
  <c r="M2196" i="21"/>
  <c r="H2197" i="21"/>
  <c r="L2196" i="21"/>
  <c r="K2196" i="21"/>
  <c r="Q2195" i="21"/>
  <c r="P2195" i="21"/>
  <c r="O2195" i="21"/>
  <c r="N2195" i="21"/>
  <c r="D2192" i="21"/>
  <c r="F2191" i="21"/>
  <c r="E2191" i="21"/>
  <c r="Q2196" i="21"/>
  <c r="P2196" i="21"/>
  <c r="O2196" i="21"/>
  <c r="N2196" i="21"/>
  <c r="M2197" i="21"/>
  <c r="K2197" i="21"/>
  <c r="L2197" i="21"/>
  <c r="I2197" i="21"/>
  <c r="H2198" i="21"/>
  <c r="J2197" i="21"/>
  <c r="F2192" i="21"/>
  <c r="D2193" i="21"/>
  <c r="E2192" i="21"/>
  <c r="Q2197" i="21"/>
  <c r="N2197" i="21"/>
  <c r="O2197" i="21"/>
  <c r="P2197" i="21"/>
  <c r="J2198" i="21"/>
  <c r="K2198" i="21"/>
  <c r="I2198" i="21"/>
  <c r="H2199" i="21"/>
  <c r="L2198" i="21"/>
  <c r="M2198" i="21"/>
  <c r="D2194" i="21"/>
  <c r="E2193" i="21"/>
  <c r="F2193" i="21"/>
  <c r="P2198" i="21"/>
  <c r="O2198" i="21"/>
  <c r="Q2198" i="21"/>
  <c r="N2198" i="21"/>
  <c r="K2199" i="21"/>
  <c r="I2199" i="21"/>
  <c r="J2199" i="21"/>
  <c r="M2199" i="21"/>
  <c r="H2200" i="21"/>
  <c r="L2199" i="21"/>
  <c r="F2194" i="21"/>
  <c r="E2194" i="21"/>
  <c r="D2195" i="21"/>
  <c r="Q2199" i="21"/>
  <c r="P2199" i="21"/>
  <c r="N2199" i="21"/>
  <c r="O2199" i="21"/>
  <c r="J2200" i="21"/>
  <c r="I2200" i="21"/>
  <c r="M2200" i="21"/>
  <c r="K2200" i="21"/>
  <c r="H2201" i="21"/>
  <c r="L2200" i="21"/>
  <c r="F2195" i="21"/>
  <c r="E2195" i="21"/>
  <c r="D2196" i="21"/>
  <c r="P2200" i="21"/>
  <c r="N2200" i="21"/>
  <c r="O2200" i="21"/>
  <c r="Q2200" i="21"/>
  <c r="I2201" i="21"/>
  <c r="J2201" i="21"/>
  <c r="K2201" i="21"/>
  <c r="H2202" i="21"/>
  <c r="M2201" i="21"/>
  <c r="L2201" i="21"/>
  <c r="F2196" i="21"/>
  <c r="E2196" i="21"/>
  <c r="D2197" i="21"/>
  <c r="O2201" i="21"/>
  <c r="N2201" i="21"/>
  <c r="P2201" i="21"/>
  <c r="Q2201" i="21"/>
  <c r="K2202" i="21"/>
  <c r="I2202" i="21"/>
  <c r="J2202" i="21"/>
  <c r="H2203" i="21"/>
  <c r="M2202" i="21"/>
  <c r="L2202" i="21"/>
  <c r="E2197" i="21"/>
  <c r="F2197" i="21"/>
  <c r="D2198" i="21"/>
  <c r="Q2202" i="21"/>
  <c r="N2202" i="21"/>
  <c r="O2202" i="21"/>
  <c r="P2202" i="21"/>
  <c r="L2203" i="21"/>
  <c r="I2203" i="21"/>
  <c r="H2204" i="21"/>
  <c r="M2203" i="21"/>
  <c r="K2203" i="21"/>
  <c r="J2203" i="21"/>
  <c r="D2199" i="21"/>
  <c r="E2198" i="21"/>
  <c r="F2198" i="21"/>
  <c r="P2203" i="21"/>
  <c r="Q2203" i="21"/>
  <c r="O2203" i="21"/>
  <c r="N2203" i="21"/>
  <c r="M2204" i="21"/>
  <c r="K2204" i="21"/>
  <c r="L2204" i="21"/>
  <c r="H2205" i="21"/>
  <c r="J2204" i="21"/>
  <c r="I2204" i="21"/>
  <c r="D2200" i="21"/>
  <c r="F2199" i="21"/>
  <c r="E2199" i="21"/>
  <c r="M2205" i="21"/>
  <c r="K2205" i="21"/>
  <c r="L2205" i="21"/>
  <c r="I2205" i="21"/>
  <c r="H2206" i="21"/>
  <c r="J2205" i="21"/>
  <c r="N2204" i="21"/>
  <c r="P2204" i="21"/>
  <c r="Q2204" i="21"/>
  <c r="O2204" i="21"/>
  <c r="E2200" i="21"/>
  <c r="D2201" i="21"/>
  <c r="F2200" i="21"/>
  <c r="O2205" i="21"/>
  <c r="P2205" i="21"/>
  <c r="Q2205" i="21"/>
  <c r="N2205" i="21"/>
  <c r="L2206" i="21"/>
  <c r="M2206" i="21"/>
  <c r="K2206" i="21"/>
  <c r="H2207" i="21"/>
  <c r="I2206" i="21"/>
  <c r="J2206" i="21"/>
  <c r="D2202" i="21"/>
  <c r="E2201" i="21"/>
  <c r="F2201" i="21"/>
  <c r="I2207" i="21"/>
  <c r="J2207" i="21"/>
  <c r="K2207" i="21"/>
  <c r="L2207" i="21"/>
  <c r="H2208" i="21"/>
  <c r="M2207" i="21"/>
  <c r="P2206" i="21"/>
  <c r="Q2206" i="21"/>
  <c r="N2206" i="21"/>
  <c r="O2206" i="21"/>
  <c r="E2202" i="21"/>
  <c r="F2202" i="21"/>
  <c r="D2203" i="21"/>
  <c r="P2207" i="21"/>
  <c r="Q2207" i="21"/>
  <c r="N2207" i="21"/>
  <c r="O2207" i="21"/>
  <c r="M2208" i="21"/>
  <c r="I2208" i="21"/>
  <c r="K2208" i="21"/>
  <c r="J2208" i="21"/>
  <c r="H2209" i="21"/>
  <c r="L2208" i="21"/>
  <c r="F2203" i="21"/>
  <c r="E2203" i="21"/>
  <c r="D2204" i="21"/>
  <c r="Q2208" i="21"/>
  <c r="N2208" i="21"/>
  <c r="P2208" i="21"/>
  <c r="O2208" i="21"/>
  <c r="M2209" i="21"/>
  <c r="J2209" i="21"/>
  <c r="I2209" i="21"/>
  <c r="H2210" i="21"/>
  <c r="K2209" i="21"/>
  <c r="L2209" i="21"/>
  <c r="E2204" i="21"/>
  <c r="D2205" i="21"/>
  <c r="F2204" i="21"/>
  <c r="N2209" i="21"/>
  <c r="Q2209" i="21"/>
  <c r="O2209" i="21"/>
  <c r="P2209" i="21"/>
  <c r="J2210" i="21"/>
  <c r="M2210" i="21"/>
  <c r="L2210" i="21"/>
  <c r="H2211" i="21"/>
  <c r="I2210" i="21"/>
  <c r="K2210" i="21"/>
  <c r="E2205" i="21"/>
  <c r="F2205" i="21"/>
  <c r="D2206" i="21"/>
  <c r="J2211" i="21"/>
  <c r="L2211" i="21"/>
  <c r="H2212" i="21"/>
  <c r="M2211" i="21"/>
  <c r="I2211" i="21"/>
  <c r="K2211" i="21"/>
  <c r="Q2210" i="21"/>
  <c r="N2210" i="21"/>
  <c r="O2210" i="21"/>
  <c r="P2210" i="21"/>
  <c r="D2207" i="21"/>
  <c r="E2206" i="21"/>
  <c r="F2206" i="21"/>
  <c r="I2212" i="21"/>
  <c r="K2212" i="21"/>
  <c r="L2212" i="21"/>
  <c r="H2213" i="21"/>
  <c r="J2212" i="21"/>
  <c r="M2212" i="21"/>
  <c r="O2211" i="21"/>
  <c r="N2211" i="21"/>
  <c r="Q2211" i="21"/>
  <c r="P2211" i="21"/>
  <c r="D2208" i="21"/>
  <c r="F2207" i="21"/>
  <c r="E2207" i="21"/>
  <c r="P2212" i="21"/>
  <c r="O2212" i="21"/>
  <c r="N2212" i="21"/>
  <c r="Q2212" i="21"/>
  <c r="K2213" i="21"/>
  <c r="L2213" i="21"/>
  <c r="M2213" i="21"/>
  <c r="J2213" i="21"/>
  <c r="H2214" i="21"/>
  <c r="I2213" i="21"/>
  <c r="F2208" i="21"/>
  <c r="D2209" i="21"/>
  <c r="E2208" i="21"/>
  <c r="J2214" i="21"/>
  <c r="K2214" i="21"/>
  <c r="L2214" i="21"/>
  <c r="H2215" i="21"/>
  <c r="M2214" i="21"/>
  <c r="I2214" i="21"/>
  <c r="Q2213" i="21"/>
  <c r="N2213" i="21"/>
  <c r="P2213" i="21"/>
  <c r="O2213" i="21"/>
  <c r="D2210" i="21"/>
  <c r="E2209" i="21"/>
  <c r="F2209" i="21"/>
  <c r="M2215" i="21"/>
  <c r="J2215" i="21"/>
  <c r="K2215" i="21"/>
  <c r="H2216" i="21"/>
  <c r="L2215" i="21"/>
  <c r="I2215" i="21"/>
  <c r="N2214" i="21"/>
  <c r="P2214" i="21"/>
  <c r="O2214" i="21"/>
  <c r="Q2214" i="21"/>
  <c r="E2210" i="21"/>
  <c r="D2211" i="21"/>
  <c r="F2210" i="21"/>
  <c r="I2216" i="21"/>
  <c r="M2216" i="21"/>
  <c r="K2216" i="21"/>
  <c r="L2216" i="21"/>
  <c r="H2217" i="21"/>
  <c r="J2216" i="21"/>
  <c r="O2215" i="21"/>
  <c r="N2215" i="21"/>
  <c r="P2215" i="21"/>
  <c r="Q2215" i="21"/>
  <c r="E2211" i="21"/>
  <c r="F2211" i="21"/>
  <c r="D2212" i="21"/>
  <c r="O2216" i="21"/>
  <c r="Q2216" i="21"/>
  <c r="N2216" i="21"/>
  <c r="P2216" i="21"/>
  <c r="J2217" i="21"/>
  <c r="M2217" i="21"/>
  <c r="H2218" i="21"/>
  <c r="L2217" i="21"/>
  <c r="I2217" i="21"/>
  <c r="K2217" i="21"/>
  <c r="D2213" i="21"/>
  <c r="F2212" i="21"/>
  <c r="E2212" i="21"/>
  <c r="L2218" i="21"/>
  <c r="I2218" i="21"/>
  <c r="K2218" i="21"/>
  <c r="H2219" i="21"/>
  <c r="J2218" i="21"/>
  <c r="M2218" i="21"/>
  <c r="O2217" i="21"/>
  <c r="N2217" i="21"/>
  <c r="P2217" i="21"/>
  <c r="Q2217" i="21"/>
  <c r="E2213" i="21"/>
  <c r="F2213" i="21"/>
  <c r="D2214" i="21"/>
  <c r="P2218" i="21"/>
  <c r="O2218" i="21"/>
  <c r="Q2218" i="21"/>
  <c r="N2218" i="21"/>
  <c r="I2219" i="21"/>
  <c r="J2219" i="21"/>
  <c r="H2220" i="21"/>
  <c r="M2219" i="21"/>
  <c r="K2219" i="21"/>
  <c r="L2219" i="21"/>
  <c r="D2215" i="21"/>
  <c r="E2214" i="21"/>
  <c r="F2214" i="21"/>
  <c r="O2219" i="21"/>
  <c r="Q2219" i="21"/>
  <c r="P2219" i="21"/>
  <c r="N2219" i="21"/>
  <c r="J2220" i="21"/>
  <c r="K2220" i="21"/>
  <c r="H2221" i="21"/>
  <c r="M2220" i="21"/>
  <c r="L2220" i="21"/>
  <c r="I2220" i="21"/>
  <c r="D2216" i="21"/>
  <c r="E2215" i="21"/>
  <c r="F2215" i="21"/>
  <c r="M2221" i="21"/>
  <c r="L2221" i="21"/>
  <c r="I2221" i="21"/>
  <c r="K2221" i="21"/>
  <c r="H2222" i="21"/>
  <c r="J2221" i="21"/>
  <c r="N2220" i="21"/>
  <c r="P2220" i="21"/>
  <c r="Q2220" i="21"/>
  <c r="O2220" i="21"/>
  <c r="F2216" i="21"/>
  <c r="D2217" i="21"/>
  <c r="E2216" i="21"/>
  <c r="Q2221" i="21"/>
  <c r="O2221" i="21"/>
  <c r="P2221" i="21"/>
  <c r="N2221" i="21"/>
  <c r="I2222" i="21"/>
  <c r="M2222" i="21"/>
  <c r="L2222" i="21"/>
  <c r="H2223" i="21"/>
  <c r="J2222" i="21"/>
  <c r="K2222" i="21"/>
  <c r="D2218" i="21"/>
  <c r="E2217" i="21"/>
  <c r="F2217" i="21"/>
  <c r="P2222" i="21"/>
  <c r="O2222" i="21"/>
  <c r="Q2222" i="21"/>
  <c r="N2222" i="21"/>
  <c r="J2223" i="21"/>
  <c r="I2223" i="21"/>
  <c r="H2224" i="21"/>
  <c r="M2223" i="21"/>
  <c r="L2223" i="21"/>
  <c r="K2223" i="21"/>
  <c r="D2219" i="21"/>
  <c r="F2218" i="21"/>
  <c r="E2218" i="21"/>
  <c r="P2223" i="21"/>
  <c r="Q2223" i="21"/>
  <c r="O2223" i="21"/>
  <c r="N2223" i="21"/>
  <c r="L2224" i="21"/>
  <c r="J2224" i="21"/>
  <c r="M2224" i="21"/>
  <c r="I2224" i="21"/>
  <c r="H2225" i="21"/>
  <c r="K2224" i="21"/>
  <c r="F2219" i="21"/>
  <c r="D2220" i="21"/>
  <c r="E2219" i="21"/>
  <c r="Q2224" i="21"/>
  <c r="P2224" i="21"/>
  <c r="O2224" i="21"/>
  <c r="N2224" i="21"/>
  <c r="I2225" i="21"/>
  <c r="K2225" i="21"/>
  <c r="M2225" i="21"/>
  <c r="L2225" i="21"/>
  <c r="H2226" i="21"/>
  <c r="J2225" i="21"/>
  <c r="F2220" i="21"/>
  <c r="D2221" i="21"/>
  <c r="E2220" i="21"/>
  <c r="Q2225" i="21"/>
  <c r="P2225" i="21"/>
  <c r="O2225" i="21"/>
  <c r="N2225" i="21"/>
  <c r="L2226" i="21"/>
  <c r="H2227" i="21"/>
  <c r="J2226" i="21"/>
  <c r="K2226" i="21"/>
  <c r="I2226" i="21"/>
  <c r="M2226" i="21"/>
  <c r="F2221" i="21"/>
  <c r="D2222" i="21"/>
  <c r="E2221" i="21"/>
  <c r="K2227" i="21"/>
  <c r="I2227" i="21"/>
  <c r="H2228" i="21"/>
  <c r="J2227" i="21"/>
  <c r="L2227" i="21"/>
  <c r="M2227" i="21"/>
  <c r="Q2226" i="21"/>
  <c r="N2226" i="21"/>
  <c r="P2226" i="21"/>
  <c r="O2226" i="21"/>
  <c r="D2223" i="21"/>
  <c r="E2222" i="21"/>
  <c r="F2222" i="21"/>
  <c r="Q2227" i="21"/>
  <c r="P2227" i="21"/>
  <c r="O2227" i="21"/>
  <c r="N2227" i="21"/>
  <c r="K2228" i="21"/>
  <c r="H2229" i="21"/>
  <c r="M2228" i="21"/>
  <c r="L2228" i="21"/>
  <c r="I2228" i="21"/>
  <c r="J2228" i="21"/>
  <c r="F2223" i="21"/>
  <c r="E2223" i="21"/>
  <c r="D2224" i="21"/>
  <c r="I2229" i="21"/>
  <c r="H2230" i="21"/>
  <c r="K2229" i="21"/>
  <c r="L2229" i="21"/>
  <c r="M2229" i="21"/>
  <c r="J2229" i="21"/>
  <c r="O2228" i="21"/>
  <c r="Q2228" i="21"/>
  <c r="P2228" i="21"/>
  <c r="N2228" i="21"/>
  <c r="E2224" i="21"/>
  <c r="F2224" i="21"/>
  <c r="D2225" i="21"/>
  <c r="Q2229" i="21"/>
  <c r="O2229" i="21"/>
  <c r="N2229" i="21"/>
  <c r="P2229" i="21"/>
  <c r="J2230" i="21"/>
  <c r="I2230" i="21"/>
  <c r="L2230" i="21"/>
  <c r="H2231" i="21"/>
  <c r="K2230" i="21"/>
  <c r="M2230" i="21"/>
  <c r="D2226" i="21"/>
  <c r="E2225" i="21"/>
  <c r="F2225" i="21"/>
  <c r="P2230" i="21"/>
  <c r="Q2230" i="21"/>
  <c r="N2230" i="21"/>
  <c r="O2230" i="21"/>
  <c r="I2231" i="21"/>
  <c r="H2232" i="21"/>
  <c r="K2231" i="21"/>
  <c r="J2231" i="21"/>
  <c r="M2231" i="21"/>
  <c r="L2231" i="21"/>
  <c r="E2226" i="21"/>
  <c r="F2226" i="21"/>
  <c r="D2227" i="21"/>
  <c r="N2231" i="21"/>
  <c r="O2231" i="21"/>
  <c r="Q2231" i="21"/>
  <c r="P2231" i="21"/>
  <c r="H2233" i="21"/>
  <c r="I2232" i="21"/>
  <c r="J2232" i="21"/>
  <c r="M2232" i="21"/>
  <c r="K2232" i="21"/>
  <c r="L2232" i="21"/>
  <c r="D2228" i="21"/>
  <c r="F2227" i="21"/>
  <c r="E2227" i="21"/>
  <c r="K2233" i="21"/>
  <c r="J2233" i="21"/>
  <c r="M2233" i="21"/>
  <c r="L2233" i="21"/>
  <c r="H2234" i="21"/>
  <c r="I2233" i="21"/>
  <c r="N2232" i="21"/>
  <c r="P2232" i="21"/>
  <c r="O2232" i="21"/>
  <c r="Q2232" i="21"/>
  <c r="F2228" i="21"/>
  <c r="D2229" i="21"/>
  <c r="E2228" i="21"/>
  <c r="H2235" i="21"/>
  <c r="K2234" i="21"/>
  <c r="I2234" i="21"/>
  <c r="L2234" i="21"/>
  <c r="M2234" i="21"/>
  <c r="J2234" i="21"/>
  <c r="N2233" i="21"/>
  <c r="P2233" i="21"/>
  <c r="O2233" i="21"/>
  <c r="Q2233" i="21"/>
  <c r="F2229" i="21"/>
  <c r="D2230" i="21"/>
  <c r="E2229" i="21"/>
  <c r="I2235" i="21"/>
  <c r="H2236" i="21"/>
  <c r="M2235" i="21"/>
  <c r="J2235" i="21"/>
  <c r="K2235" i="21"/>
  <c r="L2235" i="21"/>
  <c r="Q2234" i="21"/>
  <c r="N2234" i="21"/>
  <c r="O2234" i="21"/>
  <c r="P2234" i="21"/>
  <c r="D2231" i="21"/>
  <c r="E2230" i="21"/>
  <c r="F2230" i="21"/>
  <c r="Q2235" i="21"/>
  <c r="O2235" i="21"/>
  <c r="P2235" i="21"/>
  <c r="N2235" i="21"/>
  <c r="H2237" i="21"/>
  <c r="L2236" i="21"/>
  <c r="I2236" i="21"/>
  <c r="J2236" i="21"/>
  <c r="M2236" i="21"/>
  <c r="K2236" i="21"/>
  <c r="F2231" i="21"/>
  <c r="E2231" i="21"/>
  <c r="D2232" i="21"/>
  <c r="H2238" i="21"/>
  <c r="M2237" i="21"/>
  <c r="L2237" i="21"/>
  <c r="J2237" i="21"/>
  <c r="I2237" i="21"/>
  <c r="K2237" i="21"/>
  <c r="P2236" i="21"/>
  <c r="Q2236" i="21"/>
  <c r="N2236" i="21"/>
  <c r="O2236" i="21"/>
  <c r="E2232" i="21"/>
  <c r="F2232" i="21"/>
  <c r="D2233" i="21"/>
  <c r="L2238" i="21"/>
  <c r="J2238" i="21"/>
  <c r="M2238" i="21"/>
  <c r="H2239" i="21"/>
  <c r="K2238" i="21"/>
  <c r="I2238" i="21"/>
  <c r="Q2237" i="21"/>
  <c r="O2237" i="21"/>
  <c r="N2237" i="21"/>
  <c r="P2237" i="21"/>
  <c r="D2234" i="21"/>
  <c r="F2233" i="21"/>
  <c r="E2233" i="21"/>
  <c r="K2239" i="21"/>
  <c r="M2239" i="21"/>
  <c r="I2239" i="21"/>
  <c r="H2240" i="21"/>
  <c r="J2239" i="21"/>
  <c r="L2239" i="21"/>
  <c r="Q2238" i="21"/>
  <c r="N2238" i="21"/>
  <c r="O2238" i="21"/>
  <c r="P2238" i="21"/>
  <c r="D2235" i="21"/>
  <c r="F2234" i="21"/>
  <c r="E2234" i="21"/>
  <c r="P2239" i="21"/>
  <c r="O2239" i="21"/>
  <c r="Q2239" i="21"/>
  <c r="N2239" i="21"/>
  <c r="L2240" i="21"/>
  <c r="I2240" i="21"/>
  <c r="M2240" i="21"/>
  <c r="K2240" i="21"/>
  <c r="H2241" i="21"/>
  <c r="J2240" i="21"/>
  <c r="E2235" i="21"/>
  <c r="D2236" i="21"/>
  <c r="F2235" i="21"/>
  <c r="Q2240" i="21"/>
  <c r="N2240" i="21"/>
  <c r="P2240" i="21"/>
  <c r="O2240" i="21"/>
  <c r="K2241" i="21"/>
  <c r="L2241" i="21"/>
  <c r="J2241" i="21"/>
  <c r="I2241" i="21"/>
  <c r="H2242" i="21"/>
  <c r="M2241" i="21"/>
  <c r="D2237" i="21"/>
  <c r="E2236" i="21"/>
  <c r="F2236" i="21"/>
  <c r="N2241" i="21"/>
  <c r="Q2241" i="21"/>
  <c r="P2241" i="21"/>
  <c r="O2241" i="21"/>
  <c r="J2242" i="21"/>
  <c r="K2242" i="21"/>
  <c r="I2242" i="21"/>
  <c r="H2243" i="21"/>
  <c r="L2242" i="21"/>
  <c r="M2242" i="21"/>
  <c r="E2237" i="21"/>
  <c r="F2237" i="21"/>
  <c r="D2238" i="21"/>
  <c r="P2242" i="21"/>
  <c r="Q2242" i="21"/>
  <c r="N2242" i="21"/>
  <c r="O2242" i="21"/>
  <c r="J2243" i="21"/>
  <c r="H2244" i="21"/>
  <c r="K2243" i="21"/>
  <c r="L2243" i="21"/>
  <c r="M2243" i="21"/>
  <c r="I2243" i="21"/>
  <c r="F2238" i="21"/>
  <c r="D2239" i="21"/>
  <c r="E2238" i="21"/>
  <c r="L2244" i="21"/>
  <c r="M2244" i="21"/>
  <c r="J2244" i="21"/>
  <c r="H2245" i="21"/>
  <c r="I2244" i="21"/>
  <c r="K2244" i="21"/>
  <c r="N2243" i="21"/>
  <c r="O2243" i="21"/>
  <c r="Q2243" i="21"/>
  <c r="P2243" i="21"/>
  <c r="F2239" i="21"/>
  <c r="E2239" i="21"/>
  <c r="D2240" i="21"/>
  <c r="J2245" i="21"/>
  <c r="K2245" i="21"/>
  <c r="L2245" i="21"/>
  <c r="H2246" i="21"/>
  <c r="I2245" i="21"/>
  <c r="M2245" i="21"/>
  <c r="P2244" i="21"/>
  <c r="O2244" i="21"/>
  <c r="Q2244" i="21"/>
  <c r="N2244" i="21"/>
  <c r="E2240" i="21"/>
  <c r="F2240" i="21"/>
  <c r="D2241" i="21"/>
  <c r="J2246" i="21"/>
  <c r="K2246" i="21"/>
  <c r="M2246" i="21"/>
  <c r="H2247" i="21"/>
  <c r="L2246" i="21"/>
  <c r="I2246" i="21"/>
  <c r="N2245" i="21"/>
  <c r="Q2245" i="21"/>
  <c r="P2245" i="21"/>
  <c r="O2245" i="21"/>
  <c r="D2242" i="21"/>
  <c r="F2241" i="21"/>
  <c r="E2241" i="21"/>
  <c r="I2247" i="21"/>
  <c r="M2247" i="21"/>
  <c r="H2248" i="21"/>
  <c r="K2247" i="21"/>
  <c r="L2247" i="21"/>
  <c r="J2247" i="21"/>
  <c r="Q2246" i="21"/>
  <c r="N2246" i="21"/>
  <c r="P2246" i="21"/>
  <c r="O2246" i="21"/>
  <c r="D2243" i="21"/>
  <c r="F2242" i="21"/>
  <c r="E2242" i="21"/>
  <c r="P2247" i="21"/>
  <c r="Q2247" i="21"/>
  <c r="N2247" i="21"/>
  <c r="O2247" i="21"/>
  <c r="H2249" i="21"/>
  <c r="L2248" i="21"/>
  <c r="K2248" i="21"/>
  <c r="M2248" i="21"/>
  <c r="I2248" i="21"/>
  <c r="J2248" i="21"/>
  <c r="E2243" i="21"/>
  <c r="F2243" i="21"/>
  <c r="D2244" i="21"/>
  <c r="L2249" i="21"/>
  <c r="I2249" i="21"/>
  <c r="K2249" i="21"/>
  <c r="H2250" i="21"/>
  <c r="J2249" i="21"/>
  <c r="M2249" i="21"/>
  <c r="O2248" i="21"/>
  <c r="Q2248" i="21"/>
  <c r="N2248" i="21"/>
  <c r="P2248" i="21"/>
  <c r="E2244" i="21"/>
  <c r="F2244" i="21"/>
  <c r="D2245" i="21"/>
  <c r="N2249" i="21"/>
  <c r="Q2249" i="21"/>
  <c r="P2249" i="21"/>
  <c r="O2249" i="21"/>
  <c r="K2250" i="21"/>
  <c r="J2250" i="21"/>
  <c r="H2251" i="21"/>
  <c r="I2250" i="21"/>
  <c r="L2250" i="21"/>
  <c r="M2250" i="21"/>
  <c r="F2245" i="21"/>
  <c r="D2246" i="21"/>
  <c r="E2245" i="21"/>
  <c r="L2251" i="21"/>
  <c r="M2251" i="21"/>
  <c r="K2251" i="21"/>
  <c r="H2252" i="21"/>
  <c r="I2251" i="21"/>
  <c r="J2251" i="21"/>
  <c r="N2250" i="21"/>
  <c r="P2250" i="21"/>
  <c r="O2250" i="21"/>
  <c r="Q2250" i="21"/>
  <c r="D2247" i="21"/>
  <c r="F2246" i="21"/>
  <c r="E2246" i="21"/>
  <c r="M2252" i="21"/>
  <c r="H2253" i="21"/>
  <c r="I2252" i="21"/>
  <c r="J2252" i="21"/>
  <c r="K2252" i="21"/>
  <c r="L2252" i="21"/>
  <c r="O2251" i="21"/>
  <c r="Q2251" i="21"/>
  <c r="N2251" i="21"/>
  <c r="P2251" i="21"/>
  <c r="D2248" i="21"/>
  <c r="E2247" i="21"/>
  <c r="F2247" i="21"/>
  <c r="J2253" i="21"/>
  <c r="K2253" i="21"/>
  <c r="H2254" i="21"/>
  <c r="I2253" i="21"/>
  <c r="L2253" i="21"/>
  <c r="M2253" i="21"/>
  <c r="N2252" i="21"/>
  <c r="P2252" i="21"/>
  <c r="O2252" i="21"/>
  <c r="Q2252" i="21"/>
  <c r="F2248" i="21"/>
  <c r="E2248" i="21"/>
  <c r="D2249" i="21"/>
  <c r="L2254" i="21"/>
  <c r="M2254" i="21"/>
  <c r="J2254" i="21"/>
  <c r="K2254" i="21"/>
  <c r="H2255" i="21"/>
  <c r="I2254" i="21"/>
  <c r="N2253" i="21"/>
  <c r="O2253" i="21"/>
  <c r="P2253" i="21"/>
  <c r="Q2253" i="21"/>
  <c r="E2249" i="21"/>
  <c r="D2250" i="21"/>
  <c r="F2249" i="21"/>
  <c r="L2255" i="21"/>
  <c r="I2255" i="21"/>
  <c r="H2256" i="21"/>
  <c r="M2255" i="21"/>
  <c r="J2255" i="21"/>
  <c r="K2255" i="21"/>
  <c r="Q2254" i="21"/>
  <c r="N2254" i="21"/>
  <c r="P2254" i="21"/>
  <c r="O2254" i="21"/>
  <c r="D2251" i="21"/>
  <c r="E2250" i="21"/>
  <c r="F2250" i="21"/>
  <c r="Q2255" i="21"/>
  <c r="N2255" i="21"/>
  <c r="P2255" i="21"/>
  <c r="O2255" i="21"/>
  <c r="J2256" i="21"/>
  <c r="M2256" i="21"/>
  <c r="K2256" i="21"/>
  <c r="H2257" i="21"/>
  <c r="L2256" i="21"/>
  <c r="I2256" i="21"/>
  <c r="D2252" i="21"/>
  <c r="E2251" i="21"/>
  <c r="F2251" i="21"/>
  <c r="I2257" i="21"/>
  <c r="M2257" i="21"/>
  <c r="J2257" i="21"/>
  <c r="L2257" i="21"/>
  <c r="H2258" i="21"/>
  <c r="K2257" i="21"/>
  <c r="Q2256" i="21"/>
  <c r="P2256" i="21"/>
  <c r="O2256" i="21"/>
  <c r="N2256" i="21"/>
  <c r="F2252" i="21"/>
  <c r="D2253" i="21"/>
  <c r="E2252" i="21"/>
  <c r="O2257" i="21"/>
  <c r="Q2257" i="21"/>
  <c r="N2257" i="21"/>
  <c r="P2257" i="21"/>
  <c r="H2259" i="21"/>
  <c r="J2258" i="21"/>
  <c r="K2258" i="21"/>
  <c r="I2258" i="21"/>
  <c r="L2258" i="21"/>
  <c r="M2258" i="21"/>
  <c r="E2253" i="21"/>
  <c r="F2253" i="21"/>
  <c r="D2254" i="21"/>
  <c r="L2259" i="21"/>
  <c r="K2259" i="21"/>
  <c r="H2260" i="21"/>
  <c r="J2259" i="21"/>
  <c r="I2259" i="21"/>
  <c r="M2259" i="21"/>
  <c r="O2258" i="21"/>
  <c r="Q2258" i="21"/>
  <c r="N2258" i="21"/>
  <c r="P2258" i="21"/>
  <c r="D2255" i="21"/>
  <c r="E2254" i="21"/>
  <c r="F2254" i="21"/>
  <c r="J2260" i="21"/>
  <c r="M2260" i="21"/>
  <c r="I2260" i="21"/>
  <c r="H2261" i="21"/>
  <c r="K2260" i="21"/>
  <c r="L2260" i="21"/>
  <c r="N2259" i="21"/>
  <c r="P2259" i="21"/>
  <c r="O2259" i="21"/>
  <c r="Q2259" i="21"/>
  <c r="D2256" i="21"/>
  <c r="F2255" i="21"/>
  <c r="E2255" i="21"/>
  <c r="P2260" i="21"/>
  <c r="O2260" i="21"/>
  <c r="Q2260" i="21"/>
  <c r="N2260" i="21"/>
  <c r="J2261" i="21"/>
  <c r="K2261" i="21"/>
  <c r="H2262" i="21"/>
  <c r="L2261" i="21"/>
  <c r="M2261" i="21"/>
  <c r="I2261" i="21"/>
  <c r="E2256" i="21"/>
  <c r="F2256" i="21"/>
  <c r="D2257" i="21"/>
  <c r="L2262" i="21"/>
  <c r="M2262" i="21"/>
  <c r="K2262" i="21"/>
  <c r="I2262" i="21"/>
  <c r="H2263" i="21"/>
  <c r="J2262" i="21"/>
  <c r="O2261" i="21"/>
  <c r="P2261" i="21"/>
  <c r="Q2261" i="21"/>
  <c r="N2261" i="21"/>
  <c r="E2257" i="21"/>
  <c r="D2258" i="21"/>
  <c r="F2257" i="21"/>
  <c r="N2262" i="21"/>
  <c r="O2262" i="21"/>
  <c r="Q2262" i="21"/>
  <c r="P2262" i="21"/>
  <c r="M2263" i="21"/>
  <c r="J2263" i="21"/>
  <c r="K2263" i="21"/>
  <c r="H2264" i="21"/>
  <c r="L2263" i="21"/>
  <c r="I2263" i="21"/>
  <c r="D2259" i="21"/>
  <c r="E2258" i="21"/>
  <c r="F2258" i="21"/>
  <c r="K2264" i="21"/>
  <c r="L2264" i="21"/>
  <c r="M2264" i="21"/>
  <c r="I2264" i="21"/>
  <c r="H2265" i="21"/>
  <c r="J2264" i="21"/>
  <c r="O2263" i="21"/>
  <c r="Q2263" i="21"/>
  <c r="N2263" i="21"/>
  <c r="P2263" i="21"/>
  <c r="F2259" i="21"/>
  <c r="D2260" i="21"/>
  <c r="E2259" i="21"/>
  <c r="O2264" i="21"/>
  <c r="Q2264" i="21"/>
  <c r="P2264" i="21"/>
  <c r="N2264" i="21"/>
  <c r="J2265" i="21"/>
  <c r="L2265" i="21"/>
  <c r="I2265" i="21"/>
  <c r="M2265" i="21"/>
  <c r="H2266" i="21"/>
  <c r="K2265" i="21"/>
  <c r="D2261" i="21"/>
  <c r="F2260" i="21"/>
  <c r="E2260" i="21"/>
  <c r="O2265" i="21"/>
  <c r="Q2265" i="21"/>
  <c r="N2265" i="21"/>
  <c r="P2265" i="21"/>
  <c r="L2266" i="21"/>
  <c r="M2266" i="21"/>
  <c r="H2267" i="21"/>
  <c r="K2266" i="21"/>
  <c r="I2266" i="21"/>
  <c r="J2266" i="21"/>
  <c r="F2261" i="21"/>
  <c r="E2261" i="21"/>
  <c r="D2262" i="21"/>
  <c r="H2268" i="21"/>
  <c r="M2267" i="21"/>
  <c r="K2267" i="21"/>
  <c r="I2267" i="21"/>
  <c r="J2267" i="21"/>
  <c r="L2267" i="21"/>
  <c r="P2266" i="21"/>
  <c r="Q2266" i="21"/>
  <c r="N2266" i="21"/>
  <c r="O2266" i="21"/>
  <c r="D2263" i="21"/>
  <c r="F2262" i="21"/>
  <c r="E2262" i="21"/>
  <c r="M2268" i="21"/>
  <c r="J2268" i="21"/>
  <c r="H2269" i="21"/>
  <c r="K2268" i="21"/>
  <c r="L2268" i="21"/>
  <c r="I2268" i="21"/>
  <c r="Q2267" i="21"/>
  <c r="N2267" i="21"/>
  <c r="P2267" i="21"/>
  <c r="O2267" i="21"/>
  <c r="D2264" i="21"/>
  <c r="F2263" i="21"/>
  <c r="E2263" i="21"/>
  <c r="I2269" i="21"/>
  <c r="M2269" i="21"/>
  <c r="K2269" i="21"/>
  <c r="J2269" i="21"/>
  <c r="L2269" i="21"/>
  <c r="H2270" i="21"/>
  <c r="O2268" i="21"/>
  <c r="N2268" i="21"/>
  <c r="Q2268" i="21"/>
  <c r="P2268" i="21"/>
  <c r="E2264" i="21"/>
  <c r="F2264" i="21"/>
  <c r="D2265" i="21"/>
  <c r="Q2269" i="21"/>
  <c r="N2269" i="21"/>
  <c r="P2269" i="21"/>
  <c r="O2269" i="21"/>
  <c r="K2270" i="21"/>
  <c r="L2270" i="21"/>
  <c r="I2270" i="21"/>
  <c r="H2271" i="21"/>
  <c r="J2270" i="21"/>
  <c r="M2270" i="21"/>
  <c r="D2266" i="21"/>
  <c r="E2265" i="21"/>
  <c r="F2265" i="21"/>
  <c r="Q2270" i="21"/>
  <c r="N2270" i="21"/>
  <c r="O2270" i="21"/>
  <c r="P2270" i="21"/>
  <c r="H2272" i="21"/>
  <c r="K2271" i="21"/>
  <c r="I2271" i="21"/>
  <c r="J2271" i="21"/>
  <c r="L2271" i="21"/>
  <c r="M2271" i="21"/>
  <c r="D2267" i="21"/>
  <c r="E2266" i="21"/>
  <c r="F2266" i="21"/>
  <c r="L2272" i="21"/>
  <c r="M2272" i="21"/>
  <c r="H2273" i="21"/>
  <c r="K2272" i="21"/>
  <c r="I2272" i="21"/>
  <c r="J2272" i="21"/>
  <c r="N2271" i="21"/>
  <c r="O2271" i="21"/>
  <c r="Q2271" i="21"/>
  <c r="P2271" i="21"/>
  <c r="F2267" i="21"/>
  <c r="E2267" i="21"/>
  <c r="D2268" i="21"/>
  <c r="M2273" i="21"/>
  <c r="I2273" i="21"/>
  <c r="L2273" i="21"/>
  <c r="H2274" i="21"/>
  <c r="K2273" i="21"/>
  <c r="J2273" i="21"/>
  <c r="Q2272" i="21"/>
  <c r="N2272" i="21"/>
  <c r="P2272" i="21"/>
  <c r="O2272" i="21"/>
  <c r="E2268" i="21"/>
  <c r="D2269" i="21"/>
  <c r="F2268" i="21"/>
  <c r="N2273" i="21"/>
  <c r="P2273" i="21"/>
  <c r="O2273" i="21"/>
  <c r="Q2273" i="21"/>
  <c r="M2274" i="21"/>
  <c r="J2274" i="21"/>
  <c r="H2275" i="21"/>
  <c r="K2274" i="21"/>
  <c r="I2274" i="21"/>
  <c r="L2274" i="21"/>
  <c r="E2269" i="21"/>
  <c r="D2270" i="21"/>
  <c r="F2269" i="21"/>
  <c r="L2275" i="21"/>
  <c r="K2275" i="21"/>
  <c r="J2275" i="21"/>
  <c r="H2276" i="21"/>
  <c r="I2275" i="21"/>
  <c r="M2275" i="21"/>
  <c r="P2274" i="21"/>
  <c r="O2274" i="21"/>
  <c r="N2274" i="21"/>
  <c r="Q2274" i="21"/>
  <c r="D2271" i="21"/>
  <c r="F2270" i="21"/>
  <c r="E2270" i="21"/>
  <c r="M2276" i="21"/>
  <c r="K2276" i="21"/>
  <c r="J2276" i="21"/>
  <c r="L2276" i="21"/>
  <c r="H2277" i="21"/>
  <c r="I2276" i="21"/>
  <c r="Q2275" i="21"/>
  <c r="N2275" i="21"/>
  <c r="O2275" i="21"/>
  <c r="P2275" i="21"/>
  <c r="D2272" i="21"/>
  <c r="F2271" i="21"/>
  <c r="E2271" i="21"/>
  <c r="I2277" i="21"/>
  <c r="M2277" i="21"/>
  <c r="J2277" i="21"/>
  <c r="L2277" i="21"/>
  <c r="H2278" i="21"/>
  <c r="K2277" i="21"/>
  <c r="Q2276" i="21"/>
  <c r="N2276" i="21"/>
  <c r="P2276" i="21"/>
  <c r="O2276" i="21"/>
  <c r="E2272" i="21"/>
  <c r="F2272" i="21"/>
  <c r="D2273" i="21"/>
  <c r="N2277" i="21"/>
  <c r="O2277" i="21"/>
  <c r="P2277" i="21"/>
  <c r="Q2277" i="21"/>
  <c r="K2278" i="21"/>
  <c r="J2278" i="21"/>
  <c r="I2278" i="21"/>
  <c r="L2278" i="21"/>
  <c r="H2279" i="21"/>
  <c r="M2278" i="21"/>
  <c r="D2274" i="21"/>
  <c r="F2273" i="21"/>
  <c r="E2273" i="21"/>
  <c r="O2278" i="21"/>
  <c r="Q2278" i="21"/>
  <c r="N2278" i="21"/>
  <c r="P2278" i="21"/>
  <c r="K2279" i="21"/>
  <c r="J2279" i="21"/>
  <c r="H2280" i="21"/>
  <c r="I2279" i="21"/>
  <c r="M2279" i="21"/>
  <c r="L2279" i="21"/>
  <c r="D2275" i="21"/>
  <c r="E2274" i="21"/>
  <c r="F2274" i="21"/>
  <c r="K2280" i="21"/>
  <c r="H2281" i="21"/>
  <c r="I2280" i="21"/>
  <c r="J2280" i="21"/>
  <c r="L2280" i="21"/>
  <c r="M2280" i="21"/>
  <c r="Q2279" i="21"/>
  <c r="N2279" i="21"/>
  <c r="P2279" i="21"/>
  <c r="O2279" i="21"/>
  <c r="E2275" i="21"/>
  <c r="D2276" i="21"/>
  <c r="F2275" i="21"/>
  <c r="L2281" i="21"/>
  <c r="K2281" i="21"/>
  <c r="J2281" i="21"/>
  <c r="I2281" i="21"/>
  <c r="H2282" i="21"/>
  <c r="M2281" i="21"/>
  <c r="N2280" i="21"/>
  <c r="P2280" i="21"/>
  <c r="O2280" i="21"/>
  <c r="Q2280" i="21"/>
  <c r="D2277" i="21"/>
  <c r="F2276" i="21"/>
  <c r="E2276" i="21"/>
  <c r="O2281" i="21"/>
  <c r="Q2281" i="21"/>
  <c r="N2281" i="21"/>
  <c r="P2281" i="21"/>
  <c r="J2282" i="21"/>
  <c r="K2282" i="21"/>
  <c r="M2282" i="21"/>
  <c r="L2282" i="21"/>
  <c r="I2282" i="21"/>
  <c r="H2283" i="21"/>
  <c r="E2277" i="21"/>
  <c r="F2277" i="21"/>
  <c r="D2278" i="21"/>
  <c r="Q2282" i="21"/>
  <c r="N2282" i="21"/>
  <c r="P2282" i="21"/>
  <c r="O2282" i="21"/>
  <c r="I2283" i="21"/>
  <c r="L2283" i="21"/>
  <c r="H2284" i="21"/>
  <c r="M2283" i="21"/>
  <c r="J2283" i="21"/>
  <c r="K2283" i="21"/>
  <c r="D2279" i="21"/>
  <c r="F2278" i="21"/>
  <c r="E2278" i="21"/>
  <c r="Q2283" i="21"/>
  <c r="N2283" i="21"/>
  <c r="P2283" i="21"/>
  <c r="O2283" i="21"/>
  <c r="I2284" i="21"/>
  <c r="K2284" i="21"/>
  <c r="H2285" i="21"/>
  <c r="L2284" i="21"/>
  <c r="J2284" i="21"/>
  <c r="M2284" i="21"/>
  <c r="D2280" i="21"/>
  <c r="E2279" i="21"/>
  <c r="F2279" i="21"/>
  <c r="O2284" i="21"/>
  <c r="P2284" i="21"/>
  <c r="Q2284" i="21"/>
  <c r="N2284" i="21"/>
  <c r="H2286" i="21"/>
  <c r="L2285" i="21"/>
  <c r="K2285" i="21"/>
  <c r="J2285" i="21"/>
  <c r="M2285" i="21"/>
  <c r="I2285" i="21"/>
  <c r="E2280" i="21"/>
  <c r="F2280" i="21"/>
  <c r="D2281" i="21"/>
  <c r="I2286" i="21"/>
  <c r="M2286" i="21"/>
  <c r="J2286" i="21"/>
  <c r="K2286" i="21"/>
  <c r="H2287" i="21"/>
  <c r="L2286" i="21"/>
  <c r="P2285" i="21"/>
  <c r="O2285" i="21"/>
  <c r="Q2285" i="21"/>
  <c r="N2285" i="21"/>
  <c r="F2281" i="21"/>
  <c r="D2282" i="21"/>
  <c r="E2281" i="21"/>
  <c r="N2286" i="21"/>
  <c r="O2286" i="21"/>
  <c r="P2286" i="21"/>
  <c r="Q2286" i="21"/>
  <c r="K2287" i="21"/>
  <c r="M2287" i="21"/>
  <c r="H2288" i="21"/>
  <c r="J2287" i="21"/>
  <c r="I2287" i="21"/>
  <c r="L2287" i="21"/>
  <c r="D2283" i="21"/>
  <c r="E2282" i="21"/>
  <c r="F2282" i="21"/>
  <c r="L2288" i="21"/>
  <c r="K2288" i="21"/>
  <c r="M2288" i="21"/>
  <c r="H2289" i="21"/>
  <c r="I2288" i="21"/>
  <c r="J2288" i="21"/>
  <c r="N2287" i="21"/>
  <c r="Q2287" i="21"/>
  <c r="P2287" i="21"/>
  <c r="O2287" i="21"/>
  <c r="D2284" i="21"/>
  <c r="F2283" i="21"/>
  <c r="E2283" i="21"/>
  <c r="M2289" i="21"/>
  <c r="I2289" i="21"/>
  <c r="J2289" i="21"/>
  <c r="K2289" i="21"/>
  <c r="H2290" i="21"/>
  <c r="L2289" i="21"/>
  <c r="P2288" i="21"/>
  <c r="Q2288" i="21"/>
  <c r="N2288" i="21"/>
  <c r="O2288" i="21"/>
  <c r="F2284" i="21"/>
  <c r="D2285" i="21"/>
  <c r="E2284" i="21"/>
  <c r="P2289" i="21"/>
  <c r="Q2289" i="21"/>
  <c r="N2289" i="21"/>
  <c r="O2289" i="21"/>
  <c r="H2291" i="21"/>
  <c r="L2290" i="21"/>
  <c r="M2290" i="21"/>
  <c r="K2290" i="21"/>
  <c r="J2290" i="21"/>
  <c r="I2290" i="21"/>
  <c r="F2285" i="21"/>
  <c r="E2285" i="21"/>
  <c r="D2286" i="21"/>
  <c r="I2291" i="21"/>
  <c r="L2291" i="21"/>
  <c r="H2292" i="21"/>
  <c r="K2291" i="21"/>
  <c r="J2291" i="21"/>
  <c r="M2291" i="21"/>
  <c r="P2290" i="21"/>
  <c r="O2290" i="21"/>
  <c r="N2290" i="21"/>
  <c r="Q2290" i="21"/>
  <c r="D2287" i="21"/>
  <c r="F2286" i="21"/>
  <c r="E2286" i="21"/>
  <c r="P2291" i="21"/>
  <c r="O2291" i="21"/>
  <c r="N2291" i="21"/>
  <c r="Q2291" i="21"/>
  <c r="K2292" i="21"/>
  <c r="J2292" i="21"/>
  <c r="M2292" i="21"/>
  <c r="H2293" i="21"/>
  <c r="L2292" i="21"/>
  <c r="I2292" i="21"/>
  <c r="D2288" i="21"/>
  <c r="F2287" i="21"/>
  <c r="E2287" i="21"/>
  <c r="L2293" i="21"/>
  <c r="K2293" i="21"/>
  <c r="H2294" i="21"/>
  <c r="J2293" i="21"/>
  <c r="I2293" i="21"/>
  <c r="M2293" i="21"/>
  <c r="P2292" i="21"/>
  <c r="Q2292" i="21"/>
  <c r="O2292" i="21"/>
  <c r="N2292" i="21"/>
  <c r="E2288" i="21"/>
  <c r="F2288" i="21"/>
  <c r="D2289" i="21"/>
  <c r="I2294" i="21"/>
  <c r="J2294" i="21"/>
  <c r="L2294" i="21"/>
  <c r="K2294" i="21"/>
  <c r="H2295" i="21"/>
  <c r="M2294" i="21"/>
  <c r="O2293" i="21"/>
  <c r="N2293" i="21"/>
  <c r="Q2293" i="21"/>
  <c r="P2293" i="21"/>
  <c r="F2289" i="21"/>
  <c r="D2290" i="21"/>
  <c r="E2289" i="21"/>
  <c r="P2294" i="21"/>
  <c r="O2294" i="21"/>
  <c r="N2294" i="21"/>
  <c r="Q2294" i="21"/>
  <c r="M2295" i="21"/>
  <c r="J2295" i="21"/>
  <c r="K2295" i="21"/>
  <c r="H2296" i="21"/>
  <c r="I2295" i="21"/>
  <c r="L2295" i="21"/>
  <c r="D2291" i="21"/>
  <c r="F2290" i="21"/>
  <c r="E2290" i="21"/>
  <c r="L2296" i="21"/>
  <c r="M2296" i="21"/>
  <c r="K2296" i="21"/>
  <c r="I2296" i="21"/>
  <c r="H2297" i="21"/>
  <c r="J2296" i="21"/>
  <c r="N2295" i="21"/>
  <c r="P2295" i="21"/>
  <c r="Q2295" i="21"/>
  <c r="O2295" i="21"/>
  <c r="F2291" i="21"/>
  <c r="D2292" i="21"/>
  <c r="E2291" i="21"/>
  <c r="O2296" i="21"/>
  <c r="N2296" i="21"/>
  <c r="P2296" i="21"/>
  <c r="Q2296" i="21"/>
  <c r="L2297" i="21"/>
  <c r="K2297" i="21"/>
  <c r="I2297" i="21"/>
  <c r="M2297" i="21"/>
  <c r="H2298" i="21"/>
  <c r="J2297" i="21"/>
  <c r="D2293" i="21"/>
  <c r="F2292" i="21"/>
  <c r="E2292" i="21"/>
  <c r="O2297" i="21"/>
  <c r="Q2297" i="21"/>
  <c r="N2297" i="21"/>
  <c r="P2297" i="21"/>
  <c r="H2299" i="21"/>
  <c r="M2298" i="21"/>
  <c r="L2298" i="21"/>
  <c r="K2298" i="21"/>
  <c r="I2298" i="21"/>
  <c r="J2298" i="21"/>
  <c r="E2293" i="21"/>
  <c r="D2294" i="21"/>
  <c r="F2293" i="21"/>
  <c r="M2299" i="21"/>
  <c r="L2299" i="21"/>
  <c r="I2299" i="21"/>
  <c r="H2300" i="21"/>
  <c r="J2299" i="21"/>
  <c r="K2299" i="21"/>
  <c r="O2298" i="21"/>
  <c r="N2298" i="21"/>
  <c r="P2298" i="21"/>
  <c r="Q2298" i="21"/>
  <c r="D2295" i="21"/>
  <c r="E2294" i="21"/>
  <c r="F2294" i="21"/>
  <c r="N2299" i="21"/>
  <c r="P2299" i="21"/>
  <c r="O2299" i="21"/>
  <c r="Q2299" i="21"/>
  <c r="H2301" i="21"/>
  <c r="J2300" i="21"/>
  <c r="L2300" i="21"/>
  <c r="M2300" i="21"/>
  <c r="I2300" i="21"/>
  <c r="K2300" i="21"/>
  <c r="E2295" i="21"/>
  <c r="F2295" i="21"/>
  <c r="D2296" i="21"/>
  <c r="M2301" i="21"/>
  <c r="J2301" i="21"/>
  <c r="H2302" i="21"/>
  <c r="K2301" i="21"/>
  <c r="L2301" i="21"/>
  <c r="I2301" i="21"/>
  <c r="Q2300" i="21"/>
  <c r="O2300" i="21"/>
  <c r="N2300" i="21"/>
  <c r="P2300" i="21"/>
  <c r="F2296" i="21"/>
  <c r="E2296" i="21"/>
  <c r="D2297" i="21"/>
  <c r="I2302" i="21"/>
  <c r="M2302" i="21"/>
  <c r="L2302" i="21"/>
  <c r="H2303" i="21"/>
  <c r="K2302" i="21"/>
  <c r="J2302" i="21"/>
  <c r="O2301" i="21"/>
  <c r="P2301" i="21"/>
  <c r="Q2301" i="21"/>
  <c r="N2301" i="21"/>
  <c r="E2297" i="21"/>
  <c r="D2298" i="21"/>
  <c r="F2297" i="21"/>
  <c r="P2302" i="21"/>
  <c r="Q2302" i="21"/>
  <c r="N2302" i="21"/>
  <c r="O2302" i="21"/>
  <c r="I2303" i="21"/>
  <c r="L2303" i="21"/>
  <c r="H2304" i="21"/>
  <c r="J2303" i="21"/>
  <c r="K2303" i="21"/>
  <c r="M2303" i="21"/>
  <c r="E2298" i="21"/>
  <c r="F2298" i="21"/>
  <c r="D2299" i="21"/>
  <c r="N2303" i="21"/>
  <c r="O2303" i="21"/>
  <c r="P2303" i="21"/>
  <c r="Q2303" i="21"/>
  <c r="H2305" i="21"/>
  <c r="K2304" i="21"/>
  <c r="J2304" i="21"/>
  <c r="L2304" i="21"/>
  <c r="I2304" i="21"/>
  <c r="M2304" i="21"/>
  <c r="E2299" i="21"/>
  <c r="D2300" i="21"/>
  <c r="F2299" i="21"/>
  <c r="M2305" i="21"/>
  <c r="L2305" i="21"/>
  <c r="H2306" i="21"/>
  <c r="K2305" i="21"/>
  <c r="J2305" i="21"/>
  <c r="I2305" i="21"/>
  <c r="O2304" i="21"/>
  <c r="Q2304" i="21"/>
  <c r="N2304" i="21"/>
  <c r="P2304" i="21"/>
  <c r="E2300" i="21"/>
  <c r="F2300" i="21"/>
  <c r="D2301" i="21"/>
  <c r="H2307" i="21"/>
  <c r="K2306" i="21"/>
  <c r="J2306" i="21"/>
  <c r="I2306" i="21"/>
  <c r="M2306" i="21"/>
  <c r="L2306" i="21"/>
  <c r="O2305" i="21"/>
  <c r="N2305" i="21"/>
  <c r="P2305" i="21"/>
  <c r="Q2305" i="21"/>
  <c r="F2301" i="21"/>
  <c r="E2301" i="21"/>
  <c r="D2302" i="21"/>
  <c r="J2307" i="21"/>
  <c r="H2308" i="21"/>
  <c r="K2307" i="21"/>
  <c r="L2307" i="21"/>
  <c r="I2307" i="21"/>
  <c r="M2307" i="21"/>
  <c r="Q2306" i="21"/>
  <c r="P2306" i="21"/>
  <c r="O2306" i="21"/>
  <c r="N2306" i="21"/>
  <c r="E2302" i="21"/>
  <c r="F2302" i="21"/>
  <c r="D2303" i="21"/>
  <c r="H2309" i="21"/>
  <c r="M2308" i="21"/>
  <c r="I2308" i="21"/>
  <c r="J2308" i="21"/>
  <c r="K2308" i="21"/>
  <c r="L2308" i="21"/>
  <c r="O2307" i="21"/>
  <c r="P2307" i="21"/>
  <c r="Q2307" i="21"/>
  <c r="N2307" i="21"/>
  <c r="D2304" i="21"/>
  <c r="F2303" i="21"/>
  <c r="E2303" i="21"/>
  <c r="H2310" i="21"/>
  <c r="K2309" i="21"/>
  <c r="J2309" i="21"/>
  <c r="L2309" i="21"/>
  <c r="M2309" i="21"/>
  <c r="I2309" i="21"/>
  <c r="Q2308" i="21"/>
  <c r="N2308" i="21"/>
  <c r="P2308" i="21"/>
  <c r="O2308" i="21"/>
  <c r="F2304" i="21"/>
  <c r="D2305" i="21"/>
  <c r="E2304" i="21"/>
  <c r="I2310" i="21"/>
  <c r="L2310" i="21"/>
  <c r="K2310" i="21"/>
  <c r="H2311" i="21"/>
  <c r="M2310" i="21"/>
  <c r="J2310" i="21"/>
  <c r="O2309" i="21"/>
  <c r="N2309" i="21"/>
  <c r="P2309" i="21"/>
  <c r="Q2309" i="21"/>
  <c r="F2305" i="21"/>
  <c r="E2305" i="21"/>
  <c r="D2306" i="21"/>
  <c r="P2310" i="21"/>
  <c r="Q2310" i="21"/>
  <c r="O2310" i="21"/>
  <c r="N2310" i="21"/>
  <c r="H2312" i="21"/>
  <c r="I2311" i="21"/>
  <c r="M2311" i="21"/>
  <c r="J2311" i="21"/>
  <c r="L2311" i="21"/>
  <c r="K2311" i="21"/>
  <c r="D2307" i="21"/>
  <c r="E2306" i="21"/>
  <c r="F2306" i="21"/>
  <c r="M2312" i="21"/>
  <c r="L2312" i="21"/>
  <c r="H2313" i="21"/>
  <c r="J2312" i="21"/>
  <c r="K2312" i="21"/>
  <c r="I2312" i="21"/>
  <c r="Q2311" i="21"/>
  <c r="O2311" i="21"/>
  <c r="N2311" i="21"/>
  <c r="P2311" i="21"/>
  <c r="E2307" i="21"/>
  <c r="F2307" i="21"/>
  <c r="D2308" i="21"/>
  <c r="L2313" i="21"/>
  <c r="M2313" i="21"/>
  <c r="H2314" i="21"/>
  <c r="K2313" i="21"/>
  <c r="J2313" i="21"/>
  <c r="I2313" i="21"/>
  <c r="O2312" i="21"/>
  <c r="P2312" i="21"/>
  <c r="Q2312" i="21"/>
  <c r="N2312" i="21"/>
  <c r="E2308" i="21"/>
  <c r="F2308" i="21"/>
  <c r="D2309" i="21"/>
  <c r="H2315" i="21"/>
  <c r="I2314" i="21"/>
  <c r="L2314" i="21"/>
  <c r="K2314" i="21"/>
  <c r="M2314" i="21"/>
  <c r="J2314" i="21"/>
  <c r="Q2313" i="21"/>
  <c r="O2313" i="21"/>
  <c r="P2313" i="21"/>
  <c r="N2313" i="21"/>
  <c r="F2309" i="21"/>
  <c r="E2309" i="21"/>
  <c r="D2310" i="21"/>
  <c r="L2315" i="21"/>
  <c r="H2316" i="21"/>
  <c r="I2315" i="21"/>
  <c r="M2315" i="21"/>
  <c r="J2315" i="21"/>
  <c r="K2315" i="21"/>
  <c r="N2314" i="21"/>
  <c r="Q2314" i="21"/>
  <c r="O2314" i="21"/>
  <c r="P2314" i="21"/>
  <c r="F2310" i="21"/>
  <c r="E2310" i="21"/>
  <c r="D2311" i="21"/>
  <c r="H2317" i="21"/>
  <c r="I2316" i="21"/>
  <c r="J2316" i="21"/>
  <c r="K2316" i="21"/>
  <c r="M2316" i="21"/>
  <c r="L2316" i="21"/>
  <c r="O2315" i="21"/>
  <c r="N2315" i="21"/>
  <c r="Q2315" i="21"/>
  <c r="P2315" i="21"/>
  <c r="D2312" i="21"/>
  <c r="E2311" i="21"/>
  <c r="F2311" i="21"/>
  <c r="M2317" i="21"/>
  <c r="H2318" i="21"/>
  <c r="K2317" i="21"/>
  <c r="I2317" i="21"/>
  <c r="J2317" i="21"/>
  <c r="L2317" i="21"/>
  <c r="O2316" i="21"/>
  <c r="Q2316" i="21"/>
  <c r="N2316" i="21"/>
  <c r="P2316" i="21"/>
  <c r="F2312" i="21"/>
  <c r="D2313" i="21"/>
  <c r="E2312" i="21"/>
  <c r="J2318" i="21"/>
  <c r="M2318" i="21"/>
  <c r="I2318" i="21"/>
  <c r="K2318" i="21"/>
  <c r="H2319" i="21"/>
  <c r="L2318" i="21"/>
  <c r="P2317" i="21"/>
  <c r="Q2317" i="21"/>
  <c r="O2317" i="21"/>
  <c r="N2317" i="21"/>
  <c r="E2313" i="21"/>
  <c r="F2313" i="21"/>
  <c r="D2314" i="21"/>
  <c r="P2318" i="21"/>
  <c r="Q2318" i="21"/>
  <c r="N2318" i="21"/>
  <c r="O2318" i="21"/>
  <c r="M2319" i="21"/>
  <c r="K2319" i="21"/>
  <c r="L2319" i="21"/>
  <c r="H2320" i="21"/>
  <c r="I2319" i="21"/>
  <c r="J2319" i="21"/>
  <c r="D2315" i="21"/>
  <c r="E2314" i="21"/>
  <c r="F2314" i="21"/>
  <c r="I2320" i="21"/>
  <c r="L2320" i="21"/>
  <c r="H2321" i="21"/>
  <c r="K2320" i="21"/>
  <c r="J2320" i="21"/>
  <c r="M2320" i="21"/>
  <c r="N2319" i="21"/>
  <c r="P2319" i="21"/>
  <c r="Q2319" i="21"/>
  <c r="O2319" i="21"/>
  <c r="D2316" i="21"/>
  <c r="E2315" i="21"/>
  <c r="F2315" i="21"/>
  <c r="O2320" i="21"/>
  <c r="Q2320" i="21"/>
  <c r="P2320" i="21"/>
  <c r="N2320" i="21"/>
  <c r="J2321" i="21"/>
  <c r="K2321" i="21"/>
  <c r="L2321" i="21"/>
  <c r="H2322" i="21"/>
  <c r="I2321" i="21"/>
  <c r="M2321" i="21"/>
  <c r="F2316" i="21"/>
  <c r="E2316" i="21"/>
  <c r="D2317" i="21"/>
  <c r="I2322" i="21"/>
  <c r="L2322" i="21"/>
  <c r="H2323" i="21"/>
  <c r="M2322" i="21"/>
  <c r="J2322" i="21"/>
  <c r="K2322" i="21"/>
  <c r="P2321" i="21"/>
  <c r="O2321" i="21"/>
  <c r="N2321" i="21"/>
  <c r="Q2321" i="21"/>
  <c r="E2317" i="21"/>
  <c r="F2317" i="21"/>
  <c r="D2318" i="21"/>
  <c r="P2322" i="21"/>
  <c r="N2322" i="21"/>
  <c r="Q2322" i="21"/>
  <c r="O2322" i="21"/>
  <c r="M2323" i="21"/>
  <c r="L2323" i="21"/>
  <c r="H2324" i="21"/>
  <c r="J2323" i="21"/>
  <c r="K2323" i="21"/>
  <c r="I2323" i="21"/>
  <c r="E2318" i="21"/>
  <c r="F2318" i="21"/>
  <c r="D2319" i="21"/>
  <c r="K2324" i="21"/>
  <c r="L2324" i="21"/>
  <c r="H2325" i="21"/>
  <c r="J2324" i="21"/>
  <c r="I2324" i="21"/>
  <c r="M2324" i="21"/>
  <c r="P2323" i="21"/>
  <c r="O2323" i="21"/>
  <c r="Q2323" i="21"/>
  <c r="N2323" i="21"/>
  <c r="D2320" i="21"/>
  <c r="F2319" i="21"/>
  <c r="E2319" i="21"/>
  <c r="H2326" i="21"/>
  <c r="K2325" i="21"/>
  <c r="L2325" i="21"/>
  <c r="M2325" i="21"/>
  <c r="J2325" i="21"/>
  <c r="I2325" i="21"/>
  <c r="Q2324" i="21"/>
  <c r="N2324" i="21"/>
  <c r="O2324" i="21"/>
  <c r="P2324" i="21"/>
  <c r="E2320" i="21"/>
  <c r="F2320" i="21"/>
  <c r="D2321" i="21"/>
  <c r="I2326" i="21"/>
  <c r="L2326" i="21"/>
  <c r="H2327" i="21"/>
  <c r="J2326" i="21"/>
  <c r="K2326" i="21"/>
  <c r="M2326" i="21"/>
  <c r="N2325" i="21"/>
  <c r="O2325" i="21"/>
  <c r="P2325" i="21"/>
  <c r="Q2325" i="21"/>
  <c r="F2321" i="21"/>
  <c r="D2322" i="21"/>
  <c r="E2321" i="21"/>
  <c r="P2326" i="21"/>
  <c r="N2326" i="21"/>
  <c r="Q2326" i="21"/>
  <c r="O2326" i="21"/>
  <c r="J2327" i="21"/>
  <c r="M2327" i="21"/>
  <c r="K2327" i="21"/>
  <c r="L2327" i="21"/>
  <c r="H2328" i="21"/>
  <c r="I2327" i="21"/>
  <c r="F2322" i="21"/>
  <c r="D2323" i="21"/>
  <c r="E2322" i="21"/>
  <c r="J2328" i="21"/>
  <c r="I2328" i="21"/>
  <c r="H2329" i="21"/>
  <c r="L2328" i="21"/>
  <c r="M2328" i="21"/>
  <c r="K2328" i="21"/>
  <c r="O2327" i="21"/>
  <c r="Q2327" i="21"/>
  <c r="P2327" i="21"/>
  <c r="N2327" i="21"/>
  <c r="E2323" i="21"/>
  <c r="D2324" i="21"/>
  <c r="F2323" i="21"/>
  <c r="Q2328" i="21"/>
  <c r="N2328" i="21"/>
  <c r="P2328" i="21"/>
  <c r="O2328" i="21"/>
  <c r="J2329" i="21"/>
  <c r="I2329" i="21"/>
  <c r="H2330" i="21"/>
  <c r="K2329" i="21"/>
  <c r="L2329" i="21"/>
  <c r="M2329" i="21"/>
  <c r="D2325" i="21"/>
  <c r="F2324" i="21"/>
  <c r="E2324" i="21"/>
  <c r="O2329" i="21"/>
  <c r="Q2329" i="21"/>
  <c r="N2329" i="21"/>
  <c r="P2329" i="21"/>
  <c r="L2330" i="21"/>
  <c r="K2330" i="21"/>
  <c r="J2330" i="21"/>
  <c r="I2330" i="21"/>
  <c r="H2331" i="21"/>
  <c r="M2330" i="21"/>
  <c r="E2325" i="21"/>
  <c r="F2325" i="21"/>
  <c r="D2326" i="21"/>
  <c r="Q2330" i="21"/>
  <c r="O2330" i="21"/>
  <c r="N2330" i="21"/>
  <c r="P2330" i="21"/>
  <c r="I2331" i="21"/>
  <c r="J2331" i="21"/>
  <c r="M2331" i="21"/>
  <c r="H2332" i="21"/>
  <c r="K2331" i="21"/>
  <c r="L2331" i="21"/>
  <c r="D2327" i="21"/>
  <c r="F2326" i="21"/>
  <c r="E2326" i="21"/>
  <c r="P2331" i="21"/>
  <c r="O2331" i="21"/>
  <c r="Q2331" i="21"/>
  <c r="N2331" i="21"/>
  <c r="L2332" i="21"/>
  <c r="I2332" i="21"/>
  <c r="H2333" i="21"/>
  <c r="K2332" i="21"/>
  <c r="M2332" i="21"/>
  <c r="J2332" i="21"/>
  <c r="D2328" i="21"/>
  <c r="F2327" i="21"/>
  <c r="E2327" i="21"/>
  <c r="P2332" i="21"/>
  <c r="Q2332" i="21"/>
  <c r="O2332" i="21"/>
  <c r="N2332" i="21"/>
  <c r="L2333" i="21"/>
  <c r="K2333" i="21"/>
  <c r="H2334" i="21"/>
  <c r="J2333" i="21"/>
  <c r="I2333" i="21"/>
  <c r="M2333" i="21"/>
  <c r="F2328" i="21"/>
  <c r="E2328" i="21"/>
  <c r="D2329" i="21"/>
  <c r="M2334" i="21"/>
  <c r="J2334" i="21"/>
  <c r="H2335" i="21"/>
  <c r="L2334" i="21"/>
  <c r="K2334" i="21"/>
  <c r="I2334" i="21"/>
  <c r="N2333" i="21"/>
  <c r="O2333" i="21"/>
  <c r="P2333" i="21"/>
  <c r="Q2333" i="21"/>
  <c r="E2329" i="21"/>
  <c r="D2330" i="21"/>
  <c r="F2329" i="21"/>
  <c r="L2335" i="21"/>
  <c r="I2335" i="21"/>
  <c r="K2335" i="21"/>
  <c r="J2335" i="21"/>
  <c r="H2336" i="21"/>
  <c r="M2335" i="21"/>
  <c r="Q2334" i="21"/>
  <c r="O2334" i="21"/>
  <c r="P2334" i="21"/>
  <c r="N2334" i="21"/>
  <c r="F2330" i="21"/>
  <c r="D2331" i="21"/>
  <c r="E2330" i="21"/>
  <c r="O2335" i="21"/>
  <c r="P2335" i="21"/>
  <c r="Q2335" i="21"/>
  <c r="N2335" i="21"/>
  <c r="M2336" i="21"/>
  <c r="K2336" i="21"/>
  <c r="I2336" i="21"/>
  <c r="H2337" i="21"/>
  <c r="L2336" i="21"/>
  <c r="J2336" i="21"/>
  <c r="D2332" i="21"/>
  <c r="E2331" i="21"/>
  <c r="F2331" i="21"/>
  <c r="O2336" i="21"/>
  <c r="N2336" i="21"/>
  <c r="Q2336" i="21"/>
  <c r="P2336" i="21"/>
  <c r="J2337" i="21"/>
  <c r="I2337" i="21"/>
  <c r="M2337" i="21"/>
  <c r="H2338" i="21"/>
  <c r="K2337" i="21"/>
  <c r="L2337" i="21"/>
  <c r="F2332" i="21"/>
  <c r="E2332" i="21"/>
  <c r="D2333" i="21"/>
  <c r="N2337" i="21"/>
  <c r="Q2337" i="21"/>
  <c r="P2337" i="21"/>
  <c r="O2337" i="21"/>
  <c r="K2338" i="21"/>
  <c r="J2338" i="21"/>
  <c r="I2338" i="21"/>
  <c r="L2338" i="21"/>
  <c r="H2339" i="21"/>
  <c r="M2338" i="21"/>
  <c r="E2333" i="21"/>
  <c r="F2333" i="21"/>
  <c r="D2334" i="21"/>
  <c r="P2338" i="21"/>
  <c r="Q2338" i="21"/>
  <c r="O2338" i="21"/>
  <c r="N2338" i="21"/>
  <c r="I2339" i="21"/>
  <c r="J2339" i="21"/>
  <c r="M2339" i="21"/>
  <c r="L2339" i="21"/>
  <c r="H2340" i="21"/>
  <c r="K2339" i="21"/>
  <c r="F2334" i="21"/>
  <c r="D2335" i="21"/>
  <c r="E2334" i="21"/>
  <c r="P2339" i="21"/>
  <c r="N2339" i="21"/>
  <c r="O2339" i="21"/>
  <c r="Q2339" i="21"/>
  <c r="M2340" i="21"/>
  <c r="I2340" i="21"/>
  <c r="J2340" i="21"/>
  <c r="H2341" i="21"/>
  <c r="K2340" i="21"/>
  <c r="L2340" i="21"/>
  <c r="E2335" i="21"/>
  <c r="D2336" i="21"/>
  <c r="F2335" i="21"/>
  <c r="O2340" i="21"/>
  <c r="P2340" i="21"/>
  <c r="N2340" i="21"/>
  <c r="Q2340" i="21"/>
  <c r="M2341" i="21"/>
  <c r="I2341" i="21"/>
  <c r="J2341" i="21"/>
  <c r="H2342" i="21"/>
  <c r="L2341" i="21"/>
  <c r="K2341" i="21"/>
  <c r="E2336" i="21"/>
  <c r="D2337" i="21"/>
  <c r="F2336" i="21"/>
  <c r="N2341" i="21"/>
  <c r="O2341" i="21"/>
  <c r="P2341" i="21"/>
  <c r="Q2341" i="21"/>
  <c r="L2342" i="21"/>
  <c r="I2342" i="21"/>
  <c r="M2342" i="21"/>
  <c r="H2343" i="21"/>
  <c r="K2342" i="21"/>
  <c r="J2342" i="21"/>
  <c r="F2337" i="21"/>
  <c r="D2338" i="21"/>
  <c r="E2337" i="21"/>
  <c r="N2342" i="21"/>
  <c r="P2342" i="21"/>
  <c r="O2342" i="21"/>
  <c r="Q2342" i="21"/>
  <c r="L2343" i="21"/>
  <c r="I2343" i="21"/>
  <c r="K2343" i="21"/>
  <c r="M2343" i="21"/>
  <c r="H2344" i="21"/>
  <c r="J2343" i="21"/>
  <c r="E2338" i="21"/>
  <c r="D2339" i="21"/>
  <c r="F2338" i="21"/>
  <c r="Q2343" i="21"/>
  <c r="O2343" i="21"/>
  <c r="N2343" i="21"/>
  <c r="P2343" i="21"/>
  <c r="J2344" i="21"/>
  <c r="I2344" i="21"/>
  <c r="L2344" i="21"/>
  <c r="H2345" i="21"/>
  <c r="K2344" i="21"/>
  <c r="M2344" i="21"/>
  <c r="D2340" i="21"/>
  <c r="F2339" i="21"/>
  <c r="E2339" i="21"/>
  <c r="Q2344" i="21"/>
  <c r="P2344" i="21"/>
  <c r="O2344" i="21"/>
  <c r="N2344" i="21"/>
  <c r="I2345" i="21"/>
  <c r="M2345" i="21"/>
  <c r="J2345" i="21"/>
  <c r="H2346" i="21"/>
  <c r="K2345" i="21"/>
  <c r="L2345" i="21"/>
  <c r="F2340" i="21"/>
  <c r="E2340" i="21"/>
  <c r="D2341" i="21"/>
  <c r="Q2345" i="21"/>
  <c r="O2345" i="21"/>
  <c r="P2345" i="21"/>
  <c r="N2345" i="21"/>
  <c r="I2346" i="21"/>
  <c r="L2346" i="21"/>
  <c r="J2346" i="21"/>
  <c r="K2346" i="21"/>
  <c r="H2347" i="21"/>
  <c r="M2346" i="21"/>
  <c r="F2341" i="21"/>
  <c r="E2341" i="21"/>
  <c r="D2342" i="21"/>
  <c r="Q2346" i="21"/>
  <c r="N2346" i="21"/>
  <c r="O2346" i="21"/>
  <c r="P2346" i="21"/>
  <c r="J2347" i="21"/>
  <c r="K2347" i="21"/>
  <c r="I2347" i="21"/>
  <c r="M2347" i="21"/>
  <c r="H2348" i="21"/>
  <c r="L2347" i="21"/>
  <c r="F2342" i="21"/>
  <c r="D2343" i="21"/>
  <c r="E2342" i="21"/>
  <c r="O2347" i="21"/>
  <c r="Q2347" i="21"/>
  <c r="N2347" i="21"/>
  <c r="P2347" i="21"/>
  <c r="M2348" i="21"/>
  <c r="J2348" i="21"/>
  <c r="K2348" i="21"/>
  <c r="H2349" i="21"/>
  <c r="I2348" i="21"/>
  <c r="L2348" i="21"/>
  <c r="F2343" i="21"/>
  <c r="D2344" i="21"/>
  <c r="E2343" i="21"/>
  <c r="I2349" i="21"/>
  <c r="L2349" i="21"/>
  <c r="J2349" i="21"/>
  <c r="H2350" i="21"/>
  <c r="M2349" i="21"/>
  <c r="K2349" i="21"/>
  <c r="Q2348" i="21"/>
  <c r="P2348" i="21"/>
  <c r="O2348" i="21"/>
  <c r="N2348" i="21"/>
  <c r="E2344" i="21"/>
  <c r="F2344" i="21"/>
  <c r="D2345" i="21"/>
  <c r="O2349" i="21"/>
  <c r="P2349" i="21"/>
  <c r="N2349" i="21"/>
  <c r="Q2349" i="21"/>
  <c r="I2350" i="21"/>
  <c r="M2350" i="21"/>
  <c r="J2350" i="21"/>
  <c r="H2351" i="21"/>
  <c r="K2350" i="21"/>
  <c r="L2350" i="21"/>
  <c r="E2345" i="21"/>
  <c r="F2345" i="21"/>
  <c r="D2346" i="21"/>
  <c r="O2350" i="21"/>
  <c r="P2350" i="21"/>
  <c r="Q2350" i="21"/>
  <c r="N2350" i="21"/>
  <c r="I2351" i="21"/>
  <c r="K2351" i="21"/>
  <c r="M2351" i="21"/>
  <c r="H2352" i="21"/>
  <c r="L2351" i="21"/>
  <c r="J2351" i="21"/>
  <c r="F2346" i="21"/>
  <c r="E2346" i="21"/>
  <c r="D2347" i="21"/>
  <c r="P2351" i="21"/>
  <c r="N2351" i="21"/>
  <c r="Q2351" i="21"/>
  <c r="O2351" i="21"/>
  <c r="J2352" i="21"/>
  <c r="K2352" i="21"/>
  <c r="H2353" i="21"/>
  <c r="M2352" i="21"/>
  <c r="I2352" i="21"/>
  <c r="L2352" i="21"/>
  <c r="D2348" i="21"/>
  <c r="F2347" i="21"/>
  <c r="E2347" i="21"/>
  <c r="J2353" i="21"/>
  <c r="M2353" i="21"/>
  <c r="K2353" i="21"/>
  <c r="H2354" i="21"/>
  <c r="L2353" i="21"/>
  <c r="I2353" i="21"/>
  <c r="O2352" i="21"/>
  <c r="Q2352" i="21"/>
  <c r="N2352" i="21"/>
  <c r="P2352" i="21"/>
  <c r="F2348" i="21"/>
  <c r="E2348" i="21"/>
  <c r="D2349" i="21"/>
  <c r="K2354" i="21"/>
  <c r="M2354" i="21"/>
  <c r="J2354" i="21"/>
  <c r="H2355" i="21"/>
  <c r="I2354" i="21"/>
  <c r="L2354" i="21"/>
  <c r="O2353" i="21"/>
  <c r="N2353" i="21"/>
  <c r="Q2353" i="21"/>
  <c r="P2353" i="21"/>
  <c r="E2349" i="21"/>
  <c r="F2349" i="21"/>
  <c r="D2350" i="21"/>
  <c r="I2355" i="21"/>
  <c r="J2355" i="21"/>
  <c r="K2355" i="21"/>
  <c r="H2356" i="21"/>
  <c r="M2355" i="21"/>
  <c r="L2355" i="21"/>
  <c r="Q2354" i="21"/>
  <c r="O2354" i="21"/>
  <c r="P2354" i="21"/>
  <c r="N2354" i="21"/>
  <c r="F2350" i="21"/>
  <c r="D2351" i="21"/>
  <c r="E2350" i="21"/>
  <c r="O2355" i="21"/>
  <c r="P2355" i="21"/>
  <c r="N2355" i="21"/>
  <c r="Q2355" i="21"/>
  <c r="L2356" i="21"/>
  <c r="J2356" i="21"/>
  <c r="H2357" i="21"/>
  <c r="I2356" i="21"/>
  <c r="K2356" i="21"/>
  <c r="M2356" i="21"/>
  <c r="D2352" i="21"/>
  <c r="F2351" i="21"/>
  <c r="E2351" i="21"/>
  <c r="J2357" i="21"/>
  <c r="K2357" i="21"/>
  <c r="M2357" i="21"/>
  <c r="H2358" i="21"/>
  <c r="L2357" i="21"/>
  <c r="I2357" i="21"/>
  <c r="P2356" i="21"/>
  <c r="Q2356" i="21"/>
  <c r="N2356" i="21"/>
  <c r="O2356" i="21"/>
  <c r="E2352" i="21"/>
  <c r="D2353" i="21"/>
  <c r="F2352" i="21"/>
  <c r="J2358" i="21"/>
  <c r="K2358" i="21"/>
  <c r="H2359" i="21"/>
  <c r="M2358" i="21"/>
  <c r="I2358" i="21"/>
  <c r="L2358" i="21"/>
  <c r="Q2357" i="21"/>
  <c r="O2357" i="21"/>
  <c r="N2357" i="21"/>
  <c r="P2357" i="21"/>
  <c r="F2353" i="21"/>
  <c r="E2353" i="21"/>
  <c r="D2354" i="21"/>
  <c r="I2359" i="21"/>
  <c r="M2359" i="21"/>
  <c r="L2359" i="21"/>
  <c r="H2360" i="21"/>
  <c r="J2359" i="21"/>
  <c r="K2359" i="21"/>
  <c r="N2358" i="21"/>
  <c r="O2358" i="21"/>
  <c r="Q2358" i="21"/>
  <c r="P2358" i="21"/>
  <c r="E2354" i="21"/>
  <c r="F2354" i="21"/>
  <c r="D2355" i="21"/>
  <c r="O2359" i="21"/>
  <c r="P2359" i="21"/>
  <c r="Q2359" i="21"/>
  <c r="N2359" i="21"/>
  <c r="J2360" i="21"/>
  <c r="K2360" i="21"/>
  <c r="H2361" i="21"/>
  <c r="L2360" i="21"/>
  <c r="M2360" i="21"/>
  <c r="I2360" i="21"/>
  <c r="D2356" i="21"/>
  <c r="F2355" i="21"/>
  <c r="E2355" i="21"/>
  <c r="L2361" i="21"/>
  <c r="I2361" i="21"/>
  <c r="H2362" i="21"/>
  <c r="J2361" i="21"/>
  <c r="K2361" i="21"/>
  <c r="M2361" i="21"/>
  <c r="O2360" i="21"/>
  <c r="Q2360" i="21"/>
  <c r="N2360" i="21"/>
  <c r="P2360" i="21"/>
  <c r="F2356" i="21"/>
  <c r="E2356" i="21"/>
  <c r="D2357" i="21"/>
  <c r="O2361" i="21"/>
  <c r="N2361" i="21"/>
  <c r="Q2361" i="21"/>
  <c r="P2361" i="21"/>
  <c r="M2362" i="21"/>
  <c r="K2362" i="21"/>
  <c r="H2363" i="21"/>
  <c r="J2362" i="21"/>
  <c r="L2362" i="21"/>
  <c r="I2362" i="21"/>
  <c r="F2357" i="21"/>
  <c r="E2357" i="21"/>
  <c r="D2358" i="21"/>
  <c r="J2363" i="21"/>
  <c r="K2363" i="21"/>
  <c r="M2363" i="21"/>
  <c r="H2364" i="21"/>
  <c r="I2363" i="21"/>
  <c r="L2363" i="21"/>
  <c r="O2362" i="21"/>
  <c r="P2362" i="21"/>
  <c r="N2362" i="21"/>
  <c r="Q2362" i="21"/>
  <c r="E2358" i="21"/>
  <c r="D2359" i="21"/>
  <c r="F2358" i="21"/>
  <c r="K2364" i="21"/>
  <c r="H2365" i="21"/>
  <c r="M2364" i="21"/>
  <c r="J2364" i="21"/>
  <c r="I2364" i="21"/>
  <c r="L2364" i="21"/>
  <c r="Q2363" i="21"/>
  <c r="P2363" i="21"/>
  <c r="O2363" i="21"/>
  <c r="N2363" i="21"/>
  <c r="D2360" i="21"/>
  <c r="F2359" i="21"/>
  <c r="E2359" i="21"/>
  <c r="K2365" i="21"/>
  <c r="L2365" i="21"/>
  <c r="H2366" i="21"/>
  <c r="M2365" i="21"/>
  <c r="J2365" i="21"/>
  <c r="I2365" i="21"/>
  <c r="O2364" i="21"/>
  <c r="Q2364" i="21"/>
  <c r="N2364" i="21"/>
  <c r="P2364" i="21"/>
  <c r="F2360" i="21"/>
  <c r="D2361" i="21"/>
  <c r="E2360" i="21"/>
  <c r="J2366" i="21"/>
  <c r="H2367" i="21"/>
  <c r="K2366" i="21"/>
  <c r="I2366" i="21"/>
  <c r="L2366" i="21"/>
  <c r="M2366" i="21"/>
  <c r="N2365" i="21"/>
  <c r="Q2365" i="21"/>
  <c r="P2365" i="21"/>
  <c r="O2365" i="21"/>
  <c r="D2362" i="21"/>
  <c r="E2361" i="21"/>
  <c r="F2361" i="21"/>
  <c r="M2367" i="21"/>
  <c r="L2367" i="21"/>
  <c r="J2367" i="21"/>
  <c r="K2367" i="21"/>
  <c r="H2368" i="21"/>
  <c r="I2367" i="21"/>
  <c r="O2366" i="21"/>
  <c r="P2366" i="21"/>
  <c r="N2366" i="21"/>
  <c r="Q2366" i="21"/>
  <c r="F2362" i="21"/>
  <c r="D2363" i="21"/>
  <c r="E2362" i="21"/>
  <c r="K2368" i="21"/>
  <c r="L2368" i="21"/>
  <c r="H2369" i="21"/>
  <c r="J2368" i="21"/>
  <c r="I2368" i="21"/>
  <c r="M2368" i="21"/>
  <c r="O2367" i="21"/>
  <c r="P2367" i="21"/>
  <c r="Q2367" i="21"/>
  <c r="N2367" i="21"/>
  <c r="E2363" i="21"/>
  <c r="D2364" i="21"/>
  <c r="F2363" i="21"/>
  <c r="K2369" i="21"/>
  <c r="H2370" i="21"/>
  <c r="L2369" i="21"/>
  <c r="J2369" i="21"/>
  <c r="M2369" i="21"/>
  <c r="I2369" i="21"/>
  <c r="Q2368" i="21"/>
  <c r="N2368" i="21"/>
  <c r="O2368" i="21"/>
  <c r="P2368" i="21"/>
  <c r="E2364" i="21"/>
  <c r="F2364" i="21"/>
  <c r="D2365" i="21"/>
  <c r="M2370" i="21"/>
  <c r="H2371" i="21"/>
  <c r="K2370" i="21"/>
  <c r="I2370" i="21"/>
  <c r="L2370" i="21"/>
  <c r="J2370" i="21"/>
  <c r="N2369" i="21"/>
  <c r="O2369" i="21"/>
  <c r="Q2369" i="21"/>
  <c r="P2369" i="21"/>
  <c r="E2365" i="21"/>
  <c r="F2365" i="21"/>
  <c r="D2366" i="21"/>
  <c r="I2371" i="21"/>
  <c r="K2371" i="21"/>
  <c r="J2371" i="21"/>
  <c r="H2372" i="21"/>
  <c r="M2371" i="21"/>
  <c r="L2371" i="21"/>
  <c r="N2370" i="21"/>
  <c r="Q2370" i="21"/>
  <c r="O2370" i="21"/>
  <c r="P2370" i="21"/>
  <c r="E2366" i="21"/>
  <c r="F2366" i="21"/>
  <c r="D2367" i="21"/>
  <c r="P2371" i="21"/>
  <c r="N2371" i="21"/>
  <c r="O2371" i="21"/>
  <c r="Q2371" i="21"/>
  <c r="H2373" i="21"/>
  <c r="M2372" i="21"/>
  <c r="J2372" i="21"/>
  <c r="I2372" i="21"/>
  <c r="L2372" i="21"/>
  <c r="K2372" i="21"/>
  <c r="E2367" i="21"/>
  <c r="D2368" i="21"/>
  <c r="F2367" i="21"/>
  <c r="H2374" i="21"/>
  <c r="L2373" i="21"/>
  <c r="M2373" i="21"/>
  <c r="J2373" i="21"/>
  <c r="I2373" i="21"/>
  <c r="K2373" i="21"/>
  <c r="Q2372" i="21"/>
  <c r="O2372" i="21"/>
  <c r="N2372" i="21"/>
  <c r="P2372" i="21"/>
  <c r="D2369" i="21"/>
  <c r="F2368" i="21"/>
  <c r="E2368" i="21"/>
  <c r="I2374" i="21"/>
  <c r="J2374" i="21"/>
  <c r="L2374" i="21"/>
  <c r="H2375" i="21"/>
  <c r="M2374" i="21"/>
  <c r="K2374" i="21"/>
  <c r="O2373" i="21"/>
  <c r="Q2373" i="21"/>
  <c r="P2373" i="21"/>
  <c r="N2373" i="21"/>
  <c r="F2369" i="21"/>
  <c r="D2370" i="21"/>
  <c r="E2369" i="21"/>
  <c r="N2374" i="21"/>
  <c r="Q2374" i="21"/>
  <c r="O2374" i="21"/>
  <c r="P2374" i="21"/>
  <c r="I2375" i="21"/>
  <c r="M2375" i="21"/>
  <c r="J2375" i="21"/>
  <c r="K2375" i="21"/>
  <c r="H2376" i="21"/>
  <c r="L2375" i="21"/>
  <c r="F2370" i="21"/>
  <c r="D2371" i="21"/>
  <c r="E2370" i="21"/>
  <c r="N2375" i="21"/>
  <c r="O2375" i="21"/>
  <c r="Q2375" i="21"/>
  <c r="P2375" i="21"/>
  <c r="I2376" i="21"/>
  <c r="H2377" i="21"/>
  <c r="K2376" i="21"/>
  <c r="L2376" i="21"/>
  <c r="J2376" i="21"/>
  <c r="M2376" i="21"/>
  <c r="F2371" i="21"/>
  <c r="D2372" i="21"/>
  <c r="E2371" i="21"/>
  <c r="P2376" i="21"/>
  <c r="O2376" i="21"/>
  <c r="N2376" i="21"/>
  <c r="Q2376" i="21"/>
  <c r="H2378" i="21"/>
  <c r="K2377" i="21"/>
  <c r="J2377" i="21"/>
  <c r="L2377" i="21"/>
  <c r="M2377" i="21"/>
  <c r="I2377" i="21"/>
  <c r="D2373" i="21"/>
  <c r="E2372" i="21"/>
  <c r="F2372" i="21"/>
  <c r="J2378" i="21"/>
  <c r="I2378" i="21"/>
  <c r="L2378" i="21"/>
  <c r="K2378" i="21"/>
  <c r="H2379" i="21"/>
  <c r="M2378" i="21"/>
  <c r="O2377" i="21"/>
  <c r="P2377" i="21"/>
  <c r="Q2377" i="21"/>
  <c r="N2377" i="21"/>
  <c r="E2373" i="21"/>
  <c r="F2373" i="21"/>
  <c r="D2374" i="21"/>
  <c r="P2378" i="21"/>
  <c r="Q2378" i="21"/>
  <c r="O2378" i="21"/>
  <c r="N2378" i="21"/>
  <c r="K2379" i="21"/>
  <c r="I2379" i="21"/>
  <c r="M2379" i="21"/>
  <c r="L2379" i="21"/>
  <c r="H2380" i="21"/>
  <c r="J2379" i="21"/>
  <c r="D2375" i="21"/>
  <c r="E2374" i="21"/>
  <c r="F2374" i="21"/>
  <c r="N2379" i="21"/>
  <c r="O2379" i="21"/>
  <c r="Q2379" i="21"/>
  <c r="P2379" i="21"/>
  <c r="H2381" i="21"/>
  <c r="L2380" i="21"/>
  <c r="M2380" i="21"/>
  <c r="J2380" i="21"/>
  <c r="K2380" i="21"/>
  <c r="I2380" i="21"/>
  <c r="D2376" i="21"/>
  <c r="F2375" i="21"/>
  <c r="E2375" i="21"/>
  <c r="H2382" i="21"/>
  <c r="M2381" i="21"/>
  <c r="L2381" i="21"/>
  <c r="I2381" i="21"/>
  <c r="K2381" i="21"/>
  <c r="J2381" i="21"/>
  <c r="N2380" i="21"/>
  <c r="O2380" i="21"/>
  <c r="Q2380" i="21"/>
  <c r="P2380" i="21"/>
  <c r="D2377" i="21"/>
  <c r="F2376" i="21"/>
  <c r="E2376" i="21"/>
  <c r="K2382" i="21"/>
  <c r="J2382" i="21"/>
  <c r="M2382" i="21"/>
  <c r="H2383" i="21"/>
  <c r="L2382" i="21"/>
  <c r="I2382" i="21"/>
  <c r="P2381" i="21"/>
  <c r="Q2381" i="21"/>
  <c r="N2381" i="21"/>
  <c r="O2381" i="21"/>
  <c r="D2378" i="21"/>
  <c r="F2377" i="21"/>
  <c r="E2377" i="21"/>
  <c r="J2383" i="21"/>
  <c r="I2383" i="21"/>
  <c r="K2383" i="21"/>
  <c r="M2383" i="21"/>
  <c r="H2384" i="21"/>
  <c r="L2383" i="21"/>
  <c r="O2382" i="21"/>
  <c r="P2382" i="21"/>
  <c r="Q2382" i="21"/>
  <c r="N2382" i="21"/>
  <c r="E2378" i="21"/>
  <c r="D2379" i="21"/>
  <c r="F2378" i="21"/>
  <c r="O2383" i="21"/>
  <c r="P2383" i="21"/>
  <c r="Q2383" i="21"/>
  <c r="N2383" i="21"/>
  <c r="H2385" i="21"/>
  <c r="K2384" i="21"/>
  <c r="L2384" i="21"/>
  <c r="M2384" i="21"/>
  <c r="J2384" i="21"/>
  <c r="I2384" i="21"/>
  <c r="D2380" i="21"/>
  <c r="F2379" i="21"/>
  <c r="E2379" i="21"/>
  <c r="H2386" i="21"/>
  <c r="K2385" i="21"/>
  <c r="J2385" i="21"/>
  <c r="L2385" i="21"/>
  <c r="M2385" i="21"/>
  <c r="I2385" i="21"/>
  <c r="P2384" i="21"/>
  <c r="N2384" i="21"/>
  <c r="Q2384" i="21"/>
  <c r="O2384" i="21"/>
  <c r="D2381" i="21"/>
  <c r="F2380" i="21"/>
  <c r="E2380" i="21"/>
  <c r="M2386" i="21"/>
  <c r="I2386" i="21"/>
  <c r="J2386" i="21"/>
  <c r="L2386" i="21"/>
  <c r="H2387" i="21"/>
  <c r="K2386" i="21"/>
  <c r="Q2385" i="21"/>
  <c r="N2385" i="21"/>
  <c r="P2385" i="21"/>
  <c r="O2385" i="21"/>
  <c r="E2381" i="21"/>
  <c r="F2381" i="21"/>
  <c r="D2382" i="21"/>
  <c r="Q2386" i="21"/>
  <c r="O2386" i="21"/>
  <c r="P2386" i="21"/>
  <c r="N2386" i="21"/>
  <c r="L2387" i="21"/>
  <c r="K2387" i="21"/>
  <c r="J2387" i="21"/>
  <c r="M2387" i="21"/>
  <c r="H2388" i="21"/>
  <c r="I2387" i="21"/>
  <c r="D2383" i="21"/>
  <c r="E2382" i="21"/>
  <c r="F2382" i="21"/>
  <c r="J2388" i="21"/>
  <c r="K2388" i="21"/>
  <c r="I2388" i="21"/>
  <c r="H2389" i="21"/>
  <c r="L2388" i="21"/>
  <c r="M2388" i="21"/>
  <c r="P2387" i="21"/>
  <c r="O2387" i="21"/>
  <c r="N2387" i="21"/>
  <c r="Q2387" i="21"/>
  <c r="E2383" i="21"/>
  <c r="D2384" i="21"/>
  <c r="F2383" i="21"/>
  <c r="P2388" i="21"/>
  <c r="Q2388" i="21"/>
  <c r="N2388" i="21"/>
  <c r="O2388" i="21"/>
  <c r="H2390" i="21"/>
  <c r="J2389" i="21"/>
  <c r="L2389" i="21"/>
  <c r="K2389" i="21"/>
  <c r="I2389" i="21"/>
  <c r="M2389" i="21"/>
  <c r="F2384" i="21"/>
  <c r="D2385" i="21"/>
  <c r="E2384" i="21"/>
  <c r="J2390" i="21"/>
  <c r="I2390" i="21"/>
  <c r="K2390" i="21"/>
  <c r="H2391" i="21"/>
  <c r="M2390" i="21"/>
  <c r="L2390" i="21"/>
  <c r="Q2389" i="21"/>
  <c r="P2389" i="21"/>
  <c r="N2389" i="21"/>
  <c r="O2389" i="21"/>
  <c r="F2385" i="21"/>
  <c r="D2386" i="21"/>
  <c r="E2385" i="21"/>
  <c r="Q2390" i="21"/>
  <c r="O2390" i="21"/>
  <c r="P2390" i="21"/>
  <c r="N2390" i="21"/>
  <c r="L2391" i="21"/>
  <c r="M2391" i="21"/>
  <c r="K2391" i="21"/>
  <c r="I2391" i="21"/>
  <c r="H2392" i="21"/>
  <c r="J2391" i="21"/>
  <c r="F2386" i="21"/>
  <c r="D2387" i="21"/>
  <c r="E2386" i="21"/>
  <c r="P2391" i="21"/>
  <c r="N2391" i="21"/>
  <c r="Q2391" i="21"/>
  <c r="O2391" i="21"/>
  <c r="L2392" i="21"/>
  <c r="K2392" i="21"/>
  <c r="M2392" i="21"/>
  <c r="H2393" i="21"/>
  <c r="J2392" i="21"/>
  <c r="I2392" i="21"/>
  <c r="D2388" i="21"/>
  <c r="F2387" i="21"/>
  <c r="E2387" i="21"/>
  <c r="L2393" i="21"/>
  <c r="M2393" i="21"/>
  <c r="K2393" i="21"/>
  <c r="H2394" i="21"/>
  <c r="I2393" i="21"/>
  <c r="J2393" i="21"/>
  <c r="P2392" i="21"/>
  <c r="O2392" i="21"/>
  <c r="N2392" i="21"/>
  <c r="Q2392" i="21"/>
  <c r="F2388" i="21"/>
  <c r="E2388" i="21"/>
  <c r="D2389" i="21"/>
  <c r="I2394" i="21"/>
  <c r="J2394" i="21"/>
  <c r="K2394" i="21"/>
  <c r="L2394" i="21"/>
  <c r="H2395" i="21"/>
  <c r="M2394" i="21"/>
  <c r="P2393" i="21"/>
  <c r="O2393" i="21"/>
  <c r="Q2393" i="21"/>
  <c r="N2393" i="21"/>
  <c r="E2389" i="21"/>
  <c r="F2389" i="21"/>
  <c r="D2390" i="21"/>
  <c r="Q2394" i="21"/>
  <c r="O2394" i="21"/>
  <c r="P2394" i="21"/>
  <c r="N2394" i="21"/>
  <c r="L2395" i="21"/>
  <c r="K2395" i="21"/>
  <c r="I2395" i="21"/>
  <c r="J2395" i="21"/>
  <c r="H2396" i="21"/>
  <c r="M2395" i="21"/>
  <c r="F2390" i="21"/>
  <c r="D2391" i="21"/>
  <c r="E2390" i="21"/>
  <c r="N2395" i="21"/>
  <c r="O2395" i="21"/>
  <c r="Q2395" i="21"/>
  <c r="P2395" i="21"/>
  <c r="I2396" i="21"/>
  <c r="M2396" i="21"/>
  <c r="J2396" i="21"/>
  <c r="H2397" i="21"/>
  <c r="K2396" i="21"/>
  <c r="L2396" i="21"/>
  <c r="E2391" i="21"/>
  <c r="D2392" i="21"/>
  <c r="F2391" i="21"/>
  <c r="P2396" i="21"/>
  <c r="Q2396" i="21"/>
  <c r="N2396" i="21"/>
  <c r="O2396" i="21"/>
  <c r="J2397" i="21"/>
  <c r="L2397" i="21"/>
  <c r="I2397" i="21"/>
  <c r="H2398" i="21"/>
  <c r="K2397" i="21"/>
  <c r="M2397" i="21"/>
  <c r="E2392" i="21"/>
  <c r="D2393" i="21"/>
  <c r="F2392" i="21"/>
  <c r="P2397" i="21"/>
  <c r="O2397" i="21"/>
  <c r="Q2397" i="21"/>
  <c r="N2397" i="21"/>
  <c r="J2398" i="21"/>
  <c r="L2398" i="21"/>
  <c r="M2398" i="21"/>
  <c r="H2399" i="21"/>
  <c r="K2398" i="21"/>
  <c r="I2398" i="21"/>
  <c r="F2393" i="21"/>
  <c r="D2394" i="21"/>
  <c r="E2393" i="21"/>
  <c r="J2399" i="21"/>
  <c r="M2399" i="21"/>
  <c r="K2399" i="21"/>
  <c r="L2399" i="21"/>
  <c r="H2400" i="21"/>
  <c r="I2399" i="21"/>
  <c r="P2398" i="21"/>
  <c r="Q2398" i="21"/>
  <c r="N2398" i="21"/>
  <c r="O2398" i="21"/>
  <c r="F2394" i="21"/>
  <c r="D2395" i="21"/>
  <c r="E2394" i="21"/>
  <c r="M2400" i="21"/>
  <c r="I2400" i="21"/>
  <c r="K2400" i="21"/>
  <c r="H2401" i="21"/>
  <c r="L2400" i="21"/>
  <c r="J2400" i="21"/>
  <c r="O2399" i="21"/>
  <c r="Q2399" i="21"/>
  <c r="N2399" i="21"/>
  <c r="P2399" i="21"/>
  <c r="D2396" i="21"/>
  <c r="F2395" i="21"/>
  <c r="E2395" i="21"/>
  <c r="O2400" i="21"/>
  <c r="P2400" i="21"/>
  <c r="N2400" i="21"/>
  <c r="Q2400" i="21"/>
  <c r="M2401" i="21"/>
  <c r="L2401" i="21"/>
  <c r="I2401" i="21"/>
  <c r="H2402" i="21"/>
  <c r="K2401" i="21"/>
  <c r="J2401" i="21"/>
  <c r="F2396" i="21"/>
  <c r="E2396" i="21"/>
  <c r="D2397" i="21"/>
  <c r="O2401" i="21"/>
  <c r="N2401" i="21"/>
  <c r="P2401" i="21"/>
  <c r="Q2401" i="21"/>
  <c r="L2402" i="21"/>
  <c r="M2402" i="21"/>
  <c r="J2402" i="21"/>
  <c r="K2402" i="21"/>
  <c r="H2403" i="21"/>
  <c r="I2402" i="21"/>
  <c r="E2397" i="21"/>
  <c r="F2397" i="21"/>
  <c r="D2398" i="21"/>
  <c r="L2403" i="21"/>
  <c r="K2403" i="21"/>
  <c r="I2403" i="21"/>
  <c r="M2403" i="21"/>
  <c r="H2404" i="21"/>
  <c r="J2403" i="21"/>
  <c r="N2402" i="21"/>
  <c r="P2402" i="21"/>
  <c r="Q2402" i="21"/>
  <c r="O2402" i="21"/>
  <c r="E2398" i="21"/>
  <c r="D2399" i="21"/>
  <c r="F2398" i="21"/>
  <c r="O2403" i="21"/>
  <c r="P2403" i="21"/>
  <c r="N2403" i="21"/>
  <c r="Q2403" i="21"/>
  <c r="I2404" i="21"/>
  <c r="L2404" i="21"/>
  <c r="K2404" i="21"/>
  <c r="H2405" i="21"/>
  <c r="M2404" i="21"/>
  <c r="J2404" i="21"/>
  <c r="E2399" i="21"/>
  <c r="D2400" i="21"/>
  <c r="F2399" i="21"/>
  <c r="N2404" i="21"/>
  <c r="P2404" i="21"/>
  <c r="O2404" i="21"/>
  <c r="Q2404" i="21"/>
  <c r="L2405" i="21"/>
  <c r="K2405" i="21"/>
  <c r="J2405" i="21"/>
  <c r="H2406" i="21"/>
  <c r="M2405" i="21"/>
  <c r="I2405" i="21"/>
  <c r="F2400" i="21"/>
  <c r="E2400" i="21"/>
  <c r="D2401" i="21"/>
  <c r="J2406" i="21"/>
  <c r="K2406" i="21"/>
  <c r="M2406" i="21"/>
  <c r="H2407" i="21"/>
  <c r="L2406" i="21"/>
  <c r="I2406" i="21"/>
  <c r="N2405" i="21"/>
  <c r="P2405" i="21"/>
  <c r="Q2405" i="21"/>
  <c r="O2405" i="21"/>
  <c r="F2401" i="21"/>
  <c r="E2401" i="21"/>
  <c r="D2402" i="21"/>
  <c r="M2407" i="21"/>
  <c r="I2407" i="21"/>
  <c r="J2407" i="21"/>
  <c r="L2407" i="21"/>
  <c r="H2408" i="21"/>
  <c r="K2407" i="21"/>
  <c r="N2406" i="21"/>
  <c r="P2406" i="21"/>
  <c r="Q2406" i="21"/>
  <c r="O2406" i="21"/>
  <c r="E2402" i="21"/>
  <c r="D2403" i="21"/>
  <c r="F2402" i="21"/>
  <c r="O2407" i="21"/>
  <c r="Q2407" i="21"/>
  <c r="P2407" i="21"/>
  <c r="N2407" i="21"/>
  <c r="K2408" i="21"/>
  <c r="I2408" i="21"/>
  <c r="M2408" i="21"/>
  <c r="H2409" i="21"/>
  <c r="L2408" i="21"/>
  <c r="J2408" i="21"/>
  <c r="D2404" i="21"/>
  <c r="E2403" i="21"/>
  <c r="F2403" i="21"/>
  <c r="Q2408" i="21"/>
  <c r="O2408" i="21"/>
  <c r="N2408" i="21"/>
  <c r="P2408" i="21"/>
  <c r="M2409" i="21"/>
  <c r="J2409" i="21"/>
  <c r="K2409" i="21"/>
  <c r="H2410" i="21"/>
  <c r="I2409" i="21"/>
  <c r="L2409" i="21"/>
  <c r="D2405" i="21"/>
  <c r="F2404" i="21"/>
  <c r="E2404" i="21"/>
  <c r="K2410" i="21"/>
  <c r="J2410" i="21"/>
  <c r="I2410" i="21"/>
  <c r="L2410" i="21"/>
  <c r="H2411" i="21"/>
  <c r="M2410" i="21"/>
  <c r="O2409" i="21"/>
  <c r="Q2409" i="21"/>
  <c r="P2409" i="21"/>
  <c r="N2409" i="21"/>
  <c r="E2405" i="21"/>
  <c r="F2405" i="21"/>
  <c r="D2406" i="21"/>
  <c r="N2410" i="21"/>
  <c r="Q2410" i="21"/>
  <c r="O2410" i="21"/>
  <c r="P2410" i="21"/>
  <c r="I2411" i="21"/>
  <c r="K2411" i="21"/>
  <c r="L2411" i="21"/>
  <c r="M2411" i="21"/>
  <c r="H2412" i="21"/>
  <c r="J2411" i="21"/>
  <c r="E2406" i="21"/>
  <c r="D2407" i="21"/>
  <c r="F2406" i="21"/>
  <c r="P2411" i="21"/>
  <c r="N2411" i="21"/>
  <c r="Q2411" i="21"/>
  <c r="O2411" i="21"/>
  <c r="J2412" i="21"/>
  <c r="I2412" i="21"/>
  <c r="L2412" i="21"/>
  <c r="K2412" i="21"/>
  <c r="H2413" i="21"/>
  <c r="M2412" i="21"/>
  <c r="E2407" i="21"/>
  <c r="D2408" i="21"/>
  <c r="F2407" i="21"/>
  <c r="P2412" i="21"/>
  <c r="N2412" i="21"/>
  <c r="Q2412" i="21"/>
  <c r="O2412" i="21"/>
  <c r="I2413" i="21"/>
  <c r="K2413" i="21"/>
  <c r="J2413" i="21"/>
  <c r="H2414" i="21"/>
  <c r="M2413" i="21"/>
  <c r="L2413" i="21"/>
  <c r="E2408" i="21"/>
  <c r="D2409" i="21"/>
  <c r="F2408" i="21"/>
  <c r="P2413" i="21"/>
  <c r="O2413" i="21"/>
  <c r="Q2413" i="21"/>
  <c r="N2413" i="21"/>
  <c r="M2414" i="21"/>
  <c r="I2414" i="21"/>
  <c r="K2414" i="21"/>
  <c r="H2415" i="21"/>
  <c r="L2414" i="21"/>
  <c r="J2414" i="21"/>
  <c r="E2409" i="21"/>
  <c r="F2409" i="21"/>
  <c r="D2410" i="21"/>
  <c r="Q2414" i="21"/>
  <c r="N2414" i="21"/>
  <c r="P2414" i="21"/>
  <c r="O2414" i="21"/>
  <c r="L2415" i="21"/>
  <c r="I2415" i="21"/>
  <c r="J2415" i="21"/>
  <c r="M2415" i="21"/>
  <c r="H2416" i="21"/>
  <c r="K2415" i="21"/>
  <c r="E2410" i="21"/>
  <c r="D2411" i="21"/>
  <c r="F2410" i="21"/>
  <c r="Q2415" i="21"/>
  <c r="N2415" i="21"/>
  <c r="P2415" i="21"/>
  <c r="O2415" i="21"/>
  <c r="M2416" i="21"/>
  <c r="K2416" i="21"/>
  <c r="J2416" i="21"/>
  <c r="H2417" i="21"/>
  <c r="L2416" i="21"/>
  <c r="I2416" i="21"/>
  <c r="D2412" i="21"/>
  <c r="E2411" i="21"/>
  <c r="F2411" i="21"/>
  <c r="M2417" i="21"/>
  <c r="L2417" i="21"/>
  <c r="I2417" i="21"/>
  <c r="H2418" i="21"/>
  <c r="J2417" i="21"/>
  <c r="K2417" i="21"/>
  <c r="P2416" i="21"/>
  <c r="O2416" i="21"/>
  <c r="Q2416" i="21"/>
  <c r="N2416" i="21"/>
  <c r="D2413" i="21"/>
  <c r="F2412" i="21"/>
  <c r="E2412" i="21"/>
  <c r="P2417" i="21"/>
  <c r="Q2417" i="21"/>
  <c r="N2417" i="21"/>
  <c r="O2417" i="21"/>
  <c r="K2418" i="21"/>
  <c r="I2418" i="21"/>
  <c r="M2418" i="21"/>
  <c r="H2419" i="21"/>
  <c r="J2418" i="21"/>
  <c r="L2418" i="21"/>
  <c r="E2413" i="21"/>
  <c r="F2413" i="21"/>
  <c r="D2414" i="21"/>
  <c r="Q2418" i="21"/>
  <c r="O2418" i="21"/>
  <c r="P2418" i="21"/>
  <c r="N2418" i="21"/>
  <c r="M2419" i="21"/>
  <c r="K2419" i="21"/>
  <c r="L2419" i="21"/>
  <c r="H2420" i="21"/>
  <c r="J2419" i="21"/>
  <c r="I2419" i="21"/>
  <c r="E2414" i="21"/>
  <c r="D2415" i="21"/>
  <c r="F2414" i="21"/>
  <c r="J2420" i="21"/>
  <c r="M2420" i="21"/>
  <c r="K2420" i="21"/>
  <c r="I2420" i="21"/>
  <c r="H2421" i="21"/>
  <c r="L2420" i="21"/>
  <c r="Q2419" i="21"/>
  <c r="N2419" i="21"/>
  <c r="O2419" i="21"/>
  <c r="P2419" i="21"/>
  <c r="E2415" i="21"/>
  <c r="F2415" i="21"/>
  <c r="D2416" i="21"/>
  <c r="Q2420" i="21"/>
  <c r="P2420" i="21"/>
  <c r="O2420" i="21"/>
  <c r="N2420" i="21"/>
  <c r="M2421" i="21"/>
  <c r="J2421" i="21"/>
  <c r="H2422" i="21"/>
  <c r="I2421" i="21"/>
  <c r="K2421" i="21"/>
  <c r="L2421" i="21"/>
  <c r="F2416" i="21"/>
  <c r="E2416" i="21"/>
  <c r="D2417" i="21"/>
  <c r="K2422" i="21"/>
  <c r="J2422" i="21"/>
  <c r="I2422" i="21"/>
  <c r="H2423" i="21"/>
  <c r="L2422" i="21"/>
  <c r="M2422" i="21"/>
  <c r="Q2421" i="21"/>
  <c r="O2421" i="21"/>
  <c r="P2421" i="21"/>
  <c r="N2421" i="21"/>
  <c r="D2418" i="21"/>
  <c r="F2417" i="21"/>
  <c r="E2417" i="21"/>
  <c r="N2422" i="21"/>
  <c r="P2422" i="21"/>
  <c r="O2422" i="21"/>
  <c r="Q2422" i="21"/>
  <c r="J2423" i="21"/>
  <c r="H2424" i="21"/>
  <c r="L2423" i="21"/>
  <c r="M2423" i="21"/>
  <c r="K2423" i="21"/>
  <c r="I2423" i="21"/>
  <c r="D2419" i="21"/>
  <c r="F2418" i="21"/>
  <c r="E2418" i="21"/>
  <c r="K2424" i="21"/>
  <c r="M2424" i="21"/>
  <c r="L2424" i="21"/>
  <c r="H2425" i="21"/>
  <c r="I2424" i="21"/>
  <c r="J2424" i="21"/>
  <c r="P2423" i="21"/>
  <c r="Q2423" i="21"/>
  <c r="O2423" i="21"/>
  <c r="N2423" i="21"/>
  <c r="D2420" i="21"/>
  <c r="F2419" i="21"/>
  <c r="E2419" i="21"/>
  <c r="K2425" i="21"/>
  <c r="L2425" i="21"/>
  <c r="H2426" i="21"/>
  <c r="I2425" i="21"/>
  <c r="J2425" i="21"/>
  <c r="M2425" i="21"/>
  <c r="Q2424" i="21"/>
  <c r="N2424" i="21"/>
  <c r="P2424" i="21"/>
  <c r="O2424" i="21"/>
  <c r="D2421" i="21"/>
  <c r="F2420" i="21"/>
  <c r="E2420" i="21"/>
  <c r="L2426" i="21"/>
  <c r="M2426" i="21"/>
  <c r="J2426" i="21"/>
  <c r="I2426" i="21"/>
  <c r="K2426" i="21"/>
  <c r="H2427" i="21"/>
  <c r="Q2425" i="21"/>
  <c r="N2425" i="21"/>
  <c r="O2425" i="21"/>
  <c r="P2425" i="21"/>
  <c r="E2421" i="21"/>
  <c r="F2421" i="21"/>
  <c r="D2422" i="21"/>
  <c r="O2426" i="21"/>
  <c r="Q2426" i="21"/>
  <c r="N2426" i="21"/>
  <c r="P2426" i="21"/>
  <c r="J2427" i="21"/>
  <c r="I2427" i="21"/>
  <c r="M2427" i="21"/>
  <c r="H2428" i="21"/>
  <c r="K2427" i="21"/>
  <c r="L2427" i="21"/>
  <c r="F2422" i="21"/>
  <c r="D2423" i="21"/>
  <c r="E2422" i="21"/>
  <c r="N2427" i="21"/>
  <c r="P2427" i="21"/>
  <c r="O2427" i="21"/>
  <c r="Q2427" i="21"/>
  <c r="M2428" i="21"/>
  <c r="H2429" i="21"/>
  <c r="J2428" i="21"/>
  <c r="K2428" i="21"/>
  <c r="I2428" i="21"/>
  <c r="L2428" i="21"/>
  <c r="D2424" i="21"/>
  <c r="F2423" i="21"/>
  <c r="E2423" i="21"/>
  <c r="M2429" i="21"/>
  <c r="I2429" i="21"/>
  <c r="H2430" i="21"/>
  <c r="J2429" i="21"/>
  <c r="K2429" i="21"/>
  <c r="L2429" i="21"/>
  <c r="O2428" i="21"/>
  <c r="P2428" i="21"/>
  <c r="Q2428" i="21"/>
  <c r="N2428" i="21"/>
  <c r="F2424" i="21"/>
  <c r="E2424" i="21"/>
  <c r="D2425" i="21"/>
  <c r="P2429" i="21"/>
  <c r="N2429" i="21"/>
  <c r="Q2429" i="21"/>
  <c r="O2429" i="21"/>
  <c r="K2430" i="21"/>
  <c r="L2430" i="21"/>
  <c r="J2430" i="21"/>
  <c r="H2431" i="21"/>
  <c r="M2430" i="21"/>
  <c r="I2430" i="21"/>
  <c r="E2425" i="21"/>
  <c r="D2426" i="21"/>
  <c r="F2425" i="21"/>
  <c r="K2431" i="21"/>
  <c r="I2431" i="21"/>
  <c r="H2432" i="21"/>
  <c r="L2431" i="21"/>
  <c r="J2431" i="21"/>
  <c r="M2431" i="21"/>
  <c r="Q2430" i="21"/>
  <c r="O2430" i="21"/>
  <c r="N2430" i="21"/>
  <c r="P2430" i="21"/>
  <c r="E2426" i="21"/>
  <c r="D2427" i="21"/>
  <c r="F2426" i="21"/>
  <c r="Q2431" i="21"/>
  <c r="P2431" i="21"/>
  <c r="N2431" i="21"/>
  <c r="O2431" i="21"/>
  <c r="L2432" i="21"/>
  <c r="I2432" i="21"/>
  <c r="J2432" i="21"/>
  <c r="H2433" i="21"/>
  <c r="K2432" i="21"/>
  <c r="M2432" i="21"/>
  <c r="D2428" i="21"/>
  <c r="E2427" i="21"/>
  <c r="F2427" i="21"/>
  <c r="P2432" i="21"/>
  <c r="Q2432" i="21"/>
  <c r="N2432" i="21"/>
  <c r="O2432" i="21"/>
  <c r="M2433" i="21"/>
  <c r="J2433" i="21"/>
  <c r="K2433" i="21"/>
  <c r="L2433" i="21"/>
  <c r="H2434" i="21"/>
  <c r="I2433" i="21"/>
  <c r="D2429" i="21"/>
  <c r="E2428" i="21"/>
  <c r="F2428" i="21"/>
  <c r="K2434" i="21"/>
  <c r="M2434" i="21"/>
  <c r="I2434" i="21"/>
  <c r="J2434" i="21"/>
  <c r="L2434" i="21"/>
  <c r="H2435" i="21"/>
  <c r="Q2433" i="21"/>
  <c r="O2433" i="21"/>
  <c r="N2433" i="21"/>
  <c r="P2433" i="21"/>
  <c r="E2429" i="21"/>
  <c r="F2429" i="21"/>
  <c r="D2430" i="21"/>
  <c r="O2434" i="21"/>
  <c r="N2434" i="21"/>
  <c r="P2434" i="21"/>
  <c r="Q2434" i="21"/>
  <c r="J2435" i="21"/>
  <c r="I2435" i="21"/>
  <c r="K2435" i="21"/>
  <c r="H2436" i="21"/>
  <c r="L2435" i="21"/>
  <c r="M2435" i="21"/>
  <c r="D2431" i="21"/>
  <c r="E2430" i="21"/>
  <c r="F2430" i="21"/>
  <c r="Q2435" i="21"/>
  <c r="N2435" i="21"/>
  <c r="O2435" i="21"/>
  <c r="P2435" i="21"/>
  <c r="K2436" i="21"/>
  <c r="I2436" i="21"/>
  <c r="M2436" i="21"/>
  <c r="H2437" i="21"/>
  <c r="J2436" i="21"/>
  <c r="L2436" i="21"/>
  <c r="D2432" i="21"/>
  <c r="F2431" i="21"/>
  <c r="E2431" i="21"/>
  <c r="N2436" i="21"/>
  <c r="Q2436" i="21"/>
  <c r="O2436" i="21"/>
  <c r="P2436" i="21"/>
  <c r="H2438" i="21"/>
  <c r="I2437" i="21"/>
  <c r="J2437" i="21"/>
  <c r="K2437" i="21"/>
  <c r="M2437" i="21"/>
  <c r="L2437" i="21"/>
  <c r="E2432" i="21"/>
  <c r="F2432" i="21"/>
  <c r="D2433" i="21"/>
  <c r="I2438" i="21"/>
  <c r="M2438" i="21"/>
  <c r="K2438" i="21"/>
  <c r="H2439" i="21"/>
  <c r="J2438" i="21"/>
  <c r="L2438" i="21"/>
  <c r="Q2437" i="21"/>
  <c r="N2437" i="21"/>
  <c r="P2437" i="21"/>
  <c r="O2437" i="21"/>
  <c r="E2433" i="21"/>
  <c r="F2433" i="21"/>
  <c r="D2434" i="21"/>
  <c r="Q2438" i="21"/>
  <c r="P2438" i="21"/>
  <c r="N2438" i="21"/>
  <c r="O2438" i="21"/>
  <c r="L2439" i="21"/>
  <c r="I2439" i="21"/>
  <c r="H2440" i="21"/>
  <c r="J2439" i="21"/>
  <c r="M2439" i="21"/>
  <c r="K2439" i="21"/>
  <c r="F2434" i="21"/>
  <c r="D2435" i="21"/>
  <c r="E2434" i="21"/>
  <c r="Q2439" i="21"/>
  <c r="O2439" i="21"/>
  <c r="P2439" i="21"/>
  <c r="N2439" i="21"/>
  <c r="M2440" i="21"/>
  <c r="K2440" i="21"/>
  <c r="L2440" i="21"/>
  <c r="H2441" i="21"/>
  <c r="I2440" i="21"/>
  <c r="J2440" i="21"/>
  <c r="D2436" i="21"/>
  <c r="E2435" i="21"/>
  <c r="F2435" i="21"/>
  <c r="L2441" i="21"/>
  <c r="H2442" i="21"/>
  <c r="M2441" i="21"/>
  <c r="I2441" i="21"/>
  <c r="J2441" i="21"/>
  <c r="K2441" i="21"/>
  <c r="O2440" i="21"/>
  <c r="P2440" i="21"/>
  <c r="Q2440" i="21"/>
  <c r="N2440" i="21"/>
  <c r="D2437" i="21"/>
  <c r="F2436" i="21"/>
  <c r="E2436" i="21"/>
  <c r="H2443" i="21"/>
  <c r="K2442" i="21"/>
  <c r="I2442" i="21"/>
  <c r="M2442" i="21"/>
  <c r="L2442" i="21"/>
  <c r="J2442" i="21"/>
  <c r="O2441" i="21"/>
  <c r="N2441" i="21"/>
  <c r="Q2441" i="21"/>
  <c r="P2441" i="21"/>
  <c r="E2437" i="21"/>
  <c r="F2437" i="21"/>
  <c r="D2438" i="21"/>
  <c r="I2443" i="21"/>
  <c r="M2443" i="21"/>
  <c r="K2443" i="21"/>
  <c r="H2444" i="21"/>
  <c r="J2443" i="21"/>
  <c r="L2443" i="21"/>
  <c r="P2442" i="21"/>
  <c r="Q2442" i="21"/>
  <c r="O2442" i="21"/>
  <c r="N2442" i="21"/>
  <c r="D2439" i="21"/>
  <c r="F2438" i="21"/>
  <c r="E2438" i="21"/>
  <c r="Q2443" i="21"/>
  <c r="O2443" i="21"/>
  <c r="N2443" i="21"/>
  <c r="P2443" i="21"/>
  <c r="I2444" i="21"/>
  <c r="L2444" i="21"/>
  <c r="J2444" i="21"/>
  <c r="K2444" i="21"/>
  <c r="H2445" i="21"/>
  <c r="M2444" i="21"/>
  <c r="F2439" i="21"/>
  <c r="D2440" i="21"/>
  <c r="E2439" i="21"/>
  <c r="O2444" i="21"/>
  <c r="N2444" i="21"/>
  <c r="Q2444" i="21"/>
  <c r="P2444" i="21"/>
  <c r="M2445" i="21"/>
  <c r="K2445" i="21"/>
  <c r="H2446" i="21"/>
  <c r="L2445" i="21"/>
  <c r="I2445" i="21"/>
  <c r="J2445" i="21"/>
  <c r="F2440" i="21"/>
  <c r="E2440" i="21"/>
  <c r="D2441" i="21"/>
  <c r="K2446" i="21"/>
  <c r="H2447" i="21"/>
  <c r="I2446" i="21"/>
  <c r="M2446" i="21"/>
  <c r="L2446" i="21"/>
  <c r="J2446" i="21"/>
  <c r="N2445" i="21"/>
  <c r="O2445" i="21"/>
  <c r="P2445" i="21"/>
  <c r="Q2445" i="21"/>
  <c r="D2442" i="21"/>
  <c r="F2441" i="21"/>
  <c r="E2441" i="21"/>
  <c r="K2447" i="21"/>
  <c r="M2447" i="21"/>
  <c r="I2447" i="21"/>
  <c r="H2448" i="21"/>
  <c r="L2447" i="21"/>
  <c r="J2447" i="21"/>
  <c r="P2446" i="21"/>
  <c r="N2446" i="21"/>
  <c r="O2446" i="21"/>
  <c r="Q2446" i="21"/>
  <c r="F2442" i="21"/>
  <c r="D2443" i="21"/>
  <c r="E2442" i="21"/>
  <c r="P2447" i="21"/>
  <c r="N2447" i="21"/>
  <c r="Q2447" i="21"/>
  <c r="O2447" i="21"/>
  <c r="J2448" i="21"/>
  <c r="L2448" i="21"/>
  <c r="I2448" i="21"/>
  <c r="H2449" i="21"/>
  <c r="K2448" i="21"/>
  <c r="M2448" i="21"/>
  <c r="D2444" i="21"/>
  <c r="E2443" i="21"/>
  <c r="F2443" i="21"/>
  <c r="Q2448" i="21"/>
  <c r="P2448" i="21"/>
  <c r="O2448" i="21"/>
  <c r="N2448" i="21"/>
  <c r="J2449" i="21"/>
  <c r="K2449" i="21"/>
  <c r="I2449" i="21"/>
  <c r="H2450" i="21"/>
  <c r="L2449" i="21"/>
  <c r="M2449" i="21"/>
  <c r="E2444" i="21"/>
  <c r="D2445" i="21"/>
  <c r="F2444" i="21"/>
  <c r="O2449" i="21"/>
  <c r="P2449" i="21"/>
  <c r="Q2449" i="21"/>
  <c r="N2449" i="21"/>
  <c r="L2450" i="21"/>
  <c r="M2450" i="21"/>
  <c r="H2451" i="21"/>
  <c r="I2450" i="21"/>
  <c r="J2450" i="21"/>
  <c r="K2450" i="21"/>
  <c r="E2445" i="21"/>
  <c r="F2445" i="21"/>
  <c r="D2446" i="21"/>
  <c r="I2451" i="21"/>
  <c r="M2451" i="21"/>
  <c r="L2451" i="21"/>
  <c r="K2451" i="21"/>
  <c r="H2452" i="21"/>
  <c r="J2451" i="21"/>
  <c r="N2450" i="21"/>
  <c r="P2450" i="21"/>
  <c r="O2450" i="21"/>
  <c r="Q2450" i="21"/>
  <c r="D2447" i="21"/>
  <c r="E2446" i="21"/>
  <c r="F2446" i="21"/>
  <c r="Q2451" i="21"/>
  <c r="N2451" i="21"/>
  <c r="O2451" i="21"/>
  <c r="P2451" i="21"/>
  <c r="L2452" i="21"/>
  <c r="J2452" i="21"/>
  <c r="I2452" i="21"/>
  <c r="K2452" i="21"/>
  <c r="H2453" i="21"/>
  <c r="M2452" i="21"/>
  <c r="D2448" i="21"/>
  <c r="E2447" i="21"/>
  <c r="F2447" i="21"/>
  <c r="N2452" i="21"/>
  <c r="O2452" i="21"/>
  <c r="P2452" i="21"/>
  <c r="Q2452" i="21"/>
  <c r="I2453" i="21"/>
  <c r="J2453" i="21"/>
  <c r="K2453" i="21"/>
  <c r="M2453" i="21"/>
  <c r="H2454" i="21"/>
  <c r="L2453" i="21"/>
  <c r="F2448" i="21"/>
  <c r="E2448" i="21"/>
  <c r="D2449" i="21"/>
  <c r="N2453" i="21"/>
  <c r="P2453" i="21"/>
  <c r="O2453" i="21"/>
  <c r="Q2453" i="21"/>
  <c r="J2454" i="21"/>
  <c r="L2454" i="21"/>
  <c r="H2455" i="21"/>
  <c r="K2454" i="21"/>
  <c r="I2454" i="21"/>
  <c r="M2454" i="21"/>
  <c r="D2450" i="21"/>
  <c r="E2449" i="21"/>
  <c r="F2449" i="21"/>
  <c r="L2455" i="21"/>
  <c r="H2456" i="21"/>
  <c r="K2455" i="21"/>
  <c r="I2455" i="21"/>
  <c r="J2455" i="21"/>
  <c r="M2455" i="21"/>
  <c r="Q2454" i="21"/>
  <c r="P2454" i="21"/>
  <c r="O2454" i="21"/>
  <c r="N2454" i="21"/>
  <c r="E2450" i="21"/>
  <c r="D2451" i="21"/>
  <c r="F2450" i="21"/>
  <c r="J2456" i="21"/>
  <c r="K2456" i="21"/>
  <c r="M2456" i="21"/>
  <c r="H2457" i="21"/>
  <c r="L2456" i="21"/>
  <c r="I2456" i="21"/>
  <c r="P2455" i="21"/>
  <c r="O2455" i="21"/>
  <c r="N2455" i="21"/>
  <c r="Q2455" i="21"/>
  <c r="D2452" i="21"/>
  <c r="E2451" i="21"/>
  <c r="F2451" i="21"/>
  <c r="M2457" i="21"/>
  <c r="J2457" i="21"/>
  <c r="L2457" i="21"/>
  <c r="H2458" i="21"/>
  <c r="K2457" i="21"/>
  <c r="I2457" i="21"/>
  <c r="O2456" i="21"/>
  <c r="Q2456" i="21"/>
  <c r="N2456" i="21"/>
  <c r="P2456" i="21"/>
  <c r="D2453" i="21"/>
  <c r="F2452" i="21"/>
  <c r="E2452" i="21"/>
  <c r="I2458" i="21"/>
  <c r="J2458" i="21"/>
  <c r="M2458" i="21"/>
  <c r="L2458" i="21"/>
  <c r="H2459" i="21"/>
  <c r="K2458" i="21"/>
  <c r="N2457" i="21"/>
  <c r="P2457" i="21"/>
  <c r="Q2457" i="21"/>
  <c r="O2457" i="21"/>
  <c r="E2453" i="21"/>
  <c r="F2453" i="21"/>
  <c r="D2454" i="21"/>
  <c r="Q2458" i="21"/>
  <c r="P2458" i="21"/>
  <c r="O2458" i="21"/>
  <c r="N2458" i="21"/>
  <c r="M2459" i="21"/>
  <c r="L2459" i="21"/>
  <c r="J2459" i="21"/>
  <c r="K2459" i="21"/>
  <c r="H2460" i="21"/>
  <c r="I2459" i="21"/>
  <c r="D2455" i="21"/>
  <c r="F2454" i="21"/>
  <c r="E2454" i="21"/>
  <c r="I2460" i="21"/>
  <c r="K2460" i="21"/>
  <c r="L2460" i="21"/>
  <c r="H2461" i="21"/>
  <c r="J2460" i="21"/>
  <c r="M2460" i="21"/>
  <c r="Q2459" i="21"/>
  <c r="N2459" i="21"/>
  <c r="P2459" i="21"/>
  <c r="O2459" i="21"/>
  <c r="D2456" i="21"/>
  <c r="E2455" i="21"/>
  <c r="F2455" i="21"/>
  <c r="P2460" i="21"/>
  <c r="O2460" i="21"/>
  <c r="Q2460" i="21"/>
  <c r="N2460" i="21"/>
  <c r="H2462" i="21"/>
  <c r="I2461" i="21"/>
  <c r="K2461" i="21"/>
  <c r="M2461" i="21"/>
  <c r="J2461" i="21"/>
  <c r="L2461" i="21"/>
  <c r="E2456" i="21"/>
  <c r="D2457" i="21"/>
  <c r="F2456" i="21"/>
  <c r="M2462" i="21"/>
  <c r="J2462" i="21"/>
  <c r="I2462" i="21"/>
  <c r="K2462" i="21"/>
  <c r="H2463" i="21"/>
  <c r="L2462" i="21"/>
  <c r="Q2461" i="21"/>
  <c r="N2461" i="21"/>
  <c r="O2461" i="21"/>
  <c r="P2461" i="21"/>
  <c r="D2458" i="21"/>
  <c r="F2457" i="21"/>
  <c r="E2457" i="21"/>
  <c r="N2462" i="21"/>
  <c r="Q2462" i="21"/>
  <c r="P2462" i="21"/>
  <c r="O2462" i="21"/>
  <c r="L2463" i="21"/>
  <c r="I2463" i="21"/>
  <c r="K2463" i="21"/>
  <c r="J2463" i="21"/>
  <c r="M2463" i="21"/>
  <c r="H2464" i="21"/>
  <c r="F2458" i="21"/>
  <c r="E2458" i="21"/>
  <c r="D2459" i="21"/>
  <c r="N2463" i="21"/>
  <c r="Q2463" i="21"/>
  <c r="O2463" i="21"/>
  <c r="P2463" i="21"/>
  <c r="L2464" i="21"/>
  <c r="J2464" i="21"/>
  <c r="H2465" i="21"/>
  <c r="K2464" i="21"/>
  <c r="M2464" i="21"/>
  <c r="I2464" i="21"/>
  <c r="D2460" i="21"/>
  <c r="E2459" i="21"/>
  <c r="F2459" i="21"/>
  <c r="K2465" i="21"/>
  <c r="H2466" i="21"/>
  <c r="L2465" i="21"/>
  <c r="J2465" i="21"/>
  <c r="M2465" i="21"/>
  <c r="I2465" i="21"/>
  <c r="P2464" i="21"/>
  <c r="Q2464" i="21"/>
  <c r="O2464" i="21"/>
  <c r="N2464" i="21"/>
  <c r="D2461" i="21"/>
  <c r="F2460" i="21"/>
  <c r="E2460" i="21"/>
  <c r="K2466" i="21"/>
  <c r="M2466" i="21"/>
  <c r="H2467" i="21"/>
  <c r="I2466" i="21"/>
  <c r="L2466" i="21"/>
  <c r="J2466" i="21"/>
  <c r="N2465" i="21"/>
  <c r="P2465" i="21"/>
  <c r="Q2465" i="21"/>
  <c r="O2465" i="21"/>
  <c r="E2461" i="21"/>
  <c r="F2461" i="21"/>
  <c r="D2462" i="21"/>
  <c r="M2467" i="21"/>
  <c r="I2467" i="21"/>
  <c r="J2467" i="21"/>
  <c r="K2467" i="21"/>
  <c r="H2468" i="21"/>
  <c r="L2467" i="21"/>
  <c r="N2466" i="21"/>
  <c r="P2466" i="21"/>
  <c r="Q2466" i="21"/>
  <c r="O2466" i="21"/>
  <c r="F2462" i="21"/>
  <c r="D2463" i="21"/>
  <c r="E2462" i="21"/>
  <c r="N2467" i="21"/>
  <c r="P2467" i="21"/>
  <c r="O2467" i="21"/>
  <c r="Q2467" i="21"/>
  <c r="I2468" i="21"/>
  <c r="J2468" i="21"/>
  <c r="H2469" i="21"/>
  <c r="M2468" i="21"/>
  <c r="K2468" i="21"/>
  <c r="L2468" i="21"/>
  <c r="D2464" i="21"/>
  <c r="E2463" i="21"/>
  <c r="F2463" i="21"/>
  <c r="Q2468" i="21"/>
  <c r="N2468" i="21"/>
  <c r="O2468" i="21"/>
  <c r="P2468" i="21"/>
  <c r="M2469" i="21"/>
  <c r="I2469" i="21"/>
  <c r="H2470" i="21"/>
  <c r="J2469" i="21"/>
  <c r="K2469" i="21"/>
  <c r="L2469" i="21"/>
  <c r="D2465" i="21"/>
  <c r="F2464" i="21"/>
  <c r="E2464" i="21"/>
  <c r="Q2469" i="21"/>
  <c r="P2469" i="21"/>
  <c r="O2469" i="21"/>
  <c r="N2469" i="21"/>
  <c r="L2470" i="21"/>
  <c r="J2470" i="21"/>
  <c r="M2470" i="21"/>
  <c r="I2470" i="21"/>
  <c r="H2471" i="21"/>
  <c r="K2470" i="21"/>
  <c r="D2466" i="21"/>
  <c r="E2465" i="21"/>
  <c r="F2465" i="21"/>
  <c r="O2470" i="21"/>
  <c r="N2470" i="21"/>
  <c r="P2470" i="21"/>
  <c r="Q2470" i="21"/>
  <c r="I2471" i="21"/>
  <c r="M2471" i="21"/>
  <c r="L2471" i="21"/>
  <c r="J2471" i="21"/>
  <c r="K2471" i="21"/>
  <c r="H2472" i="21"/>
  <c r="F2466" i="21"/>
  <c r="E2466" i="21"/>
  <c r="D2467" i="21"/>
  <c r="N2471" i="21"/>
  <c r="Q2471" i="21"/>
  <c r="O2471" i="21"/>
  <c r="P2471" i="21"/>
  <c r="L2472" i="21"/>
  <c r="K2472" i="21"/>
  <c r="H2473" i="21"/>
  <c r="J2472" i="21"/>
  <c r="M2472" i="21"/>
  <c r="I2472" i="21"/>
  <c r="D2468" i="21"/>
  <c r="E2467" i="21"/>
  <c r="F2467" i="21"/>
  <c r="K2473" i="21"/>
  <c r="J2473" i="21"/>
  <c r="M2473" i="21"/>
  <c r="H2474" i="21"/>
  <c r="I2473" i="21"/>
  <c r="L2473" i="21"/>
  <c r="O2472" i="21"/>
  <c r="N2472" i="21"/>
  <c r="Q2472" i="21"/>
  <c r="P2472" i="21"/>
  <c r="D2469" i="21"/>
  <c r="F2468" i="21"/>
  <c r="E2468" i="21"/>
  <c r="M2474" i="21"/>
  <c r="L2474" i="21"/>
  <c r="H2475" i="21"/>
  <c r="J2474" i="21"/>
  <c r="K2474" i="21"/>
  <c r="I2474" i="21"/>
  <c r="P2473" i="21"/>
  <c r="N2473" i="21"/>
  <c r="O2473" i="21"/>
  <c r="Q2473" i="21"/>
  <c r="E2469" i="21"/>
  <c r="F2469" i="21"/>
  <c r="D2470" i="21"/>
  <c r="J2475" i="21"/>
  <c r="L2475" i="21"/>
  <c r="M2475" i="21"/>
  <c r="K2475" i="21"/>
  <c r="H2476" i="21"/>
  <c r="I2475" i="21"/>
  <c r="O2474" i="21"/>
  <c r="N2474" i="21"/>
  <c r="P2474" i="21"/>
  <c r="Q2474" i="21"/>
  <c r="F2470" i="21"/>
  <c r="D2471" i="21"/>
  <c r="E2470" i="21"/>
  <c r="L2476" i="21"/>
  <c r="H2477" i="21"/>
  <c r="J2476" i="21"/>
  <c r="K2476" i="21"/>
  <c r="I2476" i="21"/>
  <c r="M2476" i="21"/>
  <c r="P2475" i="21"/>
  <c r="O2475" i="21"/>
  <c r="N2475" i="21"/>
  <c r="Q2475" i="21"/>
  <c r="D2472" i="21"/>
  <c r="E2471" i="21"/>
  <c r="F2471" i="21"/>
  <c r="I2477" i="21"/>
  <c r="H2478" i="21"/>
  <c r="M2477" i="21"/>
  <c r="L2477" i="21"/>
  <c r="K2477" i="21"/>
  <c r="J2477" i="21"/>
  <c r="N2476" i="21"/>
  <c r="Q2476" i="21"/>
  <c r="P2476" i="21"/>
  <c r="O2476" i="21"/>
  <c r="E2472" i="21"/>
  <c r="F2472" i="21"/>
  <c r="D2473" i="21"/>
  <c r="N2477" i="21"/>
  <c r="O2477" i="21"/>
  <c r="Q2477" i="21"/>
  <c r="P2477" i="21"/>
  <c r="L2478" i="21"/>
  <c r="K2478" i="21"/>
  <c r="M2478" i="21"/>
  <c r="I2478" i="21"/>
  <c r="H2479" i="21"/>
  <c r="J2478" i="21"/>
  <c r="D2474" i="21"/>
  <c r="E2473" i="21"/>
  <c r="F2473" i="21"/>
  <c r="O2478" i="21"/>
  <c r="N2478" i="21"/>
  <c r="P2478" i="21"/>
  <c r="Q2478" i="21"/>
  <c r="K2479" i="21"/>
  <c r="J2479" i="21"/>
  <c r="I2479" i="21"/>
  <c r="H2480" i="21"/>
  <c r="M2479" i="21"/>
  <c r="L2479" i="21"/>
  <c r="D2475" i="21"/>
  <c r="F2474" i="21"/>
  <c r="E2474" i="21"/>
  <c r="N2479" i="21"/>
  <c r="Q2479" i="21"/>
  <c r="O2479" i="21"/>
  <c r="P2479" i="21"/>
  <c r="I2480" i="21"/>
  <c r="J2480" i="21"/>
  <c r="K2480" i="21"/>
  <c r="H2481" i="21"/>
  <c r="M2480" i="21"/>
  <c r="L2480" i="21"/>
  <c r="D2476" i="21"/>
  <c r="E2475" i="21"/>
  <c r="F2475" i="21"/>
  <c r="O2480" i="21"/>
  <c r="P2480" i="21"/>
  <c r="Q2480" i="21"/>
  <c r="N2480" i="21"/>
  <c r="L2481" i="21"/>
  <c r="K2481" i="21"/>
  <c r="M2481" i="21"/>
  <c r="H2482" i="21"/>
  <c r="J2481" i="21"/>
  <c r="I2481" i="21"/>
  <c r="D2477" i="21"/>
  <c r="F2476" i="21"/>
  <c r="E2476" i="21"/>
  <c r="H2483" i="21"/>
  <c r="I2482" i="21"/>
  <c r="L2482" i="21"/>
  <c r="J2482" i="21"/>
  <c r="K2482" i="21"/>
  <c r="M2482" i="21"/>
  <c r="Q2481" i="21"/>
  <c r="P2481" i="21"/>
  <c r="O2481" i="21"/>
  <c r="N2481" i="21"/>
  <c r="D2478" i="21"/>
  <c r="E2477" i="21"/>
  <c r="F2477" i="21"/>
  <c r="L2483" i="21"/>
  <c r="J2483" i="21"/>
  <c r="M2483" i="21"/>
  <c r="K2483" i="21"/>
  <c r="H2484" i="21"/>
  <c r="I2483" i="21"/>
  <c r="N2482" i="21"/>
  <c r="Q2482" i="21"/>
  <c r="O2482" i="21"/>
  <c r="P2482" i="21"/>
  <c r="D2479" i="21"/>
  <c r="E2478" i="21"/>
  <c r="F2478" i="21"/>
  <c r="L2484" i="21"/>
  <c r="H2485" i="21"/>
  <c r="J2484" i="21"/>
  <c r="M2484" i="21"/>
  <c r="K2484" i="21"/>
  <c r="I2484" i="21"/>
  <c r="P2483" i="21"/>
  <c r="Q2483" i="21"/>
  <c r="N2483" i="21"/>
  <c r="O2483" i="21"/>
  <c r="F2479" i="21"/>
  <c r="D2480" i="21"/>
  <c r="E2479" i="21"/>
  <c r="L2485" i="21"/>
  <c r="I2485" i="21"/>
  <c r="J2485" i="21"/>
  <c r="M2485" i="21"/>
  <c r="H2486" i="21"/>
  <c r="K2485" i="21"/>
  <c r="Q2484" i="21"/>
  <c r="O2484" i="21"/>
  <c r="P2484" i="21"/>
  <c r="N2484" i="21"/>
  <c r="F2480" i="21"/>
  <c r="E2480" i="21"/>
  <c r="D2481" i="21"/>
  <c r="O2485" i="21"/>
  <c r="P2485" i="21"/>
  <c r="N2485" i="21"/>
  <c r="Q2485" i="21"/>
  <c r="H2487" i="21"/>
  <c r="I2486" i="21"/>
  <c r="J2486" i="21"/>
  <c r="L2486" i="21"/>
  <c r="M2486" i="21"/>
  <c r="K2486" i="21"/>
  <c r="F2481" i="21"/>
  <c r="E2481" i="21"/>
  <c r="D2482" i="21"/>
  <c r="I2487" i="21"/>
  <c r="J2487" i="21"/>
  <c r="M2487" i="21"/>
  <c r="H2488" i="21"/>
  <c r="K2487" i="21"/>
  <c r="L2487" i="21"/>
  <c r="O2486" i="21"/>
  <c r="Q2486" i="21"/>
  <c r="N2486" i="21"/>
  <c r="P2486" i="21"/>
  <c r="D2483" i="21"/>
  <c r="E2482" i="21"/>
  <c r="F2482" i="21"/>
  <c r="N2487" i="21"/>
  <c r="Q2487" i="21"/>
  <c r="P2487" i="21"/>
  <c r="O2487" i="21"/>
  <c r="H2489" i="21"/>
  <c r="J2488" i="21"/>
  <c r="I2488" i="21"/>
  <c r="K2488" i="21"/>
  <c r="M2488" i="21"/>
  <c r="L2488" i="21"/>
  <c r="D2484" i="21"/>
  <c r="F2483" i="21"/>
  <c r="E2483" i="21"/>
  <c r="J2489" i="21"/>
  <c r="M2489" i="21"/>
  <c r="K2489" i="21"/>
  <c r="H2490" i="21"/>
  <c r="I2489" i="21"/>
  <c r="L2489" i="21"/>
  <c r="O2488" i="21"/>
  <c r="N2488" i="21"/>
  <c r="Q2488" i="21"/>
  <c r="P2488" i="21"/>
  <c r="F2484" i="21"/>
  <c r="E2484" i="21"/>
  <c r="D2485" i="21"/>
  <c r="L2490" i="21"/>
  <c r="M2490" i="21"/>
  <c r="J2490" i="21"/>
  <c r="H2491" i="21"/>
  <c r="K2490" i="21"/>
  <c r="I2490" i="21"/>
  <c r="O2489" i="21"/>
  <c r="P2489" i="21"/>
  <c r="Q2489" i="21"/>
  <c r="N2489" i="21"/>
  <c r="D2486" i="21"/>
  <c r="E2485" i="21"/>
  <c r="F2485" i="21"/>
  <c r="L2491" i="21"/>
  <c r="J2491" i="21"/>
  <c r="H2492" i="21"/>
  <c r="I2491" i="21"/>
  <c r="K2491" i="21"/>
  <c r="M2491" i="21"/>
  <c r="N2490" i="21"/>
  <c r="P2490" i="21"/>
  <c r="O2490" i="21"/>
  <c r="Q2490" i="21"/>
  <c r="F2486" i="21"/>
  <c r="E2486" i="21"/>
  <c r="D2487" i="21"/>
  <c r="J2492" i="21"/>
  <c r="H2493" i="21"/>
  <c r="I2492" i="21"/>
  <c r="K2492" i="21"/>
  <c r="L2492" i="21"/>
  <c r="M2492" i="21"/>
  <c r="Q2491" i="21"/>
  <c r="O2491" i="21"/>
  <c r="N2491" i="21"/>
  <c r="P2491" i="21"/>
  <c r="F2487" i="21"/>
  <c r="E2487" i="21"/>
  <c r="D2488" i="21"/>
  <c r="H2494" i="21"/>
  <c r="I2493" i="21"/>
  <c r="K2493" i="21"/>
  <c r="M2493" i="21"/>
  <c r="L2493" i="21"/>
  <c r="J2493" i="21"/>
  <c r="N2492" i="21"/>
  <c r="O2492" i="21"/>
  <c r="Q2492" i="21"/>
  <c r="P2492" i="21"/>
  <c r="F2488" i="21"/>
  <c r="E2488" i="21"/>
  <c r="D2489" i="21"/>
  <c r="H2495" i="21"/>
  <c r="K2494" i="21"/>
  <c r="I2494" i="21"/>
  <c r="M2494" i="21"/>
  <c r="J2494" i="21"/>
  <c r="L2494" i="21"/>
  <c r="O2493" i="21"/>
  <c r="N2493" i="21"/>
  <c r="Q2493" i="21"/>
  <c r="P2493" i="21"/>
  <c r="F2489" i="21"/>
  <c r="E2489" i="21"/>
  <c r="D2490" i="21"/>
  <c r="M2495" i="21"/>
  <c r="L2495" i="21"/>
  <c r="J2495" i="21"/>
  <c r="H2496" i="21"/>
  <c r="I2495" i="21"/>
  <c r="K2495" i="21"/>
  <c r="P2494" i="21"/>
  <c r="Q2494" i="21"/>
  <c r="O2494" i="21"/>
  <c r="N2494" i="21"/>
  <c r="D2491" i="21"/>
  <c r="F2490" i="21"/>
  <c r="E2490" i="21"/>
  <c r="J2496" i="21"/>
  <c r="H2497" i="21"/>
  <c r="L2496" i="21"/>
  <c r="K2496" i="21"/>
  <c r="I2496" i="21"/>
  <c r="M2496" i="21"/>
  <c r="P2495" i="21"/>
  <c r="O2495" i="21"/>
  <c r="Q2495" i="21"/>
  <c r="N2495" i="21"/>
  <c r="D2492" i="21"/>
  <c r="F2491" i="21"/>
  <c r="E2491" i="21"/>
  <c r="J2497" i="21"/>
  <c r="M2497" i="21"/>
  <c r="I2497" i="21"/>
  <c r="H2498" i="21"/>
  <c r="L2497" i="21"/>
  <c r="K2497" i="21"/>
  <c r="N2496" i="21"/>
  <c r="P2496" i="21"/>
  <c r="O2496" i="21"/>
  <c r="Q2496" i="21"/>
  <c r="E2492" i="21"/>
  <c r="F2492" i="21"/>
  <c r="D2493" i="21"/>
  <c r="N2497" i="21"/>
  <c r="P2497" i="21"/>
  <c r="O2497" i="21"/>
  <c r="Q2497" i="21"/>
  <c r="K2498" i="21"/>
  <c r="L2498" i="21"/>
  <c r="M2498" i="21"/>
  <c r="H2499" i="21"/>
  <c r="J2498" i="21"/>
  <c r="I2498" i="21"/>
  <c r="D2494" i="21"/>
  <c r="F2493" i="21"/>
  <c r="E2493" i="21"/>
  <c r="K2499" i="21"/>
  <c r="H2500" i="21"/>
  <c r="J2499" i="21"/>
  <c r="L2499" i="21"/>
  <c r="M2499" i="21"/>
  <c r="I2499" i="21"/>
  <c r="N2498" i="21"/>
  <c r="Q2498" i="21"/>
  <c r="P2498" i="21"/>
  <c r="O2498" i="21"/>
  <c r="E2494" i="21"/>
  <c r="F2494" i="21"/>
  <c r="D2495" i="21"/>
  <c r="I2500" i="21"/>
  <c r="H2501" i="21"/>
  <c r="J2500" i="21"/>
  <c r="K2500" i="21"/>
  <c r="M2500" i="21"/>
  <c r="L2500" i="21"/>
  <c r="O2499" i="21"/>
  <c r="N2499" i="21"/>
  <c r="Q2499" i="21"/>
  <c r="P2499" i="21"/>
  <c r="F2495" i="21"/>
  <c r="E2495" i="21"/>
  <c r="D2496" i="21"/>
  <c r="O2500" i="21"/>
  <c r="N2500" i="21"/>
  <c r="P2500" i="21"/>
  <c r="Q2500" i="21"/>
  <c r="K2501" i="21"/>
  <c r="H2502" i="21"/>
  <c r="I2501" i="21"/>
  <c r="M2501" i="21"/>
  <c r="J2501" i="21"/>
  <c r="L2501" i="21"/>
  <c r="F2496" i="21"/>
  <c r="E2496" i="21"/>
  <c r="D2497" i="21"/>
  <c r="H2503" i="21"/>
  <c r="I2502" i="21"/>
  <c r="K2502" i="21"/>
  <c r="J2502" i="21"/>
  <c r="M2502" i="21"/>
  <c r="L2502" i="21"/>
  <c r="O2501" i="21"/>
  <c r="Q2501" i="21"/>
  <c r="N2501" i="21"/>
  <c r="P2501" i="21"/>
  <c r="E2497" i="21"/>
  <c r="F2497" i="21"/>
  <c r="D2498" i="21"/>
  <c r="L2503" i="21"/>
  <c r="K2503" i="21"/>
  <c r="M2503" i="21"/>
  <c r="H2504" i="21"/>
  <c r="I2503" i="21"/>
  <c r="J2503" i="21"/>
  <c r="O2502" i="21"/>
  <c r="Q2502" i="21"/>
  <c r="P2502" i="21"/>
  <c r="N2502" i="21"/>
  <c r="D2499" i="21"/>
  <c r="E2498" i="21"/>
  <c r="F2498" i="21"/>
  <c r="H2505" i="21"/>
  <c r="J2504" i="21"/>
  <c r="K2504" i="21"/>
  <c r="I2504" i="21"/>
  <c r="L2504" i="21"/>
  <c r="M2504" i="21"/>
  <c r="O2503" i="21"/>
  <c r="N2503" i="21"/>
  <c r="Q2503" i="21"/>
  <c r="P2503" i="21"/>
  <c r="D2500" i="21"/>
  <c r="E2499" i="21"/>
  <c r="F2499" i="21"/>
  <c r="L2505" i="21"/>
  <c r="M2505" i="21"/>
  <c r="J2505" i="21"/>
  <c r="H2506" i="21"/>
  <c r="I2505" i="21"/>
  <c r="K2505" i="21"/>
  <c r="N2504" i="21"/>
  <c r="Q2504" i="21"/>
  <c r="O2504" i="21"/>
  <c r="P2504" i="21"/>
  <c r="F2500" i="21"/>
  <c r="E2500" i="21"/>
  <c r="D2501" i="21"/>
  <c r="M2506" i="21"/>
  <c r="K2506" i="21"/>
  <c r="I2506" i="21"/>
  <c r="H2507" i="21"/>
  <c r="J2506" i="21"/>
  <c r="L2506" i="21"/>
  <c r="Q2505" i="21"/>
  <c r="O2505" i="21"/>
  <c r="N2505" i="21"/>
  <c r="P2505" i="21"/>
  <c r="D2502" i="21"/>
  <c r="E2501" i="21"/>
  <c r="F2501" i="21"/>
  <c r="Q2506" i="21"/>
  <c r="O2506" i="21"/>
  <c r="P2506" i="21"/>
  <c r="N2506" i="21"/>
  <c r="M2507" i="21"/>
  <c r="I2507" i="21"/>
  <c r="H2508" i="21"/>
  <c r="J2507" i="21"/>
  <c r="K2507" i="21"/>
  <c r="L2507" i="21"/>
  <c r="E2502" i="21"/>
  <c r="F2502" i="21"/>
  <c r="D2503" i="21"/>
  <c r="O2507" i="21"/>
  <c r="Q2507" i="21"/>
  <c r="P2507" i="21"/>
  <c r="N2507" i="21"/>
  <c r="L2508" i="21"/>
  <c r="H2509" i="21"/>
  <c r="M2508" i="21"/>
  <c r="I2508" i="21"/>
  <c r="J2508" i="21"/>
  <c r="K2508" i="21"/>
  <c r="F2503" i="21"/>
  <c r="E2503" i="21"/>
  <c r="D2504" i="21"/>
  <c r="H2510" i="21"/>
  <c r="K2509" i="21"/>
  <c r="J2509" i="21"/>
  <c r="M2509" i="21"/>
  <c r="L2509" i="21"/>
  <c r="I2509" i="21"/>
  <c r="P2508" i="21"/>
  <c r="Q2508" i="21"/>
  <c r="N2508" i="21"/>
  <c r="O2508" i="21"/>
  <c r="F2504" i="21"/>
  <c r="E2504" i="21"/>
  <c r="D2505" i="21"/>
  <c r="H2511" i="21"/>
  <c r="K2510" i="21"/>
  <c r="I2510" i="21"/>
  <c r="J2510" i="21"/>
  <c r="M2510" i="21"/>
  <c r="L2510" i="21"/>
  <c r="P2509" i="21"/>
  <c r="O2509" i="21"/>
  <c r="N2509" i="21"/>
  <c r="Q2509" i="21"/>
  <c r="F2505" i="21"/>
  <c r="E2505" i="21"/>
  <c r="D2506" i="21"/>
  <c r="M2511" i="21"/>
  <c r="J2511" i="21"/>
  <c r="L2511" i="21"/>
  <c r="H2512" i="21"/>
  <c r="K2511" i="21"/>
  <c r="I2511" i="21"/>
  <c r="P2510" i="21"/>
  <c r="N2510" i="21"/>
  <c r="O2510" i="21"/>
  <c r="Q2510" i="21"/>
  <c r="D2507" i="21"/>
  <c r="F2506" i="21"/>
  <c r="E2506" i="21"/>
  <c r="H2513" i="21"/>
  <c r="I2512" i="21"/>
  <c r="K2512" i="21"/>
  <c r="L2512" i="21"/>
  <c r="M2512" i="21"/>
  <c r="J2512" i="21"/>
  <c r="Q2511" i="21"/>
  <c r="O2511" i="21"/>
  <c r="P2511" i="21"/>
  <c r="N2511" i="21"/>
  <c r="D2508" i="21"/>
  <c r="F2507" i="21"/>
  <c r="E2507" i="21"/>
  <c r="L2513" i="21"/>
  <c r="M2513" i="21"/>
  <c r="K2513" i="21"/>
  <c r="H2514" i="21"/>
  <c r="I2513" i="21"/>
  <c r="J2513" i="21"/>
  <c r="N2512" i="21"/>
  <c r="Q2512" i="21"/>
  <c r="P2512" i="21"/>
  <c r="O2512" i="21"/>
  <c r="F2508" i="21"/>
  <c r="E2508" i="21"/>
  <c r="D2509" i="21"/>
  <c r="M2514" i="21"/>
  <c r="K2514" i="21"/>
  <c r="I2514" i="21"/>
  <c r="H2515" i="21"/>
  <c r="J2514" i="21"/>
  <c r="L2514" i="21"/>
  <c r="N2513" i="21"/>
  <c r="Q2513" i="21"/>
  <c r="O2513" i="21"/>
  <c r="P2513" i="21"/>
  <c r="D2510" i="21"/>
  <c r="E2509" i="21"/>
  <c r="F2509" i="21"/>
  <c r="Q2514" i="21"/>
  <c r="N2514" i="21"/>
  <c r="O2514" i="21"/>
  <c r="P2514" i="21"/>
  <c r="M2515" i="21"/>
  <c r="I2515" i="21"/>
  <c r="H2516" i="21"/>
  <c r="K2515" i="21"/>
  <c r="J2515" i="21"/>
  <c r="L2515" i="21"/>
  <c r="E2510" i="21"/>
  <c r="F2510" i="21"/>
  <c r="D2511" i="21"/>
  <c r="O2515" i="21"/>
  <c r="P2515" i="21"/>
  <c r="Q2515" i="21"/>
  <c r="N2515" i="21"/>
  <c r="L2516" i="21"/>
  <c r="H2517" i="21"/>
  <c r="I2516" i="21"/>
  <c r="J2516" i="21"/>
  <c r="K2516" i="21"/>
  <c r="M2516" i="21"/>
  <c r="E2511" i="21"/>
  <c r="F2511" i="21"/>
  <c r="D2512" i="21"/>
  <c r="L2517" i="21"/>
  <c r="I2517" i="21"/>
  <c r="H2518" i="21"/>
  <c r="J2517" i="21"/>
  <c r="M2517" i="21"/>
  <c r="K2517" i="21"/>
  <c r="Q2516" i="21"/>
  <c r="N2516" i="21"/>
  <c r="P2516" i="21"/>
  <c r="O2516" i="21"/>
  <c r="E2512" i="21"/>
  <c r="F2512" i="21"/>
  <c r="D2513" i="21"/>
  <c r="P2517" i="21"/>
  <c r="Q2517" i="21"/>
  <c r="N2517" i="21"/>
  <c r="O2517" i="21"/>
  <c r="H2519" i="21"/>
  <c r="M2518" i="21"/>
  <c r="K2518" i="21"/>
  <c r="J2518" i="21"/>
  <c r="I2518" i="21"/>
  <c r="L2518" i="21"/>
  <c r="F2513" i="21"/>
  <c r="E2513" i="21"/>
  <c r="D2514" i="21"/>
  <c r="I2519" i="21"/>
  <c r="K2519" i="21"/>
  <c r="M2519" i="21"/>
  <c r="H2520" i="21"/>
  <c r="L2519" i="21"/>
  <c r="J2519" i="21"/>
  <c r="Q2518" i="21"/>
  <c r="P2518" i="21"/>
  <c r="N2518" i="21"/>
  <c r="O2518" i="21"/>
  <c r="D2515" i="21"/>
  <c r="F2514" i="21"/>
  <c r="E2514" i="21"/>
  <c r="Q2519" i="21"/>
  <c r="O2519" i="21"/>
  <c r="P2519" i="21"/>
  <c r="N2519" i="21"/>
  <c r="H2521" i="21"/>
  <c r="L2520" i="21"/>
  <c r="M2520" i="21"/>
  <c r="K2520" i="21"/>
  <c r="I2520" i="21"/>
  <c r="J2520" i="21"/>
  <c r="D2516" i="21"/>
  <c r="F2515" i="21"/>
  <c r="E2515" i="21"/>
  <c r="L2521" i="21"/>
  <c r="I2521" i="21"/>
  <c r="J2521" i="21"/>
  <c r="H2522" i="21"/>
  <c r="M2521" i="21"/>
  <c r="K2521" i="21"/>
  <c r="Q2520" i="21"/>
  <c r="N2520" i="21"/>
  <c r="P2520" i="21"/>
  <c r="O2520" i="21"/>
  <c r="F2516" i="21"/>
  <c r="E2516" i="21"/>
  <c r="D2517" i="21"/>
  <c r="N2521" i="21"/>
  <c r="O2521" i="21"/>
  <c r="Q2521" i="21"/>
  <c r="P2521" i="21"/>
  <c r="L2522" i="21"/>
  <c r="I2522" i="21"/>
  <c r="M2522" i="21"/>
  <c r="J2522" i="21"/>
  <c r="H2523" i="21"/>
  <c r="K2522" i="21"/>
  <c r="D2518" i="21"/>
  <c r="E2517" i="21"/>
  <c r="F2517" i="21"/>
  <c r="P2522" i="21"/>
  <c r="Q2522" i="21"/>
  <c r="O2522" i="21"/>
  <c r="N2522" i="21"/>
  <c r="M2523" i="21"/>
  <c r="I2523" i="21"/>
  <c r="H2524" i="21"/>
  <c r="L2523" i="21"/>
  <c r="K2523" i="21"/>
  <c r="J2523" i="21"/>
  <c r="E2518" i="21"/>
  <c r="F2518" i="21"/>
  <c r="D2519" i="21"/>
  <c r="Q2523" i="21"/>
  <c r="O2523" i="21"/>
  <c r="P2523" i="21"/>
  <c r="N2523" i="21"/>
  <c r="I2524" i="21"/>
  <c r="H2525" i="21"/>
  <c r="L2524" i="21"/>
  <c r="M2524" i="21"/>
  <c r="J2524" i="21"/>
  <c r="K2524" i="21"/>
  <c r="E2519" i="21"/>
  <c r="F2519" i="21"/>
  <c r="D2520" i="21"/>
  <c r="Q2524" i="21"/>
  <c r="P2524" i="21"/>
  <c r="O2524" i="21"/>
  <c r="N2524" i="21"/>
  <c r="H2526" i="21"/>
  <c r="K2525" i="21"/>
  <c r="J2525" i="21"/>
  <c r="I2525" i="21"/>
  <c r="L2525" i="21"/>
  <c r="M2525" i="21"/>
  <c r="E2520" i="21"/>
  <c r="F2520" i="21"/>
  <c r="D2521" i="21"/>
  <c r="H2527" i="21"/>
  <c r="J2526" i="21"/>
  <c r="K2526" i="21"/>
  <c r="L2526" i="21"/>
  <c r="M2526" i="21"/>
  <c r="I2526" i="21"/>
  <c r="Q2525" i="21"/>
  <c r="P2525" i="21"/>
  <c r="N2525" i="21"/>
  <c r="O2525" i="21"/>
  <c r="F2521" i="21"/>
  <c r="E2521" i="21"/>
  <c r="D2522" i="21"/>
  <c r="J2527" i="21"/>
  <c r="I2527" i="21"/>
  <c r="L2527" i="21"/>
  <c r="M2527" i="21"/>
  <c r="H2528" i="21"/>
  <c r="K2527" i="21"/>
  <c r="Q2526" i="21"/>
  <c r="P2526" i="21"/>
  <c r="O2526" i="21"/>
  <c r="N2526" i="21"/>
  <c r="D2523" i="21"/>
  <c r="F2522" i="21"/>
  <c r="E2522" i="21"/>
  <c r="Q2527" i="21"/>
  <c r="O2527" i="21"/>
  <c r="N2527" i="21"/>
  <c r="P2527" i="21"/>
  <c r="H2529" i="21"/>
  <c r="I2528" i="21"/>
  <c r="J2528" i="21"/>
  <c r="K2528" i="21"/>
  <c r="L2528" i="21"/>
  <c r="M2528" i="21"/>
  <c r="D2524" i="21"/>
  <c r="E2523" i="21"/>
  <c r="F2523" i="21"/>
  <c r="I2529" i="21"/>
  <c r="K2529" i="21"/>
  <c r="J2529" i="21"/>
  <c r="H2530" i="21"/>
  <c r="M2529" i="21"/>
  <c r="L2529" i="21"/>
  <c r="N2528" i="21"/>
  <c r="Q2528" i="21"/>
  <c r="P2528" i="21"/>
  <c r="O2528" i="21"/>
  <c r="F2524" i="21"/>
  <c r="E2524" i="21"/>
  <c r="D2525" i="21"/>
  <c r="O2529" i="21"/>
  <c r="Q2529" i="21"/>
  <c r="N2529" i="21"/>
  <c r="P2529" i="21"/>
  <c r="J2530" i="21"/>
  <c r="I2530" i="21"/>
  <c r="K2530" i="21"/>
  <c r="L2530" i="21"/>
  <c r="H2531" i="21"/>
  <c r="M2530" i="21"/>
  <c r="D2526" i="21"/>
  <c r="F2525" i="21"/>
  <c r="E2525" i="21"/>
  <c r="Q2530" i="21"/>
  <c r="N2530" i="21"/>
  <c r="P2530" i="21"/>
  <c r="O2530" i="21"/>
  <c r="K2531" i="21"/>
  <c r="I2531" i="21"/>
  <c r="H2532" i="21"/>
  <c r="M2531" i="21"/>
  <c r="L2531" i="21"/>
  <c r="J2531" i="21"/>
  <c r="F2526" i="21"/>
  <c r="E2526" i="21"/>
  <c r="D2527" i="21"/>
  <c r="O2531" i="21"/>
  <c r="N2531" i="21"/>
  <c r="Q2531" i="21"/>
  <c r="P2531" i="21"/>
  <c r="K2532" i="21"/>
  <c r="H2533" i="21"/>
  <c r="L2532" i="21"/>
  <c r="I2532" i="21"/>
  <c r="M2532" i="21"/>
  <c r="J2532" i="21"/>
  <c r="E2527" i="21"/>
  <c r="F2527" i="21"/>
  <c r="D2528" i="21"/>
  <c r="H2534" i="21"/>
  <c r="J2533" i="21"/>
  <c r="I2533" i="21"/>
  <c r="L2533" i="21"/>
  <c r="M2533" i="21"/>
  <c r="K2533" i="21"/>
  <c r="P2532" i="21"/>
  <c r="N2532" i="21"/>
  <c r="Q2532" i="21"/>
  <c r="O2532" i="21"/>
  <c r="F2528" i="21"/>
  <c r="E2528" i="21"/>
  <c r="D2529" i="21"/>
  <c r="H2535" i="21"/>
  <c r="M2534" i="21"/>
  <c r="L2534" i="21"/>
  <c r="I2534" i="21"/>
  <c r="K2534" i="21"/>
  <c r="J2534" i="21"/>
  <c r="O2533" i="21"/>
  <c r="N2533" i="21"/>
  <c r="Q2533" i="21"/>
  <c r="P2533" i="21"/>
  <c r="E2529" i="21"/>
  <c r="F2529" i="21"/>
  <c r="D2530" i="21"/>
  <c r="L2535" i="21"/>
  <c r="J2535" i="21"/>
  <c r="I2535" i="21"/>
  <c r="H2536" i="21"/>
  <c r="M2535" i="21"/>
  <c r="K2535" i="21"/>
  <c r="N2534" i="21"/>
  <c r="O2534" i="21"/>
  <c r="P2534" i="21"/>
  <c r="Q2534" i="21"/>
  <c r="D2531" i="21"/>
  <c r="F2530" i="21"/>
  <c r="E2530" i="21"/>
  <c r="O2535" i="21"/>
  <c r="Q2535" i="21"/>
  <c r="P2535" i="21"/>
  <c r="N2535" i="21"/>
  <c r="H2537" i="21"/>
  <c r="I2536" i="21"/>
  <c r="J2536" i="21"/>
  <c r="L2536" i="21"/>
  <c r="M2536" i="21"/>
  <c r="K2536" i="21"/>
  <c r="D2532" i="21"/>
  <c r="E2531" i="21"/>
  <c r="F2531" i="21"/>
  <c r="L2537" i="21"/>
  <c r="I2537" i="21"/>
  <c r="J2537" i="21"/>
  <c r="H2538" i="21"/>
  <c r="M2537" i="21"/>
  <c r="K2537" i="21"/>
  <c r="N2536" i="21"/>
  <c r="P2536" i="21"/>
  <c r="O2536" i="21"/>
  <c r="Q2536" i="21"/>
  <c r="F2532" i="21"/>
  <c r="E2532" i="21"/>
  <c r="D2533" i="21"/>
  <c r="Q2537" i="21"/>
  <c r="P2537" i="21"/>
  <c r="O2537" i="21"/>
  <c r="N2537" i="21"/>
  <c r="J2538" i="21"/>
  <c r="M2538" i="21"/>
  <c r="L2538" i="21"/>
  <c r="I2538" i="21"/>
  <c r="H2539" i="21"/>
  <c r="K2538" i="21"/>
  <c r="F2533" i="21"/>
  <c r="D2534" i="21"/>
  <c r="E2533" i="21"/>
  <c r="P2538" i="21"/>
  <c r="N2538" i="21"/>
  <c r="O2538" i="21"/>
  <c r="Q2538" i="21"/>
  <c r="K2539" i="21"/>
  <c r="H2540" i="21"/>
  <c r="I2539" i="21"/>
  <c r="J2539" i="21"/>
  <c r="M2539" i="21"/>
  <c r="L2539" i="21"/>
  <c r="F2534" i="21"/>
  <c r="D2535" i="21"/>
  <c r="E2534" i="21"/>
  <c r="J2540" i="21"/>
  <c r="I2540" i="21"/>
  <c r="M2540" i="21"/>
  <c r="K2540" i="21"/>
  <c r="H2541" i="21"/>
  <c r="L2540" i="21"/>
  <c r="Q2539" i="21"/>
  <c r="P2539" i="21"/>
  <c r="N2539" i="21"/>
  <c r="O2539" i="21"/>
  <c r="D2536" i="21"/>
  <c r="E2535" i="21"/>
  <c r="F2535" i="21"/>
  <c r="P2540" i="21"/>
  <c r="N2540" i="21"/>
  <c r="Q2540" i="21"/>
  <c r="O2540" i="21"/>
  <c r="I2541" i="21"/>
  <c r="J2541" i="21"/>
  <c r="K2541" i="21"/>
  <c r="M2541" i="21"/>
  <c r="H2542" i="21"/>
  <c r="L2541" i="21"/>
  <c r="E2536" i="21"/>
  <c r="D2537" i="21"/>
  <c r="F2536" i="21"/>
  <c r="P2541" i="21"/>
  <c r="O2541" i="21"/>
  <c r="Q2541" i="21"/>
  <c r="N2541" i="21"/>
  <c r="K2542" i="21"/>
  <c r="J2542" i="21"/>
  <c r="H2543" i="21"/>
  <c r="M2542" i="21"/>
  <c r="L2542" i="21"/>
  <c r="I2542" i="21"/>
  <c r="F2537" i="21"/>
  <c r="E2537" i="21"/>
  <c r="D2538" i="21"/>
  <c r="H2544" i="21"/>
  <c r="K2543" i="21"/>
  <c r="I2543" i="21"/>
  <c r="L2543" i="21"/>
  <c r="M2543" i="21"/>
  <c r="J2543" i="21"/>
  <c r="Q2542" i="21"/>
  <c r="O2542" i="21"/>
  <c r="P2542" i="21"/>
  <c r="N2542" i="21"/>
  <c r="E2538" i="21"/>
  <c r="D2539" i="21"/>
  <c r="F2538" i="21"/>
  <c r="I2544" i="21"/>
  <c r="J2544" i="21"/>
  <c r="H2545" i="21"/>
  <c r="L2544" i="21"/>
  <c r="M2544" i="21"/>
  <c r="K2544" i="21"/>
  <c r="P2543" i="21"/>
  <c r="Q2543" i="21"/>
  <c r="N2543" i="21"/>
  <c r="O2543" i="21"/>
  <c r="F2539" i="21"/>
  <c r="D2540" i="21"/>
  <c r="E2539" i="21"/>
  <c r="N2544" i="21"/>
  <c r="P2544" i="21"/>
  <c r="O2544" i="21"/>
  <c r="Q2544" i="21"/>
  <c r="J2545" i="21"/>
  <c r="I2545" i="21"/>
  <c r="K2545" i="21"/>
  <c r="H2546" i="21"/>
  <c r="L2545" i="21"/>
  <c r="M2545" i="21"/>
  <c r="E2540" i="21"/>
  <c r="F2540" i="21"/>
  <c r="D2541" i="21"/>
  <c r="P2545" i="21"/>
  <c r="O2545" i="21"/>
  <c r="N2545" i="21"/>
  <c r="Q2545" i="21"/>
  <c r="M2546" i="21"/>
  <c r="L2546" i="21"/>
  <c r="H2547" i="21"/>
  <c r="J2546" i="21"/>
  <c r="I2546" i="21"/>
  <c r="K2546" i="21"/>
  <c r="F2541" i="21"/>
  <c r="D2542" i="21"/>
  <c r="E2541" i="21"/>
  <c r="L2547" i="21"/>
  <c r="I2547" i="21"/>
  <c r="H2548" i="21"/>
  <c r="M2547" i="21"/>
  <c r="K2547" i="21"/>
  <c r="J2547" i="21"/>
  <c r="N2546" i="21"/>
  <c r="P2546" i="21"/>
  <c r="O2546" i="21"/>
  <c r="Q2546" i="21"/>
  <c r="D2543" i="21"/>
  <c r="F2542" i="21"/>
  <c r="E2542" i="21"/>
  <c r="Q2547" i="21"/>
  <c r="N2547" i="21"/>
  <c r="P2547" i="21"/>
  <c r="O2547" i="21"/>
  <c r="M2548" i="21"/>
  <c r="I2548" i="21"/>
  <c r="L2548" i="21"/>
  <c r="H2549" i="21"/>
  <c r="J2548" i="21"/>
  <c r="K2548" i="21"/>
  <c r="E2543" i="21"/>
  <c r="F2543" i="21"/>
  <c r="D2544" i="21"/>
  <c r="O2548" i="21"/>
  <c r="P2548" i="21"/>
  <c r="Q2548" i="21"/>
  <c r="N2548" i="21"/>
  <c r="H2550" i="21"/>
  <c r="K2549" i="21"/>
  <c r="L2549" i="21"/>
  <c r="I2549" i="21"/>
  <c r="M2549" i="21"/>
  <c r="J2549" i="21"/>
  <c r="F2544" i="21"/>
  <c r="E2544" i="21"/>
  <c r="D2545" i="21"/>
  <c r="J2550" i="21"/>
  <c r="K2550" i="21"/>
  <c r="H2551" i="21"/>
  <c r="L2550" i="21"/>
  <c r="M2550" i="21"/>
  <c r="I2550" i="21"/>
  <c r="O2549" i="21"/>
  <c r="P2549" i="21"/>
  <c r="Q2549" i="21"/>
  <c r="N2549" i="21"/>
  <c r="F2545" i="21"/>
  <c r="E2545" i="21"/>
  <c r="D2546" i="21"/>
  <c r="M2551" i="21"/>
  <c r="H2552" i="21"/>
  <c r="L2551" i="21"/>
  <c r="J2551" i="21"/>
  <c r="I2551" i="21"/>
  <c r="K2551" i="21"/>
  <c r="P2550" i="21"/>
  <c r="N2550" i="21"/>
  <c r="O2550" i="21"/>
  <c r="Q2550" i="21"/>
  <c r="E2546" i="21"/>
  <c r="D2547" i="21"/>
  <c r="F2546" i="21"/>
  <c r="I2552" i="21"/>
  <c r="M2552" i="21"/>
  <c r="H2553" i="21"/>
  <c r="L2552" i="21"/>
  <c r="K2552" i="21"/>
  <c r="J2552" i="21"/>
  <c r="N2551" i="21"/>
  <c r="Q2551" i="21"/>
  <c r="O2551" i="21"/>
  <c r="P2551" i="21"/>
  <c r="F2547" i="21"/>
  <c r="D2548" i="21"/>
  <c r="E2547" i="21"/>
  <c r="O2552" i="21"/>
  <c r="N2552" i="21"/>
  <c r="P2552" i="21"/>
  <c r="Q2552" i="21"/>
  <c r="J2553" i="21"/>
  <c r="L2553" i="21"/>
  <c r="M2553" i="21"/>
  <c r="K2553" i="21"/>
  <c r="H2554" i="21"/>
  <c r="I2553" i="21"/>
  <c r="F2548" i="21"/>
  <c r="E2548" i="21"/>
  <c r="D2549" i="21"/>
  <c r="H2555" i="21"/>
  <c r="K2554" i="21"/>
  <c r="L2554" i="21"/>
  <c r="J2554" i="21"/>
  <c r="M2554" i="21"/>
  <c r="I2554" i="21"/>
  <c r="N2553" i="21"/>
  <c r="Q2553" i="21"/>
  <c r="O2553" i="21"/>
  <c r="P2553" i="21"/>
  <c r="D2550" i="21"/>
  <c r="E2549" i="21"/>
  <c r="F2549" i="21"/>
  <c r="I2555" i="21"/>
  <c r="J2555" i="21"/>
  <c r="H2556" i="21"/>
  <c r="K2555" i="21"/>
  <c r="L2555" i="21"/>
  <c r="M2555" i="21"/>
  <c r="N2554" i="21"/>
  <c r="O2554" i="21"/>
  <c r="P2554" i="21"/>
  <c r="Q2554" i="21"/>
  <c r="D2551" i="21"/>
  <c r="E2550" i="21"/>
  <c r="F2550" i="21"/>
  <c r="N2555" i="21"/>
  <c r="O2555" i="21"/>
  <c r="P2555" i="21"/>
  <c r="Q2555" i="21"/>
  <c r="L2556" i="21"/>
  <c r="I2556" i="21"/>
  <c r="J2556" i="21"/>
  <c r="H2557" i="21"/>
  <c r="K2556" i="21"/>
  <c r="M2556" i="21"/>
  <c r="F2551" i="21"/>
  <c r="E2551" i="21"/>
  <c r="D2552" i="21"/>
  <c r="N2556" i="21"/>
  <c r="O2556" i="21"/>
  <c r="P2556" i="21"/>
  <c r="Q2556" i="21"/>
  <c r="L2557" i="21"/>
  <c r="I2557" i="21"/>
  <c r="K2557" i="21"/>
  <c r="H2558" i="21"/>
  <c r="M2557" i="21"/>
  <c r="J2557" i="21"/>
  <c r="F2552" i="21"/>
  <c r="E2552" i="21"/>
  <c r="D2553" i="21"/>
  <c r="N2557" i="21"/>
  <c r="Q2557" i="21"/>
  <c r="O2557" i="21"/>
  <c r="P2557" i="21"/>
  <c r="J2558" i="21"/>
  <c r="M2558" i="21"/>
  <c r="H2559" i="21"/>
  <c r="L2558" i="21"/>
  <c r="K2558" i="21"/>
  <c r="I2558" i="21"/>
  <c r="F2553" i="21"/>
  <c r="E2553" i="21"/>
  <c r="D2554" i="21"/>
  <c r="H2560" i="21"/>
  <c r="M2559" i="21"/>
  <c r="K2559" i="21"/>
  <c r="L2559" i="21"/>
  <c r="I2559" i="21"/>
  <c r="J2559" i="21"/>
  <c r="Q2558" i="21"/>
  <c r="N2558" i="21"/>
  <c r="P2558" i="21"/>
  <c r="O2558" i="21"/>
  <c r="D2555" i="21"/>
  <c r="F2554" i="21"/>
  <c r="E2554" i="21"/>
  <c r="H2561" i="21"/>
  <c r="J2560" i="21"/>
  <c r="L2560" i="21"/>
  <c r="I2560" i="21"/>
  <c r="M2560" i="21"/>
  <c r="K2560" i="21"/>
  <c r="O2559" i="21"/>
  <c r="N2559" i="21"/>
  <c r="P2559" i="21"/>
  <c r="Q2559" i="21"/>
  <c r="F2555" i="21"/>
  <c r="D2556" i="21"/>
  <c r="E2555" i="21"/>
  <c r="M2561" i="21"/>
  <c r="L2561" i="21"/>
  <c r="I2561" i="21"/>
  <c r="K2561" i="21"/>
  <c r="H2562" i="21"/>
  <c r="J2561" i="21"/>
  <c r="O2560" i="21"/>
  <c r="P2560" i="21"/>
  <c r="Q2560" i="21"/>
  <c r="N2560" i="21"/>
  <c r="E2556" i="21"/>
  <c r="F2556" i="21"/>
  <c r="D2557" i="21"/>
  <c r="O2561" i="21"/>
  <c r="N2561" i="21"/>
  <c r="Q2561" i="21"/>
  <c r="P2561" i="21"/>
  <c r="I2562" i="21"/>
  <c r="K2562" i="21"/>
  <c r="L2562" i="21"/>
  <c r="H2563" i="21"/>
  <c r="M2562" i="21"/>
  <c r="J2562" i="21"/>
  <c r="E2557" i="21"/>
  <c r="D2558" i="21"/>
  <c r="F2557" i="21"/>
  <c r="P2562" i="21"/>
  <c r="O2562" i="21"/>
  <c r="Q2562" i="21"/>
  <c r="N2562" i="21"/>
  <c r="J2563" i="21"/>
  <c r="I2563" i="21"/>
  <c r="H2564" i="21"/>
  <c r="L2563" i="21"/>
  <c r="M2563" i="21"/>
  <c r="K2563" i="21"/>
  <c r="D2559" i="21"/>
  <c r="F2558" i="21"/>
  <c r="E2558" i="21"/>
  <c r="N2563" i="21"/>
  <c r="Q2563" i="21"/>
  <c r="O2563" i="21"/>
  <c r="P2563" i="21"/>
  <c r="J2564" i="21"/>
  <c r="M2564" i="21"/>
  <c r="I2564" i="21"/>
  <c r="H2565" i="21"/>
  <c r="K2564" i="21"/>
  <c r="L2564" i="21"/>
  <c r="F2559" i="21"/>
  <c r="E2559" i="21"/>
  <c r="D2560" i="21"/>
  <c r="P2564" i="21"/>
  <c r="O2564" i="21"/>
  <c r="N2564" i="21"/>
  <c r="Q2564" i="21"/>
  <c r="H2566" i="21"/>
  <c r="M2565" i="21"/>
  <c r="L2565" i="21"/>
  <c r="K2565" i="21"/>
  <c r="I2565" i="21"/>
  <c r="J2565" i="21"/>
  <c r="F2560" i="21"/>
  <c r="E2560" i="21"/>
  <c r="D2561" i="21"/>
  <c r="K2566" i="21"/>
  <c r="L2566" i="21"/>
  <c r="H2567" i="21"/>
  <c r="J2566" i="21"/>
  <c r="M2566" i="21"/>
  <c r="I2566" i="21"/>
  <c r="N2565" i="21"/>
  <c r="Q2565" i="21"/>
  <c r="P2565" i="21"/>
  <c r="O2565" i="21"/>
  <c r="E2561" i="21"/>
  <c r="F2561" i="21"/>
  <c r="D2562" i="21"/>
  <c r="M2567" i="21"/>
  <c r="H2568" i="21"/>
  <c r="J2567" i="21"/>
  <c r="I2567" i="21"/>
  <c r="K2567" i="21"/>
  <c r="L2567" i="21"/>
  <c r="O2566" i="21"/>
  <c r="P2566" i="21"/>
  <c r="Q2566" i="21"/>
  <c r="N2566" i="21"/>
  <c r="E2562" i="21"/>
  <c r="D2563" i="21"/>
  <c r="F2562" i="21"/>
  <c r="I2568" i="21"/>
  <c r="J2568" i="21"/>
  <c r="H2569" i="21"/>
  <c r="K2568" i="21"/>
  <c r="M2568" i="21"/>
  <c r="L2568" i="21"/>
  <c r="P2567" i="21"/>
  <c r="Q2567" i="21"/>
  <c r="O2567" i="21"/>
  <c r="N2567" i="21"/>
  <c r="E2563" i="21"/>
  <c r="D2564" i="21"/>
  <c r="F2563" i="21"/>
  <c r="Q2568" i="21"/>
  <c r="P2568" i="21"/>
  <c r="O2568" i="21"/>
  <c r="N2568" i="21"/>
  <c r="K2569" i="21"/>
  <c r="I2569" i="21"/>
  <c r="L2569" i="21"/>
  <c r="J2569" i="21"/>
  <c r="H2570" i="21"/>
  <c r="M2569" i="21"/>
  <c r="F2564" i="21"/>
  <c r="E2564" i="21"/>
  <c r="D2565" i="21"/>
  <c r="Q2569" i="21"/>
  <c r="N2569" i="21"/>
  <c r="P2569" i="21"/>
  <c r="O2569" i="21"/>
  <c r="H2571" i="21"/>
  <c r="I2570" i="21"/>
  <c r="K2570" i="21"/>
  <c r="M2570" i="21"/>
  <c r="J2570" i="21"/>
  <c r="L2570" i="21"/>
  <c r="F2565" i="21"/>
  <c r="D2566" i="21"/>
  <c r="E2565" i="21"/>
  <c r="H2572" i="21"/>
  <c r="I2571" i="21"/>
  <c r="K2571" i="21"/>
  <c r="L2571" i="21"/>
  <c r="M2571" i="21"/>
  <c r="J2571" i="21"/>
  <c r="N2570" i="21"/>
  <c r="P2570" i="21"/>
  <c r="O2570" i="21"/>
  <c r="Q2570" i="21"/>
  <c r="F2566" i="21"/>
  <c r="D2567" i="21"/>
  <c r="E2566" i="21"/>
  <c r="K2572" i="21"/>
  <c r="H2573" i="21"/>
  <c r="I2572" i="21"/>
  <c r="M2572" i="21"/>
  <c r="L2572" i="21"/>
  <c r="J2572" i="21"/>
  <c r="Q2571" i="21"/>
  <c r="N2571" i="21"/>
  <c r="P2571" i="21"/>
  <c r="O2571" i="21"/>
  <c r="F2567" i="21"/>
  <c r="D2568" i="21"/>
  <c r="E2567" i="21"/>
  <c r="L2573" i="21"/>
  <c r="I2573" i="21"/>
  <c r="K2573" i="21"/>
  <c r="M2573" i="21"/>
  <c r="H2574" i="21"/>
  <c r="J2573" i="21"/>
  <c r="P2572" i="21"/>
  <c r="Q2572" i="21"/>
  <c r="O2572" i="21"/>
  <c r="N2572" i="21"/>
  <c r="F2568" i="21"/>
  <c r="E2568" i="21"/>
  <c r="D2569" i="21"/>
  <c r="Q2573" i="21"/>
  <c r="O2573" i="21"/>
  <c r="N2573" i="21"/>
  <c r="P2573" i="21"/>
  <c r="J2574" i="21"/>
  <c r="I2574" i="21"/>
  <c r="K2574" i="21"/>
  <c r="H2575" i="21"/>
  <c r="L2574" i="21"/>
  <c r="M2574" i="21"/>
  <c r="D2570" i="21"/>
  <c r="E2569" i="21"/>
  <c r="F2569" i="21"/>
  <c r="P2574" i="21"/>
  <c r="O2574" i="21"/>
  <c r="Q2574" i="21"/>
  <c r="N2574" i="21"/>
  <c r="H2576" i="21"/>
  <c r="K2575" i="21"/>
  <c r="J2575" i="21"/>
  <c r="L2575" i="21"/>
  <c r="I2575" i="21"/>
  <c r="M2575" i="21"/>
  <c r="D2571" i="21"/>
  <c r="E2570" i="21"/>
  <c r="F2570" i="21"/>
  <c r="H2577" i="21"/>
  <c r="M2576" i="21"/>
  <c r="K2576" i="21"/>
  <c r="I2576" i="21"/>
  <c r="L2576" i="21"/>
  <c r="J2576" i="21"/>
  <c r="O2575" i="21"/>
  <c r="N2575" i="21"/>
  <c r="P2575" i="21"/>
  <c r="Q2575" i="21"/>
  <c r="E2571" i="21"/>
  <c r="D2572" i="21"/>
  <c r="F2571" i="21"/>
  <c r="I2577" i="21"/>
  <c r="M2577" i="21"/>
  <c r="J2577" i="21"/>
  <c r="H2578" i="21"/>
  <c r="L2577" i="21"/>
  <c r="K2577" i="21"/>
  <c r="N2576" i="21"/>
  <c r="O2576" i="21"/>
  <c r="Q2576" i="21"/>
  <c r="P2576" i="21"/>
  <c r="F2572" i="21"/>
  <c r="D2573" i="21"/>
  <c r="E2572" i="21"/>
  <c r="N2577" i="21"/>
  <c r="O2577" i="21"/>
  <c r="Q2577" i="21"/>
  <c r="P2577" i="21"/>
  <c r="K2578" i="21"/>
  <c r="J2578" i="21"/>
  <c r="I2578" i="21"/>
  <c r="M2578" i="21"/>
  <c r="H2579" i="21"/>
  <c r="L2578" i="21"/>
  <c r="F2573" i="21"/>
  <c r="D2574" i="21"/>
  <c r="E2573" i="21"/>
  <c r="O2578" i="21"/>
  <c r="N2578" i="21"/>
  <c r="Q2578" i="21"/>
  <c r="P2578" i="21"/>
  <c r="K2579" i="21"/>
  <c r="M2579" i="21"/>
  <c r="H2580" i="21"/>
  <c r="J2579" i="21"/>
  <c r="I2579" i="21"/>
  <c r="L2579" i="21"/>
  <c r="F2574" i="21"/>
  <c r="D2575" i="21"/>
  <c r="E2574" i="21"/>
  <c r="L2580" i="21"/>
  <c r="M2580" i="21"/>
  <c r="K2580" i="21"/>
  <c r="I2580" i="21"/>
  <c r="H2581" i="21"/>
  <c r="J2580" i="21"/>
  <c r="O2579" i="21"/>
  <c r="Q2579" i="21"/>
  <c r="P2579" i="21"/>
  <c r="N2579" i="21"/>
  <c r="E2575" i="21"/>
  <c r="F2575" i="21"/>
  <c r="D2576" i="21"/>
  <c r="O2580" i="21"/>
  <c r="N2580" i="21"/>
  <c r="Q2580" i="21"/>
  <c r="P2580" i="21"/>
  <c r="H2582" i="21"/>
  <c r="L2581" i="21"/>
  <c r="K2581" i="21"/>
  <c r="I2581" i="21"/>
  <c r="J2581" i="21"/>
  <c r="M2581" i="21"/>
  <c r="F2576" i="21"/>
  <c r="E2576" i="21"/>
  <c r="D2577" i="21"/>
  <c r="I2582" i="21"/>
  <c r="J2582" i="21"/>
  <c r="H2583" i="21"/>
  <c r="L2582" i="21"/>
  <c r="K2582" i="21"/>
  <c r="M2582" i="21"/>
  <c r="N2581" i="21"/>
  <c r="Q2581" i="21"/>
  <c r="O2581" i="21"/>
  <c r="P2581" i="21"/>
  <c r="E2577" i="21"/>
  <c r="F2577" i="21"/>
  <c r="D2578" i="21"/>
  <c r="Q2582" i="21"/>
  <c r="P2582" i="21"/>
  <c r="O2582" i="21"/>
  <c r="N2582" i="21"/>
  <c r="I2583" i="21"/>
  <c r="H2584" i="21"/>
  <c r="J2583" i="21"/>
  <c r="K2583" i="21"/>
  <c r="L2583" i="21"/>
  <c r="M2583" i="21"/>
  <c r="F2578" i="21"/>
  <c r="D2579" i="21"/>
  <c r="E2578" i="21"/>
  <c r="P2583" i="21"/>
  <c r="Q2583" i="21"/>
  <c r="O2583" i="21"/>
  <c r="N2583" i="21"/>
  <c r="J2584" i="21"/>
  <c r="L2584" i="21"/>
  <c r="H2585" i="21"/>
  <c r="M2584" i="21"/>
  <c r="I2584" i="21"/>
  <c r="K2584" i="21"/>
  <c r="F2579" i="21"/>
  <c r="D2580" i="21"/>
  <c r="E2579" i="21"/>
  <c r="M2585" i="21"/>
  <c r="K2585" i="21"/>
  <c r="L2585" i="21"/>
  <c r="I2585" i="21"/>
  <c r="H2586" i="21"/>
  <c r="J2585" i="21"/>
  <c r="P2584" i="21"/>
  <c r="Q2584" i="21"/>
  <c r="O2584" i="21"/>
  <c r="N2584" i="21"/>
  <c r="D2581" i="21"/>
  <c r="E2580" i="21"/>
  <c r="F2580" i="21"/>
  <c r="O2585" i="21"/>
  <c r="P2585" i="21"/>
  <c r="N2585" i="21"/>
  <c r="Q2585" i="21"/>
  <c r="I2586" i="21"/>
  <c r="J2586" i="21"/>
  <c r="M2586" i="21"/>
  <c r="L2586" i="21"/>
  <c r="H2587" i="21"/>
  <c r="K2586" i="21"/>
  <c r="F2581" i="21"/>
  <c r="D2582" i="21"/>
  <c r="E2581" i="21"/>
  <c r="Q2586" i="21"/>
  <c r="P2586" i="21"/>
  <c r="O2586" i="21"/>
  <c r="N2586" i="21"/>
  <c r="H2588" i="21"/>
  <c r="L2587" i="21"/>
  <c r="J2587" i="21"/>
  <c r="K2587" i="21"/>
  <c r="I2587" i="21"/>
  <c r="M2587" i="21"/>
  <c r="E2582" i="21"/>
  <c r="D2583" i="21"/>
  <c r="F2582" i="21"/>
  <c r="J2588" i="21"/>
  <c r="H2589" i="21"/>
  <c r="I2588" i="21"/>
  <c r="M2588" i="21"/>
  <c r="L2588" i="21"/>
  <c r="K2588" i="21"/>
  <c r="P2587" i="21"/>
  <c r="N2587" i="21"/>
  <c r="O2587" i="21"/>
  <c r="Q2587" i="21"/>
  <c r="E2583" i="21"/>
  <c r="D2584" i="21"/>
  <c r="F2583" i="21"/>
  <c r="L2589" i="21"/>
  <c r="J2589" i="21"/>
  <c r="K2589" i="21"/>
  <c r="M2589" i="21"/>
  <c r="H2590" i="21"/>
  <c r="I2589" i="21"/>
  <c r="O2588" i="21"/>
  <c r="P2588" i="21"/>
  <c r="N2588" i="21"/>
  <c r="Q2588" i="21"/>
  <c r="E2584" i="21"/>
  <c r="F2584" i="21"/>
  <c r="D2585" i="21"/>
  <c r="J2590" i="21"/>
  <c r="I2590" i="21"/>
  <c r="K2590" i="21"/>
  <c r="H2591" i="21"/>
  <c r="L2590" i="21"/>
  <c r="M2590" i="21"/>
  <c r="Q2589" i="21"/>
  <c r="O2589" i="21"/>
  <c r="P2589" i="21"/>
  <c r="N2589" i="21"/>
  <c r="D2586" i="21"/>
  <c r="F2585" i="21"/>
  <c r="E2585" i="21"/>
  <c r="P2590" i="21"/>
  <c r="N2590" i="21"/>
  <c r="Q2590" i="21"/>
  <c r="O2590" i="21"/>
  <c r="M2591" i="21"/>
  <c r="K2591" i="21"/>
  <c r="J2591" i="21"/>
  <c r="L2591" i="21"/>
  <c r="H2592" i="21"/>
  <c r="I2591" i="21"/>
  <c r="D2587" i="21"/>
  <c r="F2586" i="21"/>
  <c r="E2586" i="21"/>
  <c r="H2593" i="21"/>
  <c r="L2592" i="21"/>
  <c r="M2592" i="21"/>
  <c r="I2592" i="21"/>
  <c r="K2592" i="21"/>
  <c r="J2592" i="21"/>
  <c r="O2591" i="21"/>
  <c r="N2591" i="21"/>
  <c r="Q2591" i="21"/>
  <c r="P2591" i="21"/>
  <c r="F2587" i="21"/>
  <c r="E2587" i="21"/>
  <c r="D2588" i="21"/>
  <c r="M2593" i="21"/>
  <c r="I2593" i="21"/>
  <c r="H2594" i="21"/>
  <c r="J2593" i="21"/>
  <c r="K2593" i="21"/>
  <c r="L2593" i="21"/>
  <c r="P2592" i="21"/>
  <c r="N2592" i="21"/>
  <c r="O2592" i="21"/>
  <c r="Q2592" i="21"/>
  <c r="D2589" i="21"/>
  <c r="F2588" i="21"/>
  <c r="E2588" i="21"/>
  <c r="P2593" i="21"/>
  <c r="N2593" i="21"/>
  <c r="Q2593" i="21"/>
  <c r="O2593" i="21"/>
  <c r="K2594" i="21"/>
  <c r="M2594" i="21"/>
  <c r="I2594" i="21"/>
  <c r="L2594" i="21"/>
  <c r="H2595" i="21"/>
  <c r="J2594" i="21"/>
  <c r="F2589" i="21"/>
  <c r="D2590" i="21"/>
  <c r="E2589" i="21"/>
  <c r="P2594" i="21"/>
  <c r="O2594" i="21"/>
  <c r="Q2594" i="21"/>
  <c r="N2594" i="21"/>
  <c r="M2595" i="21"/>
  <c r="I2595" i="21"/>
  <c r="H2596" i="21"/>
  <c r="K2595" i="21"/>
  <c r="L2595" i="21"/>
  <c r="J2595" i="21"/>
  <c r="F2590" i="21"/>
  <c r="D2591" i="21"/>
  <c r="E2590" i="21"/>
  <c r="Q2595" i="21"/>
  <c r="N2595" i="21"/>
  <c r="P2595" i="21"/>
  <c r="O2595" i="21"/>
  <c r="M2596" i="21"/>
  <c r="I2596" i="21"/>
  <c r="H2597" i="21"/>
  <c r="K2596" i="21"/>
  <c r="L2596" i="21"/>
  <c r="J2596" i="21"/>
  <c r="D2592" i="21"/>
  <c r="F2591" i="21"/>
  <c r="E2591" i="21"/>
  <c r="Q2596" i="21"/>
  <c r="P2596" i="21"/>
  <c r="N2596" i="21"/>
  <c r="O2596" i="21"/>
  <c r="K2597" i="21"/>
  <c r="M2597" i="21"/>
  <c r="I2597" i="21"/>
  <c r="L2597" i="21"/>
  <c r="H2598" i="21"/>
  <c r="J2597" i="21"/>
  <c r="F2592" i="21"/>
  <c r="E2592" i="21"/>
  <c r="D2593" i="21"/>
  <c r="P2597" i="21"/>
  <c r="N2597" i="21"/>
  <c r="O2597" i="21"/>
  <c r="Q2597" i="21"/>
  <c r="M2598" i="21"/>
  <c r="L2598" i="21"/>
  <c r="I2598" i="21"/>
  <c r="H2599" i="21"/>
  <c r="K2598" i="21"/>
  <c r="J2598" i="21"/>
  <c r="D2594" i="21"/>
  <c r="E2593" i="21"/>
  <c r="F2593" i="21"/>
  <c r="O2598" i="21"/>
  <c r="P2598" i="21"/>
  <c r="N2598" i="21"/>
  <c r="Q2598" i="21"/>
  <c r="K2599" i="21"/>
  <c r="M2599" i="21"/>
  <c r="L2599" i="21"/>
  <c r="H2600" i="21"/>
  <c r="I2599" i="21"/>
  <c r="J2599" i="21"/>
  <c r="D2595" i="21"/>
  <c r="F2594" i="21"/>
  <c r="E2594" i="21"/>
  <c r="K2600" i="21"/>
  <c r="L2600" i="21"/>
  <c r="M2600" i="21"/>
  <c r="H2601" i="21"/>
  <c r="J2600" i="21"/>
  <c r="I2600" i="21"/>
  <c r="Q2599" i="21"/>
  <c r="P2599" i="21"/>
  <c r="N2599" i="21"/>
  <c r="O2599" i="21"/>
  <c r="F2595" i="21"/>
  <c r="E2595" i="21"/>
  <c r="D2596" i="21"/>
  <c r="M2601" i="21"/>
  <c r="I2601" i="21"/>
  <c r="H2602" i="21"/>
  <c r="J2601" i="21"/>
  <c r="L2601" i="21"/>
  <c r="K2601" i="21"/>
  <c r="O2600" i="21"/>
  <c r="N2600" i="21"/>
  <c r="P2600" i="21"/>
  <c r="Q2600" i="21"/>
  <c r="D2597" i="21"/>
  <c r="F2596" i="21"/>
  <c r="E2596" i="21"/>
  <c r="N2601" i="21"/>
  <c r="Q2601" i="21"/>
  <c r="P2601" i="21"/>
  <c r="O2601" i="21"/>
  <c r="J2602" i="21"/>
  <c r="L2602" i="21"/>
  <c r="M2602" i="21"/>
  <c r="I2602" i="21"/>
  <c r="H2603" i="21"/>
  <c r="K2602" i="21"/>
  <c r="E2597" i="21"/>
  <c r="D2598" i="21"/>
  <c r="F2597" i="21"/>
  <c r="O2602" i="21"/>
  <c r="P2602" i="21"/>
  <c r="N2602" i="21"/>
  <c r="Q2602" i="21"/>
  <c r="H2604" i="21"/>
  <c r="K2603" i="21"/>
  <c r="I2603" i="21"/>
  <c r="J2603" i="21"/>
  <c r="M2603" i="21"/>
  <c r="L2603" i="21"/>
  <c r="E2598" i="21"/>
  <c r="D2599" i="21"/>
  <c r="F2598" i="21"/>
  <c r="L2604" i="21"/>
  <c r="H2605" i="21"/>
  <c r="K2604" i="21"/>
  <c r="J2604" i="21"/>
  <c r="M2604" i="21"/>
  <c r="I2604" i="21"/>
  <c r="N2603" i="21"/>
  <c r="O2603" i="21"/>
  <c r="Q2603" i="21"/>
  <c r="P2603" i="21"/>
  <c r="F2599" i="21"/>
  <c r="D2600" i="21"/>
  <c r="E2599" i="21"/>
  <c r="K2605" i="21"/>
  <c r="M2605" i="21"/>
  <c r="I2605" i="21"/>
  <c r="L2605" i="21"/>
  <c r="H2606" i="21"/>
  <c r="J2605" i="21"/>
  <c r="Q2604" i="21"/>
  <c r="P2604" i="21"/>
  <c r="O2604" i="21"/>
  <c r="N2604" i="21"/>
  <c r="F2600" i="21"/>
  <c r="E2600" i="21"/>
  <c r="D2601" i="21"/>
  <c r="O2605" i="21"/>
  <c r="N2605" i="21"/>
  <c r="Q2605" i="21"/>
  <c r="P2605" i="21"/>
  <c r="J2606" i="21"/>
  <c r="M2606" i="21"/>
  <c r="K2606" i="21"/>
  <c r="H2607" i="21"/>
  <c r="L2606" i="21"/>
  <c r="I2606" i="21"/>
  <c r="D2602" i="21"/>
  <c r="F2601" i="21"/>
  <c r="E2601" i="21"/>
  <c r="L2607" i="21"/>
  <c r="J2607" i="21"/>
  <c r="I2607" i="21"/>
  <c r="K2607" i="21"/>
  <c r="H2608" i="21"/>
  <c r="M2607" i="21"/>
  <c r="N2606" i="21"/>
  <c r="P2606" i="21"/>
  <c r="Q2606" i="21"/>
  <c r="O2606" i="21"/>
  <c r="D2603" i="21"/>
  <c r="F2602" i="21"/>
  <c r="E2602" i="21"/>
  <c r="Q2607" i="21"/>
  <c r="O2607" i="21"/>
  <c r="P2607" i="21"/>
  <c r="N2607" i="21"/>
  <c r="J2608" i="21"/>
  <c r="H2609" i="21"/>
  <c r="I2608" i="21"/>
  <c r="K2608" i="21"/>
  <c r="L2608" i="21"/>
  <c r="M2608" i="21"/>
  <c r="F2603" i="21"/>
  <c r="E2603" i="21"/>
  <c r="D2604" i="21"/>
  <c r="L2609" i="21"/>
  <c r="M2609" i="21"/>
  <c r="H2610" i="21"/>
  <c r="K2609" i="21"/>
  <c r="J2609" i="21"/>
  <c r="I2609" i="21"/>
  <c r="Q2608" i="21"/>
  <c r="O2608" i="21"/>
  <c r="N2608" i="21"/>
  <c r="P2608" i="21"/>
  <c r="D2605" i="21"/>
  <c r="F2604" i="21"/>
  <c r="E2604" i="21"/>
  <c r="M2610" i="21"/>
  <c r="L2610" i="21"/>
  <c r="K2610" i="21"/>
  <c r="J2610" i="21"/>
  <c r="H2611" i="21"/>
  <c r="I2610" i="21"/>
  <c r="P2609" i="21"/>
  <c r="N2609" i="21"/>
  <c r="Q2609" i="21"/>
  <c r="O2609" i="21"/>
  <c r="F2605" i="21"/>
  <c r="D2606" i="21"/>
  <c r="E2605" i="21"/>
  <c r="M2611" i="21"/>
  <c r="J2611" i="21"/>
  <c r="H2612" i="21"/>
  <c r="I2611" i="21"/>
  <c r="K2611" i="21"/>
  <c r="L2611" i="21"/>
  <c r="N2610" i="21"/>
  <c r="O2610" i="21"/>
  <c r="P2610" i="21"/>
  <c r="Q2610" i="21"/>
  <c r="D2607" i="21"/>
  <c r="F2606" i="21"/>
  <c r="E2606" i="21"/>
  <c r="J2612" i="21"/>
  <c r="M2612" i="21"/>
  <c r="I2612" i="21"/>
  <c r="H2613" i="21"/>
  <c r="L2612" i="21"/>
  <c r="K2612" i="21"/>
  <c r="O2611" i="21"/>
  <c r="N2611" i="21"/>
  <c r="Q2611" i="21"/>
  <c r="P2611" i="21"/>
  <c r="F2607" i="21"/>
  <c r="E2607" i="21"/>
  <c r="D2608" i="21"/>
  <c r="Q2612" i="21"/>
  <c r="N2612" i="21"/>
  <c r="P2612" i="21"/>
  <c r="O2612" i="21"/>
  <c r="H2614" i="21"/>
  <c r="L2613" i="21"/>
  <c r="M2613" i="21"/>
  <c r="J2613" i="21"/>
  <c r="K2613" i="21"/>
  <c r="I2613" i="21"/>
  <c r="F2608" i="21"/>
  <c r="E2608" i="21"/>
  <c r="D2609" i="21"/>
  <c r="K2614" i="21"/>
  <c r="L2614" i="21"/>
  <c r="H2615" i="21"/>
  <c r="I2614" i="21"/>
  <c r="J2614" i="21"/>
  <c r="M2614" i="21"/>
  <c r="O2613" i="21"/>
  <c r="N2613" i="21"/>
  <c r="P2613" i="21"/>
  <c r="Q2613" i="21"/>
  <c r="F2609" i="21"/>
  <c r="E2609" i="21"/>
  <c r="D2610" i="21"/>
  <c r="H2616" i="21"/>
  <c r="I2615" i="21"/>
  <c r="J2615" i="21"/>
  <c r="L2615" i="21"/>
  <c r="M2615" i="21"/>
  <c r="K2615" i="21"/>
  <c r="N2614" i="21"/>
  <c r="P2614" i="21"/>
  <c r="Q2614" i="21"/>
  <c r="O2614" i="21"/>
  <c r="E2610" i="21"/>
  <c r="D2611" i="21"/>
  <c r="F2610" i="21"/>
  <c r="M2616" i="21"/>
  <c r="L2616" i="21"/>
  <c r="H2617" i="21"/>
  <c r="I2616" i="21"/>
  <c r="J2616" i="21"/>
  <c r="K2616" i="21"/>
  <c r="Q2615" i="21"/>
  <c r="P2615" i="21"/>
  <c r="O2615" i="21"/>
  <c r="N2615" i="21"/>
  <c r="F2611" i="21"/>
  <c r="D2612" i="21"/>
  <c r="E2611" i="21"/>
  <c r="M2617" i="21"/>
  <c r="I2617" i="21"/>
  <c r="K2617" i="21"/>
  <c r="L2617" i="21"/>
  <c r="H2618" i="21"/>
  <c r="J2617" i="21"/>
  <c r="Q2616" i="21"/>
  <c r="O2616" i="21"/>
  <c r="P2616" i="21"/>
  <c r="N2616" i="21"/>
  <c r="E2612" i="21"/>
  <c r="F2612" i="21"/>
  <c r="D2613" i="21"/>
  <c r="N2617" i="21"/>
  <c r="Q2617" i="21"/>
  <c r="P2617" i="21"/>
  <c r="O2617" i="21"/>
  <c r="H2619" i="21"/>
  <c r="M2618" i="21"/>
  <c r="I2618" i="21"/>
  <c r="K2618" i="21"/>
  <c r="L2618" i="21"/>
  <c r="J2618" i="21"/>
  <c r="D2614" i="21"/>
  <c r="F2613" i="21"/>
  <c r="E2613" i="21"/>
  <c r="I2619" i="21"/>
  <c r="J2619" i="21"/>
  <c r="H2620" i="21"/>
  <c r="M2619" i="21"/>
  <c r="K2619" i="21"/>
  <c r="L2619" i="21"/>
  <c r="O2618" i="21"/>
  <c r="P2618" i="21"/>
  <c r="N2618" i="21"/>
  <c r="Q2618" i="21"/>
  <c r="D2615" i="21"/>
  <c r="E2614" i="21"/>
  <c r="F2614" i="21"/>
  <c r="O2619" i="21"/>
  <c r="N2619" i="21"/>
  <c r="P2619" i="21"/>
  <c r="Q2619" i="21"/>
  <c r="I2620" i="21"/>
  <c r="L2620" i="21"/>
  <c r="M2620" i="21"/>
  <c r="H2621" i="21"/>
  <c r="K2620" i="21"/>
  <c r="J2620" i="21"/>
  <c r="F2615" i="21"/>
  <c r="E2615" i="21"/>
  <c r="D2616" i="21"/>
  <c r="O2620" i="21"/>
  <c r="P2620" i="21"/>
  <c r="Q2620" i="21"/>
  <c r="N2620" i="21"/>
  <c r="K2621" i="21"/>
  <c r="L2621" i="21"/>
  <c r="I2621" i="21"/>
  <c r="H2622" i="21"/>
  <c r="J2621" i="21"/>
  <c r="M2621" i="21"/>
  <c r="E2616" i="21"/>
  <c r="F2616" i="21"/>
  <c r="D2617" i="21"/>
  <c r="P2621" i="21"/>
  <c r="Q2621" i="21"/>
  <c r="N2621" i="21"/>
  <c r="O2621" i="21"/>
  <c r="K2622" i="21"/>
  <c r="I2622" i="21"/>
  <c r="H2623" i="21"/>
  <c r="L2622" i="21"/>
  <c r="J2622" i="21"/>
  <c r="M2622" i="21"/>
  <c r="E2617" i="21"/>
  <c r="F2617" i="21"/>
  <c r="D2618" i="21"/>
  <c r="O2622" i="21"/>
  <c r="P2622" i="21"/>
  <c r="N2622" i="21"/>
  <c r="Q2622" i="21"/>
  <c r="H2624" i="21"/>
  <c r="I2623" i="21"/>
  <c r="K2623" i="21"/>
  <c r="L2623" i="21"/>
  <c r="M2623" i="21"/>
  <c r="J2623" i="21"/>
  <c r="D2619" i="21"/>
  <c r="F2618" i="21"/>
  <c r="E2618" i="21"/>
  <c r="K2624" i="21"/>
  <c r="M2624" i="21"/>
  <c r="L2624" i="21"/>
  <c r="H2625" i="21"/>
  <c r="I2624" i="21"/>
  <c r="J2624" i="21"/>
  <c r="Q2623" i="21"/>
  <c r="P2623" i="21"/>
  <c r="N2623" i="21"/>
  <c r="O2623" i="21"/>
  <c r="F2619" i="21"/>
  <c r="D2620" i="21"/>
  <c r="E2619" i="21"/>
  <c r="J2625" i="21"/>
  <c r="K2625" i="21"/>
  <c r="L2625" i="21"/>
  <c r="H2626" i="21"/>
  <c r="M2625" i="21"/>
  <c r="I2625" i="21"/>
  <c r="O2624" i="21"/>
  <c r="N2624" i="21"/>
  <c r="Q2624" i="21"/>
  <c r="P2624" i="21"/>
  <c r="E2620" i="21"/>
  <c r="F2620" i="21"/>
  <c r="D2621" i="21"/>
  <c r="J2626" i="21"/>
  <c r="L2626" i="21"/>
  <c r="H2627" i="21"/>
  <c r="I2626" i="21"/>
  <c r="M2626" i="21"/>
  <c r="K2626" i="21"/>
  <c r="O2625" i="21"/>
  <c r="N2625" i="21"/>
  <c r="Q2625" i="21"/>
  <c r="P2625" i="21"/>
  <c r="D2622" i="21"/>
  <c r="F2621" i="21"/>
  <c r="E2621" i="21"/>
  <c r="I2627" i="21"/>
  <c r="M2627" i="21"/>
  <c r="H2628" i="21"/>
  <c r="J2627" i="21"/>
  <c r="L2627" i="21"/>
  <c r="K2627" i="21"/>
  <c r="P2626" i="21"/>
  <c r="O2626" i="21"/>
  <c r="Q2626" i="21"/>
  <c r="N2626" i="21"/>
  <c r="D2623" i="21"/>
  <c r="F2622" i="21"/>
  <c r="E2622" i="21"/>
  <c r="N2627" i="21"/>
  <c r="Q2627" i="21"/>
  <c r="P2627" i="21"/>
  <c r="O2627" i="21"/>
  <c r="J2628" i="21"/>
  <c r="H2629" i="21"/>
  <c r="K2628" i="21"/>
  <c r="M2628" i="21"/>
  <c r="I2628" i="21"/>
  <c r="L2628" i="21"/>
  <c r="F2623" i="21"/>
  <c r="E2623" i="21"/>
  <c r="D2624" i="21"/>
  <c r="L2629" i="21"/>
  <c r="H2630" i="21"/>
  <c r="K2629" i="21"/>
  <c r="M2629" i="21"/>
  <c r="J2629" i="21"/>
  <c r="I2629" i="21"/>
  <c r="Q2628" i="21"/>
  <c r="P2628" i="21"/>
  <c r="O2628" i="21"/>
  <c r="N2628" i="21"/>
  <c r="E2624" i="21"/>
  <c r="F2624" i="21"/>
  <c r="D2625" i="21"/>
  <c r="I2630" i="21"/>
  <c r="K2630" i="21"/>
  <c r="M2630" i="21"/>
  <c r="H2631" i="21"/>
  <c r="L2630" i="21"/>
  <c r="J2630" i="21"/>
  <c r="P2629" i="21"/>
  <c r="Q2629" i="21"/>
  <c r="N2629" i="21"/>
  <c r="O2629" i="21"/>
  <c r="D2626" i="21"/>
  <c r="E2625" i="21"/>
  <c r="F2625" i="21"/>
  <c r="Q2630" i="21"/>
  <c r="O2630" i="21"/>
  <c r="P2630" i="21"/>
  <c r="N2630" i="21"/>
  <c r="H2632" i="21"/>
  <c r="K2631" i="21"/>
  <c r="I2631" i="21"/>
  <c r="M2631" i="21"/>
  <c r="J2631" i="21"/>
  <c r="L2631" i="21"/>
  <c r="D2627" i="21"/>
  <c r="E2626" i="21"/>
  <c r="F2626" i="21"/>
  <c r="M2632" i="21"/>
  <c r="H2633" i="21"/>
  <c r="I2632" i="21"/>
  <c r="K2632" i="21"/>
  <c r="J2632" i="21"/>
  <c r="L2632" i="21"/>
  <c r="P2631" i="21"/>
  <c r="O2631" i="21"/>
  <c r="N2631" i="21"/>
  <c r="Q2631" i="21"/>
  <c r="E2627" i="21"/>
  <c r="D2628" i="21"/>
  <c r="F2627" i="21"/>
  <c r="H2634" i="21"/>
  <c r="I2633" i="21"/>
  <c r="J2633" i="21"/>
  <c r="M2633" i="21"/>
  <c r="L2633" i="21"/>
  <c r="K2633" i="21"/>
  <c r="N2632" i="21"/>
  <c r="O2632" i="21"/>
  <c r="Q2632" i="21"/>
  <c r="P2632" i="21"/>
  <c r="F2628" i="21"/>
  <c r="E2628" i="21"/>
  <c r="D2629" i="21"/>
  <c r="H2635" i="21"/>
  <c r="L2634" i="21"/>
  <c r="J2634" i="21"/>
  <c r="K2634" i="21"/>
  <c r="I2634" i="21"/>
  <c r="M2634" i="21"/>
  <c r="O2633" i="21"/>
  <c r="P2633" i="21"/>
  <c r="Q2633" i="21"/>
  <c r="N2633" i="21"/>
  <c r="D2630" i="21"/>
  <c r="E2629" i="21"/>
  <c r="F2629" i="21"/>
  <c r="M2635" i="21"/>
  <c r="K2635" i="21"/>
  <c r="H2636" i="21"/>
  <c r="L2635" i="21"/>
  <c r="J2635" i="21"/>
  <c r="I2635" i="21"/>
  <c r="P2634" i="21"/>
  <c r="O2634" i="21"/>
  <c r="Q2634" i="21"/>
  <c r="N2634" i="21"/>
  <c r="D2631" i="21"/>
  <c r="F2630" i="21"/>
  <c r="E2630" i="21"/>
  <c r="K2636" i="21"/>
  <c r="M2636" i="21"/>
  <c r="I2636" i="21"/>
  <c r="H2637" i="21"/>
  <c r="J2636" i="21"/>
  <c r="L2636" i="21"/>
  <c r="O2635" i="21"/>
  <c r="N2635" i="21"/>
  <c r="P2635" i="21"/>
  <c r="Q2635" i="21"/>
  <c r="F2631" i="21"/>
  <c r="E2631" i="21"/>
  <c r="D2632" i="21"/>
  <c r="P2636" i="21"/>
  <c r="Q2636" i="21"/>
  <c r="N2636" i="21"/>
  <c r="O2636" i="21"/>
  <c r="I2637" i="21"/>
  <c r="H2638" i="21"/>
  <c r="J2637" i="21"/>
  <c r="K2637" i="21"/>
  <c r="M2637" i="21"/>
  <c r="L2637" i="21"/>
  <c r="E2632" i="21"/>
  <c r="F2632" i="21"/>
  <c r="D2633" i="21"/>
  <c r="P2637" i="21"/>
  <c r="Q2637" i="21"/>
  <c r="O2637" i="21"/>
  <c r="N2637" i="21"/>
  <c r="L2638" i="21"/>
  <c r="I2638" i="21"/>
  <c r="K2638" i="21"/>
  <c r="H2639" i="21"/>
  <c r="M2638" i="21"/>
  <c r="J2638" i="21"/>
  <c r="E2633" i="21"/>
  <c r="D2634" i="21"/>
  <c r="F2633" i="21"/>
  <c r="N2638" i="21"/>
  <c r="Q2638" i="21"/>
  <c r="P2638" i="21"/>
  <c r="O2638" i="21"/>
  <c r="H2640" i="21"/>
  <c r="K2639" i="21"/>
  <c r="I2639" i="21"/>
  <c r="M2639" i="21"/>
  <c r="J2639" i="21"/>
  <c r="L2639" i="21"/>
  <c r="D2635" i="21"/>
  <c r="E2634" i="21"/>
  <c r="F2634" i="21"/>
  <c r="K2640" i="21"/>
  <c r="I2640" i="21"/>
  <c r="M2640" i="21"/>
  <c r="H2641" i="21"/>
  <c r="L2640" i="21"/>
  <c r="J2640" i="21"/>
  <c r="Q2639" i="21"/>
  <c r="N2639" i="21"/>
  <c r="O2639" i="21"/>
  <c r="P2639" i="21"/>
  <c r="E2635" i="21"/>
  <c r="D2636" i="21"/>
  <c r="F2635" i="21"/>
  <c r="O2640" i="21"/>
  <c r="Q2640" i="21"/>
  <c r="N2640" i="21"/>
  <c r="P2640" i="21"/>
  <c r="I2641" i="21"/>
  <c r="M2641" i="21"/>
  <c r="K2641" i="21"/>
  <c r="H2642" i="21"/>
  <c r="L2641" i="21"/>
  <c r="J2641" i="21"/>
  <c r="F2636" i="21"/>
  <c r="E2636" i="21"/>
  <c r="D2637" i="21"/>
  <c r="P2641" i="21"/>
  <c r="Q2641" i="21"/>
  <c r="O2641" i="21"/>
  <c r="N2641" i="21"/>
  <c r="I2642" i="21"/>
  <c r="M2642" i="21"/>
  <c r="K2642" i="21"/>
  <c r="H2643" i="21"/>
  <c r="J2642" i="21"/>
  <c r="L2642" i="21"/>
  <c r="E2637" i="21"/>
  <c r="F2637" i="21"/>
  <c r="D2638" i="21"/>
  <c r="O2642" i="21"/>
  <c r="P2642" i="21"/>
  <c r="N2642" i="21"/>
  <c r="Q2642" i="21"/>
  <c r="M2643" i="21"/>
  <c r="J2643" i="21"/>
  <c r="H2644" i="21"/>
  <c r="K2643" i="21"/>
  <c r="I2643" i="21"/>
  <c r="L2643" i="21"/>
  <c r="D2639" i="21"/>
  <c r="E2638" i="21"/>
  <c r="F2638" i="21"/>
  <c r="H2645" i="21"/>
  <c r="K2644" i="21"/>
  <c r="L2644" i="21"/>
  <c r="J2644" i="21"/>
  <c r="M2644" i="21"/>
  <c r="I2644" i="21"/>
  <c r="O2643" i="21"/>
  <c r="P2643" i="21"/>
  <c r="N2643" i="21"/>
  <c r="Q2643" i="21"/>
  <c r="F2639" i="21"/>
  <c r="E2639" i="21"/>
  <c r="D2640" i="21"/>
  <c r="J2645" i="21"/>
  <c r="I2645" i="21"/>
  <c r="K2645" i="21"/>
  <c r="L2645" i="21"/>
  <c r="H2646" i="21"/>
  <c r="M2645" i="21"/>
  <c r="N2644" i="21"/>
  <c r="O2644" i="21"/>
  <c r="Q2644" i="21"/>
  <c r="P2644" i="21"/>
  <c r="F2640" i="21"/>
  <c r="E2640" i="21"/>
  <c r="D2641" i="21"/>
  <c r="O2645" i="21"/>
  <c r="P2645" i="21"/>
  <c r="Q2645" i="21"/>
  <c r="N2645" i="21"/>
  <c r="J2646" i="21"/>
  <c r="M2646" i="21"/>
  <c r="K2646" i="21"/>
  <c r="H2647" i="21"/>
  <c r="L2646" i="21"/>
  <c r="I2646" i="21"/>
  <c r="F2641" i="21"/>
  <c r="E2641" i="21"/>
  <c r="D2642" i="21"/>
  <c r="L2647" i="21"/>
  <c r="J2647" i="21"/>
  <c r="K2647" i="21"/>
  <c r="H2648" i="21"/>
  <c r="M2647" i="21"/>
  <c r="I2647" i="21"/>
  <c r="O2646" i="21"/>
  <c r="N2646" i="21"/>
  <c r="P2646" i="21"/>
  <c r="Q2646" i="21"/>
  <c r="F2642" i="21"/>
  <c r="D2643" i="21"/>
  <c r="E2642" i="21"/>
  <c r="I2648" i="21"/>
  <c r="M2648" i="21"/>
  <c r="H2649" i="21"/>
  <c r="J2648" i="21"/>
  <c r="K2648" i="21"/>
  <c r="L2648" i="21"/>
  <c r="P2647" i="21"/>
  <c r="Q2647" i="21"/>
  <c r="O2647" i="21"/>
  <c r="N2647" i="21"/>
  <c r="F2643" i="21"/>
  <c r="D2644" i="21"/>
  <c r="E2643" i="21"/>
  <c r="P2648" i="21"/>
  <c r="Q2648" i="21"/>
  <c r="N2648" i="21"/>
  <c r="O2648" i="21"/>
  <c r="I2649" i="21"/>
  <c r="H2650" i="21"/>
  <c r="J2649" i="21"/>
  <c r="M2649" i="21"/>
  <c r="L2649" i="21"/>
  <c r="K2649" i="21"/>
  <c r="F2644" i="21"/>
  <c r="E2644" i="21"/>
  <c r="D2645" i="21"/>
  <c r="Q2649" i="21"/>
  <c r="O2649" i="21"/>
  <c r="P2649" i="21"/>
  <c r="N2649" i="21"/>
  <c r="K2650" i="21"/>
  <c r="H2651" i="21"/>
  <c r="M2650" i="21"/>
  <c r="J2650" i="21"/>
  <c r="L2650" i="21"/>
  <c r="I2650" i="21"/>
  <c r="F2645" i="21"/>
  <c r="E2645" i="21"/>
  <c r="D2646" i="21"/>
  <c r="K2651" i="21"/>
  <c r="L2651" i="21"/>
  <c r="H2652" i="21"/>
  <c r="M2651" i="21"/>
  <c r="J2651" i="21"/>
  <c r="I2651" i="21"/>
  <c r="O2650" i="21"/>
  <c r="P2650" i="21"/>
  <c r="N2650" i="21"/>
  <c r="Q2650" i="21"/>
  <c r="D2647" i="21"/>
  <c r="F2646" i="21"/>
  <c r="E2646" i="21"/>
  <c r="M2652" i="21"/>
  <c r="L2652" i="21"/>
  <c r="I2652" i="21"/>
  <c r="J2652" i="21"/>
  <c r="H2653" i="21"/>
  <c r="K2652" i="21"/>
  <c r="N2651" i="21"/>
  <c r="P2651" i="21"/>
  <c r="O2651" i="21"/>
  <c r="Q2651" i="21"/>
  <c r="E2647" i="21"/>
  <c r="F2647" i="21"/>
  <c r="D2648" i="21"/>
  <c r="O2652" i="21"/>
  <c r="P2652" i="21"/>
  <c r="N2652" i="21"/>
  <c r="Q2652" i="21"/>
  <c r="J2653" i="21"/>
  <c r="H2654" i="21"/>
  <c r="L2653" i="21"/>
  <c r="M2653" i="21"/>
  <c r="K2653" i="21"/>
  <c r="I2653" i="21"/>
  <c r="F2648" i="21"/>
  <c r="E2648" i="21"/>
  <c r="J2654" i="21"/>
  <c r="I2654" i="21"/>
  <c r="K2654" i="21"/>
  <c r="M2654" i="21"/>
  <c r="L2654" i="21"/>
  <c r="N2653" i="21"/>
  <c r="O2653" i="21"/>
  <c r="Q2653" i="21"/>
  <c r="P2653" i="21"/>
  <c r="G8" i="27"/>
  <c r="G15" i="28"/>
  <c r="G8" i="29"/>
  <c r="G15" i="26"/>
  <c r="G8" i="28"/>
  <c r="I8" i="27"/>
  <c r="I15" i="28"/>
  <c r="G15" i="13"/>
  <c r="I8" i="28"/>
  <c r="G8" i="26"/>
  <c r="I15" i="13"/>
  <c r="I8" i="29"/>
  <c r="I8" i="26"/>
  <c r="G15" i="27"/>
  <c r="I15" i="26"/>
  <c r="I8" i="13"/>
  <c r="G8" i="13"/>
  <c r="I15" i="27"/>
  <c r="P2654" i="21"/>
  <c r="Q2654" i="21"/>
  <c r="N2654" i="21"/>
  <c r="O2654" i="21"/>
  <c r="H8" i="28" l="1"/>
  <c r="H15" i="28"/>
  <c r="H15" i="27"/>
  <c r="H8" i="27"/>
  <c r="H8" i="29"/>
  <c r="J8" i="29"/>
  <c r="K8" i="29" s="1"/>
  <c r="J8" i="26"/>
  <c r="H8" i="26"/>
  <c r="J8" i="13"/>
  <c r="H8" i="13"/>
  <c r="J8" i="27"/>
  <c r="H15" i="26"/>
  <c r="J15" i="26"/>
  <c r="K15" i="26" s="1"/>
  <c r="H15" i="13"/>
  <c r="J15" i="13"/>
  <c r="K15" i="13" s="1"/>
  <c r="J15" i="27"/>
  <c r="J15" i="28"/>
  <c r="J8" i="28"/>
  <c r="D2649" i="21"/>
  <c r="H2655" i="21"/>
  <c r="F2649" i="21"/>
  <c r="E2649" i="21"/>
  <c r="I2655" i="21"/>
  <c r="O2655" i="21"/>
  <c r="K2655" i="21"/>
  <c r="J2655" i="21"/>
  <c r="M2655" i="21"/>
  <c r="L2655" i="21"/>
  <c r="N2655" i="21"/>
  <c r="P2655" i="21"/>
  <c r="Q2655" i="21"/>
  <c r="K15" i="27" l="1"/>
  <c r="K15" i="28"/>
  <c r="K8" i="27"/>
  <c r="K8" i="13"/>
  <c r="K8" i="26"/>
  <c r="K8" i="28"/>
  <c r="D2650" i="21"/>
  <c r="H2656" i="21"/>
  <c r="E2650" i="21"/>
  <c r="D2651" i="21"/>
  <c r="F2650" i="21"/>
  <c r="K2656" i="21"/>
  <c r="J2656" i="21"/>
  <c r="M2656" i="21"/>
  <c r="H2657" i="21"/>
  <c r="L2656" i="21"/>
  <c r="I2656" i="21"/>
  <c r="D2652" i="21"/>
  <c r="F2651" i="21"/>
  <c r="E2651" i="21"/>
  <c r="I2657" i="21"/>
  <c r="L2657" i="21"/>
  <c r="J2657" i="21"/>
  <c r="M2657" i="21"/>
  <c r="H2658" i="21"/>
  <c r="K2657" i="21"/>
  <c r="O2656" i="21"/>
  <c r="P2656" i="21"/>
  <c r="Q2656" i="21"/>
  <c r="N2656" i="21"/>
  <c r="D2653" i="21"/>
  <c r="E2652" i="21"/>
  <c r="F2652" i="21"/>
  <c r="O2657" i="21"/>
  <c r="Q2657" i="21"/>
  <c r="P2657" i="21"/>
  <c r="N2657" i="21"/>
  <c r="I2658" i="21"/>
  <c r="L2658" i="21"/>
  <c r="K2658" i="21"/>
  <c r="H2659" i="21"/>
  <c r="J2658" i="21"/>
  <c r="M2658" i="21"/>
  <c r="F2653" i="21"/>
  <c r="E2653" i="21"/>
  <c r="D2654" i="21"/>
  <c r="P2658" i="21"/>
  <c r="O2658" i="21"/>
  <c r="Q2658" i="21"/>
  <c r="N2658" i="21"/>
  <c r="I2659" i="21"/>
  <c r="J2659" i="21"/>
  <c r="H2660" i="21"/>
  <c r="K2659" i="21"/>
  <c r="L2659" i="21"/>
  <c r="M2659" i="21"/>
  <c r="D2655" i="21"/>
  <c r="E2654" i="21"/>
  <c r="F2654" i="21"/>
  <c r="Q2659" i="21"/>
  <c r="N2659" i="21"/>
  <c r="P2659" i="21"/>
  <c r="O2659" i="21"/>
  <c r="I2660" i="21"/>
  <c r="H2661" i="21"/>
  <c r="J2660" i="21"/>
  <c r="K2660" i="21"/>
  <c r="L2660" i="21"/>
  <c r="M2660" i="21"/>
  <c r="F2655" i="21"/>
  <c r="E2655" i="21"/>
  <c r="D2656" i="21"/>
  <c r="N2660" i="21"/>
  <c r="P2660" i="21"/>
  <c r="O2660" i="21"/>
  <c r="Q2660" i="21"/>
  <c r="H2662" i="21"/>
  <c r="I2661" i="21"/>
  <c r="J2661" i="21"/>
  <c r="K2661" i="21"/>
  <c r="L2661" i="21"/>
  <c r="M2661" i="21"/>
  <c r="E2656" i="21"/>
  <c r="F2656" i="21"/>
  <c r="D2657" i="21"/>
  <c r="K2662" i="21"/>
  <c r="L2662" i="21"/>
  <c r="M2662" i="21"/>
  <c r="I2662" i="21"/>
  <c r="H2663" i="21"/>
  <c r="J2662" i="21"/>
  <c r="O2661" i="21"/>
  <c r="N2661" i="21"/>
  <c r="P2661" i="21"/>
  <c r="Q2661" i="21"/>
  <c r="F2657" i="21"/>
  <c r="D2658" i="21"/>
  <c r="E2657" i="21"/>
  <c r="N2662" i="21"/>
  <c r="P2662" i="21"/>
  <c r="O2662" i="21"/>
  <c r="Q2662" i="21"/>
  <c r="H2664" i="21"/>
  <c r="M2663" i="21"/>
  <c r="I2663" i="21"/>
  <c r="J2663" i="21"/>
  <c r="K2663" i="21"/>
  <c r="L2663" i="21"/>
  <c r="E2658" i="21"/>
  <c r="D2659" i="21"/>
  <c r="F2658" i="21"/>
  <c r="I2664" i="21"/>
  <c r="J2664" i="21"/>
  <c r="K2664" i="21"/>
  <c r="H2665" i="21"/>
  <c r="L2664" i="21"/>
  <c r="M2664" i="21"/>
  <c r="O2663" i="21"/>
  <c r="Q2663" i="21"/>
  <c r="N2663" i="21"/>
  <c r="P2663" i="21"/>
  <c r="D2660" i="21"/>
  <c r="F2659" i="21"/>
  <c r="E2659" i="21"/>
  <c r="Q2664" i="21"/>
  <c r="N2664" i="21"/>
  <c r="O2664" i="21"/>
  <c r="P2664" i="21"/>
  <c r="J2665" i="21"/>
  <c r="L2665" i="21"/>
  <c r="M2665" i="21"/>
  <c r="I2665" i="21"/>
  <c r="H2666" i="21"/>
  <c r="K2665" i="21"/>
  <c r="D2661" i="21"/>
  <c r="F2660" i="21"/>
  <c r="E2660" i="21"/>
  <c r="N2665" i="21"/>
  <c r="P2665" i="21"/>
  <c r="O2665" i="21"/>
  <c r="Q2665" i="21"/>
  <c r="J2666" i="21"/>
  <c r="K2666" i="21"/>
  <c r="L2666" i="21"/>
  <c r="H2667" i="21"/>
  <c r="M2666" i="21"/>
  <c r="I2666" i="21"/>
  <c r="F2661" i="21"/>
  <c r="E2661" i="21"/>
  <c r="D2662" i="21"/>
  <c r="L2667" i="21"/>
  <c r="M2667" i="21"/>
  <c r="H2668" i="21"/>
  <c r="I2667" i="21"/>
  <c r="J2667" i="21"/>
  <c r="K2667" i="21"/>
  <c r="N2666" i="21"/>
  <c r="P2666" i="21"/>
  <c r="O2666" i="21"/>
  <c r="Q2666" i="21"/>
  <c r="D2663" i="21"/>
  <c r="F2662" i="21"/>
  <c r="E2662" i="21"/>
  <c r="J2668" i="21"/>
  <c r="H2669" i="21"/>
  <c r="K2668" i="21"/>
  <c r="L2668" i="21"/>
  <c r="M2668" i="21"/>
  <c r="I2668" i="21"/>
  <c r="Q2667" i="21"/>
  <c r="N2667" i="21"/>
  <c r="P2667" i="21"/>
  <c r="O2667" i="21"/>
  <c r="F2663" i="21"/>
  <c r="E2663" i="21"/>
  <c r="D2664" i="21"/>
  <c r="H2670" i="21"/>
  <c r="L2669" i="21"/>
  <c r="M2669" i="21"/>
  <c r="I2669" i="21"/>
  <c r="J2669" i="21"/>
  <c r="K2669" i="21"/>
  <c r="O2668" i="21"/>
  <c r="Q2668" i="21"/>
  <c r="N2668" i="21"/>
  <c r="P2668" i="21"/>
  <c r="F2664" i="21"/>
  <c r="E2664" i="21"/>
  <c r="D2665" i="21"/>
  <c r="K2670" i="21"/>
  <c r="L2670" i="21"/>
  <c r="M2670" i="21"/>
  <c r="I2670" i="21"/>
  <c r="H2671" i="21"/>
  <c r="J2670" i="21"/>
  <c r="Q2669" i="21"/>
  <c r="N2669" i="21"/>
  <c r="P2669" i="21"/>
  <c r="O2669" i="21"/>
  <c r="F2665" i="21"/>
  <c r="D2666" i="21"/>
  <c r="E2665" i="21"/>
  <c r="N2670" i="21"/>
  <c r="P2670" i="21"/>
  <c r="O2670" i="21"/>
  <c r="Q2670" i="21"/>
  <c r="H2672" i="21"/>
  <c r="M2671" i="21"/>
  <c r="I2671" i="21"/>
  <c r="J2671" i="21"/>
  <c r="K2671" i="21"/>
  <c r="L2671" i="21"/>
  <c r="E2666" i="21"/>
  <c r="D2667" i="21"/>
  <c r="F2666" i="21"/>
  <c r="I2672" i="21"/>
  <c r="J2672" i="21"/>
  <c r="K2672" i="21"/>
  <c r="H2673" i="21"/>
  <c r="L2672" i="21"/>
  <c r="M2672" i="21"/>
  <c r="O2671" i="21"/>
  <c r="Q2671" i="21"/>
  <c r="N2671" i="21"/>
  <c r="P2671" i="21"/>
  <c r="D2668" i="21"/>
  <c r="F2667" i="21"/>
  <c r="E2667" i="21"/>
  <c r="N2672" i="21"/>
  <c r="P2672" i="21"/>
  <c r="O2672" i="21"/>
  <c r="Q2672" i="21"/>
  <c r="K2673" i="21"/>
  <c r="L2673" i="21"/>
  <c r="M2673" i="21"/>
  <c r="I2673" i="21"/>
  <c r="H2674" i="21"/>
  <c r="J2673" i="21"/>
  <c r="D2669" i="21"/>
  <c r="F2668" i="21"/>
  <c r="E2668" i="21"/>
  <c r="N2673" i="21"/>
  <c r="P2673" i="21"/>
  <c r="O2673" i="21"/>
  <c r="Q2673" i="21"/>
  <c r="J2674" i="21"/>
  <c r="K2674" i="21"/>
  <c r="L2674" i="21"/>
  <c r="H2675" i="21"/>
  <c r="M2674" i="21"/>
  <c r="I2674" i="21"/>
  <c r="E2669" i="21"/>
  <c r="F2669" i="21"/>
  <c r="D2670" i="21"/>
  <c r="L2675" i="21"/>
  <c r="M2675" i="21"/>
  <c r="H2676" i="21"/>
  <c r="I2675" i="21"/>
  <c r="J2675" i="21"/>
  <c r="K2675" i="21"/>
  <c r="N2674" i="21"/>
  <c r="O2674" i="21"/>
  <c r="Q2674" i="21"/>
  <c r="P2674" i="21"/>
  <c r="D2671" i="21"/>
  <c r="F2670" i="21"/>
  <c r="E2670" i="21"/>
  <c r="J2676" i="21"/>
  <c r="H2677" i="21"/>
  <c r="K2676" i="21"/>
  <c r="L2676" i="21"/>
  <c r="M2676" i="21"/>
  <c r="I2676" i="21"/>
  <c r="Q2675" i="21"/>
  <c r="N2675" i="21"/>
  <c r="P2675" i="21"/>
  <c r="O2675" i="21"/>
  <c r="F2671" i="21"/>
  <c r="E2671" i="21"/>
  <c r="D2672" i="21"/>
  <c r="H2678" i="21"/>
  <c r="L2677" i="21"/>
  <c r="M2677" i="21"/>
  <c r="I2677" i="21"/>
  <c r="J2677" i="21"/>
  <c r="K2677" i="21"/>
  <c r="O2676" i="21"/>
  <c r="Q2676" i="21"/>
  <c r="N2676" i="21"/>
  <c r="P2676" i="21"/>
  <c r="E2672" i="21"/>
  <c r="F2672" i="21"/>
  <c r="D2673" i="21"/>
  <c r="K2678" i="21"/>
  <c r="L2678" i="21"/>
  <c r="M2678" i="21"/>
  <c r="I2678" i="21"/>
  <c r="H2679" i="21"/>
  <c r="J2678" i="21"/>
  <c r="O2677" i="21"/>
  <c r="N2677" i="21"/>
  <c r="P2677" i="21"/>
  <c r="Q2677" i="21"/>
  <c r="E2673" i="21"/>
  <c r="D2674" i="21"/>
  <c r="F2673" i="21"/>
  <c r="N2678" i="21"/>
  <c r="P2678" i="21"/>
  <c r="O2678" i="21"/>
  <c r="Q2678" i="21"/>
  <c r="H2680" i="21"/>
  <c r="M2679" i="21"/>
  <c r="I2679" i="21"/>
  <c r="J2679" i="21"/>
  <c r="K2679" i="21"/>
  <c r="L2679" i="21"/>
  <c r="F2674" i="21"/>
  <c r="D2675" i="21"/>
  <c r="E2674" i="21"/>
  <c r="I2680" i="21"/>
  <c r="J2680" i="21"/>
  <c r="K2680" i="21"/>
  <c r="H2681" i="21"/>
  <c r="L2680" i="21"/>
  <c r="M2680" i="21"/>
  <c r="O2679" i="21"/>
  <c r="Q2679" i="21"/>
  <c r="N2679" i="21"/>
  <c r="P2679" i="21"/>
  <c r="D2676" i="21"/>
  <c r="F2675" i="21"/>
  <c r="E2675" i="21"/>
  <c r="Q2680" i="21"/>
  <c r="N2680" i="21"/>
  <c r="O2680" i="21"/>
  <c r="P2680" i="21"/>
  <c r="K2681" i="21"/>
  <c r="L2681" i="21"/>
  <c r="M2681" i="21"/>
  <c r="I2681" i="21"/>
  <c r="H2682" i="21"/>
  <c r="J2681" i="21"/>
  <c r="D2677" i="21"/>
  <c r="E2676" i="21"/>
  <c r="F2676" i="21"/>
  <c r="N2681" i="21"/>
  <c r="P2681" i="21"/>
  <c r="O2681" i="21"/>
  <c r="Q2681" i="21"/>
  <c r="J2682" i="21"/>
  <c r="K2682" i="21"/>
  <c r="L2682" i="21"/>
  <c r="H2683" i="21"/>
  <c r="M2682" i="21"/>
  <c r="I2682" i="21"/>
  <c r="F2677" i="21"/>
  <c r="E2677" i="21"/>
  <c r="D2678" i="21"/>
  <c r="L2683" i="21"/>
  <c r="M2683" i="21"/>
  <c r="H2684" i="21"/>
  <c r="I2683" i="21"/>
  <c r="J2683" i="21"/>
  <c r="K2683" i="21"/>
  <c r="N2682" i="21"/>
  <c r="P2682" i="21"/>
  <c r="O2682" i="21"/>
  <c r="Q2682" i="21"/>
  <c r="D2679" i="21"/>
  <c r="E2678" i="21"/>
  <c r="F2678" i="21"/>
  <c r="J2684" i="21"/>
  <c r="H2685" i="21"/>
  <c r="K2684" i="21"/>
  <c r="L2684" i="21"/>
  <c r="M2684" i="21"/>
  <c r="I2684" i="21"/>
  <c r="Q2683" i="21"/>
  <c r="N2683" i="21"/>
  <c r="P2683" i="21"/>
  <c r="O2683" i="21"/>
  <c r="F2679" i="21"/>
  <c r="E2679" i="21"/>
  <c r="D2680" i="21"/>
  <c r="H2686" i="21"/>
  <c r="L2685" i="21"/>
  <c r="M2685" i="21"/>
  <c r="I2685" i="21"/>
  <c r="J2685" i="21"/>
  <c r="K2685" i="21"/>
  <c r="O2684" i="21"/>
  <c r="Q2684" i="21"/>
  <c r="N2684" i="21"/>
  <c r="P2684" i="21"/>
  <c r="E2680" i="21"/>
  <c r="F2680" i="21"/>
  <c r="D2681" i="21"/>
  <c r="K2686" i="21"/>
  <c r="L2686" i="21"/>
  <c r="M2686" i="21"/>
  <c r="I2686" i="21"/>
  <c r="H2687" i="21"/>
  <c r="J2686" i="21"/>
  <c r="Q2685" i="21"/>
  <c r="N2685" i="21"/>
  <c r="P2685" i="21"/>
  <c r="O2685" i="21"/>
  <c r="F2681" i="21"/>
  <c r="D2682" i="21"/>
  <c r="E2681" i="21"/>
  <c r="N2686" i="21"/>
  <c r="P2686" i="21"/>
  <c r="O2686" i="21"/>
  <c r="Q2686" i="21"/>
  <c r="H2688" i="21"/>
  <c r="M2687" i="21"/>
  <c r="I2687" i="21"/>
  <c r="J2687" i="21"/>
  <c r="K2687" i="21"/>
  <c r="L2687" i="21"/>
  <c r="E2682" i="21"/>
  <c r="D2683" i="21"/>
  <c r="F2682" i="21"/>
  <c r="I2688" i="21"/>
  <c r="J2688" i="21"/>
  <c r="K2688" i="21"/>
  <c r="H2689" i="21"/>
  <c r="L2688" i="21"/>
  <c r="M2688" i="21"/>
  <c r="O2687" i="21"/>
  <c r="Q2687" i="21"/>
  <c r="N2687" i="21"/>
  <c r="P2687" i="21"/>
  <c r="D2684" i="21"/>
  <c r="F2683" i="21"/>
  <c r="E2683" i="21"/>
  <c r="N2688" i="21"/>
  <c r="P2688" i="21"/>
  <c r="O2688" i="21"/>
  <c r="Q2688" i="21"/>
  <c r="K2689" i="21"/>
  <c r="L2689" i="21"/>
  <c r="M2689" i="21"/>
  <c r="I2689" i="21"/>
  <c r="H2690" i="21"/>
  <c r="J2689" i="21"/>
  <c r="D2685" i="21"/>
  <c r="E2684" i="21"/>
  <c r="F2684" i="21"/>
  <c r="N2689" i="21"/>
  <c r="P2689" i="21"/>
  <c r="O2689" i="21"/>
  <c r="Q2689" i="21"/>
  <c r="J2690" i="21"/>
  <c r="K2690" i="21"/>
  <c r="L2690" i="21"/>
  <c r="H2691" i="21"/>
  <c r="M2690" i="21"/>
  <c r="I2690" i="21"/>
  <c r="F2685" i="21"/>
  <c r="E2685" i="21"/>
  <c r="D2686" i="21"/>
  <c r="L2691" i="21"/>
  <c r="M2691" i="21"/>
  <c r="H2692" i="21"/>
  <c r="I2691" i="21"/>
  <c r="J2691" i="21"/>
  <c r="K2691" i="21"/>
  <c r="N2690" i="21"/>
  <c r="O2690" i="21"/>
  <c r="Q2690" i="21"/>
  <c r="P2690" i="21"/>
  <c r="D2687" i="21"/>
  <c r="F2686" i="21"/>
  <c r="E2686" i="21"/>
  <c r="J2692" i="21"/>
  <c r="H2693" i="21"/>
  <c r="K2692" i="21"/>
  <c r="L2692" i="21"/>
  <c r="M2692" i="21"/>
  <c r="I2692" i="21"/>
  <c r="Q2691" i="21"/>
  <c r="N2691" i="21"/>
  <c r="P2691" i="21"/>
  <c r="O2691" i="21"/>
  <c r="F2687" i="21"/>
  <c r="E2687" i="21"/>
  <c r="D2688" i="21"/>
  <c r="H2694" i="21"/>
  <c r="L2693" i="21"/>
  <c r="M2693" i="21"/>
  <c r="I2693" i="21"/>
  <c r="J2693" i="21"/>
  <c r="K2693" i="21"/>
  <c r="O2692" i="21"/>
  <c r="Q2692" i="21"/>
  <c r="N2692" i="21"/>
  <c r="P2692" i="21"/>
  <c r="E2688" i="21"/>
  <c r="F2688" i="21"/>
  <c r="D2689" i="21"/>
  <c r="K2694" i="21"/>
  <c r="L2694" i="21"/>
  <c r="M2694" i="21"/>
  <c r="I2694" i="21"/>
  <c r="H2695" i="21"/>
  <c r="J2694" i="21"/>
  <c r="O2693" i="21"/>
  <c r="N2693" i="21"/>
  <c r="P2693" i="21"/>
  <c r="Q2693" i="21"/>
  <c r="F2689" i="21"/>
  <c r="D2690" i="21"/>
  <c r="E2689" i="21"/>
  <c r="N2694" i="21"/>
  <c r="P2694" i="21"/>
  <c r="O2694" i="21"/>
  <c r="Q2694" i="21"/>
  <c r="H2696" i="21"/>
  <c r="M2695" i="21"/>
  <c r="I2695" i="21"/>
  <c r="J2695" i="21"/>
  <c r="K2695" i="21"/>
  <c r="L2695" i="21"/>
  <c r="F2690" i="21"/>
  <c r="D2691" i="21"/>
  <c r="E2690" i="21"/>
  <c r="I2696" i="21"/>
  <c r="J2696" i="21"/>
  <c r="K2696" i="21"/>
  <c r="H2697" i="21"/>
  <c r="L2696" i="21"/>
  <c r="M2696" i="21"/>
  <c r="O2695" i="21"/>
  <c r="Q2695" i="21"/>
  <c r="N2695" i="21"/>
  <c r="P2695" i="21"/>
  <c r="D2692" i="21"/>
  <c r="E2691" i="21"/>
  <c r="F2691" i="21"/>
  <c r="Q2696" i="21"/>
  <c r="N2696" i="21"/>
  <c r="O2696" i="21"/>
  <c r="P2696" i="21"/>
  <c r="K2697" i="21"/>
  <c r="L2697" i="21"/>
  <c r="M2697" i="21"/>
  <c r="I2697" i="21"/>
  <c r="H2698" i="21"/>
  <c r="J2697" i="21"/>
  <c r="D2693" i="21"/>
  <c r="F2692" i="21"/>
  <c r="E2692" i="21"/>
  <c r="N2697" i="21"/>
  <c r="P2697" i="21"/>
  <c r="O2697" i="21"/>
  <c r="Q2697" i="21"/>
  <c r="J2698" i="21"/>
  <c r="K2698" i="21"/>
  <c r="L2698" i="21"/>
  <c r="H2699" i="21"/>
  <c r="M2698" i="21"/>
  <c r="I2698" i="21"/>
  <c r="E2693" i="21"/>
  <c r="F2693" i="21"/>
  <c r="D2694" i="21"/>
  <c r="L2699" i="21"/>
  <c r="M2699" i="21"/>
  <c r="H2700" i="21"/>
  <c r="I2699" i="21"/>
  <c r="J2699" i="21"/>
  <c r="K2699" i="21"/>
  <c r="N2698" i="21"/>
  <c r="P2698" i="21"/>
  <c r="O2698" i="21"/>
  <c r="Q2698" i="21"/>
  <c r="D2695" i="21"/>
  <c r="F2694" i="21"/>
  <c r="E2694" i="21"/>
  <c r="J2700" i="21"/>
  <c r="H2701" i="21"/>
  <c r="K2700" i="21"/>
  <c r="L2700" i="21"/>
  <c r="M2700" i="21"/>
  <c r="I2700" i="21"/>
  <c r="Q2699" i="21"/>
  <c r="N2699" i="21"/>
  <c r="P2699" i="21"/>
  <c r="O2699" i="21"/>
  <c r="E2695" i="21"/>
  <c r="F2695" i="21"/>
  <c r="D2696" i="21"/>
  <c r="H2702" i="21"/>
  <c r="L2701" i="21"/>
  <c r="M2701" i="21"/>
  <c r="I2701" i="21"/>
  <c r="J2701" i="21"/>
  <c r="K2701" i="21"/>
  <c r="O2700" i="21"/>
  <c r="Q2700" i="21"/>
  <c r="N2700" i="21"/>
  <c r="P2700" i="21"/>
  <c r="E2696" i="21"/>
  <c r="F2696" i="21"/>
  <c r="D2697" i="21"/>
  <c r="K2702" i="21"/>
  <c r="L2702" i="21"/>
  <c r="M2702" i="21"/>
  <c r="I2702" i="21"/>
  <c r="H2703" i="21"/>
  <c r="J2702" i="21"/>
  <c r="Q2701" i="21"/>
  <c r="N2701" i="21"/>
  <c r="P2701" i="21"/>
  <c r="O2701" i="21"/>
  <c r="F2697" i="21"/>
  <c r="D2698" i="21"/>
  <c r="E2697" i="21"/>
  <c r="N2702" i="21"/>
  <c r="P2702" i="21"/>
  <c r="O2702" i="21"/>
  <c r="Q2702" i="21"/>
  <c r="H2704" i="21"/>
  <c r="M2703" i="21"/>
  <c r="I2703" i="21"/>
  <c r="J2703" i="21"/>
  <c r="K2703" i="21"/>
  <c r="L2703" i="21"/>
  <c r="F2698" i="21"/>
  <c r="D2699" i="21"/>
  <c r="E2698" i="21"/>
  <c r="I2704" i="21"/>
  <c r="J2704" i="21"/>
  <c r="K2704" i="21"/>
  <c r="H2705" i="21"/>
  <c r="L2704" i="21"/>
  <c r="M2704" i="21"/>
  <c r="O2703" i="21"/>
  <c r="Q2703" i="21"/>
  <c r="N2703" i="21"/>
  <c r="P2703" i="21"/>
  <c r="D2700" i="21"/>
  <c r="E2699" i="21"/>
  <c r="F2699" i="21"/>
  <c r="N2704" i="21"/>
  <c r="P2704" i="21"/>
  <c r="O2704" i="21"/>
  <c r="Q2704" i="21"/>
  <c r="K2705" i="21"/>
  <c r="L2705" i="21"/>
  <c r="M2705" i="21"/>
  <c r="I2705" i="21"/>
  <c r="H2706" i="21"/>
  <c r="J2705" i="21"/>
  <c r="D2701" i="21"/>
  <c r="F2700" i="21"/>
  <c r="E2700" i="21"/>
  <c r="N2705" i="21"/>
  <c r="P2705" i="21"/>
  <c r="O2705" i="21"/>
  <c r="Q2705" i="21"/>
  <c r="J2706" i="21"/>
  <c r="K2706" i="21"/>
  <c r="L2706" i="21"/>
  <c r="H2707" i="21"/>
  <c r="M2706" i="21"/>
  <c r="I2706" i="21"/>
  <c r="E2701" i="21"/>
  <c r="F2701" i="21"/>
  <c r="D2702" i="21"/>
  <c r="L2707" i="21"/>
  <c r="M2707" i="21"/>
  <c r="H2708" i="21"/>
  <c r="I2707" i="21"/>
  <c r="J2707" i="21"/>
  <c r="K2707" i="21"/>
  <c r="N2706" i="21"/>
  <c r="O2706" i="21"/>
  <c r="Q2706" i="21"/>
  <c r="P2706" i="21"/>
  <c r="D2703" i="21"/>
  <c r="E2702" i="21"/>
  <c r="F2702" i="21"/>
  <c r="J2708" i="21"/>
  <c r="H2709" i="21"/>
  <c r="K2708" i="21"/>
  <c r="L2708" i="21"/>
  <c r="M2708" i="21"/>
  <c r="I2708" i="21"/>
  <c r="Q2707" i="21"/>
  <c r="N2707" i="21"/>
  <c r="P2707" i="21"/>
  <c r="O2707" i="21"/>
  <c r="F2703" i="21"/>
  <c r="E2703" i="21"/>
  <c r="D2704" i="21"/>
  <c r="L2709" i="21"/>
  <c r="H2710" i="21"/>
  <c r="M2709" i="21"/>
  <c r="I2709" i="21"/>
  <c r="J2709" i="21"/>
  <c r="K2709" i="21"/>
  <c r="O2708" i="21"/>
  <c r="Q2708" i="21"/>
  <c r="N2708" i="21"/>
  <c r="P2708" i="21"/>
  <c r="F2704" i="21"/>
  <c r="E2704" i="21"/>
  <c r="D2705" i="21"/>
  <c r="I2710" i="21"/>
  <c r="J2710" i="21"/>
  <c r="K2710" i="21"/>
  <c r="L2710" i="21"/>
  <c r="H2711" i="21"/>
  <c r="M2710" i="21"/>
  <c r="O2709" i="21"/>
  <c r="N2709" i="21"/>
  <c r="P2709" i="21"/>
  <c r="Q2709" i="21"/>
  <c r="F2705" i="21"/>
  <c r="D2706" i="21"/>
  <c r="E2705" i="21"/>
  <c r="N2710" i="21"/>
  <c r="P2710" i="21"/>
  <c r="O2710" i="21"/>
  <c r="Q2710" i="21"/>
  <c r="H2712" i="21"/>
  <c r="M2711" i="21"/>
  <c r="I2711" i="21"/>
  <c r="J2711" i="21"/>
  <c r="K2711" i="21"/>
  <c r="L2711" i="21"/>
  <c r="E2706" i="21"/>
  <c r="D2707" i="21"/>
  <c r="F2706" i="21"/>
  <c r="I2712" i="21"/>
  <c r="J2712" i="21"/>
  <c r="K2712" i="21"/>
  <c r="H2713" i="21"/>
  <c r="L2712" i="21"/>
  <c r="M2712" i="21"/>
  <c r="O2711" i="21"/>
  <c r="Q2711" i="21"/>
  <c r="N2711" i="21"/>
  <c r="P2711" i="21"/>
  <c r="D2708" i="21"/>
  <c r="F2707" i="21"/>
  <c r="E2707" i="21"/>
  <c r="Q2712" i="21"/>
  <c r="N2712" i="21"/>
  <c r="O2712" i="21"/>
  <c r="P2712" i="21"/>
  <c r="K2713" i="21"/>
  <c r="L2713" i="21"/>
  <c r="M2713" i="21"/>
  <c r="I2713" i="21"/>
  <c r="H2714" i="21"/>
  <c r="J2713" i="21"/>
  <c r="D2709" i="21"/>
  <c r="F2708" i="21"/>
  <c r="E2708" i="21"/>
  <c r="N2713" i="21"/>
  <c r="P2713" i="21"/>
  <c r="O2713" i="21"/>
  <c r="Q2713" i="21"/>
  <c r="J2714" i="21"/>
  <c r="K2714" i="21"/>
  <c r="L2714" i="21"/>
  <c r="H2715" i="21"/>
  <c r="M2714" i="21"/>
  <c r="I2714" i="21"/>
  <c r="E2709" i="21"/>
  <c r="F2709" i="21"/>
  <c r="D2710" i="21"/>
  <c r="L2715" i="21"/>
  <c r="M2715" i="21"/>
  <c r="H2716" i="21"/>
  <c r="I2715" i="21"/>
  <c r="J2715" i="21"/>
  <c r="K2715" i="21"/>
  <c r="N2714" i="21"/>
  <c r="P2714" i="21"/>
  <c r="O2714" i="21"/>
  <c r="Q2714" i="21"/>
  <c r="D2711" i="21"/>
  <c r="F2710" i="21"/>
  <c r="E2710" i="21"/>
  <c r="J2716" i="21"/>
  <c r="H2717" i="21"/>
  <c r="K2716" i="21"/>
  <c r="L2716" i="21"/>
  <c r="M2716" i="21"/>
  <c r="I2716" i="21"/>
  <c r="Q2715" i="21"/>
  <c r="N2715" i="21"/>
  <c r="P2715" i="21"/>
  <c r="O2715" i="21"/>
  <c r="F2711" i="21"/>
  <c r="E2711" i="21"/>
  <c r="D2712" i="21"/>
  <c r="H2718" i="21"/>
  <c r="L2717" i="21"/>
  <c r="M2717" i="21"/>
  <c r="I2717" i="21"/>
  <c r="J2717" i="21"/>
  <c r="K2717" i="21"/>
  <c r="O2716" i="21"/>
  <c r="Q2716" i="21"/>
  <c r="N2716" i="21"/>
  <c r="P2716" i="21"/>
  <c r="E2712" i="21"/>
  <c r="F2712" i="21"/>
  <c r="D2713" i="21"/>
  <c r="K2718" i="21"/>
  <c r="L2718" i="21"/>
  <c r="M2718" i="21"/>
  <c r="I2718" i="21"/>
  <c r="H2719" i="21"/>
  <c r="J2718" i="21"/>
  <c r="Q2717" i="21"/>
  <c r="N2717" i="21"/>
  <c r="P2717" i="21"/>
  <c r="O2717" i="21"/>
  <c r="E2713" i="21"/>
  <c r="D2714" i="21"/>
  <c r="F2713" i="21"/>
  <c r="N2718" i="21"/>
  <c r="P2718" i="21"/>
  <c r="O2718" i="21"/>
  <c r="Q2718" i="21"/>
  <c r="H2720" i="21"/>
  <c r="M2719" i="21"/>
  <c r="I2719" i="21"/>
  <c r="J2719" i="21"/>
  <c r="K2719" i="21"/>
  <c r="L2719" i="21"/>
  <c r="E2714" i="21"/>
  <c r="D2715" i="21"/>
  <c r="F2714" i="21"/>
  <c r="J2720" i="21"/>
  <c r="I2720" i="21"/>
  <c r="K2720" i="21"/>
  <c r="H2721" i="21"/>
  <c r="L2720" i="21"/>
  <c r="M2720" i="21"/>
  <c r="O2719" i="21"/>
  <c r="Q2719" i="21"/>
  <c r="N2719" i="21"/>
  <c r="P2719" i="21"/>
  <c r="D2716" i="21"/>
  <c r="F2715" i="21"/>
  <c r="E2715" i="21"/>
  <c r="N2720" i="21"/>
  <c r="P2720" i="21"/>
  <c r="O2720" i="21"/>
  <c r="Q2720" i="21"/>
  <c r="I2721" i="21"/>
  <c r="K2721" i="21"/>
  <c r="L2721" i="21"/>
  <c r="M2721" i="21"/>
  <c r="H2722" i="21"/>
  <c r="J2721" i="21"/>
  <c r="D2717" i="21"/>
  <c r="E2716" i="21"/>
  <c r="F2716" i="21"/>
  <c r="O2721" i="21"/>
  <c r="N2721" i="21"/>
  <c r="P2721" i="21"/>
  <c r="Q2721" i="21"/>
  <c r="H2723" i="21"/>
  <c r="M2722" i="21"/>
  <c r="J2722" i="21"/>
  <c r="K2722" i="21"/>
  <c r="L2722" i="21"/>
  <c r="I2722" i="21"/>
  <c r="E2717" i="21"/>
  <c r="F2717" i="21"/>
  <c r="D2718" i="21"/>
  <c r="L2723" i="21"/>
  <c r="M2723" i="21"/>
  <c r="H2724" i="21"/>
  <c r="I2723" i="21"/>
  <c r="J2723" i="21"/>
  <c r="K2723" i="21"/>
  <c r="N2722" i="21"/>
  <c r="O2722" i="21"/>
  <c r="Q2722" i="21"/>
  <c r="P2722" i="21"/>
  <c r="E2718" i="21"/>
  <c r="D2719" i="21"/>
  <c r="F2718" i="21"/>
  <c r="H2725" i="21"/>
  <c r="K2724" i="21"/>
  <c r="J2724" i="21"/>
  <c r="L2724" i="21"/>
  <c r="M2724" i="21"/>
  <c r="I2724" i="21"/>
  <c r="Q2723" i="21"/>
  <c r="N2723" i="21"/>
  <c r="P2723" i="21"/>
  <c r="O2723" i="21"/>
  <c r="F2719" i="21"/>
  <c r="E2719" i="21"/>
  <c r="D2720" i="21"/>
  <c r="H2726" i="21"/>
  <c r="L2725" i="21"/>
  <c r="M2725" i="21"/>
  <c r="I2725" i="21"/>
  <c r="J2725" i="21"/>
  <c r="K2725" i="21"/>
  <c r="Q2724" i="21"/>
  <c r="O2724" i="21"/>
  <c r="N2724" i="21"/>
  <c r="P2724" i="21"/>
  <c r="E2720" i="21"/>
  <c r="F2720" i="21"/>
  <c r="D2721" i="21"/>
  <c r="K2726" i="21"/>
  <c r="L2726" i="21"/>
  <c r="M2726" i="21"/>
  <c r="I2726" i="21"/>
  <c r="H2727" i="21"/>
  <c r="J2726" i="21"/>
  <c r="O2725" i="21"/>
  <c r="N2725" i="21"/>
  <c r="P2725" i="21"/>
  <c r="Q2725" i="21"/>
  <c r="F2721" i="21"/>
  <c r="D2722" i="21"/>
  <c r="E2721" i="21"/>
  <c r="Q2726" i="21"/>
  <c r="P2726" i="21"/>
  <c r="N2726" i="21"/>
  <c r="O2726" i="21"/>
  <c r="H2728" i="21"/>
  <c r="M2727" i="21"/>
  <c r="J2727" i="21"/>
  <c r="I2727" i="21"/>
  <c r="K2727" i="21"/>
  <c r="L2727" i="21"/>
  <c r="E2722" i="21"/>
  <c r="D2723" i="21"/>
  <c r="F2722" i="21"/>
  <c r="J2728" i="21"/>
  <c r="I2728" i="21"/>
  <c r="K2728" i="21"/>
  <c r="H2729" i="21"/>
  <c r="L2728" i="21"/>
  <c r="M2728" i="21"/>
  <c r="O2727" i="21"/>
  <c r="Q2727" i="21"/>
  <c r="N2727" i="21"/>
  <c r="P2727" i="21"/>
  <c r="D2724" i="21"/>
  <c r="F2723" i="21"/>
  <c r="E2723" i="21"/>
  <c r="Q2728" i="21"/>
  <c r="N2728" i="21"/>
  <c r="O2728" i="21"/>
  <c r="P2728" i="21"/>
  <c r="K2729" i="21"/>
  <c r="L2729" i="21"/>
  <c r="I2729" i="21"/>
  <c r="M2729" i="21"/>
  <c r="H2730" i="21"/>
  <c r="J2729" i="21"/>
  <c r="D2725" i="21"/>
  <c r="F2724" i="21"/>
  <c r="E2724" i="21"/>
  <c r="N2729" i="21"/>
  <c r="O2729" i="21"/>
  <c r="P2729" i="21"/>
  <c r="Q2729" i="21"/>
  <c r="H2731" i="21"/>
  <c r="J2730" i="21"/>
  <c r="K2730" i="21"/>
  <c r="M2730" i="21"/>
  <c r="L2730" i="21"/>
  <c r="I2730" i="21"/>
  <c r="F2725" i="21"/>
  <c r="E2725" i="21"/>
  <c r="D2726" i="21"/>
  <c r="L2731" i="21"/>
  <c r="M2731" i="21"/>
  <c r="H2732" i="21"/>
  <c r="I2731" i="21"/>
  <c r="J2731" i="21"/>
  <c r="K2731" i="21"/>
  <c r="N2730" i="21"/>
  <c r="P2730" i="21"/>
  <c r="O2730" i="21"/>
  <c r="Q2730" i="21"/>
  <c r="D2727" i="21"/>
  <c r="F2726" i="21"/>
  <c r="E2726" i="21"/>
  <c r="H2733" i="21"/>
  <c r="J2732" i="21"/>
  <c r="K2732" i="21"/>
  <c r="L2732" i="21"/>
  <c r="M2732" i="21"/>
  <c r="I2732" i="21"/>
  <c r="N2731" i="21"/>
  <c r="Q2731" i="21"/>
  <c r="P2731" i="21"/>
  <c r="O2731" i="21"/>
  <c r="E2727" i="21"/>
  <c r="F2727" i="21"/>
  <c r="D2728" i="21"/>
  <c r="L2733" i="21"/>
  <c r="H2734" i="21"/>
  <c r="M2733" i="21"/>
  <c r="I2733" i="21"/>
  <c r="J2733" i="21"/>
  <c r="K2733" i="21"/>
  <c r="Q2732" i="21"/>
  <c r="O2732" i="21"/>
  <c r="N2732" i="21"/>
  <c r="P2732" i="21"/>
  <c r="E2728" i="21"/>
  <c r="F2728" i="21"/>
  <c r="D2729" i="21"/>
  <c r="K2734" i="21"/>
  <c r="L2734" i="21"/>
  <c r="M2734" i="21"/>
  <c r="I2734" i="21"/>
  <c r="H2735" i="21"/>
  <c r="J2734" i="21"/>
  <c r="Q2733" i="21"/>
  <c r="N2733" i="21"/>
  <c r="P2733" i="21"/>
  <c r="O2733" i="21"/>
  <c r="E2729" i="21"/>
  <c r="D2730" i="21"/>
  <c r="F2729" i="21"/>
  <c r="N2734" i="21"/>
  <c r="P2734" i="21"/>
  <c r="Q2734" i="21"/>
  <c r="O2734" i="21"/>
  <c r="H2736" i="21"/>
  <c r="M2735" i="21"/>
  <c r="J2735" i="21"/>
  <c r="I2735" i="21"/>
  <c r="K2735" i="21"/>
  <c r="L2735" i="21"/>
  <c r="E2730" i="21"/>
  <c r="D2731" i="21"/>
  <c r="F2730" i="21"/>
  <c r="J2736" i="21"/>
  <c r="I2736" i="21"/>
  <c r="K2736" i="21"/>
  <c r="H2737" i="21"/>
  <c r="L2736" i="21"/>
  <c r="M2736" i="21"/>
  <c r="O2735" i="21"/>
  <c r="Q2735" i="21"/>
  <c r="N2735" i="21"/>
  <c r="P2735" i="21"/>
  <c r="D2732" i="21"/>
  <c r="E2731" i="21"/>
  <c r="F2731" i="21"/>
  <c r="P2736" i="21"/>
  <c r="N2736" i="21"/>
  <c r="O2736" i="21"/>
  <c r="Q2736" i="21"/>
  <c r="K2737" i="21"/>
  <c r="L2737" i="21"/>
  <c r="I2737" i="21"/>
  <c r="M2737" i="21"/>
  <c r="H2738" i="21"/>
  <c r="J2737" i="21"/>
  <c r="D2733" i="21"/>
  <c r="F2732" i="21"/>
  <c r="E2732" i="21"/>
  <c r="N2737" i="21"/>
  <c r="O2737" i="21"/>
  <c r="P2737" i="21"/>
  <c r="Q2737" i="21"/>
  <c r="M2738" i="21"/>
  <c r="H2739" i="21"/>
  <c r="J2738" i="21"/>
  <c r="K2738" i="21"/>
  <c r="L2738" i="21"/>
  <c r="I2738" i="21"/>
  <c r="E2733" i="21"/>
  <c r="F2733" i="21"/>
  <c r="D2734" i="21"/>
  <c r="L2739" i="21"/>
  <c r="M2739" i="21"/>
  <c r="H2740" i="21"/>
  <c r="I2739" i="21"/>
  <c r="J2739" i="21"/>
  <c r="K2739" i="21"/>
  <c r="N2738" i="21"/>
  <c r="O2738" i="21"/>
  <c r="Q2738" i="21"/>
  <c r="P2738" i="21"/>
  <c r="D2735" i="21"/>
  <c r="F2734" i="21"/>
  <c r="E2734" i="21"/>
  <c r="H2741" i="21"/>
  <c r="J2740" i="21"/>
  <c r="K2740" i="21"/>
  <c r="L2740" i="21"/>
  <c r="M2740" i="21"/>
  <c r="I2740" i="21"/>
  <c r="Q2739" i="21"/>
  <c r="N2739" i="21"/>
  <c r="P2739" i="21"/>
  <c r="O2739" i="21"/>
  <c r="F2735" i="21"/>
  <c r="E2735" i="21"/>
  <c r="D2736" i="21"/>
  <c r="L2741" i="21"/>
  <c r="H2742" i="21"/>
  <c r="M2741" i="21"/>
  <c r="I2741" i="21"/>
  <c r="J2741" i="21"/>
  <c r="K2741" i="21"/>
  <c r="Q2740" i="21"/>
  <c r="O2740" i="21"/>
  <c r="N2740" i="21"/>
  <c r="P2740" i="21"/>
  <c r="F2736" i="21"/>
  <c r="E2736" i="21"/>
  <c r="D2737" i="21"/>
  <c r="K2742" i="21"/>
  <c r="L2742" i="21"/>
  <c r="M2742" i="21"/>
  <c r="I2742" i="21"/>
  <c r="H2743" i="21"/>
  <c r="J2742" i="21"/>
  <c r="O2741" i="21"/>
  <c r="N2741" i="21"/>
  <c r="P2741" i="21"/>
  <c r="Q2741" i="21"/>
  <c r="F2737" i="21"/>
  <c r="D2738" i="21"/>
  <c r="E2737" i="21"/>
  <c r="N2742" i="21"/>
  <c r="P2742" i="21"/>
  <c r="Q2742" i="21"/>
  <c r="O2742" i="21"/>
  <c r="J2743" i="21"/>
  <c r="H2744" i="21"/>
  <c r="M2743" i="21"/>
  <c r="I2743" i="21"/>
  <c r="K2743" i="21"/>
  <c r="L2743" i="21"/>
  <c r="E2738" i="21"/>
  <c r="D2739" i="21"/>
  <c r="F2738" i="21"/>
  <c r="I2744" i="21"/>
  <c r="J2744" i="21"/>
  <c r="K2744" i="21"/>
  <c r="H2745" i="21"/>
  <c r="L2744" i="21"/>
  <c r="M2744" i="21"/>
  <c r="O2743" i="21"/>
  <c r="Q2743" i="21"/>
  <c r="N2743" i="21"/>
  <c r="P2743" i="21"/>
  <c r="D2740" i="21"/>
  <c r="F2739" i="21"/>
  <c r="E2739" i="21"/>
  <c r="N2744" i="21"/>
  <c r="Q2744" i="21"/>
  <c r="O2744" i="21"/>
  <c r="P2744" i="21"/>
  <c r="K2745" i="21"/>
  <c r="L2745" i="21"/>
  <c r="M2745" i="21"/>
  <c r="I2745" i="21"/>
  <c r="H2746" i="21"/>
  <c r="J2745" i="21"/>
  <c r="D2741" i="21"/>
  <c r="E2740" i="21"/>
  <c r="F2740" i="21"/>
  <c r="N2745" i="21"/>
  <c r="P2745" i="21"/>
  <c r="O2745" i="21"/>
  <c r="Q2745" i="21"/>
  <c r="H2747" i="21"/>
  <c r="J2746" i="21"/>
  <c r="K2746" i="21"/>
  <c r="L2746" i="21"/>
  <c r="M2746" i="21"/>
  <c r="I2746" i="21"/>
  <c r="E2741" i="21"/>
  <c r="F2741" i="21"/>
  <c r="D2742" i="21"/>
  <c r="M2747" i="21"/>
  <c r="L2747" i="21"/>
  <c r="H2748" i="21"/>
  <c r="I2747" i="21"/>
  <c r="J2747" i="21"/>
  <c r="K2747" i="21"/>
  <c r="N2746" i="21"/>
  <c r="P2746" i="21"/>
  <c r="O2746" i="21"/>
  <c r="Q2746" i="21"/>
  <c r="E2742" i="21"/>
  <c r="D2743" i="21"/>
  <c r="F2742" i="21"/>
  <c r="K2748" i="21"/>
  <c r="L2748" i="21"/>
  <c r="H2749" i="21"/>
  <c r="J2748" i="21"/>
  <c r="M2748" i="21"/>
  <c r="I2748" i="21"/>
  <c r="Q2747" i="21"/>
  <c r="N2747" i="21"/>
  <c r="P2747" i="21"/>
  <c r="O2747" i="21"/>
  <c r="E2743" i="21"/>
  <c r="F2743" i="21"/>
  <c r="D2744" i="21"/>
  <c r="L2749" i="21"/>
  <c r="H2750" i="21"/>
  <c r="M2749" i="21"/>
  <c r="I2749" i="21"/>
  <c r="J2749" i="21"/>
  <c r="K2749" i="21"/>
  <c r="O2748" i="21"/>
  <c r="Q2748" i="21"/>
  <c r="N2748" i="21"/>
  <c r="P2748" i="21"/>
  <c r="E2744" i="21"/>
  <c r="F2744" i="21"/>
  <c r="D2745" i="21"/>
  <c r="K2750" i="21"/>
  <c r="L2750" i="21"/>
  <c r="M2750" i="21"/>
  <c r="I2750" i="21"/>
  <c r="H2751" i="21"/>
  <c r="J2750" i="21"/>
  <c r="Q2749" i="21"/>
  <c r="N2749" i="21"/>
  <c r="P2749" i="21"/>
  <c r="O2749" i="21"/>
  <c r="D2746" i="21"/>
  <c r="F2745" i="21"/>
  <c r="E2745" i="21"/>
  <c r="P2750" i="21"/>
  <c r="O2750" i="21"/>
  <c r="Q2750" i="21"/>
  <c r="N2750" i="21"/>
  <c r="H2752" i="21"/>
  <c r="M2751" i="21"/>
  <c r="I2751" i="21"/>
  <c r="J2751" i="21"/>
  <c r="K2751" i="21"/>
  <c r="L2751" i="21"/>
  <c r="E2746" i="21"/>
  <c r="D2747" i="21"/>
  <c r="F2746" i="21"/>
  <c r="I2752" i="21"/>
  <c r="J2752" i="21"/>
  <c r="K2752" i="21"/>
  <c r="H2753" i="21"/>
  <c r="L2752" i="21"/>
  <c r="M2752" i="21"/>
  <c r="O2751" i="21"/>
  <c r="Q2751" i="21"/>
  <c r="N2751" i="21"/>
  <c r="P2751" i="21"/>
  <c r="D2748" i="21"/>
  <c r="F2747" i="21"/>
  <c r="E2747" i="21"/>
  <c r="N2752" i="21"/>
  <c r="P2752" i="21"/>
  <c r="O2752" i="21"/>
  <c r="Q2752" i="21"/>
  <c r="L2753" i="21"/>
  <c r="M2753" i="21"/>
  <c r="I2753" i="21"/>
  <c r="K2753" i="21"/>
  <c r="H2754" i="21"/>
  <c r="J2753" i="21"/>
  <c r="D2749" i="21"/>
  <c r="E2748" i="21"/>
  <c r="F2748" i="21"/>
  <c r="N2753" i="21"/>
  <c r="P2753" i="21"/>
  <c r="O2753" i="21"/>
  <c r="Q2753" i="21"/>
  <c r="K2754" i="21"/>
  <c r="L2754" i="21"/>
  <c r="M2754" i="21"/>
  <c r="H2755" i="21"/>
  <c r="J2754" i="21"/>
  <c r="I2754" i="21"/>
  <c r="E2749" i="21"/>
  <c r="F2749" i="21"/>
  <c r="D2750" i="21"/>
  <c r="L2755" i="21"/>
  <c r="M2755" i="21"/>
  <c r="H2756" i="21"/>
  <c r="I2755" i="21"/>
  <c r="J2755" i="21"/>
  <c r="K2755" i="21"/>
  <c r="N2754" i="21"/>
  <c r="O2754" i="21"/>
  <c r="Q2754" i="21"/>
  <c r="P2754" i="21"/>
  <c r="D2751" i="21"/>
  <c r="F2750" i="21"/>
  <c r="E2750" i="21"/>
  <c r="J2756" i="21"/>
  <c r="K2756" i="21"/>
  <c r="L2756" i="21"/>
  <c r="H2757" i="21"/>
  <c r="M2756" i="21"/>
  <c r="I2756" i="21"/>
  <c r="P2755" i="21"/>
  <c r="N2755" i="21"/>
  <c r="Q2755" i="21"/>
  <c r="O2755" i="21"/>
  <c r="D2752" i="21"/>
  <c r="F2751" i="21"/>
  <c r="E2751" i="21"/>
  <c r="L2757" i="21"/>
  <c r="M2757" i="21"/>
  <c r="H2758" i="21"/>
  <c r="I2757" i="21"/>
  <c r="J2757" i="21"/>
  <c r="K2757" i="21"/>
  <c r="O2756" i="21"/>
  <c r="Q2756" i="21"/>
  <c r="N2756" i="21"/>
  <c r="P2756" i="21"/>
  <c r="E2752" i="21"/>
  <c r="F2752" i="21"/>
  <c r="D2753" i="21"/>
  <c r="L2758" i="21"/>
  <c r="K2758" i="21"/>
  <c r="M2758" i="21"/>
  <c r="I2758" i="21"/>
  <c r="H2759" i="21"/>
  <c r="J2758" i="21"/>
  <c r="O2757" i="21"/>
  <c r="N2757" i="21"/>
  <c r="P2757" i="21"/>
  <c r="Q2757" i="21"/>
  <c r="F2753" i="21"/>
  <c r="D2754" i="21"/>
  <c r="E2753" i="21"/>
  <c r="P2758" i="21"/>
  <c r="O2758" i="21"/>
  <c r="Q2758" i="21"/>
  <c r="N2758" i="21"/>
  <c r="M2759" i="21"/>
  <c r="I2759" i="21"/>
  <c r="J2759" i="21"/>
  <c r="H2760" i="21"/>
  <c r="K2759" i="21"/>
  <c r="L2759" i="21"/>
  <c r="F2754" i="21"/>
  <c r="D2755" i="21"/>
  <c r="E2754" i="21"/>
  <c r="O2759" i="21"/>
  <c r="Q2759" i="21"/>
  <c r="N2759" i="21"/>
  <c r="P2759" i="21"/>
  <c r="I2760" i="21"/>
  <c r="J2760" i="21"/>
  <c r="K2760" i="21"/>
  <c r="H2761" i="21"/>
  <c r="L2760" i="21"/>
  <c r="M2760" i="21"/>
  <c r="D2756" i="21"/>
  <c r="E2755" i="21"/>
  <c r="F2755" i="21"/>
  <c r="Q2760" i="21"/>
  <c r="N2760" i="21"/>
  <c r="O2760" i="21"/>
  <c r="P2760" i="21"/>
  <c r="K2761" i="21"/>
  <c r="L2761" i="21"/>
  <c r="M2761" i="21"/>
  <c r="I2761" i="21"/>
  <c r="H2762" i="21"/>
  <c r="J2761" i="21"/>
  <c r="D2757" i="21"/>
  <c r="F2756" i="21"/>
  <c r="E2756" i="21"/>
  <c r="P2761" i="21"/>
  <c r="O2761" i="21"/>
  <c r="Q2761" i="21"/>
  <c r="N2761" i="21"/>
  <c r="J2762" i="21"/>
  <c r="K2762" i="21"/>
  <c r="L2762" i="21"/>
  <c r="M2762" i="21"/>
  <c r="I2762" i="21"/>
  <c r="H2763" i="21"/>
  <c r="E2757" i="21"/>
  <c r="F2757" i="21"/>
  <c r="D2758" i="21"/>
  <c r="N2762" i="21"/>
  <c r="P2762" i="21"/>
  <c r="O2762" i="21"/>
  <c r="Q2762" i="21"/>
  <c r="I2763" i="21"/>
  <c r="J2763" i="21"/>
  <c r="K2763" i="21"/>
  <c r="H2764" i="21"/>
  <c r="L2763" i="21"/>
  <c r="M2763" i="21"/>
  <c r="D2759" i="21"/>
  <c r="F2758" i="21"/>
  <c r="E2758" i="21"/>
  <c r="N2763" i="21"/>
  <c r="P2763" i="21"/>
  <c r="Q2763" i="21"/>
  <c r="O2763" i="21"/>
  <c r="M2764" i="21"/>
  <c r="I2764" i="21"/>
  <c r="J2764" i="21"/>
  <c r="K2764" i="21"/>
  <c r="H2765" i="21"/>
  <c r="L2764" i="21"/>
  <c r="E2759" i="21"/>
  <c r="F2759" i="21"/>
  <c r="D2760" i="21"/>
  <c r="Q2764" i="21"/>
  <c r="N2764" i="21"/>
  <c r="O2764" i="21"/>
  <c r="P2764" i="21"/>
  <c r="L2765" i="21"/>
  <c r="M2765" i="21"/>
  <c r="H2766" i="21"/>
  <c r="I2765" i="21"/>
  <c r="J2765" i="21"/>
  <c r="K2765" i="21"/>
  <c r="E2760" i="21"/>
  <c r="F2760" i="21"/>
  <c r="D2761" i="21"/>
  <c r="L2766" i="21"/>
  <c r="K2766" i="21"/>
  <c r="M2766" i="21"/>
  <c r="I2766" i="21"/>
  <c r="H2767" i="21"/>
  <c r="J2766" i="21"/>
  <c r="Q2765" i="21"/>
  <c r="N2765" i="21"/>
  <c r="P2765" i="21"/>
  <c r="O2765" i="21"/>
  <c r="F2761" i="21"/>
  <c r="D2762" i="21"/>
  <c r="E2761" i="21"/>
  <c r="O2766" i="21"/>
  <c r="Q2766" i="21"/>
  <c r="N2766" i="21"/>
  <c r="P2766" i="21"/>
  <c r="M2767" i="21"/>
  <c r="I2767" i="21"/>
  <c r="J2767" i="21"/>
  <c r="H2768" i="21"/>
  <c r="K2767" i="21"/>
  <c r="L2767" i="21"/>
  <c r="F2762" i="21"/>
  <c r="D2763" i="21"/>
  <c r="E2762" i="21"/>
  <c r="Q2767" i="21"/>
  <c r="O2767" i="21"/>
  <c r="N2767" i="21"/>
  <c r="P2767" i="21"/>
  <c r="I2768" i="21"/>
  <c r="J2768" i="21"/>
  <c r="K2768" i="21"/>
  <c r="H2769" i="21"/>
  <c r="L2768" i="21"/>
  <c r="M2768" i="21"/>
  <c r="D2764" i="21"/>
  <c r="E2763" i="21"/>
  <c r="F2763" i="21"/>
  <c r="P2768" i="21"/>
  <c r="N2768" i="21"/>
  <c r="O2768" i="21"/>
  <c r="Q2768" i="21"/>
  <c r="K2769" i="21"/>
  <c r="L2769" i="21"/>
  <c r="M2769" i="21"/>
  <c r="I2769" i="21"/>
  <c r="H2770" i="21"/>
  <c r="J2769" i="21"/>
  <c r="D2765" i="21"/>
  <c r="F2764" i="21"/>
  <c r="E2764" i="21"/>
  <c r="O2769" i="21"/>
  <c r="Q2769" i="21"/>
  <c r="N2769" i="21"/>
  <c r="P2769" i="21"/>
  <c r="J2770" i="21"/>
  <c r="K2770" i="21"/>
  <c r="L2770" i="21"/>
  <c r="M2770" i="21"/>
  <c r="I2770" i="21"/>
  <c r="H2771" i="21"/>
  <c r="F2765" i="21"/>
  <c r="E2765" i="21"/>
  <c r="D2766" i="21"/>
  <c r="N2770" i="21"/>
  <c r="O2770" i="21"/>
  <c r="Q2770" i="21"/>
  <c r="P2770" i="21"/>
  <c r="I2771" i="21"/>
  <c r="J2771" i="21"/>
  <c r="K2771" i="21"/>
  <c r="H2772" i="21"/>
  <c r="L2771" i="21"/>
  <c r="M2771" i="21"/>
  <c r="D2767" i="21"/>
  <c r="E2766" i="21"/>
  <c r="F2766" i="21"/>
  <c r="P2771" i="21"/>
  <c r="Q2771" i="21"/>
  <c r="N2771" i="21"/>
  <c r="O2771" i="21"/>
  <c r="M2772" i="21"/>
  <c r="I2772" i="21"/>
  <c r="J2772" i="21"/>
  <c r="H2773" i="21"/>
  <c r="K2772" i="21"/>
  <c r="L2772" i="21"/>
  <c r="D2768" i="21"/>
  <c r="E2767" i="21"/>
  <c r="F2767" i="21"/>
  <c r="N2772" i="21"/>
  <c r="O2772" i="21"/>
  <c r="Q2772" i="21"/>
  <c r="P2772" i="21"/>
  <c r="L2773" i="21"/>
  <c r="M2773" i="21"/>
  <c r="I2773" i="21"/>
  <c r="J2773" i="21"/>
  <c r="H2774" i="21"/>
  <c r="K2773" i="21"/>
  <c r="F2768" i="21"/>
  <c r="E2768" i="21"/>
  <c r="D2769" i="21"/>
  <c r="O2773" i="21"/>
  <c r="N2773" i="21"/>
  <c r="P2773" i="21"/>
  <c r="Q2773" i="21"/>
  <c r="I2774" i="21"/>
  <c r="J2774" i="21"/>
  <c r="K2774" i="21"/>
  <c r="H2775" i="21"/>
  <c r="L2774" i="21"/>
  <c r="M2774" i="21"/>
  <c r="D2770" i="21"/>
  <c r="E2769" i="21"/>
  <c r="F2769" i="21"/>
  <c r="Q2774" i="21"/>
  <c r="N2774" i="21"/>
  <c r="P2774" i="21"/>
  <c r="O2774" i="21"/>
  <c r="I2775" i="21"/>
  <c r="J2775" i="21"/>
  <c r="K2775" i="21"/>
  <c r="L2775" i="21"/>
  <c r="H2776" i="21"/>
  <c r="M2775" i="21"/>
  <c r="F2770" i="21"/>
  <c r="E2770" i="21"/>
  <c r="D2771" i="21"/>
  <c r="O2775" i="21"/>
  <c r="Q2775" i="21"/>
  <c r="N2775" i="21"/>
  <c r="P2775" i="21"/>
  <c r="I2776" i="21"/>
  <c r="M2776" i="21"/>
  <c r="H2777" i="21"/>
  <c r="J2776" i="21"/>
  <c r="K2776" i="21"/>
  <c r="L2776" i="21"/>
  <c r="F2771" i="21"/>
  <c r="E2771" i="21"/>
  <c r="D2772" i="21"/>
  <c r="Q2776" i="21"/>
  <c r="N2776" i="21"/>
  <c r="O2776" i="21"/>
  <c r="P2776" i="21"/>
  <c r="M2777" i="21"/>
  <c r="I2777" i="21"/>
  <c r="H2778" i="21"/>
  <c r="J2777" i="21"/>
  <c r="K2777" i="21"/>
  <c r="L2777" i="21"/>
  <c r="E2772" i="21"/>
  <c r="D2773" i="21"/>
  <c r="F2772" i="21"/>
  <c r="Q2777" i="21"/>
  <c r="N2777" i="21"/>
  <c r="P2777" i="21"/>
  <c r="O2777" i="21"/>
  <c r="J2778" i="21"/>
  <c r="K2778" i="21"/>
  <c r="L2778" i="21"/>
  <c r="H2779" i="21"/>
  <c r="M2778" i="21"/>
  <c r="I2778" i="21"/>
  <c r="E2773" i="21"/>
  <c r="F2773" i="21"/>
  <c r="D2774" i="21"/>
  <c r="I2779" i="21"/>
  <c r="J2779" i="21"/>
  <c r="K2779" i="21"/>
  <c r="H2780" i="21"/>
  <c r="L2779" i="21"/>
  <c r="M2779" i="21"/>
  <c r="N2778" i="21"/>
  <c r="P2778" i="21"/>
  <c r="O2778" i="21"/>
  <c r="Q2778" i="21"/>
  <c r="D2775" i="21"/>
  <c r="F2774" i="21"/>
  <c r="E2774" i="21"/>
  <c r="Q2779" i="21"/>
  <c r="N2779" i="21"/>
  <c r="P2779" i="21"/>
  <c r="O2779" i="21"/>
  <c r="M2780" i="21"/>
  <c r="I2780" i="21"/>
  <c r="J2780" i="21"/>
  <c r="H2781" i="21"/>
  <c r="K2780" i="21"/>
  <c r="L2780" i="21"/>
  <c r="D2776" i="21"/>
  <c r="F2775" i="21"/>
  <c r="E2775" i="21"/>
  <c r="O2780" i="21"/>
  <c r="Q2780" i="21"/>
  <c r="N2780" i="21"/>
  <c r="P2780" i="21"/>
  <c r="M2781" i="21"/>
  <c r="I2781" i="21"/>
  <c r="J2781" i="21"/>
  <c r="H2782" i="21"/>
  <c r="L2781" i="21"/>
  <c r="K2781" i="21"/>
  <c r="E2776" i="21"/>
  <c r="F2776" i="21"/>
  <c r="D2777" i="21"/>
  <c r="Q2781" i="21"/>
  <c r="N2781" i="21"/>
  <c r="P2781" i="21"/>
  <c r="O2781" i="21"/>
  <c r="I2782" i="21"/>
  <c r="J2782" i="21"/>
  <c r="K2782" i="21"/>
  <c r="H2783" i="21"/>
  <c r="L2782" i="21"/>
  <c r="M2782" i="21"/>
  <c r="D2778" i="21"/>
  <c r="F2777" i="21"/>
  <c r="E2777" i="21"/>
  <c r="N2782" i="21"/>
  <c r="P2782" i="21"/>
  <c r="O2782" i="21"/>
  <c r="Q2782" i="21"/>
  <c r="J2783" i="21"/>
  <c r="K2783" i="21"/>
  <c r="L2783" i="21"/>
  <c r="H2784" i="21"/>
  <c r="I2783" i="21"/>
  <c r="M2783" i="21"/>
  <c r="E2778" i="21"/>
  <c r="F2778" i="21"/>
  <c r="D2779" i="21"/>
  <c r="I2784" i="21"/>
  <c r="M2784" i="21"/>
  <c r="H2785" i="21"/>
  <c r="J2784" i="21"/>
  <c r="K2784" i="21"/>
  <c r="L2784" i="21"/>
  <c r="O2783" i="21"/>
  <c r="Q2783" i="21"/>
  <c r="N2783" i="21"/>
  <c r="P2783" i="21"/>
  <c r="F2779" i="21"/>
  <c r="E2779" i="21"/>
  <c r="D2780" i="21"/>
  <c r="N2784" i="21"/>
  <c r="P2784" i="21"/>
  <c r="O2784" i="21"/>
  <c r="Q2784" i="21"/>
  <c r="M2785" i="21"/>
  <c r="I2785" i="21"/>
  <c r="H2786" i="21"/>
  <c r="J2785" i="21"/>
  <c r="K2785" i="21"/>
  <c r="L2785" i="21"/>
  <c r="D2781" i="21"/>
  <c r="E2780" i="21"/>
  <c r="F2780" i="21"/>
  <c r="N2785" i="21"/>
  <c r="P2785" i="21"/>
  <c r="O2785" i="21"/>
  <c r="Q2785" i="21"/>
  <c r="J2786" i="21"/>
  <c r="K2786" i="21"/>
  <c r="L2786" i="21"/>
  <c r="H2787" i="21"/>
  <c r="M2786" i="21"/>
  <c r="I2786" i="21"/>
  <c r="F2781" i="21"/>
  <c r="E2781" i="21"/>
  <c r="D2782" i="21"/>
  <c r="J2787" i="21"/>
  <c r="I2787" i="21"/>
  <c r="K2787" i="21"/>
  <c r="H2788" i="21"/>
  <c r="L2787" i="21"/>
  <c r="M2787" i="21"/>
  <c r="N2786" i="21"/>
  <c r="O2786" i="21"/>
  <c r="Q2786" i="21"/>
  <c r="P2786" i="21"/>
  <c r="D2783" i="21"/>
  <c r="E2782" i="21"/>
  <c r="F2782" i="21"/>
  <c r="Q2787" i="21"/>
  <c r="N2787" i="21"/>
  <c r="P2787" i="21"/>
  <c r="O2787" i="21"/>
  <c r="I2788" i="21"/>
  <c r="J2788" i="21"/>
  <c r="H2789" i="21"/>
  <c r="K2788" i="21"/>
  <c r="L2788" i="21"/>
  <c r="M2788" i="21"/>
  <c r="D2784" i="21"/>
  <c r="F2783" i="21"/>
  <c r="E2783" i="21"/>
  <c r="O2788" i="21"/>
  <c r="Q2788" i="21"/>
  <c r="N2788" i="21"/>
  <c r="P2788" i="21"/>
  <c r="I2789" i="21"/>
  <c r="J2789" i="21"/>
  <c r="H2790" i="21"/>
  <c r="L2789" i="21"/>
  <c r="M2789" i="21"/>
  <c r="K2789" i="21"/>
  <c r="E2784" i="21"/>
  <c r="F2784" i="21"/>
  <c r="D2785" i="21"/>
  <c r="O2789" i="21"/>
  <c r="N2789" i="21"/>
  <c r="P2789" i="21"/>
  <c r="Q2789" i="21"/>
  <c r="I2790" i="21"/>
  <c r="J2790" i="21"/>
  <c r="K2790" i="21"/>
  <c r="H2791" i="21"/>
  <c r="L2790" i="21"/>
  <c r="M2790" i="21"/>
  <c r="D2786" i="21"/>
  <c r="E2785" i="21"/>
  <c r="F2785" i="21"/>
  <c r="N2790" i="21"/>
  <c r="P2790" i="21"/>
  <c r="O2790" i="21"/>
  <c r="Q2790" i="21"/>
  <c r="K2791" i="21"/>
  <c r="L2791" i="21"/>
  <c r="H2792" i="21"/>
  <c r="I2791" i="21"/>
  <c r="J2791" i="21"/>
  <c r="M2791" i="21"/>
  <c r="F2786" i="21"/>
  <c r="E2786" i="21"/>
  <c r="D2787" i="21"/>
  <c r="I2792" i="21"/>
  <c r="M2792" i="21"/>
  <c r="H2793" i="21"/>
  <c r="J2792" i="21"/>
  <c r="K2792" i="21"/>
  <c r="L2792" i="21"/>
  <c r="O2791" i="21"/>
  <c r="Q2791" i="21"/>
  <c r="N2791" i="21"/>
  <c r="P2791" i="21"/>
  <c r="F2787" i="21"/>
  <c r="E2787" i="21"/>
  <c r="D2788" i="21"/>
  <c r="Q2792" i="21"/>
  <c r="N2792" i="21"/>
  <c r="O2792" i="21"/>
  <c r="P2792" i="21"/>
  <c r="I2793" i="21"/>
  <c r="H2794" i="21"/>
  <c r="M2793" i="21"/>
  <c r="J2793" i="21"/>
  <c r="K2793" i="21"/>
  <c r="L2793" i="21"/>
  <c r="D2789" i="21"/>
  <c r="F2788" i="21"/>
  <c r="E2788" i="21"/>
  <c r="N2793" i="21"/>
  <c r="P2793" i="21"/>
  <c r="O2793" i="21"/>
  <c r="Q2793" i="21"/>
  <c r="K2794" i="21"/>
  <c r="L2794" i="21"/>
  <c r="H2795" i="21"/>
  <c r="J2794" i="21"/>
  <c r="M2794" i="21"/>
  <c r="I2794" i="21"/>
  <c r="F2789" i="21"/>
  <c r="E2789" i="21"/>
  <c r="D2790" i="21"/>
  <c r="I2795" i="21"/>
  <c r="J2795" i="21"/>
  <c r="K2795" i="21"/>
  <c r="H2796" i="21"/>
  <c r="L2795" i="21"/>
  <c r="M2795" i="21"/>
  <c r="N2794" i="21"/>
  <c r="P2794" i="21"/>
  <c r="O2794" i="21"/>
  <c r="Q2794" i="21"/>
  <c r="D2791" i="21"/>
  <c r="F2790" i="21"/>
  <c r="E2790" i="21"/>
  <c r="Q2795" i="21"/>
  <c r="N2795" i="21"/>
  <c r="P2795" i="21"/>
  <c r="O2795" i="21"/>
  <c r="J2796" i="21"/>
  <c r="H2797" i="21"/>
  <c r="K2796" i="21"/>
  <c r="L2796" i="21"/>
  <c r="M2796" i="21"/>
  <c r="I2796" i="21"/>
  <c r="D2792" i="21"/>
  <c r="E2791" i="21"/>
  <c r="F2791" i="21"/>
  <c r="J2797" i="21"/>
  <c r="H2798" i="21"/>
  <c r="L2797" i="21"/>
  <c r="M2797" i="21"/>
  <c r="I2797" i="21"/>
  <c r="K2797" i="21"/>
  <c r="O2796" i="21"/>
  <c r="Q2796" i="21"/>
  <c r="N2796" i="21"/>
  <c r="P2796" i="21"/>
  <c r="F2792" i="21"/>
  <c r="E2792" i="21"/>
  <c r="D2793" i="21"/>
  <c r="J2798" i="21"/>
  <c r="K2798" i="21"/>
  <c r="I2798" i="21"/>
  <c r="H2799" i="21"/>
  <c r="L2798" i="21"/>
  <c r="M2798" i="21"/>
  <c r="Q2797" i="21"/>
  <c r="N2797" i="21"/>
  <c r="P2797" i="21"/>
  <c r="O2797" i="21"/>
  <c r="D2794" i="21"/>
  <c r="F2793" i="21"/>
  <c r="E2793" i="21"/>
  <c r="N2798" i="21"/>
  <c r="P2798" i="21"/>
  <c r="O2798" i="21"/>
  <c r="Q2798" i="21"/>
  <c r="L2799" i="21"/>
  <c r="H2800" i="21"/>
  <c r="I2799" i="21"/>
  <c r="J2799" i="21"/>
  <c r="K2799" i="21"/>
  <c r="M2799" i="21"/>
  <c r="F2794" i="21"/>
  <c r="E2794" i="21"/>
  <c r="D2795" i="21"/>
  <c r="M2800" i="21"/>
  <c r="H2801" i="21"/>
  <c r="I2800" i="21"/>
  <c r="J2800" i="21"/>
  <c r="K2800" i="21"/>
  <c r="L2800" i="21"/>
  <c r="O2799" i="21"/>
  <c r="Q2799" i="21"/>
  <c r="N2799" i="21"/>
  <c r="P2799" i="21"/>
  <c r="E2795" i="21"/>
  <c r="F2795" i="21"/>
  <c r="D2796" i="21"/>
  <c r="H2802" i="21"/>
  <c r="M2801" i="21"/>
  <c r="I2801" i="21"/>
  <c r="J2801" i="21"/>
  <c r="K2801" i="21"/>
  <c r="L2801" i="21"/>
  <c r="N2800" i="21"/>
  <c r="P2800" i="21"/>
  <c r="O2800" i="21"/>
  <c r="Q2800" i="21"/>
  <c r="D2797" i="21"/>
  <c r="E2796" i="21"/>
  <c r="F2796" i="21"/>
  <c r="L2802" i="21"/>
  <c r="H2803" i="21"/>
  <c r="J2802" i="21"/>
  <c r="K2802" i="21"/>
  <c r="M2802" i="21"/>
  <c r="I2802" i="21"/>
  <c r="N2801" i="21"/>
  <c r="P2801" i="21"/>
  <c r="O2801" i="21"/>
  <c r="Q2801" i="21"/>
  <c r="F2797" i="21"/>
  <c r="E2797" i="21"/>
  <c r="D2798" i="21"/>
  <c r="I2803" i="21"/>
  <c r="J2803" i="21"/>
  <c r="K2803" i="21"/>
  <c r="H2804" i="21"/>
  <c r="L2803" i="21"/>
  <c r="M2803" i="21"/>
  <c r="N2802" i="21"/>
  <c r="O2802" i="21"/>
  <c r="Q2802" i="21"/>
  <c r="P2802" i="21"/>
  <c r="D2799" i="21"/>
  <c r="F2798" i="21"/>
  <c r="E2798" i="21"/>
  <c r="Q2803" i="21"/>
  <c r="N2803" i="21"/>
  <c r="P2803" i="21"/>
  <c r="O2803" i="21"/>
  <c r="H2805" i="21"/>
  <c r="K2804" i="21"/>
  <c r="L2804" i="21"/>
  <c r="M2804" i="21"/>
  <c r="I2804" i="21"/>
  <c r="J2804" i="21"/>
  <c r="D2800" i="21"/>
  <c r="F2799" i="21"/>
  <c r="E2799" i="21"/>
  <c r="H2806" i="21"/>
  <c r="L2805" i="21"/>
  <c r="M2805" i="21"/>
  <c r="I2805" i="21"/>
  <c r="J2805" i="21"/>
  <c r="K2805" i="21"/>
  <c r="O2804" i="21"/>
  <c r="Q2804" i="21"/>
  <c r="N2804" i="21"/>
  <c r="P2804" i="21"/>
  <c r="F2800" i="21"/>
  <c r="E2800" i="21"/>
  <c r="D2801" i="21"/>
  <c r="K2806" i="21"/>
  <c r="I2806" i="21"/>
  <c r="J2806" i="21"/>
  <c r="H2807" i="21"/>
  <c r="L2806" i="21"/>
  <c r="M2806" i="21"/>
  <c r="O2805" i="21"/>
  <c r="N2805" i="21"/>
  <c r="P2805" i="21"/>
  <c r="Q2805" i="21"/>
  <c r="D2802" i="21"/>
  <c r="F2801" i="21"/>
  <c r="E2801" i="21"/>
  <c r="N2806" i="21"/>
  <c r="P2806" i="21"/>
  <c r="O2806" i="21"/>
  <c r="Q2806" i="21"/>
  <c r="H2808" i="21"/>
  <c r="I2807" i="21"/>
  <c r="J2807" i="21"/>
  <c r="K2807" i="21"/>
  <c r="L2807" i="21"/>
  <c r="M2807" i="21"/>
  <c r="E2802" i="21"/>
  <c r="F2802" i="21"/>
  <c r="D2803" i="21"/>
  <c r="H2809" i="21"/>
  <c r="I2808" i="21"/>
  <c r="M2808" i="21"/>
  <c r="J2808" i="21"/>
  <c r="K2808" i="21"/>
  <c r="L2808" i="21"/>
  <c r="O2807" i="21"/>
  <c r="Q2807" i="21"/>
  <c r="N2807" i="21"/>
  <c r="P2807" i="21"/>
  <c r="E2803" i="21"/>
  <c r="F2803" i="21"/>
  <c r="D2804" i="21"/>
  <c r="H2810" i="21"/>
  <c r="M2809" i="21"/>
  <c r="I2809" i="21"/>
  <c r="J2809" i="21"/>
  <c r="K2809" i="21"/>
  <c r="L2809" i="21"/>
  <c r="Q2808" i="21"/>
  <c r="N2808" i="21"/>
  <c r="O2808" i="21"/>
  <c r="P2808" i="21"/>
  <c r="D2805" i="21"/>
  <c r="E2804" i="21"/>
  <c r="F2804" i="21"/>
  <c r="H2811" i="21"/>
  <c r="K2810" i="21"/>
  <c r="L2810" i="21"/>
  <c r="M2810" i="21"/>
  <c r="J2810" i="21"/>
  <c r="I2810" i="21"/>
  <c r="N2809" i="21"/>
  <c r="P2809" i="21"/>
  <c r="O2809" i="21"/>
  <c r="Q2809" i="21"/>
  <c r="E2805" i="21"/>
  <c r="F2805" i="21"/>
  <c r="D2806" i="21"/>
  <c r="I2811" i="21"/>
  <c r="J2811" i="21"/>
  <c r="K2811" i="21"/>
  <c r="H2812" i="21"/>
  <c r="M2811" i="21"/>
  <c r="L2811" i="21"/>
  <c r="N2810" i="21"/>
  <c r="P2810" i="21"/>
  <c r="O2810" i="21"/>
  <c r="Q2810" i="21"/>
  <c r="D2807" i="21"/>
  <c r="E2806" i="21"/>
  <c r="F2806" i="21"/>
  <c r="Q2811" i="21"/>
  <c r="N2811" i="21"/>
  <c r="O2811" i="21"/>
  <c r="P2811" i="21"/>
  <c r="L2812" i="21"/>
  <c r="M2812" i="21"/>
  <c r="I2812" i="21"/>
  <c r="J2812" i="21"/>
  <c r="H2813" i="21"/>
  <c r="K2812" i="21"/>
  <c r="D2808" i="21"/>
  <c r="E2807" i="21"/>
  <c r="F2807" i="21"/>
  <c r="P2812" i="21"/>
  <c r="Q2812" i="21"/>
  <c r="N2812" i="21"/>
  <c r="O2812" i="21"/>
  <c r="H2814" i="21"/>
  <c r="L2813" i="21"/>
  <c r="M2813" i="21"/>
  <c r="J2813" i="21"/>
  <c r="K2813" i="21"/>
  <c r="I2813" i="21"/>
  <c r="E2808" i="21"/>
  <c r="F2808" i="21"/>
  <c r="D2809" i="21"/>
  <c r="J2814" i="21"/>
  <c r="I2814" i="21"/>
  <c r="K2814" i="21"/>
  <c r="H2815" i="21"/>
  <c r="L2814" i="21"/>
  <c r="M2814" i="21"/>
  <c r="O2813" i="21"/>
  <c r="Q2813" i="21"/>
  <c r="N2813" i="21"/>
  <c r="P2813" i="21"/>
  <c r="D2810" i="21"/>
  <c r="E2809" i="21"/>
  <c r="F2809" i="21"/>
  <c r="N2814" i="21"/>
  <c r="P2814" i="21"/>
  <c r="O2814" i="21"/>
  <c r="Q2814" i="21"/>
  <c r="H2816" i="21"/>
  <c r="I2815" i="21"/>
  <c r="J2815" i="21"/>
  <c r="K2815" i="21"/>
  <c r="M2815" i="21"/>
  <c r="L2815" i="21"/>
  <c r="F2810" i="21"/>
  <c r="E2810" i="21"/>
  <c r="D2811" i="21"/>
  <c r="H2817" i="21"/>
  <c r="I2816" i="21"/>
  <c r="M2816" i="21"/>
  <c r="J2816" i="21"/>
  <c r="K2816" i="21"/>
  <c r="L2816" i="21"/>
  <c r="P2815" i="21"/>
  <c r="Q2815" i="21"/>
  <c r="N2815" i="21"/>
  <c r="O2815" i="21"/>
  <c r="F2811" i="21"/>
  <c r="E2811" i="21"/>
  <c r="D2812" i="21"/>
  <c r="M2817" i="21"/>
  <c r="J2817" i="21"/>
  <c r="H2818" i="21"/>
  <c r="K2817" i="21"/>
  <c r="I2817" i="21"/>
  <c r="L2817" i="21"/>
  <c r="N2816" i="21"/>
  <c r="O2816" i="21"/>
  <c r="P2816" i="21"/>
  <c r="Q2816" i="21"/>
  <c r="D2813" i="21"/>
  <c r="E2812" i="21"/>
  <c r="F2812" i="21"/>
  <c r="I2818" i="21"/>
  <c r="K2818" i="21"/>
  <c r="L2818" i="21"/>
  <c r="H2819" i="21"/>
  <c r="M2818" i="21"/>
  <c r="J2818" i="21"/>
  <c r="Q2817" i="21"/>
  <c r="N2817" i="21"/>
  <c r="P2817" i="21"/>
  <c r="O2817" i="21"/>
  <c r="F2813" i="21"/>
  <c r="E2813" i="21"/>
  <c r="D2814" i="21"/>
  <c r="N2818" i="21"/>
  <c r="O2818" i="21"/>
  <c r="Q2818" i="21"/>
  <c r="P2818" i="21"/>
  <c r="I2819" i="21"/>
  <c r="J2819" i="21"/>
  <c r="K2819" i="21"/>
  <c r="H2820" i="21"/>
  <c r="M2819" i="21"/>
  <c r="L2819" i="21"/>
  <c r="D2815" i="21"/>
  <c r="F2814" i="21"/>
  <c r="E2814" i="21"/>
  <c r="Q2819" i="21"/>
  <c r="N2819" i="21"/>
  <c r="O2819" i="21"/>
  <c r="P2819" i="21"/>
  <c r="M2820" i="21"/>
  <c r="I2820" i="21"/>
  <c r="J2820" i="21"/>
  <c r="H2821" i="21"/>
  <c r="K2820" i="21"/>
  <c r="L2820" i="21"/>
  <c r="D2816" i="21"/>
  <c r="F2815" i="21"/>
  <c r="E2815" i="21"/>
  <c r="P2820" i="21"/>
  <c r="Q2820" i="21"/>
  <c r="N2820" i="21"/>
  <c r="O2820" i="21"/>
  <c r="H2822" i="21"/>
  <c r="L2821" i="21"/>
  <c r="M2821" i="21"/>
  <c r="J2821" i="21"/>
  <c r="K2821" i="21"/>
  <c r="I2821" i="21"/>
  <c r="E2816" i="21"/>
  <c r="F2816" i="21"/>
  <c r="D2817" i="21"/>
  <c r="J2822" i="21"/>
  <c r="I2822" i="21"/>
  <c r="K2822" i="21"/>
  <c r="H2823" i="21"/>
  <c r="L2822" i="21"/>
  <c r="M2822" i="21"/>
  <c r="P2821" i="21"/>
  <c r="Q2821" i="21"/>
  <c r="N2821" i="21"/>
  <c r="O2821" i="21"/>
  <c r="D2818" i="21"/>
  <c r="E2817" i="21"/>
  <c r="F2817" i="21"/>
  <c r="P2822" i="21"/>
  <c r="O2822" i="21"/>
  <c r="Q2822" i="21"/>
  <c r="N2822" i="21"/>
  <c r="I2823" i="21"/>
  <c r="J2823" i="21"/>
  <c r="K2823" i="21"/>
  <c r="M2823" i="21"/>
  <c r="H2824" i="21"/>
  <c r="L2823" i="21"/>
  <c r="E2818" i="21"/>
  <c r="F2818" i="21"/>
  <c r="D2819" i="21"/>
  <c r="P2823" i="21"/>
  <c r="Q2823" i="21"/>
  <c r="N2823" i="21"/>
  <c r="O2823" i="21"/>
  <c r="I2824" i="21"/>
  <c r="M2824" i="21"/>
  <c r="H2825" i="21"/>
  <c r="J2824" i="21"/>
  <c r="K2824" i="21"/>
  <c r="L2824" i="21"/>
  <c r="E2819" i="21"/>
  <c r="F2819" i="21"/>
  <c r="D2820" i="21"/>
  <c r="Q2824" i="21"/>
  <c r="N2824" i="21"/>
  <c r="P2824" i="21"/>
  <c r="O2824" i="21"/>
  <c r="M2825" i="21"/>
  <c r="J2825" i="21"/>
  <c r="H2826" i="21"/>
  <c r="K2825" i="21"/>
  <c r="I2825" i="21"/>
  <c r="L2825" i="21"/>
  <c r="F2820" i="21"/>
  <c r="E2820" i="21"/>
  <c r="D2821" i="21"/>
  <c r="I2826" i="21"/>
  <c r="K2826" i="21"/>
  <c r="L2826" i="21"/>
  <c r="H2827" i="21"/>
  <c r="M2826" i="21"/>
  <c r="J2826" i="21"/>
  <c r="N2825" i="21"/>
  <c r="P2825" i="21"/>
  <c r="O2825" i="21"/>
  <c r="Q2825" i="21"/>
  <c r="E2821" i="21"/>
  <c r="F2821" i="21"/>
  <c r="D2822" i="21"/>
  <c r="N2826" i="21"/>
  <c r="P2826" i="21"/>
  <c r="O2826" i="21"/>
  <c r="Q2826" i="21"/>
  <c r="I2827" i="21"/>
  <c r="J2827" i="21"/>
  <c r="K2827" i="21"/>
  <c r="H2828" i="21"/>
  <c r="M2827" i="21"/>
  <c r="L2827" i="21"/>
  <c r="D2823" i="21"/>
  <c r="F2822" i="21"/>
  <c r="E2822" i="21"/>
  <c r="N2827" i="21"/>
  <c r="O2827" i="21"/>
  <c r="Q2827" i="21"/>
  <c r="P2827" i="21"/>
  <c r="M2828" i="21"/>
  <c r="I2828" i="21"/>
  <c r="J2828" i="21"/>
  <c r="H2829" i="21"/>
  <c r="K2828" i="21"/>
  <c r="L2828" i="21"/>
  <c r="D2824" i="21"/>
  <c r="E2823" i="21"/>
  <c r="F2823" i="21"/>
  <c r="Q2828" i="21"/>
  <c r="N2828" i="21"/>
  <c r="P2828" i="21"/>
  <c r="O2828" i="21"/>
  <c r="L2829" i="21"/>
  <c r="M2829" i="21"/>
  <c r="J2829" i="21"/>
  <c r="K2829" i="21"/>
  <c r="H2830" i="21"/>
  <c r="I2829" i="21"/>
  <c r="F2824" i="21"/>
  <c r="E2824" i="21"/>
  <c r="D2825" i="21"/>
  <c r="J2830" i="21"/>
  <c r="I2830" i="21"/>
  <c r="K2830" i="21"/>
  <c r="H2831" i="21"/>
  <c r="L2830" i="21"/>
  <c r="M2830" i="21"/>
  <c r="O2829" i="21"/>
  <c r="Q2829" i="21"/>
  <c r="N2829" i="21"/>
  <c r="P2829" i="21"/>
  <c r="D2826" i="21"/>
  <c r="E2825" i="21"/>
  <c r="F2825" i="21"/>
  <c r="O2830" i="21"/>
  <c r="Q2830" i="21"/>
  <c r="N2830" i="21"/>
  <c r="P2830" i="21"/>
  <c r="I2831" i="21"/>
  <c r="J2831" i="21"/>
  <c r="K2831" i="21"/>
  <c r="M2831" i="21"/>
  <c r="H2832" i="21"/>
  <c r="L2831" i="21"/>
  <c r="E2826" i="21"/>
  <c r="F2826" i="21"/>
  <c r="D2827" i="21"/>
  <c r="Q2831" i="21"/>
  <c r="P2831" i="21"/>
  <c r="N2831" i="21"/>
  <c r="O2831" i="21"/>
  <c r="I2832" i="21"/>
  <c r="M2832" i="21"/>
  <c r="H2833" i="21"/>
  <c r="J2832" i="21"/>
  <c r="K2832" i="21"/>
  <c r="L2832" i="21"/>
  <c r="E2827" i="21"/>
  <c r="F2827" i="21"/>
  <c r="D2828" i="21"/>
  <c r="O2832" i="21"/>
  <c r="N2832" i="21"/>
  <c r="P2832" i="21"/>
  <c r="Q2832" i="21"/>
  <c r="M2833" i="21"/>
  <c r="J2833" i="21"/>
  <c r="H2834" i="21"/>
  <c r="K2833" i="21"/>
  <c r="I2833" i="21"/>
  <c r="L2833" i="21"/>
  <c r="E2828" i="21"/>
  <c r="F2828" i="21"/>
  <c r="D2829" i="21"/>
  <c r="I2834" i="21"/>
  <c r="K2834" i="21"/>
  <c r="L2834" i="21"/>
  <c r="H2835" i="21"/>
  <c r="M2834" i="21"/>
  <c r="J2834" i="21"/>
  <c r="P2833" i="21"/>
  <c r="O2833" i="21"/>
  <c r="Q2833" i="21"/>
  <c r="N2833" i="21"/>
  <c r="F2829" i="21"/>
  <c r="E2829" i="21"/>
  <c r="D2830" i="21"/>
  <c r="N2834" i="21"/>
  <c r="O2834" i="21"/>
  <c r="Q2834" i="21"/>
  <c r="P2834" i="21"/>
  <c r="I2835" i="21"/>
  <c r="J2835" i="21"/>
  <c r="K2835" i="21"/>
  <c r="H2836" i="21"/>
  <c r="M2835" i="21"/>
  <c r="L2835" i="21"/>
  <c r="D2831" i="21"/>
  <c r="E2830" i="21"/>
  <c r="F2830" i="21"/>
  <c r="O2835" i="21"/>
  <c r="Q2835" i="21"/>
  <c r="N2835" i="21"/>
  <c r="P2835" i="21"/>
  <c r="M2836" i="21"/>
  <c r="I2836" i="21"/>
  <c r="J2836" i="21"/>
  <c r="H2837" i="21"/>
  <c r="K2836" i="21"/>
  <c r="L2836" i="21"/>
  <c r="D2832" i="21"/>
  <c r="E2831" i="21"/>
  <c r="F2831" i="21"/>
  <c r="N2836" i="21"/>
  <c r="P2836" i="21"/>
  <c r="Q2836" i="21"/>
  <c r="O2836" i="21"/>
  <c r="L2837" i="21"/>
  <c r="M2837" i="21"/>
  <c r="J2837" i="21"/>
  <c r="K2837" i="21"/>
  <c r="H2838" i="21"/>
  <c r="I2837" i="21"/>
  <c r="E2832" i="21"/>
  <c r="F2832" i="21"/>
  <c r="D2833" i="21"/>
  <c r="L2838" i="21"/>
  <c r="K2838" i="21"/>
  <c r="M2838" i="21"/>
  <c r="J2838" i="21"/>
  <c r="H2839" i="21"/>
  <c r="I2838" i="21"/>
  <c r="P2837" i="21"/>
  <c r="Q2837" i="21"/>
  <c r="N2837" i="21"/>
  <c r="O2837" i="21"/>
  <c r="E2833" i="21"/>
  <c r="D2834" i="21"/>
  <c r="F2833" i="21"/>
  <c r="L2839" i="21"/>
  <c r="I2839" i="21"/>
  <c r="J2839" i="21"/>
  <c r="H2840" i="21"/>
  <c r="K2839" i="21"/>
  <c r="M2839" i="21"/>
  <c r="Q2838" i="21"/>
  <c r="N2838" i="21"/>
  <c r="P2838" i="21"/>
  <c r="O2838" i="21"/>
  <c r="E2834" i="21"/>
  <c r="D2835" i="21"/>
  <c r="F2834" i="21"/>
  <c r="P2839" i="21"/>
  <c r="Q2839" i="21"/>
  <c r="N2839" i="21"/>
  <c r="O2839" i="21"/>
  <c r="I2840" i="21"/>
  <c r="J2840" i="21"/>
  <c r="K2840" i="21"/>
  <c r="H2841" i="21"/>
  <c r="L2840" i="21"/>
  <c r="M2840" i="21"/>
  <c r="D2836" i="21"/>
  <c r="E2835" i="21"/>
  <c r="F2835" i="21"/>
  <c r="Q2840" i="21"/>
  <c r="N2840" i="21"/>
  <c r="P2840" i="21"/>
  <c r="O2840" i="21"/>
  <c r="I2841" i="21"/>
  <c r="L2841" i="21"/>
  <c r="M2841" i="21"/>
  <c r="J2841" i="21"/>
  <c r="H2842" i="21"/>
  <c r="K2841" i="21"/>
  <c r="D2837" i="21"/>
  <c r="F2836" i="21"/>
  <c r="E2836" i="21"/>
  <c r="O2841" i="21"/>
  <c r="Q2841" i="21"/>
  <c r="N2841" i="21"/>
  <c r="P2841" i="21"/>
  <c r="K2842" i="21"/>
  <c r="L2842" i="21"/>
  <c r="M2842" i="21"/>
  <c r="J2842" i="21"/>
  <c r="H2843" i="21"/>
  <c r="I2842" i="21"/>
  <c r="E2837" i="21"/>
  <c r="F2837" i="21"/>
  <c r="D2838" i="21"/>
  <c r="M2843" i="21"/>
  <c r="L2843" i="21"/>
  <c r="H2844" i="21"/>
  <c r="I2843" i="21"/>
  <c r="J2843" i="21"/>
  <c r="K2843" i="21"/>
  <c r="N2842" i="21"/>
  <c r="P2842" i="21"/>
  <c r="Q2842" i="21"/>
  <c r="O2842" i="21"/>
  <c r="D2839" i="21"/>
  <c r="F2838" i="21"/>
  <c r="E2838" i="21"/>
  <c r="J2844" i="21"/>
  <c r="K2844" i="21"/>
  <c r="L2844" i="21"/>
  <c r="H2845" i="21"/>
  <c r="M2844" i="21"/>
  <c r="I2844" i="21"/>
  <c r="Q2843" i="21"/>
  <c r="N2843" i="21"/>
  <c r="O2843" i="21"/>
  <c r="P2843" i="21"/>
  <c r="E2839" i="21"/>
  <c r="D2840" i="21"/>
  <c r="F2839" i="21"/>
  <c r="L2845" i="21"/>
  <c r="M2845" i="21"/>
  <c r="H2846" i="21"/>
  <c r="J2845" i="21"/>
  <c r="K2845" i="21"/>
  <c r="I2845" i="21"/>
  <c r="P2844" i="21"/>
  <c r="Q2844" i="21"/>
  <c r="N2844" i="21"/>
  <c r="O2844" i="21"/>
  <c r="E2840" i="21"/>
  <c r="F2840" i="21"/>
  <c r="D2841" i="21"/>
  <c r="L2846" i="21"/>
  <c r="K2846" i="21"/>
  <c r="M2846" i="21"/>
  <c r="J2846" i="21"/>
  <c r="H2847" i="21"/>
  <c r="I2846" i="21"/>
  <c r="O2845" i="21"/>
  <c r="Q2845" i="21"/>
  <c r="N2845" i="21"/>
  <c r="P2845" i="21"/>
  <c r="D2842" i="21"/>
  <c r="E2841" i="21"/>
  <c r="F2841" i="21"/>
  <c r="L2847" i="21"/>
  <c r="I2847" i="21"/>
  <c r="J2847" i="21"/>
  <c r="H2848" i="21"/>
  <c r="K2847" i="21"/>
  <c r="M2847" i="21"/>
  <c r="N2846" i="21"/>
  <c r="P2846" i="21"/>
  <c r="O2846" i="21"/>
  <c r="Q2846" i="21"/>
  <c r="E2842" i="21"/>
  <c r="D2843" i="21"/>
  <c r="F2842" i="21"/>
  <c r="P2847" i="21"/>
  <c r="Q2847" i="21"/>
  <c r="N2847" i="21"/>
  <c r="O2847" i="21"/>
  <c r="J2848" i="21"/>
  <c r="K2848" i="21"/>
  <c r="I2848" i="21"/>
  <c r="H2849" i="21"/>
  <c r="L2848" i="21"/>
  <c r="M2848" i="21"/>
  <c r="D2844" i="21"/>
  <c r="F2843" i="21"/>
  <c r="E2843" i="21"/>
  <c r="N2848" i="21"/>
  <c r="O2848" i="21"/>
  <c r="P2848" i="21"/>
  <c r="Q2848" i="21"/>
  <c r="I2849" i="21"/>
  <c r="L2849" i="21"/>
  <c r="M2849" i="21"/>
  <c r="J2849" i="21"/>
  <c r="H2850" i="21"/>
  <c r="K2849" i="21"/>
  <c r="D2845" i="21"/>
  <c r="F2844" i="21"/>
  <c r="E2844" i="21"/>
  <c r="Q2849" i="21"/>
  <c r="N2849" i="21"/>
  <c r="P2849" i="21"/>
  <c r="O2849" i="21"/>
  <c r="M2850" i="21"/>
  <c r="J2850" i="21"/>
  <c r="I2850" i="21"/>
  <c r="H2851" i="21"/>
  <c r="K2850" i="21"/>
  <c r="L2850" i="21"/>
  <c r="F2845" i="21"/>
  <c r="E2845" i="21"/>
  <c r="D2846" i="21"/>
  <c r="Q2850" i="21"/>
  <c r="P2850" i="21"/>
  <c r="O2850" i="21"/>
  <c r="N2850" i="21"/>
  <c r="M2851" i="21"/>
  <c r="J2851" i="21"/>
  <c r="H2852" i="21"/>
  <c r="K2851" i="21"/>
  <c r="I2851" i="21"/>
  <c r="L2851" i="21"/>
  <c r="D2847" i="21"/>
  <c r="E2846" i="21"/>
  <c r="F2846" i="21"/>
  <c r="K2852" i="21"/>
  <c r="L2852" i="21"/>
  <c r="H2853" i="21"/>
  <c r="J2852" i="21"/>
  <c r="M2852" i="21"/>
  <c r="I2852" i="21"/>
  <c r="N2851" i="21"/>
  <c r="P2851" i="21"/>
  <c r="O2851" i="21"/>
  <c r="Q2851" i="21"/>
  <c r="D2848" i="21"/>
  <c r="E2847" i="21"/>
  <c r="F2847" i="21"/>
  <c r="I2853" i="21"/>
  <c r="J2853" i="21"/>
  <c r="H2854" i="21"/>
  <c r="K2853" i="21"/>
  <c r="L2853" i="21"/>
  <c r="M2853" i="21"/>
  <c r="N2852" i="21"/>
  <c r="O2852" i="21"/>
  <c r="P2852" i="21"/>
  <c r="Q2852" i="21"/>
  <c r="E2848" i="21"/>
  <c r="F2848" i="21"/>
  <c r="D2849" i="21"/>
  <c r="Q2853" i="21"/>
  <c r="P2853" i="21"/>
  <c r="O2853" i="21"/>
  <c r="N2853" i="21"/>
  <c r="J2854" i="21"/>
  <c r="K2854" i="21"/>
  <c r="L2854" i="21"/>
  <c r="M2854" i="21"/>
  <c r="H2855" i="21"/>
  <c r="I2854" i="21"/>
  <c r="D2850" i="21"/>
  <c r="E2849" i="21"/>
  <c r="F2849" i="21"/>
  <c r="K2855" i="21"/>
  <c r="I2855" i="21"/>
  <c r="H2856" i="21"/>
  <c r="L2855" i="21"/>
  <c r="J2855" i="21"/>
  <c r="M2855" i="21"/>
  <c r="Q2854" i="21"/>
  <c r="N2854" i="21"/>
  <c r="P2854" i="21"/>
  <c r="O2854" i="21"/>
  <c r="E2850" i="21"/>
  <c r="D2851" i="21"/>
  <c r="F2850" i="21"/>
  <c r="Q2855" i="21"/>
  <c r="O2855" i="21"/>
  <c r="P2855" i="21"/>
  <c r="N2855" i="21"/>
  <c r="K2856" i="21"/>
  <c r="I2856" i="21"/>
  <c r="J2856" i="21"/>
  <c r="H2857" i="21"/>
  <c r="M2856" i="21"/>
  <c r="L2856" i="21"/>
  <c r="D2852" i="21"/>
  <c r="F2851" i="21"/>
  <c r="E2851" i="21"/>
  <c r="P2856" i="21"/>
  <c r="N2856" i="21"/>
  <c r="O2856" i="21"/>
  <c r="Q2856" i="21"/>
  <c r="I2857" i="21"/>
  <c r="J2857" i="21"/>
  <c r="K2857" i="21"/>
  <c r="M2857" i="21"/>
  <c r="H2858" i="21"/>
  <c r="L2857" i="21"/>
  <c r="D2853" i="21"/>
  <c r="F2852" i="21"/>
  <c r="E2852" i="21"/>
  <c r="O2857" i="21"/>
  <c r="N2857" i="21"/>
  <c r="P2857" i="21"/>
  <c r="Q2857" i="21"/>
  <c r="M2858" i="21"/>
  <c r="L2858" i="21"/>
  <c r="H2859" i="21"/>
  <c r="I2858" i="21"/>
  <c r="J2858" i="21"/>
  <c r="K2858" i="21"/>
  <c r="F2853" i="21"/>
  <c r="E2853" i="21"/>
  <c r="D2854" i="21"/>
  <c r="M2859" i="21"/>
  <c r="J2859" i="21"/>
  <c r="H2860" i="21"/>
  <c r="I2859" i="21"/>
  <c r="K2859" i="21"/>
  <c r="L2859" i="21"/>
  <c r="Q2858" i="21"/>
  <c r="N2858" i="21"/>
  <c r="P2858" i="21"/>
  <c r="O2858" i="21"/>
  <c r="D2855" i="21"/>
  <c r="F2854" i="21"/>
  <c r="E2854" i="21"/>
  <c r="J2860" i="21"/>
  <c r="H2861" i="21"/>
  <c r="M2860" i="21"/>
  <c r="I2860" i="21"/>
  <c r="K2860" i="21"/>
  <c r="L2860" i="21"/>
  <c r="O2859" i="21"/>
  <c r="P2859" i="21"/>
  <c r="Q2859" i="21"/>
  <c r="N2859" i="21"/>
  <c r="D2856" i="21"/>
  <c r="F2855" i="21"/>
  <c r="E2855" i="21"/>
  <c r="M2861" i="21"/>
  <c r="H2862" i="21"/>
  <c r="L2861" i="21"/>
  <c r="J2861" i="21"/>
  <c r="I2861" i="21"/>
  <c r="K2861" i="21"/>
  <c r="N2860" i="21"/>
  <c r="Q2860" i="21"/>
  <c r="O2860" i="21"/>
  <c r="P2860" i="21"/>
  <c r="F2856" i="21"/>
  <c r="E2856" i="21"/>
  <c r="D2857" i="21"/>
  <c r="M2862" i="21"/>
  <c r="J2862" i="21"/>
  <c r="I2862" i="21"/>
  <c r="K2862" i="21"/>
  <c r="H2863" i="21"/>
  <c r="L2862" i="21"/>
  <c r="N2861" i="21"/>
  <c r="O2861" i="21"/>
  <c r="P2861" i="21"/>
  <c r="Q2861" i="21"/>
  <c r="D2858" i="21"/>
  <c r="E2857" i="21"/>
  <c r="F2857" i="21"/>
  <c r="N2862" i="21"/>
  <c r="P2862" i="21"/>
  <c r="O2862" i="21"/>
  <c r="Q2862" i="21"/>
  <c r="L2863" i="21"/>
  <c r="H2864" i="21"/>
  <c r="I2863" i="21"/>
  <c r="J2863" i="21"/>
  <c r="K2863" i="21"/>
  <c r="M2863" i="21"/>
  <c r="E2858" i="21"/>
  <c r="D2859" i="21"/>
  <c r="F2858" i="21"/>
  <c r="J2864" i="21"/>
  <c r="I2864" i="21"/>
  <c r="L2864" i="21"/>
  <c r="H2865" i="21"/>
  <c r="M2864" i="21"/>
  <c r="K2864" i="21"/>
  <c r="P2863" i="21"/>
  <c r="O2863" i="21"/>
  <c r="Q2863" i="21"/>
  <c r="N2863" i="21"/>
  <c r="D2860" i="21"/>
  <c r="F2859" i="21"/>
  <c r="E2859" i="21"/>
  <c r="N2864" i="21"/>
  <c r="Q2864" i="21"/>
  <c r="P2864" i="21"/>
  <c r="O2864" i="21"/>
  <c r="M2865" i="21"/>
  <c r="I2865" i="21"/>
  <c r="K2865" i="21"/>
  <c r="L2865" i="21"/>
  <c r="H2866" i="21"/>
  <c r="J2865" i="21"/>
  <c r="D2861" i="21"/>
  <c r="E2860" i="21"/>
  <c r="F2860" i="21"/>
  <c r="P2865" i="21"/>
  <c r="O2865" i="21"/>
  <c r="Q2865" i="21"/>
  <c r="N2865" i="21"/>
  <c r="K2866" i="21"/>
  <c r="H2867" i="21"/>
  <c r="M2866" i="21"/>
  <c r="J2866" i="21"/>
  <c r="L2866" i="21"/>
  <c r="I2866" i="21"/>
  <c r="E2861" i="21"/>
  <c r="F2861" i="21"/>
  <c r="D2862" i="21"/>
  <c r="L2867" i="21"/>
  <c r="M2867" i="21"/>
  <c r="H2868" i="21"/>
  <c r="I2867" i="21"/>
  <c r="J2867" i="21"/>
  <c r="K2867" i="21"/>
  <c r="N2866" i="21"/>
  <c r="O2866" i="21"/>
  <c r="Q2866" i="21"/>
  <c r="P2866" i="21"/>
  <c r="D2863" i="21"/>
  <c r="F2862" i="21"/>
  <c r="E2862" i="21"/>
  <c r="H2869" i="21"/>
  <c r="I2868" i="21"/>
  <c r="K2868" i="21"/>
  <c r="L2868" i="21"/>
  <c r="M2868" i="21"/>
  <c r="J2868" i="21"/>
  <c r="N2867" i="21"/>
  <c r="O2867" i="21"/>
  <c r="P2867" i="21"/>
  <c r="Q2867" i="21"/>
  <c r="D2864" i="21"/>
  <c r="F2863" i="21"/>
  <c r="E2863" i="21"/>
  <c r="H2870" i="21"/>
  <c r="K2869" i="21"/>
  <c r="I2869" i="21"/>
  <c r="J2869" i="21"/>
  <c r="L2869" i="21"/>
  <c r="M2869" i="21"/>
  <c r="O2868" i="21"/>
  <c r="P2868" i="21"/>
  <c r="N2868" i="21"/>
  <c r="Q2868" i="21"/>
  <c r="F2864" i="21"/>
  <c r="E2864" i="21"/>
  <c r="D2865" i="21"/>
  <c r="J2870" i="21"/>
  <c r="M2870" i="21"/>
  <c r="K2870" i="21"/>
  <c r="L2870" i="21"/>
  <c r="H2871" i="21"/>
  <c r="I2870" i="21"/>
  <c r="O2869" i="21"/>
  <c r="N2869" i="21"/>
  <c r="Q2869" i="21"/>
  <c r="P2869" i="21"/>
  <c r="D2866" i="21"/>
  <c r="F2865" i="21"/>
  <c r="E2865" i="21"/>
  <c r="H2872" i="21"/>
  <c r="K2871" i="21"/>
  <c r="L2871" i="21"/>
  <c r="I2871" i="21"/>
  <c r="J2871" i="21"/>
  <c r="M2871" i="21"/>
  <c r="P2870" i="21"/>
  <c r="N2870" i="21"/>
  <c r="O2870" i="21"/>
  <c r="Q2870" i="21"/>
  <c r="D2867" i="21"/>
  <c r="E2866" i="21"/>
  <c r="F2866" i="21"/>
  <c r="J2872" i="21"/>
  <c r="I2872" i="21"/>
  <c r="K2872" i="21"/>
  <c r="H2873" i="21"/>
  <c r="L2872" i="21"/>
  <c r="M2872" i="21"/>
  <c r="P2871" i="21"/>
  <c r="Q2871" i="21"/>
  <c r="N2871" i="21"/>
  <c r="O2871" i="21"/>
  <c r="D2868" i="21"/>
  <c r="F2867" i="21"/>
  <c r="E2867" i="21"/>
  <c r="N2872" i="21"/>
  <c r="O2872" i="21"/>
  <c r="P2872" i="21"/>
  <c r="Q2872" i="21"/>
  <c r="J2873" i="21"/>
  <c r="M2873" i="21"/>
  <c r="K2873" i="21"/>
  <c r="I2873" i="21"/>
  <c r="H2874" i="21"/>
  <c r="L2873" i="21"/>
  <c r="D2869" i="21"/>
  <c r="F2868" i="21"/>
  <c r="E2868" i="21"/>
  <c r="O2873" i="21"/>
  <c r="P2873" i="21"/>
  <c r="N2873" i="21"/>
  <c r="Q2873" i="21"/>
  <c r="K2874" i="21"/>
  <c r="H2875" i="21"/>
  <c r="J2874" i="21"/>
  <c r="I2874" i="21"/>
  <c r="L2874" i="21"/>
  <c r="M2874" i="21"/>
  <c r="E2869" i="21"/>
  <c r="F2869" i="21"/>
  <c r="D2870" i="21"/>
  <c r="M2875" i="21"/>
  <c r="L2875" i="21"/>
  <c r="H2876" i="21"/>
  <c r="I2875" i="21"/>
  <c r="J2875" i="21"/>
  <c r="K2875" i="21"/>
  <c r="N2874" i="21"/>
  <c r="P2874" i="21"/>
  <c r="Q2874" i="21"/>
  <c r="O2874" i="21"/>
  <c r="F2870" i="21"/>
  <c r="D2871" i="21"/>
  <c r="E2870" i="21"/>
  <c r="H2877" i="21"/>
  <c r="K2876" i="21"/>
  <c r="L2876" i="21"/>
  <c r="J2876" i="21"/>
  <c r="M2876" i="21"/>
  <c r="I2876" i="21"/>
  <c r="P2875" i="21"/>
  <c r="O2875" i="21"/>
  <c r="N2875" i="21"/>
  <c r="Q2875" i="21"/>
  <c r="E2871" i="21"/>
  <c r="D2872" i="21"/>
  <c r="F2871" i="21"/>
  <c r="H2878" i="21"/>
  <c r="K2877" i="21"/>
  <c r="I2877" i="21"/>
  <c r="J2877" i="21"/>
  <c r="M2877" i="21"/>
  <c r="L2877" i="21"/>
  <c r="N2876" i="21"/>
  <c r="P2876" i="21"/>
  <c r="O2876" i="21"/>
  <c r="Q2876" i="21"/>
  <c r="E2872" i="21"/>
  <c r="F2872" i="21"/>
  <c r="D2873" i="21"/>
  <c r="M2878" i="21"/>
  <c r="J2878" i="21"/>
  <c r="I2878" i="21"/>
  <c r="L2878" i="21"/>
  <c r="H2879" i="21"/>
  <c r="K2878" i="21"/>
  <c r="Q2877" i="21"/>
  <c r="P2877" i="21"/>
  <c r="N2877" i="21"/>
  <c r="O2877" i="21"/>
  <c r="E2873" i="21"/>
  <c r="D2874" i="21"/>
  <c r="F2873" i="21"/>
  <c r="Q2878" i="21"/>
  <c r="N2878" i="21"/>
  <c r="O2878" i="21"/>
  <c r="P2878" i="21"/>
  <c r="L2879" i="21"/>
  <c r="J2879" i="21"/>
  <c r="K2879" i="21"/>
  <c r="H2880" i="21"/>
  <c r="M2879" i="21"/>
  <c r="I2879" i="21"/>
  <c r="D2875" i="21"/>
  <c r="E2874" i="21"/>
  <c r="F2874" i="21"/>
  <c r="J2880" i="21"/>
  <c r="I2880" i="21"/>
  <c r="K2880" i="21"/>
  <c r="H2881" i="21"/>
  <c r="L2880" i="21"/>
  <c r="M2880" i="21"/>
  <c r="Q2879" i="21"/>
  <c r="P2879" i="21"/>
  <c r="N2879" i="21"/>
  <c r="O2879" i="21"/>
  <c r="D2876" i="21"/>
  <c r="F2875" i="21"/>
  <c r="E2875" i="21"/>
  <c r="O2880" i="21"/>
  <c r="N2880" i="21"/>
  <c r="P2880" i="21"/>
  <c r="Q2880" i="21"/>
  <c r="M2881" i="21"/>
  <c r="K2881" i="21"/>
  <c r="I2881" i="21"/>
  <c r="J2881" i="21"/>
  <c r="H2882" i="21"/>
  <c r="L2881" i="21"/>
  <c r="D2877" i="21"/>
  <c r="E2876" i="21"/>
  <c r="F2876" i="21"/>
  <c r="Q2881" i="21"/>
  <c r="P2881" i="21"/>
  <c r="N2881" i="21"/>
  <c r="O2881" i="21"/>
  <c r="J2882" i="21"/>
  <c r="H2883" i="21"/>
  <c r="K2882" i="21"/>
  <c r="I2882" i="21"/>
  <c r="L2882" i="21"/>
  <c r="M2882" i="21"/>
  <c r="E2877" i="21"/>
  <c r="F2877" i="21"/>
  <c r="D2878" i="21"/>
  <c r="M2883" i="21"/>
  <c r="L2883" i="21"/>
  <c r="H2884" i="21"/>
  <c r="I2883" i="21"/>
  <c r="J2883" i="21"/>
  <c r="K2883" i="21"/>
  <c r="N2882" i="21"/>
  <c r="P2882" i="21"/>
  <c r="Q2882" i="21"/>
  <c r="O2882" i="21"/>
  <c r="D2879" i="21"/>
  <c r="F2878" i="21"/>
  <c r="E2878" i="21"/>
  <c r="K2884" i="21"/>
  <c r="L2884" i="21"/>
  <c r="J2884" i="21"/>
  <c r="H2885" i="21"/>
  <c r="M2884" i="21"/>
  <c r="I2884" i="21"/>
  <c r="O2883" i="21"/>
  <c r="N2883" i="21"/>
  <c r="P2883" i="21"/>
  <c r="Q2883" i="21"/>
  <c r="D2880" i="21"/>
  <c r="E2879" i="21"/>
  <c r="F2879" i="21"/>
  <c r="J2885" i="21"/>
  <c r="K2885" i="21"/>
  <c r="H2886" i="21"/>
  <c r="I2885" i="21"/>
  <c r="M2885" i="21"/>
  <c r="L2885" i="21"/>
  <c r="P2884" i="21"/>
  <c r="N2884" i="21"/>
  <c r="O2884" i="21"/>
  <c r="Q2884" i="21"/>
  <c r="F2880" i="21"/>
  <c r="E2880" i="21"/>
  <c r="D2881" i="21"/>
  <c r="J2886" i="21"/>
  <c r="L2886" i="21"/>
  <c r="K2886" i="21"/>
  <c r="I2886" i="21"/>
  <c r="H2887" i="21"/>
  <c r="M2886" i="21"/>
  <c r="Q2885" i="21"/>
  <c r="P2885" i="21"/>
  <c r="N2885" i="21"/>
  <c r="O2885" i="21"/>
  <c r="F2881" i="21"/>
  <c r="D2882" i="21"/>
  <c r="E2881" i="21"/>
  <c r="P2886" i="21"/>
  <c r="N2886" i="21"/>
  <c r="O2886" i="21"/>
  <c r="Q2886" i="21"/>
  <c r="J2887" i="21"/>
  <c r="L2887" i="21"/>
  <c r="M2887" i="21"/>
  <c r="H2888" i="21"/>
  <c r="I2887" i="21"/>
  <c r="K2887" i="21"/>
  <c r="F2882" i="21"/>
  <c r="D2883" i="21"/>
  <c r="E2882" i="21"/>
  <c r="L2888" i="21"/>
  <c r="M2888" i="21"/>
  <c r="I2888" i="21"/>
  <c r="H2889" i="21"/>
  <c r="K2888" i="21"/>
  <c r="J2888" i="21"/>
  <c r="Q2887" i="21"/>
  <c r="N2887" i="21"/>
  <c r="O2887" i="21"/>
  <c r="P2887" i="21"/>
  <c r="D2884" i="21"/>
  <c r="E2883" i="21"/>
  <c r="F2883" i="21"/>
  <c r="O2888" i="21"/>
  <c r="N2888" i="21"/>
  <c r="P2888" i="21"/>
  <c r="Q2888" i="21"/>
  <c r="M2889" i="21"/>
  <c r="J2889" i="21"/>
  <c r="K2889" i="21"/>
  <c r="I2889" i="21"/>
  <c r="H2890" i="21"/>
  <c r="L2889" i="21"/>
  <c r="D2885" i="21"/>
  <c r="F2884" i="21"/>
  <c r="E2884" i="21"/>
  <c r="O2889" i="21"/>
  <c r="N2889" i="21"/>
  <c r="P2889" i="21"/>
  <c r="Q2889" i="21"/>
  <c r="I2890" i="21"/>
  <c r="L2890" i="21"/>
  <c r="M2890" i="21"/>
  <c r="K2890" i="21"/>
  <c r="J2890" i="21"/>
  <c r="H2891" i="21"/>
  <c r="E2885" i="21"/>
  <c r="F2885" i="21"/>
  <c r="D2886" i="21"/>
  <c r="N2890" i="21"/>
  <c r="P2890" i="21"/>
  <c r="O2890" i="21"/>
  <c r="Q2890" i="21"/>
  <c r="K2891" i="21"/>
  <c r="I2891" i="21"/>
  <c r="H2892" i="21"/>
  <c r="L2891" i="21"/>
  <c r="M2891" i="21"/>
  <c r="J2891" i="21"/>
  <c r="D2887" i="21"/>
  <c r="F2886" i="21"/>
  <c r="E2886" i="21"/>
  <c r="O2891" i="21"/>
  <c r="N2891" i="21"/>
  <c r="P2891" i="21"/>
  <c r="Q2891" i="21"/>
  <c r="K2892" i="21"/>
  <c r="I2892" i="21"/>
  <c r="M2892" i="21"/>
  <c r="H2893" i="21"/>
  <c r="J2892" i="21"/>
  <c r="L2892" i="21"/>
  <c r="F2887" i="21"/>
  <c r="E2887" i="21"/>
  <c r="D2888" i="21"/>
  <c r="N2892" i="21"/>
  <c r="O2892" i="21"/>
  <c r="P2892" i="21"/>
  <c r="Q2892" i="21"/>
  <c r="I2893" i="21"/>
  <c r="J2893" i="21"/>
  <c r="H2894" i="21"/>
  <c r="K2893" i="21"/>
  <c r="M2893" i="21"/>
  <c r="L2893" i="21"/>
  <c r="E2888" i="21"/>
  <c r="F2888" i="21"/>
  <c r="D2889" i="21"/>
  <c r="O2893" i="21"/>
  <c r="N2893" i="21"/>
  <c r="Q2893" i="21"/>
  <c r="P2893" i="21"/>
  <c r="J2894" i="21"/>
  <c r="K2894" i="21"/>
  <c r="L2894" i="21"/>
  <c r="M2894" i="21"/>
  <c r="H2895" i="21"/>
  <c r="I2894" i="21"/>
  <c r="F2889" i="21"/>
  <c r="D2890" i="21"/>
  <c r="E2889" i="21"/>
  <c r="J2895" i="21"/>
  <c r="L2895" i="21"/>
  <c r="K2895" i="21"/>
  <c r="H2896" i="21"/>
  <c r="M2895" i="21"/>
  <c r="I2895" i="21"/>
  <c r="Q2894" i="21"/>
  <c r="P2894" i="21"/>
  <c r="N2894" i="21"/>
  <c r="O2894" i="21"/>
  <c r="F2890" i="21"/>
  <c r="D2891" i="21"/>
  <c r="E2890" i="21"/>
  <c r="J2896" i="21"/>
  <c r="K2896" i="21"/>
  <c r="I2896" i="21"/>
  <c r="H2897" i="21"/>
  <c r="L2896" i="21"/>
  <c r="M2896" i="21"/>
  <c r="P2895" i="21"/>
  <c r="Q2895" i="21"/>
  <c r="N2895" i="21"/>
  <c r="O2895" i="21"/>
  <c r="D2892" i="21"/>
  <c r="E2891" i="21"/>
  <c r="F2891" i="21"/>
  <c r="N2896" i="21"/>
  <c r="O2896" i="21"/>
  <c r="P2896" i="21"/>
  <c r="Q2896" i="21"/>
  <c r="K2897" i="21"/>
  <c r="M2897" i="21"/>
  <c r="I2897" i="21"/>
  <c r="J2897" i="21"/>
  <c r="H2898" i="21"/>
  <c r="L2897" i="21"/>
  <c r="D2893" i="21"/>
  <c r="F2892" i="21"/>
  <c r="E2892" i="21"/>
  <c r="O2897" i="21"/>
  <c r="N2897" i="21"/>
  <c r="P2897" i="21"/>
  <c r="Q2897" i="21"/>
  <c r="K2898" i="21"/>
  <c r="J2898" i="21"/>
  <c r="L2898" i="21"/>
  <c r="I2898" i="21"/>
  <c r="M2898" i="21"/>
  <c r="H2899" i="21"/>
  <c r="F2893" i="21"/>
  <c r="E2893" i="21"/>
  <c r="D2894" i="21"/>
  <c r="N2898" i="21"/>
  <c r="P2898" i="21"/>
  <c r="Q2898" i="21"/>
  <c r="O2898" i="21"/>
  <c r="L2899" i="21"/>
  <c r="K2899" i="21"/>
  <c r="H2900" i="21"/>
  <c r="I2899" i="21"/>
  <c r="J2899" i="21"/>
  <c r="M2899" i="21"/>
  <c r="D2895" i="21"/>
  <c r="E2894" i="21"/>
  <c r="F2894" i="21"/>
  <c r="K2900" i="21"/>
  <c r="J2900" i="21"/>
  <c r="L2900" i="21"/>
  <c r="H2901" i="21"/>
  <c r="M2900" i="21"/>
  <c r="I2900" i="21"/>
  <c r="P2899" i="21"/>
  <c r="O2899" i="21"/>
  <c r="N2899" i="21"/>
  <c r="Q2899" i="21"/>
  <c r="E2895" i="21"/>
  <c r="F2895" i="21"/>
  <c r="D2896" i="21"/>
  <c r="I2901" i="21"/>
  <c r="K2901" i="21"/>
  <c r="H2902" i="21"/>
  <c r="J2901" i="21"/>
  <c r="M2901" i="21"/>
  <c r="L2901" i="21"/>
  <c r="O2900" i="21"/>
  <c r="P2900" i="21"/>
  <c r="N2900" i="21"/>
  <c r="Q2900" i="21"/>
  <c r="E2896" i="21"/>
  <c r="F2896" i="21"/>
  <c r="D2897" i="21"/>
  <c r="Q2901" i="21"/>
  <c r="P2901" i="21"/>
  <c r="N2901" i="21"/>
  <c r="O2901" i="21"/>
  <c r="M2902" i="21"/>
  <c r="J2902" i="21"/>
  <c r="I2902" i="21"/>
  <c r="L2902" i="21"/>
  <c r="H2903" i="21"/>
  <c r="K2902" i="21"/>
  <c r="E2897" i="21"/>
  <c r="D2898" i="21"/>
  <c r="F2897" i="21"/>
  <c r="Q2902" i="21"/>
  <c r="N2902" i="21"/>
  <c r="O2902" i="21"/>
  <c r="P2902" i="21"/>
  <c r="M2903" i="21"/>
  <c r="L2903" i="21"/>
  <c r="J2903" i="21"/>
  <c r="H2904" i="21"/>
  <c r="K2903" i="21"/>
  <c r="I2903" i="21"/>
  <c r="E2898" i="21"/>
  <c r="D2899" i="21"/>
  <c r="F2898" i="21"/>
  <c r="I2904" i="21"/>
  <c r="M2904" i="21"/>
  <c r="J2904" i="21"/>
  <c r="H2905" i="21"/>
  <c r="K2904" i="21"/>
  <c r="L2904" i="21"/>
  <c r="Q2903" i="21"/>
  <c r="P2903" i="21"/>
  <c r="N2903" i="21"/>
  <c r="O2903" i="21"/>
  <c r="D2900" i="21"/>
  <c r="F2899" i="21"/>
  <c r="E2899" i="21"/>
  <c r="P2904" i="21"/>
  <c r="O2904" i="21"/>
  <c r="N2904" i="21"/>
  <c r="Q2904" i="21"/>
  <c r="K2905" i="21"/>
  <c r="L2905" i="21"/>
  <c r="I2905" i="21"/>
  <c r="J2905" i="21"/>
  <c r="H2906" i="21"/>
  <c r="M2905" i="21"/>
  <c r="D2901" i="21"/>
  <c r="E2900" i="21"/>
  <c r="F2900" i="21"/>
  <c r="Q2905" i="21"/>
  <c r="P2905" i="21"/>
  <c r="N2905" i="21"/>
  <c r="O2905" i="21"/>
  <c r="I2906" i="21"/>
  <c r="L2906" i="21"/>
  <c r="K2906" i="21"/>
  <c r="M2906" i="21"/>
  <c r="H2907" i="21"/>
  <c r="J2906" i="21"/>
  <c r="F2901" i="21"/>
  <c r="E2901" i="21"/>
  <c r="D2902" i="21"/>
  <c r="N2906" i="21"/>
  <c r="P2906" i="21"/>
  <c r="Q2906" i="21"/>
  <c r="O2906" i="21"/>
  <c r="I2907" i="21"/>
  <c r="J2907" i="21"/>
  <c r="K2907" i="21"/>
  <c r="H2908" i="21"/>
  <c r="M2907" i="21"/>
  <c r="L2907" i="21"/>
  <c r="D2903" i="21"/>
  <c r="F2902" i="21"/>
  <c r="E2902" i="21"/>
  <c r="O2907" i="21"/>
  <c r="N2907" i="21"/>
  <c r="P2907" i="21"/>
  <c r="Q2907" i="21"/>
  <c r="H2909" i="21"/>
  <c r="K2908" i="21"/>
  <c r="I2908" i="21"/>
  <c r="J2908" i="21"/>
  <c r="L2908" i="21"/>
  <c r="M2908" i="21"/>
  <c r="D2904" i="21"/>
  <c r="F2903" i="21"/>
  <c r="E2903" i="21"/>
  <c r="L2909" i="21"/>
  <c r="K2909" i="21"/>
  <c r="M2909" i="21"/>
  <c r="H2910" i="21"/>
  <c r="J2909" i="21"/>
  <c r="I2909" i="21"/>
  <c r="O2908" i="21"/>
  <c r="Q2908" i="21"/>
  <c r="N2908" i="21"/>
  <c r="P2908" i="21"/>
  <c r="E2904" i="21"/>
  <c r="F2904" i="21"/>
  <c r="D2905" i="21"/>
  <c r="J2910" i="21"/>
  <c r="K2910" i="21"/>
  <c r="L2910" i="21"/>
  <c r="I2910" i="21"/>
  <c r="H2911" i="21"/>
  <c r="M2910" i="21"/>
  <c r="Q2909" i="21"/>
  <c r="O2909" i="21"/>
  <c r="P2909" i="21"/>
  <c r="N2909" i="21"/>
  <c r="D2906" i="21"/>
  <c r="E2905" i="21"/>
  <c r="F2905" i="21"/>
  <c r="Q2910" i="21"/>
  <c r="N2910" i="21"/>
  <c r="P2910" i="21"/>
  <c r="O2910" i="21"/>
  <c r="H2912" i="21"/>
  <c r="L2911" i="21"/>
  <c r="J2911" i="21"/>
  <c r="M2911" i="21"/>
  <c r="K2911" i="21"/>
  <c r="I2911" i="21"/>
  <c r="E2906" i="21"/>
  <c r="D2907" i="21"/>
  <c r="F2906" i="21"/>
  <c r="L2912" i="21"/>
  <c r="J2912" i="21"/>
  <c r="M2912" i="21"/>
  <c r="H2913" i="21"/>
  <c r="I2912" i="21"/>
  <c r="K2912" i="21"/>
  <c r="Q2911" i="21"/>
  <c r="O2911" i="21"/>
  <c r="P2911" i="21"/>
  <c r="N2911" i="21"/>
  <c r="D2908" i="21"/>
  <c r="F2907" i="21"/>
  <c r="E2907" i="21"/>
  <c r="M2913" i="21"/>
  <c r="L2913" i="21"/>
  <c r="J2913" i="21"/>
  <c r="K2913" i="21"/>
  <c r="H2914" i="21"/>
  <c r="I2913" i="21"/>
  <c r="N2912" i="21"/>
  <c r="Q2912" i="21"/>
  <c r="P2912" i="21"/>
  <c r="O2912" i="21"/>
  <c r="D2909" i="21"/>
  <c r="E2908" i="21"/>
  <c r="F2908" i="21"/>
  <c r="I2914" i="21"/>
  <c r="M2914" i="21"/>
  <c r="L2914" i="21"/>
  <c r="H2915" i="21"/>
  <c r="K2914" i="21"/>
  <c r="J2914" i="21"/>
  <c r="P2913" i="21"/>
  <c r="O2913" i="21"/>
  <c r="Q2913" i="21"/>
  <c r="N2913" i="21"/>
  <c r="F2909" i="21"/>
  <c r="E2909" i="21"/>
  <c r="D2910" i="21"/>
  <c r="O2914" i="21"/>
  <c r="Q2914" i="21"/>
  <c r="P2914" i="21"/>
  <c r="N2914" i="21"/>
  <c r="L2915" i="21"/>
  <c r="I2915" i="21"/>
  <c r="H2916" i="21"/>
  <c r="J2915" i="21"/>
  <c r="K2915" i="21"/>
  <c r="M2915" i="21"/>
  <c r="D2911" i="21"/>
  <c r="F2910" i="21"/>
  <c r="E2910" i="21"/>
  <c r="N2915" i="21"/>
  <c r="O2915" i="21"/>
  <c r="P2915" i="21"/>
  <c r="Q2915" i="21"/>
  <c r="H2917" i="21"/>
  <c r="L2916" i="21"/>
  <c r="M2916" i="21"/>
  <c r="J2916" i="21"/>
  <c r="K2916" i="21"/>
  <c r="I2916" i="21"/>
  <c r="D2912" i="21"/>
  <c r="F2911" i="21"/>
  <c r="E2911" i="21"/>
  <c r="K2917" i="21"/>
  <c r="H2918" i="21"/>
  <c r="L2917" i="21"/>
  <c r="M2917" i="21"/>
  <c r="J2917" i="21"/>
  <c r="I2917" i="21"/>
  <c r="O2916" i="21"/>
  <c r="N2916" i="21"/>
  <c r="P2916" i="21"/>
  <c r="Q2916" i="21"/>
  <c r="E2912" i="21"/>
  <c r="F2912" i="21"/>
  <c r="D2913" i="21"/>
  <c r="I2918" i="21"/>
  <c r="K2918" i="21"/>
  <c r="M2918" i="21"/>
  <c r="L2918" i="21"/>
  <c r="H2919" i="21"/>
  <c r="J2918" i="21"/>
  <c r="N2917" i="21"/>
  <c r="O2917" i="21"/>
  <c r="P2917" i="21"/>
  <c r="Q2917" i="21"/>
  <c r="D2914" i="21"/>
  <c r="E2913" i="21"/>
  <c r="F2913" i="21"/>
  <c r="Q2918" i="21"/>
  <c r="N2918" i="21"/>
  <c r="O2918" i="21"/>
  <c r="P2918" i="21"/>
  <c r="M2919" i="21"/>
  <c r="I2919" i="21"/>
  <c r="H2920" i="21"/>
  <c r="K2919" i="21"/>
  <c r="J2919" i="21"/>
  <c r="L2919" i="21"/>
  <c r="D2915" i="21"/>
  <c r="E2914" i="21"/>
  <c r="F2914" i="21"/>
  <c r="N2919" i="21"/>
  <c r="Q2919" i="21"/>
  <c r="O2919" i="21"/>
  <c r="P2919" i="21"/>
  <c r="I2920" i="21"/>
  <c r="L2920" i="21"/>
  <c r="M2920" i="21"/>
  <c r="H2921" i="21"/>
  <c r="J2920" i="21"/>
  <c r="K2920" i="21"/>
  <c r="D2916" i="21"/>
  <c r="E2915" i="21"/>
  <c r="F2915" i="21"/>
  <c r="Q2920" i="21"/>
  <c r="N2920" i="21"/>
  <c r="P2920" i="21"/>
  <c r="O2920" i="21"/>
  <c r="K2921" i="21"/>
  <c r="L2921" i="21"/>
  <c r="I2921" i="21"/>
  <c r="M2921" i="21"/>
  <c r="H2922" i="21"/>
  <c r="J2921" i="21"/>
  <c r="F2916" i="21"/>
  <c r="D2917" i="21"/>
  <c r="E2916" i="21"/>
  <c r="Q2921" i="21"/>
  <c r="N2921" i="21"/>
  <c r="O2921" i="21"/>
  <c r="P2921" i="21"/>
  <c r="K2922" i="21"/>
  <c r="H2923" i="21"/>
  <c r="I2922" i="21"/>
  <c r="L2922" i="21"/>
  <c r="M2922" i="21"/>
  <c r="J2922" i="21"/>
  <c r="F2917" i="21"/>
  <c r="E2917" i="21"/>
  <c r="D2918" i="21"/>
  <c r="L2923" i="21"/>
  <c r="M2923" i="21"/>
  <c r="I2923" i="21"/>
  <c r="H2924" i="21"/>
  <c r="K2923" i="21"/>
  <c r="J2923" i="21"/>
  <c r="Q2922" i="21"/>
  <c r="O2922" i="21"/>
  <c r="N2922" i="21"/>
  <c r="P2922" i="21"/>
  <c r="D2919" i="21"/>
  <c r="F2918" i="21"/>
  <c r="E2918" i="21"/>
  <c r="P2923" i="21"/>
  <c r="N2923" i="21"/>
  <c r="O2923" i="21"/>
  <c r="Q2923" i="21"/>
  <c r="M2924" i="21"/>
  <c r="I2924" i="21"/>
  <c r="K2924" i="21"/>
  <c r="L2924" i="21"/>
  <c r="H2925" i="21"/>
  <c r="J2924" i="21"/>
  <c r="D2920" i="21"/>
  <c r="F2919" i="21"/>
  <c r="E2919" i="21"/>
  <c r="N2924" i="21"/>
  <c r="P2924" i="21"/>
  <c r="O2924" i="21"/>
  <c r="Q2924" i="21"/>
  <c r="H2926" i="21"/>
  <c r="I2925" i="21"/>
  <c r="K2925" i="21"/>
  <c r="M2925" i="21"/>
  <c r="L2925" i="21"/>
  <c r="J2925" i="21"/>
  <c r="E2920" i="21"/>
  <c r="D2921" i="21"/>
  <c r="F2920" i="21"/>
  <c r="K2926" i="21"/>
  <c r="L2926" i="21"/>
  <c r="M2926" i="21"/>
  <c r="I2926" i="21"/>
  <c r="H2927" i="21"/>
  <c r="J2926" i="21"/>
  <c r="N2925" i="21"/>
  <c r="Q2925" i="21"/>
  <c r="P2925" i="21"/>
  <c r="O2925" i="21"/>
  <c r="D2922" i="21"/>
  <c r="E2921" i="21"/>
  <c r="F2921" i="21"/>
  <c r="Q2926" i="21"/>
  <c r="N2926" i="21"/>
  <c r="P2926" i="21"/>
  <c r="O2926" i="21"/>
  <c r="L2927" i="21"/>
  <c r="K2927" i="21"/>
  <c r="I2927" i="21"/>
  <c r="H2928" i="21"/>
  <c r="M2927" i="21"/>
  <c r="J2927" i="21"/>
  <c r="E2922" i="21"/>
  <c r="D2923" i="21"/>
  <c r="F2922" i="21"/>
  <c r="Q2927" i="21"/>
  <c r="N2927" i="21"/>
  <c r="O2927" i="21"/>
  <c r="P2927" i="21"/>
  <c r="J2928" i="21"/>
  <c r="H2929" i="21"/>
  <c r="M2928" i="21"/>
  <c r="L2928" i="21"/>
  <c r="I2928" i="21"/>
  <c r="K2928" i="21"/>
  <c r="F2923" i="21"/>
  <c r="E2923" i="21"/>
  <c r="D2924" i="21"/>
  <c r="M2929" i="21"/>
  <c r="I2929" i="21"/>
  <c r="K2929" i="21"/>
  <c r="L2929" i="21"/>
  <c r="H2930" i="21"/>
  <c r="J2929" i="21"/>
  <c r="Q2928" i="21"/>
  <c r="P2928" i="21"/>
  <c r="O2928" i="21"/>
  <c r="N2928" i="21"/>
  <c r="E2924" i="21"/>
  <c r="D2925" i="21"/>
  <c r="F2924" i="21"/>
  <c r="P2929" i="21"/>
  <c r="Q2929" i="21"/>
  <c r="N2929" i="21"/>
  <c r="O2929" i="21"/>
  <c r="K2930" i="21"/>
  <c r="H2931" i="21"/>
  <c r="M2930" i="21"/>
  <c r="J2930" i="21"/>
  <c r="I2930" i="21"/>
  <c r="L2930" i="21"/>
  <c r="F2925" i="21"/>
  <c r="E2925" i="21"/>
  <c r="D2926" i="21"/>
  <c r="I2931" i="21"/>
  <c r="H2932" i="21"/>
  <c r="J2931" i="21"/>
  <c r="M2931" i="21"/>
  <c r="L2931" i="21"/>
  <c r="K2931" i="21"/>
  <c r="O2930" i="21"/>
  <c r="Q2930" i="21"/>
  <c r="N2930" i="21"/>
  <c r="P2930" i="21"/>
  <c r="F2926" i="21"/>
  <c r="D2927" i="21"/>
  <c r="E2926" i="21"/>
  <c r="P2931" i="21"/>
  <c r="N2931" i="21"/>
  <c r="Q2931" i="21"/>
  <c r="O2931" i="21"/>
  <c r="L2932" i="21"/>
  <c r="M2932" i="21"/>
  <c r="I2932" i="21"/>
  <c r="H2933" i="21"/>
  <c r="J2932" i="21"/>
  <c r="K2932" i="21"/>
  <c r="F2927" i="21"/>
  <c r="E2927" i="21"/>
  <c r="D2928" i="21"/>
  <c r="O2932" i="21"/>
  <c r="Q2932" i="21"/>
  <c r="N2932" i="21"/>
  <c r="P2932" i="21"/>
  <c r="K2933" i="21"/>
  <c r="M2933" i="21"/>
  <c r="H2934" i="21"/>
  <c r="L2933" i="21"/>
  <c r="J2933" i="21"/>
  <c r="I2933" i="21"/>
  <c r="E2928" i="21"/>
  <c r="D2929" i="21"/>
  <c r="F2928" i="21"/>
  <c r="K2934" i="21"/>
  <c r="L2934" i="21"/>
  <c r="M2934" i="21"/>
  <c r="I2934" i="21"/>
  <c r="H2935" i="21"/>
  <c r="J2934" i="21"/>
  <c r="P2933" i="21"/>
  <c r="N2933" i="21"/>
  <c r="Q2933" i="21"/>
  <c r="O2933" i="21"/>
  <c r="D2930" i="21"/>
  <c r="E2929" i="21"/>
  <c r="F2929" i="21"/>
  <c r="O2934" i="21"/>
  <c r="Q2934" i="21"/>
  <c r="N2934" i="21"/>
  <c r="P2934" i="21"/>
  <c r="K2935" i="21"/>
  <c r="M2935" i="21"/>
  <c r="I2935" i="21"/>
  <c r="L2935" i="21"/>
  <c r="H2936" i="21"/>
  <c r="J2935" i="21"/>
  <c r="D2931" i="21"/>
  <c r="E2930" i="21"/>
  <c r="F2930" i="21"/>
  <c r="Q2935" i="21"/>
  <c r="O2935" i="21"/>
  <c r="P2935" i="21"/>
  <c r="N2935" i="21"/>
  <c r="J2936" i="21"/>
  <c r="L2936" i="21"/>
  <c r="I2936" i="21"/>
  <c r="M2936" i="21"/>
  <c r="H2937" i="21"/>
  <c r="K2936" i="21"/>
  <c r="D2932" i="21"/>
  <c r="F2931" i="21"/>
  <c r="E2931" i="21"/>
  <c r="P2936" i="21"/>
  <c r="O2936" i="21"/>
  <c r="N2936" i="21"/>
  <c r="Q2936" i="21"/>
  <c r="J2937" i="21"/>
  <c r="M2937" i="21"/>
  <c r="L2937" i="21"/>
  <c r="K2937" i="21"/>
  <c r="H2938" i="21"/>
  <c r="I2937" i="21"/>
  <c r="E2932" i="21"/>
  <c r="D2933" i="21"/>
  <c r="F2932" i="21"/>
  <c r="J2938" i="21"/>
  <c r="I2938" i="21"/>
  <c r="L2938" i="21"/>
  <c r="M2938" i="21"/>
  <c r="H2939" i="21"/>
  <c r="K2938" i="21"/>
  <c r="Q2937" i="21"/>
  <c r="N2937" i="21"/>
  <c r="O2937" i="21"/>
  <c r="P2937" i="21"/>
  <c r="D2934" i="21"/>
  <c r="F2933" i="21"/>
  <c r="E2933" i="21"/>
  <c r="N2938" i="21"/>
  <c r="O2938" i="21"/>
  <c r="Q2938" i="21"/>
  <c r="P2938" i="21"/>
  <c r="L2939" i="21"/>
  <c r="M2939" i="21"/>
  <c r="I2939" i="21"/>
  <c r="H2940" i="21"/>
  <c r="K2939" i="21"/>
  <c r="J2939" i="21"/>
  <c r="E2934" i="21"/>
  <c r="F2934" i="21"/>
  <c r="D2935" i="21"/>
  <c r="O2939" i="21"/>
  <c r="N2939" i="21"/>
  <c r="Q2939" i="21"/>
  <c r="P2939" i="21"/>
  <c r="J2940" i="21"/>
  <c r="K2940" i="21"/>
  <c r="I2940" i="21"/>
  <c r="H2941" i="21"/>
  <c r="L2940" i="21"/>
  <c r="M2940" i="21"/>
  <c r="E2935" i="21"/>
  <c r="D2936" i="21"/>
  <c r="F2935" i="21"/>
  <c r="Q2940" i="21"/>
  <c r="N2940" i="21"/>
  <c r="P2940" i="21"/>
  <c r="O2940" i="21"/>
  <c r="L2941" i="21"/>
  <c r="M2941" i="21"/>
  <c r="I2941" i="21"/>
  <c r="H2942" i="21"/>
  <c r="K2941" i="21"/>
  <c r="J2941" i="21"/>
  <c r="E2936" i="21"/>
  <c r="F2936" i="21"/>
  <c r="D2937" i="21"/>
  <c r="Q2941" i="21"/>
  <c r="O2941" i="21"/>
  <c r="N2941" i="21"/>
  <c r="P2941" i="21"/>
  <c r="M2942" i="21"/>
  <c r="K2942" i="21"/>
  <c r="I2942" i="21"/>
  <c r="J2942" i="21"/>
  <c r="H2943" i="21"/>
  <c r="L2942" i="21"/>
  <c r="F2937" i="21"/>
  <c r="D2938" i="21"/>
  <c r="E2937" i="21"/>
  <c r="N2942" i="21"/>
  <c r="P2942" i="21"/>
  <c r="O2942" i="21"/>
  <c r="Q2942" i="21"/>
  <c r="L2943" i="21"/>
  <c r="J2943" i="21"/>
  <c r="H2944" i="21"/>
  <c r="K2943" i="21"/>
  <c r="M2943" i="21"/>
  <c r="I2943" i="21"/>
  <c r="E2938" i="21"/>
  <c r="D2939" i="21"/>
  <c r="F2938" i="21"/>
  <c r="H2945" i="21"/>
  <c r="J2944" i="21"/>
  <c r="I2944" i="21"/>
  <c r="K2944" i="21"/>
  <c r="M2944" i="21"/>
  <c r="L2944" i="21"/>
  <c r="P2943" i="21"/>
  <c r="N2943" i="21"/>
  <c r="Q2943" i="21"/>
  <c r="O2943" i="21"/>
  <c r="F2939" i="21"/>
  <c r="E2939" i="21"/>
  <c r="D2940" i="21"/>
  <c r="M2945" i="21"/>
  <c r="L2945" i="21"/>
  <c r="J2945" i="21"/>
  <c r="K2945" i="21"/>
  <c r="H2946" i="21"/>
  <c r="I2945" i="21"/>
  <c r="P2944" i="21"/>
  <c r="N2944" i="21"/>
  <c r="Q2944" i="21"/>
  <c r="O2944" i="21"/>
  <c r="E2940" i="21"/>
  <c r="D2941" i="21"/>
  <c r="F2940" i="21"/>
  <c r="H2947" i="21"/>
  <c r="J2946" i="21"/>
  <c r="I2946" i="21"/>
  <c r="M2946" i="21"/>
  <c r="L2946" i="21"/>
  <c r="K2946" i="21"/>
  <c r="O2945" i="21"/>
  <c r="Q2945" i="21"/>
  <c r="N2945" i="21"/>
  <c r="P2945" i="21"/>
  <c r="D2942" i="21"/>
  <c r="F2941" i="21"/>
  <c r="E2941" i="21"/>
  <c r="I2947" i="21"/>
  <c r="L2947" i="21"/>
  <c r="J2947" i="21"/>
  <c r="H2948" i="21"/>
  <c r="K2947" i="21"/>
  <c r="M2947" i="21"/>
  <c r="O2946" i="21"/>
  <c r="Q2946" i="21"/>
  <c r="P2946" i="21"/>
  <c r="N2946" i="21"/>
  <c r="D2943" i="21"/>
  <c r="F2942" i="21"/>
  <c r="E2942" i="21"/>
  <c r="N2947" i="21"/>
  <c r="O2947" i="21"/>
  <c r="P2947" i="21"/>
  <c r="Q2947" i="21"/>
  <c r="L2948" i="21"/>
  <c r="M2948" i="21"/>
  <c r="H2949" i="21"/>
  <c r="K2948" i="21"/>
  <c r="J2948" i="21"/>
  <c r="I2948" i="21"/>
  <c r="D2944" i="21"/>
  <c r="F2943" i="21"/>
  <c r="E2943" i="21"/>
  <c r="K2949" i="21"/>
  <c r="M2949" i="21"/>
  <c r="J2949" i="21"/>
  <c r="H2950" i="21"/>
  <c r="L2949" i="21"/>
  <c r="I2949" i="21"/>
  <c r="Q2948" i="21"/>
  <c r="O2948" i="21"/>
  <c r="N2948" i="21"/>
  <c r="P2948" i="21"/>
  <c r="D2945" i="21"/>
  <c r="E2944" i="21"/>
  <c r="F2944" i="21"/>
  <c r="K2950" i="21"/>
  <c r="M2950" i="21"/>
  <c r="L2950" i="21"/>
  <c r="I2950" i="21"/>
  <c r="H2951" i="21"/>
  <c r="J2950" i="21"/>
  <c r="O2949" i="21"/>
  <c r="P2949" i="21"/>
  <c r="N2949" i="21"/>
  <c r="Q2949" i="21"/>
  <c r="D2946" i="21"/>
  <c r="E2945" i="21"/>
  <c r="F2945" i="21"/>
  <c r="N2950" i="21"/>
  <c r="P2950" i="21"/>
  <c r="O2950" i="21"/>
  <c r="Q2950" i="21"/>
  <c r="K2951" i="21"/>
  <c r="I2951" i="21"/>
  <c r="L2951" i="21"/>
  <c r="J2951" i="21"/>
  <c r="H2952" i="21"/>
  <c r="M2951" i="21"/>
  <c r="F2946" i="21"/>
  <c r="D2947" i="21"/>
  <c r="E2946" i="21"/>
  <c r="O2951" i="21"/>
  <c r="Q2951" i="21"/>
  <c r="P2951" i="21"/>
  <c r="N2951" i="21"/>
  <c r="I2952" i="21"/>
  <c r="K2952" i="21"/>
  <c r="J2952" i="21"/>
  <c r="M2952" i="21"/>
  <c r="H2953" i="21"/>
  <c r="L2952" i="21"/>
  <c r="D2948" i="21"/>
  <c r="E2947" i="21"/>
  <c r="F2947" i="21"/>
  <c r="O2952" i="21"/>
  <c r="Q2952" i="21"/>
  <c r="P2952" i="21"/>
  <c r="N2952" i="21"/>
  <c r="M2953" i="21"/>
  <c r="L2953" i="21"/>
  <c r="J2953" i="21"/>
  <c r="K2953" i="21"/>
  <c r="H2954" i="21"/>
  <c r="I2953" i="21"/>
  <c r="F2948" i="21"/>
  <c r="E2948" i="21"/>
  <c r="D2949" i="21"/>
  <c r="H2955" i="21"/>
  <c r="I2954" i="21"/>
  <c r="J2954" i="21"/>
  <c r="M2954" i="21"/>
  <c r="L2954" i="21"/>
  <c r="K2954" i="21"/>
  <c r="O2953" i="21"/>
  <c r="P2953" i="21"/>
  <c r="Q2953" i="21"/>
  <c r="N2953" i="21"/>
  <c r="E2949" i="21"/>
  <c r="F2949" i="21"/>
  <c r="D2950" i="21"/>
  <c r="H2956" i="21"/>
  <c r="K2955" i="21"/>
  <c r="M2955" i="21"/>
  <c r="J2955" i="21"/>
  <c r="I2955" i="21"/>
  <c r="L2955" i="21"/>
  <c r="O2954" i="21"/>
  <c r="N2954" i="21"/>
  <c r="Q2954" i="21"/>
  <c r="P2954" i="21"/>
  <c r="F2950" i="21"/>
  <c r="D2951" i="21"/>
  <c r="E2950" i="21"/>
  <c r="H2957" i="21"/>
  <c r="K2956" i="21"/>
  <c r="M2956" i="21"/>
  <c r="J2956" i="21"/>
  <c r="I2956" i="21"/>
  <c r="L2956" i="21"/>
  <c r="P2955" i="21"/>
  <c r="Q2955" i="21"/>
  <c r="O2955" i="21"/>
  <c r="N2955" i="21"/>
  <c r="F2951" i="21"/>
  <c r="E2951" i="21"/>
  <c r="D2952" i="21"/>
  <c r="I2957" i="21"/>
  <c r="H2958" i="21"/>
  <c r="K2957" i="21"/>
  <c r="L2957" i="21"/>
  <c r="M2957" i="21"/>
  <c r="J2957" i="21"/>
  <c r="N2956" i="21"/>
  <c r="P2956" i="21"/>
  <c r="O2956" i="21"/>
  <c r="Q2956" i="21"/>
  <c r="E2952" i="21"/>
  <c r="F2952" i="21"/>
  <c r="D2953" i="21"/>
  <c r="N2957" i="21"/>
  <c r="P2957" i="21"/>
  <c r="Q2957" i="21"/>
  <c r="O2957" i="21"/>
  <c r="M2958" i="21"/>
  <c r="I2958" i="21"/>
  <c r="L2958" i="21"/>
  <c r="K2958" i="21"/>
  <c r="H2959" i="21"/>
  <c r="J2958" i="21"/>
  <c r="F2953" i="21"/>
  <c r="D2954" i="21"/>
  <c r="E2953" i="21"/>
  <c r="Q2958" i="21"/>
  <c r="N2958" i="21"/>
  <c r="O2958" i="21"/>
  <c r="P2958" i="21"/>
  <c r="M2959" i="21"/>
  <c r="K2959" i="21"/>
  <c r="I2959" i="21"/>
  <c r="H2960" i="21"/>
  <c r="L2959" i="21"/>
  <c r="J2959" i="21"/>
  <c r="D2955" i="21"/>
  <c r="F2954" i="21"/>
  <c r="E2954" i="21"/>
  <c r="O2959" i="21"/>
  <c r="P2959" i="21"/>
  <c r="N2959" i="21"/>
  <c r="Q2959" i="21"/>
  <c r="M2960" i="21"/>
  <c r="L2960" i="21"/>
  <c r="K2960" i="21"/>
  <c r="J2960" i="21"/>
  <c r="I2960" i="21"/>
  <c r="H2961" i="21"/>
  <c r="D2956" i="21"/>
  <c r="E2955" i="21"/>
  <c r="F2955" i="21"/>
  <c r="P2960" i="21"/>
  <c r="O2960" i="21"/>
  <c r="Q2960" i="21"/>
  <c r="N2960" i="21"/>
  <c r="J2961" i="21"/>
  <c r="K2961" i="21"/>
  <c r="I2961" i="21"/>
  <c r="M2961" i="21"/>
  <c r="H2962" i="21"/>
  <c r="L2961" i="21"/>
  <c r="D2957" i="21"/>
  <c r="E2956" i="21"/>
  <c r="F2956" i="21"/>
  <c r="N2961" i="21"/>
  <c r="O2961" i="21"/>
  <c r="P2961" i="21"/>
  <c r="Q2961" i="21"/>
  <c r="K2962" i="21"/>
  <c r="J2962" i="21"/>
  <c r="L2962" i="21"/>
  <c r="I2962" i="21"/>
  <c r="H2963" i="21"/>
  <c r="M2962" i="21"/>
  <c r="D2958" i="21"/>
  <c r="F2957" i="21"/>
  <c r="E2957" i="21"/>
  <c r="P2962" i="21"/>
  <c r="Q2962" i="21"/>
  <c r="N2962" i="21"/>
  <c r="O2962" i="21"/>
  <c r="H2964" i="21"/>
  <c r="I2963" i="21"/>
  <c r="K2963" i="21"/>
  <c r="L2963" i="21"/>
  <c r="M2963" i="21"/>
  <c r="J2963" i="21"/>
  <c r="F2958" i="21"/>
  <c r="D2959" i="21"/>
  <c r="E2958" i="21"/>
  <c r="M2964" i="21"/>
  <c r="J2964" i="21"/>
  <c r="L2964" i="21"/>
  <c r="H2965" i="21"/>
  <c r="I2964" i="21"/>
  <c r="K2964" i="21"/>
  <c r="P2963" i="21"/>
  <c r="N2963" i="21"/>
  <c r="O2963" i="21"/>
  <c r="Q2963" i="21"/>
  <c r="D2960" i="21"/>
  <c r="E2959" i="21"/>
  <c r="F2959" i="21"/>
  <c r="L2965" i="21"/>
  <c r="M2965" i="21"/>
  <c r="H2966" i="21"/>
  <c r="I2965" i="21"/>
  <c r="K2965" i="21"/>
  <c r="J2965" i="21"/>
  <c r="Q2964" i="21"/>
  <c r="O2964" i="21"/>
  <c r="N2964" i="21"/>
  <c r="P2964" i="21"/>
  <c r="E2960" i="21"/>
  <c r="F2960" i="21"/>
  <c r="D2961" i="21"/>
  <c r="I2966" i="21"/>
  <c r="L2966" i="21"/>
  <c r="M2966" i="21"/>
  <c r="J2966" i="21"/>
  <c r="H2967" i="21"/>
  <c r="K2966" i="21"/>
  <c r="Q2965" i="21"/>
  <c r="N2965" i="21"/>
  <c r="P2965" i="21"/>
  <c r="O2965" i="21"/>
  <c r="D2962" i="21"/>
  <c r="F2961" i="21"/>
  <c r="E2961" i="21"/>
  <c r="Q2966" i="21"/>
  <c r="N2966" i="21"/>
  <c r="P2966" i="21"/>
  <c r="O2966" i="21"/>
  <c r="I2967" i="21"/>
  <c r="M2967" i="21"/>
  <c r="J2967" i="21"/>
  <c r="H2968" i="21"/>
  <c r="K2967" i="21"/>
  <c r="L2967" i="21"/>
  <c r="E2962" i="21"/>
  <c r="D2963" i="21"/>
  <c r="F2962" i="21"/>
  <c r="P2967" i="21"/>
  <c r="N2967" i="21"/>
  <c r="O2967" i="21"/>
  <c r="Q2967" i="21"/>
  <c r="J2968" i="21"/>
  <c r="M2968" i="21"/>
  <c r="H2969" i="21"/>
  <c r="L2968" i="21"/>
  <c r="K2968" i="21"/>
  <c r="I2968" i="21"/>
  <c r="E2963" i="21"/>
  <c r="F2963" i="21"/>
  <c r="D2964" i="21"/>
  <c r="I2969" i="21"/>
  <c r="M2969" i="21"/>
  <c r="K2969" i="21"/>
  <c r="J2969" i="21"/>
  <c r="H2970" i="21"/>
  <c r="L2969" i="21"/>
  <c r="N2968" i="21"/>
  <c r="P2968" i="21"/>
  <c r="O2968" i="21"/>
  <c r="Q2968" i="21"/>
  <c r="D2965" i="21"/>
  <c r="E2964" i="21"/>
  <c r="F2964" i="21"/>
  <c r="P2969" i="21"/>
  <c r="O2969" i="21"/>
  <c r="Q2969" i="21"/>
  <c r="N2969" i="21"/>
  <c r="J2970" i="21"/>
  <c r="K2970" i="21"/>
  <c r="I2970" i="21"/>
  <c r="H2971" i="21"/>
  <c r="L2970" i="21"/>
  <c r="M2970" i="21"/>
  <c r="E2965" i="21"/>
  <c r="F2965" i="21"/>
  <c r="D2966" i="21"/>
  <c r="N2970" i="21"/>
  <c r="P2970" i="21"/>
  <c r="Q2970" i="21"/>
  <c r="O2970" i="21"/>
  <c r="K2971" i="21"/>
  <c r="L2971" i="21"/>
  <c r="H2972" i="21"/>
  <c r="J2971" i="21"/>
  <c r="M2971" i="21"/>
  <c r="I2971" i="21"/>
  <c r="F2966" i="21"/>
  <c r="E2966" i="21"/>
  <c r="D2967" i="21"/>
  <c r="I2972" i="21"/>
  <c r="M2972" i="21"/>
  <c r="L2972" i="21"/>
  <c r="K2972" i="21"/>
  <c r="H2973" i="21"/>
  <c r="J2972" i="21"/>
  <c r="P2971" i="21"/>
  <c r="N2971" i="21"/>
  <c r="O2971" i="21"/>
  <c r="Q2971" i="21"/>
  <c r="F2967" i="21"/>
  <c r="D2968" i="21"/>
  <c r="E2967" i="21"/>
  <c r="N2972" i="21"/>
  <c r="P2972" i="21"/>
  <c r="O2972" i="21"/>
  <c r="Q2972" i="21"/>
  <c r="I2973" i="21"/>
  <c r="J2973" i="21"/>
  <c r="M2973" i="21"/>
  <c r="H2974" i="21"/>
  <c r="L2973" i="21"/>
  <c r="K2973" i="21"/>
  <c r="F2968" i="21"/>
  <c r="D2969" i="21"/>
  <c r="E2968" i="21"/>
  <c r="O2973" i="21"/>
  <c r="Q2973" i="21"/>
  <c r="P2973" i="21"/>
  <c r="N2973" i="21"/>
  <c r="I2974" i="21"/>
  <c r="K2974" i="21"/>
  <c r="M2974" i="21"/>
  <c r="H2975" i="21"/>
  <c r="J2974" i="21"/>
  <c r="L2974" i="21"/>
  <c r="D2970" i="21"/>
  <c r="F2969" i="21"/>
  <c r="E2969" i="21"/>
  <c r="P2974" i="21"/>
  <c r="N2974" i="21"/>
  <c r="O2974" i="21"/>
  <c r="Q2974" i="21"/>
  <c r="I2975" i="21"/>
  <c r="J2975" i="21"/>
  <c r="M2975" i="21"/>
  <c r="K2975" i="21"/>
  <c r="H2976" i="21"/>
  <c r="L2975" i="21"/>
  <c r="D2971" i="21"/>
  <c r="F2970" i="21"/>
  <c r="E2970" i="21"/>
  <c r="N2975" i="21"/>
  <c r="O2975" i="21"/>
  <c r="Q2975" i="21"/>
  <c r="P2975" i="21"/>
  <c r="L2976" i="21"/>
  <c r="M2976" i="21"/>
  <c r="K2976" i="21"/>
  <c r="I2976" i="21"/>
  <c r="J2976" i="21"/>
  <c r="H2977" i="21"/>
  <c r="F2971" i="21"/>
  <c r="E2971" i="21"/>
  <c r="D2972" i="21"/>
  <c r="N2976" i="21"/>
  <c r="O2976" i="21"/>
  <c r="P2976" i="21"/>
  <c r="Q2976" i="21"/>
  <c r="K2977" i="21"/>
  <c r="J2977" i="21"/>
  <c r="H2978" i="21"/>
  <c r="M2977" i="21"/>
  <c r="I2977" i="21"/>
  <c r="L2977" i="21"/>
  <c r="D2973" i="21"/>
  <c r="E2972" i="21"/>
  <c r="F2972" i="21"/>
  <c r="I2978" i="21"/>
  <c r="J2978" i="21"/>
  <c r="M2978" i="21"/>
  <c r="H2979" i="21"/>
  <c r="K2978" i="21"/>
  <c r="L2978" i="21"/>
  <c r="O2977" i="21"/>
  <c r="P2977" i="21"/>
  <c r="N2977" i="21"/>
  <c r="Q2977" i="21"/>
  <c r="E2973" i="21"/>
  <c r="F2973" i="21"/>
  <c r="D2974" i="21"/>
  <c r="P2978" i="21"/>
  <c r="Q2978" i="21"/>
  <c r="N2978" i="21"/>
  <c r="O2978" i="21"/>
  <c r="K2979" i="21"/>
  <c r="L2979" i="21"/>
  <c r="H2980" i="21"/>
  <c r="M2979" i="21"/>
  <c r="I2979" i="21"/>
  <c r="J2979" i="21"/>
  <c r="F2974" i="21"/>
  <c r="E2974" i="21"/>
  <c r="D2975" i="21"/>
  <c r="I2980" i="21"/>
  <c r="M2980" i="21"/>
  <c r="K2980" i="21"/>
  <c r="L2980" i="21"/>
  <c r="H2981" i="21"/>
  <c r="J2980" i="21"/>
  <c r="O2979" i="21"/>
  <c r="P2979" i="21"/>
  <c r="N2979" i="21"/>
  <c r="Q2979" i="21"/>
  <c r="E2975" i="21"/>
  <c r="D2976" i="21"/>
  <c r="F2975" i="21"/>
  <c r="Q2980" i="21"/>
  <c r="P2980" i="21"/>
  <c r="N2980" i="21"/>
  <c r="O2980" i="21"/>
  <c r="K2981" i="21"/>
  <c r="M2981" i="21"/>
  <c r="L2981" i="21"/>
  <c r="H2982" i="21"/>
  <c r="J2981" i="21"/>
  <c r="I2981" i="21"/>
  <c r="F2976" i="21"/>
  <c r="D2977" i="21"/>
  <c r="E2976" i="21"/>
  <c r="K2982" i="21"/>
  <c r="I2982" i="21"/>
  <c r="J2982" i="21"/>
  <c r="H2983" i="21"/>
  <c r="L2982" i="21"/>
  <c r="M2982" i="21"/>
  <c r="Q2981" i="21"/>
  <c r="O2981" i="21"/>
  <c r="P2981" i="21"/>
  <c r="N2981" i="21"/>
  <c r="D2978" i="21"/>
  <c r="F2977" i="21"/>
  <c r="E2977" i="21"/>
  <c r="N2982" i="21"/>
  <c r="P2982" i="21"/>
  <c r="O2982" i="21"/>
  <c r="Q2982" i="21"/>
  <c r="K2983" i="21"/>
  <c r="I2983" i="21"/>
  <c r="L2983" i="21"/>
  <c r="M2983" i="21"/>
  <c r="H2984" i="21"/>
  <c r="J2983" i="21"/>
  <c r="D2979" i="21"/>
  <c r="F2978" i="21"/>
  <c r="E2978" i="21"/>
  <c r="N2983" i="21"/>
  <c r="O2983" i="21"/>
  <c r="Q2983" i="21"/>
  <c r="P2983" i="21"/>
  <c r="I2984" i="21"/>
  <c r="K2984" i="21"/>
  <c r="M2984" i="21"/>
  <c r="L2984" i="21"/>
  <c r="H2985" i="21"/>
  <c r="J2984" i="21"/>
  <c r="F2979" i="21"/>
  <c r="E2979" i="21"/>
  <c r="D2980" i="21"/>
  <c r="P2984" i="21"/>
  <c r="N2984" i="21"/>
  <c r="O2984" i="21"/>
  <c r="Q2984" i="21"/>
  <c r="J2985" i="21"/>
  <c r="K2985" i="21"/>
  <c r="H2986" i="21"/>
  <c r="I2985" i="21"/>
  <c r="M2985" i="21"/>
  <c r="L2985" i="21"/>
  <c r="D2981" i="21"/>
  <c r="E2980" i="21"/>
  <c r="F2980" i="21"/>
  <c r="L2986" i="21"/>
  <c r="K2986" i="21"/>
  <c r="J2986" i="21"/>
  <c r="H2987" i="21"/>
  <c r="M2986" i="21"/>
  <c r="I2986" i="21"/>
  <c r="P2985" i="21"/>
  <c r="Q2985" i="21"/>
  <c r="O2985" i="21"/>
  <c r="N2985" i="21"/>
  <c r="E2981" i="21"/>
  <c r="D2982" i="21"/>
  <c r="F2981" i="21"/>
  <c r="K2987" i="21"/>
  <c r="I2987" i="21"/>
  <c r="H2988" i="21"/>
  <c r="M2987" i="21"/>
  <c r="J2987" i="21"/>
  <c r="L2987" i="21"/>
  <c r="Q2986" i="21"/>
  <c r="N2986" i="21"/>
  <c r="P2986" i="21"/>
  <c r="O2986" i="21"/>
  <c r="F2982" i="21"/>
  <c r="E2982" i="21"/>
  <c r="D2983" i="21"/>
  <c r="P2987" i="21"/>
  <c r="O2987" i="21"/>
  <c r="N2987" i="21"/>
  <c r="Q2987" i="21"/>
  <c r="M2988" i="21"/>
  <c r="I2988" i="21"/>
  <c r="J2988" i="21"/>
  <c r="K2988" i="21"/>
  <c r="H2989" i="21"/>
  <c r="L2988" i="21"/>
  <c r="D2984" i="21"/>
  <c r="F2983" i="21"/>
  <c r="E2983" i="21"/>
  <c r="O2988" i="21"/>
  <c r="N2988" i="21"/>
  <c r="P2988" i="21"/>
  <c r="Q2988" i="21"/>
  <c r="J2989" i="21"/>
  <c r="K2989" i="21"/>
  <c r="I2989" i="21"/>
  <c r="H2990" i="21"/>
  <c r="M2989" i="21"/>
  <c r="L2989" i="21"/>
  <c r="E2984" i="21"/>
  <c r="D2985" i="21"/>
  <c r="F2984" i="21"/>
  <c r="Q2989" i="21"/>
  <c r="N2989" i="21"/>
  <c r="O2989" i="21"/>
  <c r="P2989" i="21"/>
  <c r="M2990" i="21"/>
  <c r="J2990" i="21"/>
  <c r="K2990" i="21"/>
  <c r="H2991" i="21"/>
  <c r="I2990" i="21"/>
  <c r="L2990" i="21"/>
  <c r="D2986" i="21"/>
  <c r="E2985" i="21"/>
  <c r="F2985" i="21"/>
  <c r="I2991" i="21"/>
  <c r="K2991" i="21"/>
  <c r="J2991" i="21"/>
  <c r="M2991" i="21"/>
  <c r="H2992" i="21"/>
  <c r="L2991" i="21"/>
  <c r="P2990" i="21"/>
  <c r="O2990" i="21"/>
  <c r="Q2990" i="21"/>
  <c r="N2990" i="21"/>
  <c r="D2987" i="21"/>
  <c r="F2986" i="21"/>
  <c r="E2986" i="21"/>
  <c r="Q2991" i="21"/>
  <c r="O2991" i="21"/>
  <c r="P2991" i="21"/>
  <c r="N2991" i="21"/>
  <c r="K2992" i="21"/>
  <c r="J2992" i="21"/>
  <c r="I2992" i="21"/>
  <c r="H2993" i="21"/>
  <c r="M2992" i="21"/>
  <c r="L2992" i="21"/>
  <c r="E2987" i="21"/>
  <c r="F2987" i="21"/>
  <c r="D2988" i="21"/>
  <c r="O2992" i="21"/>
  <c r="N2992" i="21"/>
  <c r="Q2992" i="21"/>
  <c r="P2992" i="21"/>
  <c r="J2993" i="21"/>
  <c r="M2993" i="21"/>
  <c r="H2994" i="21"/>
  <c r="L2993" i="21"/>
  <c r="K2993" i="21"/>
  <c r="I2993" i="21"/>
  <c r="D2989" i="21"/>
  <c r="F2988" i="21"/>
  <c r="E2988" i="21"/>
  <c r="J2994" i="21"/>
  <c r="L2994" i="21"/>
  <c r="H2995" i="21"/>
  <c r="I2994" i="21"/>
  <c r="K2994" i="21"/>
  <c r="M2994" i="21"/>
  <c r="Q2993" i="21"/>
  <c r="O2993" i="21"/>
  <c r="N2993" i="21"/>
  <c r="P2993" i="21"/>
  <c r="D2990" i="21"/>
  <c r="E2989" i="21"/>
  <c r="F2989" i="21"/>
  <c r="M2995" i="21"/>
  <c r="K2995" i="21"/>
  <c r="H2996" i="21"/>
  <c r="L2995" i="21"/>
  <c r="I2995" i="21"/>
  <c r="J2995" i="21"/>
  <c r="N2994" i="21"/>
  <c r="P2994" i="21"/>
  <c r="O2994" i="21"/>
  <c r="Q2994" i="21"/>
  <c r="E2990" i="21"/>
  <c r="F2990" i="21"/>
  <c r="D2991" i="21"/>
  <c r="J2996" i="21"/>
  <c r="M2996" i="21"/>
  <c r="I2996" i="21"/>
  <c r="K2996" i="21"/>
  <c r="H2997" i="21"/>
  <c r="L2996" i="21"/>
  <c r="P2995" i="21"/>
  <c r="Q2995" i="21"/>
  <c r="N2995" i="21"/>
  <c r="O2995" i="21"/>
  <c r="D2992" i="21"/>
  <c r="E2991" i="21"/>
  <c r="F2991" i="21"/>
  <c r="Q2996" i="21"/>
  <c r="P2996" i="21"/>
  <c r="O2996" i="21"/>
  <c r="N2996" i="21"/>
  <c r="J2997" i="21"/>
  <c r="K2997" i="21"/>
  <c r="H2998" i="21"/>
  <c r="I2997" i="21"/>
  <c r="L2997" i="21"/>
  <c r="M2997" i="21"/>
  <c r="F2992" i="21"/>
  <c r="D2993" i="21"/>
  <c r="E2992" i="21"/>
  <c r="J2998" i="21"/>
  <c r="M2998" i="21"/>
  <c r="K2998" i="21"/>
  <c r="H2999" i="21"/>
  <c r="I2998" i="21"/>
  <c r="L2998" i="21"/>
  <c r="P2997" i="21"/>
  <c r="Q2997" i="21"/>
  <c r="N2997" i="21"/>
  <c r="O2997" i="21"/>
  <c r="D2994" i="21"/>
  <c r="E2993" i="21"/>
  <c r="F2993" i="21"/>
  <c r="I2999" i="21"/>
  <c r="L2999" i="21"/>
  <c r="K2999" i="21"/>
  <c r="M2999" i="21"/>
  <c r="H3000" i="21"/>
  <c r="J2999" i="21"/>
  <c r="N2998" i="21"/>
  <c r="P2998" i="21"/>
  <c r="O2998" i="21"/>
  <c r="Q2998" i="21"/>
  <c r="D2995" i="21"/>
  <c r="F2994" i="21"/>
  <c r="E2994" i="21"/>
  <c r="O2999" i="21"/>
  <c r="N2999" i="21"/>
  <c r="Q2999" i="21"/>
  <c r="P2999" i="21"/>
  <c r="I3000" i="21"/>
  <c r="J3000" i="21"/>
  <c r="H3001" i="21"/>
  <c r="K3000" i="21"/>
  <c r="L3000" i="21"/>
  <c r="M3000" i="21"/>
  <c r="F2995" i="21"/>
  <c r="E2995" i="21"/>
  <c r="D2996" i="21"/>
  <c r="N3000" i="21"/>
  <c r="Q3000" i="21"/>
  <c r="P3000" i="21"/>
  <c r="O3000" i="21"/>
  <c r="M3001" i="21"/>
  <c r="K3001" i="21"/>
  <c r="H3002" i="21"/>
  <c r="I3001" i="21"/>
  <c r="L3001" i="21"/>
  <c r="J3001" i="21"/>
  <c r="D2997" i="21"/>
  <c r="F2996" i="21"/>
  <c r="E2996" i="21"/>
  <c r="L3002" i="21"/>
  <c r="H3003" i="21"/>
  <c r="M3002" i="21"/>
  <c r="I3002" i="21"/>
  <c r="J3002" i="21"/>
  <c r="K3002" i="21"/>
  <c r="Q3001" i="21"/>
  <c r="P3001" i="21"/>
  <c r="N3001" i="21"/>
  <c r="O3001" i="21"/>
  <c r="D2998" i="21"/>
  <c r="F2997" i="21"/>
  <c r="E2997" i="21"/>
  <c r="J3003" i="21"/>
  <c r="H3004" i="21"/>
  <c r="I3003" i="21"/>
  <c r="M3003" i="21"/>
  <c r="K3003" i="21"/>
  <c r="L3003" i="21"/>
  <c r="Q3002" i="21"/>
  <c r="N3002" i="21"/>
  <c r="P3002" i="21"/>
  <c r="O3002" i="21"/>
  <c r="E2998" i="21"/>
  <c r="F2998" i="21"/>
  <c r="D2999" i="21"/>
  <c r="M3004" i="21"/>
  <c r="I3004" i="21"/>
  <c r="J3004" i="21"/>
  <c r="K3004" i="21"/>
  <c r="H3005" i="21"/>
  <c r="L3004" i="21"/>
  <c r="N3003" i="21"/>
  <c r="Q3003" i="21"/>
  <c r="O3003" i="21"/>
  <c r="P3003" i="21"/>
  <c r="D3000" i="21"/>
  <c r="F2999" i="21"/>
  <c r="E2999" i="21"/>
  <c r="P3004" i="21"/>
  <c r="O3004" i="21"/>
  <c r="Q3004" i="21"/>
  <c r="N3004" i="21"/>
  <c r="K3005" i="21"/>
  <c r="H3006" i="21"/>
  <c r="M3005" i="21"/>
  <c r="J3005" i="21"/>
  <c r="I3005" i="21"/>
  <c r="L3005" i="21"/>
  <c r="E3000" i="21"/>
  <c r="D3001" i="21"/>
  <c r="F3000" i="21"/>
  <c r="L3006" i="21"/>
  <c r="M3006" i="21"/>
  <c r="K3006" i="21"/>
  <c r="H3007" i="21"/>
  <c r="I3006" i="21"/>
  <c r="J3006" i="21"/>
  <c r="N3005" i="21"/>
  <c r="P3005" i="21"/>
  <c r="Q3005" i="21"/>
  <c r="O3005" i="21"/>
  <c r="D3002" i="21"/>
  <c r="E3001" i="21"/>
  <c r="F3001" i="21"/>
  <c r="L3007" i="21"/>
  <c r="M3007" i="21"/>
  <c r="I3007" i="21"/>
  <c r="J3007" i="21"/>
  <c r="H3008" i="21"/>
  <c r="K3007" i="21"/>
  <c r="N3006" i="21"/>
  <c r="P3006" i="21"/>
  <c r="O3006" i="21"/>
  <c r="Q3006" i="21"/>
  <c r="D3003" i="21"/>
  <c r="E3002" i="21"/>
  <c r="F3002" i="21"/>
  <c r="O3007" i="21"/>
  <c r="N3007" i="21"/>
  <c r="Q3007" i="21"/>
  <c r="P3007" i="21"/>
  <c r="I3008" i="21"/>
  <c r="H3009" i="21"/>
  <c r="K3008" i="21"/>
  <c r="J3008" i="21"/>
  <c r="M3008" i="21"/>
  <c r="L3008" i="21"/>
  <c r="F3003" i="21"/>
  <c r="E3003" i="21"/>
  <c r="D3004" i="21"/>
  <c r="O3008" i="21"/>
  <c r="N3008" i="21"/>
  <c r="Q3008" i="21"/>
  <c r="P3008" i="21"/>
  <c r="L3009" i="21"/>
  <c r="J3009" i="21"/>
  <c r="H3010" i="21"/>
  <c r="I3009" i="21"/>
  <c r="K3009" i="21"/>
  <c r="M3009" i="21"/>
  <c r="D3005" i="21"/>
  <c r="F3004" i="21"/>
  <c r="E3004" i="21"/>
  <c r="H3011" i="21"/>
  <c r="L3010" i="21"/>
  <c r="I3010" i="21"/>
  <c r="K3010" i="21"/>
  <c r="M3010" i="21"/>
  <c r="J3010" i="21"/>
  <c r="P3009" i="21"/>
  <c r="N3009" i="21"/>
  <c r="Q3009" i="21"/>
  <c r="O3009" i="21"/>
  <c r="D3006" i="21"/>
  <c r="E3005" i="21"/>
  <c r="F3005" i="21"/>
  <c r="H3012" i="21"/>
  <c r="M3011" i="21"/>
  <c r="L3011" i="21"/>
  <c r="I3011" i="21"/>
  <c r="J3011" i="21"/>
  <c r="K3011" i="21"/>
  <c r="O3010" i="21"/>
  <c r="N3010" i="21"/>
  <c r="Q3010" i="21"/>
  <c r="P3010" i="21"/>
  <c r="F3006" i="21"/>
  <c r="E3006" i="21"/>
  <c r="D3007" i="21"/>
  <c r="I3012" i="21"/>
  <c r="K3012" i="21"/>
  <c r="L3012" i="21"/>
  <c r="J3012" i="21"/>
  <c r="H3013" i="21"/>
  <c r="M3012" i="21"/>
  <c r="O3011" i="21"/>
  <c r="N3011" i="21"/>
  <c r="Q3011" i="21"/>
  <c r="P3011" i="21"/>
  <c r="D3008" i="21"/>
  <c r="E3007" i="21"/>
  <c r="F3007" i="21"/>
  <c r="Q3012" i="21"/>
  <c r="O3012" i="21"/>
  <c r="N3012" i="21"/>
  <c r="P3012" i="21"/>
  <c r="H3014" i="21"/>
  <c r="J3013" i="21"/>
  <c r="M3013" i="21"/>
  <c r="K3013" i="21"/>
  <c r="L3013" i="21"/>
  <c r="I3013" i="21"/>
  <c r="D3009" i="21"/>
  <c r="E3008" i="21"/>
  <c r="F3008" i="21"/>
  <c r="L3014" i="21"/>
  <c r="J3014" i="21"/>
  <c r="M3014" i="21"/>
  <c r="H3015" i="21"/>
  <c r="I3014" i="21"/>
  <c r="K3014" i="21"/>
  <c r="O3013" i="21"/>
  <c r="N3013" i="21"/>
  <c r="Q3013" i="21"/>
  <c r="P3013" i="21"/>
  <c r="D3010" i="21"/>
  <c r="E3009" i="21"/>
  <c r="F3009" i="21"/>
  <c r="L3015" i="21"/>
  <c r="I3015" i="21"/>
  <c r="K3015" i="21"/>
  <c r="M3015" i="21"/>
  <c r="H3016" i="21"/>
  <c r="J3015" i="21"/>
  <c r="N3014" i="21"/>
  <c r="P3014" i="21"/>
  <c r="O3014" i="21"/>
  <c r="Q3014" i="21"/>
  <c r="D3011" i="21"/>
  <c r="E3010" i="21"/>
  <c r="F3010" i="21"/>
  <c r="N3015" i="21"/>
  <c r="Q3015" i="21"/>
  <c r="O3015" i="21"/>
  <c r="P3015" i="21"/>
  <c r="H3017" i="21"/>
  <c r="L3016" i="21"/>
  <c r="M3016" i="21"/>
  <c r="I3016" i="21"/>
  <c r="K3016" i="21"/>
  <c r="J3016" i="21"/>
  <c r="E3011" i="21"/>
  <c r="F3011" i="21"/>
  <c r="D3012" i="21"/>
  <c r="K3017" i="21"/>
  <c r="L3017" i="21"/>
  <c r="H3018" i="21"/>
  <c r="J3017" i="21"/>
  <c r="M3017" i="21"/>
  <c r="I3017" i="21"/>
  <c r="P3016" i="21"/>
  <c r="Q3016" i="21"/>
  <c r="N3016" i="21"/>
  <c r="O3016" i="21"/>
  <c r="E3012" i="21"/>
  <c r="D3013" i="21"/>
  <c r="F3012" i="21"/>
  <c r="H3019" i="21"/>
  <c r="L3018" i="21"/>
  <c r="I3018" i="21"/>
  <c r="K3018" i="21"/>
  <c r="M3018" i="21"/>
  <c r="J3018" i="21"/>
  <c r="Q3017" i="21"/>
  <c r="P3017" i="21"/>
  <c r="N3017" i="21"/>
  <c r="O3017" i="21"/>
  <c r="D3014" i="21"/>
  <c r="F3013" i="21"/>
  <c r="E3013" i="21"/>
  <c r="H3020" i="21"/>
  <c r="J3019" i="21"/>
  <c r="K3019" i="21"/>
  <c r="I3019" i="21"/>
  <c r="L3019" i="21"/>
  <c r="M3019" i="21"/>
  <c r="N3018" i="21"/>
  <c r="Q3018" i="21"/>
  <c r="P3018" i="21"/>
  <c r="O3018" i="21"/>
  <c r="F3014" i="21"/>
  <c r="E3014" i="21"/>
  <c r="D3015" i="21"/>
  <c r="K3020" i="21"/>
  <c r="J3020" i="21"/>
  <c r="L3020" i="21"/>
  <c r="I3020" i="21"/>
  <c r="H3021" i="21"/>
  <c r="M3020" i="21"/>
  <c r="P3019" i="21"/>
  <c r="Q3019" i="21"/>
  <c r="O3019" i="21"/>
  <c r="N3019" i="21"/>
  <c r="D3016" i="21"/>
  <c r="E3015" i="21"/>
  <c r="F3015" i="21"/>
  <c r="O3020" i="21"/>
  <c r="Q3020" i="21"/>
  <c r="N3020" i="21"/>
  <c r="P3020" i="21"/>
  <c r="J3021" i="21"/>
  <c r="K3021" i="21"/>
  <c r="M3021" i="21"/>
  <c r="H3022" i="21"/>
  <c r="I3021" i="21"/>
  <c r="L3021" i="21"/>
  <c r="D3017" i="21"/>
  <c r="E3016" i="21"/>
  <c r="F3016" i="21"/>
  <c r="L3022" i="21"/>
  <c r="M3022" i="21"/>
  <c r="K3022" i="21"/>
  <c r="H3023" i="21"/>
  <c r="I3022" i="21"/>
  <c r="J3022" i="21"/>
  <c r="N3021" i="21"/>
  <c r="Q3021" i="21"/>
  <c r="O3021" i="21"/>
  <c r="P3021" i="21"/>
  <c r="D3018" i="21"/>
  <c r="E3017" i="21"/>
  <c r="F3017" i="21"/>
  <c r="J3023" i="21"/>
  <c r="I3023" i="21"/>
  <c r="K3023" i="21"/>
  <c r="M3023" i="21"/>
  <c r="H3024" i="21"/>
  <c r="L3023" i="21"/>
  <c r="P3022" i="21"/>
  <c r="O3022" i="21"/>
  <c r="Q3022" i="21"/>
  <c r="N3022" i="21"/>
  <c r="D3019" i="21"/>
  <c r="F3018" i="21"/>
  <c r="E3018" i="21"/>
  <c r="O3023" i="21"/>
  <c r="Q3023" i="21"/>
  <c r="N3023" i="21"/>
  <c r="P3023" i="21"/>
  <c r="H3025" i="21"/>
  <c r="M3024" i="21"/>
  <c r="J3024" i="21"/>
  <c r="I3024" i="21"/>
  <c r="K3024" i="21"/>
  <c r="L3024" i="21"/>
  <c r="F3019" i="21"/>
  <c r="E3019" i="21"/>
  <c r="D3020" i="21"/>
  <c r="I3025" i="21"/>
  <c r="K3025" i="21"/>
  <c r="J3025" i="21"/>
  <c r="H3026" i="21"/>
  <c r="M3025" i="21"/>
  <c r="L3025" i="21"/>
  <c r="N3024" i="21"/>
  <c r="P3024" i="21"/>
  <c r="O3024" i="21"/>
  <c r="Q3024" i="21"/>
  <c r="D3021" i="21"/>
  <c r="F3020" i="21"/>
  <c r="E3020" i="21"/>
  <c r="Q3025" i="21"/>
  <c r="O3025" i="21"/>
  <c r="P3025" i="21"/>
  <c r="N3025" i="21"/>
  <c r="J3026" i="21"/>
  <c r="I3026" i="21"/>
  <c r="L3026" i="21"/>
  <c r="H3027" i="21"/>
  <c r="M3026" i="21"/>
  <c r="K3026" i="21"/>
  <c r="D3022" i="21"/>
  <c r="F3021" i="21"/>
  <c r="E3021" i="21"/>
  <c r="P3026" i="21"/>
  <c r="O3026" i="21"/>
  <c r="Q3026" i="21"/>
  <c r="N3026" i="21"/>
  <c r="H3028" i="21"/>
  <c r="I3027" i="21"/>
  <c r="L3027" i="21"/>
  <c r="J3027" i="21"/>
  <c r="K3027" i="21"/>
  <c r="M3027" i="21"/>
  <c r="F3022" i="21"/>
  <c r="E3022" i="21"/>
  <c r="D3023" i="21"/>
  <c r="M3028" i="21"/>
  <c r="K3028" i="21"/>
  <c r="J3028" i="21"/>
  <c r="H3029" i="21"/>
  <c r="I3028" i="21"/>
  <c r="L3028" i="21"/>
  <c r="N3027" i="21"/>
  <c r="O3027" i="21"/>
  <c r="P3027" i="21"/>
  <c r="Q3027" i="21"/>
  <c r="D3024" i="21"/>
  <c r="E3023" i="21"/>
  <c r="F3023" i="21"/>
  <c r="L3029" i="21"/>
  <c r="M3029" i="21"/>
  <c r="K3029" i="21"/>
  <c r="J3029" i="21"/>
  <c r="H3030" i="21"/>
  <c r="I3029" i="21"/>
  <c r="P3028" i="21"/>
  <c r="O3028" i="21"/>
  <c r="N3028" i="21"/>
  <c r="Q3028" i="21"/>
  <c r="F3024" i="21"/>
  <c r="E3024" i="21"/>
  <c r="D3025" i="21"/>
  <c r="I3030" i="21"/>
  <c r="J3030" i="21"/>
  <c r="H3031" i="21"/>
  <c r="K3030" i="21"/>
  <c r="L3030" i="21"/>
  <c r="M3030" i="21"/>
  <c r="Q3029" i="21"/>
  <c r="N3029" i="21"/>
  <c r="O3029" i="21"/>
  <c r="P3029" i="21"/>
  <c r="F3025" i="21"/>
  <c r="E3025" i="21"/>
  <c r="D3026" i="21"/>
  <c r="P3030" i="21"/>
  <c r="O3030" i="21"/>
  <c r="Q3030" i="21"/>
  <c r="N3030" i="21"/>
  <c r="L3031" i="21"/>
  <c r="I3031" i="21"/>
  <c r="H3032" i="21"/>
  <c r="K3031" i="21"/>
  <c r="M3031" i="21"/>
  <c r="J3031" i="21"/>
  <c r="E3026" i="21"/>
  <c r="F3026" i="21"/>
  <c r="D3027" i="21"/>
  <c r="P3031" i="21"/>
  <c r="O3031" i="21"/>
  <c r="Q3031" i="21"/>
  <c r="N3031" i="21"/>
  <c r="J3032" i="21"/>
  <c r="M3032" i="21"/>
  <c r="I3032" i="21"/>
  <c r="H3033" i="21"/>
  <c r="K3032" i="21"/>
  <c r="L3032" i="21"/>
  <c r="E3027" i="21"/>
  <c r="F3027" i="21"/>
  <c r="D3028" i="21"/>
  <c r="P3032" i="21"/>
  <c r="N3032" i="21"/>
  <c r="Q3032" i="21"/>
  <c r="O3032" i="21"/>
  <c r="L3033" i="21"/>
  <c r="K3033" i="21"/>
  <c r="I3033" i="21"/>
  <c r="H3034" i="21"/>
  <c r="J3033" i="21"/>
  <c r="M3033" i="21"/>
  <c r="D3029" i="21"/>
  <c r="E3028" i="21"/>
  <c r="F3028" i="21"/>
  <c r="P3033" i="21"/>
  <c r="N3033" i="21"/>
  <c r="O3033" i="21"/>
  <c r="Q3033" i="21"/>
  <c r="J3034" i="21"/>
  <c r="K3034" i="21"/>
  <c r="M3034" i="21"/>
  <c r="H3035" i="21"/>
  <c r="I3034" i="21"/>
  <c r="L3034" i="21"/>
  <c r="D3030" i="21"/>
  <c r="E3029" i="21"/>
  <c r="F3029" i="21"/>
  <c r="K3035" i="21"/>
  <c r="L3035" i="21"/>
  <c r="J3035" i="21"/>
  <c r="M3035" i="21"/>
  <c r="H3036" i="21"/>
  <c r="I3035" i="21"/>
  <c r="N3034" i="21"/>
  <c r="P3034" i="21"/>
  <c r="Q3034" i="21"/>
  <c r="O3034" i="21"/>
  <c r="F3030" i="21"/>
  <c r="E3030" i="21"/>
  <c r="D3031" i="21"/>
  <c r="M3036" i="21"/>
  <c r="J3036" i="21"/>
  <c r="I3036" i="21"/>
  <c r="H3037" i="21"/>
  <c r="K3036" i="21"/>
  <c r="L3036" i="21"/>
  <c r="P3035" i="21"/>
  <c r="N3035" i="21"/>
  <c r="O3035" i="21"/>
  <c r="Q3035" i="21"/>
  <c r="D3032" i="21"/>
  <c r="E3031" i="21"/>
  <c r="F3031" i="21"/>
  <c r="Q3036" i="21"/>
  <c r="N3036" i="21"/>
  <c r="P3036" i="21"/>
  <c r="O3036" i="21"/>
  <c r="L3037" i="21"/>
  <c r="K3037" i="21"/>
  <c r="M3037" i="21"/>
  <c r="J3037" i="21"/>
  <c r="H3038" i="21"/>
  <c r="I3037" i="21"/>
  <c r="E3032" i="21"/>
  <c r="F3032" i="21"/>
  <c r="D3033" i="21"/>
  <c r="K3038" i="21"/>
  <c r="L3038" i="21"/>
  <c r="H3039" i="21"/>
  <c r="I3038" i="21"/>
  <c r="J3038" i="21"/>
  <c r="M3038" i="21"/>
  <c r="O3037" i="21"/>
  <c r="Q3037" i="21"/>
  <c r="P3037" i="21"/>
  <c r="N3037" i="21"/>
  <c r="F3033" i="21"/>
  <c r="E3033" i="21"/>
  <c r="D3034" i="21"/>
  <c r="I3039" i="21"/>
  <c r="M3039" i="21"/>
  <c r="H3040" i="21"/>
  <c r="L3039" i="21"/>
  <c r="J3039" i="21"/>
  <c r="K3039" i="21"/>
  <c r="O3038" i="21"/>
  <c r="P3038" i="21"/>
  <c r="Q3038" i="21"/>
  <c r="N3038" i="21"/>
  <c r="F3034" i="21"/>
  <c r="E3034" i="21"/>
  <c r="D3035" i="21"/>
  <c r="O3039" i="21"/>
  <c r="N3039" i="21"/>
  <c r="Q3039" i="21"/>
  <c r="P3039" i="21"/>
  <c r="L3040" i="21"/>
  <c r="J3040" i="21"/>
  <c r="K3040" i="21"/>
  <c r="H3041" i="21"/>
  <c r="M3040" i="21"/>
  <c r="I3040" i="21"/>
  <c r="E3035" i="21"/>
  <c r="F3035" i="21"/>
  <c r="D3036" i="21"/>
  <c r="M3041" i="21"/>
  <c r="K3041" i="21"/>
  <c r="L3041" i="21"/>
  <c r="H3042" i="21"/>
  <c r="I3041" i="21"/>
  <c r="J3041" i="21"/>
  <c r="O3040" i="21"/>
  <c r="N3040" i="21"/>
  <c r="Q3040" i="21"/>
  <c r="P3040" i="21"/>
  <c r="D3037" i="21"/>
  <c r="E3036" i="21"/>
  <c r="F3036" i="21"/>
  <c r="J3042" i="21"/>
  <c r="K3042" i="21"/>
  <c r="I3042" i="21"/>
  <c r="H3043" i="21"/>
  <c r="M3042" i="21"/>
  <c r="L3042" i="21"/>
  <c r="P3041" i="21"/>
  <c r="N3041" i="21"/>
  <c r="O3041" i="21"/>
  <c r="Q3041" i="21"/>
  <c r="D3038" i="21"/>
  <c r="F3037" i="21"/>
  <c r="E3037" i="21"/>
  <c r="Q3042" i="21"/>
  <c r="O3042" i="21"/>
  <c r="N3042" i="21"/>
  <c r="P3042" i="21"/>
  <c r="M3043" i="21"/>
  <c r="L3043" i="21"/>
  <c r="I3043" i="21"/>
  <c r="J3043" i="21"/>
  <c r="H3044" i="21"/>
  <c r="K3043" i="21"/>
  <c r="F3038" i="21"/>
  <c r="E3038" i="21"/>
  <c r="D3039" i="21"/>
  <c r="O3043" i="21"/>
  <c r="Q3043" i="21"/>
  <c r="N3043" i="21"/>
  <c r="P3043" i="21"/>
  <c r="J3044" i="21"/>
  <c r="M3044" i="21"/>
  <c r="K3044" i="21"/>
  <c r="H3045" i="21"/>
  <c r="I3044" i="21"/>
  <c r="L3044" i="21"/>
  <c r="D3040" i="21"/>
  <c r="F3039" i="21"/>
  <c r="E3039" i="21"/>
  <c r="K3045" i="21"/>
  <c r="L3045" i="21"/>
  <c r="J3045" i="21"/>
  <c r="I3045" i="21"/>
  <c r="H3046" i="21"/>
  <c r="M3045" i="21"/>
  <c r="P3044" i="21"/>
  <c r="Q3044" i="21"/>
  <c r="O3044" i="21"/>
  <c r="N3044" i="21"/>
  <c r="F3040" i="21"/>
  <c r="E3040" i="21"/>
  <c r="D3041" i="21"/>
  <c r="O3045" i="21"/>
  <c r="N3045" i="21"/>
  <c r="Q3045" i="21"/>
  <c r="P3045" i="21"/>
  <c r="L3046" i="21"/>
  <c r="K3046" i="21"/>
  <c r="H3047" i="21"/>
  <c r="J3046" i="21"/>
  <c r="M3046" i="21"/>
  <c r="I3046" i="21"/>
  <c r="F3041" i="21"/>
  <c r="E3041" i="21"/>
  <c r="D3042" i="21"/>
  <c r="M3047" i="21"/>
  <c r="L3047" i="21"/>
  <c r="H3048" i="21"/>
  <c r="J3047" i="21"/>
  <c r="I3047" i="21"/>
  <c r="K3047" i="21"/>
  <c r="N3046" i="21"/>
  <c r="P3046" i="21"/>
  <c r="O3046" i="21"/>
  <c r="Q3046" i="21"/>
  <c r="F3042" i="21"/>
  <c r="D3043" i="21"/>
  <c r="E3042" i="21"/>
  <c r="L3048" i="21"/>
  <c r="M3048" i="21"/>
  <c r="I3048" i="21"/>
  <c r="H3049" i="21"/>
  <c r="K3048" i="21"/>
  <c r="J3048" i="21"/>
  <c r="P3047" i="21"/>
  <c r="Q3047" i="21"/>
  <c r="N3047" i="21"/>
  <c r="O3047" i="21"/>
  <c r="E3043" i="21"/>
  <c r="F3043" i="21"/>
  <c r="D3044" i="21"/>
  <c r="P3048" i="21"/>
  <c r="Q3048" i="21"/>
  <c r="N3048" i="21"/>
  <c r="O3048" i="21"/>
  <c r="J3049" i="21"/>
  <c r="M3049" i="21"/>
  <c r="I3049" i="21"/>
  <c r="H3050" i="21"/>
  <c r="K3049" i="21"/>
  <c r="L3049" i="21"/>
  <c r="D3045" i="21"/>
  <c r="E3044" i="21"/>
  <c r="F3044" i="21"/>
  <c r="O3049" i="21"/>
  <c r="P3049" i="21"/>
  <c r="N3049" i="21"/>
  <c r="Q3049" i="21"/>
  <c r="M3050" i="21"/>
  <c r="J3050" i="21"/>
  <c r="L3050" i="21"/>
  <c r="H3051" i="21"/>
  <c r="I3050" i="21"/>
  <c r="K3050" i="21"/>
  <c r="D3046" i="21"/>
  <c r="F3045" i="21"/>
  <c r="E3045" i="21"/>
  <c r="K3051" i="21"/>
  <c r="I3051" i="21"/>
  <c r="L3051" i="21"/>
  <c r="H3052" i="21"/>
  <c r="J3051" i="21"/>
  <c r="M3051" i="21"/>
  <c r="N3050" i="21"/>
  <c r="Q3050" i="21"/>
  <c r="P3050" i="21"/>
  <c r="O3050" i="21"/>
  <c r="E3046" i="21"/>
  <c r="F3046" i="21"/>
  <c r="D3047" i="21"/>
  <c r="P3051" i="21"/>
  <c r="Q3051" i="21"/>
  <c r="O3051" i="21"/>
  <c r="N3051" i="21"/>
  <c r="I3052" i="21"/>
  <c r="M3052" i="21"/>
  <c r="J3052" i="21"/>
  <c r="H3053" i="21"/>
  <c r="K3052" i="21"/>
  <c r="L3052" i="21"/>
  <c r="D3048" i="21"/>
  <c r="E3047" i="21"/>
  <c r="F3047" i="21"/>
  <c r="O3052" i="21"/>
  <c r="Q3052" i="21"/>
  <c r="N3052" i="21"/>
  <c r="P3052" i="21"/>
  <c r="M3053" i="21"/>
  <c r="I3053" i="21"/>
  <c r="L3053" i="21"/>
  <c r="H3054" i="21"/>
  <c r="K3053" i="21"/>
  <c r="J3053" i="21"/>
  <c r="E3048" i="21"/>
  <c r="F3048" i="21"/>
  <c r="D3049" i="21"/>
  <c r="Q3053" i="21"/>
  <c r="N3053" i="21"/>
  <c r="O3053" i="21"/>
  <c r="P3053" i="21"/>
  <c r="L3054" i="21"/>
  <c r="J3054" i="21"/>
  <c r="H3055" i="21"/>
  <c r="M3054" i="21"/>
  <c r="K3054" i="21"/>
  <c r="I3054" i="21"/>
  <c r="E3049" i="21"/>
  <c r="F3049" i="21"/>
  <c r="D3050" i="21"/>
  <c r="L3055" i="21"/>
  <c r="I3055" i="21"/>
  <c r="H3056" i="21"/>
  <c r="M3055" i="21"/>
  <c r="J3055" i="21"/>
  <c r="K3055" i="21"/>
  <c r="P3054" i="21"/>
  <c r="O3054" i="21"/>
  <c r="Q3054" i="21"/>
  <c r="N3054" i="21"/>
  <c r="D3051" i="21"/>
  <c r="F3050" i="21"/>
  <c r="E3050" i="21"/>
  <c r="Q3055" i="21"/>
  <c r="O3055" i="21"/>
  <c r="N3055" i="21"/>
  <c r="P3055" i="21"/>
  <c r="M3056" i="21"/>
  <c r="L3056" i="21"/>
  <c r="I3056" i="21"/>
  <c r="H3057" i="21"/>
  <c r="J3056" i="21"/>
  <c r="K3056" i="21"/>
  <c r="E3051" i="21"/>
  <c r="F3051" i="21"/>
  <c r="D3052" i="21"/>
  <c r="N3056" i="21"/>
  <c r="Q3056" i="21"/>
  <c r="O3056" i="21"/>
  <c r="P3056" i="21"/>
  <c r="L3057" i="21"/>
  <c r="K3057" i="21"/>
  <c r="I3057" i="21"/>
  <c r="H3058" i="21"/>
  <c r="M3057" i="21"/>
  <c r="J3057" i="21"/>
  <c r="D3053" i="21"/>
  <c r="F3052" i="21"/>
  <c r="E3052" i="21"/>
  <c r="Q3057" i="21"/>
  <c r="O3057" i="21"/>
  <c r="P3057" i="21"/>
  <c r="N3057" i="21"/>
  <c r="I3058" i="21"/>
  <c r="J3058" i="21"/>
  <c r="H3059" i="21"/>
  <c r="K3058" i="21"/>
  <c r="M3058" i="21"/>
  <c r="L3058" i="21"/>
  <c r="D3054" i="21"/>
  <c r="F3053" i="21"/>
  <c r="E3053" i="21"/>
  <c r="P3058" i="21"/>
  <c r="O3058" i="21"/>
  <c r="Q3058" i="21"/>
  <c r="N3058" i="21"/>
  <c r="K3059" i="21"/>
  <c r="L3059" i="21"/>
  <c r="H3060" i="21"/>
  <c r="I3059" i="21"/>
  <c r="J3059" i="21"/>
  <c r="M3059" i="21"/>
  <c r="E3054" i="21"/>
  <c r="F3054" i="21"/>
  <c r="D3055" i="21"/>
  <c r="M3060" i="21"/>
  <c r="K3060" i="21"/>
  <c r="J3060" i="21"/>
  <c r="H3061" i="21"/>
  <c r="I3060" i="21"/>
  <c r="L3060" i="21"/>
  <c r="P3059" i="21"/>
  <c r="O3059" i="21"/>
  <c r="Q3059" i="21"/>
  <c r="N3059" i="21"/>
  <c r="D3056" i="21"/>
  <c r="E3055" i="21"/>
  <c r="F3055" i="21"/>
  <c r="L3061" i="21"/>
  <c r="K3061" i="21"/>
  <c r="H3062" i="21"/>
  <c r="M3061" i="21"/>
  <c r="J3061" i="21"/>
  <c r="I3061" i="21"/>
  <c r="P3060" i="21"/>
  <c r="Q3060" i="21"/>
  <c r="O3060" i="21"/>
  <c r="N3060" i="21"/>
  <c r="E3056" i="21"/>
  <c r="F3056" i="21"/>
  <c r="D3057" i="21"/>
  <c r="J3062" i="21"/>
  <c r="M3062" i="21"/>
  <c r="H3063" i="21"/>
  <c r="I3062" i="21"/>
  <c r="K3062" i="21"/>
  <c r="L3062" i="21"/>
  <c r="N3061" i="21"/>
  <c r="Q3061" i="21"/>
  <c r="O3061" i="21"/>
  <c r="P3061" i="21"/>
  <c r="F3057" i="21"/>
  <c r="E3057" i="21"/>
  <c r="D3058" i="21"/>
  <c r="K3063" i="21"/>
  <c r="H3064" i="21"/>
  <c r="L3063" i="21"/>
  <c r="I3063" i="21"/>
  <c r="J3063" i="21"/>
  <c r="M3063" i="21"/>
  <c r="P3062" i="21"/>
  <c r="O3062" i="21"/>
  <c r="Q3062" i="21"/>
  <c r="N3062" i="21"/>
  <c r="D3059" i="21"/>
  <c r="F3058" i="21"/>
  <c r="E3058" i="21"/>
  <c r="M3064" i="21"/>
  <c r="I3064" i="21"/>
  <c r="H3065" i="21"/>
  <c r="J3064" i="21"/>
  <c r="K3064" i="21"/>
  <c r="L3064" i="21"/>
  <c r="Q3063" i="21"/>
  <c r="P3063" i="21"/>
  <c r="N3063" i="21"/>
  <c r="O3063" i="21"/>
  <c r="F3059" i="21"/>
  <c r="E3059" i="21"/>
  <c r="D3060" i="21"/>
  <c r="Q3064" i="21"/>
  <c r="O3064" i="21"/>
  <c r="N3064" i="21"/>
  <c r="P3064" i="21"/>
  <c r="M3065" i="21"/>
  <c r="K3065" i="21"/>
  <c r="I3065" i="21"/>
  <c r="H3066" i="21"/>
  <c r="L3065" i="21"/>
  <c r="J3065" i="21"/>
  <c r="D3061" i="21"/>
  <c r="F3060" i="21"/>
  <c r="E3060" i="21"/>
  <c r="O3065" i="21"/>
  <c r="P3065" i="21"/>
  <c r="N3065" i="21"/>
  <c r="Q3065" i="21"/>
  <c r="M3066" i="21"/>
  <c r="H3067" i="21"/>
  <c r="L3066" i="21"/>
  <c r="I3066" i="21"/>
  <c r="J3066" i="21"/>
  <c r="K3066" i="21"/>
  <c r="D3062" i="21"/>
  <c r="F3061" i="21"/>
  <c r="E3061" i="21"/>
  <c r="L3067" i="21"/>
  <c r="H3068" i="21"/>
  <c r="M3067" i="21"/>
  <c r="K3067" i="21"/>
  <c r="I3067" i="21"/>
  <c r="J3067" i="21"/>
  <c r="O3066" i="21"/>
  <c r="Q3066" i="21"/>
  <c r="N3066" i="21"/>
  <c r="P3066" i="21"/>
  <c r="E3062" i="21"/>
  <c r="F3062" i="21"/>
  <c r="D3063" i="21"/>
  <c r="I3068" i="21"/>
  <c r="K3068" i="21"/>
  <c r="J3068" i="21"/>
  <c r="H3069" i="21"/>
  <c r="L3068" i="21"/>
  <c r="M3068" i="21"/>
  <c r="P3067" i="21"/>
  <c r="Q3067" i="21"/>
  <c r="N3067" i="21"/>
  <c r="O3067" i="21"/>
  <c r="D3064" i="21"/>
  <c r="F3063" i="21"/>
  <c r="E3063" i="21"/>
  <c r="N3068" i="21"/>
  <c r="Q3068" i="21"/>
  <c r="P3068" i="21"/>
  <c r="O3068" i="21"/>
  <c r="K3069" i="21"/>
  <c r="H3070" i="21"/>
  <c r="J3069" i="21"/>
  <c r="M3069" i="21"/>
  <c r="I3069" i="21"/>
  <c r="L3069" i="21"/>
  <c r="E3064" i="21"/>
  <c r="F3064" i="21"/>
  <c r="D3065" i="21"/>
  <c r="J3070" i="21"/>
  <c r="H3071" i="21"/>
  <c r="K3070" i="21"/>
  <c r="L3070" i="21"/>
  <c r="M3070" i="21"/>
  <c r="I3070" i="21"/>
  <c r="N3069" i="21"/>
  <c r="Q3069" i="21"/>
  <c r="O3069" i="21"/>
  <c r="P3069" i="21"/>
  <c r="E3065" i="21"/>
  <c r="F3065" i="21"/>
  <c r="D3066" i="21"/>
  <c r="H3072" i="21"/>
  <c r="I3071" i="21"/>
  <c r="M3071" i="21"/>
  <c r="L3071" i="21"/>
  <c r="K3071" i="21"/>
  <c r="J3071" i="21"/>
  <c r="P3070" i="21"/>
  <c r="O3070" i="21"/>
  <c r="Q3070" i="21"/>
  <c r="N3070" i="21"/>
  <c r="D3067" i="21"/>
  <c r="F3066" i="21"/>
  <c r="E3066" i="21"/>
  <c r="M3072" i="21"/>
  <c r="H3073" i="21"/>
  <c r="K3072" i="21"/>
  <c r="L3072" i="21"/>
  <c r="I3072" i="21"/>
  <c r="J3072" i="21"/>
  <c r="Q3071" i="21"/>
  <c r="N3071" i="21"/>
  <c r="P3071" i="21"/>
  <c r="O3071" i="21"/>
  <c r="E3067" i="21"/>
  <c r="F3067" i="21"/>
  <c r="D3068" i="21"/>
  <c r="I3073" i="21"/>
  <c r="M3073" i="21"/>
  <c r="H3074" i="21"/>
  <c r="J3073" i="21"/>
  <c r="K3073" i="21"/>
  <c r="L3073" i="21"/>
  <c r="N3072" i="21"/>
  <c r="P3072" i="21"/>
  <c r="O3072" i="21"/>
  <c r="Q3072" i="21"/>
  <c r="D3069" i="21"/>
  <c r="E3068" i="21"/>
  <c r="F3068" i="21"/>
  <c r="P3073" i="21"/>
  <c r="N3073" i="21"/>
  <c r="Q3073" i="21"/>
  <c r="O3073" i="21"/>
  <c r="H3075" i="21"/>
  <c r="K3074" i="21"/>
  <c r="M3074" i="21"/>
  <c r="L3074" i="21"/>
  <c r="I3074" i="21"/>
  <c r="J3074" i="21"/>
  <c r="D3070" i="21"/>
  <c r="E3069" i="21"/>
  <c r="F3069" i="21"/>
  <c r="H3076" i="21"/>
  <c r="I3075" i="21"/>
  <c r="J3075" i="21"/>
  <c r="L3075" i="21"/>
  <c r="K3075" i="21"/>
  <c r="M3075" i="21"/>
  <c r="Q3074" i="21"/>
  <c r="P3074" i="21"/>
  <c r="O3074" i="21"/>
  <c r="N3074" i="21"/>
  <c r="F3070" i="21"/>
  <c r="E3070" i="21"/>
  <c r="D3071" i="21"/>
  <c r="L3076" i="21"/>
  <c r="K3076" i="21"/>
  <c r="I3076" i="21"/>
  <c r="J3076" i="21"/>
  <c r="H3077" i="21"/>
  <c r="M3076" i="21"/>
  <c r="O3075" i="21"/>
  <c r="Q3075" i="21"/>
  <c r="N3075" i="21"/>
  <c r="P3075" i="21"/>
  <c r="D3072" i="21"/>
  <c r="F3071" i="21"/>
  <c r="E3071" i="21"/>
  <c r="N3076" i="21"/>
  <c r="P3076" i="21"/>
  <c r="O3076" i="21"/>
  <c r="Q3076" i="21"/>
  <c r="H3078" i="21"/>
  <c r="J3077" i="21"/>
  <c r="L3077" i="21"/>
  <c r="M3077" i="21"/>
  <c r="K3077" i="21"/>
  <c r="I3077" i="21"/>
  <c r="D3073" i="21"/>
  <c r="E3072" i="21"/>
  <c r="F3072" i="21"/>
  <c r="M3078" i="21"/>
  <c r="I3078" i="21"/>
  <c r="K3078" i="21"/>
  <c r="H3079" i="21"/>
  <c r="L3078" i="21"/>
  <c r="J3078" i="21"/>
  <c r="N3077" i="21"/>
  <c r="P3077" i="21"/>
  <c r="Q3077" i="21"/>
  <c r="O3077" i="21"/>
  <c r="D3074" i="21"/>
  <c r="F3073" i="21"/>
  <c r="E3073" i="21"/>
  <c r="P3078" i="21"/>
  <c r="O3078" i="21"/>
  <c r="Q3078" i="21"/>
  <c r="N3078" i="21"/>
  <c r="K3079" i="21"/>
  <c r="J3079" i="21"/>
  <c r="I3079" i="21"/>
  <c r="M3079" i="21"/>
  <c r="H3080" i="21"/>
  <c r="L3079" i="21"/>
  <c r="D3075" i="21"/>
  <c r="E3074" i="21"/>
  <c r="F3074" i="21"/>
  <c r="O3079" i="21"/>
  <c r="P3079" i="21"/>
  <c r="Q3079" i="21"/>
  <c r="N3079" i="21"/>
  <c r="H3081" i="21"/>
  <c r="J3080" i="21"/>
  <c r="I3080" i="21"/>
  <c r="K3080" i="21"/>
  <c r="L3080" i="21"/>
  <c r="M3080" i="21"/>
  <c r="F3075" i="21"/>
  <c r="E3075" i="21"/>
  <c r="D3076" i="21"/>
  <c r="K3081" i="21"/>
  <c r="J3081" i="21"/>
  <c r="H3082" i="21"/>
  <c r="L3081" i="21"/>
  <c r="M3081" i="21"/>
  <c r="I3081" i="21"/>
  <c r="O3080" i="21"/>
  <c r="Q3080" i="21"/>
  <c r="N3080" i="21"/>
  <c r="P3080" i="21"/>
  <c r="F3076" i="21"/>
  <c r="D3077" i="21"/>
  <c r="E3076" i="21"/>
  <c r="H3083" i="21"/>
  <c r="L3082" i="21"/>
  <c r="I3082" i="21"/>
  <c r="M3082" i="21"/>
  <c r="J3082" i="21"/>
  <c r="K3082" i="21"/>
  <c r="N3081" i="21"/>
  <c r="O3081" i="21"/>
  <c r="P3081" i="21"/>
  <c r="Q3081" i="21"/>
  <c r="D3078" i="21"/>
  <c r="E3077" i="21"/>
  <c r="F3077" i="21"/>
  <c r="H3084" i="21"/>
  <c r="J3083" i="21"/>
  <c r="L3083" i="21"/>
  <c r="K3083" i="21"/>
  <c r="I3083" i="21"/>
  <c r="M3083" i="21"/>
  <c r="Q3082" i="21"/>
  <c r="N3082" i="21"/>
  <c r="P3082" i="21"/>
  <c r="O3082" i="21"/>
  <c r="E3078" i="21"/>
  <c r="F3078" i="21"/>
  <c r="D3079" i="21"/>
  <c r="M3084" i="21"/>
  <c r="L3084" i="21"/>
  <c r="K3084" i="21"/>
  <c r="J3084" i="21"/>
  <c r="H3085" i="21"/>
  <c r="I3084" i="21"/>
  <c r="P3083" i="21"/>
  <c r="O3083" i="21"/>
  <c r="Q3083" i="21"/>
  <c r="N3083" i="21"/>
  <c r="D3080" i="21"/>
  <c r="E3079" i="21"/>
  <c r="F3079" i="21"/>
  <c r="M3085" i="21"/>
  <c r="I3085" i="21"/>
  <c r="J3085" i="21"/>
  <c r="H3086" i="21"/>
  <c r="L3085" i="21"/>
  <c r="K3085" i="21"/>
  <c r="P3084" i="21"/>
  <c r="O3084" i="21"/>
  <c r="Q3084" i="21"/>
  <c r="N3084" i="21"/>
  <c r="D3081" i="21"/>
  <c r="E3080" i="21"/>
  <c r="F3080" i="21"/>
  <c r="O3085" i="21"/>
  <c r="N3085" i="21"/>
  <c r="P3085" i="21"/>
  <c r="Q3085" i="21"/>
  <c r="K3086" i="21"/>
  <c r="L3086" i="21"/>
  <c r="M3086" i="21"/>
  <c r="H3087" i="21"/>
  <c r="I3086" i="21"/>
  <c r="J3086" i="21"/>
  <c r="D3082" i="21"/>
  <c r="E3081" i="21"/>
  <c r="F3081" i="21"/>
  <c r="I3087" i="21"/>
  <c r="K3087" i="21"/>
  <c r="L3087" i="21"/>
  <c r="M3087" i="21"/>
  <c r="H3088" i="21"/>
  <c r="J3087" i="21"/>
  <c r="N3086" i="21"/>
  <c r="P3086" i="21"/>
  <c r="O3086" i="21"/>
  <c r="Q3086" i="21"/>
  <c r="D3083" i="21"/>
  <c r="E3082" i="21"/>
  <c r="F3082" i="21"/>
  <c r="P3087" i="21"/>
  <c r="N3087" i="21"/>
  <c r="O3087" i="21"/>
  <c r="Q3087" i="21"/>
  <c r="H3089" i="21"/>
  <c r="K3088" i="21"/>
  <c r="L3088" i="21"/>
  <c r="I3088" i="21"/>
  <c r="M3088" i="21"/>
  <c r="J3088" i="21"/>
  <c r="F3083" i="21"/>
  <c r="E3083" i="21"/>
  <c r="D3084" i="21"/>
  <c r="M3089" i="21"/>
  <c r="J3089" i="21"/>
  <c r="K3089" i="21"/>
  <c r="H3090" i="21"/>
  <c r="L3089" i="21"/>
  <c r="I3089" i="21"/>
  <c r="N3088" i="21"/>
  <c r="Q3088" i="21"/>
  <c r="O3088" i="21"/>
  <c r="P3088" i="21"/>
  <c r="D3085" i="21"/>
  <c r="E3084" i="21"/>
  <c r="F3084" i="21"/>
  <c r="L3090" i="21"/>
  <c r="I3090" i="21"/>
  <c r="J3090" i="21"/>
  <c r="H3091" i="21"/>
  <c r="K3090" i="21"/>
  <c r="M3090" i="21"/>
  <c r="N3089" i="21"/>
  <c r="O3089" i="21"/>
  <c r="P3089" i="21"/>
  <c r="Q3089" i="21"/>
  <c r="D3086" i="21"/>
  <c r="F3085" i="21"/>
  <c r="E3085" i="21"/>
  <c r="P3090" i="21"/>
  <c r="O3090" i="21"/>
  <c r="Q3090" i="21"/>
  <c r="N3090" i="21"/>
  <c r="H3092" i="21"/>
  <c r="I3091" i="21"/>
  <c r="J3091" i="21"/>
  <c r="K3091" i="21"/>
  <c r="L3091" i="21"/>
  <c r="M3091" i="21"/>
  <c r="F3086" i="21"/>
  <c r="E3086" i="21"/>
  <c r="D3087" i="21"/>
  <c r="I3092" i="21"/>
  <c r="L3092" i="21"/>
  <c r="M3092" i="21"/>
  <c r="H3093" i="21"/>
  <c r="K3092" i="21"/>
  <c r="J3092" i="21"/>
  <c r="P3091" i="21"/>
  <c r="Q3091" i="21"/>
  <c r="O3091" i="21"/>
  <c r="N3091" i="21"/>
  <c r="D3088" i="21"/>
  <c r="E3087" i="21"/>
  <c r="F3087" i="21"/>
  <c r="N3092" i="21"/>
  <c r="P3092" i="21"/>
  <c r="O3092" i="21"/>
  <c r="Q3092" i="21"/>
  <c r="J3093" i="21"/>
  <c r="L3093" i="21"/>
  <c r="K3093" i="21"/>
  <c r="M3093" i="21"/>
  <c r="H3094" i="21"/>
  <c r="I3093" i="21"/>
  <c r="E3088" i="21"/>
  <c r="F3088" i="21"/>
  <c r="D3089" i="21"/>
  <c r="K3094" i="21"/>
  <c r="M3094" i="21"/>
  <c r="H3095" i="21"/>
  <c r="I3094" i="21"/>
  <c r="L3094" i="21"/>
  <c r="J3094" i="21"/>
  <c r="N3093" i="21"/>
  <c r="Q3093" i="21"/>
  <c r="O3093" i="21"/>
  <c r="P3093" i="21"/>
  <c r="E3089" i="21"/>
  <c r="F3089" i="21"/>
  <c r="D3090" i="21"/>
  <c r="L3095" i="21"/>
  <c r="M3095" i="21"/>
  <c r="H3096" i="21"/>
  <c r="I3095" i="21"/>
  <c r="J3095" i="21"/>
  <c r="K3095" i="21"/>
  <c r="P3094" i="21"/>
  <c r="O3094" i="21"/>
  <c r="Q3094" i="21"/>
  <c r="N3094" i="21"/>
  <c r="E3090" i="21"/>
  <c r="F3090" i="21"/>
  <c r="D3091" i="21"/>
  <c r="J3096" i="21"/>
  <c r="I3096" i="21"/>
  <c r="K3096" i="21"/>
  <c r="H3097" i="21"/>
  <c r="L3096" i="21"/>
  <c r="M3096" i="21"/>
  <c r="Q3095" i="21"/>
  <c r="N3095" i="21"/>
  <c r="P3095" i="21"/>
  <c r="O3095" i="21"/>
  <c r="E3091" i="21"/>
  <c r="F3091" i="21"/>
  <c r="D3092" i="21"/>
  <c r="P3096" i="21"/>
  <c r="O3096" i="21"/>
  <c r="Q3096" i="21"/>
  <c r="N3096" i="21"/>
  <c r="K3097" i="21"/>
  <c r="I3097" i="21"/>
  <c r="J3097" i="21"/>
  <c r="H3098" i="21"/>
  <c r="L3097" i="21"/>
  <c r="M3097" i="21"/>
  <c r="D3093" i="21"/>
  <c r="F3092" i="21"/>
  <c r="E3092" i="21"/>
  <c r="P3097" i="21"/>
  <c r="N3097" i="21"/>
  <c r="O3097" i="21"/>
  <c r="Q3097" i="21"/>
  <c r="J3098" i="21"/>
  <c r="K3098" i="21"/>
  <c r="M3098" i="21"/>
  <c r="H3099" i="21"/>
  <c r="L3098" i="21"/>
  <c r="I3098" i="21"/>
  <c r="D3094" i="21"/>
  <c r="F3093" i="21"/>
  <c r="E3093" i="21"/>
  <c r="M3099" i="21"/>
  <c r="K3099" i="21"/>
  <c r="I3099" i="21"/>
  <c r="L3099" i="21"/>
  <c r="H3100" i="21"/>
  <c r="J3099" i="21"/>
  <c r="Q3098" i="21"/>
  <c r="N3098" i="21"/>
  <c r="O3098" i="21"/>
  <c r="P3098" i="21"/>
  <c r="E3094" i="21"/>
  <c r="F3094" i="21"/>
  <c r="D3095" i="21"/>
  <c r="P3099" i="21"/>
  <c r="N3099" i="21"/>
  <c r="Q3099" i="21"/>
  <c r="O3099" i="21"/>
  <c r="J3100" i="21"/>
  <c r="I3100" i="21"/>
  <c r="K3100" i="21"/>
  <c r="H3101" i="21"/>
  <c r="L3100" i="21"/>
  <c r="M3100" i="21"/>
  <c r="D3096" i="21"/>
  <c r="F3095" i="21"/>
  <c r="E3095" i="21"/>
  <c r="P3100" i="21"/>
  <c r="O3100" i="21"/>
  <c r="N3100" i="21"/>
  <c r="Q3100" i="21"/>
  <c r="J3101" i="21"/>
  <c r="M3101" i="21"/>
  <c r="I3101" i="21"/>
  <c r="K3101" i="21"/>
  <c r="H3102" i="21"/>
  <c r="L3101" i="21"/>
  <c r="F3096" i="21"/>
  <c r="E3096" i="21"/>
  <c r="D3097" i="21"/>
  <c r="N3101" i="21"/>
  <c r="Q3101" i="21"/>
  <c r="O3101" i="21"/>
  <c r="P3101" i="21"/>
  <c r="K3102" i="21"/>
  <c r="J3102" i="21"/>
  <c r="H3103" i="21"/>
  <c r="L3102" i="21"/>
  <c r="M3102" i="21"/>
  <c r="I3102" i="21"/>
  <c r="F3097" i="21"/>
  <c r="E3097" i="21"/>
  <c r="D3098" i="21"/>
  <c r="M3103" i="21"/>
  <c r="J3103" i="21"/>
  <c r="H3104" i="21"/>
  <c r="L3103" i="21"/>
  <c r="K3103" i="21"/>
  <c r="I3103" i="21"/>
  <c r="O3102" i="21"/>
  <c r="P3102" i="21"/>
  <c r="Q3102" i="21"/>
  <c r="N3102" i="21"/>
  <c r="F3098" i="21"/>
  <c r="E3098" i="21"/>
  <c r="D3099" i="21"/>
  <c r="K3104" i="21"/>
  <c r="L3104" i="21"/>
  <c r="M3104" i="21"/>
  <c r="H3105" i="21"/>
  <c r="I3104" i="21"/>
  <c r="J3104" i="21"/>
  <c r="P3103" i="21"/>
  <c r="O3103" i="21"/>
  <c r="N3103" i="21"/>
  <c r="Q3103" i="21"/>
  <c r="E3099" i="21"/>
  <c r="F3099" i="21"/>
  <c r="D3100" i="21"/>
  <c r="J3105" i="21"/>
  <c r="K3105" i="21"/>
  <c r="L3105" i="21"/>
  <c r="H3106" i="21"/>
  <c r="I3105" i="21"/>
  <c r="M3105" i="21"/>
  <c r="N3104" i="21"/>
  <c r="P3104" i="21"/>
  <c r="O3104" i="21"/>
  <c r="Q3104" i="21"/>
  <c r="D3101" i="21"/>
  <c r="F3100" i="21"/>
  <c r="E3100" i="21"/>
  <c r="I3106" i="21"/>
  <c r="J3106" i="21"/>
  <c r="K3106" i="21"/>
  <c r="H3107" i="21"/>
  <c r="M3106" i="21"/>
  <c r="L3106" i="21"/>
  <c r="Q3105" i="21"/>
  <c r="P3105" i="21"/>
  <c r="N3105" i="21"/>
  <c r="O3105" i="21"/>
  <c r="D3102" i="21"/>
  <c r="E3101" i="21"/>
  <c r="F3101" i="21"/>
  <c r="O3106" i="21"/>
  <c r="Q3106" i="21"/>
  <c r="P3106" i="21"/>
  <c r="N3106" i="21"/>
  <c r="I3107" i="21"/>
  <c r="J3107" i="21"/>
  <c r="L3107" i="21"/>
  <c r="K3107" i="21"/>
  <c r="H3108" i="21"/>
  <c r="M3107" i="21"/>
  <c r="E3102" i="21"/>
  <c r="F3102" i="21"/>
  <c r="D3103" i="21"/>
  <c r="O3107" i="21"/>
  <c r="N3107" i="21"/>
  <c r="Q3107" i="21"/>
  <c r="P3107" i="21"/>
  <c r="I3108" i="21"/>
  <c r="M3108" i="21"/>
  <c r="K3108" i="21"/>
  <c r="H3109" i="21"/>
  <c r="L3108" i="21"/>
  <c r="J3108" i="21"/>
  <c r="D3104" i="21"/>
  <c r="E3103" i="21"/>
  <c r="F3103" i="21"/>
  <c r="Q3108" i="21"/>
  <c r="N3108" i="21"/>
  <c r="P3108" i="21"/>
  <c r="O3108" i="21"/>
  <c r="M3109" i="21"/>
  <c r="K3109" i="21"/>
  <c r="I3109" i="21"/>
  <c r="J3109" i="21"/>
  <c r="H3110" i="21"/>
  <c r="L3109" i="21"/>
  <c r="F3104" i="21"/>
  <c r="E3104" i="21"/>
  <c r="D3105" i="21"/>
  <c r="P3109" i="21"/>
  <c r="N3109" i="21"/>
  <c r="Q3109" i="21"/>
  <c r="O3109" i="21"/>
  <c r="M3110" i="21"/>
  <c r="J3110" i="21"/>
  <c r="H3111" i="21"/>
  <c r="I3110" i="21"/>
  <c r="K3110" i="21"/>
  <c r="L3110" i="21"/>
  <c r="E3105" i="21"/>
  <c r="F3105" i="21"/>
  <c r="D3106" i="21"/>
  <c r="M3111" i="21"/>
  <c r="K3111" i="21"/>
  <c r="H3112" i="21"/>
  <c r="L3111" i="21"/>
  <c r="I3111" i="21"/>
  <c r="J3111" i="21"/>
  <c r="P3110" i="21"/>
  <c r="O3110" i="21"/>
  <c r="Q3110" i="21"/>
  <c r="N3110" i="21"/>
  <c r="E3106" i="21"/>
  <c r="D3107" i="21"/>
  <c r="F3106" i="21"/>
  <c r="J3112" i="21"/>
  <c r="I3112" i="21"/>
  <c r="K3112" i="21"/>
  <c r="H3113" i="21"/>
  <c r="L3112" i="21"/>
  <c r="M3112" i="21"/>
  <c r="N3111" i="21"/>
  <c r="O3111" i="21"/>
  <c r="P3111" i="21"/>
  <c r="Q3111" i="21"/>
  <c r="F3107" i="21"/>
  <c r="E3107" i="21"/>
  <c r="D3108" i="21"/>
  <c r="O3112" i="21"/>
  <c r="Q3112" i="21"/>
  <c r="N3112" i="21"/>
  <c r="P3112" i="21"/>
  <c r="L3113" i="21"/>
  <c r="M3113" i="21"/>
  <c r="I3113" i="21"/>
  <c r="H3114" i="21"/>
  <c r="K3113" i="21"/>
  <c r="J3113" i="21"/>
  <c r="D3109" i="21"/>
  <c r="F3108" i="21"/>
  <c r="E3108" i="21"/>
  <c r="Q3113" i="21"/>
  <c r="O3113" i="21"/>
  <c r="P3113" i="21"/>
  <c r="N3113" i="21"/>
  <c r="J3114" i="21"/>
  <c r="K3114" i="21"/>
  <c r="I3114" i="21"/>
  <c r="H3115" i="21"/>
  <c r="L3114" i="21"/>
  <c r="M3114" i="21"/>
  <c r="D3110" i="21"/>
  <c r="E3109" i="21"/>
  <c r="F3109" i="21"/>
  <c r="Q3114" i="21"/>
  <c r="N3114" i="21"/>
  <c r="P3114" i="21"/>
  <c r="O3114" i="21"/>
  <c r="L3115" i="21"/>
  <c r="K3115" i="21"/>
  <c r="M3115" i="21"/>
  <c r="H3116" i="21"/>
  <c r="J3115" i="21"/>
  <c r="I3115" i="21"/>
  <c r="F3110" i="21"/>
  <c r="E3110" i="21"/>
  <c r="D3111" i="21"/>
  <c r="L3116" i="21"/>
  <c r="J3116" i="21"/>
  <c r="K3116" i="21"/>
  <c r="H3117" i="21"/>
  <c r="M3116" i="21"/>
  <c r="I3116" i="21"/>
  <c r="P3115" i="21"/>
  <c r="Q3115" i="21"/>
  <c r="O3115" i="21"/>
  <c r="N3115" i="21"/>
  <c r="D3112" i="21"/>
  <c r="E3111" i="21"/>
  <c r="F3111" i="21"/>
  <c r="J3117" i="21"/>
  <c r="K3117" i="21"/>
  <c r="L3117" i="21"/>
  <c r="H3118" i="21"/>
  <c r="I3117" i="21"/>
  <c r="M3117" i="21"/>
  <c r="P3116" i="21"/>
  <c r="O3116" i="21"/>
  <c r="N3116" i="21"/>
  <c r="Q3116" i="21"/>
  <c r="E3112" i="21"/>
  <c r="F3112" i="21"/>
  <c r="D3113" i="21"/>
  <c r="K3118" i="21"/>
  <c r="I3118" i="21"/>
  <c r="H3119" i="21"/>
  <c r="L3118" i="21"/>
  <c r="M3118" i="21"/>
  <c r="J3118" i="21"/>
  <c r="O3117" i="21"/>
  <c r="N3117" i="21"/>
  <c r="P3117" i="21"/>
  <c r="Q3117" i="21"/>
  <c r="E3113" i="21"/>
  <c r="F3113" i="21"/>
  <c r="D3114" i="21"/>
  <c r="N3118" i="21"/>
  <c r="P3118" i="21"/>
  <c r="O3118" i="21"/>
  <c r="Q3118" i="21"/>
  <c r="M3119" i="21"/>
  <c r="J3119" i="21"/>
  <c r="H3120" i="21"/>
  <c r="K3119" i="21"/>
  <c r="I3119" i="21"/>
  <c r="L3119" i="21"/>
  <c r="D3115" i="21"/>
  <c r="F3114" i="21"/>
  <c r="E3114" i="21"/>
  <c r="K3120" i="21"/>
  <c r="L3120" i="21"/>
  <c r="I3120" i="21"/>
  <c r="H3121" i="21"/>
  <c r="M3120" i="21"/>
  <c r="J3120" i="21"/>
  <c r="N3119" i="21"/>
  <c r="P3119" i="21"/>
  <c r="O3119" i="21"/>
  <c r="Q3119" i="21"/>
  <c r="E3115" i="21"/>
  <c r="F3115" i="21"/>
  <c r="D3116" i="21"/>
  <c r="N3120" i="21"/>
  <c r="Q3120" i="21"/>
  <c r="P3120" i="21"/>
  <c r="O3120" i="21"/>
  <c r="L3121" i="21"/>
  <c r="K3121" i="21"/>
  <c r="J3121" i="21"/>
  <c r="H3122" i="21"/>
  <c r="I3121" i="21"/>
  <c r="M3121" i="21"/>
  <c r="D3117" i="21"/>
  <c r="F3116" i="21"/>
  <c r="E3116" i="21"/>
  <c r="I3122" i="21"/>
  <c r="M3122" i="21"/>
  <c r="H3123" i="21"/>
  <c r="J3122" i="21"/>
  <c r="K3122" i="21"/>
  <c r="L3122" i="21"/>
  <c r="Q3121" i="21"/>
  <c r="O3121" i="21"/>
  <c r="P3121" i="21"/>
  <c r="N3121" i="21"/>
  <c r="D3118" i="21"/>
  <c r="E3117" i="21"/>
  <c r="F3117" i="21"/>
  <c r="P3122" i="21"/>
  <c r="O3122" i="21"/>
  <c r="Q3122" i="21"/>
  <c r="N3122" i="21"/>
  <c r="K3123" i="21"/>
  <c r="M3123" i="21"/>
  <c r="H3124" i="21"/>
  <c r="I3123" i="21"/>
  <c r="J3123" i="21"/>
  <c r="L3123" i="21"/>
  <c r="E3118" i="21"/>
  <c r="F3118" i="21"/>
  <c r="D3119" i="21"/>
  <c r="L3124" i="21"/>
  <c r="M3124" i="21"/>
  <c r="I3124" i="21"/>
  <c r="H3125" i="21"/>
  <c r="K3124" i="21"/>
  <c r="J3124" i="21"/>
  <c r="P3123" i="21"/>
  <c r="Q3123" i="21"/>
  <c r="O3123" i="21"/>
  <c r="N3123" i="21"/>
  <c r="D3120" i="21"/>
  <c r="E3119" i="21"/>
  <c r="F3119" i="21"/>
  <c r="Q3124" i="21"/>
  <c r="N3124" i="21"/>
  <c r="P3124" i="21"/>
  <c r="O3124" i="21"/>
  <c r="M3125" i="21"/>
  <c r="K3125" i="21"/>
  <c r="H3126" i="21"/>
  <c r="J3125" i="21"/>
  <c r="L3125" i="21"/>
  <c r="I3125" i="21"/>
  <c r="E3120" i="21"/>
  <c r="F3120" i="21"/>
  <c r="D3121" i="21"/>
  <c r="H3127" i="21"/>
  <c r="M3126" i="21"/>
  <c r="K3126" i="21"/>
  <c r="L3126" i="21"/>
  <c r="I3126" i="21"/>
  <c r="J3126" i="21"/>
  <c r="Q3125" i="21"/>
  <c r="N3125" i="21"/>
  <c r="P3125" i="21"/>
  <c r="O3125" i="21"/>
  <c r="F3121" i="21"/>
  <c r="E3121" i="21"/>
  <c r="D3122" i="21"/>
  <c r="K3127" i="21"/>
  <c r="L3127" i="21"/>
  <c r="M3127" i="21"/>
  <c r="H3128" i="21"/>
  <c r="I3127" i="21"/>
  <c r="J3127" i="21"/>
  <c r="Q3126" i="21"/>
  <c r="P3126" i="21"/>
  <c r="O3126" i="21"/>
  <c r="N3126" i="21"/>
  <c r="E3122" i="21"/>
  <c r="F3122" i="21"/>
  <c r="D3123" i="21"/>
  <c r="J3128" i="21"/>
  <c r="I3128" i="21"/>
  <c r="H3129" i="21"/>
  <c r="K3128" i="21"/>
  <c r="M3128" i="21"/>
  <c r="L3128" i="21"/>
  <c r="O3127" i="21"/>
  <c r="N3127" i="21"/>
  <c r="P3127" i="21"/>
  <c r="Q3127" i="21"/>
  <c r="F3123" i="21"/>
  <c r="E3123" i="21"/>
  <c r="D3124" i="21"/>
  <c r="P3128" i="21"/>
  <c r="N3128" i="21"/>
  <c r="O3128" i="21"/>
  <c r="Q3128" i="21"/>
  <c r="I3129" i="21"/>
  <c r="M3129" i="21"/>
  <c r="H3130" i="21"/>
  <c r="K3129" i="21"/>
  <c r="L3129" i="21"/>
  <c r="J3129" i="21"/>
  <c r="D3125" i="21"/>
  <c r="F3124" i="21"/>
  <c r="E3124" i="21"/>
  <c r="O3129" i="21"/>
  <c r="P3129" i="21"/>
  <c r="N3129" i="21"/>
  <c r="Q3129" i="21"/>
  <c r="H3131" i="21"/>
  <c r="L3130" i="21"/>
  <c r="M3130" i="21"/>
  <c r="I3130" i="21"/>
  <c r="J3130" i="21"/>
  <c r="K3130" i="21"/>
  <c r="D3126" i="21"/>
  <c r="F3125" i="21"/>
  <c r="E3125" i="21"/>
  <c r="H3132" i="21"/>
  <c r="M3131" i="21"/>
  <c r="K3131" i="21"/>
  <c r="I3131" i="21"/>
  <c r="J3131" i="21"/>
  <c r="L3131" i="21"/>
  <c r="O3130" i="21"/>
  <c r="Q3130" i="21"/>
  <c r="N3130" i="21"/>
  <c r="P3130" i="21"/>
  <c r="F3126" i="21"/>
  <c r="E3126" i="21"/>
  <c r="D3127" i="21"/>
  <c r="L3132" i="21"/>
  <c r="M3132" i="21"/>
  <c r="H3133" i="21"/>
  <c r="I3132" i="21"/>
  <c r="K3132" i="21"/>
  <c r="J3132" i="21"/>
  <c r="N3131" i="21"/>
  <c r="P3131" i="21"/>
  <c r="Q3131" i="21"/>
  <c r="O3131" i="21"/>
  <c r="D3128" i="21"/>
  <c r="F3127" i="21"/>
  <c r="E3127" i="21"/>
  <c r="J3133" i="21"/>
  <c r="M3133" i="21"/>
  <c r="K3133" i="21"/>
  <c r="I3133" i="21"/>
  <c r="H3134" i="21"/>
  <c r="L3133" i="21"/>
  <c r="O3132" i="21"/>
  <c r="P3132" i="21"/>
  <c r="N3132" i="21"/>
  <c r="Q3132" i="21"/>
  <c r="F3128" i="21"/>
  <c r="E3128" i="21"/>
  <c r="D3129" i="21"/>
  <c r="N3133" i="21"/>
  <c r="Q3133" i="21"/>
  <c r="P3133" i="21"/>
  <c r="O3133" i="21"/>
  <c r="L3134" i="21"/>
  <c r="M3134" i="21"/>
  <c r="H3135" i="21"/>
  <c r="J3134" i="21"/>
  <c r="I3134" i="21"/>
  <c r="K3134" i="21"/>
  <c r="F3129" i="21"/>
  <c r="E3129" i="21"/>
  <c r="D3130" i="21"/>
  <c r="H3136" i="21"/>
  <c r="K3135" i="21"/>
  <c r="J3135" i="21"/>
  <c r="L3135" i="21"/>
  <c r="M3135" i="21"/>
  <c r="I3135" i="21"/>
  <c r="P3134" i="21"/>
  <c r="O3134" i="21"/>
  <c r="N3134" i="21"/>
  <c r="Q3134" i="21"/>
  <c r="E3130" i="21"/>
  <c r="F3130" i="21"/>
  <c r="D3131" i="21"/>
  <c r="L3136" i="21"/>
  <c r="M3136" i="21"/>
  <c r="H3137" i="21"/>
  <c r="I3136" i="21"/>
  <c r="K3136" i="21"/>
  <c r="J3136" i="21"/>
  <c r="N3135" i="21"/>
  <c r="Q3135" i="21"/>
  <c r="O3135" i="21"/>
  <c r="P3135" i="21"/>
  <c r="E3131" i="21"/>
  <c r="F3131" i="21"/>
  <c r="D3132" i="21"/>
  <c r="J3137" i="21"/>
  <c r="K3137" i="21"/>
  <c r="I3137" i="21"/>
  <c r="H3138" i="21"/>
  <c r="L3137" i="21"/>
  <c r="M3137" i="21"/>
  <c r="N3136" i="21"/>
  <c r="Q3136" i="21"/>
  <c r="P3136" i="21"/>
  <c r="O3136" i="21"/>
  <c r="D3133" i="21"/>
  <c r="F3132" i="21"/>
  <c r="E3132" i="21"/>
  <c r="Q3137" i="21"/>
  <c r="O3137" i="21"/>
  <c r="N3137" i="21"/>
  <c r="P3137" i="21"/>
  <c r="J3138" i="21"/>
  <c r="I3138" i="21"/>
  <c r="H3139" i="21"/>
  <c r="M3138" i="21"/>
  <c r="K3138" i="21"/>
  <c r="L3138" i="21"/>
  <c r="E3133" i="21"/>
  <c r="D3134" i="21"/>
  <c r="F3133" i="21"/>
  <c r="O3138" i="21"/>
  <c r="N3138" i="21"/>
  <c r="Q3138" i="21"/>
  <c r="P3138" i="21"/>
  <c r="J3139" i="21"/>
  <c r="H3140" i="21"/>
  <c r="I3139" i="21"/>
  <c r="M3139" i="21"/>
  <c r="L3139" i="21"/>
  <c r="K3139" i="21"/>
  <c r="F3134" i="21"/>
  <c r="D3135" i="21"/>
  <c r="E3134" i="21"/>
  <c r="L3140" i="21"/>
  <c r="I3140" i="21"/>
  <c r="K3140" i="21"/>
  <c r="M3140" i="21"/>
  <c r="H3141" i="21"/>
  <c r="J3140" i="21"/>
  <c r="Q3139" i="21"/>
  <c r="O3139" i="21"/>
  <c r="P3139" i="21"/>
  <c r="N3139" i="21"/>
  <c r="E3135" i="21"/>
  <c r="D3136" i="21"/>
  <c r="F3135" i="21"/>
  <c r="P3140" i="21"/>
  <c r="O3140" i="21"/>
  <c r="Q3140" i="21"/>
  <c r="N3140" i="21"/>
  <c r="K3141" i="21"/>
  <c r="M3141" i="21"/>
  <c r="H3142" i="21"/>
  <c r="J3141" i="21"/>
  <c r="I3141" i="21"/>
  <c r="L3141" i="21"/>
  <c r="D3137" i="21"/>
  <c r="F3136" i="21"/>
  <c r="E3136" i="21"/>
  <c r="M3142" i="21"/>
  <c r="I3142" i="21"/>
  <c r="K3142" i="21"/>
  <c r="J3142" i="21"/>
  <c r="H3143" i="21"/>
  <c r="L3142" i="21"/>
  <c r="N3141" i="21"/>
  <c r="O3141" i="21"/>
  <c r="P3141" i="21"/>
  <c r="Q3141" i="21"/>
  <c r="D3138" i="21"/>
  <c r="F3137" i="21"/>
  <c r="E3137" i="21"/>
  <c r="Q3142" i="21"/>
  <c r="P3142" i="21"/>
  <c r="O3142" i="21"/>
  <c r="N3142" i="21"/>
  <c r="I3143" i="21"/>
  <c r="J3143" i="21"/>
  <c r="M3143" i="21"/>
  <c r="K3143" i="21"/>
  <c r="H3144" i="21"/>
  <c r="L3143" i="21"/>
  <c r="D3139" i="21"/>
  <c r="F3138" i="21"/>
  <c r="E3138" i="21"/>
  <c r="P3143" i="21"/>
  <c r="O3143" i="21"/>
  <c r="Q3143" i="21"/>
  <c r="N3143" i="21"/>
  <c r="L3144" i="21"/>
  <c r="H3145" i="21"/>
  <c r="J3144" i="21"/>
  <c r="I3144" i="21"/>
  <c r="K3144" i="21"/>
  <c r="M3144" i="21"/>
  <c r="E3139" i="21"/>
  <c r="F3139" i="21"/>
  <c r="D3140" i="21"/>
  <c r="M3145" i="21"/>
  <c r="K3145" i="21"/>
  <c r="J3145" i="21"/>
  <c r="H3146" i="21"/>
  <c r="L3145" i="21"/>
  <c r="I3145" i="21"/>
  <c r="O3144" i="21"/>
  <c r="N3144" i="21"/>
  <c r="Q3144" i="21"/>
  <c r="P3144" i="21"/>
  <c r="D3141" i="21"/>
  <c r="E3140" i="21"/>
  <c r="F3140" i="21"/>
  <c r="J3146" i="21"/>
  <c r="I3146" i="21"/>
  <c r="L3146" i="21"/>
  <c r="M3146" i="21"/>
  <c r="H3147" i="21"/>
  <c r="K3146" i="21"/>
  <c r="N3145" i="21"/>
  <c r="O3145" i="21"/>
  <c r="P3145" i="21"/>
  <c r="Q3145" i="21"/>
  <c r="F3141" i="21"/>
  <c r="D3142" i="21"/>
  <c r="E3141" i="21"/>
  <c r="P3146" i="21"/>
  <c r="Q3146" i="21"/>
  <c r="N3146" i="21"/>
  <c r="O3146" i="21"/>
  <c r="J3147" i="21"/>
  <c r="L3147" i="21"/>
  <c r="H3148" i="21"/>
  <c r="M3147" i="21"/>
  <c r="K3147" i="21"/>
  <c r="I3147" i="21"/>
  <c r="E3142" i="21"/>
  <c r="F3142" i="21"/>
  <c r="D3143" i="21"/>
  <c r="L3148" i="21"/>
  <c r="H3149" i="21"/>
  <c r="M3148" i="21"/>
  <c r="K3148" i="21"/>
  <c r="J3148" i="21"/>
  <c r="I3148" i="21"/>
  <c r="O3147" i="21"/>
  <c r="P3147" i="21"/>
  <c r="Q3147" i="21"/>
  <c r="N3147" i="21"/>
  <c r="F3143" i="21"/>
  <c r="D3144" i="21"/>
  <c r="E3143" i="21"/>
  <c r="I3149" i="21"/>
  <c r="L3149" i="21"/>
  <c r="J3149" i="21"/>
  <c r="H3150" i="21"/>
  <c r="K3149" i="21"/>
  <c r="M3149" i="21"/>
  <c r="P3148" i="21"/>
  <c r="O3148" i="21"/>
  <c r="Q3148" i="21"/>
  <c r="N3148" i="21"/>
  <c r="E3144" i="21"/>
  <c r="F3144" i="21"/>
  <c r="D3145" i="21"/>
  <c r="N3149" i="21"/>
  <c r="O3149" i="21"/>
  <c r="P3149" i="21"/>
  <c r="Q3149" i="21"/>
  <c r="K3150" i="21"/>
  <c r="H3151" i="21"/>
  <c r="L3150" i="21"/>
  <c r="M3150" i="21"/>
  <c r="I3150" i="21"/>
  <c r="J3150" i="21"/>
  <c r="E3145" i="21"/>
  <c r="F3145" i="21"/>
  <c r="D3146" i="21"/>
  <c r="H3152" i="21"/>
  <c r="M3151" i="21"/>
  <c r="J3151" i="21"/>
  <c r="K3151" i="21"/>
  <c r="L3151" i="21"/>
  <c r="I3151" i="21"/>
  <c r="O3150" i="21"/>
  <c r="N3150" i="21"/>
  <c r="P3150" i="21"/>
  <c r="Q3150" i="21"/>
  <c r="E3146" i="21"/>
  <c r="F3146" i="21"/>
  <c r="D3147" i="21"/>
  <c r="K3152" i="21"/>
  <c r="H3153" i="21"/>
  <c r="L3152" i="21"/>
  <c r="I3152" i="21"/>
  <c r="M3152" i="21"/>
  <c r="J3152" i="21"/>
  <c r="P3151" i="21"/>
  <c r="N3151" i="21"/>
  <c r="O3151" i="21"/>
  <c r="Q3151" i="21"/>
  <c r="D3148" i="21"/>
  <c r="F3147" i="21"/>
  <c r="E3147" i="21"/>
  <c r="I3153" i="21"/>
  <c r="M3153" i="21"/>
  <c r="H3154" i="21"/>
  <c r="K3153" i="21"/>
  <c r="L3153" i="21"/>
  <c r="J3153" i="21"/>
  <c r="P3152" i="21"/>
  <c r="O3152" i="21"/>
  <c r="Q3152" i="21"/>
  <c r="N3152" i="21"/>
  <c r="E3148" i="21"/>
  <c r="D3149" i="21"/>
  <c r="F3148" i="21"/>
  <c r="P3153" i="21"/>
  <c r="N3153" i="21"/>
  <c r="O3153" i="21"/>
  <c r="Q3153" i="21"/>
  <c r="K3154" i="21"/>
  <c r="L3154" i="21"/>
  <c r="H3155" i="21"/>
  <c r="M3154" i="21"/>
  <c r="I3154" i="21"/>
  <c r="J3154" i="21"/>
  <c r="D3150" i="21"/>
  <c r="E3149" i="21"/>
  <c r="F3149" i="21"/>
  <c r="L3155" i="21"/>
  <c r="M3155" i="21"/>
  <c r="J3155" i="21"/>
  <c r="H3156" i="21"/>
  <c r="I3155" i="21"/>
  <c r="K3155" i="21"/>
  <c r="Q3154" i="21"/>
  <c r="N3154" i="21"/>
  <c r="P3154" i="21"/>
  <c r="O3154" i="21"/>
  <c r="F3150" i="21"/>
  <c r="E3150" i="21"/>
  <c r="D3151" i="21"/>
  <c r="M3156" i="21"/>
  <c r="K3156" i="21"/>
  <c r="L3156" i="21"/>
  <c r="H3157" i="21"/>
  <c r="J3156" i="21"/>
  <c r="I3156" i="21"/>
  <c r="P3155" i="21"/>
  <c r="Q3155" i="21"/>
  <c r="O3155" i="21"/>
  <c r="N3155" i="21"/>
  <c r="D3152" i="21"/>
  <c r="F3151" i="21"/>
  <c r="E3151" i="21"/>
  <c r="J3157" i="21"/>
  <c r="M3157" i="21"/>
  <c r="K3157" i="21"/>
  <c r="H3158" i="21"/>
  <c r="L3157" i="21"/>
  <c r="I3157" i="21"/>
  <c r="Q3156" i="21"/>
  <c r="N3156" i="21"/>
  <c r="P3156" i="21"/>
  <c r="O3156" i="21"/>
  <c r="D3153" i="21"/>
  <c r="E3152" i="21"/>
  <c r="F3152" i="21"/>
  <c r="H3159" i="21"/>
  <c r="I3158" i="21"/>
  <c r="L3158" i="21"/>
  <c r="M3158" i="21"/>
  <c r="K3158" i="21"/>
  <c r="J3158" i="21"/>
  <c r="P3157" i="21"/>
  <c r="N3157" i="21"/>
  <c r="Q3157" i="21"/>
  <c r="O3157" i="21"/>
  <c r="F3153" i="21"/>
  <c r="E3153" i="21"/>
  <c r="D3154" i="21"/>
  <c r="M3159" i="21"/>
  <c r="I3159" i="21"/>
  <c r="J3159" i="21"/>
  <c r="H3160" i="21"/>
  <c r="L3159" i="21"/>
  <c r="K3159" i="21"/>
  <c r="Q3158" i="21"/>
  <c r="P3158" i="21"/>
  <c r="O3158" i="21"/>
  <c r="N3158" i="21"/>
  <c r="D3155" i="21"/>
  <c r="E3154" i="21"/>
  <c r="F3154" i="21"/>
  <c r="N3159" i="21"/>
  <c r="O3159" i="21"/>
  <c r="Q3159" i="21"/>
  <c r="P3159" i="21"/>
  <c r="J3160" i="21"/>
  <c r="H3161" i="21"/>
  <c r="I3160" i="21"/>
  <c r="M3160" i="21"/>
  <c r="K3160" i="21"/>
  <c r="L3160" i="21"/>
  <c r="F3155" i="21"/>
  <c r="D3156" i="21"/>
  <c r="E3155" i="21"/>
  <c r="M3161" i="21"/>
  <c r="K3161" i="21"/>
  <c r="I3161" i="21"/>
  <c r="J3161" i="21"/>
  <c r="H3162" i="21"/>
  <c r="L3161" i="21"/>
  <c r="Q3160" i="21"/>
  <c r="O3160" i="21"/>
  <c r="N3160" i="21"/>
  <c r="P3160" i="21"/>
  <c r="E3156" i="21"/>
  <c r="D3157" i="21"/>
  <c r="F3156" i="21"/>
  <c r="Q3161" i="21"/>
  <c r="O3161" i="21"/>
  <c r="P3161" i="21"/>
  <c r="N3161" i="21"/>
  <c r="K3162" i="21"/>
  <c r="H3163" i="21"/>
  <c r="I3162" i="21"/>
  <c r="J3162" i="21"/>
  <c r="M3162" i="21"/>
  <c r="L3162" i="21"/>
  <c r="E3157" i="21"/>
  <c r="D3158" i="21"/>
  <c r="F3157" i="21"/>
  <c r="H3164" i="21"/>
  <c r="L3163" i="21"/>
  <c r="M3163" i="21"/>
  <c r="K3163" i="21"/>
  <c r="I3163" i="21"/>
  <c r="J3163" i="21"/>
  <c r="O3162" i="21"/>
  <c r="Q3162" i="21"/>
  <c r="N3162" i="21"/>
  <c r="P3162" i="21"/>
  <c r="E3158" i="21"/>
  <c r="F3158" i="21"/>
  <c r="D3159" i="21"/>
  <c r="L3164" i="21"/>
  <c r="H3165" i="21"/>
  <c r="J3164" i="21"/>
  <c r="I3164" i="21"/>
  <c r="K3164" i="21"/>
  <c r="M3164" i="21"/>
  <c r="O3163" i="21"/>
  <c r="N3163" i="21"/>
  <c r="P3163" i="21"/>
  <c r="Q3163" i="21"/>
  <c r="E3159" i="21"/>
  <c r="F3159" i="21"/>
  <c r="D3160" i="21"/>
  <c r="H3166" i="21"/>
  <c r="I3165" i="21"/>
  <c r="K3165" i="21"/>
  <c r="J3165" i="21"/>
  <c r="L3165" i="21"/>
  <c r="M3165" i="21"/>
  <c r="Q3164" i="21"/>
  <c r="P3164" i="21"/>
  <c r="O3164" i="21"/>
  <c r="N3164" i="21"/>
  <c r="F3160" i="21"/>
  <c r="E3160" i="21"/>
  <c r="D3161" i="21"/>
  <c r="H3167" i="21"/>
  <c r="K3166" i="21"/>
  <c r="L3166" i="21"/>
  <c r="M3166" i="21"/>
  <c r="I3166" i="21"/>
  <c r="J3166" i="21"/>
  <c r="Q3165" i="21"/>
  <c r="N3165" i="21"/>
  <c r="O3165" i="21"/>
  <c r="P3165" i="21"/>
  <c r="F3161" i="21"/>
  <c r="E3161" i="21"/>
  <c r="D3162" i="21"/>
  <c r="K3167" i="21"/>
  <c r="M3167" i="21"/>
  <c r="I3167" i="21"/>
  <c r="H3168" i="21"/>
  <c r="L3167" i="21"/>
  <c r="J3167" i="21"/>
  <c r="Q3166" i="21"/>
  <c r="N3166" i="21"/>
  <c r="P3166" i="21"/>
  <c r="O3166" i="21"/>
  <c r="D3163" i="21"/>
  <c r="E3162" i="21"/>
  <c r="F3162" i="21"/>
  <c r="P3167" i="21"/>
  <c r="O3167" i="21"/>
  <c r="N3167" i="21"/>
  <c r="Q3167" i="21"/>
  <c r="H3169" i="21"/>
  <c r="M3168" i="21"/>
  <c r="K3168" i="21"/>
  <c r="L3168" i="21"/>
  <c r="J3168" i="21"/>
  <c r="I3168" i="21"/>
  <c r="D3164" i="21"/>
  <c r="F3163" i="21"/>
  <c r="E3163" i="21"/>
  <c r="I3169" i="21"/>
  <c r="L3169" i="21"/>
  <c r="J3169" i="21"/>
  <c r="H3170" i="21"/>
  <c r="M3169" i="21"/>
  <c r="K3169" i="21"/>
  <c r="N3168" i="21"/>
  <c r="P3168" i="21"/>
  <c r="O3168" i="21"/>
  <c r="Q3168" i="21"/>
  <c r="E3164" i="21"/>
  <c r="F3164" i="21"/>
  <c r="D3165" i="21"/>
  <c r="Q3169" i="21"/>
  <c r="O3169" i="21"/>
  <c r="P3169" i="21"/>
  <c r="N3169" i="21"/>
  <c r="K3170" i="21"/>
  <c r="L3170" i="21"/>
  <c r="J3170" i="21"/>
  <c r="H3171" i="21"/>
  <c r="I3170" i="21"/>
  <c r="M3170" i="21"/>
  <c r="D3166" i="21"/>
  <c r="E3165" i="21"/>
  <c r="F3165" i="21"/>
  <c r="J3171" i="21"/>
  <c r="L3171" i="21"/>
  <c r="H3172" i="21"/>
  <c r="M3171" i="21"/>
  <c r="K3171" i="21"/>
  <c r="I3171" i="21"/>
  <c r="Q3170" i="21"/>
  <c r="P3170" i="21"/>
  <c r="O3170" i="21"/>
  <c r="N3170" i="21"/>
  <c r="E3166" i="21"/>
  <c r="F3166" i="21"/>
  <c r="D3167" i="21"/>
  <c r="M3172" i="21"/>
  <c r="H3173" i="21"/>
  <c r="L3172" i="21"/>
  <c r="K3172" i="21"/>
  <c r="J3172" i="21"/>
  <c r="I3172" i="21"/>
  <c r="Q3171" i="21"/>
  <c r="N3171" i="21"/>
  <c r="P3171" i="21"/>
  <c r="O3171" i="21"/>
  <c r="F3167" i="21"/>
  <c r="E3167" i="21"/>
  <c r="D3168" i="21"/>
  <c r="H3174" i="21"/>
  <c r="I3173" i="21"/>
  <c r="J3173" i="21"/>
  <c r="L3173" i="21"/>
  <c r="M3173" i="21"/>
  <c r="K3173" i="21"/>
  <c r="Q3172" i="21"/>
  <c r="O3172" i="21"/>
  <c r="N3172" i="21"/>
  <c r="P3172" i="21"/>
  <c r="E3168" i="21"/>
  <c r="F3168" i="21"/>
  <c r="D3169" i="21"/>
  <c r="H3175" i="21"/>
  <c r="M3174" i="21"/>
  <c r="I3174" i="21"/>
  <c r="K3174" i="21"/>
  <c r="L3174" i="21"/>
  <c r="J3174" i="21"/>
  <c r="P3173" i="21"/>
  <c r="N3173" i="21"/>
  <c r="Q3173" i="21"/>
  <c r="O3173" i="21"/>
  <c r="E3169" i="21"/>
  <c r="F3169" i="21"/>
  <c r="D3170" i="21"/>
  <c r="M3175" i="21"/>
  <c r="K3175" i="21"/>
  <c r="I3175" i="21"/>
  <c r="H3176" i="21"/>
  <c r="L3175" i="21"/>
  <c r="J3175" i="21"/>
  <c r="Q3174" i="21"/>
  <c r="N3174" i="21"/>
  <c r="P3174" i="21"/>
  <c r="O3174" i="21"/>
  <c r="D3171" i="21"/>
  <c r="E3170" i="21"/>
  <c r="F3170" i="21"/>
  <c r="P3175" i="21"/>
  <c r="Q3175" i="21"/>
  <c r="N3175" i="21"/>
  <c r="O3175" i="21"/>
  <c r="H3177" i="21"/>
  <c r="I3176" i="21"/>
  <c r="M3176" i="21"/>
  <c r="J3176" i="21"/>
  <c r="K3176" i="21"/>
  <c r="L3176" i="21"/>
  <c r="D3172" i="21"/>
  <c r="F3171" i="21"/>
  <c r="E3171" i="21"/>
  <c r="L3177" i="21"/>
  <c r="I3177" i="21"/>
  <c r="M3177" i="21"/>
  <c r="H3178" i="21"/>
  <c r="K3177" i="21"/>
  <c r="J3177" i="21"/>
  <c r="N3176" i="21"/>
  <c r="P3176" i="21"/>
  <c r="Q3176" i="21"/>
  <c r="O3176" i="21"/>
  <c r="E3172" i="21"/>
  <c r="F3172" i="21"/>
  <c r="D3173" i="21"/>
  <c r="Q3177" i="21"/>
  <c r="N3177" i="21"/>
  <c r="P3177" i="21"/>
  <c r="O3177" i="21"/>
  <c r="J3178" i="21"/>
  <c r="M3178" i="21"/>
  <c r="I3178" i="21"/>
  <c r="H3179" i="21"/>
  <c r="K3178" i="21"/>
  <c r="L3178" i="21"/>
  <c r="D3174" i="21"/>
  <c r="F3173" i="21"/>
  <c r="E3173" i="21"/>
  <c r="N3178" i="21"/>
  <c r="Q3178" i="21"/>
  <c r="P3178" i="21"/>
  <c r="O3178" i="21"/>
  <c r="K3179" i="21"/>
  <c r="L3179" i="21"/>
  <c r="H3180" i="21"/>
  <c r="M3179" i="21"/>
  <c r="I3179" i="21"/>
  <c r="J3179" i="21"/>
  <c r="E3174" i="21"/>
  <c r="F3174" i="21"/>
  <c r="D3175" i="21"/>
  <c r="L3180" i="21"/>
  <c r="H3181" i="21"/>
  <c r="K3180" i="21"/>
  <c r="I3180" i="21"/>
  <c r="J3180" i="21"/>
  <c r="M3180" i="21"/>
  <c r="O3179" i="21"/>
  <c r="P3179" i="21"/>
  <c r="Q3179" i="21"/>
  <c r="N3179" i="21"/>
  <c r="E3175" i="21"/>
  <c r="F3175" i="21"/>
  <c r="D3176" i="21"/>
  <c r="H3182" i="21"/>
  <c r="L3181" i="21"/>
  <c r="M3181" i="21"/>
  <c r="I3181" i="21"/>
  <c r="J3181" i="21"/>
  <c r="K3181" i="21"/>
  <c r="O3180" i="21"/>
  <c r="P3180" i="21"/>
  <c r="Q3180" i="21"/>
  <c r="N3180" i="21"/>
  <c r="F3176" i="21"/>
  <c r="E3176" i="21"/>
  <c r="D3177" i="21"/>
  <c r="H3183" i="21"/>
  <c r="M3182" i="21"/>
  <c r="K3182" i="21"/>
  <c r="L3182" i="21"/>
  <c r="I3182" i="21"/>
  <c r="J3182" i="21"/>
  <c r="Q3181" i="21"/>
  <c r="P3181" i="21"/>
  <c r="N3181" i="21"/>
  <c r="O3181" i="21"/>
  <c r="E3177" i="21"/>
  <c r="F3177" i="21"/>
  <c r="D3178" i="21"/>
  <c r="K3183" i="21"/>
  <c r="I3183" i="21"/>
  <c r="L3183" i="21"/>
  <c r="H3184" i="21"/>
  <c r="M3183" i="21"/>
  <c r="J3183" i="21"/>
  <c r="O3182" i="21"/>
  <c r="Q3182" i="21"/>
  <c r="N3182" i="21"/>
  <c r="P3182" i="21"/>
  <c r="D3179" i="21"/>
  <c r="F3178" i="21"/>
  <c r="E3178" i="21"/>
  <c r="Q3183" i="21"/>
  <c r="N3183" i="21"/>
  <c r="P3183" i="21"/>
  <c r="O3183" i="21"/>
  <c r="H3185" i="21"/>
  <c r="J3184" i="21"/>
  <c r="I3184" i="21"/>
  <c r="K3184" i="21"/>
  <c r="M3184" i="21"/>
  <c r="L3184" i="21"/>
  <c r="D3180" i="21"/>
  <c r="E3179" i="21"/>
  <c r="F3179" i="21"/>
  <c r="M3185" i="21"/>
  <c r="J3185" i="21"/>
  <c r="L3185" i="21"/>
  <c r="H3186" i="21"/>
  <c r="I3185" i="21"/>
  <c r="K3185" i="21"/>
  <c r="Q3184" i="21"/>
  <c r="N3184" i="21"/>
  <c r="P3184" i="21"/>
  <c r="O3184" i="21"/>
  <c r="F3180" i="21"/>
  <c r="E3180" i="21"/>
  <c r="D3181" i="21"/>
  <c r="I3186" i="21"/>
  <c r="J3186" i="21"/>
  <c r="L3186" i="21"/>
  <c r="H3187" i="21"/>
  <c r="M3186" i="21"/>
  <c r="K3186" i="21"/>
  <c r="O3185" i="21"/>
  <c r="P3185" i="21"/>
  <c r="Q3185" i="21"/>
  <c r="N3185" i="21"/>
  <c r="D3182" i="21"/>
  <c r="E3181" i="21"/>
  <c r="F3181" i="21"/>
  <c r="Q3186" i="21"/>
  <c r="N3186" i="21"/>
  <c r="P3186" i="21"/>
  <c r="O3186" i="21"/>
  <c r="J3187" i="21"/>
  <c r="M3187" i="21"/>
  <c r="H3188" i="21"/>
  <c r="L3187" i="21"/>
  <c r="K3187" i="21"/>
  <c r="I3187" i="21"/>
  <c r="F3182" i="21"/>
  <c r="E3182" i="21"/>
  <c r="D3183" i="21"/>
  <c r="I3188" i="21"/>
  <c r="H3189" i="21"/>
  <c r="K3188" i="21"/>
  <c r="L3188" i="21"/>
  <c r="M3188" i="21"/>
  <c r="J3188" i="21"/>
  <c r="Q3187" i="21"/>
  <c r="O3187" i="21"/>
  <c r="N3187" i="21"/>
  <c r="P3187" i="21"/>
  <c r="E3183" i="21"/>
  <c r="F3183" i="21"/>
  <c r="D3184" i="21"/>
  <c r="Q3188" i="21"/>
  <c r="N3188" i="21"/>
  <c r="P3188" i="21"/>
  <c r="O3188" i="21"/>
  <c r="H3190" i="21"/>
  <c r="J3189" i="21"/>
  <c r="L3189" i="21"/>
  <c r="I3189" i="21"/>
  <c r="M3189" i="21"/>
  <c r="K3189" i="21"/>
  <c r="F3184" i="21"/>
  <c r="E3184" i="21"/>
  <c r="D3185" i="21"/>
  <c r="H3191" i="21"/>
  <c r="L3190" i="21"/>
  <c r="I3190" i="21"/>
  <c r="K3190" i="21"/>
  <c r="M3190" i="21"/>
  <c r="J3190" i="21"/>
  <c r="P3189" i="21"/>
  <c r="O3189" i="21"/>
  <c r="N3189" i="21"/>
  <c r="Q3189" i="21"/>
  <c r="F3185" i="21"/>
  <c r="E3185" i="21"/>
  <c r="D3186" i="21"/>
  <c r="I3191" i="21"/>
  <c r="K3191" i="21"/>
  <c r="J3191" i="21"/>
  <c r="H3192" i="21"/>
  <c r="L3191" i="21"/>
  <c r="M3191" i="21"/>
  <c r="Q3190" i="21"/>
  <c r="N3190" i="21"/>
  <c r="P3190" i="21"/>
  <c r="O3190" i="21"/>
  <c r="D3187" i="21"/>
  <c r="F3186" i="21"/>
  <c r="E3186" i="21"/>
  <c r="Q3191" i="21"/>
  <c r="N3191" i="21"/>
  <c r="O3191" i="21"/>
  <c r="P3191" i="21"/>
  <c r="H3193" i="21"/>
  <c r="J3192" i="21"/>
  <c r="M3192" i="21"/>
  <c r="I3192" i="21"/>
  <c r="K3192" i="21"/>
  <c r="L3192" i="21"/>
  <c r="D3188" i="21"/>
  <c r="F3187" i="21"/>
  <c r="E3187" i="21"/>
  <c r="M3193" i="21"/>
  <c r="K3193" i="21"/>
  <c r="J3193" i="21"/>
  <c r="H3194" i="21"/>
  <c r="L3193" i="21"/>
  <c r="I3193" i="21"/>
  <c r="Q3192" i="21"/>
  <c r="O3192" i="21"/>
  <c r="P3192" i="21"/>
  <c r="N3192" i="21"/>
  <c r="F3188" i="21"/>
  <c r="E3188" i="21"/>
  <c r="D3189" i="21"/>
  <c r="M3194" i="21"/>
  <c r="J3194" i="21"/>
  <c r="K3194" i="21"/>
  <c r="H3195" i="21"/>
  <c r="L3194" i="21"/>
  <c r="I3194" i="21"/>
  <c r="O3193" i="21"/>
  <c r="P3193" i="21"/>
  <c r="N3193" i="21"/>
  <c r="Q3193" i="21"/>
  <c r="D3190" i="21"/>
  <c r="E3189" i="21"/>
  <c r="F3189" i="21"/>
  <c r="K3195" i="21"/>
  <c r="I3195" i="21"/>
  <c r="H3196" i="21"/>
  <c r="J3195" i="21"/>
  <c r="L3195" i="21"/>
  <c r="M3195" i="21"/>
  <c r="O3194" i="21"/>
  <c r="Q3194" i="21"/>
  <c r="N3194" i="21"/>
  <c r="P3194" i="21"/>
  <c r="E3190" i="21"/>
  <c r="F3190" i="21"/>
  <c r="D3191" i="21"/>
  <c r="N3195" i="21"/>
  <c r="O3195" i="21"/>
  <c r="P3195" i="21"/>
  <c r="Q3195" i="21"/>
  <c r="K3196" i="21"/>
  <c r="H3197" i="21"/>
  <c r="L3196" i="21"/>
  <c r="M3196" i="21"/>
  <c r="J3196" i="21"/>
  <c r="I3196" i="21"/>
  <c r="E3191" i="21"/>
  <c r="F3191" i="21"/>
  <c r="D3192" i="21"/>
  <c r="H3198" i="21"/>
  <c r="I3197" i="21"/>
  <c r="K3197" i="21"/>
  <c r="J3197" i="21"/>
  <c r="L3197" i="21"/>
  <c r="M3197" i="21"/>
  <c r="N3196" i="21"/>
  <c r="Q3196" i="21"/>
  <c r="P3196" i="21"/>
  <c r="O3196" i="21"/>
  <c r="E3192" i="21"/>
  <c r="F3192" i="21"/>
  <c r="D3193" i="21"/>
  <c r="H3199" i="21"/>
  <c r="J3198" i="21"/>
  <c r="K3198" i="21"/>
  <c r="M3198" i="21"/>
  <c r="I3198" i="21"/>
  <c r="L3198" i="21"/>
  <c r="N3197" i="21"/>
  <c r="Q3197" i="21"/>
  <c r="O3197" i="21"/>
  <c r="P3197" i="21"/>
  <c r="E3193" i="21"/>
  <c r="F3193" i="21"/>
  <c r="D3194" i="21"/>
  <c r="I3199" i="21"/>
  <c r="K3199" i="21"/>
  <c r="J3199" i="21"/>
  <c r="H3200" i="21"/>
  <c r="M3199" i="21"/>
  <c r="L3199" i="21"/>
  <c r="Q3198" i="21"/>
  <c r="N3198" i="21"/>
  <c r="P3198" i="21"/>
  <c r="O3198" i="21"/>
  <c r="D3195" i="21"/>
  <c r="E3194" i="21"/>
  <c r="F3194" i="21"/>
  <c r="Q3199" i="21"/>
  <c r="N3199" i="21"/>
  <c r="O3199" i="21"/>
  <c r="P3199" i="21"/>
  <c r="H3201" i="21"/>
  <c r="I3200" i="21"/>
  <c r="J3200" i="21"/>
  <c r="K3200" i="21"/>
  <c r="L3200" i="21"/>
  <c r="M3200" i="21"/>
  <c r="D3196" i="21"/>
  <c r="F3195" i="21"/>
  <c r="E3195" i="21"/>
  <c r="J3201" i="21"/>
  <c r="M3201" i="21"/>
  <c r="L3201" i="21"/>
  <c r="H3202" i="21"/>
  <c r="K3201" i="21"/>
  <c r="I3201" i="21"/>
  <c r="N3200" i="21"/>
  <c r="P3200" i="21"/>
  <c r="Q3200" i="21"/>
  <c r="O3200" i="21"/>
  <c r="F3196" i="21"/>
  <c r="E3196" i="21"/>
  <c r="D3197" i="21"/>
  <c r="M3202" i="21"/>
  <c r="K3202" i="21"/>
  <c r="L3202" i="21"/>
  <c r="H3203" i="21"/>
  <c r="I3202" i="21"/>
  <c r="J3202" i="21"/>
  <c r="Q3201" i="21"/>
  <c r="O3201" i="21"/>
  <c r="P3201" i="21"/>
  <c r="N3201" i="21"/>
  <c r="D3198" i="21"/>
  <c r="F3197" i="21"/>
  <c r="E3197" i="21"/>
  <c r="J3203" i="21"/>
  <c r="L3203" i="21"/>
  <c r="H3204" i="21"/>
  <c r="K3203" i="21"/>
  <c r="M3203" i="21"/>
  <c r="I3203" i="21"/>
  <c r="Q3202" i="21"/>
  <c r="P3202" i="21"/>
  <c r="O3202" i="21"/>
  <c r="N3202" i="21"/>
  <c r="F3198" i="21"/>
  <c r="E3198" i="21"/>
  <c r="D3199" i="21"/>
  <c r="K3204" i="21"/>
  <c r="H3205" i="21"/>
  <c r="L3204" i="21"/>
  <c r="J3204" i="21"/>
  <c r="I3204" i="21"/>
  <c r="M3204" i="21"/>
  <c r="Q3203" i="21"/>
  <c r="N3203" i="21"/>
  <c r="O3203" i="21"/>
  <c r="P3203" i="21"/>
  <c r="E3199" i="21"/>
  <c r="F3199" i="21"/>
  <c r="D3200" i="21"/>
  <c r="H3206" i="21"/>
  <c r="I3205" i="21"/>
  <c r="J3205" i="21"/>
  <c r="M3205" i="21"/>
  <c r="L3205" i="21"/>
  <c r="K3205" i="21"/>
  <c r="Q3204" i="21"/>
  <c r="P3204" i="21"/>
  <c r="O3204" i="21"/>
  <c r="N3204" i="21"/>
  <c r="D3201" i="21"/>
  <c r="F3200" i="21"/>
  <c r="E3200" i="21"/>
  <c r="M3206" i="21"/>
  <c r="H3207" i="21"/>
  <c r="I3206" i="21"/>
  <c r="K3206" i="21"/>
  <c r="L3206" i="21"/>
  <c r="J3206" i="21"/>
  <c r="N3205" i="21"/>
  <c r="P3205" i="21"/>
  <c r="Q3205" i="21"/>
  <c r="O3205" i="21"/>
  <c r="E3201" i="21"/>
  <c r="F3201" i="21"/>
  <c r="D3202" i="21"/>
  <c r="J3207" i="21"/>
  <c r="K3207" i="21"/>
  <c r="I3207" i="21"/>
  <c r="H3208" i="21"/>
  <c r="L3207" i="21"/>
  <c r="M3207" i="21"/>
  <c r="O3206" i="21"/>
  <c r="Q3206" i="21"/>
  <c r="N3206" i="21"/>
  <c r="P3206" i="21"/>
  <c r="D3203" i="21"/>
  <c r="E3202" i="21"/>
  <c r="F3202" i="21"/>
  <c r="O3207" i="21"/>
  <c r="N3207" i="21"/>
  <c r="P3207" i="21"/>
  <c r="Q3207" i="21"/>
  <c r="M3208" i="21"/>
  <c r="H3209" i="21"/>
  <c r="K3208" i="21"/>
  <c r="L3208" i="21"/>
  <c r="I3208" i="21"/>
  <c r="J3208" i="21"/>
  <c r="D3204" i="21"/>
  <c r="F3203" i="21"/>
  <c r="E3203" i="21"/>
  <c r="M3209" i="21"/>
  <c r="L3209" i="21"/>
  <c r="I3209" i="21"/>
  <c r="H3210" i="21"/>
  <c r="K3209" i="21"/>
  <c r="J3209" i="21"/>
  <c r="P3208" i="21"/>
  <c r="N3208" i="21"/>
  <c r="O3208" i="21"/>
  <c r="Q3208" i="21"/>
  <c r="F3204" i="21"/>
  <c r="E3204" i="21"/>
  <c r="D3205" i="21"/>
  <c r="Q3209" i="21"/>
  <c r="N3209" i="21"/>
  <c r="O3209" i="21"/>
  <c r="P3209" i="21"/>
  <c r="J3210" i="21"/>
  <c r="M3210" i="21"/>
  <c r="I3210" i="21"/>
  <c r="H3211" i="21"/>
  <c r="K3210" i="21"/>
  <c r="L3210" i="21"/>
  <c r="D3206" i="21"/>
  <c r="F3205" i="21"/>
  <c r="E3205" i="21"/>
  <c r="O3210" i="21"/>
  <c r="N3210" i="21"/>
  <c r="Q3210" i="21"/>
  <c r="P3210" i="21"/>
  <c r="I3211" i="21"/>
  <c r="K3211" i="21"/>
  <c r="L3211" i="21"/>
  <c r="H3212" i="21"/>
  <c r="M3211" i="21"/>
  <c r="J3211" i="21"/>
  <c r="E3206" i="21"/>
  <c r="F3206" i="21"/>
  <c r="D3207" i="21"/>
  <c r="P3211" i="21"/>
  <c r="O3211" i="21"/>
  <c r="N3211" i="21"/>
  <c r="Q3211" i="21"/>
  <c r="J3212" i="21"/>
  <c r="H3213" i="21"/>
  <c r="K3212" i="21"/>
  <c r="M3212" i="21"/>
  <c r="L3212" i="21"/>
  <c r="I3212" i="21"/>
  <c r="E3207" i="21"/>
  <c r="F3207" i="21"/>
  <c r="D3208" i="21"/>
  <c r="H3214" i="21"/>
  <c r="K3213" i="21"/>
  <c r="L3213" i="21"/>
  <c r="I3213" i="21"/>
  <c r="J3213" i="21"/>
  <c r="M3213" i="21"/>
  <c r="O3212" i="21"/>
  <c r="P3212" i="21"/>
  <c r="Q3212" i="21"/>
  <c r="N3212" i="21"/>
  <c r="D3209" i="21"/>
  <c r="F3208" i="21"/>
  <c r="E3208" i="21"/>
  <c r="K3214" i="21"/>
  <c r="H3215" i="21"/>
  <c r="M3214" i="21"/>
  <c r="L3214" i="21"/>
  <c r="I3214" i="21"/>
  <c r="J3214" i="21"/>
  <c r="Q3213" i="21"/>
  <c r="P3213" i="21"/>
  <c r="N3213" i="21"/>
  <c r="O3213" i="21"/>
  <c r="F3209" i="21"/>
  <c r="E3209" i="21"/>
  <c r="D3210" i="21"/>
  <c r="J3215" i="21"/>
  <c r="K3215" i="21"/>
  <c r="I3215" i="21"/>
  <c r="H3216" i="21"/>
  <c r="L3215" i="21"/>
  <c r="M3215" i="21"/>
  <c r="O3214" i="21"/>
  <c r="Q3214" i="21"/>
  <c r="N3214" i="21"/>
  <c r="P3214" i="21"/>
  <c r="D3211" i="21"/>
  <c r="E3210" i="21"/>
  <c r="F3210" i="21"/>
  <c r="O3215" i="21"/>
  <c r="N3215" i="21"/>
  <c r="P3215" i="21"/>
  <c r="Q3215" i="21"/>
  <c r="M3216" i="21"/>
  <c r="H3217" i="21"/>
  <c r="J3216" i="21"/>
  <c r="I3216" i="21"/>
  <c r="K3216" i="21"/>
  <c r="L3216" i="21"/>
  <c r="D3212" i="21"/>
  <c r="E3211" i="21"/>
  <c r="F3211" i="21"/>
  <c r="I3217" i="21"/>
  <c r="M3217" i="21"/>
  <c r="J3217" i="21"/>
  <c r="H3218" i="21"/>
  <c r="L3217" i="21"/>
  <c r="K3217" i="21"/>
  <c r="N3216" i="21"/>
  <c r="Q3216" i="21"/>
  <c r="O3216" i="21"/>
  <c r="P3216" i="21"/>
  <c r="F3212" i="21"/>
  <c r="E3212" i="21"/>
  <c r="D3213" i="21"/>
  <c r="O3217" i="21"/>
  <c r="Q3217" i="21"/>
  <c r="P3217" i="21"/>
  <c r="N3217" i="21"/>
  <c r="I3218" i="21"/>
  <c r="K3218" i="21"/>
  <c r="J3218" i="21"/>
  <c r="H3219" i="21"/>
  <c r="M3218" i="21"/>
  <c r="L3218" i="21"/>
  <c r="D3214" i="21"/>
  <c r="F3213" i="21"/>
  <c r="E3213" i="21"/>
  <c r="O3218" i="21"/>
  <c r="Q3218" i="21"/>
  <c r="N3218" i="21"/>
  <c r="P3218" i="21"/>
  <c r="I3219" i="21"/>
  <c r="K3219" i="21"/>
  <c r="L3219" i="21"/>
  <c r="H3220" i="21"/>
  <c r="J3219" i="21"/>
  <c r="M3219" i="21"/>
  <c r="F3214" i="21"/>
  <c r="E3214" i="21"/>
  <c r="D3215" i="21"/>
  <c r="N3219" i="21"/>
  <c r="Q3219" i="21"/>
  <c r="O3219" i="21"/>
  <c r="P3219" i="21"/>
  <c r="J3220" i="21"/>
  <c r="H3221" i="21"/>
  <c r="K3220" i="21"/>
  <c r="I3220" i="21"/>
  <c r="L3220" i="21"/>
  <c r="M3220" i="21"/>
  <c r="E3215" i="21"/>
  <c r="F3215" i="21"/>
  <c r="D3216" i="21"/>
  <c r="H3222" i="21"/>
  <c r="L3221" i="21"/>
  <c r="K3221" i="21"/>
  <c r="I3221" i="21"/>
  <c r="M3221" i="21"/>
  <c r="J3221" i="21"/>
  <c r="N3220" i="21"/>
  <c r="Q3220" i="21"/>
  <c r="O3220" i="21"/>
  <c r="P3220" i="21"/>
  <c r="D3217" i="21"/>
  <c r="E3216" i="21"/>
  <c r="F3216" i="21"/>
  <c r="J3222" i="21"/>
  <c r="H3223" i="21"/>
  <c r="M3222" i="21"/>
  <c r="L3222" i="21"/>
  <c r="K3222" i="21"/>
  <c r="I3222" i="21"/>
  <c r="N3221" i="21"/>
  <c r="O3221" i="21"/>
  <c r="P3221" i="21"/>
  <c r="Q3221" i="21"/>
  <c r="F3217" i="21"/>
  <c r="E3217" i="21"/>
  <c r="D3218" i="21"/>
  <c r="I3223" i="21"/>
  <c r="J3223" i="21"/>
  <c r="M3223" i="21"/>
  <c r="H3224" i="21"/>
  <c r="K3223" i="21"/>
  <c r="L3223" i="21"/>
  <c r="Q3222" i="21"/>
  <c r="N3222" i="21"/>
  <c r="P3222" i="21"/>
  <c r="O3222" i="21"/>
  <c r="D3219" i="21"/>
  <c r="F3218" i="21"/>
  <c r="E3218" i="21"/>
  <c r="Q3223" i="21"/>
  <c r="O3223" i="21"/>
  <c r="N3223" i="21"/>
  <c r="P3223" i="21"/>
  <c r="K3224" i="21"/>
  <c r="H3225" i="21"/>
  <c r="J3224" i="21"/>
  <c r="M3224" i="21"/>
  <c r="I3224" i="21"/>
  <c r="L3224" i="21"/>
  <c r="D3220" i="21"/>
  <c r="F3219" i="21"/>
  <c r="E3219" i="21"/>
  <c r="I3225" i="21"/>
  <c r="M3225" i="21"/>
  <c r="K3225" i="21"/>
  <c r="H3226" i="21"/>
  <c r="J3225" i="21"/>
  <c r="L3225" i="21"/>
  <c r="O3224" i="21"/>
  <c r="Q3224" i="21"/>
  <c r="N3224" i="21"/>
  <c r="P3224" i="21"/>
  <c r="E3220" i="21"/>
  <c r="F3220" i="21"/>
  <c r="D3221" i="21"/>
  <c r="O3225" i="21"/>
  <c r="P3225" i="21"/>
  <c r="N3225" i="21"/>
  <c r="Q3225" i="21"/>
  <c r="K3226" i="21"/>
  <c r="I3226" i="21"/>
  <c r="M3226" i="21"/>
  <c r="H3227" i="21"/>
  <c r="L3226" i="21"/>
  <c r="J3226" i="21"/>
  <c r="D3222" i="21"/>
  <c r="F3221" i="21"/>
  <c r="E3221" i="21"/>
  <c r="P3226" i="21"/>
  <c r="O3226" i="21"/>
  <c r="Q3226" i="21"/>
  <c r="N3226" i="21"/>
  <c r="M3227" i="21"/>
  <c r="K3227" i="21"/>
  <c r="I3227" i="21"/>
  <c r="H3228" i="21"/>
  <c r="L3227" i="21"/>
  <c r="J3227" i="21"/>
  <c r="F3222" i="21"/>
  <c r="E3222" i="21"/>
  <c r="D3223" i="21"/>
  <c r="N3227" i="21"/>
  <c r="Q3227" i="21"/>
  <c r="O3227" i="21"/>
  <c r="P3227" i="21"/>
  <c r="K3228" i="21"/>
  <c r="H3229" i="21"/>
  <c r="L3228" i="21"/>
  <c r="M3228" i="21"/>
  <c r="J3228" i="21"/>
  <c r="I3228" i="21"/>
  <c r="E3223" i="21"/>
  <c r="D3224" i="21"/>
  <c r="F3223" i="21"/>
  <c r="L3229" i="21"/>
  <c r="M3229" i="21"/>
  <c r="I3229" i="21"/>
  <c r="J3229" i="21"/>
  <c r="H3230" i="21"/>
  <c r="K3229" i="21"/>
  <c r="N3228" i="21"/>
  <c r="Q3228" i="21"/>
  <c r="P3228" i="21"/>
  <c r="O3228" i="21"/>
  <c r="D3225" i="21"/>
  <c r="E3224" i="21"/>
  <c r="F3224" i="21"/>
  <c r="P3229" i="21"/>
  <c r="O3229" i="21"/>
  <c r="Q3229" i="21"/>
  <c r="N3229" i="21"/>
  <c r="L3230" i="21"/>
  <c r="H3231" i="21"/>
  <c r="I3230" i="21"/>
  <c r="J3230" i="21"/>
  <c r="K3230" i="21"/>
  <c r="M3230" i="21"/>
  <c r="E3225" i="21"/>
  <c r="F3225" i="21"/>
  <c r="D3226" i="21"/>
  <c r="K3231" i="21"/>
  <c r="I3231" i="21"/>
  <c r="H3232" i="21"/>
  <c r="M3231" i="21"/>
  <c r="L3231" i="21"/>
  <c r="J3231" i="21"/>
  <c r="Q3230" i="21"/>
  <c r="O3230" i="21"/>
  <c r="N3230" i="21"/>
  <c r="P3230" i="21"/>
  <c r="E3226" i="21"/>
  <c r="D3227" i="21"/>
  <c r="F3226" i="21"/>
  <c r="Q3231" i="21"/>
  <c r="N3231" i="21"/>
  <c r="P3231" i="21"/>
  <c r="O3231" i="21"/>
  <c r="I3232" i="21"/>
  <c r="H3233" i="21"/>
  <c r="J3232" i="21"/>
  <c r="K3232" i="21"/>
  <c r="L3232" i="21"/>
  <c r="M3232" i="21"/>
  <c r="F3227" i="21"/>
  <c r="E3227" i="21"/>
  <c r="D3228" i="21"/>
  <c r="P3232" i="21"/>
  <c r="N3232" i="21"/>
  <c r="Q3232" i="21"/>
  <c r="O3232" i="21"/>
  <c r="H3234" i="21"/>
  <c r="I3233" i="21"/>
  <c r="J3233" i="21"/>
  <c r="K3233" i="21"/>
  <c r="L3233" i="21"/>
  <c r="M3233" i="21"/>
  <c r="E3228" i="21"/>
  <c r="F3228" i="21"/>
  <c r="D3229" i="21"/>
  <c r="M3234" i="21"/>
  <c r="I3234" i="21"/>
  <c r="J3234" i="21"/>
  <c r="K3234" i="21"/>
  <c r="H3235" i="21"/>
  <c r="L3234" i="21"/>
  <c r="Q3233" i="21"/>
  <c r="O3233" i="21"/>
  <c r="P3233" i="21"/>
  <c r="N3233" i="21"/>
  <c r="F3229" i="21"/>
  <c r="D3230" i="21"/>
  <c r="E3229" i="21"/>
  <c r="N3234" i="21"/>
  <c r="Q3234" i="21"/>
  <c r="P3234" i="21"/>
  <c r="O3234" i="21"/>
  <c r="L3235" i="21"/>
  <c r="I3235" i="21"/>
  <c r="H3236" i="21"/>
  <c r="J3235" i="21"/>
  <c r="K3235" i="21"/>
  <c r="M3235" i="21"/>
  <c r="F3230" i="21"/>
  <c r="E3230" i="21"/>
  <c r="D3231" i="21"/>
  <c r="N3235" i="21"/>
  <c r="O3235" i="21"/>
  <c r="P3235" i="21"/>
  <c r="Q3235" i="21"/>
  <c r="I3236" i="21"/>
  <c r="H3237" i="21"/>
  <c r="L3236" i="21"/>
  <c r="K3236" i="21"/>
  <c r="J3236" i="21"/>
  <c r="M3236" i="21"/>
  <c r="D3232" i="21"/>
  <c r="E3231" i="21"/>
  <c r="F3231" i="21"/>
  <c r="O3236" i="21"/>
  <c r="P3236" i="21"/>
  <c r="Q3236" i="21"/>
  <c r="N3236" i="21"/>
  <c r="L3237" i="21"/>
  <c r="K3237" i="21"/>
  <c r="I3237" i="21"/>
  <c r="M3237" i="21"/>
  <c r="H3238" i="21"/>
  <c r="J3237" i="21"/>
  <c r="D3233" i="21"/>
  <c r="F3232" i="21"/>
  <c r="E3232" i="21"/>
  <c r="P3237" i="21"/>
  <c r="Q3237" i="21"/>
  <c r="O3237" i="21"/>
  <c r="N3237" i="21"/>
  <c r="H3239" i="21"/>
  <c r="J3238" i="21"/>
  <c r="K3238" i="21"/>
  <c r="L3238" i="21"/>
  <c r="I3238" i="21"/>
  <c r="M3238" i="21"/>
  <c r="F3233" i="21"/>
  <c r="E3233" i="21"/>
  <c r="D3234" i="21"/>
  <c r="K3239" i="21"/>
  <c r="I3239" i="21"/>
  <c r="H3240" i="21"/>
  <c r="M3239" i="21"/>
  <c r="J3239" i="21"/>
  <c r="L3239" i="21"/>
  <c r="Q3238" i="21"/>
  <c r="O3238" i="21"/>
  <c r="N3238" i="21"/>
  <c r="P3238" i="21"/>
  <c r="E3234" i="21"/>
  <c r="D3235" i="21"/>
  <c r="F3234" i="21"/>
  <c r="N3239" i="21"/>
  <c r="Q3239" i="21"/>
  <c r="P3239" i="21"/>
  <c r="O3239" i="21"/>
  <c r="J3240" i="21"/>
  <c r="H3241" i="21"/>
  <c r="M3240" i="21"/>
  <c r="L3240" i="21"/>
  <c r="K3240" i="21"/>
  <c r="I3240" i="21"/>
  <c r="F3235" i="21"/>
  <c r="E3235" i="21"/>
  <c r="D3236" i="21"/>
  <c r="H3242" i="21"/>
  <c r="K3241" i="21"/>
  <c r="L3241" i="21"/>
  <c r="J3241" i="21"/>
  <c r="M3241" i="21"/>
  <c r="I3241" i="21"/>
  <c r="Q3240" i="21"/>
  <c r="P3240" i="21"/>
  <c r="O3240" i="21"/>
  <c r="N3240" i="21"/>
  <c r="E3236" i="21"/>
  <c r="F3236" i="21"/>
  <c r="D3237" i="21"/>
  <c r="M3242" i="21"/>
  <c r="L3242" i="21"/>
  <c r="I3242" i="21"/>
  <c r="K3242" i="21"/>
  <c r="H3243" i="21"/>
  <c r="J3242" i="21"/>
  <c r="Q3241" i="21"/>
  <c r="N3241" i="21"/>
  <c r="O3241" i="21"/>
  <c r="P3241" i="21"/>
  <c r="F3237" i="21"/>
  <c r="D3238" i="21"/>
  <c r="E3237" i="21"/>
  <c r="P3242" i="21"/>
  <c r="O3242" i="21"/>
  <c r="Q3242" i="21"/>
  <c r="N3242" i="21"/>
  <c r="I3243" i="21"/>
  <c r="H3244" i="21"/>
  <c r="J3243" i="21"/>
  <c r="L3243" i="21"/>
  <c r="M3243" i="21"/>
  <c r="K3243" i="21"/>
  <c r="F3238" i="21"/>
  <c r="D3239" i="21"/>
  <c r="E3238" i="21"/>
  <c r="O3243" i="21"/>
  <c r="Q3243" i="21"/>
  <c r="N3243" i="21"/>
  <c r="P3243" i="21"/>
  <c r="I3244" i="21"/>
  <c r="M3244" i="21"/>
  <c r="H3245" i="21"/>
  <c r="K3244" i="21"/>
  <c r="J3244" i="21"/>
  <c r="L3244" i="21"/>
  <c r="D3240" i="21"/>
  <c r="E3239" i="21"/>
  <c r="F3239" i="21"/>
  <c r="O3244" i="21"/>
  <c r="Q3244" i="21"/>
  <c r="N3244" i="21"/>
  <c r="P3244" i="21"/>
  <c r="M3245" i="21"/>
  <c r="J3245" i="21"/>
  <c r="K3245" i="21"/>
  <c r="L3245" i="21"/>
  <c r="H3246" i="21"/>
  <c r="I3245" i="21"/>
  <c r="D3241" i="21"/>
  <c r="F3240" i="21"/>
  <c r="E3240" i="21"/>
  <c r="H3247" i="21"/>
  <c r="I3246" i="21"/>
  <c r="M3246" i="21"/>
  <c r="K3246" i="21"/>
  <c r="L3246" i="21"/>
  <c r="J3246" i="21"/>
  <c r="N3245" i="21"/>
  <c r="Q3245" i="21"/>
  <c r="O3245" i="21"/>
  <c r="P3245" i="21"/>
  <c r="E3241" i="21"/>
  <c r="F3241" i="21"/>
  <c r="D3242" i="21"/>
  <c r="M3247" i="21"/>
  <c r="J3247" i="21"/>
  <c r="H3248" i="21"/>
  <c r="K3247" i="21"/>
  <c r="I3247" i="21"/>
  <c r="L3247" i="21"/>
  <c r="Q3246" i="21"/>
  <c r="N3246" i="21"/>
  <c r="P3246" i="21"/>
  <c r="O3246" i="21"/>
  <c r="E3242" i="21"/>
  <c r="D3243" i="21"/>
  <c r="F3242" i="21"/>
  <c r="K3248" i="21"/>
  <c r="H3249" i="21"/>
  <c r="M3248" i="21"/>
  <c r="L3248" i="21"/>
  <c r="I3248" i="21"/>
  <c r="J3248" i="21"/>
  <c r="N3247" i="21"/>
  <c r="O3247" i="21"/>
  <c r="P3247" i="21"/>
  <c r="Q3247" i="21"/>
  <c r="E3243" i="21"/>
  <c r="F3243" i="21"/>
  <c r="D3244" i="21"/>
  <c r="H3250" i="21"/>
  <c r="M3249" i="21"/>
  <c r="J3249" i="21"/>
  <c r="L3249" i="21"/>
  <c r="K3249" i="21"/>
  <c r="I3249" i="21"/>
  <c r="P3248" i="21"/>
  <c r="Q3248" i="21"/>
  <c r="N3248" i="21"/>
  <c r="O3248" i="21"/>
  <c r="E3244" i="21"/>
  <c r="F3244" i="21"/>
  <c r="D3245" i="21"/>
  <c r="L3250" i="21"/>
  <c r="K3250" i="21"/>
  <c r="I3250" i="21"/>
  <c r="J3250" i="21"/>
  <c r="H3251" i="21"/>
  <c r="M3250" i="21"/>
  <c r="P3249" i="21"/>
  <c r="N3249" i="21"/>
  <c r="Q3249" i="21"/>
  <c r="O3249" i="21"/>
  <c r="F3245" i="21"/>
  <c r="D3246" i="21"/>
  <c r="E3245" i="21"/>
  <c r="P3250" i="21"/>
  <c r="O3250" i="21"/>
  <c r="N3250" i="21"/>
  <c r="Q3250" i="21"/>
  <c r="J3251" i="21"/>
  <c r="H3252" i="21"/>
  <c r="L3251" i="21"/>
  <c r="I3251" i="21"/>
  <c r="K3251" i="21"/>
  <c r="M3251" i="21"/>
  <c r="F3246" i="21"/>
  <c r="D3247" i="21"/>
  <c r="E3246" i="21"/>
  <c r="K3252" i="21"/>
  <c r="J3252" i="21"/>
  <c r="M3252" i="21"/>
  <c r="H3253" i="21"/>
  <c r="L3252" i="21"/>
  <c r="I3252" i="21"/>
  <c r="Q3251" i="21"/>
  <c r="N3251" i="21"/>
  <c r="O3251" i="21"/>
  <c r="P3251" i="21"/>
  <c r="D3248" i="21"/>
  <c r="F3247" i="21"/>
  <c r="E3247" i="21"/>
  <c r="J3253" i="21"/>
  <c r="L3253" i="21"/>
  <c r="K3253" i="21"/>
  <c r="I3253" i="21"/>
  <c r="H3254" i="21"/>
  <c r="M3253" i="21"/>
  <c r="O3252" i="21"/>
  <c r="P3252" i="21"/>
  <c r="Q3252" i="21"/>
  <c r="N3252" i="21"/>
  <c r="D3249" i="21"/>
  <c r="F3248" i="21"/>
  <c r="E3248" i="21"/>
  <c r="P3253" i="21"/>
  <c r="Q3253" i="21"/>
  <c r="O3253" i="21"/>
  <c r="N3253" i="21"/>
  <c r="H3255" i="21"/>
  <c r="K3254" i="21"/>
  <c r="L3254" i="21"/>
  <c r="M3254" i="21"/>
  <c r="I3254" i="21"/>
  <c r="J3254" i="21"/>
  <c r="F3249" i="21"/>
  <c r="D3250" i="21"/>
  <c r="E3249" i="21"/>
  <c r="L3255" i="21"/>
  <c r="J3255" i="21"/>
  <c r="H3256" i="21"/>
  <c r="M3255" i="21"/>
  <c r="K3255" i="21"/>
  <c r="I3255" i="21"/>
  <c r="O3254" i="21"/>
  <c r="Q3254" i="21"/>
  <c r="P3254" i="21"/>
  <c r="N3254" i="21"/>
  <c r="F3250" i="21"/>
  <c r="D3251" i="21"/>
  <c r="E3250" i="21"/>
  <c r="J3256" i="21"/>
  <c r="H3257" i="21"/>
  <c r="L3256" i="21"/>
  <c r="K3256" i="21"/>
  <c r="M3256" i="21"/>
  <c r="I3256" i="21"/>
  <c r="P3255" i="21"/>
  <c r="N3255" i="21"/>
  <c r="O3255" i="21"/>
  <c r="Q3255" i="21"/>
  <c r="F3251" i="21"/>
  <c r="E3251" i="21"/>
  <c r="D3252" i="21"/>
  <c r="H3258" i="21"/>
  <c r="L3257" i="21"/>
  <c r="J3257" i="21"/>
  <c r="K3257" i="21"/>
  <c r="M3257" i="21"/>
  <c r="I3257" i="21"/>
  <c r="Q3256" i="21"/>
  <c r="O3256" i="21"/>
  <c r="N3256" i="21"/>
  <c r="P3256" i="21"/>
  <c r="E3252" i="21"/>
  <c r="F3252" i="21"/>
  <c r="D3253" i="21"/>
  <c r="K3258" i="21"/>
  <c r="L3258" i="21"/>
  <c r="M3258" i="21"/>
  <c r="J3258" i="21"/>
  <c r="H3259" i="21"/>
  <c r="I3258" i="21"/>
  <c r="O3257" i="21"/>
  <c r="N3257" i="21"/>
  <c r="Q3257" i="21"/>
  <c r="P3257" i="21"/>
  <c r="F3253" i="21"/>
  <c r="D3254" i="21"/>
  <c r="E3253" i="21"/>
  <c r="I3259" i="21"/>
  <c r="H3260" i="21"/>
  <c r="J3259" i="21"/>
  <c r="M3259" i="21"/>
  <c r="K3259" i="21"/>
  <c r="L3259" i="21"/>
  <c r="P3258" i="21"/>
  <c r="N3258" i="21"/>
  <c r="O3258" i="21"/>
  <c r="Q3258" i="21"/>
  <c r="E3254" i="21"/>
  <c r="D3255" i="21"/>
  <c r="F3254" i="21"/>
  <c r="P3259" i="21"/>
  <c r="N3259" i="21"/>
  <c r="O3259" i="21"/>
  <c r="Q3259" i="21"/>
  <c r="L3260" i="21"/>
  <c r="J3260" i="21"/>
  <c r="H3261" i="21"/>
  <c r="I3260" i="21"/>
  <c r="K3260" i="21"/>
  <c r="M3260" i="21"/>
  <c r="D3256" i="21"/>
  <c r="F3255" i="21"/>
  <c r="E3255" i="21"/>
  <c r="L3261" i="21"/>
  <c r="J3261" i="21"/>
  <c r="M3261" i="21"/>
  <c r="K3261" i="21"/>
  <c r="H3262" i="21"/>
  <c r="I3261" i="21"/>
  <c r="N3260" i="21"/>
  <c r="P3260" i="21"/>
  <c r="O3260" i="21"/>
  <c r="Q3260" i="21"/>
  <c r="D3257" i="21"/>
  <c r="F3256" i="21"/>
  <c r="E3256" i="21"/>
  <c r="M3262" i="21"/>
  <c r="L3262" i="21"/>
  <c r="H3263" i="21"/>
  <c r="K3262" i="21"/>
  <c r="J3262" i="21"/>
  <c r="I3262" i="21"/>
  <c r="Q3261" i="21"/>
  <c r="N3261" i="21"/>
  <c r="P3261" i="21"/>
  <c r="O3261" i="21"/>
  <c r="E3257" i="21"/>
  <c r="D3258" i="21"/>
  <c r="F3257" i="21"/>
  <c r="J3263" i="21"/>
  <c r="L3263" i="21"/>
  <c r="K3263" i="21"/>
  <c r="H3264" i="21"/>
  <c r="I3263" i="21"/>
  <c r="M3263" i="21"/>
  <c r="O3262" i="21"/>
  <c r="Q3262" i="21"/>
  <c r="P3262" i="21"/>
  <c r="N3262" i="21"/>
  <c r="D3259" i="21"/>
  <c r="E3258" i="21"/>
  <c r="F3258" i="21"/>
  <c r="H3265" i="21"/>
  <c r="I3264" i="21"/>
  <c r="K3264" i="21"/>
  <c r="J3264" i="21"/>
  <c r="L3264" i="21"/>
  <c r="M3264" i="21"/>
  <c r="Q3263" i="21"/>
  <c r="O3263" i="21"/>
  <c r="P3263" i="21"/>
  <c r="N3263" i="21"/>
  <c r="D3260" i="21"/>
  <c r="F3259" i="21"/>
  <c r="E3259" i="21"/>
  <c r="M3265" i="21"/>
  <c r="J3265" i="21"/>
  <c r="L3265" i="21"/>
  <c r="I3265" i="21"/>
  <c r="H3266" i="21"/>
  <c r="K3265" i="21"/>
  <c r="P3264" i="21"/>
  <c r="N3264" i="21"/>
  <c r="O3264" i="21"/>
  <c r="Q3264" i="21"/>
  <c r="F3260" i="21"/>
  <c r="E3260" i="21"/>
  <c r="D3261" i="21"/>
  <c r="Q3265" i="21"/>
  <c r="N3265" i="21"/>
  <c r="P3265" i="21"/>
  <c r="O3265" i="21"/>
  <c r="K3266" i="21"/>
  <c r="L3266" i="21"/>
  <c r="M3266" i="21"/>
  <c r="H3267" i="21"/>
  <c r="I3266" i="21"/>
  <c r="J3266" i="21"/>
  <c r="D3262" i="21"/>
  <c r="F3261" i="21"/>
  <c r="E3261" i="21"/>
  <c r="K3267" i="21"/>
  <c r="I3267" i="21"/>
  <c r="L3267" i="21"/>
  <c r="H3268" i="21"/>
  <c r="M3267" i="21"/>
  <c r="J3267" i="21"/>
  <c r="Q3266" i="21"/>
  <c r="O3266" i="21"/>
  <c r="N3266" i="21"/>
  <c r="P3266" i="21"/>
  <c r="F3262" i="21"/>
  <c r="E3262" i="21"/>
  <c r="D3263" i="21"/>
  <c r="O3267" i="21"/>
  <c r="Q3267" i="21"/>
  <c r="P3267" i="21"/>
  <c r="N3267" i="21"/>
  <c r="L3268" i="21"/>
  <c r="M3268" i="21"/>
  <c r="K3268" i="21"/>
  <c r="I3268" i="21"/>
  <c r="H3269" i="21"/>
  <c r="J3268" i="21"/>
  <c r="E3263" i="21"/>
  <c r="F3263" i="21"/>
  <c r="D3264" i="21"/>
  <c r="O3268" i="21"/>
  <c r="Q3268" i="21"/>
  <c r="N3268" i="21"/>
  <c r="P3268" i="21"/>
  <c r="H3270" i="21"/>
  <c r="K3269" i="21"/>
  <c r="I3269" i="21"/>
  <c r="L3269" i="21"/>
  <c r="M3269" i="21"/>
  <c r="J3269" i="21"/>
  <c r="D3265" i="21"/>
  <c r="E3264" i="21"/>
  <c r="F3264" i="21"/>
  <c r="L3270" i="21"/>
  <c r="H3271" i="21"/>
  <c r="I3270" i="21"/>
  <c r="J3270" i="21"/>
  <c r="M3270" i="21"/>
  <c r="K3270" i="21"/>
  <c r="O3269" i="21"/>
  <c r="Q3269" i="21"/>
  <c r="P3269" i="21"/>
  <c r="N3269" i="21"/>
  <c r="E3265" i="21"/>
  <c r="F3265" i="21"/>
  <c r="D3266" i="21"/>
  <c r="I3271" i="21"/>
  <c r="J3271" i="21"/>
  <c r="M3271" i="21"/>
  <c r="H3272" i="21"/>
  <c r="L3271" i="21"/>
  <c r="K3271" i="21"/>
  <c r="P3270" i="21"/>
  <c r="Q3270" i="21"/>
  <c r="N3270" i="21"/>
  <c r="O3270" i="21"/>
  <c r="D3267" i="21"/>
  <c r="F3266" i="21"/>
  <c r="E3266" i="21"/>
  <c r="N3271" i="21"/>
  <c r="Q3271" i="21"/>
  <c r="P3271" i="21"/>
  <c r="O3271" i="21"/>
  <c r="J3272" i="21"/>
  <c r="M3272" i="21"/>
  <c r="H3273" i="21"/>
  <c r="I3272" i="21"/>
  <c r="K3272" i="21"/>
  <c r="L3272" i="21"/>
  <c r="D3268" i="21"/>
  <c r="F3267" i="21"/>
  <c r="E3267" i="21"/>
  <c r="J3273" i="21"/>
  <c r="K3273" i="21"/>
  <c r="L3273" i="21"/>
  <c r="M3273" i="21"/>
  <c r="I3273" i="21"/>
  <c r="H3274" i="21"/>
  <c r="N3272" i="21"/>
  <c r="Q3272" i="21"/>
  <c r="P3272" i="21"/>
  <c r="O3272" i="21"/>
  <c r="E3268" i="21"/>
  <c r="F3268" i="21"/>
  <c r="D3269" i="21"/>
  <c r="O3273" i="21"/>
  <c r="P3273" i="21"/>
  <c r="Q3273" i="21"/>
  <c r="N3273" i="21"/>
  <c r="M3274" i="21"/>
  <c r="I3274" i="21"/>
  <c r="K3274" i="21"/>
  <c r="H3275" i="21"/>
  <c r="J3274" i="21"/>
  <c r="L3274" i="21"/>
  <c r="D3270" i="21"/>
  <c r="F3269" i="21"/>
  <c r="E3269" i="21"/>
  <c r="N3274" i="21"/>
  <c r="Q3274" i="21"/>
  <c r="P3274" i="21"/>
  <c r="O3274" i="21"/>
  <c r="L3275" i="21"/>
  <c r="M3275" i="21"/>
  <c r="I3275" i="21"/>
  <c r="H3276" i="21"/>
  <c r="J3275" i="21"/>
  <c r="K3275" i="21"/>
  <c r="E3270" i="21"/>
  <c r="F3270" i="21"/>
  <c r="D3271" i="21"/>
  <c r="O3275" i="21"/>
  <c r="Q3275" i="21"/>
  <c r="N3275" i="21"/>
  <c r="P3275" i="21"/>
  <c r="L3276" i="21"/>
  <c r="M3276" i="21"/>
  <c r="K3276" i="21"/>
  <c r="H3277" i="21"/>
  <c r="I3276" i="21"/>
  <c r="J3276" i="21"/>
  <c r="E3271" i="21"/>
  <c r="F3271" i="21"/>
  <c r="D3272" i="21"/>
  <c r="L3277" i="21"/>
  <c r="H3278" i="21"/>
  <c r="K3277" i="21"/>
  <c r="I3277" i="21"/>
  <c r="M3277" i="21"/>
  <c r="J3277" i="21"/>
  <c r="Q3276" i="21"/>
  <c r="O3276" i="21"/>
  <c r="N3276" i="21"/>
  <c r="P3276" i="21"/>
  <c r="D3273" i="21"/>
  <c r="E3272" i="21"/>
  <c r="F3272" i="21"/>
  <c r="K3278" i="21"/>
  <c r="H3279" i="21"/>
  <c r="J3278" i="21"/>
  <c r="M3278" i="21"/>
  <c r="I3278" i="21"/>
  <c r="L3278" i="21"/>
  <c r="Q3277" i="21"/>
  <c r="N3277" i="21"/>
  <c r="P3277" i="21"/>
  <c r="O3277" i="21"/>
  <c r="F3273" i="21"/>
  <c r="E3273" i="21"/>
  <c r="D3274" i="21"/>
  <c r="J3279" i="21"/>
  <c r="K3279" i="21"/>
  <c r="L3279" i="21"/>
  <c r="H3280" i="21"/>
  <c r="M3279" i="21"/>
  <c r="I3279" i="21"/>
  <c r="N3278" i="21"/>
  <c r="Q3278" i="21"/>
  <c r="P3278" i="21"/>
  <c r="O3278" i="21"/>
  <c r="D3275" i="21"/>
  <c r="E3274" i="21"/>
  <c r="F3274" i="21"/>
  <c r="K3280" i="21"/>
  <c r="J3280" i="21"/>
  <c r="L3280" i="21"/>
  <c r="H3281" i="21"/>
  <c r="I3280" i="21"/>
  <c r="M3280" i="21"/>
  <c r="N3279" i="21"/>
  <c r="O3279" i="21"/>
  <c r="Q3279" i="21"/>
  <c r="P3279" i="21"/>
  <c r="D3276" i="21"/>
  <c r="F3275" i="21"/>
  <c r="E3275" i="21"/>
  <c r="K3281" i="21"/>
  <c r="I3281" i="21"/>
  <c r="L3281" i="21"/>
  <c r="J3281" i="21"/>
  <c r="M3281" i="21"/>
  <c r="H3282" i="21"/>
  <c r="N3280" i="21"/>
  <c r="P3280" i="21"/>
  <c r="Q3280" i="21"/>
  <c r="O3280" i="21"/>
  <c r="E3276" i="21"/>
  <c r="F3276" i="21"/>
  <c r="D3277" i="21"/>
  <c r="Q3281" i="21"/>
  <c r="P3281" i="21"/>
  <c r="O3281" i="21"/>
  <c r="N3281" i="21"/>
  <c r="L3282" i="21"/>
  <c r="M3282" i="21"/>
  <c r="I3282" i="21"/>
  <c r="H3283" i="21"/>
  <c r="K3282" i="21"/>
  <c r="J3282" i="21"/>
  <c r="D3278" i="21"/>
  <c r="F3277" i="21"/>
  <c r="E3277" i="21"/>
  <c r="P3282" i="21"/>
  <c r="O3282" i="21"/>
  <c r="N3282" i="21"/>
  <c r="Q3282" i="21"/>
  <c r="L3283" i="21"/>
  <c r="M3283" i="21"/>
  <c r="K3283" i="21"/>
  <c r="H3284" i="21"/>
  <c r="I3283" i="21"/>
  <c r="J3283" i="21"/>
  <c r="E3278" i="21"/>
  <c r="F3278" i="21"/>
  <c r="D3279" i="21"/>
  <c r="K3284" i="21"/>
  <c r="J3284" i="21"/>
  <c r="L3284" i="21"/>
  <c r="M3284" i="21"/>
  <c r="H3285" i="21"/>
  <c r="I3284" i="21"/>
  <c r="Q3283" i="21"/>
  <c r="O3283" i="21"/>
  <c r="P3283" i="21"/>
  <c r="N3283" i="21"/>
  <c r="E3279" i="21"/>
  <c r="F3279" i="21"/>
  <c r="D3280" i="21"/>
  <c r="J3285" i="21"/>
  <c r="L3285" i="21"/>
  <c r="H3286" i="21"/>
  <c r="I3285" i="21"/>
  <c r="M3285" i="21"/>
  <c r="K3285" i="21"/>
  <c r="O3284" i="21"/>
  <c r="P3284" i="21"/>
  <c r="Q3284" i="21"/>
  <c r="N3284" i="21"/>
  <c r="D3281" i="21"/>
  <c r="E3280" i="21"/>
  <c r="F3280" i="21"/>
  <c r="H3287" i="21"/>
  <c r="M3286" i="21"/>
  <c r="J3286" i="21"/>
  <c r="K3286" i="21"/>
  <c r="I3286" i="21"/>
  <c r="L3286" i="21"/>
  <c r="O3285" i="21"/>
  <c r="Q3285" i="21"/>
  <c r="P3285" i="21"/>
  <c r="N3285" i="21"/>
  <c r="F3281" i="21"/>
  <c r="E3281" i="21"/>
  <c r="D3282" i="21"/>
  <c r="J3287" i="21"/>
  <c r="H3288" i="21"/>
  <c r="K3287" i="21"/>
  <c r="M3287" i="21"/>
  <c r="L3287" i="21"/>
  <c r="I3287" i="21"/>
  <c r="N3286" i="21"/>
  <c r="O3286" i="21"/>
  <c r="Q3286" i="21"/>
  <c r="P3286" i="21"/>
  <c r="E3282" i="21"/>
  <c r="D3283" i="21"/>
  <c r="F3282" i="21"/>
  <c r="L3288" i="21"/>
  <c r="H3289" i="21"/>
  <c r="K3288" i="21"/>
  <c r="I3288" i="21"/>
  <c r="J3288" i="21"/>
  <c r="M3288" i="21"/>
  <c r="P3287" i="21"/>
  <c r="Q3287" i="21"/>
  <c r="N3287" i="21"/>
  <c r="O3287" i="21"/>
  <c r="F3283" i="21"/>
  <c r="E3283" i="21"/>
  <c r="D3284" i="21"/>
  <c r="J3289" i="21"/>
  <c r="H3290" i="21"/>
  <c r="M3289" i="21"/>
  <c r="K3289" i="21"/>
  <c r="L3289" i="21"/>
  <c r="I3289" i="21"/>
  <c r="P3288" i="21"/>
  <c r="O3288" i="21"/>
  <c r="Q3288" i="21"/>
  <c r="N3288" i="21"/>
  <c r="E3284" i="21"/>
  <c r="F3284" i="21"/>
  <c r="D3285" i="21"/>
  <c r="J3290" i="21"/>
  <c r="I3290" i="21"/>
  <c r="K3290" i="21"/>
  <c r="M3290" i="21"/>
  <c r="H3291" i="21"/>
  <c r="L3290" i="21"/>
  <c r="N3289" i="21"/>
  <c r="O3289" i="21"/>
  <c r="P3289" i="21"/>
  <c r="Q3289" i="21"/>
  <c r="D3286" i="21"/>
  <c r="E3285" i="21"/>
  <c r="F3285" i="21"/>
  <c r="Q3290" i="21"/>
  <c r="N3290" i="21"/>
  <c r="O3290" i="21"/>
  <c r="P3290" i="21"/>
  <c r="L3291" i="21"/>
  <c r="J3291" i="21"/>
  <c r="K3291" i="21"/>
  <c r="H3292" i="21"/>
  <c r="I3291" i="21"/>
  <c r="M3291" i="21"/>
  <c r="E3286" i="21"/>
  <c r="D3287" i="21"/>
  <c r="F3286" i="21"/>
  <c r="M3292" i="21"/>
  <c r="K3292" i="21"/>
  <c r="L3292" i="21"/>
  <c r="H3293" i="21"/>
  <c r="J3292" i="21"/>
  <c r="I3292" i="21"/>
  <c r="P3291" i="21"/>
  <c r="O3291" i="21"/>
  <c r="N3291" i="21"/>
  <c r="Q3291" i="21"/>
  <c r="F3287" i="21"/>
  <c r="E3287" i="21"/>
  <c r="D3288" i="21"/>
  <c r="H3294" i="21"/>
  <c r="K3293" i="21"/>
  <c r="L3293" i="21"/>
  <c r="I3293" i="21"/>
  <c r="M3293" i="21"/>
  <c r="J3293" i="21"/>
  <c r="N3292" i="21"/>
  <c r="O3292" i="21"/>
  <c r="Q3292" i="21"/>
  <c r="P3292" i="21"/>
  <c r="D3289" i="21"/>
  <c r="E3288" i="21"/>
  <c r="F3288" i="21"/>
  <c r="J3294" i="21"/>
  <c r="K3294" i="21"/>
  <c r="H3295" i="21"/>
  <c r="L3294" i="21"/>
  <c r="M3294" i="21"/>
  <c r="I3294" i="21"/>
  <c r="P3293" i="21"/>
  <c r="Q3293" i="21"/>
  <c r="N3293" i="21"/>
  <c r="O3293" i="21"/>
  <c r="E3289" i="21"/>
  <c r="F3289" i="21"/>
  <c r="D3290" i="21"/>
  <c r="L3295" i="21"/>
  <c r="I3295" i="21"/>
  <c r="H3296" i="21"/>
  <c r="M3295" i="21"/>
  <c r="K3295" i="21"/>
  <c r="J3295" i="21"/>
  <c r="P3294" i="21"/>
  <c r="O3294" i="21"/>
  <c r="Q3294" i="21"/>
  <c r="N3294" i="21"/>
  <c r="D3291" i="21"/>
  <c r="E3290" i="21"/>
  <c r="F3290" i="21"/>
  <c r="P3295" i="21"/>
  <c r="N3295" i="21"/>
  <c r="O3295" i="21"/>
  <c r="Q3295" i="21"/>
  <c r="L3296" i="21"/>
  <c r="M3296" i="21"/>
  <c r="I3296" i="21"/>
  <c r="H3297" i="21"/>
  <c r="K3296" i="21"/>
  <c r="J3296" i="21"/>
  <c r="D3292" i="21"/>
  <c r="F3291" i="21"/>
  <c r="E3291" i="21"/>
  <c r="N3296" i="21"/>
  <c r="P3296" i="21"/>
  <c r="Q3296" i="21"/>
  <c r="O3296" i="21"/>
  <c r="K3297" i="21"/>
  <c r="L3297" i="21"/>
  <c r="I3297" i="21"/>
  <c r="H3298" i="21"/>
  <c r="J3297" i="21"/>
  <c r="M3297" i="21"/>
  <c r="F3292" i="21"/>
  <c r="E3292" i="21"/>
  <c r="D3293" i="21"/>
  <c r="P3297" i="21"/>
  <c r="N3297" i="21"/>
  <c r="Q3297" i="21"/>
  <c r="O3297" i="21"/>
  <c r="L3298" i="21"/>
  <c r="J3298" i="21"/>
  <c r="M3298" i="21"/>
  <c r="H3299" i="21"/>
  <c r="I3298" i="21"/>
  <c r="K3298" i="21"/>
  <c r="D3294" i="21"/>
  <c r="E3293" i="21"/>
  <c r="F3293" i="21"/>
  <c r="I3299" i="21"/>
  <c r="M3299" i="21"/>
  <c r="K3299" i="21"/>
  <c r="H3300" i="21"/>
  <c r="L3299" i="21"/>
  <c r="J3299" i="21"/>
  <c r="Q3298" i="21"/>
  <c r="N3298" i="21"/>
  <c r="O3298" i="21"/>
  <c r="P3298" i="21"/>
  <c r="E3294" i="21"/>
  <c r="F3294" i="21"/>
  <c r="D3295" i="21"/>
  <c r="O3299" i="21"/>
  <c r="Q3299" i="21"/>
  <c r="N3299" i="21"/>
  <c r="P3299" i="21"/>
  <c r="J3300" i="21"/>
  <c r="M3300" i="21"/>
  <c r="L3300" i="21"/>
  <c r="H3301" i="21"/>
  <c r="I3300" i="21"/>
  <c r="K3300" i="21"/>
  <c r="F3295" i="21"/>
  <c r="E3295" i="21"/>
  <c r="D3296" i="21"/>
  <c r="M3301" i="21"/>
  <c r="L3301" i="21"/>
  <c r="H3302" i="21"/>
  <c r="J3301" i="21"/>
  <c r="K3301" i="21"/>
  <c r="I3301" i="21"/>
  <c r="P3300" i="21"/>
  <c r="O3300" i="21"/>
  <c r="Q3300" i="21"/>
  <c r="N3300" i="21"/>
  <c r="D3297" i="21"/>
  <c r="E3296" i="21"/>
  <c r="F3296" i="21"/>
  <c r="H3303" i="21"/>
  <c r="M3302" i="21"/>
  <c r="K3302" i="21"/>
  <c r="J3302" i="21"/>
  <c r="L3302" i="21"/>
  <c r="I3302" i="21"/>
  <c r="Q3301" i="21"/>
  <c r="N3301" i="21"/>
  <c r="P3301" i="21"/>
  <c r="O3301" i="21"/>
  <c r="F3297" i="21"/>
  <c r="E3297" i="21"/>
  <c r="D3298" i="21"/>
  <c r="K3303" i="21"/>
  <c r="L3303" i="21"/>
  <c r="H3304" i="21"/>
  <c r="M3303" i="21"/>
  <c r="I3303" i="21"/>
  <c r="J3303" i="21"/>
  <c r="Q3302" i="21"/>
  <c r="O3302" i="21"/>
  <c r="N3302" i="21"/>
  <c r="P3302" i="21"/>
  <c r="F3298" i="21"/>
  <c r="D3299" i="21"/>
  <c r="E3298" i="21"/>
  <c r="I3304" i="21"/>
  <c r="H3305" i="21"/>
  <c r="L3304" i="21"/>
  <c r="J3304" i="21"/>
  <c r="M3304" i="21"/>
  <c r="K3304" i="21"/>
  <c r="Q3303" i="21"/>
  <c r="P3303" i="21"/>
  <c r="N3303" i="21"/>
  <c r="O3303" i="21"/>
  <c r="E3299" i="21"/>
  <c r="F3299" i="21"/>
  <c r="D3300" i="21"/>
  <c r="P3304" i="21"/>
  <c r="O3304" i="21"/>
  <c r="N3304" i="21"/>
  <c r="Q3304" i="21"/>
  <c r="L3305" i="21"/>
  <c r="H3306" i="21"/>
  <c r="M3305" i="21"/>
  <c r="I3305" i="21"/>
  <c r="J3305" i="21"/>
  <c r="K3305" i="21"/>
  <c r="E3300" i="21"/>
  <c r="F3300" i="21"/>
  <c r="D3301" i="21"/>
  <c r="I3306" i="21"/>
  <c r="K3306" i="21"/>
  <c r="L3306" i="21"/>
  <c r="J3306" i="21"/>
  <c r="H3307" i="21"/>
  <c r="M3306" i="21"/>
  <c r="O3305" i="21"/>
  <c r="N3305" i="21"/>
  <c r="P3305" i="21"/>
  <c r="Q3305" i="21"/>
  <c r="D3302" i="21"/>
  <c r="E3301" i="21"/>
  <c r="F3301" i="21"/>
  <c r="N3306" i="21"/>
  <c r="P3306" i="21"/>
  <c r="O3306" i="21"/>
  <c r="Q3306" i="21"/>
  <c r="L3307" i="21"/>
  <c r="M3307" i="21"/>
  <c r="K3307" i="21"/>
  <c r="H3308" i="21"/>
  <c r="I3307" i="21"/>
  <c r="J3307" i="21"/>
  <c r="F3302" i="21"/>
  <c r="D3303" i="21"/>
  <c r="E3302" i="21"/>
  <c r="L3308" i="21"/>
  <c r="M3308" i="21"/>
  <c r="H3309" i="21"/>
  <c r="J3308" i="21"/>
  <c r="K3308" i="21"/>
  <c r="I3308" i="21"/>
  <c r="P3307" i="21"/>
  <c r="O3307" i="21"/>
  <c r="N3307" i="21"/>
  <c r="Q3307" i="21"/>
  <c r="D3304" i="21"/>
  <c r="F3303" i="21"/>
  <c r="E3303" i="21"/>
  <c r="L3309" i="21"/>
  <c r="I3309" i="21"/>
  <c r="M3309" i="21"/>
  <c r="K3309" i="21"/>
  <c r="H3310" i="21"/>
  <c r="J3309" i="21"/>
  <c r="O3308" i="21"/>
  <c r="Q3308" i="21"/>
  <c r="P3308" i="21"/>
  <c r="N3308" i="21"/>
  <c r="D3305" i="21"/>
  <c r="F3304" i="21"/>
  <c r="E3304" i="21"/>
  <c r="P3309" i="21"/>
  <c r="N3309" i="21"/>
  <c r="O3309" i="21"/>
  <c r="Q3309" i="21"/>
  <c r="I3310" i="21"/>
  <c r="M3310" i="21"/>
  <c r="H3311" i="21"/>
  <c r="L3310" i="21"/>
  <c r="K3310" i="21"/>
  <c r="J3310" i="21"/>
  <c r="E3305" i="21"/>
  <c r="D3306" i="21"/>
  <c r="F3305" i="21"/>
  <c r="P3310" i="21"/>
  <c r="N3310" i="21"/>
  <c r="O3310" i="21"/>
  <c r="Q3310" i="21"/>
  <c r="I3311" i="21"/>
  <c r="L3311" i="21"/>
  <c r="H3312" i="21"/>
  <c r="K3311" i="21"/>
  <c r="M3311" i="21"/>
  <c r="J3311" i="21"/>
  <c r="E3306" i="21"/>
  <c r="D3307" i="21"/>
  <c r="F3306" i="21"/>
  <c r="O3311" i="21"/>
  <c r="Q3311" i="21"/>
  <c r="N3311" i="21"/>
  <c r="P3311" i="21"/>
  <c r="I3312" i="21"/>
  <c r="J3312" i="21"/>
  <c r="M3312" i="21"/>
  <c r="H3313" i="21"/>
  <c r="L3312" i="21"/>
  <c r="K3312" i="21"/>
  <c r="F3307" i="21"/>
  <c r="E3307" i="21"/>
  <c r="D3308" i="21"/>
  <c r="P3312" i="21"/>
  <c r="O3312" i="21"/>
  <c r="Q3312" i="21"/>
  <c r="N3312" i="21"/>
  <c r="H3314" i="21"/>
  <c r="J3313" i="21"/>
  <c r="M3313" i="21"/>
  <c r="L3313" i="21"/>
  <c r="I3313" i="21"/>
  <c r="K3313" i="21"/>
  <c r="F3308" i="21"/>
  <c r="E3308" i="21"/>
  <c r="D3309" i="21"/>
  <c r="M3314" i="21"/>
  <c r="J3314" i="21"/>
  <c r="I3314" i="21"/>
  <c r="K3314" i="21"/>
  <c r="H3315" i="21"/>
  <c r="L3314" i="21"/>
  <c r="O3313" i="21"/>
  <c r="Q3313" i="21"/>
  <c r="P3313" i="21"/>
  <c r="N3313" i="21"/>
  <c r="D3310" i="21"/>
  <c r="F3309" i="21"/>
  <c r="E3309" i="21"/>
  <c r="O3314" i="21"/>
  <c r="N3314" i="21"/>
  <c r="P3314" i="21"/>
  <c r="Q3314" i="21"/>
  <c r="J3315" i="21"/>
  <c r="K3315" i="21"/>
  <c r="H3316" i="21"/>
  <c r="I3315" i="21"/>
  <c r="L3315" i="21"/>
  <c r="M3315" i="21"/>
  <c r="E3310" i="21"/>
  <c r="D3311" i="21"/>
  <c r="F3310" i="21"/>
  <c r="I3316" i="21"/>
  <c r="J3316" i="21"/>
  <c r="K3316" i="21"/>
  <c r="H3317" i="21"/>
  <c r="M3316" i="21"/>
  <c r="L3316" i="21"/>
  <c r="P3315" i="21"/>
  <c r="Q3315" i="21"/>
  <c r="N3315" i="21"/>
  <c r="O3315" i="21"/>
  <c r="D3312" i="21"/>
  <c r="E3311" i="21"/>
  <c r="F3311" i="21"/>
  <c r="Q3316" i="21"/>
  <c r="N3316" i="21"/>
  <c r="O3316" i="21"/>
  <c r="P3316" i="21"/>
  <c r="M3317" i="21"/>
  <c r="I3317" i="21"/>
  <c r="K3317" i="21"/>
  <c r="J3317" i="21"/>
  <c r="H3318" i="21"/>
  <c r="L3317" i="21"/>
  <c r="D3313" i="21"/>
  <c r="E3312" i="21"/>
  <c r="F3312" i="21"/>
  <c r="N3317" i="21"/>
  <c r="O3317" i="21"/>
  <c r="Q3317" i="21"/>
  <c r="P3317" i="21"/>
  <c r="H3319" i="21"/>
  <c r="J3318" i="21"/>
  <c r="L3318" i="21"/>
  <c r="I3318" i="21"/>
  <c r="K3318" i="21"/>
  <c r="M3318" i="21"/>
  <c r="E3313" i="21"/>
  <c r="F3313" i="21"/>
  <c r="D3314" i="21"/>
  <c r="K3319" i="21"/>
  <c r="M3319" i="21"/>
  <c r="H3320" i="21"/>
  <c r="J3319" i="21"/>
  <c r="L3319" i="21"/>
  <c r="I3319" i="21"/>
  <c r="P3318" i="21"/>
  <c r="O3318" i="21"/>
  <c r="N3318" i="21"/>
  <c r="Q3318" i="21"/>
  <c r="F3314" i="21"/>
  <c r="D3315" i="21"/>
  <c r="E3314" i="21"/>
  <c r="I3320" i="21"/>
  <c r="H3321" i="21"/>
  <c r="M3320" i="21"/>
  <c r="J3320" i="21"/>
  <c r="K3320" i="21"/>
  <c r="L3320" i="21"/>
  <c r="O3319" i="21"/>
  <c r="Q3319" i="21"/>
  <c r="N3319" i="21"/>
  <c r="P3319" i="21"/>
  <c r="F3315" i="21"/>
  <c r="E3315" i="21"/>
  <c r="D3316" i="21"/>
  <c r="O3320" i="21"/>
  <c r="P3320" i="21"/>
  <c r="N3320" i="21"/>
  <c r="Q3320" i="21"/>
  <c r="J3321" i="21"/>
  <c r="H3322" i="21"/>
  <c r="I3321" i="21"/>
  <c r="M3321" i="21"/>
  <c r="K3321" i="21"/>
  <c r="L3321" i="21"/>
  <c r="E3316" i="21"/>
  <c r="F3316" i="21"/>
  <c r="D3317" i="21"/>
  <c r="K3322" i="21"/>
  <c r="I3322" i="21"/>
  <c r="M3322" i="21"/>
  <c r="L3322" i="21"/>
  <c r="H3323" i="21"/>
  <c r="J3322" i="21"/>
  <c r="N3321" i="21"/>
  <c r="O3321" i="21"/>
  <c r="Q3321" i="21"/>
  <c r="P3321" i="21"/>
  <c r="D3318" i="21"/>
  <c r="E3317" i="21"/>
  <c r="F3317" i="21"/>
  <c r="O3322" i="21"/>
  <c r="Q3322" i="21"/>
  <c r="N3322" i="21"/>
  <c r="P3322" i="21"/>
  <c r="K3323" i="21"/>
  <c r="L3323" i="21"/>
  <c r="I3323" i="21"/>
  <c r="H3324" i="21"/>
  <c r="M3323" i="21"/>
  <c r="J3323" i="21"/>
  <c r="E3318" i="21"/>
  <c r="D3319" i="21"/>
  <c r="F3318" i="21"/>
  <c r="Q3323" i="21"/>
  <c r="N3323" i="21"/>
  <c r="P3323" i="21"/>
  <c r="O3323" i="21"/>
  <c r="K3324" i="21"/>
  <c r="L3324" i="21"/>
  <c r="I3324" i="21"/>
  <c r="H3325" i="21"/>
  <c r="J3324" i="21"/>
  <c r="M3324" i="21"/>
  <c r="D3320" i="21"/>
  <c r="F3319" i="21"/>
  <c r="E3319" i="21"/>
  <c r="O3324" i="21"/>
  <c r="N3324" i="21"/>
  <c r="Q3324" i="21"/>
  <c r="P3324" i="21"/>
  <c r="K3325" i="21"/>
  <c r="L3325" i="21"/>
  <c r="M3325" i="21"/>
  <c r="J3325" i="21"/>
  <c r="H3326" i="21"/>
  <c r="I3325" i="21"/>
  <c r="D3321" i="21"/>
  <c r="F3320" i="21"/>
  <c r="E3320" i="21"/>
  <c r="J3326" i="21"/>
  <c r="K3326" i="21"/>
  <c r="H3327" i="21"/>
  <c r="M3326" i="21"/>
  <c r="I3326" i="21"/>
  <c r="L3326" i="21"/>
  <c r="N3325" i="21"/>
  <c r="O3325" i="21"/>
  <c r="P3325" i="21"/>
  <c r="Q3325" i="21"/>
  <c r="E3321" i="21"/>
  <c r="F3321" i="21"/>
  <c r="D3322" i="21"/>
  <c r="J3327" i="21"/>
  <c r="K3327" i="21"/>
  <c r="H3328" i="21"/>
  <c r="M3327" i="21"/>
  <c r="L3327" i="21"/>
  <c r="I3327" i="21"/>
  <c r="N3326" i="21"/>
  <c r="O3326" i="21"/>
  <c r="P3326" i="21"/>
  <c r="Q3326" i="21"/>
  <c r="F3322" i="21"/>
  <c r="D3323" i="21"/>
  <c r="E3322" i="21"/>
  <c r="J3328" i="21"/>
  <c r="I3328" i="21"/>
  <c r="L3328" i="21"/>
  <c r="H3329" i="21"/>
  <c r="K3328" i="21"/>
  <c r="M3328" i="21"/>
  <c r="Q3327" i="21"/>
  <c r="N3327" i="21"/>
  <c r="O3327" i="21"/>
  <c r="P3327" i="21"/>
  <c r="F3323" i="21"/>
  <c r="E3323" i="21"/>
  <c r="D3324" i="21"/>
  <c r="N3328" i="21"/>
  <c r="P3328" i="21"/>
  <c r="Q3328" i="21"/>
  <c r="O3328" i="21"/>
  <c r="H3330" i="21"/>
  <c r="K3329" i="21"/>
  <c r="M3329" i="21"/>
  <c r="I3329" i="21"/>
  <c r="L3329" i="21"/>
  <c r="J3329" i="21"/>
  <c r="E3324" i="21"/>
  <c r="F3324" i="21"/>
  <c r="D3325" i="21"/>
  <c r="L3330" i="21"/>
  <c r="M3330" i="21"/>
  <c r="K3330" i="21"/>
  <c r="J3330" i="21"/>
  <c r="H3331" i="21"/>
  <c r="I3330" i="21"/>
  <c r="P3329" i="21"/>
  <c r="N3329" i="21"/>
  <c r="Q3329" i="21"/>
  <c r="O3329" i="21"/>
  <c r="D3326" i="21"/>
  <c r="F3325" i="21"/>
  <c r="E3325" i="21"/>
  <c r="L3331" i="21"/>
  <c r="J3331" i="21"/>
  <c r="H3332" i="21"/>
  <c r="M3331" i="21"/>
  <c r="I3331" i="21"/>
  <c r="K3331" i="21"/>
  <c r="N3330" i="21"/>
  <c r="P3330" i="21"/>
  <c r="Q3330" i="21"/>
  <c r="O3330" i="21"/>
  <c r="F3326" i="21"/>
  <c r="D3327" i="21"/>
  <c r="E3326" i="21"/>
  <c r="M3332" i="21"/>
  <c r="J3332" i="21"/>
  <c r="I3332" i="21"/>
  <c r="H3333" i="21"/>
  <c r="K3332" i="21"/>
  <c r="L3332" i="21"/>
  <c r="Q3331" i="21"/>
  <c r="N3331" i="21"/>
  <c r="O3331" i="21"/>
  <c r="P3331" i="21"/>
  <c r="D3328" i="21"/>
  <c r="F3327" i="21"/>
  <c r="E3327" i="21"/>
  <c r="O3332" i="21"/>
  <c r="P3332" i="21"/>
  <c r="Q3332" i="21"/>
  <c r="N3332" i="21"/>
  <c r="L3333" i="21"/>
  <c r="J3333" i="21"/>
  <c r="I3333" i="21"/>
  <c r="K3333" i="21"/>
  <c r="H3334" i="21"/>
  <c r="M3333" i="21"/>
  <c r="D3329" i="21"/>
  <c r="F3328" i="21"/>
  <c r="E3328" i="21"/>
  <c r="N3333" i="21"/>
  <c r="Q3333" i="21"/>
  <c r="P3333" i="21"/>
  <c r="O3333" i="21"/>
  <c r="H3335" i="21"/>
  <c r="J3334" i="21"/>
  <c r="I3334" i="21"/>
  <c r="M3334" i="21"/>
  <c r="L3334" i="21"/>
  <c r="K3334" i="21"/>
  <c r="E3329" i="21"/>
  <c r="F3329" i="21"/>
  <c r="D3330" i="21"/>
  <c r="M3335" i="21"/>
  <c r="I3335" i="21"/>
  <c r="H3336" i="21"/>
  <c r="K3335" i="21"/>
  <c r="J3335" i="21"/>
  <c r="L3335" i="21"/>
  <c r="P3334" i="21"/>
  <c r="O3334" i="21"/>
  <c r="N3334" i="21"/>
  <c r="Q3334" i="21"/>
  <c r="F3330" i="21"/>
  <c r="D3331" i="21"/>
  <c r="E3330" i="21"/>
  <c r="O3335" i="21"/>
  <c r="N3335" i="21"/>
  <c r="Q3335" i="21"/>
  <c r="P3335" i="21"/>
  <c r="L3336" i="21"/>
  <c r="H3337" i="21"/>
  <c r="J3336" i="21"/>
  <c r="I3336" i="21"/>
  <c r="M3336" i="21"/>
  <c r="K3336" i="21"/>
  <c r="E3331" i="21"/>
  <c r="F3331" i="21"/>
  <c r="D3332" i="21"/>
  <c r="M3337" i="21"/>
  <c r="H3338" i="21"/>
  <c r="L3337" i="21"/>
  <c r="I3337" i="21"/>
  <c r="J3337" i="21"/>
  <c r="K3337" i="21"/>
  <c r="P3336" i="21"/>
  <c r="O3336" i="21"/>
  <c r="Q3336" i="21"/>
  <c r="N3336" i="21"/>
  <c r="E3332" i="21"/>
  <c r="F3332" i="21"/>
  <c r="D3333" i="21"/>
  <c r="I3338" i="21"/>
  <c r="M3338" i="21"/>
  <c r="K3338" i="21"/>
  <c r="L3338" i="21"/>
  <c r="H3339" i="21"/>
  <c r="J3338" i="21"/>
  <c r="N3337" i="21"/>
  <c r="Q3337" i="21"/>
  <c r="O3337" i="21"/>
  <c r="P3337" i="21"/>
  <c r="D3334" i="21"/>
  <c r="E3333" i="21"/>
  <c r="F3333" i="21"/>
  <c r="O3338" i="21"/>
  <c r="Q3338" i="21"/>
  <c r="N3338" i="21"/>
  <c r="P3338" i="21"/>
  <c r="K3339" i="21"/>
  <c r="L3339" i="21"/>
  <c r="M3339" i="21"/>
  <c r="H3340" i="21"/>
  <c r="J3339" i="21"/>
  <c r="I3339" i="21"/>
  <c r="F3334" i="21"/>
  <c r="D3335" i="21"/>
  <c r="E3334" i="21"/>
  <c r="M3340" i="21"/>
  <c r="J3340" i="21"/>
  <c r="L3340" i="21"/>
  <c r="H3341" i="21"/>
  <c r="I3340" i="21"/>
  <c r="K3340" i="21"/>
  <c r="Q3339" i="21"/>
  <c r="O3339" i="21"/>
  <c r="P3339" i="21"/>
  <c r="N3339" i="21"/>
  <c r="D3336" i="21"/>
  <c r="F3335" i="21"/>
  <c r="E3335" i="21"/>
  <c r="J3341" i="21"/>
  <c r="K3341" i="21"/>
  <c r="I3341" i="21"/>
  <c r="L3341" i="21"/>
  <c r="H3342" i="21"/>
  <c r="M3341" i="21"/>
  <c r="N3340" i="21"/>
  <c r="O3340" i="21"/>
  <c r="P3340" i="21"/>
  <c r="Q3340" i="21"/>
  <c r="D3337" i="21"/>
  <c r="E3336" i="21"/>
  <c r="F3336" i="21"/>
  <c r="P3341" i="21"/>
  <c r="N3341" i="21"/>
  <c r="Q3341" i="21"/>
  <c r="O3341" i="21"/>
  <c r="I3342" i="21"/>
  <c r="K3342" i="21"/>
  <c r="H3343" i="21"/>
  <c r="J3342" i="21"/>
  <c r="L3342" i="21"/>
  <c r="M3342" i="21"/>
  <c r="E3337" i="21"/>
  <c r="F3337" i="21"/>
  <c r="D3338" i="21"/>
  <c r="Q3342" i="21"/>
  <c r="P3342" i="21"/>
  <c r="N3342" i="21"/>
  <c r="O3342" i="21"/>
  <c r="K3343" i="21"/>
  <c r="I3343" i="21"/>
  <c r="H3344" i="21"/>
  <c r="L3343" i="21"/>
  <c r="J3343" i="21"/>
  <c r="M3343" i="21"/>
  <c r="E3338" i="21"/>
  <c r="D3339" i="21"/>
  <c r="F3338" i="21"/>
  <c r="O3343" i="21"/>
  <c r="Q3343" i="21"/>
  <c r="N3343" i="21"/>
  <c r="P3343" i="21"/>
  <c r="J3344" i="21"/>
  <c r="M3344" i="21"/>
  <c r="K3344" i="21"/>
  <c r="H3345" i="21"/>
  <c r="L3344" i="21"/>
  <c r="I3344" i="21"/>
  <c r="E3339" i="21"/>
  <c r="F3339" i="21"/>
  <c r="D3340" i="21"/>
  <c r="H3346" i="21"/>
  <c r="K3345" i="21"/>
  <c r="I3345" i="21"/>
  <c r="M3345" i="21"/>
  <c r="L3345" i="21"/>
  <c r="J3345" i="21"/>
  <c r="Q3344" i="21"/>
  <c r="P3344" i="21"/>
  <c r="O3344" i="21"/>
  <c r="N3344" i="21"/>
  <c r="F3340" i="21"/>
  <c r="E3340" i="21"/>
  <c r="D3341" i="21"/>
  <c r="K3346" i="21"/>
  <c r="M3346" i="21"/>
  <c r="L3346" i="21"/>
  <c r="J3346" i="21"/>
  <c r="H3347" i="21"/>
  <c r="I3346" i="21"/>
  <c r="N3345" i="21"/>
  <c r="O3345" i="21"/>
  <c r="Q3345" i="21"/>
  <c r="P3345" i="21"/>
  <c r="D3342" i="21"/>
  <c r="F3341" i="21"/>
  <c r="E3341" i="21"/>
  <c r="K3347" i="21"/>
  <c r="J3347" i="21"/>
  <c r="H3348" i="21"/>
  <c r="I3347" i="21"/>
  <c r="M3347" i="21"/>
  <c r="L3347" i="21"/>
  <c r="N3346" i="21"/>
  <c r="O3346" i="21"/>
  <c r="P3346" i="21"/>
  <c r="Q3346" i="21"/>
  <c r="E3342" i="21"/>
  <c r="D3343" i="21"/>
  <c r="F3342" i="21"/>
  <c r="J3348" i="21"/>
  <c r="L3348" i="21"/>
  <c r="M3348" i="21"/>
  <c r="H3349" i="21"/>
  <c r="K3348" i="21"/>
  <c r="I3348" i="21"/>
  <c r="P3347" i="21"/>
  <c r="Q3347" i="21"/>
  <c r="N3347" i="21"/>
  <c r="O3347" i="21"/>
  <c r="D3344" i="21"/>
  <c r="F3343" i="21"/>
  <c r="E3343" i="21"/>
  <c r="L3349" i="21"/>
  <c r="K3349" i="21"/>
  <c r="I3349" i="21"/>
  <c r="J3349" i="21"/>
  <c r="H3350" i="21"/>
  <c r="M3349" i="21"/>
  <c r="P3348" i="21"/>
  <c r="Q3348" i="21"/>
  <c r="N3348" i="21"/>
  <c r="O3348" i="21"/>
  <c r="D3345" i="21"/>
  <c r="F3344" i="21"/>
  <c r="E3344" i="21"/>
  <c r="P3349" i="21"/>
  <c r="N3349" i="21"/>
  <c r="O3349" i="21"/>
  <c r="Q3349" i="21"/>
  <c r="K3350" i="21"/>
  <c r="H3351" i="21"/>
  <c r="L3350" i="21"/>
  <c r="J3350" i="21"/>
  <c r="I3350" i="21"/>
  <c r="M3350" i="21"/>
  <c r="E3345" i="21"/>
  <c r="F3345" i="21"/>
  <c r="D3346" i="21"/>
  <c r="K3351" i="21"/>
  <c r="J3351" i="21"/>
  <c r="H3352" i="21"/>
  <c r="I3351" i="21"/>
  <c r="M3351" i="21"/>
  <c r="L3351" i="21"/>
  <c r="Q3350" i="21"/>
  <c r="P3350" i="21"/>
  <c r="N3350" i="21"/>
  <c r="O3350" i="21"/>
  <c r="E3346" i="21"/>
  <c r="D3347" i="21"/>
  <c r="F3346" i="21"/>
  <c r="M3352" i="21"/>
  <c r="I3352" i="21"/>
  <c r="H3353" i="21"/>
  <c r="J3352" i="21"/>
  <c r="K3352" i="21"/>
  <c r="L3352" i="21"/>
  <c r="N3351" i="21"/>
  <c r="Q3351" i="21"/>
  <c r="O3351" i="21"/>
  <c r="P3351" i="21"/>
  <c r="F3347" i="21"/>
  <c r="E3347" i="21"/>
  <c r="D3348" i="21"/>
  <c r="N3352" i="21"/>
  <c r="P3352" i="21"/>
  <c r="Q3352" i="21"/>
  <c r="O3352" i="21"/>
  <c r="L3353" i="21"/>
  <c r="H3354" i="21"/>
  <c r="M3353" i="21"/>
  <c r="K3353" i="21"/>
  <c r="I3353" i="21"/>
  <c r="J3353" i="21"/>
  <c r="E3348" i="21"/>
  <c r="F3348" i="21"/>
  <c r="D3349" i="21"/>
  <c r="J3354" i="21"/>
  <c r="K3354" i="21"/>
  <c r="L3354" i="21"/>
  <c r="I3354" i="21"/>
  <c r="H3355" i="21"/>
  <c r="M3354" i="21"/>
  <c r="Q3353" i="21"/>
  <c r="P3353" i="21"/>
  <c r="O3353" i="21"/>
  <c r="N3353" i="21"/>
  <c r="D3350" i="21"/>
  <c r="E3349" i="21"/>
  <c r="F3349" i="21"/>
  <c r="P3354" i="21"/>
  <c r="O3354" i="21"/>
  <c r="Q3354" i="21"/>
  <c r="N3354" i="21"/>
  <c r="M3355" i="21"/>
  <c r="J3355" i="21"/>
  <c r="I3355" i="21"/>
  <c r="H3356" i="21"/>
  <c r="L3355" i="21"/>
  <c r="K3355" i="21"/>
  <c r="E3350" i="21"/>
  <c r="D3351" i="21"/>
  <c r="F3350" i="21"/>
  <c r="P3355" i="21"/>
  <c r="Q3355" i="21"/>
  <c r="O3355" i="21"/>
  <c r="N3355" i="21"/>
  <c r="J3356" i="21"/>
  <c r="I3356" i="21"/>
  <c r="H3357" i="21"/>
  <c r="M3356" i="21"/>
  <c r="K3356" i="21"/>
  <c r="L3356" i="21"/>
  <c r="D3352" i="21"/>
  <c r="F3351" i="21"/>
  <c r="E3351" i="21"/>
  <c r="O3356" i="21"/>
  <c r="Q3356" i="21"/>
  <c r="N3356" i="21"/>
  <c r="P3356" i="21"/>
  <c r="M3357" i="21"/>
  <c r="J3357" i="21"/>
  <c r="I3357" i="21"/>
  <c r="L3357" i="21"/>
  <c r="H3358" i="21"/>
  <c r="K3357" i="21"/>
  <c r="D3353" i="21"/>
  <c r="E3352" i="21"/>
  <c r="F3352" i="21"/>
  <c r="O3357" i="21"/>
  <c r="N3357" i="21"/>
  <c r="Q3357" i="21"/>
  <c r="P3357" i="21"/>
  <c r="J3358" i="21"/>
  <c r="I3358" i="21"/>
  <c r="H3359" i="21"/>
  <c r="L3358" i="21"/>
  <c r="K3358" i="21"/>
  <c r="M3358" i="21"/>
  <c r="E3353" i="21"/>
  <c r="F3353" i="21"/>
  <c r="D3354" i="21"/>
  <c r="N3358" i="21"/>
  <c r="Q3358" i="21"/>
  <c r="P3358" i="21"/>
  <c r="O3358" i="21"/>
  <c r="L3359" i="21"/>
  <c r="J3359" i="21"/>
  <c r="H3360" i="21"/>
  <c r="K3359" i="21"/>
  <c r="M3359" i="21"/>
  <c r="I3359" i="21"/>
  <c r="F3354" i="21"/>
  <c r="D3355" i="21"/>
  <c r="E3354" i="21"/>
  <c r="I3360" i="21"/>
  <c r="J3360" i="21"/>
  <c r="M3360" i="21"/>
  <c r="H3361" i="21"/>
  <c r="K3360" i="21"/>
  <c r="L3360" i="21"/>
  <c r="O3359" i="21"/>
  <c r="P3359" i="21"/>
  <c r="Q3359" i="21"/>
  <c r="N3359" i="21"/>
  <c r="F3355" i="21"/>
  <c r="E3355" i="21"/>
  <c r="D3356" i="21"/>
  <c r="O3360" i="21"/>
  <c r="N3360" i="21"/>
  <c r="P3360" i="21"/>
  <c r="Q3360" i="21"/>
  <c r="H3362" i="21"/>
  <c r="I3361" i="21"/>
  <c r="M3361" i="21"/>
  <c r="K3361" i="21"/>
  <c r="L3361" i="21"/>
  <c r="J3361" i="21"/>
  <c r="F3356" i="21"/>
  <c r="E3356" i="21"/>
  <c r="D3357" i="21"/>
  <c r="K3362" i="21"/>
  <c r="J3362" i="21"/>
  <c r="L3362" i="21"/>
  <c r="I3362" i="21"/>
  <c r="H3363" i="21"/>
  <c r="M3362" i="21"/>
  <c r="N3361" i="21"/>
  <c r="O3361" i="21"/>
  <c r="Q3361" i="21"/>
  <c r="P3361" i="21"/>
  <c r="D3358" i="21"/>
  <c r="F3357" i="21"/>
  <c r="E3357" i="21"/>
  <c r="P3362" i="21"/>
  <c r="O3362" i="21"/>
  <c r="N3362" i="21"/>
  <c r="Q3362" i="21"/>
  <c r="I3363" i="21"/>
  <c r="K3363" i="21"/>
  <c r="H3364" i="21"/>
  <c r="J3363" i="21"/>
  <c r="M3363" i="21"/>
  <c r="L3363" i="21"/>
  <c r="E3358" i="21"/>
  <c r="D3359" i="21"/>
  <c r="F3358" i="21"/>
  <c r="P3363" i="21"/>
  <c r="Q3363" i="21"/>
  <c r="N3363" i="21"/>
  <c r="O3363" i="21"/>
  <c r="J3364" i="21"/>
  <c r="K3364" i="21"/>
  <c r="H3365" i="21"/>
  <c r="L3364" i="21"/>
  <c r="I3364" i="21"/>
  <c r="M3364" i="21"/>
  <c r="D3360" i="21"/>
  <c r="F3359" i="21"/>
  <c r="E3359" i="21"/>
  <c r="I3365" i="21"/>
  <c r="L3365" i="21"/>
  <c r="M3365" i="21"/>
  <c r="K3365" i="21"/>
  <c r="H3366" i="21"/>
  <c r="J3365" i="21"/>
  <c r="P3364" i="21"/>
  <c r="N3364" i="21"/>
  <c r="Q3364" i="21"/>
  <c r="O3364" i="21"/>
  <c r="D3361" i="21"/>
  <c r="E3360" i="21"/>
  <c r="F3360" i="21"/>
  <c r="Q3365" i="21"/>
  <c r="N3365" i="21"/>
  <c r="P3365" i="21"/>
  <c r="O3365" i="21"/>
  <c r="M3366" i="21"/>
  <c r="K3366" i="21"/>
  <c r="L3366" i="21"/>
  <c r="I3366" i="21"/>
  <c r="H3367" i="21"/>
  <c r="J3366" i="21"/>
  <c r="F3361" i="21"/>
  <c r="E3361" i="21"/>
  <c r="D3362" i="21"/>
  <c r="N3366" i="21"/>
  <c r="Q3366" i="21"/>
  <c r="P3366" i="21"/>
  <c r="O3366" i="21"/>
  <c r="K3367" i="21"/>
  <c r="J3367" i="21"/>
  <c r="H3368" i="21"/>
  <c r="L3367" i="21"/>
  <c r="I3367" i="21"/>
  <c r="M3367" i="21"/>
  <c r="D3363" i="21"/>
  <c r="E3362" i="21"/>
  <c r="F3362" i="21"/>
  <c r="L3368" i="21"/>
  <c r="I3368" i="21"/>
  <c r="H3369" i="21"/>
  <c r="M3368" i="21"/>
  <c r="J3368" i="21"/>
  <c r="K3368" i="21"/>
  <c r="Q3367" i="21"/>
  <c r="O3367" i="21"/>
  <c r="P3367" i="21"/>
  <c r="N3367" i="21"/>
  <c r="E3363" i="21"/>
  <c r="F3363" i="21"/>
  <c r="D3364" i="21"/>
  <c r="Q3368" i="21"/>
  <c r="P3368" i="21"/>
  <c r="O3368" i="21"/>
  <c r="N3368" i="21"/>
  <c r="M3369" i="21"/>
  <c r="H3370" i="21"/>
  <c r="K3369" i="21"/>
  <c r="I3369" i="21"/>
  <c r="J3369" i="21"/>
  <c r="L3369" i="21"/>
  <c r="E3364" i="21"/>
  <c r="F3364" i="21"/>
  <c r="D3365" i="21"/>
  <c r="M3370" i="21"/>
  <c r="K3370" i="21"/>
  <c r="I3370" i="21"/>
  <c r="J3370" i="21"/>
  <c r="H3371" i="21"/>
  <c r="L3370" i="21"/>
  <c r="P3369" i="21"/>
  <c r="O3369" i="21"/>
  <c r="N3369" i="21"/>
  <c r="Q3369" i="21"/>
  <c r="D3366" i="21"/>
  <c r="F3365" i="21"/>
  <c r="E3365" i="21"/>
  <c r="P3370" i="21"/>
  <c r="Q3370" i="21"/>
  <c r="O3370" i="21"/>
  <c r="N3370" i="21"/>
  <c r="M3371" i="21"/>
  <c r="L3371" i="21"/>
  <c r="I3371" i="21"/>
  <c r="H3372" i="21"/>
  <c r="J3371" i="21"/>
  <c r="K3371" i="21"/>
  <c r="F3366" i="21"/>
  <c r="D3367" i="21"/>
  <c r="E3366" i="21"/>
  <c r="P3371" i="21"/>
  <c r="Q3371" i="21"/>
  <c r="N3371" i="21"/>
  <c r="O3371" i="21"/>
  <c r="L3372" i="21"/>
  <c r="M3372" i="21"/>
  <c r="I3372" i="21"/>
  <c r="H3373" i="21"/>
  <c r="J3372" i="21"/>
  <c r="K3372" i="21"/>
  <c r="D3368" i="21"/>
  <c r="F3367" i="21"/>
  <c r="E3367" i="21"/>
  <c r="O3372" i="21"/>
  <c r="N3372" i="21"/>
  <c r="P3372" i="21"/>
  <c r="Q3372" i="21"/>
  <c r="I3373" i="21"/>
  <c r="K3373" i="21"/>
  <c r="J3373" i="21"/>
  <c r="L3373" i="21"/>
  <c r="H3374" i="21"/>
  <c r="M3373" i="21"/>
  <c r="D3369" i="21"/>
  <c r="E3368" i="21"/>
  <c r="F3368" i="21"/>
  <c r="Q3373" i="21"/>
  <c r="P3373" i="21"/>
  <c r="N3373" i="21"/>
  <c r="O3373" i="21"/>
  <c r="L3374" i="21"/>
  <c r="H3375" i="21"/>
  <c r="K3374" i="21"/>
  <c r="J3374" i="21"/>
  <c r="M3374" i="21"/>
  <c r="I3374" i="21"/>
  <c r="E3369" i="21"/>
  <c r="F3369" i="21"/>
  <c r="D3370" i="21"/>
  <c r="M3375" i="21"/>
  <c r="I3375" i="21"/>
  <c r="H3376" i="21"/>
  <c r="L3375" i="21"/>
  <c r="J3375" i="21"/>
  <c r="K3375" i="21"/>
  <c r="Q3374" i="21"/>
  <c r="N3374" i="21"/>
  <c r="P3374" i="21"/>
  <c r="O3374" i="21"/>
  <c r="F3370" i="21"/>
  <c r="D3371" i="21"/>
  <c r="E3370" i="21"/>
  <c r="N3375" i="21"/>
  <c r="O3375" i="21"/>
  <c r="Q3375" i="21"/>
  <c r="P3375" i="21"/>
  <c r="M3376" i="21"/>
  <c r="L3376" i="21"/>
  <c r="I3376" i="21"/>
  <c r="H3377" i="21"/>
  <c r="J3376" i="21"/>
  <c r="K3376" i="21"/>
  <c r="F3371" i="21"/>
  <c r="E3371" i="21"/>
  <c r="D3372" i="21"/>
  <c r="P3376" i="21"/>
  <c r="O3376" i="21"/>
  <c r="Q3376" i="21"/>
  <c r="N3376" i="21"/>
  <c r="H3378" i="21"/>
  <c r="I3377" i="21"/>
  <c r="L3377" i="21"/>
  <c r="K3377" i="21"/>
  <c r="J3377" i="21"/>
  <c r="M3377" i="21"/>
  <c r="E3372" i="21"/>
  <c r="F3372" i="21"/>
  <c r="D3373" i="21"/>
  <c r="L3378" i="21"/>
  <c r="I3378" i="21"/>
  <c r="J3378" i="21"/>
  <c r="M3378" i="21"/>
  <c r="H3379" i="21"/>
  <c r="K3378" i="21"/>
  <c r="P3377" i="21"/>
  <c r="N3377" i="21"/>
  <c r="Q3377" i="21"/>
  <c r="O3377" i="21"/>
  <c r="D3374" i="21"/>
  <c r="F3373" i="21"/>
  <c r="E3373" i="21"/>
  <c r="N3378" i="21"/>
  <c r="P3378" i="21"/>
  <c r="Q3378" i="21"/>
  <c r="O3378" i="21"/>
  <c r="M3379" i="21"/>
  <c r="L3379" i="21"/>
  <c r="H3380" i="21"/>
  <c r="J3379" i="21"/>
  <c r="I3379" i="21"/>
  <c r="K3379" i="21"/>
  <c r="F3374" i="21"/>
  <c r="D3375" i="21"/>
  <c r="E3374" i="21"/>
  <c r="K3380" i="21"/>
  <c r="J3380" i="21"/>
  <c r="H3381" i="21"/>
  <c r="M3380" i="21"/>
  <c r="I3380" i="21"/>
  <c r="L3380" i="21"/>
  <c r="N3379" i="21"/>
  <c r="P3379" i="21"/>
  <c r="Q3379" i="21"/>
  <c r="O3379" i="21"/>
  <c r="D3376" i="21"/>
  <c r="F3375" i="21"/>
  <c r="E3375" i="21"/>
  <c r="L3381" i="21"/>
  <c r="K3381" i="21"/>
  <c r="I3381" i="21"/>
  <c r="J3381" i="21"/>
  <c r="H3382" i="21"/>
  <c r="M3381" i="21"/>
  <c r="Q3380" i="21"/>
  <c r="P3380" i="21"/>
  <c r="N3380" i="21"/>
  <c r="O3380" i="21"/>
  <c r="D3377" i="21"/>
  <c r="E3376" i="21"/>
  <c r="F3376" i="21"/>
  <c r="O3381" i="21"/>
  <c r="P3381" i="21"/>
  <c r="N3381" i="21"/>
  <c r="Q3381" i="21"/>
  <c r="J3382" i="21"/>
  <c r="K3382" i="21"/>
  <c r="M3382" i="21"/>
  <c r="L3382" i="21"/>
  <c r="H3383" i="21"/>
  <c r="I3382" i="21"/>
  <c r="F3377" i="21"/>
  <c r="E3377" i="21"/>
  <c r="D3378" i="21"/>
  <c r="L3383" i="21"/>
  <c r="M3383" i="21"/>
  <c r="H3384" i="21"/>
  <c r="K3383" i="21"/>
  <c r="I3383" i="21"/>
  <c r="J3383" i="21"/>
  <c r="N3382" i="21"/>
  <c r="O3382" i="21"/>
  <c r="Q3382" i="21"/>
  <c r="P3382" i="21"/>
  <c r="F3378" i="21"/>
  <c r="D3379" i="21"/>
  <c r="E3378" i="21"/>
  <c r="I3384" i="21"/>
  <c r="H3385" i="21"/>
  <c r="J3384" i="21"/>
  <c r="L3384" i="21"/>
  <c r="M3384" i="21"/>
  <c r="K3384" i="21"/>
  <c r="Q3383" i="21"/>
  <c r="O3383" i="21"/>
  <c r="P3383" i="21"/>
  <c r="N3383" i="21"/>
  <c r="E3379" i="21"/>
  <c r="F3379" i="21"/>
  <c r="D3380" i="21"/>
  <c r="P3384" i="21"/>
  <c r="O3384" i="21"/>
  <c r="Q3384" i="21"/>
  <c r="N3384" i="21"/>
  <c r="I3385" i="21"/>
  <c r="H3386" i="21"/>
  <c r="K3385" i="21"/>
  <c r="J3385" i="21"/>
  <c r="L3385" i="21"/>
  <c r="M3385" i="21"/>
  <c r="E3380" i="21"/>
  <c r="F3380" i="21"/>
  <c r="D3381" i="21"/>
  <c r="P3385" i="21"/>
  <c r="O3385" i="21"/>
  <c r="Q3385" i="21"/>
  <c r="N3385" i="21"/>
  <c r="I3386" i="21"/>
  <c r="K3386" i="21"/>
  <c r="M3386" i="21"/>
  <c r="L3386" i="21"/>
  <c r="H3387" i="21"/>
  <c r="J3386" i="21"/>
  <c r="D3382" i="21"/>
  <c r="F3381" i="21"/>
  <c r="E3381" i="21"/>
  <c r="Q3386" i="21"/>
  <c r="N3386" i="21"/>
  <c r="O3386" i="21"/>
  <c r="P3386" i="21"/>
  <c r="K3387" i="21"/>
  <c r="J3387" i="21"/>
  <c r="L3387" i="21"/>
  <c r="H3388" i="21"/>
  <c r="M3387" i="21"/>
  <c r="I3387" i="21"/>
  <c r="E3382" i="21"/>
  <c r="D3383" i="21"/>
  <c r="F3382" i="21"/>
  <c r="M3388" i="21"/>
  <c r="J3388" i="21"/>
  <c r="L3388" i="21"/>
  <c r="H3389" i="21"/>
  <c r="K3388" i="21"/>
  <c r="I3388" i="21"/>
  <c r="N3387" i="21"/>
  <c r="O3387" i="21"/>
  <c r="P3387" i="21"/>
  <c r="Q3387" i="21"/>
  <c r="D3384" i="21"/>
  <c r="F3383" i="21"/>
  <c r="E3383" i="21"/>
  <c r="K3389" i="21"/>
  <c r="M3389" i="21"/>
  <c r="L3389" i="21"/>
  <c r="I3389" i="21"/>
  <c r="H3390" i="21"/>
  <c r="J3389" i="21"/>
  <c r="O3388" i="21"/>
  <c r="N3388" i="21"/>
  <c r="P3388" i="21"/>
  <c r="Q3388" i="21"/>
  <c r="D3385" i="21"/>
  <c r="F3384" i="21"/>
  <c r="E3384" i="21"/>
  <c r="O3389" i="21"/>
  <c r="P3389" i="21"/>
  <c r="Q3389" i="21"/>
  <c r="N3389" i="21"/>
  <c r="I3390" i="21"/>
  <c r="J3390" i="21"/>
  <c r="H3391" i="21"/>
  <c r="L3390" i="21"/>
  <c r="M3390" i="21"/>
  <c r="K3390" i="21"/>
  <c r="E3385" i="21"/>
  <c r="F3385" i="21"/>
  <c r="D3386" i="21"/>
  <c r="N3390" i="21"/>
  <c r="Q3390" i="21"/>
  <c r="P3390" i="21"/>
  <c r="O3390" i="21"/>
  <c r="K3391" i="21"/>
  <c r="I3391" i="21"/>
  <c r="H3392" i="21"/>
  <c r="J3391" i="21"/>
  <c r="L3391" i="21"/>
  <c r="M3391" i="21"/>
  <c r="F3386" i="21"/>
  <c r="D3387" i="21"/>
  <c r="E3386" i="21"/>
  <c r="P3391" i="21"/>
  <c r="N3391" i="21"/>
  <c r="Q3391" i="21"/>
  <c r="O3391" i="21"/>
  <c r="I3392" i="21"/>
  <c r="K3392" i="21"/>
  <c r="J3392" i="21"/>
  <c r="H3393" i="21"/>
  <c r="M3392" i="21"/>
  <c r="L3392" i="21"/>
  <c r="E3387" i="21"/>
  <c r="F3387" i="21"/>
  <c r="D3388" i="21"/>
  <c r="Q3392" i="21"/>
  <c r="N3392" i="21"/>
  <c r="O3392" i="21"/>
  <c r="P3392" i="21"/>
  <c r="L3393" i="21"/>
  <c r="H3394" i="21"/>
  <c r="J3393" i="21"/>
  <c r="M3393" i="21"/>
  <c r="K3393" i="21"/>
  <c r="I3393" i="21"/>
  <c r="E3388" i="21"/>
  <c r="F3388" i="21"/>
  <c r="D3389" i="21"/>
  <c r="L3394" i="21"/>
  <c r="J3394" i="21"/>
  <c r="I3394" i="21"/>
  <c r="K3394" i="21"/>
  <c r="H3395" i="21"/>
  <c r="M3394" i="21"/>
  <c r="Q3393" i="21"/>
  <c r="N3393" i="21"/>
  <c r="P3393" i="21"/>
  <c r="O3393" i="21"/>
  <c r="D3390" i="21"/>
  <c r="F3389" i="21"/>
  <c r="E3389" i="21"/>
  <c r="Q3394" i="21"/>
  <c r="P3394" i="21"/>
  <c r="N3394" i="21"/>
  <c r="O3394" i="21"/>
  <c r="L3395" i="21"/>
  <c r="K3395" i="21"/>
  <c r="H3396" i="21"/>
  <c r="J3395" i="21"/>
  <c r="I3395" i="21"/>
  <c r="M3395" i="21"/>
  <c r="E3390" i="21"/>
  <c r="D3391" i="21"/>
  <c r="F3390" i="21"/>
  <c r="M3396" i="21"/>
  <c r="L3396" i="21"/>
  <c r="H3397" i="21"/>
  <c r="I3396" i="21"/>
  <c r="J3396" i="21"/>
  <c r="K3396" i="21"/>
  <c r="N3395" i="21"/>
  <c r="O3395" i="21"/>
  <c r="P3395" i="21"/>
  <c r="Q3395" i="21"/>
  <c r="D3392" i="21"/>
  <c r="F3391" i="21"/>
  <c r="E3391" i="21"/>
  <c r="J3397" i="21"/>
  <c r="K3397" i="21"/>
  <c r="L3397" i="21"/>
  <c r="M3397" i="21"/>
  <c r="H3398" i="21"/>
  <c r="I3397" i="21"/>
  <c r="P3396" i="21"/>
  <c r="O3396" i="21"/>
  <c r="Q3396" i="21"/>
  <c r="N3396" i="21"/>
  <c r="D3393" i="21"/>
  <c r="F3392" i="21"/>
  <c r="E3392" i="21"/>
  <c r="H3399" i="21"/>
  <c r="J3398" i="21"/>
  <c r="K3398" i="21"/>
  <c r="M3398" i="21"/>
  <c r="I3398" i="21"/>
  <c r="L3398" i="21"/>
  <c r="N3397" i="21"/>
  <c r="P3397" i="21"/>
  <c r="Q3397" i="21"/>
  <c r="O3397" i="21"/>
  <c r="E3393" i="21"/>
  <c r="F3393" i="21"/>
  <c r="D3394" i="21"/>
  <c r="K3399" i="21"/>
  <c r="I3399" i="21"/>
  <c r="J3399" i="21"/>
  <c r="H3400" i="21"/>
  <c r="M3399" i="21"/>
  <c r="L3399" i="21"/>
  <c r="O3398" i="21"/>
  <c r="P3398" i="21"/>
  <c r="Q3398" i="21"/>
  <c r="N3398" i="21"/>
  <c r="D3395" i="21"/>
  <c r="E3394" i="21"/>
  <c r="F3394" i="21"/>
  <c r="P3399" i="21"/>
  <c r="O3399" i="21"/>
  <c r="N3399" i="21"/>
  <c r="Q3399" i="21"/>
  <c r="J3400" i="21"/>
  <c r="I3400" i="21"/>
  <c r="H3401" i="21"/>
  <c r="M3400" i="21"/>
  <c r="L3400" i="21"/>
  <c r="K3400" i="21"/>
  <c r="D3396" i="21"/>
  <c r="F3395" i="21"/>
  <c r="E3395" i="21"/>
  <c r="Q3400" i="21"/>
  <c r="O3400" i="21"/>
  <c r="N3400" i="21"/>
  <c r="P3400" i="21"/>
  <c r="M3401" i="21"/>
  <c r="I3401" i="21"/>
  <c r="K3401" i="21"/>
  <c r="J3401" i="21"/>
  <c r="L3401" i="21"/>
  <c r="H3402" i="21"/>
  <c r="F3396" i="21"/>
  <c r="E3396" i="21"/>
  <c r="D3397" i="21"/>
  <c r="O3401" i="21"/>
  <c r="P3401" i="21"/>
  <c r="Q3401" i="21"/>
  <c r="N3401" i="21"/>
  <c r="L3402" i="21"/>
  <c r="M3402" i="21"/>
  <c r="I3402" i="21"/>
  <c r="H3403" i="21"/>
  <c r="J3402" i="21"/>
  <c r="K3402" i="21"/>
  <c r="D3398" i="21"/>
  <c r="F3397" i="21"/>
  <c r="E3397" i="21"/>
  <c r="O3402" i="21"/>
  <c r="P3402" i="21"/>
  <c r="Q3402" i="21"/>
  <c r="N3402" i="21"/>
  <c r="H3404" i="21"/>
  <c r="I3403" i="21"/>
  <c r="K3403" i="21"/>
  <c r="J3403" i="21"/>
  <c r="L3403" i="21"/>
  <c r="M3403" i="21"/>
  <c r="F3398" i="21"/>
  <c r="E3398" i="21"/>
  <c r="D3399" i="21"/>
  <c r="I3404" i="21"/>
  <c r="H3405" i="21"/>
  <c r="M3404" i="21"/>
  <c r="L3404" i="21"/>
  <c r="K3404" i="21"/>
  <c r="J3404" i="21"/>
  <c r="O3403" i="21"/>
  <c r="Q3403" i="21"/>
  <c r="N3403" i="21"/>
  <c r="P3403" i="21"/>
  <c r="E3399" i="21"/>
  <c r="F3399" i="21"/>
  <c r="D3400" i="21"/>
  <c r="Q3404" i="21"/>
  <c r="O3404" i="21"/>
  <c r="P3404" i="21"/>
  <c r="N3404" i="21"/>
  <c r="H3406" i="21"/>
  <c r="J3405" i="21"/>
  <c r="K3405" i="21"/>
  <c r="L3405" i="21"/>
  <c r="I3405" i="21"/>
  <c r="M3405" i="21"/>
  <c r="D3401" i="21"/>
  <c r="E3400" i="21"/>
  <c r="F3400" i="21"/>
  <c r="I3406" i="21"/>
  <c r="L3406" i="21"/>
  <c r="H3407" i="21"/>
  <c r="M3406" i="21"/>
  <c r="J3406" i="21"/>
  <c r="K3406" i="21"/>
  <c r="O3405" i="21"/>
  <c r="P3405" i="21"/>
  <c r="N3405" i="21"/>
  <c r="Q3405" i="21"/>
  <c r="F3401" i="21"/>
  <c r="E3401" i="21"/>
  <c r="D3402" i="21"/>
  <c r="N3406" i="21"/>
  <c r="P3406" i="21"/>
  <c r="Q3406" i="21"/>
  <c r="O3406" i="21"/>
  <c r="K3407" i="21"/>
  <c r="J3407" i="21"/>
  <c r="I3407" i="21"/>
  <c r="H3408" i="21"/>
  <c r="M3407" i="21"/>
  <c r="L3407" i="21"/>
  <c r="D3403" i="21"/>
  <c r="F3402" i="21"/>
  <c r="E3402" i="21"/>
  <c r="N3407" i="21"/>
  <c r="P3407" i="21"/>
  <c r="O3407" i="21"/>
  <c r="Q3407" i="21"/>
  <c r="I3408" i="21"/>
  <c r="K3408" i="21"/>
  <c r="J3408" i="21"/>
  <c r="H3409" i="21"/>
  <c r="L3408" i="21"/>
  <c r="M3408" i="21"/>
  <c r="D3404" i="21"/>
  <c r="E3403" i="21"/>
  <c r="F3403" i="21"/>
  <c r="O3408" i="21"/>
  <c r="P3408" i="21"/>
  <c r="Q3408" i="21"/>
  <c r="N3408" i="21"/>
  <c r="K3409" i="21"/>
  <c r="M3409" i="21"/>
  <c r="I3409" i="21"/>
  <c r="J3409" i="21"/>
  <c r="L3409" i="21"/>
  <c r="H3410" i="21"/>
  <c r="E3404" i="21"/>
  <c r="F3404" i="21"/>
  <c r="D3405" i="21"/>
  <c r="O3409" i="21"/>
  <c r="Q3409" i="21"/>
  <c r="N3409" i="21"/>
  <c r="P3409" i="21"/>
  <c r="K3410" i="21"/>
  <c r="J3410" i="21"/>
  <c r="L3410" i="21"/>
  <c r="H3411" i="21"/>
  <c r="M3410" i="21"/>
  <c r="I3410" i="21"/>
  <c r="D3406" i="21"/>
  <c r="F3405" i="21"/>
  <c r="E3405" i="21"/>
  <c r="I3411" i="21"/>
  <c r="H3412" i="21"/>
  <c r="L3411" i="21"/>
  <c r="M3411" i="21"/>
  <c r="K3411" i="21"/>
  <c r="J3411" i="21"/>
  <c r="Q3410" i="21"/>
  <c r="N3410" i="21"/>
  <c r="P3410" i="21"/>
  <c r="O3410" i="21"/>
  <c r="E3406" i="21"/>
  <c r="F3406" i="21"/>
  <c r="D3407" i="21"/>
  <c r="O3411" i="21"/>
  <c r="P3411" i="21"/>
  <c r="N3411" i="21"/>
  <c r="Q3411" i="21"/>
  <c r="I3412" i="21"/>
  <c r="H3413" i="21"/>
  <c r="J3412" i="21"/>
  <c r="M3412" i="21"/>
  <c r="K3412" i="21"/>
  <c r="L3412" i="21"/>
  <c r="E3407" i="21"/>
  <c r="D3408" i="21"/>
  <c r="F3407" i="21"/>
  <c r="Q3412" i="21"/>
  <c r="P3412" i="21"/>
  <c r="O3412" i="21"/>
  <c r="N3412" i="21"/>
  <c r="I3413" i="21"/>
  <c r="M3413" i="21"/>
  <c r="L3413" i="21"/>
  <c r="J3413" i="21"/>
  <c r="H3414" i="21"/>
  <c r="K3413" i="21"/>
  <c r="D3409" i="21"/>
  <c r="F3408" i="21"/>
  <c r="E3408" i="21"/>
  <c r="P3413" i="21"/>
  <c r="O3413" i="21"/>
  <c r="N3413" i="21"/>
  <c r="Q3413" i="21"/>
  <c r="K3414" i="21"/>
  <c r="L3414" i="21"/>
  <c r="H3415" i="21"/>
  <c r="J3414" i="21"/>
  <c r="I3414" i="21"/>
  <c r="M3414" i="21"/>
  <c r="F3409" i="21"/>
  <c r="E3409" i="21"/>
  <c r="D3410" i="21"/>
  <c r="I3415" i="21"/>
  <c r="M3415" i="21"/>
  <c r="H3416" i="21"/>
  <c r="K3415" i="21"/>
  <c r="L3415" i="21"/>
  <c r="J3415" i="21"/>
  <c r="N3414" i="21"/>
  <c r="O3414" i="21"/>
  <c r="P3414" i="21"/>
  <c r="Q3414" i="21"/>
  <c r="D3411" i="21"/>
  <c r="E3410" i="21"/>
  <c r="F3410" i="21"/>
  <c r="P3415" i="21"/>
  <c r="N3415" i="21"/>
  <c r="O3415" i="21"/>
  <c r="Q3415" i="21"/>
  <c r="L3416" i="21"/>
  <c r="H3417" i="21"/>
  <c r="J3416" i="21"/>
  <c r="M3416" i="21"/>
  <c r="I3416" i="21"/>
  <c r="K3416" i="21"/>
  <c r="E3411" i="21"/>
  <c r="F3411" i="21"/>
  <c r="D3412" i="21"/>
  <c r="J3417" i="21"/>
  <c r="H3418" i="21"/>
  <c r="I3417" i="21"/>
  <c r="M3417" i="21"/>
  <c r="K3417" i="21"/>
  <c r="L3417" i="21"/>
  <c r="O3416" i="21"/>
  <c r="N3416" i="21"/>
  <c r="P3416" i="21"/>
  <c r="Q3416" i="21"/>
  <c r="E3412" i="21"/>
  <c r="F3412" i="21"/>
  <c r="D3413" i="21"/>
  <c r="J3418" i="21"/>
  <c r="L3418" i="21"/>
  <c r="M3418" i="21"/>
  <c r="I3418" i="21"/>
  <c r="H3419" i="21"/>
  <c r="K3418" i="21"/>
  <c r="O3417" i="21"/>
  <c r="Q3417" i="21"/>
  <c r="P3417" i="21"/>
  <c r="N3417" i="21"/>
  <c r="D3414" i="21"/>
  <c r="E3413" i="21"/>
  <c r="F3413" i="21"/>
  <c r="N3418" i="21"/>
  <c r="P3418" i="21"/>
  <c r="Q3418" i="21"/>
  <c r="O3418" i="21"/>
  <c r="M3419" i="21"/>
  <c r="J3419" i="21"/>
  <c r="L3419" i="21"/>
  <c r="H3420" i="21"/>
  <c r="K3419" i="21"/>
  <c r="I3419" i="21"/>
  <c r="E3414" i="21"/>
  <c r="D3415" i="21"/>
  <c r="F3414" i="21"/>
  <c r="J3420" i="21"/>
  <c r="I3420" i="21"/>
  <c r="H3421" i="21"/>
  <c r="L3420" i="21"/>
  <c r="M3420" i="21"/>
  <c r="K3420" i="21"/>
  <c r="Q3419" i="21"/>
  <c r="P3419" i="21"/>
  <c r="O3419" i="21"/>
  <c r="N3419" i="21"/>
  <c r="F3415" i="21"/>
  <c r="E3415" i="21"/>
  <c r="D3416" i="21"/>
  <c r="Q3420" i="21"/>
  <c r="O3420" i="21"/>
  <c r="N3420" i="21"/>
  <c r="P3420" i="21"/>
  <c r="H3422" i="21"/>
  <c r="K3421" i="21"/>
  <c r="I3421" i="21"/>
  <c r="L3421" i="21"/>
  <c r="M3421" i="21"/>
  <c r="J3421" i="21"/>
  <c r="D3417" i="21"/>
  <c r="F3416" i="21"/>
  <c r="E3416" i="21"/>
  <c r="M3422" i="21"/>
  <c r="H3423" i="21"/>
  <c r="J3422" i="21"/>
  <c r="L3422" i="21"/>
  <c r="I3422" i="21"/>
  <c r="K3422" i="21"/>
  <c r="O3421" i="21"/>
  <c r="N3421" i="21"/>
  <c r="Q3421" i="21"/>
  <c r="P3421" i="21"/>
  <c r="E3417" i="21"/>
  <c r="F3417" i="21"/>
  <c r="D3418" i="21"/>
  <c r="J3423" i="21"/>
  <c r="L3423" i="21"/>
  <c r="H3424" i="21"/>
  <c r="I3423" i="21"/>
  <c r="M3423" i="21"/>
  <c r="K3423" i="21"/>
  <c r="O3422" i="21"/>
  <c r="N3422" i="21"/>
  <c r="Q3422" i="21"/>
  <c r="P3422" i="21"/>
  <c r="D3419" i="21"/>
  <c r="E3418" i="21"/>
  <c r="F3418" i="21"/>
  <c r="M3424" i="21"/>
  <c r="J3424" i="21"/>
  <c r="K3424" i="21"/>
  <c r="I3424" i="21"/>
  <c r="H3425" i="21"/>
  <c r="L3424" i="21"/>
  <c r="N3423" i="21"/>
  <c r="P3423" i="21"/>
  <c r="Q3423" i="21"/>
  <c r="O3423" i="21"/>
  <c r="F3419" i="21"/>
  <c r="E3419" i="21"/>
  <c r="D3420" i="21"/>
  <c r="Q3424" i="21"/>
  <c r="O3424" i="21"/>
  <c r="P3424" i="21"/>
  <c r="N3424" i="21"/>
  <c r="H3426" i="21"/>
  <c r="J3425" i="21"/>
  <c r="K3425" i="21"/>
  <c r="L3425" i="21"/>
  <c r="I3425" i="21"/>
  <c r="M3425" i="21"/>
  <c r="F3420" i="21"/>
  <c r="E3420" i="21"/>
  <c r="D3421" i="21"/>
  <c r="M3426" i="21"/>
  <c r="J3426" i="21"/>
  <c r="K3426" i="21"/>
  <c r="L3426" i="21"/>
  <c r="H3427" i="21"/>
  <c r="I3426" i="21"/>
  <c r="Q3425" i="21"/>
  <c r="P3425" i="21"/>
  <c r="N3425" i="21"/>
  <c r="O3425" i="21"/>
  <c r="D3422" i="21"/>
  <c r="E3421" i="21"/>
  <c r="F3421" i="21"/>
  <c r="I3427" i="21"/>
  <c r="H3428" i="21"/>
  <c r="K3427" i="21"/>
  <c r="L3427" i="21"/>
  <c r="M3427" i="21"/>
  <c r="J3427" i="21"/>
  <c r="P3426" i="21"/>
  <c r="O3426" i="21"/>
  <c r="Q3426" i="21"/>
  <c r="N3426" i="21"/>
  <c r="E3422" i="21"/>
  <c r="D3423" i="21"/>
  <c r="F3422" i="21"/>
  <c r="Q3427" i="21"/>
  <c r="P3427" i="21"/>
  <c r="N3427" i="21"/>
  <c r="O3427" i="21"/>
  <c r="J3428" i="21"/>
  <c r="I3428" i="21"/>
  <c r="H3429" i="21"/>
  <c r="K3428" i="21"/>
  <c r="L3428" i="21"/>
  <c r="M3428" i="21"/>
  <c r="D3424" i="21"/>
  <c r="F3423" i="21"/>
  <c r="E3423" i="21"/>
  <c r="Q3428" i="21"/>
  <c r="O3428" i="21"/>
  <c r="N3428" i="21"/>
  <c r="P3428" i="21"/>
  <c r="K3429" i="21"/>
  <c r="I3429" i="21"/>
  <c r="L3429" i="21"/>
  <c r="J3429" i="21"/>
  <c r="H3430" i="21"/>
  <c r="M3429" i="21"/>
  <c r="D3425" i="21"/>
  <c r="E3424" i="21"/>
  <c r="F3424" i="21"/>
  <c r="Q3429" i="21"/>
  <c r="P3429" i="21"/>
  <c r="N3429" i="21"/>
  <c r="O3429" i="21"/>
  <c r="H3431" i="21"/>
  <c r="I3430" i="21"/>
  <c r="L3430" i="21"/>
  <c r="M3430" i="21"/>
  <c r="K3430" i="21"/>
  <c r="J3430" i="21"/>
  <c r="F3425" i="21"/>
  <c r="D3426" i="21"/>
  <c r="E3425" i="21"/>
  <c r="L3431" i="21"/>
  <c r="I3431" i="21"/>
  <c r="H3432" i="21"/>
  <c r="M3431" i="21"/>
  <c r="K3431" i="21"/>
  <c r="J3431" i="21"/>
  <c r="O3430" i="21"/>
  <c r="Q3430" i="21"/>
  <c r="P3430" i="21"/>
  <c r="N3430" i="21"/>
  <c r="E3426" i="21"/>
  <c r="D3427" i="21"/>
  <c r="F3426" i="21"/>
  <c r="O3431" i="21"/>
  <c r="Q3431" i="21"/>
  <c r="P3431" i="21"/>
  <c r="N3431" i="21"/>
  <c r="H3433" i="21"/>
  <c r="L3432" i="21"/>
  <c r="I3432" i="21"/>
  <c r="K3432" i="21"/>
  <c r="J3432" i="21"/>
  <c r="M3432" i="21"/>
  <c r="E3427" i="21"/>
  <c r="F3427" i="21"/>
  <c r="D3428" i="21"/>
  <c r="H3434" i="21"/>
  <c r="M3433" i="21"/>
  <c r="K3433" i="21"/>
  <c r="L3433" i="21"/>
  <c r="J3433" i="21"/>
  <c r="I3433" i="21"/>
  <c r="N3432" i="21"/>
  <c r="Q3432" i="21"/>
  <c r="P3432" i="21"/>
  <c r="O3432" i="21"/>
  <c r="E3428" i="21"/>
  <c r="F3428" i="21"/>
  <c r="D3429" i="21"/>
  <c r="M3434" i="21"/>
  <c r="I3434" i="21"/>
  <c r="K3434" i="21"/>
  <c r="L3434" i="21"/>
  <c r="H3435" i="21"/>
  <c r="J3434" i="21"/>
  <c r="P3433" i="21"/>
  <c r="N3433" i="21"/>
  <c r="O3433" i="21"/>
  <c r="Q3433" i="21"/>
  <c r="F3429" i="21"/>
  <c r="D3430" i="21"/>
  <c r="E3429" i="21"/>
  <c r="Q3434" i="21"/>
  <c r="O3434" i="21"/>
  <c r="P3434" i="21"/>
  <c r="N3434" i="21"/>
  <c r="M3435" i="21"/>
  <c r="I3435" i="21"/>
  <c r="J3435" i="21"/>
  <c r="H3436" i="21"/>
  <c r="K3435" i="21"/>
  <c r="L3435" i="21"/>
  <c r="E3430" i="21"/>
  <c r="D3431" i="21"/>
  <c r="F3430" i="21"/>
  <c r="Q3435" i="21"/>
  <c r="N3435" i="21"/>
  <c r="O3435" i="21"/>
  <c r="P3435" i="21"/>
  <c r="J3436" i="21"/>
  <c r="M3436" i="21"/>
  <c r="L3436" i="21"/>
  <c r="H3437" i="21"/>
  <c r="K3436" i="21"/>
  <c r="I3436" i="21"/>
  <c r="D3432" i="21"/>
  <c r="F3431" i="21"/>
  <c r="E3431" i="21"/>
  <c r="L3437" i="21"/>
  <c r="K3437" i="21"/>
  <c r="M3437" i="21"/>
  <c r="I3437" i="21"/>
  <c r="H3438" i="21"/>
  <c r="J3437" i="21"/>
  <c r="Q3436" i="21"/>
  <c r="P3436" i="21"/>
  <c r="O3436" i="21"/>
  <c r="N3436" i="21"/>
  <c r="D3433" i="21"/>
  <c r="F3432" i="21"/>
  <c r="E3432" i="21"/>
  <c r="O3437" i="21"/>
  <c r="N3437" i="21"/>
  <c r="Q3437" i="21"/>
  <c r="P3437" i="21"/>
  <c r="K3438" i="21"/>
  <c r="H3439" i="21"/>
  <c r="I3438" i="21"/>
  <c r="M3438" i="21"/>
  <c r="L3438" i="21"/>
  <c r="J3438" i="21"/>
  <c r="F3433" i="21"/>
  <c r="E3433" i="21"/>
  <c r="D3434" i="21"/>
  <c r="K3439" i="21"/>
  <c r="I3439" i="21"/>
  <c r="H3440" i="21"/>
  <c r="M3439" i="21"/>
  <c r="J3439" i="21"/>
  <c r="L3439" i="21"/>
  <c r="N3438" i="21"/>
  <c r="O3438" i="21"/>
  <c r="P3438" i="21"/>
  <c r="Q3438" i="21"/>
  <c r="E3434" i="21"/>
  <c r="D3435" i="21"/>
  <c r="F3434" i="21"/>
  <c r="N3439" i="21"/>
  <c r="P3439" i="21"/>
  <c r="O3439" i="21"/>
  <c r="Q3439" i="21"/>
  <c r="I3440" i="21"/>
  <c r="J3440" i="21"/>
  <c r="M3440" i="21"/>
  <c r="H3441" i="21"/>
  <c r="K3440" i="21"/>
  <c r="L3440" i="21"/>
  <c r="E3435" i="21"/>
  <c r="F3435" i="21"/>
  <c r="D3436" i="21"/>
  <c r="O3440" i="21"/>
  <c r="Q3440" i="21"/>
  <c r="P3440" i="21"/>
  <c r="N3440" i="21"/>
  <c r="K3441" i="21"/>
  <c r="H3442" i="21"/>
  <c r="L3441" i="21"/>
  <c r="J3441" i="21"/>
  <c r="I3441" i="21"/>
  <c r="M3441" i="21"/>
  <c r="F3436" i="21"/>
  <c r="E3436" i="21"/>
  <c r="D3437" i="21"/>
  <c r="I3442" i="21"/>
  <c r="K3442" i="21"/>
  <c r="M3442" i="21"/>
  <c r="L3442" i="21"/>
  <c r="H3443" i="21"/>
  <c r="J3442" i="21"/>
  <c r="O3441" i="21"/>
  <c r="Q3441" i="21"/>
  <c r="N3441" i="21"/>
  <c r="P3441" i="21"/>
  <c r="D3438" i="21"/>
  <c r="E3437" i="21"/>
  <c r="F3437" i="21"/>
  <c r="N3442" i="21"/>
  <c r="O3442" i="21"/>
  <c r="P3442" i="21"/>
  <c r="Q3442" i="21"/>
  <c r="I3443" i="21"/>
  <c r="M3443" i="21"/>
  <c r="H3444" i="21"/>
  <c r="L3443" i="21"/>
  <c r="J3443" i="21"/>
  <c r="K3443" i="21"/>
  <c r="F3438" i="21"/>
  <c r="D3439" i="21"/>
  <c r="E3438" i="21"/>
  <c r="O3443" i="21"/>
  <c r="N3443" i="21"/>
  <c r="Q3443" i="21"/>
  <c r="P3443" i="21"/>
  <c r="J3444" i="21"/>
  <c r="L3444" i="21"/>
  <c r="H3445" i="21"/>
  <c r="M3444" i="21"/>
  <c r="K3444" i="21"/>
  <c r="I3444" i="21"/>
  <c r="D3440" i="21"/>
  <c r="E3439" i="21"/>
  <c r="F3439" i="21"/>
  <c r="K3445" i="21"/>
  <c r="I3445" i="21"/>
  <c r="M3445" i="21"/>
  <c r="L3445" i="21"/>
  <c r="H3446" i="21"/>
  <c r="J3445" i="21"/>
  <c r="P3444" i="21"/>
  <c r="Q3444" i="21"/>
  <c r="N3444" i="21"/>
  <c r="O3444" i="21"/>
  <c r="D3441" i="21"/>
  <c r="F3440" i="21"/>
  <c r="E3440" i="21"/>
  <c r="N3445" i="21"/>
  <c r="P3445" i="21"/>
  <c r="Q3445" i="21"/>
  <c r="O3445" i="21"/>
  <c r="H3447" i="21"/>
  <c r="M3446" i="21"/>
  <c r="K3446" i="21"/>
  <c r="L3446" i="21"/>
  <c r="I3446" i="21"/>
  <c r="J3446" i="21"/>
  <c r="E3441" i="21"/>
  <c r="D3442" i="21"/>
  <c r="F3441" i="21"/>
  <c r="M3447" i="21"/>
  <c r="K3447" i="21"/>
  <c r="H3448" i="21"/>
  <c r="I3447" i="21"/>
  <c r="J3447" i="21"/>
  <c r="L3447" i="21"/>
  <c r="N3446" i="21"/>
  <c r="P3446" i="21"/>
  <c r="Q3446" i="21"/>
  <c r="O3446" i="21"/>
  <c r="D3443" i="21"/>
  <c r="F3442" i="21"/>
  <c r="E3442" i="21"/>
  <c r="M3448" i="21"/>
  <c r="H3449" i="21"/>
  <c r="J3448" i="21"/>
  <c r="I3448" i="21"/>
  <c r="K3448" i="21"/>
  <c r="L3448" i="21"/>
  <c r="P3447" i="21"/>
  <c r="O3447" i="21"/>
  <c r="N3447" i="21"/>
  <c r="Q3447" i="21"/>
  <c r="E3443" i="21"/>
  <c r="F3443" i="21"/>
  <c r="D3444" i="21"/>
  <c r="J3449" i="21"/>
  <c r="H3450" i="21"/>
  <c r="I3449" i="21"/>
  <c r="L3449" i="21"/>
  <c r="M3449" i="21"/>
  <c r="K3449" i="21"/>
  <c r="N3448" i="21"/>
  <c r="Q3448" i="21"/>
  <c r="O3448" i="21"/>
  <c r="P3448" i="21"/>
  <c r="F3444" i="21"/>
  <c r="E3444" i="21"/>
  <c r="D3445" i="21"/>
  <c r="K3450" i="21"/>
  <c r="L3450" i="21"/>
  <c r="I3450" i="21"/>
  <c r="J3450" i="21"/>
  <c r="H3451" i="21"/>
  <c r="M3450" i="21"/>
  <c r="O3449" i="21"/>
  <c r="Q3449" i="21"/>
  <c r="N3449" i="21"/>
  <c r="P3449" i="21"/>
  <c r="D3446" i="21"/>
  <c r="E3445" i="21"/>
  <c r="F3445" i="21"/>
  <c r="O3450" i="21"/>
  <c r="P3450" i="21"/>
  <c r="Q3450" i="21"/>
  <c r="N3450" i="21"/>
  <c r="J3451" i="21"/>
  <c r="K3451" i="21"/>
  <c r="I3451" i="21"/>
  <c r="H3452" i="21"/>
  <c r="L3451" i="21"/>
  <c r="M3451" i="21"/>
  <c r="F3446" i="21"/>
  <c r="D3447" i="21"/>
  <c r="E3446" i="21"/>
  <c r="P3451" i="21"/>
  <c r="Q3451" i="21"/>
  <c r="N3451" i="21"/>
  <c r="O3451" i="21"/>
  <c r="L3452" i="21"/>
  <c r="M3452" i="21"/>
  <c r="H3453" i="21"/>
  <c r="K3452" i="21"/>
  <c r="I3452" i="21"/>
  <c r="J3452" i="21"/>
  <c r="D3448" i="21"/>
  <c r="E3447" i="21"/>
  <c r="F3447" i="21"/>
  <c r="K3453" i="21"/>
  <c r="J3453" i="21"/>
  <c r="M3453" i="21"/>
  <c r="L3453" i="21"/>
  <c r="H3454" i="21"/>
  <c r="I3453" i="21"/>
  <c r="N3452" i="21"/>
  <c r="O3452" i="21"/>
  <c r="P3452" i="21"/>
  <c r="Q3452" i="21"/>
  <c r="D3449" i="21"/>
  <c r="F3448" i="21"/>
  <c r="E3448" i="21"/>
  <c r="K3454" i="21"/>
  <c r="J3454" i="21"/>
  <c r="H3455" i="21"/>
  <c r="L3454" i="21"/>
  <c r="M3454" i="21"/>
  <c r="I3454" i="21"/>
  <c r="N3453" i="21"/>
  <c r="Q3453" i="21"/>
  <c r="O3453" i="21"/>
  <c r="P3453" i="21"/>
  <c r="E3449" i="21"/>
  <c r="D3450" i="21"/>
  <c r="F3449" i="21"/>
  <c r="I3455" i="21"/>
  <c r="L3455" i="21"/>
  <c r="H3456" i="21"/>
  <c r="K3455" i="21"/>
  <c r="J3455" i="21"/>
  <c r="M3455" i="21"/>
  <c r="O3454" i="21"/>
  <c r="P3454" i="21"/>
  <c r="Q3454" i="21"/>
  <c r="N3454" i="21"/>
  <c r="F3450" i="21"/>
  <c r="D3451" i="21"/>
  <c r="E3450" i="21"/>
  <c r="O3455" i="21"/>
  <c r="P3455" i="21"/>
  <c r="Q3455" i="21"/>
  <c r="N3455" i="21"/>
  <c r="M3456" i="21"/>
  <c r="L3456" i="21"/>
  <c r="I3456" i="21"/>
  <c r="H3457" i="21"/>
  <c r="J3456" i="21"/>
  <c r="K3456" i="21"/>
  <c r="F3451" i="21"/>
  <c r="E3451" i="21"/>
  <c r="D3452" i="21"/>
  <c r="O3456" i="21"/>
  <c r="N3456" i="21"/>
  <c r="P3456" i="21"/>
  <c r="Q3456" i="21"/>
  <c r="K3457" i="21"/>
  <c r="H3458" i="21"/>
  <c r="J3457" i="21"/>
  <c r="I3457" i="21"/>
  <c r="L3457" i="21"/>
  <c r="M3457" i="21"/>
  <c r="E3452" i="21"/>
  <c r="F3452" i="21"/>
  <c r="D3453" i="21"/>
  <c r="M3458" i="21"/>
  <c r="J3458" i="21"/>
  <c r="K3458" i="21"/>
  <c r="I3458" i="21"/>
  <c r="H3459" i="21"/>
  <c r="L3458" i="21"/>
  <c r="O3457" i="21"/>
  <c r="N3457" i="21"/>
  <c r="Q3457" i="21"/>
  <c r="P3457" i="21"/>
  <c r="D3454" i="21"/>
  <c r="E3453" i="21"/>
  <c r="F3453" i="21"/>
  <c r="Q3458" i="21"/>
  <c r="N3458" i="21"/>
  <c r="P3458" i="21"/>
  <c r="O3458" i="21"/>
  <c r="I3459" i="21"/>
  <c r="M3459" i="21"/>
  <c r="H3460" i="21"/>
  <c r="J3459" i="21"/>
  <c r="K3459" i="21"/>
  <c r="L3459" i="21"/>
  <c r="F3454" i="21"/>
  <c r="D3455" i="21"/>
  <c r="E3454" i="21"/>
  <c r="O3459" i="21"/>
  <c r="Q3459" i="21"/>
  <c r="P3459" i="21"/>
  <c r="N3459" i="21"/>
  <c r="J3460" i="21"/>
  <c r="K3460" i="21"/>
  <c r="H3461" i="21"/>
  <c r="L3460" i="21"/>
  <c r="M3460" i="21"/>
  <c r="I3460" i="21"/>
  <c r="D3456" i="21"/>
  <c r="F3455" i="21"/>
  <c r="E3455" i="21"/>
  <c r="L3461" i="21"/>
  <c r="M3461" i="21"/>
  <c r="I3461" i="21"/>
  <c r="J3461" i="21"/>
  <c r="H3462" i="21"/>
  <c r="K3461" i="21"/>
  <c r="N3460" i="21"/>
  <c r="Q3460" i="21"/>
  <c r="P3460" i="21"/>
  <c r="O3460" i="21"/>
  <c r="D3457" i="21"/>
  <c r="F3456" i="21"/>
  <c r="E3456" i="21"/>
  <c r="N3461" i="21"/>
  <c r="O3461" i="21"/>
  <c r="Q3461" i="21"/>
  <c r="P3461" i="21"/>
  <c r="I3462" i="21"/>
  <c r="K3462" i="21"/>
  <c r="M3462" i="21"/>
  <c r="H3463" i="21"/>
  <c r="J3462" i="21"/>
  <c r="L3462" i="21"/>
  <c r="E3457" i="21"/>
  <c r="F3457" i="21"/>
  <c r="D3458" i="21"/>
  <c r="Q3462" i="21"/>
  <c r="N3462" i="21"/>
  <c r="O3462" i="21"/>
  <c r="P3462" i="21"/>
  <c r="L3463" i="21"/>
  <c r="K3463" i="21"/>
  <c r="H3464" i="21"/>
  <c r="J3463" i="21"/>
  <c r="M3463" i="21"/>
  <c r="I3463" i="21"/>
  <c r="E3458" i="21"/>
  <c r="D3459" i="21"/>
  <c r="F3458" i="21"/>
  <c r="K3464" i="21"/>
  <c r="I3464" i="21"/>
  <c r="H3465" i="21"/>
  <c r="M3464" i="21"/>
  <c r="L3464" i="21"/>
  <c r="J3464" i="21"/>
  <c r="Q3463" i="21"/>
  <c r="P3463" i="21"/>
  <c r="O3463" i="21"/>
  <c r="N3463" i="21"/>
  <c r="E3459" i="21"/>
  <c r="F3459" i="21"/>
  <c r="D3460" i="21"/>
  <c r="P3464" i="21"/>
  <c r="O3464" i="21"/>
  <c r="N3464" i="21"/>
  <c r="Q3464" i="21"/>
  <c r="M3465" i="21"/>
  <c r="H3466" i="21"/>
  <c r="J3465" i="21"/>
  <c r="L3465" i="21"/>
  <c r="I3465" i="21"/>
  <c r="K3465" i="21"/>
  <c r="E3460" i="21"/>
  <c r="F3460" i="21"/>
  <c r="D3461" i="21"/>
  <c r="I3466" i="21"/>
  <c r="K3466" i="21"/>
  <c r="J3466" i="21"/>
  <c r="L3466" i="21"/>
  <c r="H3467" i="21"/>
  <c r="M3466" i="21"/>
  <c r="P3465" i="21"/>
  <c r="N3465" i="21"/>
  <c r="Q3465" i="21"/>
  <c r="O3465" i="21"/>
  <c r="F3461" i="21"/>
  <c r="D3462" i="21"/>
  <c r="E3461" i="21"/>
  <c r="O3466" i="21"/>
  <c r="P3466" i="21"/>
  <c r="Q3466" i="21"/>
  <c r="N3466" i="21"/>
  <c r="J3467" i="21"/>
  <c r="L3467" i="21"/>
  <c r="I3467" i="21"/>
  <c r="H3468" i="21"/>
  <c r="K3467" i="21"/>
  <c r="M3467" i="21"/>
  <c r="F3462" i="21"/>
  <c r="D3463" i="21"/>
  <c r="E3462" i="21"/>
  <c r="Q3467" i="21"/>
  <c r="P3467" i="21"/>
  <c r="O3467" i="21"/>
  <c r="N3467" i="21"/>
  <c r="L3468" i="21"/>
  <c r="J3468" i="21"/>
  <c r="H3469" i="21"/>
  <c r="K3468" i="21"/>
  <c r="I3468" i="21"/>
  <c r="M3468" i="21"/>
  <c r="D3464" i="21"/>
  <c r="E3463" i="21"/>
  <c r="F3463" i="21"/>
  <c r="K3469" i="21"/>
  <c r="J3469" i="21"/>
  <c r="L3469" i="21"/>
  <c r="M3469" i="21"/>
  <c r="H3470" i="21"/>
  <c r="I3469" i="21"/>
  <c r="P3468" i="21"/>
  <c r="Q3468" i="21"/>
  <c r="O3468" i="21"/>
  <c r="N3468" i="21"/>
  <c r="D3465" i="21"/>
  <c r="F3464" i="21"/>
  <c r="E3464" i="21"/>
  <c r="L3470" i="21"/>
  <c r="J3470" i="21"/>
  <c r="H3471" i="21"/>
  <c r="K3470" i="21"/>
  <c r="I3470" i="21"/>
  <c r="M3470" i="21"/>
  <c r="Q3469" i="21"/>
  <c r="P3469" i="21"/>
  <c r="N3469" i="21"/>
  <c r="O3469" i="21"/>
  <c r="F3465" i="21"/>
  <c r="D3466" i="21"/>
  <c r="E3465" i="21"/>
  <c r="I3471" i="21"/>
  <c r="L3471" i="21"/>
  <c r="H3472" i="21"/>
  <c r="K3471" i="21"/>
  <c r="J3471" i="21"/>
  <c r="M3471" i="21"/>
  <c r="N3470" i="21"/>
  <c r="O3470" i="21"/>
  <c r="Q3470" i="21"/>
  <c r="P3470" i="21"/>
  <c r="E3466" i="21"/>
  <c r="D3467" i="21"/>
  <c r="F3466" i="21"/>
  <c r="P3471" i="21"/>
  <c r="N3471" i="21"/>
  <c r="O3471" i="21"/>
  <c r="Q3471" i="21"/>
  <c r="M3472" i="21"/>
  <c r="I3472" i="21"/>
  <c r="L3472" i="21"/>
  <c r="H3473" i="21"/>
  <c r="K3472" i="21"/>
  <c r="J3472" i="21"/>
  <c r="F3467" i="21"/>
  <c r="E3467" i="21"/>
  <c r="D3468" i="21"/>
  <c r="N3472" i="21"/>
  <c r="Q3472" i="21"/>
  <c r="O3472" i="21"/>
  <c r="P3472" i="21"/>
  <c r="I3473" i="21"/>
  <c r="H3474" i="21"/>
  <c r="J3473" i="21"/>
  <c r="K3473" i="21"/>
  <c r="M3473" i="21"/>
  <c r="L3473" i="21"/>
  <c r="F3468" i="21"/>
  <c r="E3468" i="21"/>
  <c r="D3469" i="21"/>
  <c r="O3473" i="21"/>
  <c r="N3473" i="21"/>
  <c r="P3473" i="21"/>
  <c r="Q3473" i="21"/>
  <c r="M3474" i="21"/>
  <c r="J3474" i="21"/>
  <c r="L3474" i="21"/>
  <c r="K3474" i="21"/>
  <c r="H3475" i="21"/>
  <c r="I3474" i="21"/>
  <c r="D3470" i="21"/>
  <c r="F3469" i="21"/>
  <c r="E3469" i="21"/>
  <c r="J3475" i="21"/>
  <c r="H3476" i="21"/>
  <c r="I3475" i="21"/>
  <c r="K3475" i="21"/>
  <c r="M3475" i="21"/>
  <c r="L3475" i="21"/>
  <c r="P3474" i="21"/>
  <c r="N3474" i="21"/>
  <c r="O3474" i="21"/>
  <c r="Q3474" i="21"/>
  <c r="F3470" i="21"/>
  <c r="D3471" i="21"/>
  <c r="E3470" i="21"/>
  <c r="K3476" i="21"/>
  <c r="J3476" i="21"/>
  <c r="H3477" i="21"/>
  <c r="M3476" i="21"/>
  <c r="I3476" i="21"/>
  <c r="L3476" i="21"/>
  <c r="N3475" i="21"/>
  <c r="P3475" i="21"/>
  <c r="O3475" i="21"/>
  <c r="Q3475" i="21"/>
  <c r="D3472" i="21"/>
  <c r="F3471" i="21"/>
  <c r="E3471" i="21"/>
  <c r="L3477" i="21"/>
  <c r="J3477" i="21"/>
  <c r="I3477" i="21"/>
  <c r="M3477" i="21"/>
  <c r="H3478" i="21"/>
  <c r="K3477" i="21"/>
  <c r="P3476" i="21"/>
  <c r="N3476" i="21"/>
  <c r="Q3476" i="21"/>
  <c r="O3476" i="21"/>
  <c r="D3473" i="21"/>
  <c r="E3472" i="21"/>
  <c r="F3472" i="21"/>
  <c r="N3477" i="21"/>
  <c r="O3477" i="21"/>
  <c r="P3477" i="21"/>
  <c r="Q3477" i="21"/>
  <c r="I3478" i="21"/>
  <c r="H3479" i="21"/>
  <c r="M3478" i="21"/>
  <c r="J3478" i="21"/>
  <c r="K3478" i="21"/>
  <c r="L3478" i="21"/>
  <c r="E3473" i="21"/>
  <c r="F3473" i="21"/>
  <c r="D3474" i="21"/>
  <c r="Q3478" i="21"/>
  <c r="P3478" i="21"/>
  <c r="O3478" i="21"/>
  <c r="N3478" i="21"/>
  <c r="J3479" i="21"/>
  <c r="M3479" i="21"/>
  <c r="H3480" i="21"/>
  <c r="K3479" i="21"/>
  <c r="I3479" i="21"/>
  <c r="L3479" i="21"/>
  <c r="E3474" i="21"/>
  <c r="D3475" i="21"/>
  <c r="F3474" i="21"/>
  <c r="H3481" i="21"/>
  <c r="L3480" i="21"/>
  <c r="J3480" i="21"/>
  <c r="M3480" i="21"/>
  <c r="K3480" i="21"/>
  <c r="I3480" i="21"/>
  <c r="O3479" i="21"/>
  <c r="P3479" i="21"/>
  <c r="N3479" i="21"/>
  <c r="Q3479" i="21"/>
  <c r="E3475" i="21"/>
  <c r="F3475" i="21"/>
  <c r="D3476" i="21"/>
  <c r="K3481" i="21"/>
  <c r="H3482" i="21"/>
  <c r="M3481" i="21"/>
  <c r="J3481" i="21"/>
  <c r="L3481" i="21"/>
  <c r="I3481" i="21"/>
  <c r="Q3480" i="21"/>
  <c r="O3480" i="21"/>
  <c r="P3480" i="21"/>
  <c r="N3480" i="21"/>
  <c r="E3476" i="21"/>
  <c r="F3476" i="21"/>
  <c r="D3477" i="21"/>
  <c r="I3482" i="21"/>
  <c r="L3482" i="21"/>
  <c r="K3482" i="21"/>
  <c r="J3482" i="21"/>
  <c r="H3483" i="21"/>
  <c r="M3482" i="21"/>
  <c r="O3481" i="21"/>
  <c r="P3481" i="21"/>
  <c r="Q3481" i="21"/>
  <c r="N3481" i="21"/>
  <c r="E3477" i="21"/>
  <c r="D3478" i="21"/>
  <c r="F3477" i="21"/>
  <c r="N3482" i="21"/>
  <c r="P3482" i="21"/>
  <c r="O3482" i="21"/>
  <c r="Q3482" i="21"/>
  <c r="K3483" i="21"/>
  <c r="M3483" i="21"/>
  <c r="H3484" i="21"/>
  <c r="L3483" i="21"/>
  <c r="J3483" i="21"/>
  <c r="I3483" i="21"/>
  <c r="F3478" i="21"/>
  <c r="D3479" i="21"/>
  <c r="E3478" i="21"/>
  <c r="I3484" i="21"/>
  <c r="M3484" i="21"/>
  <c r="K3484" i="21"/>
  <c r="H3485" i="21"/>
  <c r="J3484" i="21"/>
  <c r="L3484" i="21"/>
  <c r="O3483" i="21"/>
  <c r="P3483" i="21"/>
  <c r="N3483" i="21"/>
  <c r="Q3483" i="21"/>
  <c r="D3480" i="21"/>
  <c r="F3479" i="21"/>
  <c r="E3479" i="21"/>
  <c r="O3484" i="21"/>
  <c r="Q3484" i="21"/>
  <c r="N3484" i="21"/>
  <c r="P3484" i="21"/>
  <c r="M3485" i="21"/>
  <c r="L3485" i="21"/>
  <c r="J3485" i="21"/>
  <c r="K3485" i="21"/>
  <c r="H3486" i="21"/>
  <c r="I3485" i="21"/>
  <c r="D3481" i="21"/>
  <c r="F3480" i="21"/>
  <c r="E3480" i="21"/>
  <c r="L3486" i="21"/>
  <c r="M3486" i="21"/>
  <c r="J3486" i="21"/>
  <c r="I3486" i="21"/>
  <c r="K3486" i="21"/>
  <c r="H3487" i="21"/>
  <c r="Q3485" i="21"/>
  <c r="O3485" i="21"/>
  <c r="N3485" i="21"/>
  <c r="P3485" i="21"/>
  <c r="E3481" i="21"/>
  <c r="F3481" i="21"/>
  <c r="D3482" i="21"/>
  <c r="N3486" i="21"/>
  <c r="O3486" i="21"/>
  <c r="P3486" i="21"/>
  <c r="Q3486" i="21"/>
  <c r="I3487" i="21"/>
  <c r="M3487" i="21"/>
  <c r="H3488" i="21"/>
  <c r="J3487" i="21"/>
  <c r="K3487" i="21"/>
  <c r="L3487" i="21"/>
  <c r="D3483" i="21"/>
  <c r="F3482" i="21"/>
  <c r="E3482" i="21"/>
  <c r="P3487" i="21"/>
  <c r="O3487" i="21"/>
  <c r="Q3487" i="21"/>
  <c r="N3487" i="21"/>
  <c r="J3488" i="21"/>
  <c r="I3488" i="21"/>
  <c r="M3488" i="21"/>
  <c r="H3489" i="21"/>
  <c r="K3488" i="21"/>
  <c r="L3488" i="21"/>
  <c r="F3483" i="21"/>
  <c r="E3483" i="21"/>
  <c r="D3484" i="21"/>
  <c r="O3488" i="21"/>
  <c r="P3488" i="21"/>
  <c r="Q3488" i="21"/>
  <c r="N3488" i="21"/>
  <c r="K3489" i="21"/>
  <c r="H3490" i="21"/>
  <c r="L3489" i="21"/>
  <c r="I3489" i="21"/>
  <c r="M3489" i="21"/>
  <c r="J3489" i="21"/>
  <c r="F3484" i="21"/>
  <c r="E3484" i="21"/>
  <c r="D3485" i="21"/>
  <c r="I3490" i="21"/>
  <c r="M3490" i="21"/>
  <c r="L3490" i="21"/>
  <c r="K3490" i="21"/>
  <c r="H3491" i="21"/>
  <c r="J3490" i="21"/>
  <c r="Q3489" i="21"/>
  <c r="P3489" i="21"/>
  <c r="O3489" i="21"/>
  <c r="N3489" i="21"/>
  <c r="F3485" i="21"/>
  <c r="D3486" i="21"/>
  <c r="E3485" i="21"/>
  <c r="O3490" i="21"/>
  <c r="P3490" i="21"/>
  <c r="Q3490" i="21"/>
  <c r="N3490" i="21"/>
  <c r="K3491" i="21"/>
  <c r="J3491" i="21"/>
  <c r="I3491" i="21"/>
  <c r="L3491" i="21"/>
  <c r="H3492" i="21"/>
  <c r="M3491" i="21"/>
  <c r="F3486" i="21"/>
  <c r="D3487" i="21"/>
  <c r="E3486" i="21"/>
  <c r="P3491" i="21"/>
  <c r="N3491" i="21"/>
  <c r="O3491" i="21"/>
  <c r="Q3491" i="21"/>
  <c r="J3492" i="21"/>
  <c r="M3492" i="21"/>
  <c r="I3492" i="21"/>
  <c r="H3493" i="21"/>
  <c r="L3492" i="21"/>
  <c r="K3492" i="21"/>
  <c r="D3488" i="21"/>
  <c r="F3487" i="21"/>
  <c r="E3487" i="21"/>
  <c r="P3492" i="21"/>
  <c r="N3492" i="21"/>
  <c r="Q3492" i="21"/>
  <c r="O3492" i="21"/>
  <c r="K3493" i="21"/>
  <c r="L3493" i="21"/>
  <c r="I3493" i="21"/>
  <c r="J3493" i="21"/>
  <c r="H3494" i="21"/>
  <c r="M3493" i="21"/>
  <c r="D3489" i="21"/>
  <c r="E3488" i="21"/>
  <c r="F3488" i="21"/>
  <c r="N3493" i="21"/>
  <c r="Q3493" i="21"/>
  <c r="O3493" i="21"/>
  <c r="P3493" i="21"/>
  <c r="J3494" i="21"/>
  <c r="I3494" i="21"/>
  <c r="K3494" i="21"/>
  <c r="M3494" i="21"/>
  <c r="L3494" i="21"/>
  <c r="H3495" i="21"/>
  <c r="E3489" i="21"/>
  <c r="F3489" i="21"/>
  <c r="D3490" i="21"/>
  <c r="Q3494" i="21"/>
  <c r="O3494" i="21"/>
  <c r="P3494" i="21"/>
  <c r="N3494" i="21"/>
  <c r="I3495" i="21"/>
  <c r="L3495" i="21"/>
  <c r="H3496" i="21"/>
  <c r="M3495" i="21"/>
  <c r="J3495" i="21"/>
  <c r="K3495" i="21"/>
  <c r="E3490" i="21"/>
  <c r="D3491" i="21"/>
  <c r="F3490" i="21"/>
  <c r="P3495" i="21"/>
  <c r="N3495" i="21"/>
  <c r="Q3495" i="21"/>
  <c r="O3495" i="21"/>
  <c r="M3496" i="21"/>
  <c r="J3496" i="21"/>
  <c r="I3496" i="21"/>
  <c r="H3497" i="21"/>
  <c r="K3496" i="21"/>
  <c r="L3496" i="21"/>
  <c r="F3491" i="21"/>
  <c r="E3491" i="21"/>
  <c r="D3492" i="21"/>
  <c r="Q3496" i="21"/>
  <c r="N3496" i="21"/>
  <c r="O3496" i="21"/>
  <c r="P3496" i="21"/>
  <c r="L3497" i="21"/>
  <c r="K3497" i="21"/>
  <c r="H3498" i="21"/>
  <c r="I3497" i="21"/>
  <c r="M3497" i="21"/>
  <c r="J3497" i="21"/>
  <c r="E3492" i="21"/>
  <c r="F3492" i="21"/>
  <c r="D3493" i="21"/>
  <c r="M3498" i="21"/>
  <c r="K3498" i="21"/>
  <c r="I3498" i="21"/>
  <c r="J3498" i="21"/>
  <c r="H3499" i="21"/>
  <c r="L3498" i="21"/>
  <c r="P3497" i="21"/>
  <c r="N3497" i="21"/>
  <c r="Q3497" i="21"/>
  <c r="O3497" i="21"/>
  <c r="E3493" i="21"/>
  <c r="D3494" i="21"/>
  <c r="F3493" i="21"/>
  <c r="P3498" i="21"/>
  <c r="Q3498" i="21"/>
  <c r="N3498" i="21"/>
  <c r="O3498" i="21"/>
  <c r="L3499" i="21"/>
  <c r="K3499" i="21"/>
  <c r="M3499" i="21"/>
  <c r="J3499" i="21"/>
  <c r="H3500" i="21"/>
  <c r="I3499" i="21"/>
  <c r="F3494" i="21"/>
  <c r="D3495" i="21"/>
  <c r="E3494" i="21"/>
  <c r="L3500" i="21"/>
  <c r="K3500" i="21"/>
  <c r="M3500" i="21"/>
  <c r="H3501" i="21"/>
  <c r="I3500" i="21"/>
  <c r="J3500" i="21"/>
  <c r="P3499" i="21"/>
  <c r="Q3499" i="21"/>
  <c r="O3499" i="21"/>
  <c r="N3499" i="21"/>
  <c r="D3496" i="21"/>
  <c r="E3495" i="21"/>
  <c r="F3495" i="21"/>
  <c r="L3501" i="21"/>
  <c r="M3501" i="21"/>
  <c r="I3501" i="21"/>
  <c r="K3501" i="21"/>
  <c r="H3502" i="21"/>
  <c r="J3501" i="21"/>
  <c r="P3500" i="21"/>
  <c r="Q3500" i="21"/>
  <c r="O3500" i="21"/>
  <c r="N3500" i="21"/>
  <c r="D3497" i="21"/>
  <c r="E3496" i="21"/>
  <c r="F3496" i="21"/>
  <c r="N3501" i="21"/>
  <c r="O3501" i="21"/>
  <c r="P3501" i="21"/>
  <c r="Q3501" i="21"/>
  <c r="J3502" i="21"/>
  <c r="M3502" i="21"/>
  <c r="H3503" i="21"/>
  <c r="K3502" i="21"/>
  <c r="I3502" i="21"/>
  <c r="L3502" i="21"/>
  <c r="E3497" i="21"/>
  <c r="F3497" i="21"/>
  <c r="D3498" i="21"/>
  <c r="L3503" i="21"/>
  <c r="J3503" i="21"/>
  <c r="H3504" i="21"/>
  <c r="I3503" i="21"/>
  <c r="K3503" i="21"/>
  <c r="M3503" i="21"/>
  <c r="N3502" i="21"/>
  <c r="P3502" i="21"/>
  <c r="Q3502" i="21"/>
  <c r="O3502" i="21"/>
  <c r="D3499" i="21"/>
  <c r="F3498" i="21"/>
  <c r="E3498" i="21"/>
  <c r="L3504" i="21"/>
  <c r="I3504" i="21"/>
  <c r="M3504" i="21"/>
  <c r="H3505" i="21"/>
  <c r="J3504" i="21"/>
  <c r="K3504" i="21"/>
  <c r="P3503" i="21"/>
  <c r="O3503" i="21"/>
  <c r="N3503" i="21"/>
  <c r="Q3503" i="21"/>
  <c r="D3500" i="21"/>
  <c r="E3499" i="21"/>
  <c r="F3499" i="21"/>
  <c r="Q3504" i="21"/>
  <c r="O3504" i="21"/>
  <c r="P3504" i="21"/>
  <c r="N3504" i="21"/>
  <c r="M3505" i="21"/>
  <c r="H3506" i="21"/>
  <c r="K3505" i="21"/>
  <c r="L3505" i="21"/>
  <c r="J3505" i="21"/>
  <c r="I3505" i="21"/>
  <c r="F3500" i="21"/>
  <c r="E3500" i="21"/>
  <c r="D3501" i="21"/>
  <c r="K3506" i="21"/>
  <c r="L3506" i="21"/>
  <c r="M3506" i="21"/>
  <c r="I3506" i="21"/>
  <c r="H3507" i="21"/>
  <c r="J3506" i="21"/>
  <c r="O3505" i="21"/>
  <c r="N3505" i="21"/>
  <c r="Q3505" i="21"/>
  <c r="P3505" i="21"/>
  <c r="D3502" i="21"/>
  <c r="E3501" i="21"/>
  <c r="F3501" i="21"/>
  <c r="P3506" i="21"/>
  <c r="N3506" i="21"/>
  <c r="O3506" i="21"/>
  <c r="Q3506" i="21"/>
  <c r="M3507" i="21"/>
  <c r="K3507" i="21"/>
  <c r="H3508" i="21"/>
  <c r="L3507" i="21"/>
  <c r="J3507" i="21"/>
  <c r="I3507" i="21"/>
  <c r="F3502" i="21"/>
  <c r="D3503" i="21"/>
  <c r="E3502" i="21"/>
  <c r="I3508" i="21"/>
  <c r="L3508" i="21"/>
  <c r="J3508" i="21"/>
  <c r="H3509" i="21"/>
  <c r="M3508" i="21"/>
  <c r="K3508" i="21"/>
  <c r="N3507" i="21"/>
  <c r="O3507" i="21"/>
  <c r="P3507" i="21"/>
  <c r="Q3507" i="21"/>
  <c r="D3504" i="21"/>
  <c r="E3503" i="21"/>
  <c r="F3503" i="21"/>
  <c r="N3508" i="21"/>
  <c r="O3508" i="21"/>
  <c r="Q3508" i="21"/>
  <c r="P3508" i="21"/>
  <c r="J3509" i="21"/>
  <c r="I3509" i="21"/>
  <c r="K3509" i="21"/>
  <c r="M3509" i="21"/>
  <c r="H3510" i="21"/>
  <c r="L3509" i="21"/>
  <c r="D3505" i="21"/>
  <c r="E3504" i="21"/>
  <c r="F3504" i="21"/>
  <c r="Q3509" i="21"/>
  <c r="N3509" i="21"/>
  <c r="O3509" i="21"/>
  <c r="P3509" i="21"/>
  <c r="K3510" i="21"/>
  <c r="L3510" i="21"/>
  <c r="J3510" i="21"/>
  <c r="H3511" i="21"/>
  <c r="M3510" i="21"/>
  <c r="I3510" i="21"/>
  <c r="E3505" i="21"/>
  <c r="F3505" i="21"/>
  <c r="D3506" i="21"/>
  <c r="M3511" i="21"/>
  <c r="I3511" i="21"/>
  <c r="H3512" i="21"/>
  <c r="L3511" i="21"/>
  <c r="K3511" i="21"/>
  <c r="J3511" i="21"/>
  <c r="P3510" i="21"/>
  <c r="N3510" i="21"/>
  <c r="Q3510" i="21"/>
  <c r="O3510" i="21"/>
  <c r="F3506" i="21"/>
  <c r="D3507" i="21"/>
  <c r="E3506" i="21"/>
  <c r="P3511" i="21"/>
  <c r="Q3511" i="21"/>
  <c r="O3511" i="21"/>
  <c r="N3511" i="21"/>
  <c r="M3512" i="21"/>
  <c r="H3513" i="21"/>
  <c r="I3512" i="21"/>
  <c r="K3512" i="21"/>
  <c r="J3512" i="21"/>
  <c r="L3512" i="21"/>
  <c r="D3508" i="21"/>
  <c r="F3507" i="21"/>
  <c r="E3507" i="21"/>
  <c r="J3513" i="21"/>
  <c r="H3514" i="21"/>
  <c r="I3513" i="21"/>
  <c r="L3513" i="21"/>
  <c r="K3513" i="21"/>
  <c r="M3513" i="21"/>
  <c r="P3512" i="21"/>
  <c r="O3512" i="21"/>
  <c r="N3512" i="21"/>
  <c r="Q3512" i="21"/>
  <c r="F3508" i="21"/>
  <c r="E3508" i="21"/>
  <c r="D3509" i="21"/>
  <c r="M3514" i="21"/>
  <c r="I3514" i="21"/>
  <c r="L3514" i="21"/>
  <c r="J3514" i="21"/>
  <c r="H3515" i="21"/>
  <c r="K3514" i="21"/>
  <c r="O3513" i="21"/>
  <c r="Q3513" i="21"/>
  <c r="N3513" i="21"/>
  <c r="P3513" i="21"/>
  <c r="D3510" i="21"/>
  <c r="E3509" i="21"/>
  <c r="F3509" i="21"/>
  <c r="Q3514" i="21"/>
  <c r="O3514" i="21"/>
  <c r="N3514" i="21"/>
  <c r="P3514" i="21"/>
  <c r="I3515" i="21"/>
  <c r="J3515" i="21"/>
  <c r="L3515" i="21"/>
  <c r="H3516" i="21"/>
  <c r="K3515" i="21"/>
  <c r="M3515" i="21"/>
  <c r="D3511" i="21"/>
  <c r="E3510" i="21"/>
  <c r="F3510" i="21"/>
  <c r="Q3515" i="21"/>
  <c r="N3515" i="21"/>
  <c r="O3515" i="21"/>
  <c r="P3515" i="21"/>
  <c r="M3516" i="21"/>
  <c r="I3516" i="21"/>
  <c r="J3516" i="21"/>
  <c r="H3517" i="21"/>
  <c r="L3516" i="21"/>
  <c r="K3516" i="21"/>
  <c r="D3512" i="21"/>
  <c r="E3511" i="21"/>
  <c r="F3511" i="21"/>
  <c r="N3516" i="21"/>
  <c r="O3516" i="21"/>
  <c r="Q3516" i="21"/>
  <c r="P3516" i="21"/>
  <c r="J3517" i="21"/>
  <c r="M3517" i="21"/>
  <c r="I3517" i="21"/>
  <c r="K3517" i="21"/>
  <c r="H3518" i="21"/>
  <c r="L3517" i="21"/>
  <c r="D3513" i="21"/>
  <c r="E3512" i="21"/>
  <c r="F3512" i="21"/>
  <c r="O3517" i="21"/>
  <c r="P3517" i="21"/>
  <c r="Q3517" i="21"/>
  <c r="N3517" i="21"/>
  <c r="L3518" i="21"/>
  <c r="H3519" i="21"/>
  <c r="J3518" i="21"/>
  <c r="I3518" i="21"/>
  <c r="M3518" i="21"/>
  <c r="K3518" i="21"/>
  <c r="E3513" i="21"/>
  <c r="F3513" i="21"/>
  <c r="D3514" i="21"/>
  <c r="J3519" i="21"/>
  <c r="I3519" i="21"/>
  <c r="L3519" i="21"/>
  <c r="H3520" i="21"/>
  <c r="M3519" i="21"/>
  <c r="K3519" i="21"/>
  <c r="P3518" i="21"/>
  <c r="O3518" i="21"/>
  <c r="Q3518" i="21"/>
  <c r="N3518" i="21"/>
  <c r="D3515" i="21"/>
  <c r="F3514" i="21"/>
  <c r="E3514" i="21"/>
  <c r="O3519" i="21"/>
  <c r="Q3519" i="21"/>
  <c r="P3519" i="21"/>
  <c r="N3519" i="21"/>
  <c r="J3520" i="21"/>
  <c r="I3520" i="21"/>
  <c r="H3521" i="21"/>
  <c r="K3520" i="21"/>
  <c r="L3520" i="21"/>
  <c r="M3520" i="21"/>
  <c r="D3516" i="21"/>
  <c r="E3515" i="21"/>
  <c r="F3515" i="21"/>
  <c r="N3520" i="21"/>
  <c r="Q3520" i="21"/>
  <c r="O3520" i="21"/>
  <c r="P3520" i="21"/>
  <c r="H3522" i="21"/>
  <c r="J3521" i="21"/>
  <c r="M3521" i="21"/>
  <c r="L3521" i="21"/>
  <c r="I3521" i="21"/>
  <c r="K3521" i="21"/>
  <c r="F3516" i="21"/>
  <c r="E3516" i="21"/>
  <c r="D3517" i="21"/>
  <c r="I3522" i="21"/>
  <c r="J3522" i="21"/>
  <c r="K3522" i="21"/>
  <c r="L3522" i="21"/>
  <c r="H3523" i="21"/>
  <c r="M3522" i="21"/>
  <c r="P3521" i="21"/>
  <c r="O3521" i="21"/>
  <c r="Q3521" i="21"/>
  <c r="N3521" i="21"/>
  <c r="E3517" i="21"/>
  <c r="D3518" i="21"/>
  <c r="F3517" i="21"/>
  <c r="N3522" i="21"/>
  <c r="Q3522" i="21"/>
  <c r="O3522" i="21"/>
  <c r="P3522" i="21"/>
  <c r="I3523" i="21"/>
  <c r="K3523" i="21"/>
  <c r="H3524" i="21"/>
  <c r="J3523" i="21"/>
  <c r="L3523" i="21"/>
  <c r="M3523" i="21"/>
  <c r="F3518" i="21"/>
  <c r="E3518" i="21"/>
  <c r="D3519" i="21"/>
  <c r="Q3523" i="21"/>
  <c r="O3523" i="21"/>
  <c r="P3523" i="21"/>
  <c r="N3523" i="21"/>
  <c r="I3524" i="21"/>
  <c r="H3525" i="21"/>
  <c r="J3524" i="21"/>
  <c r="M3524" i="21"/>
  <c r="L3524" i="21"/>
  <c r="K3524" i="21"/>
  <c r="E3519" i="21"/>
  <c r="F3519" i="21"/>
  <c r="D3520" i="21"/>
  <c r="Q3524" i="21"/>
  <c r="P3524" i="21"/>
  <c r="O3524" i="21"/>
  <c r="N3524" i="21"/>
  <c r="H3526" i="21"/>
  <c r="J3525" i="21"/>
  <c r="L3525" i="21"/>
  <c r="K3525" i="21"/>
  <c r="M3525" i="21"/>
  <c r="I3525" i="21"/>
  <c r="D3521" i="21"/>
  <c r="F3520" i="21"/>
  <c r="E3520" i="21"/>
  <c r="K3526" i="21"/>
  <c r="H3527" i="21"/>
  <c r="J3526" i="21"/>
  <c r="M3526" i="21"/>
  <c r="I3526" i="21"/>
  <c r="L3526" i="21"/>
  <c r="Q3525" i="21"/>
  <c r="N3525" i="21"/>
  <c r="O3525" i="21"/>
  <c r="P3525" i="21"/>
  <c r="F3521" i="21"/>
  <c r="E3521" i="21"/>
  <c r="D3522" i="21"/>
  <c r="I3527" i="21"/>
  <c r="J3527" i="21"/>
  <c r="L3527" i="21"/>
  <c r="H3528" i="21"/>
  <c r="M3527" i="21"/>
  <c r="K3527" i="21"/>
  <c r="N3526" i="21"/>
  <c r="Q3526" i="21"/>
  <c r="P3526" i="21"/>
  <c r="O3526" i="21"/>
  <c r="D3523" i="21"/>
  <c r="F3522" i="21"/>
  <c r="E3522" i="21"/>
  <c r="P3527" i="21"/>
  <c r="N3527" i="21"/>
  <c r="Q3527" i="21"/>
  <c r="O3527" i="21"/>
  <c r="I3528" i="21"/>
  <c r="M3528" i="21"/>
  <c r="H3529" i="21"/>
  <c r="K3528" i="21"/>
  <c r="L3528" i="21"/>
  <c r="J3528" i="21"/>
  <c r="D3524" i="21"/>
  <c r="F3523" i="21"/>
  <c r="E3523" i="21"/>
  <c r="P3528" i="21"/>
  <c r="O3528" i="21"/>
  <c r="Q3528" i="21"/>
  <c r="N3528" i="21"/>
  <c r="H3530" i="21"/>
  <c r="K3529" i="21"/>
  <c r="I3529" i="21"/>
  <c r="L3529" i="21"/>
  <c r="J3529" i="21"/>
  <c r="M3529" i="21"/>
  <c r="E3524" i="21"/>
  <c r="F3524" i="21"/>
  <c r="D3525" i="21"/>
  <c r="K3530" i="21"/>
  <c r="M3530" i="21"/>
  <c r="J3530" i="21"/>
  <c r="L3530" i="21"/>
  <c r="H3531" i="21"/>
  <c r="I3530" i="21"/>
  <c r="O3529" i="21"/>
  <c r="Q3529" i="21"/>
  <c r="N3529" i="21"/>
  <c r="P3529" i="21"/>
  <c r="D3526" i="21"/>
  <c r="E3525" i="21"/>
  <c r="F3525" i="21"/>
  <c r="H3532" i="21"/>
  <c r="J3531" i="21"/>
  <c r="K3531" i="21"/>
  <c r="I3531" i="21"/>
  <c r="L3531" i="21"/>
  <c r="M3531" i="21"/>
  <c r="Q3530" i="21"/>
  <c r="P3530" i="21"/>
  <c r="N3530" i="21"/>
  <c r="O3530" i="21"/>
  <c r="F3526" i="21"/>
  <c r="E3526" i="21"/>
  <c r="D3527" i="21"/>
  <c r="H3533" i="21"/>
  <c r="K3532" i="21"/>
  <c r="I3532" i="21"/>
  <c r="M3532" i="21"/>
  <c r="J3532" i="21"/>
  <c r="L3532" i="21"/>
  <c r="O3531" i="21"/>
  <c r="P3531" i="21"/>
  <c r="Q3531" i="21"/>
  <c r="N3531" i="21"/>
  <c r="E3527" i="21"/>
  <c r="F3527" i="21"/>
  <c r="D3528" i="21"/>
  <c r="K3533" i="21"/>
  <c r="J3533" i="21"/>
  <c r="H3534" i="21"/>
  <c r="M3533" i="21"/>
  <c r="L3533" i="21"/>
  <c r="I3533" i="21"/>
  <c r="N3532" i="21"/>
  <c r="O3532" i="21"/>
  <c r="P3532" i="21"/>
  <c r="Q3532" i="21"/>
  <c r="F3528" i="21"/>
  <c r="E3528" i="21"/>
  <c r="D3529" i="21"/>
  <c r="H3535" i="21"/>
  <c r="I3534" i="21"/>
  <c r="M3534" i="21"/>
  <c r="L3534" i="21"/>
  <c r="J3534" i="21"/>
  <c r="K3534" i="21"/>
  <c r="Q3533" i="21"/>
  <c r="N3533" i="21"/>
  <c r="P3533" i="21"/>
  <c r="O3533" i="21"/>
  <c r="F3529" i="21"/>
  <c r="E3529" i="21"/>
  <c r="D3530" i="21"/>
  <c r="M3535" i="21"/>
  <c r="I3535" i="21"/>
  <c r="K3535" i="21"/>
  <c r="J3535" i="21"/>
  <c r="H3536" i="21"/>
  <c r="L3535" i="21"/>
  <c r="Q3534" i="21"/>
  <c r="N3534" i="21"/>
  <c r="P3534" i="21"/>
  <c r="O3534" i="21"/>
  <c r="D3531" i="21"/>
  <c r="E3530" i="21"/>
  <c r="F3530" i="21"/>
  <c r="N3535" i="21"/>
  <c r="P3535" i="21"/>
  <c r="Q3535" i="21"/>
  <c r="O3535" i="21"/>
  <c r="K3536" i="21"/>
  <c r="M3536" i="21"/>
  <c r="J3536" i="21"/>
  <c r="I3536" i="21"/>
  <c r="H3537" i="21"/>
  <c r="L3536" i="21"/>
  <c r="F3531" i="21"/>
  <c r="E3531" i="21"/>
  <c r="P3536" i="21"/>
  <c r="N3536" i="21"/>
  <c r="O3536" i="21"/>
  <c r="Q3536" i="21"/>
  <c r="M3537" i="21"/>
  <c r="K3537" i="21"/>
  <c r="I3537" i="21"/>
  <c r="L3537" i="21"/>
  <c r="J3537" i="21"/>
  <c r="G16" i="27"/>
  <c r="I16" i="13"/>
  <c r="G9" i="27"/>
  <c r="G9" i="13"/>
  <c r="G16" i="28"/>
  <c r="I9" i="13"/>
  <c r="I16" i="28"/>
  <c r="G9" i="28"/>
  <c r="G16" i="26"/>
  <c r="I9" i="27"/>
  <c r="G9" i="26"/>
  <c r="I9" i="28"/>
  <c r="I16" i="26"/>
  <c r="I16" i="27"/>
  <c r="G16" i="13"/>
  <c r="I9" i="26"/>
  <c r="Q3537" i="21"/>
  <c r="O3537" i="21"/>
  <c r="P3537" i="21"/>
  <c r="N3537" i="21"/>
  <c r="H9" i="28" l="1"/>
  <c r="H16" i="28"/>
  <c r="H9" i="27"/>
  <c r="H16" i="27"/>
  <c r="J16" i="28"/>
  <c r="J16" i="13"/>
  <c r="H16" i="13"/>
  <c r="H9" i="26"/>
  <c r="J9" i="26"/>
  <c r="J9" i="27"/>
  <c r="J9" i="13"/>
  <c r="H9" i="13"/>
  <c r="J16" i="27"/>
  <c r="K16" i="27" s="1"/>
  <c r="H16" i="26"/>
  <c r="J16" i="26"/>
  <c r="K16" i="26" s="1"/>
  <c r="J9" i="28"/>
  <c r="D3532" i="21"/>
  <c r="F3532" i="21"/>
  <c r="E3532" i="21"/>
  <c r="K9" i="27" l="1"/>
  <c r="K9" i="26"/>
  <c r="K9" i="28"/>
  <c r="K16" i="13"/>
  <c r="K9" i="13"/>
  <c r="K16" i="28"/>
  <c r="D3533" i="21"/>
  <c r="F3533" i="21"/>
  <c r="E3533" i="21"/>
  <c r="D3534" i="21"/>
  <c r="D3535" i="21"/>
  <c r="E3534" i="21"/>
  <c r="F3534" i="21"/>
  <c r="D3536" i="21"/>
  <c r="F3535" i="21"/>
  <c r="E3535" i="21"/>
  <c r="E3536" i="21"/>
  <c r="F3536" i="21"/>
  <c r="G9" i="29"/>
  <c r="I9" i="29"/>
  <c r="J9" i="29" l="1"/>
  <c r="H9" i="29"/>
  <c r="D3537" i="21"/>
  <c r="F3537" i="21"/>
  <c r="E3537" i="21"/>
  <c r="K9" i="29" l="1"/>
  <c r="D7" i="22" l="1"/>
</calcChain>
</file>

<file path=xl/sharedStrings.xml><?xml version="1.0" encoding="utf-8"?>
<sst xmlns="http://schemas.openxmlformats.org/spreadsheetml/2006/main" count="5241" uniqueCount="163">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</sst>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13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73" fontId="9" fillId="10" borderId="23" xfId="1" applyNumberFormat="1" applyFont="1" applyFill="1" applyBorder="1" applyAlignment="1">
      <alignment horizontal="center" vertical="center"/>
    </xf>
    <xf numFmtId="0" fontId="9" fillId="8" borderId="23" xfId="1" applyFont="1" applyFill="1" applyBorder="1"/>
    <xf numFmtId="169" fontId="9" fillId="8" borderId="23" xfId="1" applyNumberFormat="1" applyFont="1" applyFill="1" applyBorder="1"/>
    <xf numFmtId="166" fontId="9" fillId="8" borderId="23" xfId="1" applyNumberFormat="1" applyFont="1" applyFill="1" applyBorder="1"/>
    <xf numFmtId="2" fontId="9" fillId="8" borderId="23" xfId="1" applyNumberFormat="1" applyFont="1" applyFill="1" applyBorder="1" applyAlignment="1">
      <alignment horizontal="right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-1.3000000000085166E-3</c:v>
                </c:pt>
                <c:pt idx="1">
                  <c:v>-1.2999999999285805E-3</c:v>
                </c:pt>
                <c:pt idx="2">
                  <c:v>-1.3128464760914227E-3</c:v>
                </c:pt>
                <c:pt idx="3">
                  <c:v>-1.3926026752963949E-3</c:v>
                </c:pt>
                <c:pt idx="4">
                  <c:v>-1.4660279511558016E-3</c:v>
                </c:pt>
                <c:pt idx="5">
                  <c:v>-1.4744802838295712E-3</c:v>
                </c:pt>
                <c:pt idx="6">
                  <c:v>-1.0189272140026517E-3</c:v>
                </c:pt>
                <c:pt idx="7">
                  <c:v>-1.4244060991908114E-3</c:v>
                </c:pt>
                <c:pt idx="8">
                  <c:v>-1.4148321940155029E-3</c:v>
                </c:pt>
                <c:pt idx="9">
                  <c:v>-1.4040881325216858E-3</c:v>
                </c:pt>
                <c:pt idx="10">
                  <c:v>-1.3998945985216338E-3</c:v>
                </c:pt>
                <c:pt idx="11">
                  <c:v>-1.3974729802157526E-3</c:v>
                </c:pt>
                <c:pt idx="12">
                  <c:v>-1.3983086215718643E-3</c:v>
                </c:pt>
                <c:pt idx="13">
                  <c:v>-1.4049367064128404E-3</c:v>
                </c:pt>
                <c:pt idx="14">
                  <c:v>-1.4135732648412613E-3</c:v>
                </c:pt>
                <c:pt idx="15">
                  <c:v>-1.418946746301053E-3</c:v>
                </c:pt>
                <c:pt idx="16">
                  <c:v>-1.424990507752355E-3</c:v>
                </c:pt>
                <c:pt idx="17">
                  <c:v>-1.427168725838257E-3</c:v>
                </c:pt>
                <c:pt idx="18">
                  <c:v>-1.4228841387264879E-3</c:v>
                </c:pt>
                <c:pt idx="19">
                  <c:v>-1.4189784955043194E-3</c:v>
                </c:pt>
                <c:pt idx="20">
                  <c:v>-1.4174175245917908E-3</c:v>
                </c:pt>
                <c:pt idx="21">
                  <c:v>-1.4162198402400961E-3</c:v>
                </c:pt>
                <c:pt idx="22">
                  <c:v>-1.4154697683155248E-3</c:v>
                </c:pt>
                <c:pt idx="23">
                  <c:v>-1.4158777268091782E-3</c:v>
                </c:pt>
                <c:pt idx="24">
                  <c:v>-1.4184834279173941E-3</c:v>
                </c:pt>
                <c:pt idx="25">
                  <c:v>-1.4203101472931579E-3</c:v>
                </c:pt>
                <c:pt idx="26">
                  <c:v>-1.4220708092294032E-3</c:v>
                </c:pt>
                <c:pt idx="27">
                  <c:v>-1.4237477775136398E-3</c:v>
                </c:pt>
                <c:pt idx="28">
                  <c:v>-1.4267288967717562E-3</c:v>
                </c:pt>
                <c:pt idx="29">
                  <c:v>-1.4292659791292905E-3</c:v>
                </c:pt>
                <c:pt idx="30">
                  <c:v>-1.4302599286120099E-3</c:v>
                </c:pt>
                <c:pt idx="31">
                  <c:v>-1.4310643648096644E-3</c:v>
                </c:pt>
                <c:pt idx="32">
                  <c:v>-1.431661650750371E-3</c:v>
                </c:pt>
                <c:pt idx="33">
                  <c:v>-1.432071842351057E-3</c:v>
                </c:pt>
                <c:pt idx="34">
                  <c:v>-1.4316265611791223E-3</c:v>
                </c:pt>
                <c:pt idx="35">
                  <c:v>-1.4309235471721138E-3</c:v>
                </c:pt>
                <c:pt idx="36">
                  <c:v>-1.4299075636348135E-3</c:v>
                </c:pt>
                <c:pt idx="37">
                  <c:v>-1.4285609736752747E-3</c:v>
                </c:pt>
                <c:pt idx="38">
                  <c:v>-1.4246719513311135E-3</c:v>
                </c:pt>
                <c:pt idx="39">
                  <c:v>-1.4195158176910638E-3</c:v>
                </c:pt>
                <c:pt idx="40">
                  <c:v>-1.4162516465576758E-3</c:v>
                </c:pt>
                <c:pt idx="41">
                  <c:v>-1.4125510494489291E-3</c:v>
                </c:pt>
                <c:pt idx="42">
                  <c:v>-1.4083963895128448E-3</c:v>
                </c:pt>
                <c:pt idx="43">
                  <c:v>-1.3984799117938707E-3</c:v>
                </c:pt>
                <c:pt idx="44">
                  <c:v>-1.3868843906905681E-3</c:v>
                </c:pt>
                <c:pt idx="45">
                  <c:v>-1.3803823542613003E-3</c:v>
                </c:pt>
                <c:pt idx="46">
                  <c:v>-1.3742813032768808E-3</c:v>
                </c:pt>
                <c:pt idx="47">
                  <c:v>-1.3688155355984222E-3</c:v>
                </c:pt>
                <c:pt idx="48">
                  <c:v>-1.3602598264572663E-3</c:v>
                </c:pt>
                <c:pt idx="49">
                  <c:v>-1.3543587165765203E-3</c:v>
                </c:pt>
                <c:pt idx="50">
                  <c:v>-1.3528594287226525E-3</c:v>
                </c:pt>
                <c:pt idx="51">
                  <c:v>-1.3523114492208776E-3</c:v>
                </c:pt>
                <c:pt idx="52">
                  <c:v>-1.3527674488189589E-3</c:v>
                </c:pt>
                <c:pt idx="53">
                  <c:v>-1.3572842819131736E-3</c:v>
                </c:pt>
                <c:pt idx="54">
                  <c:v>-1.3656846545639922E-3</c:v>
                </c:pt>
                <c:pt idx="55">
                  <c:v>-1.3719506114373559E-3</c:v>
                </c:pt>
                <c:pt idx="56">
                  <c:v>-1.3793234307923896E-3</c:v>
                </c:pt>
                <c:pt idx="57">
                  <c:v>-1.386981634263762E-3</c:v>
                </c:pt>
                <c:pt idx="58">
                  <c:v>-1.4024909684140496E-3</c:v>
                </c:pt>
                <c:pt idx="59">
                  <c:v>-1.4181492162190779E-3</c:v>
                </c:pt>
                <c:pt idx="60">
                  <c:v>-1.4260143986444263E-3</c:v>
                </c:pt>
                <c:pt idx="61">
                  <c:v>-1.4338847340678029E-3</c:v>
                </c:pt>
                <c:pt idx="62">
                  <c:v>-1.4417481411532762E-3</c:v>
                </c:pt>
                <c:pt idx="63">
                  <c:v>-1.4573855565958027E-3</c:v>
                </c:pt>
                <c:pt idx="64">
                  <c:v>-1.4728908679906283E-3</c:v>
                </c:pt>
                <c:pt idx="65">
                  <c:v>-1.480538419462718E-3</c:v>
                </c:pt>
                <c:pt idx="66">
                  <c:v>-1.4881065565397478E-3</c:v>
                </c:pt>
                <c:pt idx="67">
                  <c:v>-1.5065146639581251E-3</c:v>
                </c:pt>
                <c:pt idx="68">
                  <c:v>-1.5243331965075768E-3</c:v>
                </c:pt>
                <c:pt idx="69">
                  <c:v>-1.5311711484322643E-3</c:v>
                </c:pt>
                <c:pt idx="70">
                  <c:v>-1.537845119208292E-3</c:v>
                </c:pt>
                <c:pt idx="71">
                  <c:v>-7.5260107384123032E-4</c:v>
                </c:pt>
                <c:pt idx="72">
                  <c:v>-1.5683324238491281E-3</c:v>
                </c:pt>
                <c:pt idx="73">
                  <c:v>-1.573768807952014E-3</c:v>
                </c:pt>
                <c:pt idx="74">
                  <c:v>-1.5789566443524805E-3</c:v>
                </c:pt>
                <c:pt idx="75">
                  <c:v>-1.5838838517945319E-3</c:v>
                </c:pt>
                <c:pt idx="76">
                  <c:v>-1.5928020516264851E-3</c:v>
                </c:pt>
                <c:pt idx="77">
                  <c:v>-1.6007447736532399E-3</c:v>
                </c:pt>
                <c:pt idx="78">
                  <c:v>-1.6041876220596052E-3</c:v>
                </c:pt>
                <c:pt idx="79">
                  <c:v>-1.6072973559699832E-3</c:v>
                </c:pt>
                <c:pt idx="80">
                  <c:v>-1.6100618940484424E-3</c:v>
                </c:pt>
                <c:pt idx="81">
                  <c:v>-1.6143726736483899E-3</c:v>
                </c:pt>
                <c:pt idx="82">
                  <c:v>-1.6174264701174224E-3</c:v>
                </c:pt>
                <c:pt idx="83">
                  <c:v>-1.6182838149925161E-3</c:v>
                </c:pt>
                <c:pt idx="84">
                  <c:v>-1.6187234783382465E-3</c:v>
                </c:pt>
                <c:pt idx="85">
                  <c:v>-1.6187333790584901E-3</c:v>
                </c:pt>
                <c:pt idx="86">
                  <c:v>-1.6172529684910231E-3</c:v>
                </c:pt>
                <c:pt idx="87">
                  <c:v>-1.6142337367996973E-3</c:v>
                </c:pt>
                <c:pt idx="88">
                  <c:v>-1.611913609789184E-3</c:v>
                </c:pt>
                <c:pt idx="89">
                  <c:v>-1.609179477028988E-3</c:v>
                </c:pt>
                <c:pt idx="90">
                  <c:v>-1.6063777441033267E-3</c:v>
                </c:pt>
                <c:pt idx="91">
                  <c:v>-1.6008536940992357E-3</c:v>
                </c:pt>
                <c:pt idx="92">
                  <c:v>-1.5954527393224893E-3</c:v>
                </c:pt>
                <c:pt idx="93">
                  <c:v>-1.5928142925814015E-3</c:v>
                </c:pt>
                <c:pt idx="94">
                  <c:v>-1.5902218967633885E-3</c:v>
                </c:pt>
                <c:pt idx="95">
                  <c:v>-1.5876800164571492E-3</c:v>
                </c:pt>
                <c:pt idx="96">
                  <c:v>-1.5827800041945395E-3</c:v>
                </c:pt>
                <c:pt idx="97">
                  <c:v>-1.5781069399256609E-3</c:v>
                </c:pt>
                <c:pt idx="98">
                  <c:v>-1.5758846046898256E-3</c:v>
                </c:pt>
                <c:pt idx="99">
                  <c:v>-1.5737395722981162E-3</c:v>
                </c:pt>
                <c:pt idx="100">
                  <c:v>-1.5716763068596151E-3</c:v>
                </c:pt>
                <c:pt idx="101">
                  <c:v>-1.5678378280714611E-3</c:v>
                </c:pt>
                <c:pt idx="102">
                  <c:v>-1.5643302082102295E-3</c:v>
                </c:pt>
                <c:pt idx="103">
                  <c:v>-1.5627427469278032E-3</c:v>
                </c:pt>
                <c:pt idx="104">
                  <c:v>-1.5612638401307777E-3</c:v>
                </c:pt>
                <c:pt idx="105">
                  <c:v>-1.5598979522879475E-3</c:v>
                </c:pt>
                <c:pt idx="106">
                  <c:v>-1.5575584900506811E-3</c:v>
                </c:pt>
                <c:pt idx="107">
                  <c:v>-1.5556538809935461E-3</c:v>
                </c:pt>
                <c:pt idx="108">
                  <c:v>-1.5549200560727172E-3</c:v>
                </c:pt>
                <c:pt idx="109">
                  <c:v>-1.5543260371986278E-3</c:v>
                </c:pt>
                <c:pt idx="110">
                  <c:v>-1.5538762891198488E-3</c:v>
                </c:pt>
                <c:pt idx="111">
                  <c:v>-1.5534733146127522E-3</c:v>
                </c:pt>
                <c:pt idx="112">
                  <c:v>-1.5536092950130254E-3</c:v>
                </c:pt>
                <c:pt idx="113">
                  <c:v>-1.5539478687021102E-3</c:v>
                </c:pt>
                <c:pt idx="114">
                  <c:v>-1.5544575003989536E-3</c:v>
                </c:pt>
                <c:pt idx="115">
                  <c:v>-1.5551426545323821E-3</c:v>
                </c:pt>
                <c:pt idx="116">
                  <c:v>-1.5571136254255435E-3</c:v>
                </c:pt>
                <c:pt idx="117">
                  <c:v>-1.559727786806242E-3</c:v>
                </c:pt>
                <c:pt idx="118">
                  <c:v>-1.561357521473461E-3</c:v>
                </c:pt>
                <c:pt idx="119">
                  <c:v>-1.5631895659495854E-3</c:v>
                </c:pt>
                <c:pt idx="120">
                  <c:v>-1.5652283844636017E-3</c:v>
                </c:pt>
                <c:pt idx="121">
                  <c:v>-1.5700107448779477E-3</c:v>
                </c:pt>
                <c:pt idx="122">
                  <c:v>-1.5755406921913462E-3</c:v>
                </c:pt>
                <c:pt idx="123">
                  <c:v>-1.5786803501649516E-3</c:v>
                </c:pt>
                <c:pt idx="124">
                  <c:v>-1.5820102529984226E-3</c:v>
                </c:pt>
                <c:pt idx="125">
                  <c:v>-1.5853596420445371E-3</c:v>
                </c:pt>
                <c:pt idx="126">
                  <c:v>-1.591966533305289E-3</c:v>
                </c:pt>
                <c:pt idx="127">
                  <c:v>-1.5984956129555528E-3</c:v>
                </c:pt>
                <c:pt idx="128">
                  <c:v>-1.6017071650198389E-3</c:v>
                </c:pt>
                <c:pt idx="129">
                  <c:v>-1.6048869229967622E-3</c:v>
                </c:pt>
                <c:pt idx="130">
                  <c:v>-1.6141694391125228E-3</c:v>
                </c:pt>
                <c:pt idx="131">
                  <c:v>-1.6232188994136365E-3</c:v>
                </c:pt>
                <c:pt idx="132">
                  <c:v>-1.6261366508141251E-3</c:v>
                </c:pt>
                <c:pt idx="133">
                  <c:v>-1.6290113371830728E-3</c:v>
                </c:pt>
                <c:pt idx="134">
                  <c:v>-1.6346026934010993E-3</c:v>
                </c:pt>
                <c:pt idx="135">
                  <c:v>-1.6400512550429625E-3</c:v>
                </c:pt>
                <c:pt idx="136">
                  <c:v>-1.6426894833188044E-3</c:v>
                </c:pt>
                <c:pt idx="137">
                  <c:v>-1.6452761932450599E-3</c:v>
                </c:pt>
                <c:pt idx="138">
                  <c:v>-1.647809976148551E-3</c:v>
                </c:pt>
                <c:pt idx="139">
                  <c:v>-1.6526864867172364E-3</c:v>
                </c:pt>
                <c:pt idx="140">
                  <c:v>-1.6573876591552406E-3</c:v>
                </c:pt>
                <c:pt idx="141">
                  <c:v>-1.6596356734899231E-3</c:v>
                </c:pt>
                <c:pt idx="142">
                  <c:v>-1.6618223073638916E-3</c:v>
                </c:pt>
                <c:pt idx="143">
                  <c:v>-1.6639461521039678E-3</c:v>
                </c:pt>
                <c:pt idx="144">
                  <c:v>-1.6679697715549224E-3</c:v>
                </c:pt>
                <c:pt idx="145">
                  <c:v>-1.6717854613057526E-3</c:v>
                </c:pt>
                <c:pt idx="146">
                  <c:v>-1.6735742268814136E-3</c:v>
                </c:pt>
                <c:pt idx="147">
                  <c:v>-1.6752917499651687E-3</c:v>
                </c:pt>
                <c:pt idx="148">
                  <c:v>-1.6769366217239678E-3</c:v>
                </c:pt>
                <c:pt idx="149">
                  <c:v>-1.679969310144358E-3</c:v>
                </c:pt>
                <c:pt idx="150">
                  <c:v>-1.6827614183290152E-3</c:v>
                </c:pt>
                <c:pt idx="151">
                  <c:v>-1.6840219004476964E-3</c:v>
                </c:pt>
                <c:pt idx="152">
                  <c:v>-1.6852152080204519E-3</c:v>
                </c:pt>
                <c:pt idx="153">
                  <c:v>-1.6863961614355105E-3</c:v>
                </c:pt>
                <c:pt idx="154">
                  <c:v>-1.6887555627631556E-3</c:v>
                </c:pt>
                <c:pt idx="155">
                  <c:v>-1.6911368134264748E-3</c:v>
                </c:pt>
                <c:pt idx="156">
                  <c:v>-1.6923267747559478E-3</c:v>
                </c:pt>
                <c:pt idx="157">
                  <c:v>-1.6935188908817622E-3</c:v>
                </c:pt>
                <c:pt idx="158">
                  <c:v>-1.6947132793498909E-3</c:v>
                </c:pt>
                <c:pt idx="159">
                  <c:v>-1.69710221907593E-3</c:v>
                </c:pt>
                <c:pt idx="160">
                  <c:v>-1.6995159117216829E-3</c:v>
                </c:pt>
                <c:pt idx="161">
                  <c:v>-1.7007234280086436E-3</c:v>
                </c:pt>
                <c:pt idx="162">
                  <c:v>-1.7019339229129571E-3</c:v>
                </c:pt>
                <c:pt idx="163">
                  <c:v>-1.7031475142204044E-3</c:v>
                </c:pt>
                <c:pt idx="164">
                  <c:v>-1.7055775261187733E-3</c:v>
                </c:pt>
                <c:pt idx="165">
                  <c:v>-1.7080351975584662E-3</c:v>
                </c:pt>
                <c:pt idx="166">
                  <c:v>-1.7092660364292911E-3</c:v>
                </c:pt>
                <c:pt idx="167">
                  <c:v>-1.7105006778983523E-3</c:v>
                </c:pt>
                <c:pt idx="168">
                  <c:v>-1.7117392396714948E-3</c:v>
                </c:pt>
                <c:pt idx="169">
                  <c:v>-1.7142218569832224E-3</c:v>
                </c:pt>
                <c:pt idx="170">
                  <c:v>-1.7167350445612684E-3</c:v>
                </c:pt>
                <c:pt idx="171">
                  <c:v>-1.7179949736423339E-3</c:v>
                </c:pt>
                <c:pt idx="172">
                  <c:v>-1.7192595293824553E-3</c:v>
                </c:pt>
                <c:pt idx="173">
                  <c:v>-1.7205288292476695E-3</c:v>
                </c:pt>
                <c:pt idx="174">
                  <c:v>-1.7230755848540724E-3</c:v>
                </c:pt>
                <c:pt idx="175">
                  <c:v>-1.7256558261946608E-3</c:v>
                </c:pt>
                <c:pt idx="176">
                  <c:v>-1.7269506132722157E-3</c:v>
                </c:pt>
                <c:pt idx="177">
                  <c:v>-1.7282508507898697E-3</c:v>
                </c:pt>
                <c:pt idx="178">
                  <c:v>-1.7295566566133402E-3</c:v>
                </c:pt>
                <c:pt idx="179">
                  <c:v>-1.7321790828361827E-3</c:v>
                </c:pt>
                <c:pt idx="180">
                  <c:v>-1.7348379162429595E-3</c:v>
                </c:pt>
                <c:pt idx="181">
                  <c:v>-1.7361733287435399E-3</c:v>
                </c:pt>
                <c:pt idx="182">
                  <c:v>-1.737514095321302E-3</c:v>
                </c:pt>
                <c:pt idx="183">
                  <c:v>-1.7388566230103208E-3</c:v>
                </c:pt>
                <c:pt idx="184">
                  <c:v>-1.7415362446948635E-3</c:v>
                </c:pt>
                <c:pt idx="185">
                  <c:v>-1.7442358726160734E-3</c:v>
                </c:pt>
                <c:pt idx="186">
                  <c:v>-1.7455831350376982E-3</c:v>
                </c:pt>
                <c:pt idx="187">
                  <c:v>-1.7469314434626071E-3</c:v>
                </c:pt>
                <c:pt idx="188">
                  <c:v>-1.7482808311442E-3</c:v>
                </c:pt>
                <c:pt idx="189">
                  <c:v>-1.750974852336995E-3</c:v>
                </c:pt>
                <c:pt idx="190">
                  <c:v>-1.7536898345493768E-3</c:v>
                </c:pt>
                <c:pt idx="191">
                  <c:v>-1.7550451136782996E-3</c:v>
                </c:pt>
                <c:pt idx="192">
                  <c:v>-1.756401670585106E-3</c:v>
                </c:pt>
                <c:pt idx="193">
                  <c:v>-1.7577595380036115E-3</c:v>
                </c:pt>
                <c:pt idx="194">
                  <c:v>-1.7604711976071385E-3</c:v>
                </c:pt>
                <c:pt idx="195">
                  <c:v>-1.7632047746252155E-3</c:v>
                </c:pt>
                <c:pt idx="196">
                  <c:v>-1.7645696907653274E-3</c:v>
                </c:pt>
                <c:pt idx="197">
                  <c:v>-1.765936115938338E-3</c:v>
                </c:pt>
                <c:pt idx="198">
                  <c:v>-1.767304083077903E-3</c:v>
                </c:pt>
                <c:pt idx="199">
                  <c:v>-1.7700366196216066E-3</c:v>
                </c:pt>
                <c:pt idx="200">
                  <c:v>-1.7727920325327773E-3</c:v>
                </c:pt>
                <c:pt idx="201">
                  <c:v>-1.774168205588289E-3</c:v>
                </c:pt>
                <c:pt idx="202">
                  <c:v>-1.7755461188917465E-3</c:v>
                </c:pt>
                <c:pt idx="203">
                  <c:v>-1.7769258054567416E-3</c:v>
                </c:pt>
                <c:pt idx="204">
                  <c:v>-1.7796824576166159E-3</c:v>
                </c:pt>
                <c:pt idx="205">
                  <c:v>-1.7824629476814735E-3</c:v>
                </c:pt>
                <c:pt idx="206">
                  <c:v>-1.7838519972368516E-3</c:v>
                </c:pt>
                <c:pt idx="207">
                  <c:v>-1.7852430186549029E-3</c:v>
                </c:pt>
                <c:pt idx="208">
                  <c:v>-1.7866360449092511E-3</c:v>
                </c:pt>
                <c:pt idx="209">
                  <c:v>-1.7894200507750924E-3</c:v>
                </c:pt>
                <c:pt idx="210">
                  <c:v>-1.7922288590810354E-3</c:v>
                </c:pt>
                <c:pt idx="211">
                  <c:v>-1.7936324052802988E-3</c:v>
                </c:pt>
                <c:pt idx="212">
                  <c:v>-1.7950381547171546E-3</c:v>
                </c:pt>
                <c:pt idx="213">
                  <c:v>-1.7964461402453225E-3</c:v>
                </c:pt>
                <c:pt idx="214">
                  <c:v>-1.7992607383066073E-3</c:v>
                </c:pt>
                <c:pt idx="215">
                  <c:v>-1.8021011063007464E-3</c:v>
                </c:pt>
                <c:pt idx="216">
                  <c:v>-1.8035207690481059E-3</c:v>
                </c:pt>
                <c:pt idx="217">
                  <c:v>-1.8049392624908123E-3</c:v>
                </c:pt>
                <c:pt idx="218">
                  <c:v>-1.8063421120473322E-3</c:v>
                </c:pt>
                <c:pt idx="219">
                  <c:v>-1.8090734082898408E-3</c:v>
                </c:pt>
                <c:pt idx="220">
                  <c:v>-1.8117563454289609E-3</c:v>
                </c:pt>
                <c:pt idx="221">
                  <c:v>-1.8130593829068786E-3</c:v>
                </c:pt>
                <c:pt idx="222">
                  <c:v>-1.8143417203431156E-3</c:v>
                </c:pt>
                <c:pt idx="223">
                  <c:v>-1.8156031114946458E-3</c:v>
                </c:pt>
                <c:pt idx="224">
                  <c:v>-1.8180456623229091E-3</c:v>
                </c:pt>
                <c:pt idx="225">
                  <c:v>-1.8204342961469777E-3</c:v>
                </c:pt>
                <c:pt idx="226">
                  <c:v>-1.8215872674254285E-3</c:v>
                </c:pt>
                <c:pt idx="227">
                  <c:v>-1.8227178171992264E-3</c:v>
                </c:pt>
                <c:pt idx="228">
                  <c:v>-1.8238256989855373E-3</c:v>
                </c:pt>
                <c:pt idx="229">
                  <c:v>-1.8259554124977484E-3</c:v>
                </c:pt>
                <c:pt idx="230">
                  <c:v>-1.8280256305480691E-3</c:v>
                </c:pt>
                <c:pt idx="231">
                  <c:v>-1.8290164847867274E-3</c:v>
                </c:pt>
                <c:pt idx="232">
                  <c:v>-1.8299831955781443E-3</c:v>
                </c:pt>
                <c:pt idx="233">
                  <c:v>-1.8309255169590699E-3</c:v>
                </c:pt>
                <c:pt idx="234">
                  <c:v>-1.8327183025057536E-3</c:v>
                </c:pt>
                <c:pt idx="235">
                  <c:v>-1.8344459912311706E-3</c:v>
                </c:pt>
                <c:pt idx="236">
                  <c:v>-1.8352626771900304E-3</c:v>
                </c:pt>
                <c:pt idx="237">
                  <c:v>-1.8360534981587406E-3</c:v>
                </c:pt>
                <c:pt idx="238">
                  <c:v>-1.8368182081740514E-3</c:v>
                </c:pt>
                <c:pt idx="239">
                  <c:v>-1.8382499757585435E-3</c:v>
                </c:pt>
                <c:pt idx="240">
                  <c:v>-1.8396110208351857E-3</c:v>
                </c:pt>
                <c:pt idx="241">
                  <c:v>-1.8402414874740813E-3</c:v>
                </c:pt>
                <c:pt idx="242">
                  <c:v>-1.840844367460015E-3</c:v>
                </c:pt>
                <c:pt idx="243">
                  <c:v>-1.841419414989609E-3</c:v>
                </c:pt>
                <c:pt idx="244">
                  <c:v>-1.8424660758808997E-3</c:v>
                </c:pt>
                <c:pt idx="245">
                  <c:v>-1.8434363618791139E-3</c:v>
                </c:pt>
                <c:pt idx="246">
                  <c:v>-1.8438685581179115E-3</c:v>
                </c:pt>
                <c:pt idx="247">
                  <c:v>-1.8442714461208709E-3</c:v>
                </c:pt>
                <c:pt idx="248">
                  <c:v>-1.8446447800846144E-3</c:v>
                </c:pt>
                <c:pt idx="249">
                  <c:v>-1.845282246364377E-3</c:v>
                </c:pt>
                <c:pt idx="250">
                  <c:v>-1.8458376569618906E-3</c:v>
                </c:pt>
                <c:pt idx="251">
                  <c:v>-1.8460595315605843E-3</c:v>
                </c:pt>
                <c:pt idx="252">
                  <c:v>-1.8462503474836467E-3</c:v>
                </c:pt>
                <c:pt idx="253">
                  <c:v>-1.8464097407822067E-3</c:v>
                </c:pt>
                <c:pt idx="254">
                  <c:v>-1.8466129783023533E-3</c:v>
                </c:pt>
                <c:pt idx="255">
                  <c:v>-1.8467278433265122E-3</c:v>
                </c:pt>
                <c:pt idx="256">
                  <c:v>-1.8467262617116731E-3</c:v>
                </c:pt>
                <c:pt idx="257">
                  <c:v>-1.8466917412451878E-3</c:v>
                </c:pt>
                <c:pt idx="258">
                  <c:v>-1.8466240342851492E-3</c:v>
                </c:pt>
                <c:pt idx="259">
                  <c:v>-1.8463672890334237E-3</c:v>
                </c:pt>
                <c:pt idx="260">
                  <c:v>-1.8460163823164066E-3</c:v>
                </c:pt>
                <c:pt idx="261">
                  <c:v>-1.8457790238235461E-3</c:v>
                </c:pt>
                <c:pt idx="262">
                  <c:v>-1.8455069915068734E-3</c:v>
                </c:pt>
                <c:pt idx="263">
                  <c:v>-1.8452000372448651E-3</c:v>
                </c:pt>
                <c:pt idx="264">
                  <c:v>-1.8444590328936528E-3</c:v>
                </c:pt>
                <c:pt idx="265">
                  <c:v>-1.8436180437886307E-3</c:v>
                </c:pt>
                <c:pt idx="266">
                  <c:v>-1.8431327618539939E-3</c:v>
                </c:pt>
                <c:pt idx="267">
                  <c:v>-1.8426110707236987E-3</c:v>
                </c:pt>
                <c:pt idx="268">
                  <c:v>-1.8420527224760619E-3</c:v>
                </c:pt>
                <c:pt idx="269">
                  <c:v>-1.8408031834038496E-3</c:v>
                </c:pt>
                <c:pt idx="270">
                  <c:v>-1.8394478005578918E-3</c:v>
                </c:pt>
                <c:pt idx="271">
                  <c:v>-1.8387024483379477E-3</c:v>
                </c:pt>
                <c:pt idx="272">
                  <c:v>-1.8379189517903072E-3</c:v>
                </c:pt>
                <c:pt idx="273">
                  <c:v>-1.8370970627135108E-3</c:v>
                </c:pt>
                <c:pt idx="274">
                  <c:v>-1.8353147140715009E-3</c:v>
                </c:pt>
                <c:pt idx="275">
                  <c:v>-1.8334206253189933E-3</c:v>
                </c:pt>
                <c:pt idx="276">
                  <c:v>-1.8324030561700511E-3</c:v>
                </c:pt>
                <c:pt idx="277">
                  <c:v>-1.8313456072815981E-3</c:v>
                </c:pt>
                <c:pt idx="278">
                  <c:v>-1.8302480307319513E-3</c:v>
                </c:pt>
                <c:pt idx="279">
                  <c:v>-1.8279085982575438E-3</c:v>
                </c:pt>
                <c:pt idx="280">
                  <c:v>-1.8254514907267705E-3</c:v>
                </c:pt>
                <c:pt idx="281">
                  <c:v>-1.8241495579252032E-3</c:v>
                </c:pt>
                <c:pt idx="282">
                  <c:v>-1.8228274250420284E-3</c:v>
                </c:pt>
                <c:pt idx="283">
                  <c:v>-1.8215709328917029E-3</c:v>
                </c:pt>
                <c:pt idx="284">
                  <c:v>-1.8193437521052402E-3</c:v>
                </c:pt>
                <c:pt idx="285">
                  <c:v>-1.817435128033118E-3</c:v>
                </c:pt>
                <c:pt idx="286">
                  <c:v>-1.8166288869991831E-3</c:v>
                </c:pt>
                <c:pt idx="287">
                  <c:v>-1.8159157977315488E-3</c:v>
                </c:pt>
                <c:pt idx="288">
                  <c:v>-1.8152968940032821E-3</c:v>
                </c:pt>
                <c:pt idx="289">
                  <c:v>-1.8143690628846798E-3</c:v>
                </c:pt>
                <c:pt idx="290">
                  <c:v>-1.8137838104248516E-3</c:v>
                </c:pt>
                <c:pt idx="291">
                  <c:v>-1.8136513414690469E-3</c:v>
                </c:pt>
                <c:pt idx="292">
                  <c:v>-1.8136192609707891E-3</c:v>
                </c:pt>
                <c:pt idx="293">
                  <c:v>-1.8136886026232091E-3</c:v>
                </c:pt>
                <c:pt idx="294">
                  <c:v>-1.8141613870348294E-3</c:v>
                </c:pt>
                <c:pt idx="295">
                  <c:v>-1.8150008681594443E-3</c:v>
                </c:pt>
                <c:pt idx="296">
                  <c:v>-1.8155928282403977E-3</c:v>
                </c:pt>
                <c:pt idx="297">
                  <c:v>-1.8162924135101122E-3</c:v>
                </c:pt>
                <c:pt idx="298">
                  <c:v>-1.8171006576617188E-3</c:v>
                </c:pt>
                <c:pt idx="299">
                  <c:v>-1.8190753196956067E-3</c:v>
                </c:pt>
                <c:pt idx="300">
                  <c:v>-1.8214408999872589E-3</c:v>
                </c:pt>
                <c:pt idx="301">
                  <c:v>-1.8228079460635982E-3</c:v>
                </c:pt>
                <c:pt idx="302">
                  <c:v>-1.8242898539000407E-3</c:v>
                </c:pt>
                <c:pt idx="303">
                  <c:v>-1.8258876575094618E-3</c:v>
                </c:pt>
                <c:pt idx="304">
                  <c:v>-1.8294654552208911E-3</c:v>
                </c:pt>
                <c:pt idx="305">
                  <c:v>-1.833458504298946E-3</c:v>
                </c:pt>
                <c:pt idx="306">
                  <c:v>-1.8356512931294588E-3</c:v>
                </c:pt>
                <c:pt idx="307">
                  <c:v>-1.8379661805711933E-3</c:v>
                </c:pt>
                <c:pt idx="308">
                  <c:v>-1.8404042003572485E-3</c:v>
                </c:pt>
                <c:pt idx="309">
                  <c:v>-1.8456863872851059E-3</c:v>
                </c:pt>
                <c:pt idx="310">
                  <c:v>-1.8514082790455078E-3</c:v>
                </c:pt>
                <c:pt idx="311">
                  <c:v>-1.854477467588822E-3</c:v>
                </c:pt>
                <c:pt idx="312">
                  <c:v>-1.8576759913147001E-3</c:v>
                </c:pt>
                <c:pt idx="313">
                  <c:v>-1.8610048842759852E-3</c:v>
                </c:pt>
                <c:pt idx="314">
                  <c:v>-1.8680927084835375E-3</c:v>
                </c:pt>
                <c:pt idx="315">
                  <c:v>-1.8756448219381383E-3</c:v>
                </c:pt>
                <c:pt idx="316">
                  <c:v>-1.8796410671129138E-3</c:v>
                </c:pt>
                <c:pt idx="317">
                  <c:v>-1.8836650160469759E-3</c:v>
                </c:pt>
                <c:pt idx="318">
                  <c:v>-1.8872802955627321E-3</c:v>
                </c:pt>
                <c:pt idx="319">
                  <c:v>-1.8927535286961117E-3</c:v>
                </c:pt>
                <c:pt idx="320">
                  <c:v>-1.8964754281780571E-3</c:v>
                </c:pt>
                <c:pt idx="321">
                  <c:v>-1.8974338526778212E-3</c:v>
                </c:pt>
                <c:pt idx="322">
                  <c:v>-1.8978465886831941E-3</c:v>
                </c:pt>
                <c:pt idx="323">
                  <c:v>-1.8977088639715589E-3</c:v>
                </c:pt>
                <c:pt idx="324">
                  <c:v>-1.8945555325156072E-3</c:v>
                </c:pt>
                <c:pt idx="325">
                  <c:v>-1.8886908328097363E-3</c:v>
                </c:pt>
                <c:pt idx="326">
                  <c:v>-1.8857190117405054E-3</c:v>
                </c:pt>
                <c:pt idx="327">
                  <c:v>-1.8827367058582567E-3</c:v>
                </c:pt>
                <c:pt idx="328">
                  <c:v>-1.0727351899308957E-3</c:v>
                </c:pt>
                <c:pt idx="329">
                  <c:v>-1.8707051997868263E-3</c:v>
                </c:pt>
                <c:pt idx="330">
                  <c:v>-1.867672393580655E-3</c:v>
                </c:pt>
                <c:pt idx="331">
                  <c:v>-1.8646298723057342E-3</c:v>
                </c:pt>
                <c:pt idx="332">
                  <c:v>-1.8615777637398523E-3</c:v>
                </c:pt>
                <c:pt idx="333">
                  <c:v>-1.8554326679343092E-3</c:v>
                </c:pt>
                <c:pt idx="334">
                  <c:v>-1.8492760233135286E-3</c:v>
                </c:pt>
                <c:pt idx="335">
                  <c:v>-1.8461779028733361E-3</c:v>
                </c:pt>
                <c:pt idx="336">
                  <c:v>-1.8430709646066745E-3</c:v>
                </c:pt>
                <c:pt idx="337">
                  <c:v>-1.8399553370906929E-3</c:v>
                </c:pt>
                <c:pt idx="338">
                  <c:v>-1.8336864181200951E-3</c:v>
                </c:pt>
                <c:pt idx="339">
                  <c:v>-1.8274084968838977E-3</c:v>
                </c:pt>
                <c:pt idx="340">
                  <c:v>-1.8242513457433773E-3</c:v>
                </c:pt>
                <c:pt idx="341">
                  <c:v>-1.8210862744982848E-3</c:v>
                </c:pt>
                <c:pt idx="342">
                  <c:v>-1.8179134112461526E-3</c:v>
                </c:pt>
                <c:pt idx="343">
                  <c:v>-1.8115332380430615E-3</c:v>
                </c:pt>
                <c:pt idx="344">
                  <c:v>-1.8051466060731158E-3</c:v>
                </c:pt>
                <c:pt idx="345">
                  <c:v>-1.8019367075661208E-3</c:v>
                </c:pt>
                <c:pt idx="346">
                  <c:v>-1.7987197869961946E-3</c:v>
                </c:pt>
                <c:pt idx="347">
                  <c:v>-1.7954959720212216E-3</c:v>
                </c:pt>
                <c:pt idx="348">
                  <c:v>-1.789017112558966E-3</c:v>
                </c:pt>
                <c:pt idx="349">
                  <c:v>-1.7825343361765889E-3</c:v>
                </c:pt>
                <c:pt idx="350">
                  <c:v>-1.7792779742764608E-3</c:v>
                </c:pt>
                <c:pt idx="351">
                  <c:v>-1.7760154877155543E-3</c:v>
                </c:pt>
                <c:pt idx="352">
                  <c:v>-1.7727470045914018E-3</c:v>
                </c:pt>
                <c:pt idx="353">
                  <c:v>-1.7661820266168249E-3</c:v>
                </c:pt>
                <c:pt idx="354">
                  <c:v>-1.759615672809467E-3</c:v>
                </c:pt>
                <c:pt idx="355">
                  <c:v>-1.7563191310498993E-3</c:v>
                </c:pt>
                <c:pt idx="356">
                  <c:v>-1.753017362311482E-3</c:v>
                </c:pt>
                <c:pt idx="357">
                  <c:v>-1.7497104946917474E-3</c:v>
                </c:pt>
                <c:pt idx="358">
                  <c:v>-1.7430719651256865E-3</c:v>
                </c:pt>
                <c:pt idx="359">
                  <c:v>-1.7364346013870602E-3</c:v>
                </c:pt>
                <c:pt idx="360">
                  <c:v>-1.7331041635015865E-3</c:v>
                </c:pt>
                <c:pt idx="361">
                  <c:v>-1.7297693961992877E-3</c:v>
                </c:pt>
                <c:pt idx="362">
                  <c:v>-1.7264304277775366E-3</c:v>
                </c:pt>
                <c:pt idx="363">
                  <c:v>-1.719730913087858E-3</c:v>
                </c:pt>
                <c:pt idx="364">
                  <c:v>-1.7130351075245187E-3</c:v>
                </c:pt>
                <c:pt idx="365">
                  <c:v>-1.7096770570868003E-3</c:v>
                </c:pt>
                <c:pt idx="366">
                  <c:v>-1.7063155748342496E-3</c:v>
                </c:pt>
                <c:pt idx="367">
                  <c:v>-1.7029507891441753E-3</c:v>
                </c:pt>
                <c:pt idx="368">
                  <c:v>-1.696202855558937E-3</c:v>
                </c:pt>
                <c:pt idx="369">
                  <c:v>-1.6894611767970247E-3</c:v>
                </c:pt>
                <c:pt idx="370">
                  <c:v>-1.6860817973007869E-3</c:v>
                </c:pt>
                <c:pt idx="371">
                  <c:v>-1.6826998838714857E-3</c:v>
                </c:pt>
                <c:pt idx="372">
                  <c:v>-1.6793155646466218E-3</c:v>
                </c:pt>
                <c:pt idx="373">
                  <c:v>-1.6725317775412307E-3</c:v>
                </c:pt>
                <c:pt idx="374">
                  <c:v>-1.6657567945799201E-3</c:v>
                </c:pt>
                <c:pt idx="375">
                  <c:v>-1.6623623697586964E-3</c:v>
                </c:pt>
                <c:pt idx="376">
                  <c:v>-1.6589663088062423E-3</c:v>
                </c:pt>
                <c:pt idx="377">
                  <c:v>-1.6555687395802821E-3</c:v>
                </c:pt>
                <c:pt idx="378">
                  <c:v>-1.6487616641835956E-3</c:v>
                </c:pt>
                <c:pt idx="379">
                  <c:v>-1.6419659463684511E-3</c:v>
                </c:pt>
                <c:pt idx="380">
                  <c:v>-1.6385627601156472E-3</c:v>
                </c:pt>
                <c:pt idx="381">
                  <c:v>-1.6351588350538293E-3</c:v>
                </c:pt>
                <c:pt idx="382">
                  <c:v>-1.6317542997201784E-3</c:v>
                </c:pt>
                <c:pt idx="383">
                  <c:v>-1.6249365005283067E-3</c:v>
                </c:pt>
                <c:pt idx="384">
                  <c:v>-1.6181326178976718E-3</c:v>
                </c:pt>
                <c:pt idx="385">
                  <c:v>-1.614726953707013E-3</c:v>
                </c:pt>
                <c:pt idx="386">
                  <c:v>-1.6113214484692051E-3</c:v>
                </c:pt>
                <c:pt idx="387">
                  <c:v>-1.6079162303617167E-3</c:v>
                </c:pt>
                <c:pt idx="388">
                  <c:v>-1.6011138746296893E-3</c:v>
                </c:pt>
                <c:pt idx="389">
                  <c:v>-1.5943568934684293E-3</c:v>
                </c:pt>
                <c:pt idx="390">
                  <c:v>-1.5909916436296356E-3</c:v>
                </c:pt>
                <c:pt idx="391">
                  <c:v>-1.5876367654144019E-3</c:v>
                </c:pt>
                <c:pt idx="392">
                  <c:v>-1.5842924529874125E-3</c:v>
                </c:pt>
                <c:pt idx="393">
                  <c:v>-1.5776331030092905E-3</c:v>
                </c:pt>
                <c:pt idx="394">
                  <c:v>-1.5710247388600607E-3</c:v>
                </c:pt>
                <c:pt idx="395">
                  <c:v>-1.5677361641674992E-3</c:v>
                </c:pt>
                <c:pt idx="396">
                  <c:v>-1.5644593186525668E-3</c:v>
                </c:pt>
                <c:pt idx="397">
                  <c:v>-1.561194396599852E-3</c:v>
                </c:pt>
                <c:pt idx="398">
                  <c:v>-1.5546985524572676E-3</c:v>
                </c:pt>
                <c:pt idx="399">
                  <c:v>-1.5482578205894271E-3</c:v>
                </c:pt>
                <c:pt idx="400">
                  <c:v>-1.5450554246410064E-3</c:v>
                </c:pt>
                <c:pt idx="401">
                  <c:v>-1.5418661155441882E-3</c:v>
                </c:pt>
                <c:pt idx="402">
                  <c:v>-1.5323794675490277E-3</c:v>
                </c:pt>
                <c:pt idx="403">
                  <c:v>-1.5230159509549424E-3</c:v>
                </c:pt>
                <c:pt idx="404">
                  <c:v>-1.5199236819940509E-3</c:v>
                </c:pt>
                <c:pt idx="405">
                  <c:v>-1.5168460517633875E-3</c:v>
                </c:pt>
                <c:pt idx="406">
                  <c:v>-1.5107342167786086E-3</c:v>
                </c:pt>
                <c:pt idx="407">
                  <c:v>-1.5046857966005689E-3</c:v>
                </c:pt>
                <c:pt idx="408">
                  <c:v>-1.501684269094028E-3</c:v>
                </c:pt>
                <c:pt idx="409">
                  <c:v>-1.498698543866972E-3</c:v>
                </c:pt>
                <c:pt idx="410">
                  <c:v>-1.4957288152039894E-3</c:v>
                </c:pt>
                <c:pt idx="411">
                  <c:v>-1.4883769417339821E-3</c:v>
                </c:pt>
                <c:pt idx="412">
                  <c:v>-1.4811269050030162E-3</c:v>
                </c:pt>
                <c:pt idx="413">
                  <c:v>-1.4782572273874806E-3</c:v>
                </c:pt>
                <c:pt idx="414">
                  <c:v>-1.4754049037701833E-3</c:v>
                </c:pt>
                <c:pt idx="415">
                  <c:v>-1.4697530726204278E-3</c:v>
                </c:pt>
                <c:pt idx="416">
                  <c:v>-1.4641730287801025E-3</c:v>
                </c:pt>
                <c:pt idx="417">
                  <c:v>-1.4614103846266602E-3</c:v>
                </c:pt>
                <c:pt idx="418">
                  <c:v>-1.4586662582205534E-3</c:v>
                </c:pt>
                <c:pt idx="419">
                  <c:v>-1.4559408435665944E-3</c:v>
                </c:pt>
                <c:pt idx="420">
                  <c:v>-1.4505475114923172E-3</c:v>
                </c:pt>
                <c:pt idx="421">
                  <c:v>-1.4452301808898227E-3</c:v>
                </c:pt>
                <c:pt idx="422">
                  <c:v>-1.4426012339097127E-3</c:v>
                </c:pt>
                <c:pt idx="423">
                  <c:v>-1.4399921624308476E-3</c:v>
                </c:pt>
                <c:pt idx="424">
                  <c:v>-1.4374031604580395E-3</c:v>
                </c:pt>
                <c:pt idx="425">
                  <c:v>-1.4322873253691526E-3</c:v>
                </c:pt>
                <c:pt idx="426">
                  <c:v>-1.4272517248059557E-3</c:v>
                </c:pt>
                <c:pt idx="427">
                  <c:v>-1.424765978916831E-3</c:v>
                </c:pt>
                <c:pt idx="428">
                  <c:v>-1.4223014661229882E-3</c:v>
                </c:pt>
                <c:pt idx="429">
                  <c:v>-1.4198583803493037E-3</c:v>
                </c:pt>
                <c:pt idx="430">
                  <c:v>-1.4150390399292334E-3</c:v>
                </c:pt>
                <c:pt idx="431">
                  <c:v>-1.4103041867929988E-3</c:v>
                </c:pt>
                <c:pt idx="432">
                  <c:v>-1.4079711455128319E-3</c:v>
                </c:pt>
                <c:pt idx="433">
                  <c:v>-1.4056606950418882E-3</c:v>
                </c:pt>
                <c:pt idx="434">
                  <c:v>-1.4033730292650759E-3</c:v>
                </c:pt>
                <c:pt idx="435">
                  <c:v>-1.3988691809974085E-3</c:v>
                </c:pt>
                <c:pt idx="436">
                  <c:v>-1.3944540925558968E-3</c:v>
                </c:pt>
                <c:pt idx="437">
                  <c:v>-1.3922832598023405E-3</c:v>
                </c:pt>
                <c:pt idx="438">
                  <c:v>-1.3901363753321405E-3</c:v>
                </c:pt>
                <c:pt idx="439">
                  <c:v>-1.3880136333899173E-3</c:v>
                </c:pt>
                <c:pt idx="440">
                  <c:v>-1.3838442742386547E-3</c:v>
                </c:pt>
                <c:pt idx="441">
                  <c:v>-1.3797679682792108E-3</c:v>
                </c:pt>
                <c:pt idx="442">
                  <c:v>-1.3777688476102057E-3</c:v>
                </c:pt>
                <c:pt idx="443">
                  <c:v>-1.3757950330584023E-3</c:v>
                </c:pt>
                <c:pt idx="444">
                  <c:v>-1.3738467184687408E-3</c:v>
                </c:pt>
                <c:pt idx="445">
                  <c:v>-1.3700308454378529E-3</c:v>
                </c:pt>
                <c:pt idx="446">
                  <c:v>-1.3663123401075339E-3</c:v>
                </c:pt>
                <c:pt idx="447">
                  <c:v>-1.3644944350010846E-3</c:v>
                </c:pt>
                <c:pt idx="448">
                  <c:v>-1.3627031940055545E-3</c:v>
                </c:pt>
                <c:pt idx="449">
                  <c:v>-1.3609388105262354E-3</c:v>
                </c:pt>
                <c:pt idx="450">
                  <c:v>-1.3574954204731426E-3</c:v>
                </c:pt>
                <c:pt idx="451">
                  <c:v>-1.3541448342246909E-3</c:v>
                </c:pt>
                <c:pt idx="452">
                  <c:v>-1.3524641434381479E-3</c:v>
                </c:pt>
                <c:pt idx="453">
                  <c:v>-1.3507576644000707E-3</c:v>
                </c:pt>
                <c:pt idx="454">
                  <c:v>-1.3490252595405039E-3</c:v>
                </c:pt>
                <c:pt idx="455">
                  <c:v>-1.3454683136426837E-3</c:v>
                </c:pt>
                <c:pt idx="456">
                  <c:v>-1.3418336286497023E-3</c:v>
                </c:pt>
                <c:pt idx="457">
                  <c:v>-1.3399695295346348E-3</c:v>
                </c:pt>
                <c:pt idx="458">
                  <c:v>-1.3380786784189524E-3</c:v>
                </c:pt>
                <c:pt idx="459">
                  <c:v>-1.336160937812636E-3</c:v>
                </c:pt>
                <c:pt idx="460">
                  <c:v>-1.3322302055795987E-3</c:v>
                </c:pt>
                <c:pt idx="461">
                  <c:v>-1.3282183245655332E-3</c:v>
                </c:pt>
                <c:pt idx="462">
                  <c:v>-1.3261640703188249E-3</c:v>
                </c:pt>
                <c:pt idx="463">
                  <c:v>-1.3240821002424852E-3</c:v>
                </c:pt>
                <c:pt idx="464">
                  <c:v>-1.3219722766466546E-3</c:v>
                </c:pt>
                <c:pt idx="465">
                  <c:v>-1.3176542731052621E-3</c:v>
                </c:pt>
                <c:pt idx="466">
                  <c:v>-1.3132516933511695E-3</c:v>
                </c:pt>
                <c:pt idx="467">
                  <c:v>-1.311000536929896E-3</c:v>
                </c:pt>
                <c:pt idx="468">
                  <c:v>-1.3087207008499746E-3</c:v>
                </c:pt>
                <c:pt idx="469">
                  <c:v>-1.3064120472616736E-3</c:v>
                </c:pt>
                <c:pt idx="470">
                  <c:v>-1.3016932873988196E-3</c:v>
                </c:pt>
                <c:pt idx="471">
                  <c:v>-1.2968865059859169E-3</c:v>
                </c:pt>
                <c:pt idx="472">
                  <c:v>-1.2944317005070261E-3</c:v>
                </c:pt>
                <c:pt idx="473">
                  <c:v>-1.2919472513406305E-3</c:v>
                </c:pt>
                <c:pt idx="474">
                  <c:v>-1.2894330209167748E-3</c:v>
                </c:pt>
                <c:pt idx="475">
                  <c:v>-1.2843000194129317E-3</c:v>
                </c:pt>
                <c:pt idx="476">
                  <c:v>-1.2790755338087934E-3</c:v>
                </c:pt>
                <c:pt idx="477">
                  <c:v>-1.2764103319895526E-3</c:v>
                </c:pt>
                <c:pt idx="478">
                  <c:v>-1.2737145228536306E-3</c:v>
                </c:pt>
                <c:pt idx="479">
                  <c:v>-1.2709879686712E-3</c:v>
                </c:pt>
                <c:pt idx="480">
                  <c:v>-1.2654272402201627E-3</c:v>
                </c:pt>
                <c:pt idx="481">
                  <c:v>-1.2597715475193283E-3</c:v>
                </c:pt>
                <c:pt idx="482">
                  <c:v>-1.2568892025166534E-3</c:v>
                </c:pt>
                <c:pt idx="483">
                  <c:v>-1.2539752864881848E-3</c:v>
                </c:pt>
                <c:pt idx="484">
                  <c:v>-1.2510296615042549E-3</c:v>
                </c:pt>
                <c:pt idx="485">
                  <c:v>-1.2450277207198823E-3</c:v>
                </c:pt>
                <c:pt idx="486">
                  <c:v>-1.2389273184165717E-3</c:v>
                </c:pt>
                <c:pt idx="487">
                  <c:v>-1.2358210833074423E-3</c:v>
                </c:pt>
                <c:pt idx="488">
                  <c:v>-1.2326823132235987E-3</c:v>
                </c:pt>
                <c:pt idx="489">
                  <c:v>-1.2295108703552771E-3</c:v>
                </c:pt>
                <c:pt idx="490">
                  <c:v>-1.2230542317581694E-3</c:v>
                </c:pt>
                <c:pt idx="491">
                  <c:v>-1.216495617279989E-3</c:v>
                </c:pt>
                <c:pt idx="492">
                  <c:v>-1.213158745141385E-3</c:v>
                </c:pt>
                <c:pt idx="493">
                  <c:v>-1.2097883740391779E-3</c:v>
                </c:pt>
                <c:pt idx="494">
                  <c:v>-1.2063843664833485E-3</c:v>
                </c:pt>
                <c:pt idx="495">
                  <c:v>-1.1994595439546174E-3</c:v>
                </c:pt>
                <c:pt idx="496">
                  <c:v>-1.1924292154086302E-3</c:v>
                </c:pt>
                <c:pt idx="497">
                  <c:v>-1.1888549590777231E-3</c:v>
                </c:pt>
                <c:pt idx="498">
                  <c:v>-1.1852462400341324E-3</c:v>
                </c:pt>
                <c:pt idx="499">
                  <c:v>-1.1816029204680945E-3</c:v>
                </c:pt>
                <c:pt idx="500">
                  <c:v>-1.1741964280620465E-3</c:v>
                </c:pt>
                <c:pt idx="501">
                  <c:v>-1.1666808834620568E-3</c:v>
                </c:pt>
                <c:pt idx="502">
                  <c:v>-1.1628624960557943E-3</c:v>
                </c:pt>
                <c:pt idx="503">
                  <c:v>-1.1590086819879275E-3</c:v>
                </c:pt>
                <c:pt idx="504">
                  <c:v>-1.1551193035685969E-3</c:v>
                </c:pt>
                <c:pt idx="505">
                  <c:v>-1.1472176545535007E-3</c:v>
                </c:pt>
                <c:pt idx="506">
                  <c:v>-1.1392033924195744E-3</c:v>
                </c:pt>
                <c:pt idx="507">
                  <c:v>-1.1351341269350002E-3</c:v>
                </c:pt>
                <c:pt idx="508">
                  <c:v>-1.131028470799933E-3</c:v>
                </c:pt>
                <c:pt idx="509">
                  <c:v>-1.1268862865243534E-3</c:v>
                </c:pt>
                <c:pt idx="510">
                  <c:v>-1.1184759937954425E-3</c:v>
                </c:pt>
                <c:pt idx="511">
                  <c:v>-1.1099495133404247E-3</c:v>
                </c:pt>
                <c:pt idx="512">
                  <c:v>-1.1056226225347743E-3</c:v>
                </c:pt>
                <c:pt idx="513">
                  <c:v>-1.1012583774494544E-3</c:v>
                </c:pt>
                <c:pt idx="514">
                  <c:v>-1.0968566401947655E-3</c:v>
                </c:pt>
                <c:pt idx="515">
                  <c:v>-1.0879242160743985E-3</c:v>
                </c:pt>
                <c:pt idx="516">
                  <c:v>-1.0788765180835824E-3</c:v>
                </c:pt>
                <c:pt idx="517">
                  <c:v>-1.0743123119505427E-3</c:v>
                </c:pt>
                <c:pt idx="518">
                  <c:v>-1.0420518399767431E-3</c:v>
                </c:pt>
                <c:pt idx="519">
                  <c:v>-1.0092493436975047E-3</c:v>
                </c:pt>
                <c:pt idx="520">
                  <c:v>-9.7590800880453799E-4</c:v>
                </c:pt>
                <c:pt idx="521">
                  <c:v>-9.4203102082968115E-4</c:v>
                </c:pt>
                <c:pt idx="522">
                  <c:v>-9.0762156538470862E-4</c:v>
                </c:pt>
                <c:pt idx="523">
                  <c:v>-8.7268282796149066E-4</c:v>
                </c:pt>
                <c:pt idx="524">
                  <c:v>-8.3721799441160982E-4</c:v>
                </c:pt>
                <c:pt idx="525">
                  <c:v>-8.0123025018696836E-4</c:v>
                </c:pt>
                <c:pt idx="526">
                  <c:v>-7.6472278101924474E-4</c:v>
                </c:pt>
                <c:pt idx="527">
                  <c:v>-7.2769877232037317E-4</c:v>
                </c:pt>
                <c:pt idx="528">
                  <c:v>-6.901614099419362E-4</c:v>
                </c:pt>
                <c:pt idx="529">
                  <c:v>-6.5211387957564426E-4</c:v>
                </c:pt>
                <c:pt idx="530">
                  <c:v>-6.080103784045221E-4</c:v>
                </c:pt>
                <c:pt idx="531">
                  <c:v>-5.6888035754099064E-4</c:v>
                </c:pt>
                <c:pt idx="532">
                  <c:v>-5.2925018060090423E-4</c:v>
                </c:pt>
                <c:pt idx="533">
                  <c:v>-4.8912303299619708E-4</c:v>
                </c:pt>
                <c:pt idx="534">
                  <c:v>-4.4850210021873949E-4</c:v>
                </c:pt>
                <c:pt idx="535">
                  <c:v>-4.0739056812011398E-4</c:v>
                </c:pt>
                <c:pt idx="536">
                  <c:v>-3.6579162247196706E-4</c:v>
                </c:pt>
                <c:pt idx="537">
                  <c:v>-3.2370844840645674E-4</c:v>
                </c:pt>
                <c:pt idx="538">
                  <c:v>-2.8114423193503768E-4</c:v>
                </c:pt>
                <c:pt idx="539">
                  <c:v>-2.3810215842967608E-4</c:v>
                </c:pt>
                <c:pt idx="540">
                  <c:v>-1.9458541370198645E-4</c:v>
                </c:pt>
                <c:pt idx="541">
                  <c:v>-1.5059718320387105E-4</c:v>
                </c:pt>
                <c:pt idx="542">
                  <c:v>-1.0614065254710425E-4</c:v>
                </c:pt>
                <c:pt idx="543">
                  <c:v>-6.1219007383428448E-5</c:v>
                </c:pt>
                <c:pt idx="544">
                  <c:v>-1.5835433404554067E-5</c:v>
                </c:pt>
                <c:pt idx="545">
                  <c:v>3.0006883857680577E-5</c:v>
                </c:pt>
                <c:pt idx="546">
                  <c:v>7.6304758991341259E-5</c:v>
                </c:pt>
                <c:pt idx="547">
                  <c:v>1.2305500594500529E-4</c:v>
                </c:pt>
                <c:pt idx="548">
                  <c:v>1.7025443958651465E-4</c:v>
                </c:pt>
                <c:pt idx="549">
                  <c:v>2.1789987398435073E-4</c:v>
                </c:pt>
                <c:pt idx="550">
                  <c:v>2.6598812360667523E-4</c:v>
                </c:pt>
                <c:pt idx="551">
                  <c:v>3.1451600292164983E-4</c:v>
                </c:pt>
                <c:pt idx="552">
                  <c:v>3.6348032631750016E-4</c:v>
                </c:pt>
                <c:pt idx="553">
                  <c:v>4.1287790818245185E-4</c:v>
                </c:pt>
                <c:pt idx="554">
                  <c:v>4.6270556274485841E-4</c:v>
                </c:pt>
                <c:pt idx="555">
                  <c:v>5.1296010463275366E-4</c:v>
                </c:pt>
                <c:pt idx="556">
                  <c:v>5.6363834799455503E-4</c:v>
                </c:pt>
                <c:pt idx="557">
                  <c:v>6.1473710753823241E-4</c:v>
                </c:pt>
                <c:pt idx="558">
                  <c:v>6.6625319741220324E-4</c:v>
                </c:pt>
                <c:pt idx="559">
                  <c:v>7.1818343192475709E-4</c:v>
                </c:pt>
                <c:pt idx="560">
                  <c:v>7.7052462578386383E-4</c:v>
                </c:pt>
                <c:pt idx="561">
                  <c:v>8.2327359321787696E-4</c:v>
                </c:pt>
                <c:pt idx="562">
                  <c:v>8.7642714853508608E-4</c:v>
                </c:pt>
                <c:pt idx="563">
                  <c:v>9.2998210620365285E-4</c:v>
                </c:pt>
                <c:pt idx="564">
                  <c:v>9.8393528053186685E-4</c:v>
                </c:pt>
                <c:pt idx="565">
                  <c:v>1.0382834862276979E-3</c:v>
                </c:pt>
                <c:pt idx="566">
                  <c:v>1.0930235372796915E-3</c:v>
                </c:pt>
                <c:pt idx="567">
                  <c:v>1.1481522481560091E-3</c:v>
                </c:pt>
                <c:pt idx="568">
                  <c:v>1.2036664334047487E-3</c:v>
                </c:pt>
                <c:pt idx="569">
                  <c:v>1.2595460835918004E-3</c:v>
                </c:pt>
                <c:pt idx="570">
                  <c:v>1.3155965059752361E-3</c:v>
                </c:pt>
                <c:pt idx="571">
                  <c:v>1.3717543487512529E-3</c:v>
                </c:pt>
                <c:pt idx="572">
                  <c:v>1.4280098078423009E-3</c:v>
                </c:pt>
                <c:pt idx="573">
                  <c:v>1.484353080050127E-3</c:v>
                </c:pt>
                <c:pt idx="574">
                  <c:v>1.5407743614570535E-3</c:v>
                </c:pt>
                <c:pt idx="575">
                  <c:v>1.5972638483852108E-3</c:v>
                </c:pt>
                <c:pt idx="576">
                  <c:v>1.6538117374764738E-3</c:v>
                </c:pt>
                <c:pt idx="577">
                  <c:v>1.7104082246532926E-3</c:v>
                </c:pt>
                <c:pt idx="578">
                  <c:v>1.7670435065575418E-3</c:v>
                </c:pt>
                <c:pt idx="579">
                  <c:v>1.82370777935148E-3</c:v>
                </c:pt>
                <c:pt idx="580">
                  <c:v>1.8803912395171096E-3</c:v>
                </c:pt>
                <c:pt idx="581">
                  <c:v>1.9370840831367531E-3</c:v>
                </c:pt>
                <c:pt idx="582">
                  <c:v>2.0018748184735813E-3</c:v>
                </c:pt>
                <c:pt idx="583">
                  <c:v>2.0585547572959939E-3</c:v>
                </c:pt>
                <c:pt idx="584">
                  <c:v>2.1152132682988878E-3</c:v>
                </c:pt>
                <c:pt idx="585">
                  <c:v>2.171840547244841E-3</c:v>
                </c:pt>
                <c:pt idx="586">
                  <c:v>2.2284267907757283E-3</c:v>
                </c:pt>
                <c:pt idx="587">
                  <c:v>2.28496219521368E-3</c:v>
                </c:pt>
                <c:pt idx="588">
                  <c:v>2.3414369567209548E-3</c:v>
                </c:pt>
                <c:pt idx="589">
                  <c:v>2.3978412714598107E-3</c:v>
                </c:pt>
                <c:pt idx="590">
                  <c:v>2.4541653357523785E-3</c:v>
                </c:pt>
                <c:pt idx="591">
                  <c:v>2.5103993457609164E-3</c:v>
                </c:pt>
                <c:pt idx="592">
                  <c:v>2.5665334980473631E-3</c:v>
                </c:pt>
                <c:pt idx="593">
                  <c:v>2.6225579886141048E-3</c:v>
                </c:pt>
                <c:pt idx="594">
                  <c:v>2.6784630137033361E-3</c:v>
                </c:pt>
                <c:pt idx="595">
                  <c:v>2.7342387693973791E-3</c:v>
                </c:pt>
                <c:pt idx="596">
                  <c:v>2.7898754521782365E-3</c:v>
                </c:pt>
                <c:pt idx="597">
                  <c:v>2.8453632580482946E-3</c:v>
                </c:pt>
                <c:pt idx="598">
                  <c:v>2.9165139464772949E-3</c:v>
                </c:pt>
                <c:pt idx="599">
                  <c:v>2.9558530244244707E-3</c:v>
                </c:pt>
                <c:pt idx="600">
                  <c:v>3.0108353770952334E-3</c:v>
                </c:pt>
                <c:pt idx="601">
                  <c:v>3.0656296378239745E-3</c:v>
                </c:pt>
                <c:pt idx="602">
                  <c:v>3.1202260026930162E-3</c:v>
                </c:pt>
                <c:pt idx="603">
                  <c:v>3.174614667864617E-3</c:v>
                </c:pt>
                <c:pt idx="604">
                  <c:v>3.2287858297408434E-3</c:v>
                </c:pt>
                <c:pt idx="605">
                  <c:v>3.2827296840842735E-3</c:v>
                </c:pt>
                <c:pt idx="606">
                  <c:v>3.3364364273769098E-3</c:v>
                </c:pt>
                <c:pt idx="607">
                  <c:v>3.3898962555412027E-3</c:v>
                </c:pt>
                <c:pt idx="608">
                  <c:v>3.4430993652190267E-3</c:v>
                </c:pt>
                <c:pt idx="609">
                  <c:v>3.4960359518532158E-3</c:v>
                </c:pt>
                <c:pt idx="610">
                  <c:v>3.5486962120856447E-3</c:v>
                </c:pt>
                <c:pt idx="611">
                  <c:v>3.6010703417588275E-3</c:v>
                </c:pt>
                <c:pt idx="612">
                  <c:v>3.6531485372748307E-3</c:v>
                </c:pt>
                <c:pt idx="613">
                  <c:v>3.7049209946360406E-3</c:v>
                </c:pt>
                <c:pt idx="614">
                  <c:v>3.7563779097649075E-3</c:v>
                </c:pt>
                <c:pt idx="615">
                  <c:v>3.8075094792233699E-3</c:v>
                </c:pt>
                <c:pt idx="616">
                  <c:v>3.858305898774006E-3</c:v>
                </c:pt>
                <c:pt idx="617">
                  <c:v>3.9087573646590101E-3</c:v>
                </c:pt>
                <c:pt idx="618">
                  <c:v>3.9588540728008326E-3</c:v>
                </c:pt>
                <c:pt idx="619">
                  <c:v>4.0085862195216038E-3</c:v>
                </c:pt>
                <c:pt idx="620">
                  <c:v>4.05794400082371E-3</c:v>
                </c:pt>
                <c:pt idx="621">
                  <c:v>4.1069683548400349E-3</c:v>
                </c:pt>
                <c:pt idx="622">
                  <c:v>4.1562255679483684E-3</c:v>
                </c:pt>
                <c:pt idx="623">
                  <c:v>4.205882685486273E-3</c:v>
                </c:pt>
                <c:pt idx="624">
                  <c:v>4.2559448956236423E-3</c:v>
                </c:pt>
                <c:pt idx="625">
                  <c:v>4.3064173870099864E-3</c:v>
                </c:pt>
                <c:pt idx="626">
                  <c:v>4.3573053478151991E-3</c:v>
                </c:pt>
                <c:pt idx="627">
                  <c:v>4.4086139667687263E-3</c:v>
                </c:pt>
                <c:pt idx="628">
                  <c:v>4.46034843228027E-3</c:v>
                </c:pt>
                <c:pt idx="629">
                  <c:v>4.5125139329194042E-3</c:v>
                </c:pt>
                <c:pt idx="630">
                  <c:v>4.5651156570158946E-3</c:v>
                </c:pt>
                <c:pt idx="631">
                  <c:v>4.6181587932192514E-3</c:v>
                </c:pt>
                <c:pt idx="632">
                  <c:v>4.6716485298592403E-3</c:v>
                </c:pt>
                <c:pt idx="633">
                  <c:v>4.7255900555853714E-3</c:v>
                </c:pt>
                <c:pt idx="634">
                  <c:v>4.7956826866446534E-3</c:v>
                </c:pt>
                <c:pt idx="635">
                  <c:v>4.8506778652690485E-3</c:v>
                </c:pt>
                <c:pt idx="636">
                  <c:v>4.9061419104390325E-3</c:v>
                </c:pt>
                <c:pt idx="637">
                  <c:v>4.9620800113103769E-3</c:v>
                </c:pt>
                <c:pt idx="638">
                  <c:v>5.0184973569855629E-3</c:v>
                </c:pt>
                <c:pt idx="639">
                  <c:v>5.0753991365670714E-3</c:v>
                </c:pt>
                <c:pt idx="640">
                  <c:v>5.1327905392106743E-3</c:v>
                </c:pt>
                <c:pt idx="641">
                  <c:v>5.1906767540987886E-3</c:v>
                </c:pt>
                <c:pt idx="642">
                  <c:v>5.2490629703605407E-3</c:v>
                </c:pt>
                <c:pt idx="643">
                  <c:v>5.3079543772582838E-3</c:v>
                </c:pt>
                <c:pt idx="644">
                  <c:v>5.3673561639477896E-3</c:v>
                </c:pt>
                <c:pt idx="645">
                  <c:v>5.4272735196647659E-3</c:v>
                </c:pt>
                <c:pt idx="646">
                  <c:v>5.4877116336715659E-3</c:v>
                </c:pt>
                <c:pt idx="647">
                  <c:v>5.5486756952305427E-3</c:v>
                </c:pt>
                <c:pt idx="648">
                  <c:v>5.6101708935774042E-3</c:v>
                </c:pt>
                <c:pt idx="649">
                  <c:v>5.6988589115736232E-3</c:v>
                </c:pt>
                <c:pt idx="650">
                  <c:v>5.7616635833568353E-3</c:v>
                </c:pt>
                <c:pt idx="651">
                  <c:v>5.8250171442342236E-3</c:v>
                </c:pt>
                <c:pt idx="652">
                  <c:v>5.8889247829352342E-3</c:v>
                </c:pt>
                <c:pt idx="653">
                  <c:v>5.9533916878695692E-3</c:v>
                </c:pt>
                <c:pt idx="654">
                  <c:v>6.0184230477666745E-3</c:v>
                </c:pt>
                <c:pt idx="655">
                  <c:v>6.0840240511961241E-3</c:v>
                </c:pt>
                <c:pt idx="656">
                  <c:v>6.1501998868074281E-3</c:v>
                </c:pt>
                <c:pt idx="657">
                  <c:v>6.2169557432500966E-3</c:v>
                </c:pt>
                <c:pt idx="658">
                  <c:v>6.2842968092535756E-3</c:v>
                </c:pt>
                <c:pt idx="659">
                  <c:v>6.3522282733075031E-3</c:v>
                </c:pt>
                <c:pt idx="660">
                  <c:v>6.4207553243011972E-3</c:v>
                </c:pt>
                <c:pt idx="661">
                  <c:v>6.4898831506443599E-3</c:v>
                </c:pt>
                <c:pt idx="662">
                  <c:v>6.5596169411463734E-3</c:v>
                </c:pt>
                <c:pt idx="663">
                  <c:v>6.6299618845366837E-3</c:v>
                </c:pt>
                <c:pt idx="664">
                  <c:v>6.7009231693848648E-3</c:v>
                </c:pt>
                <c:pt idx="665">
                  <c:v>6.7725059845002988E-3</c:v>
                </c:pt>
                <c:pt idx="666">
                  <c:v>6.8447155184525599E-3</c:v>
                </c:pt>
                <c:pt idx="667">
                  <c:v>6.9175569601309661E-3</c:v>
                </c:pt>
                <c:pt idx="668">
                  <c:v>6.9910354980251554E-3</c:v>
                </c:pt>
                <c:pt idx="669">
                  <c:v>7.0651563211043822E-3</c:v>
                </c:pt>
                <c:pt idx="670">
                  <c:v>7.1399246180181564E-3</c:v>
                </c:pt>
                <c:pt idx="671">
                  <c:v>7.215345577415988E-3</c:v>
                </c:pt>
                <c:pt idx="672">
                  <c:v>7.2914243881072593E-3</c:v>
                </c:pt>
                <c:pt idx="673">
                  <c:v>7.3679047607022596E-3</c:v>
                </c:pt>
                <c:pt idx="674">
                  <c:v>7.4442218670167648E-3</c:v>
                </c:pt>
                <c:pt idx="675">
                  <c:v>7.5203480052099536E-3</c:v>
                </c:pt>
                <c:pt idx="676">
                  <c:v>7.5962754828751144E-3</c:v>
                </c:pt>
                <c:pt idx="677">
                  <c:v>7.6719966073657275E-3</c:v>
                </c:pt>
                <c:pt idx="678">
                  <c:v>7.7475036864349534E-3</c:v>
                </c:pt>
                <c:pt idx="679">
                  <c:v>7.8227890275162082E-3</c:v>
                </c:pt>
                <c:pt idx="680">
                  <c:v>7.8978449381228444E-3</c:v>
                </c:pt>
                <c:pt idx="681">
                  <c:v>7.9726637257682142E-3</c:v>
                </c:pt>
                <c:pt idx="682">
                  <c:v>8.0472376979656701E-3</c:v>
                </c:pt>
                <c:pt idx="683">
                  <c:v>8.1215591622285643E-3</c:v>
                </c:pt>
                <c:pt idx="684">
                  <c:v>8.1956204260702492E-3</c:v>
                </c:pt>
                <c:pt idx="685">
                  <c:v>8.269413796924141E-3</c:v>
                </c:pt>
                <c:pt idx="686">
                  <c:v>8.3429315823835282E-3</c:v>
                </c:pt>
                <c:pt idx="687">
                  <c:v>8.4161660898018908E-3</c:v>
                </c:pt>
                <c:pt idx="688">
                  <c:v>8.4891096266925814E-3</c:v>
                </c:pt>
                <c:pt idx="689">
                  <c:v>8.5617545006488882E-3</c:v>
                </c:pt>
                <c:pt idx="690">
                  <c:v>8.6340930189443554E-3</c:v>
                </c:pt>
                <c:pt idx="691">
                  <c:v>8.7061174890923354E-3</c:v>
                </c:pt>
                <c:pt idx="692">
                  <c:v>8.7778202186061804E-3</c:v>
                </c:pt>
                <c:pt idx="693">
                  <c:v>8.8491935149193068E-3</c:v>
                </c:pt>
                <c:pt idx="694">
                  <c:v>8.9202296854651308E-3</c:v>
                </c:pt>
                <c:pt idx="695">
                  <c:v>8.9909210376770687E-3</c:v>
                </c:pt>
                <c:pt idx="696">
                  <c:v>9.0612598789885368E-3</c:v>
                </c:pt>
                <c:pt idx="697">
                  <c:v>9.1312385167530152E-3</c:v>
                </c:pt>
                <c:pt idx="698">
                  <c:v>9.2008492584838564E-3</c:v>
                </c:pt>
                <c:pt idx="699">
                  <c:v>9.2700844116944126E-3</c:v>
                </c:pt>
                <c:pt idx="700">
                  <c:v>9.3389362835782919E-3</c:v>
                </c:pt>
                <c:pt idx="701">
                  <c:v>9.4073971816488466E-3</c:v>
                </c:pt>
                <c:pt idx="702">
                  <c:v>9.4754594132595571E-3</c:v>
                </c:pt>
                <c:pt idx="703">
                  <c:v>9.5431152859237756E-3</c:v>
                </c:pt>
                <c:pt idx="704">
                  <c:v>9.6103571069949822E-3</c:v>
                </c:pt>
                <c:pt idx="705">
                  <c:v>9.6771771838266574E-3</c:v>
                </c:pt>
                <c:pt idx="706">
                  <c:v>9.7435678237722811E-3</c:v>
                </c:pt>
                <c:pt idx="707">
                  <c:v>9.8095213342652698E-3</c:v>
                </c:pt>
                <c:pt idx="708">
                  <c:v>9.8750300226591037E-3</c:v>
                </c:pt>
                <c:pt idx="709">
                  <c:v>9.9400861963871989E-3</c:v>
                </c:pt>
                <c:pt idx="710">
                  <c:v>1.0004682162803036E-2</c:v>
                </c:pt>
                <c:pt idx="711">
                  <c:v>1.0068810229260095E-2</c:v>
                </c:pt>
                <c:pt idx="712">
                  <c:v>1.0132462703031919E-2</c:v>
                </c:pt>
                <c:pt idx="713">
                  <c:v>1.0195631891551926E-2</c:v>
                </c:pt>
                <c:pt idx="714">
                  <c:v>1.0258310102173596E-2</c:v>
                </c:pt>
                <c:pt idx="715">
                  <c:v>1.0320489642250408E-2</c:v>
                </c:pt>
                <c:pt idx="716">
                  <c:v>1.0382162819135843E-2</c:v>
                </c:pt>
                <c:pt idx="717">
                  <c:v>1.0443321940183381E-2</c:v>
                </c:pt>
                <c:pt idx="718">
                  <c:v>1.0503959312746503E-2</c:v>
                </c:pt>
                <c:pt idx="719">
                  <c:v>1.0564067244098752E-2</c:v>
                </c:pt>
                <c:pt idx="720">
                  <c:v>1.0623638041673544E-2</c:v>
                </c:pt>
                <c:pt idx="721">
                  <c:v>1.0682664012744425E-2</c:v>
                </c:pt>
                <c:pt idx="722">
                  <c:v>1.0741137464584938E-2</c:v>
                </c:pt>
                <c:pt idx="723">
                  <c:v>1.0799050704708435E-2</c:v>
                </c:pt>
                <c:pt idx="724">
                  <c:v>1.0856396040228589E-2</c:v>
                </c:pt>
                <c:pt idx="725">
                  <c:v>1.0913272032144761E-2</c:v>
                </c:pt>
                <c:pt idx="726">
                  <c:v>1.0970046670495393E-2</c:v>
                </c:pt>
                <c:pt idx="727">
                  <c:v>1.1026751733380635E-2</c:v>
                </c:pt>
                <c:pt idx="728">
                  <c:v>1.1083386045820376E-2</c:v>
                </c:pt>
                <c:pt idx="729">
                  <c:v>1.1139948433154245E-2</c:v>
                </c:pt>
                <c:pt idx="730">
                  <c:v>1.1196437720322194E-2</c:v>
                </c:pt>
                <c:pt idx="731">
                  <c:v>1.1252852732583918E-2</c:v>
                </c:pt>
                <c:pt idx="732">
                  <c:v>1.1309192295039239E-2</c:v>
                </c:pt>
                <c:pt idx="733">
                  <c:v>1.1365455232947852E-2</c:v>
                </c:pt>
                <c:pt idx="734">
                  <c:v>1.1421640371329644E-2</c:v>
                </c:pt>
                <c:pt idx="735">
                  <c:v>1.1477746535364375E-2</c:v>
                </c:pt>
                <c:pt idx="736">
                  <c:v>1.153377255007193E-2</c:v>
                </c:pt>
                <c:pt idx="737">
                  <c:v>1.1589717240871877E-2</c:v>
                </c:pt>
                <c:pt idx="738">
                  <c:v>1.1645579432624231E-2</c:v>
                </c:pt>
                <c:pt idx="739">
                  <c:v>1.1701357950588687E-2</c:v>
                </c:pt>
                <c:pt idx="740">
                  <c:v>1.1757051619865067E-2</c:v>
                </c:pt>
                <c:pt idx="741">
                  <c:v>1.1812659265713066E-2</c:v>
                </c:pt>
                <c:pt idx="742">
                  <c:v>1.1868179713152571E-2</c:v>
                </c:pt>
                <c:pt idx="743">
                  <c:v>1.1923611787283406E-2</c:v>
                </c:pt>
                <c:pt idx="744">
                  <c:v>1.1978954313365264E-2</c:v>
                </c:pt>
                <c:pt idx="745">
                  <c:v>1.2034206116418034E-2</c:v>
                </c:pt>
                <c:pt idx="746">
                  <c:v>1.2089366021621473E-2</c:v>
                </c:pt>
                <c:pt idx="747">
                  <c:v>1.214443285415534E-2</c:v>
                </c:pt>
                <c:pt idx="748">
                  <c:v>1.2199405439039523E-2</c:v>
                </c:pt>
                <c:pt idx="749">
                  <c:v>1.2254282601533717E-2</c:v>
                </c:pt>
                <c:pt idx="750">
                  <c:v>1.2309063166737744E-2</c:v>
                </c:pt>
                <c:pt idx="751">
                  <c:v>1.236374595967149E-2</c:v>
                </c:pt>
                <c:pt idx="752">
                  <c:v>1.2418329805594652E-2</c:v>
                </c:pt>
                <c:pt idx="753">
                  <c:v>1.2472813529607052E-2</c:v>
                </c:pt>
                <c:pt idx="754">
                  <c:v>1.2527195956728576E-2</c:v>
                </c:pt>
                <c:pt idx="755">
                  <c:v>1.258147591221892E-2</c:v>
                </c:pt>
                <c:pt idx="756">
                  <c:v>1.2635652221257843E-2</c:v>
                </c:pt>
                <c:pt idx="757">
                  <c:v>1.2689723708785294E-2</c:v>
                </c:pt>
                <c:pt idx="758">
                  <c:v>1.274368920006097E-2</c:v>
                </c:pt>
                <c:pt idx="759">
                  <c:v>1.2797547520184693E-2</c:v>
                </c:pt>
                <c:pt idx="760">
                  <c:v>1.285129749417635E-2</c:v>
                </c:pt>
                <c:pt idx="761">
                  <c:v>1.2904937947375572E-2</c:v>
                </c:pt>
                <c:pt idx="762">
                  <c:v>1.295846770472231E-2</c:v>
                </c:pt>
                <c:pt idx="763">
                  <c:v>1.3011885591396322E-2</c:v>
                </c:pt>
                <c:pt idx="764">
                  <c:v>1.3065190432497431E-2</c:v>
                </c:pt>
                <c:pt idx="765">
                  <c:v>1.3118381053285333E-2</c:v>
                </c:pt>
                <c:pt idx="766">
                  <c:v>1.3171456278699978E-2</c:v>
                </c:pt>
                <c:pt idx="767">
                  <c:v>1.3224414933921125E-2</c:v>
                </c:pt>
                <c:pt idx="768">
                  <c:v>1.3277255844128533E-2</c:v>
                </c:pt>
                <c:pt idx="769">
                  <c:v>1.3329977834262152E-2</c:v>
                </c:pt>
                <c:pt idx="770">
                  <c:v>1.3382579729741551E-2</c:v>
                </c:pt>
                <c:pt idx="771">
                  <c:v>1.3435060355426742E-2</c:v>
                </c:pt>
                <c:pt idx="772">
                  <c:v>1.3487418536577422E-2</c:v>
                </c:pt>
                <c:pt idx="773">
                  <c:v>1.3539653098213478E-2</c:v>
                </c:pt>
                <c:pt idx="774">
                  <c:v>1.3591762865514667E-2</c:v>
                </c:pt>
                <c:pt idx="775">
                  <c:v>1.3643746663500878E-2</c:v>
                </c:pt>
                <c:pt idx="776">
                  <c:v>1.369560331751174E-2</c:v>
                </c:pt>
                <c:pt idx="777">
                  <c:v>1.3747327984221513E-2</c:v>
                </c:pt>
                <c:pt idx="778">
                  <c:v>1.3798816366898947E-2</c:v>
                </c:pt>
                <c:pt idx="779">
                  <c:v>1.3850018096555061E-2</c:v>
                </c:pt>
                <c:pt idx="780">
                  <c:v>1.3900930315156046E-2</c:v>
                </c:pt>
                <c:pt idx="781">
                  <c:v>1.3951550164827964E-2</c:v>
                </c:pt>
                <c:pt idx="782">
                  <c:v>1.4001874787377133E-2</c:v>
                </c:pt>
                <c:pt idx="783">
                  <c:v>1.405190132484968E-2</c:v>
                </c:pt>
                <c:pt idx="784">
                  <c:v>1.4101626919211796E-2</c:v>
                </c:pt>
                <c:pt idx="785">
                  <c:v>1.4151048712509606E-2</c:v>
                </c:pt>
                <c:pt idx="786">
                  <c:v>1.420016384654943E-2</c:v>
                </c:pt>
                <c:pt idx="787">
                  <c:v>1.4248969463457328E-2</c:v>
                </c:pt>
                <c:pt idx="788">
                  <c:v>1.4297462705199493E-2</c:v>
                </c:pt>
                <c:pt idx="789">
                  <c:v>1.4345640713662178E-2</c:v>
                </c:pt>
                <c:pt idx="790">
                  <c:v>1.4393500630811573E-2</c:v>
                </c:pt>
                <c:pt idx="791">
                  <c:v>1.4441039598693806E-2</c:v>
                </c:pt>
                <c:pt idx="792">
                  <c:v>1.4488254759355002E-2</c:v>
                </c:pt>
                <c:pt idx="793">
                  <c:v>1.4535143254681415E-2</c:v>
                </c:pt>
                <c:pt idx="794">
                  <c:v>1.4581702226479365E-2</c:v>
                </c:pt>
                <c:pt idx="795">
                  <c:v>1.4627928816954849E-2</c:v>
                </c:pt>
                <c:pt idx="796">
                  <c:v>1.4673820167994123E-2</c:v>
                </c:pt>
                <c:pt idx="797">
                  <c:v>1.4719373421643311E-2</c:v>
                </c:pt>
                <c:pt idx="798">
                  <c:v>1.4764585719628798E-2</c:v>
                </c:pt>
                <c:pt idx="799">
                  <c:v>1.4809454204236516E-2</c:v>
                </c:pt>
                <c:pt idx="800">
                  <c:v>1.4853976017192849E-2</c:v>
                </c:pt>
                <c:pt idx="801">
                  <c:v>1.4898148300543923E-2</c:v>
                </c:pt>
                <c:pt idx="802">
                  <c:v>1.4941968196175992E-2</c:v>
                </c:pt>
                <c:pt idx="803">
                  <c:v>1.4985432846295055E-2</c:v>
                </c:pt>
                <c:pt idx="804">
                  <c:v>1.5028539392627493E-2</c:v>
                </c:pt>
                <c:pt idx="805">
                  <c:v>1.5071284977299371E-2</c:v>
                </c:pt>
                <c:pt idx="806">
                  <c:v>1.5113666742117005E-2</c:v>
                </c:pt>
                <c:pt idx="807">
                  <c:v>1.5155681829206458E-2</c:v>
                </c:pt>
                <c:pt idx="808">
                  <c:v>1.5197327380374048E-2</c:v>
                </c:pt>
                <c:pt idx="809">
                  <c:v>1.5238600537665903E-2</c:v>
                </c:pt>
                <c:pt idx="810">
                  <c:v>1.5279498443048212E-2</c:v>
                </c:pt>
                <c:pt idx="811">
                  <c:v>1.5320018238487165E-2</c:v>
                </c:pt>
                <c:pt idx="812">
                  <c:v>1.5360157065948954E-2</c:v>
                </c:pt>
                <c:pt idx="813">
                  <c:v>1.5399912067399768E-2</c:v>
                </c:pt>
                <c:pt idx="814">
                  <c:v>1.5439280384805798E-2</c:v>
                </c:pt>
                <c:pt idx="815">
                  <c:v>1.5478259159973362E-2</c:v>
                </c:pt>
                <c:pt idx="816">
                  <c:v>1.5516845535108459E-2</c:v>
                </c:pt>
                <c:pt idx="817">
                  <c:v>1.5555036652097343E-2</c:v>
                </c:pt>
                <c:pt idx="818">
                  <c:v>1.5592829652906204E-2</c:v>
                </c:pt>
                <c:pt idx="819">
                  <c:v>1.5630221679421297E-2</c:v>
                </c:pt>
                <c:pt idx="820">
                  <c:v>1.5667209873688748E-2</c:v>
                </c:pt>
                <c:pt idx="821">
                  <c:v>1.5703791377594811E-2</c:v>
                </c:pt>
                <c:pt idx="822">
                  <c:v>1.5739963333185614E-2</c:v>
                </c:pt>
                <c:pt idx="823">
                  <c:v>1.5775722882347409E-2</c:v>
                </c:pt>
                <c:pt idx="824">
                  <c:v>1.5811067167126325E-2</c:v>
                </c:pt>
                <c:pt idx="825">
                  <c:v>1.5845993329408614E-2</c:v>
                </c:pt>
                <c:pt idx="826">
                  <c:v>1.588049851132034E-2</c:v>
                </c:pt>
                <c:pt idx="827">
                  <c:v>1.5914579854587885E-2</c:v>
                </c:pt>
                <c:pt idx="828">
                  <c:v>1.5948234501337311E-2</c:v>
                </c:pt>
                <c:pt idx="829">
                  <c:v>1.5981465568035702E-2</c:v>
                </c:pt>
                <c:pt idx="830">
                  <c:v>1.6014438070044434E-2</c:v>
                </c:pt>
                <c:pt idx="831">
                  <c:v>1.6047228967241978E-2</c:v>
                </c:pt>
                <c:pt idx="832">
                  <c:v>1.6079837802154273E-2</c:v>
                </c:pt>
                <c:pt idx="833">
                  <c:v>1.611226411714739E-2</c:v>
                </c:pt>
                <c:pt idx="834">
                  <c:v>1.6144507454667334E-2</c:v>
                </c:pt>
                <c:pt idx="835">
                  <c:v>1.6176567357000238E-2</c:v>
                </c:pt>
                <c:pt idx="836">
                  <c:v>1.6208443366592107E-2</c:v>
                </c:pt>
                <c:pt idx="837">
                  <c:v>1.6240135025729074E-2</c:v>
                </c:pt>
                <c:pt idx="838">
                  <c:v>1.6271641877096954E-2</c:v>
                </c:pt>
                <c:pt idx="839">
                  <c:v>1.6302963462742071E-2</c:v>
                </c:pt>
                <c:pt idx="840">
                  <c:v>1.6334099325270302E-2</c:v>
                </c:pt>
                <c:pt idx="841">
                  <c:v>1.636504900696778E-2</c:v>
                </c:pt>
                <c:pt idx="842">
                  <c:v>1.6400191508276762E-2</c:v>
                </c:pt>
                <c:pt idx="843">
                  <c:v>1.6430740690260848E-2</c:v>
                </c:pt>
                <c:pt idx="844">
                  <c:v>1.6461102253204629E-2</c:v>
                </c:pt>
                <c:pt idx="845">
                  <c:v>1.6491275739554112E-2</c:v>
                </c:pt>
                <c:pt idx="846">
                  <c:v>1.6521260691675366E-2</c:v>
                </c:pt>
                <c:pt idx="847">
                  <c:v>1.6551056652014395E-2</c:v>
                </c:pt>
                <c:pt idx="848">
                  <c:v>1.658066316293727E-2</c:v>
                </c:pt>
                <c:pt idx="849">
                  <c:v>1.661007976681006E-2</c:v>
                </c:pt>
                <c:pt idx="850">
                  <c:v>1.6639306006078769E-2</c:v>
                </c:pt>
                <c:pt idx="851">
                  <c:v>1.6668341422949595E-2</c:v>
                </c:pt>
                <c:pt idx="852">
                  <c:v>1.6697185560028416E-2</c:v>
                </c:pt>
                <c:pt idx="853">
                  <c:v>1.6725837959761236E-2</c:v>
                </c:pt>
                <c:pt idx="854">
                  <c:v>1.6754298164354253E-2</c:v>
                </c:pt>
                <c:pt idx="855">
                  <c:v>1.6782565716253472E-2</c:v>
                </c:pt>
                <c:pt idx="856">
                  <c:v>1.6810640157904899E-2</c:v>
                </c:pt>
                <c:pt idx="857">
                  <c:v>1.6838521031594667E-2</c:v>
                </c:pt>
                <c:pt idx="858">
                  <c:v>1.686620787976878E-2</c:v>
                </c:pt>
                <c:pt idx="859">
                  <c:v>1.689370024495318E-2</c:v>
                </c:pt>
                <c:pt idx="860">
                  <c:v>1.6924881361202182E-2</c:v>
                </c:pt>
                <c:pt idx="861">
                  <c:v>1.6951955435944299E-2</c:v>
                </c:pt>
                <c:pt idx="862">
                  <c:v>1.697883358932728E-2</c:v>
                </c:pt>
                <c:pt idx="863">
                  <c:v>1.7005515363877066E-2</c:v>
                </c:pt>
                <c:pt idx="864">
                  <c:v>1.7032000301879791E-2</c:v>
                </c:pt>
                <c:pt idx="865">
                  <c:v>1.7058287945701522E-2</c:v>
                </c:pt>
                <c:pt idx="866">
                  <c:v>1.7084377837868203E-2</c:v>
                </c:pt>
                <c:pt idx="867">
                  <c:v>1.7110269520745902E-2</c:v>
                </c:pt>
                <c:pt idx="868">
                  <c:v>1.7135962536620752E-2</c:v>
                </c:pt>
                <c:pt idx="869">
                  <c:v>1.7161456428018695E-2</c:v>
                </c:pt>
                <c:pt idx="870">
                  <c:v>1.71867507373058E-2</c:v>
                </c:pt>
                <c:pt idx="871">
                  <c:v>1.7211845006768201E-2</c:v>
                </c:pt>
                <c:pt idx="872">
                  <c:v>1.7236738779011773E-2</c:v>
                </c:pt>
                <c:pt idx="873">
                  <c:v>1.726143159616278E-2</c:v>
                </c:pt>
                <c:pt idx="874">
                  <c:v>1.7285923000827097E-2</c:v>
                </c:pt>
                <c:pt idx="875">
                  <c:v>1.7310212535370795E-2</c:v>
                </c:pt>
                <c:pt idx="876">
                  <c:v>1.7334299742080006E-2</c:v>
                </c:pt>
                <c:pt idx="877">
                  <c:v>1.7358184163560608E-2</c:v>
                </c:pt>
                <c:pt idx="878">
                  <c:v>1.7381865341938862E-2</c:v>
                </c:pt>
                <c:pt idx="879">
                  <c:v>1.7405342819900582E-2</c:v>
                </c:pt>
                <c:pt idx="880">
                  <c:v>1.7428616139572028E-2</c:v>
                </c:pt>
                <c:pt idx="881">
                  <c:v>1.7451700518540392E-2</c:v>
                </c:pt>
                <c:pt idx="882">
                  <c:v>1.7474772678003347E-2</c:v>
                </c:pt>
                <c:pt idx="883">
                  <c:v>1.7497884402697395E-2</c:v>
                </c:pt>
                <c:pt idx="884">
                  <c:v>1.7521037297258957E-2</c:v>
                </c:pt>
                <c:pt idx="885">
                  <c:v>1.754423296608465E-2</c:v>
                </c:pt>
                <c:pt idx="886">
                  <c:v>1.7567473013890833E-2</c:v>
                </c:pt>
                <c:pt idx="887">
                  <c:v>1.7590759045154059E-2</c:v>
                </c:pt>
                <c:pt idx="888">
                  <c:v>1.761409266451075E-2</c:v>
                </c:pt>
                <c:pt idx="889">
                  <c:v>1.7637475476437459E-2</c:v>
                </c:pt>
                <c:pt idx="890">
                  <c:v>1.7660909085490673E-2</c:v>
                </c:pt>
                <c:pt idx="891">
                  <c:v>1.7684395096226879E-2</c:v>
                </c:pt>
                <c:pt idx="892">
                  <c:v>1.7707935113282502E-2</c:v>
                </c:pt>
                <c:pt idx="893">
                  <c:v>1.7731530741054158E-2</c:v>
                </c:pt>
                <c:pt idx="894">
                  <c:v>1.7762829043270756E-2</c:v>
                </c:pt>
                <c:pt idx="895">
                  <c:v>1.7786560160848452E-2</c:v>
                </c:pt>
                <c:pt idx="896">
                  <c:v>1.7810352170464228E-2</c:v>
                </c:pt>
                <c:pt idx="897">
                  <c:v>1.7834206676967668E-2</c:v>
                </c:pt>
                <c:pt idx="898">
                  <c:v>1.7858125284995197E-2</c:v>
                </c:pt>
                <c:pt idx="899">
                  <c:v>1.788210959934311E-2</c:v>
                </c:pt>
                <c:pt idx="900">
                  <c:v>1.7906161224754413E-2</c:v>
                </c:pt>
                <c:pt idx="901">
                  <c:v>1.7930281765972111E-2</c:v>
                </c:pt>
                <c:pt idx="902">
                  <c:v>1.7954472827712564E-2</c:v>
                </c:pt>
                <c:pt idx="903">
                  <c:v>1.7978736014798713E-2</c:v>
                </c:pt>
                <c:pt idx="904">
                  <c:v>1.8003072931946917E-2</c:v>
                </c:pt>
                <c:pt idx="905">
                  <c:v>1.8027485183873537E-2</c:v>
                </c:pt>
                <c:pt idx="906">
                  <c:v>1.8051974375374868E-2</c:v>
                </c:pt>
                <c:pt idx="907">
                  <c:v>1.8076542111193916E-2</c:v>
                </c:pt>
                <c:pt idx="908">
                  <c:v>1.8101189996100331E-2</c:v>
                </c:pt>
                <c:pt idx="909">
                  <c:v>1.8125919634837118E-2</c:v>
                </c:pt>
                <c:pt idx="910">
                  <c:v>1.8160475972308632E-2</c:v>
                </c:pt>
                <c:pt idx="911">
                  <c:v>1.8185408308983853E-2</c:v>
                </c:pt>
                <c:pt idx="912">
                  <c:v>1.821042788923144E-2</c:v>
                </c:pt>
                <c:pt idx="913">
                  <c:v>1.8235536317607881E-2</c:v>
                </c:pt>
                <c:pt idx="914">
                  <c:v>1.82607351987496E-2</c:v>
                </c:pt>
                <c:pt idx="915">
                  <c:v>1.8286026137213085E-2</c:v>
                </c:pt>
                <c:pt idx="916">
                  <c:v>1.8311410737474887E-2</c:v>
                </c:pt>
                <c:pt idx="917">
                  <c:v>1.8336890604251366E-2</c:v>
                </c:pt>
                <c:pt idx="918">
                  <c:v>1.8362467342019073E-2</c:v>
                </c:pt>
                <c:pt idx="919">
                  <c:v>1.8388142555334497E-2</c:v>
                </c:pt>
                <c:pt idx="920">
                  <c:v>1.841391784883406E-2</c:v>
                </c:pt>
                <c:pt idx="921">
                  <c:v>1.8439794826994316E-2</c:v>
                </c:pt>
                <c:pt idx="922">
                  <c:v>1.8465775094531622E-2</c:v>
                </c:pt>
                <c:pt idx="923">
                  <c:v>1.8491860255842596E-2</c:v>
                </c:pt>
                <c:pt idx="924">
                  <c:v>1.851805191556366E-2</c:v>
                </c:pt>
                <c:pt idx="925">
                  <c:v>1.8544351678411175E-2</c:v>
                </c:pt>
                <c:pt idx="926">
                  <c:v>1.857076114870182E-2</c:v>
                </c:pt>
                <c:pt idx="927">
                  <c:v>1.859728193123189E-2</c:v>
                </c:pt>
                <c:pt idx="928">
                  <c:v>1.8623915630477939E-2</c:v>
                </c:pt>
                <c:pt idx="929">
                  <c:v>1.8650663850996452E-2</c:v>
                </c:pt>
                <c:pt idx="930">
                  <c:v>1.8677528197423854E-2</c:v>
                </c:pt>
                <c:pt idx="931">
                  <c:v>1.8704510274236696E-2</c:v>
                </c:pt>
                <c:pt idx="932">
                  <c:v>1.8731611686231275E-2</c:v>
                </c:pt>
                <c:pt idx="933">
                  <c:v>1.8758690903020181E-2</c:v>
                </c:pt>
                <c:pt idx="934">
                  <c:v>1.8785560872229823E-2</c:v>
                </c:pt>
                <c:pt idx="935">
                  <c:v>1.881221954206147E-2</c:v>
                </c:pt>
                <c:pt idx="936">
                  <c:v>1.8838665984457492E-2</c:v>
                </c:pt>
                <c:pt idx="937">
                  <c:v>1.8864899271680002E-2</c:v>
                </c:pt>
                <c:pt idx="938">
                  <c:v>1.8890918475911178E-2</c:v>
                </c:pt>
                <c:pt idx="939">
                  <c:v>1.8916722669093389E-2</c:v>
                </c:pt>
                <c:pt idx="940">
                  <c:v>1.894231092364862E-2</c:v>
                </c:pt>
                <c:pt idx="941">
                  <c:v>1.8967682311359368E-2</c:v>
                </c:pt>
                <c:pt idx="942">
                  <c:v>1.899283590464762E-2</c:v>
                </c:pt>
                <c:pt idx="943">
                  <c:v>1.9017770775615617E-2</c:v>
                </c:pt>
                <c:pt idx="944">
                  <c:v>1.9042485996285663E-2</c:v>
                </c:pt>
                <c:pt idx="945">
                  <c:v>1.9066980638919873E-2</c:v>
                </c:pt>
                <c:pt idx="946">
                  <c:v>1.9091253775460615E-2</c:v>
                </c:pt>
                <c:pt idx="947">
                  <c:v>1.9115304478329875E-2</c:v>
                </c:pt>
                <c:pt idx="948">
                  <c:v>1.9139131819310151E-2</c:v>
                </c:pt>
                <c:pt idx="949">
                  <c:v>1.9162734870903364E-2</c:v>
                </c:pt>
                <c:pt idx="950">
                  <c:v>1.9186112705051883E-2</c:v>
                </c:pt>
                <c:pt idx="951">
                  <c:v>1.9209264393937886E-2</c:v>
                </c:pt>
                <c:pt idx="952">
                  <c:v>1.9232189009663614E-2</c:v>
                </c:pt>
                <c:pt idx="953">
                  <c:v>1.9254885624411244E-2</c:v>
                </c:pt>
                <c:pt idx="954">
                  <c:v>1.9277353310362955E-2</c:v>
                </c:pt>
                <c:pt idx="955">
                  <c:v>1.929959113954105E-2</c:v>
                </c:pt>
                <c:pt idx="956">
                  <c:v>1.9321598184127708E-2</c:v>
                </c:pt>
                <c:pt idx="957">
                  <c:v>1.9343373516385043E-2</c:v>
                </c:pt>
                <c:pt idx="958">
                  <c:v>1.9364916208175487E-2</c:v>
                </c:pt>
                <c:pt idx="959">
                  <c:v>1.9386225332000961E-2</c:v>
                </c:pt>
                <c:pt idx="960">
                  <c:v>1.94072999597239E-2</c:v>
                </c:pt>
                <c:pt idx="961">
                  <c:v>1.9428139163606417E-2</c:v>
                </c:pt>
                <c:pt idx="962">
                  <c:v>1.9448742015750753E-2</c:v>
                </c:pt>
                <c:pt idx="963">
                  <c:v>1.9469107588419021E-2</c:v>
                </c:pt>
                <c:pt idx="964">
                  <c:v>1.9489234953473655E-2</c:v>
                </c:pt>
                <c:pt idx="965">
                  <c:v>1.9509123183336641E-2</c:v>
                </c:pt>
                <c:pt idx="966">
                  <c:v>1.9528771350030283E-2</c:v>
                </c:pt>
                <c:pt idx="967">
                  <c:v>1.9548178525656823E-2</c:v>
                </c:pt>
                <c:pt idx="968">
                  <c:v>1.9567343782558311E-2</c:v>
                </c:pt>
                <c:pt idx="969">
                  <c:v>1.9586266192597179E-2</c:v>
                </c:pt>
                <c:pt idx="970">
                  <c:v>1.9604944828115478E-2</c:v>
                </c:pt>
                <c:pt idx="971">
                  <c:v>1.9623378761135513E-2</c:v>
                </c:pt>
                <c:pt idx="972">
                  <c:v>1.964156706383946E-2</c:v>
                </c:pt>
                <c:pt idx="973">
                  <c:v>1.965950880856937E-2</c:v>
                </c:pt>
                <c:pt idx="974">
                  <c:v>1.9677203067187676E-2</c:v>
                </c:pt>
                <c:pt idx="975">
                  <c:v>1.9694648911956492E-2</c:v>
                </c:pt>
                <c:pt idx="976">
                  <c:v>1.9711845414978058E-2</c:v>
                </c:pt>
                <c:pt idx="977">
                  <c:v>1.9728791648434552E-2</c:v>
                </c:pt>
                <c:pt idx="978">
                  <c:v>1.9745486684508151E-2</c:v>
                </c:pt>
                <c:pt idx="979">
                  <c:v>1.9761929595301098E-2</c:v>
                </c:pt>
                <c:pt idx="980">
                  <c:v>1.9778119452995568E-2</c:v>
                </c:pt>
                <c:pt idx="981">
                  <c:v>1.9794055329693805E-2</c:v>
                </c:pt>
                <c:pt idx="982">
                  <c:v>1.9809736297498048E-2</c:v>
                </c:pt>
                <c:pt idx="983">
                  <c:v>1.9825161428670413E-2</c:v>
                </c:pt>
                <c:pt idx="984">
                  <c:v>1.9840329795313139E-2</c:v>
                </c:pt>
                <c:pt idx="985">
                  <c:v>1.9855282532201812E-2</c:v>
                </c:pt>
                <c:pt idx="986">
                  <c:v>1.9870109808968195E-2</c:v>
                </c:pt>
                <c:pt idx="987">
                  <c:v>1.9884814870696488E-2</c:v>
                </c:pt>
                <c:pt idx="988">
                  <c:v>1.9899397734253199E-2</c:v>
                </c:pt>
                <c:pt idx="989">
                  <c:v>1.9913858416584773E-2</c:v>
                </c:pt>
                <c:pt idx="990">
                  <c:v>1.992819693471759E-2</c:v>
                </c:pt>
                <c:pt idx="991">
                  <c:v>1.9942413305598095E-2</c:v>
                </c:pt>
                <c:pt idx="992">
                  <c:v>1.9956507546092794E-2</c:v>
                </c:pt>
                <c:pt idx="993">
                  <c:v>1.9970479673308006E-2</c:v>
                </c:pt>
                <c:pt idx="994">
                  <c:v>1.9984329704110237E-2</c:v>
                </c:pt>
                <c:pt idx="995">
                  <c:v>1.9998057655445933E-2</c:v>
                </c:pt>
                <c:pt idx="996">
                  <c:v>2.001166354442141E-2</c:v>
                </c:pt>
                <c:pt idx="997">
                  <c:v>2.0025147387903175E-2</c:v>
                </c:pt>
                <c:pt idx="998">
                  <c:v>2.0038509202757737E-2</c:v>
                </c:pt>
                <c:pt idx="999">
                  <c:v>2.0051749006171349E-2</c:v>
                </c:pt>
                <c:pt idx="1000">
                  <c:v>2.0064866814930582E-2</c:v>
                </c:pt>
                <c:pt idx="1001">
                  <c:v>2.0077862646061817E-2</c:v>
                </c:pt>
                <c:pt idx="1002">
                  <c:v>2.0090736516591434E-2</c:v>
                </c:pt>
                <c:pt idx="1003">
                  <c:v>2.0103488443385942E-2</c:v>
                </c:pt>
                <c:pt idx="1004">
                  <c:v>2.0116118443391784E-2</c:v>
                </c:pt>
                <c:pt idx="1005">
                  <c:v>2.0128626533635341E-2</c:v>
                </c:pt>
                <c:pt idx="1006">
                  <c:v>2.0141012731142993E-2</c:v>
                </c:pt>
                <c:pt idx="1007">
                  <c:v>2.0153277052781249E-2</c:v>
                </c:pt>
                <c:pt idx="1008">
                  <c:v>2.0165419515496552E-2</c:v>
                </c:pt>
                <c:pt idx="1009">
                  <c:v>2.0177440136315283E-2</c:v>
                </c:pt>
                <c:pt idx="1010">
                  <c:v>2.0189338932263823E-2</c:v>
                </c:pt>
                <c:pt idx="1011">
                  <c:v>2.0201115920208679E-2</c:v>
                </c:pt>
                <c:pt idx="1012">
                  <c:v>2.0212771117016359E-2</c:v>
                </c:pt>
                <c:pt idx="1013">
                  <c:v>2.0224304539953053E-2</c:v>
                </c:pt>
                <c:pt idx="1014">
                  <c:v>2.0235716205725396E-2</c:v>
                </c:pt>
                <c:pt idx="1015">
                  <c:v>2.0247006131359768E-2</c:v>
                </c:pt>
                <c:pt idx="1016">
                  <c:v>2.025817433388255E-2</c:v>
                </c:pt>
                <c:pt idx="1017">
                  <c:v>2.0269220830240187E-2</c:v>
                </c:pt>
                <c:pt idx="1018">
                  <c:v>2.0280145637459057E-2</c:v>
                </c:pt>
                <c:pt idx="1019">
                  <c:v>2.0290948772325734E-2</c:v>
                </c:pt>
                <c:pt idx="1020">
                  <c:v>2.0301630251946534E-2</c:v>
                </c:pt>
                <c:pt idx="1021">
                  <c:v>2.0312190093267901E-2</c:v>
                </c:pt>
                <c:pt idx="1022">
                  <c:v>2.0322628313236279E-2</c:v>
                </c:pt>
                <c:pt idx="1023">
                  <c:v>2.0332944928878049E-2</c:v>
                </c:pt>
                <c:pt idx="1024">
                  <c:v>2.0343139956979783E-2</c:v>
                </c:pt>
                <c:pt idx="1025">
                  <c:v>2.0353213414807669E-2</c:v>
                </c:pt>
                <c:pt idx="1026">
                  <c:v>2.0363165319068344E-2</c:v>
                </c:pt>
                <c:pt idx="1027">
                  <c:v>2.0372995686868123E-2</c:v>
                </c:pt>
                <c:pt idx="1028">
                  <c:v>2.0382704535073515E-2</c:v>
                </c:pt>
                <c:pt idx="1029">
                  <c:v>2.03922918807109E-2</c:v>
                </c:pt>
                <c:pt idx="1030">
                  <c:v>2.0401757740806659E-2</c:v>
                </c:pt>
                <c:pt idx="1031">
                  <c:v>2.0411102132227299E-2</c:v>
                </c:pt>
                <c:pt idx="1032">
                  <c:v>2.0420325071999201E-2</c:v>
                </c:pt>
                <c:pt idx="1033">
                  <c:v>2.0429426577148746E-2</c:v>
                </c:pt>
                <c:pt idx="1034">
                  <c:v>2.0438406664462505E-2</c:v>
                </c:pt>
                <c:pt idx="1035">
                  <c:v>2.0447265351046795E-2</c:v>
                </c:pt>
                <c:pt idx="1036">
                  <c:v>2.045600265384806E-2</c:v>
                </c:pt>
                <c:pt idx="1037">
                  <c:v>2.0464623654641301E-2</c:v>
                </c:pt>
                <c:pt idx="1038">
                  <c:v>2.0473146208503934E-2</c:v>
                </c:pt>
                <c:pt idx="1039">
                  <c:v>2.0481572062118758E-2</c:v>
                </c:pt>
                <c:pt idx="1040">
                  <c:v>2.0489901388227594E-2</c:v>
                </c:pt>
                <c:pt idx="1041">
                  <c:v>2.0498134359332454E-2</c:v>
                </c:pt>
                <c:pt idx="1042">
                  <c:v>2.0506271148175159E-2</c:v>
                </c:pt>
                <c:pt idx="1043">
                  <c:v>2.0514311927337658E-2</c:v>
                </c:pt>
                <c:pt idx="1044">
                  <c:v>2.05222568694019E-2</c:v>
                </c:pt>
                <c:pt idx="1045">
                  <c:v>2.0530106147189642E-2</c:v>
                </c:pt>
                <c:pt idx="1046">
                  <c:v>2.0537859933043023E-2</c:v>
                </c:pt>
                <c:pt idx="1047">
                  <c:v>2.0545518399863738E-2</c:v>
                </c:pt>
                <c:pt idx="1048">
                  <c:v>2.0553081720073862E-2</c:v>
                </c:pt>
                <c:pt idx="1049">
                  <c:v>2.0560550066415217E-2</c:v>
                </c:pt>
                <c:pt idx="1050">
                  <c:v>2.0567923611469752E-2</c:v>
                </c:pt>
                <c:pt idx="1051">
                  <c:v>2.057520252789935E-2</c:v>
                </c:pt>
                <c:pt idx="1052">
                  <c:v>2.0582386988285961E-2</c:v>
                </c:pt>
                <c:pt idx="1053">
                  <c:v>2.058947716529147E-2</c:v>
                </c:pt>
                <c:pt idx="1054">
                  <c:v>2.0596473231577761E-2</c:v>
                </c:pt>
                <c:pt idx="1055">
                  <c:v>2.0603375359726783E-2</c:v>
                </c:pt>
                <c:pt idx="1056">
                  <c:v>2.0610183722320485E-2</c:v>
                </c:pt>
                <c:pt idx="1057">
                  <c:v>2.0616898492100688E-2</c:v>
                </c:pt>
                <c:pt idx="1058">
                  <c:v>2.0623519841729276E-2</c:v>
                </c:pt>
                <c:pt idx="1059">
                  <c:v>2.0630047943628327E-2</c:v>
                </c:pt>
                <c:pt idx="1060">
                  <c:v>2.0636482970619596E-2</c:v>
                </c:pt>
                <c:pt idx="1061">
                  <c:v>2.0642825095205097E-2</c:v>
                </c:pt>
                <c:pt idx="1062">
                  <c:v>2.0649074490126651E-2</c:v>
                </c:pt>
                <c:pt idx="1063">
                  <c:v>2.065523132788627E-2</c:v>
                </c:pt>
                <c:pt idx="1064">
                  <c:v>2.0661295781305711E-2</c:v>
                </c:pt>
                <c:pt idx="1065">
                  <c:v>2.066726802280705E-2</c:v>
                </c:pt>
                <c:pt idx="1066">
                  <c:v>2.0673148225212046E-2</c:v>
                </c:pt>
                <c:pt idx="1067">
                  <c:v>2.0678936560862837E-2</c:v>
                </c:pt>
                <c:pt idx="1068">
                  <c:v>2.068463320282099E-2</c:v>
                </c:pt>
                <c:pt idx="1069">
                  <c:v>2.0690238323268773E-2</c:v>
                </c:pt>
                <c:pt idx="1070">
                  <c:v>2.0695752095187814E-2</c:v>
                </c:pt>
                <c:pt idx="1071">
                  <c:v>2.070117469100019E-2</c:v>
                </c:pt>
                <c:pt idx="1072">
                  <c:v>2.0706506283367787E-2</c:v>
                </c:pt>
                <c:pt idx="1073">
                  <c:v>2.0711747045032425E-2</c:v>
                </c:pt>
                <c:pt idx="1074">
                  <c:v>2.0716897148496116E-2</c:v>
                </c:pt>
                <c:pt idx="1075">
                  <c:v>2.0721956766500682E-2</c:v>
                </c:pt>
                <c:pt idx="1076">
                  <c:v>2.0726926071548135E-2</c:v>
                </c:pt>
                <c:pt idx="1077">
                  <c:v>2.073180523630036E-2</c:v>
                </c:pt>
                <c:pt idx="1078">
                  <c:v>2.0736594433499178E-2</c:v>
                </c:pt>
                <c:pt idx="1079">
                  <c:v>2.0741293835726538E-2</c:v>
                </c:pt>
                <c:pt idx="1080">
                  <c:v>2.0745903615484451E-2</c:v>
                </c:pt>
                <c:pt idx="1081">
                  <c:v>2.0750423945594676E-2</c:v>
                </c:pt>
                <c:pt idx="1082">
                  <c:v>2.0754854998719097E-2</c:v>
                </c:pt>
                <c:pt idx="1083">
                  <c:v>2.0759196947199854E-2</c:v>
                </c:pt>
                <c:pt idx="1084">
                  <c:v>2.0763449963938641E-2</c:v>
                </c:pt>
                <c:pt idx="1085">
                  <c:v>2.0767614221437469E-2</c:v>
                </c:pt>
                <c:pt idx="1086">
                  <c:v>2.0771689892358225E-2</c:v>
                </c:pt>
                <c:pt idx="1087">
                  <c:v>2.0775677149362792E-2</c:v>
                </c:pt>
                <c:pt idx="1088">
                  <c:v>2.077957616503312E-2</c:v>
                </c:pt>
                <c:pt idx="1089">
                  <c:v>2.0783387112031093E-2</c:v>
                </c:pt>
                <c:pt idx="1090">
                  <c:v>2.0787110163018596E-2</c:v>
                </c:pt>
                <c:pt idx="1091">
                  <c:v>2.0790745490497642E-2</c:v>
                </c:pt>
                <c:pt idx="1092">
                  <c:v>2.0794293267289987E-2</c:v>
                </c:pt>
                <c:pt idx="1093">
                  <c:v>2.0797753665897645E-2</c:v>
                </c:pt>
                <c:pt idx="1094">
                  <c:v>2.0801126859062435E-2</c:v>
                </c:pt>
                <c:pt idx="1095">
                  <c:v>2.0804413019366308E-2</c:v>
                </c:pt>
                <c:pt idx="1096">
                  <c:v>2.0807612319311275E-2</c:v>
                </c:pt>
                <c:pt idx="1097">
                  <c:v>2.0810724931719093E-2</c:v>
                </c:pt>
                <c:pt idx="1098">
                  <c:v>2.081375102901184E-2</c:v>
                </c:pt>
                <c:pt idx="1099">
                  <c:v>2.0816690784171143E-2</c:v>
                </c:pt>
                <c:pt idx="1100">
                  <c:v>2.0819544369459209E-2</c:v>
                </c:pt>
                <c:pt idx="1101">
                  <c:v>2.0822311957697792E-2</c:v>
                </c:pt>
                <c:pt idx="1102">
                  <c:v>2.0825369834609475E-2</c:v>
                </c:pt>
                <c:pt idx="1103">
                  <c:v>2.0827953724671389E-2</c:v>
                </c:pt>
                <c:pt idx="1104">
                  <c:v>2.0830452160209845E-2</c:v>
                </c:pt>
                <c:pt idx="1105">
                  <c:v>2.0832865313966664E-2</c:v>
                </c:pt>
                <c:pt idx="1106">
                  <c:v>2.083519335844386E-2</c:v>
                </c:pt>
                <c:pt idx="1107">
                  <c:v>2.0837436466143444E-2</c:v>
                </c:pt>
                <c:pt idx="1108">
                  <c:v>2.083959480996711E-2</c:v>
                </c:pt>
                <c:pt idx="1109">
                  <c:v>2.0841668562496807E-2</c:v>
                </c:pt>
                <c:pt idx="1110">
                  <c:v>2.0843657896234546E-2</c:v>
                </c:pt>
                <c:pt idx="1111">
                  <c:v>2.0845562983842214E-2</c:v>
                </c:pt>
                <c:pt idx="1112">
                  <c:v>2.0847383998141567E-2</c:v>
                </c:pt>
                <c:pt idx="1113">
                  <c:v>2.0849121111474744E-2</c:v>
                </c:pt>
                <c:pt idx="1114">
                  <c:v>2.0850774496663504E-2</c:v>
                </c:pt>
                <c:pt idx="1115">
                  <c:v>2.085234432620986E-2</c:v>
                </c:pt>
                <c:pt idx="1116">
                  <c:v>2.0853830773015503E-2</c:v>
                </c:pt>
                <c:pt idx="1117">
                  <c:v>2.085523400950251E-2</c:v>
                </c:pt>
                <c:pt idx="1118">
                  <c:v>2.0856554208252831E-2</c:v>
                </c:pt>
                <c:pt idx="1119">
                  <c:v>2.0857791542008286E-2</c:v>
                </c:pt>
                <c:pt idx="1120">
                  <c:v>2.085894618343076E-2</c:v>
                </c:pt>
                <c:pt idx="1121">
                  <c:v>2.0860018305022265E-2</c:v>
                </c:pt>
                <c:pt idx="1122">
                  <c:v>2.0861008079524623E-2</c:v>
                </c:pt>
                <c:pt idx="1123">
                  <c:v>2.0861915679599718E-2</c:v>
                </c:pt>
                <c:pt idx="1124">
                  <c:v>2.0862741277749564E-2</c:v>
                </c:pt>
                <c:pt idx="1125">
                  <c:v>2.0863485046715979E-2</c:v>
                </c:pt>
                <c:pt idx="1126">
                  <c:v>2.0864147159160851E-2</c:v>
                </c:pt>
                <c:pt idx="1127">
                  <c:v>2.0864727787666126E-2</c:v>
                </c:pt>
                <c:pt idx="1128">
                  <c:v>2.0865227104813755E-2</c:v>
                </c:pt>
                <c:pt idx="1129">
                  <c:v>2.0865645283265621E-2</c:v>
                </c:pt>
                <c:pt idx="1130">
                  <c:v>2.0865982495763546E-2</c:v>
                </c:pt>
                <c:pt idx="1131">
                  <c:v>2.0866238914809543E-2</c:v>
                </c:pt>
                <c:pt idx="1132">
                  <c:v>2.0866414713145431E-2</c:v>
                </c:pt>
                <c:pt idx="1133">
                  <c:v>2.0866510063193289E-2</c:v>
                </c:pt>
                <c:pt idx="1134">
                  <c:v>2.0866525137934744E-2</c:v>
                </c:pt>
                <c:pt idx="1135">
                  <c:v>2.0866460109711937E-2</c:v>
                </c:pt>
                <c:pt idx="1136">
                  <c:v>2.086631515126669E-2</c:v>
                </c:pt>
                <c:pt idx="1137">
                  <c:v>2.0866090435260887E-2</c:v>
                </c:pt>
                <c:pt idx="1138">
                  <c:v>2.0865786134276476E-2</c:v>
                </c:pt>
                <c:pt idx="1139">
                  <c:v>2.0865402420975343E-2</c:v>
                </c:pt>
                <c:pt idx="1140">
                  <c:v>2.0864939467939436E-2</c:v>
                </c:pt>
                <c:pt idx="1141">
                  <c:v>2.0864397447910576E-2</c:v>
                </c:pt>
                <c:pt idx="1142">
                  <c:v>2.0863776533470713E-2</c:v>
                </c:pt>
                <c:pt idx="1143">
                  <c:v>2.0863076897201793E-2</c:v>
                </c:pt>
                <c:pt idx="1144">
                  <c:v>2.0862298711845639E-2</c:v>
                </c:pt>
                <c:pt idx="1145">
                  <c:v>2.08614421499842E-2</c:v>
                </c:pt>
                <c:pt idx="1146">
                  <c:v>2.0860507384199423E-2</c:v>
                </c:pt>
                <c:pt idx="1147">
                  <c:v>2.0859494587233129E-2</c:v>
                </c:pt>
                <c:pt idx="1148">
                  <c:v>2.0858403931587333E-2</c:v>
                </c:pt>
                <c:pt idx="1149">
                  <c:v>2.0857235590083789E-2</c:v>
                </c:pt>
                <c:pt idx="1150">
                  <c:v>2.0855989735144576E-2</c:v>
                </c:pt>
                <c:pt idx="1151">
                  <c:v>2.0854666539591449E-2</c:v>
                </c:pt>
                <c:pt idx="1152">
                  <c:v>2.0853266175926422E-2</c:v>
                </c:pt>
                <c:pt idx="1153">
                  <c:v>2.0851788816731442E-2</c:v>
                </c:pt>
                <c:pt idx="1154">
                  <c:v>2.085000634775902E-2</c:v>
                </c:pt>
                <c:pt idx="1155">
                  <c:v>2.0848364579837408E-2</c:v>
                </c:pt>
                <c:pt idx="1156">
                  <c:v>2.0846646358991805E-2</c:v>
                </c:pt>
                <c:pt idx="1157">
                  <c:v>2.0844851858043967E-2</c:v>
                </c:pt>
                <c:pt idx="1158">
                  <c:v>2.0842981249415971E-2</c:v>
                </c:pt>
                <c:pt idx="1159">
                  <c:v>2.0841034705929573E-2</c:v>
                </c:pt>
                <c:pt idx="1160">
                  <c:v>2.0839012400086787E-2</c:v>
                </c:pt>
                <c:pt idx="1161">
                  <c:v>2.0836914504549497E-2</c:v>
                </c:pt>
                <c:pt idx="1162">
                  <c:v>2.0834741192059525E-2</c:v>
                </c:pt>
                <c:pt idx="1163">
                  <c:v>2.0832492635038946E-2</c:v>
                </c:pt>
                <c:pt idx="1164">
                  <c:v>2.0830169006389454E-2</c:v>
                </c:pt>
                <c:pt idx="1165">
                  <c:v>2.0827770478453189E-2</c:v>
                </c:pt>
                <c:pt idx="1166">
                  <c:v>2.0825297224131845E-2</c:v>
                </c:pt>
                <c:pt idx="1167">
                  <c:v>2.0822749416007369E-2</c:v>
                </c:pt>
                <c:pt idx="1168">
                  <c:v>2.0820127226581775E-2</c:v>
                </c:pt>
                <c:pt idx="1169">
                  <c:v>2.0817430828676819E-2</c:v>
                </c:pt>
                <c:pt idx="1170">
                  <c:v>2.0816260659051622E-2</c:v>
                </c:pt>
                <c:pt idx="1171">
                  <c:v>2.0811816097516811E-2</c:v>
                </c:pt>
                <c:pt idx="1172">
                  <c:v>2.0808898109665463E-2</c:v>
                </c:pt>
                <c:pt idx="1173">
                  <c:v>2.0805906603742486E-2</c:v>
                </c:pt>
                <c:pt idx="1174">
                  <c:v>2.0802841752409762E-2</c:v>
                </c:pt>
                <c:pt idx="1175">
                  <c:v>2.0799703728409114E-2</c:v>
                </c:pt>
                <c:pt idx="1176">
                  <c:v>2.0796492704162617E-2</c:v>
                </c:pt>
                <c:pt idx="1177">
                  <c:v>2.0793208852412093E-2</c:v>
                </c:pt>
                <c:pt idx="1178">
                  <c:v>2.0789852346059234E-2</c:v>
                </c:pt>
                <c:pt idx="1179">
                  <c:v>2.078642335728631E-2</c:v>
                </c:pt>
                <c:pt idx="1180">
                  <c:v>2.0782922058915076E-2</c:v>
                </c:pt>
                <c:pt idx="1181">
                  <c:v>2.0779348623687355E-2</c:v>
                </c:pt>
                <c:pt idx="1182">
                  <c:v>2.0775703224185094E-2</c:v>
                </c:pt>
                <c:pt idx="1183">
                  <c:v>2.0771986032990242E-2</c:v>
                </c:pt>
                <c:pt idx="1184">
                  <c:v>2.0768197222764684E-2</c:v>
                </c:pt>
                <c:pt idx="1185">
                  <c:v>2.0764336966090369E-2</c:v>
                </c:pt>
                <c:pt idx="1186">
                  <c:v>2.0760405435709117E-2</c:v>
                </c:pt>
                <c:pt idx="1187">
                  <c:v>2.0756402804282814E-2</c:v>
                </c:pt>
                <c:pt idx="1188">
                  <c:v>2.0752329244313472E-2</c:v>
                </c:pt>
                <c:pt idx="1189">
                  <c:v>2.0748184928542912E-2</c:v>
                </c:pt>
                <c:pt idx="1190">
                  <c:v>2.0743970029633019E-2</c:v>
                </c:pt>
                <c:pt idx="1191">
                  <c:v>2.0739684720085805E-2</c:v>
                </c:pt>
                <c:pt idx="1192">
                  <c:v>2.0735329172563155E-2</c:v>
                </c:pt>
                <c:pt idx="1193">
                  <c:v>2.073090416588208E-2</c:v>
                </c:pt>
                <c:pt idx="1194">
                  <c:v>2.0726416713472418E-2</c:v>
                </c:pt>
                <c:pt idx="1195">
                  <c:v>2.0721868978483826E-2</c:v>
                </c:pt>
                <c:pt idx="1196">
                  <c:v>2.0717261181220081E-2</c:v>
                </c:pt>
                <c:pt idx="1197">
                  <c:v>2.0712593542304703E-2</c:v>
                </c:pt>
                <c:pt idx="1198">
                  <c:v>2.0707866282281273E-2</c:v>
                </c:pt>
                <c:pt idx="1199">
                  <c:v>2.0703079621453568E-2</c:v>
                </c:pt>
                <c:pt idx="1200">
                  <c:v>2.0698233780684916E-2</c:v>
                </c:pt>
                <c:pt idx="1201">
                  <c:v>2.0693328980279091E-2</c:v>
                </c:pt>
                <c:pt idx="1202">
                  <c:v>2.0688365440619805E-2</c:v>
                </c:pt>
                <c:pt idx="1203">
                  <c:v>2.0683343382570385E-2</c:v>
                </c:pt>
                <c:pt idx="1204">
                  <c:v>2.0678263026354671E-2</c:v>
                </c:pt>
                <c:pt idx="1205">
                  <c:v>2.0673124592756054E-2</c:v>
                </c:pt>
                <c:pt idx="1206">
                  <c:v>2.0667619075487309E-2</c:v>
                </c:pt>
                <c:pt idx="1207">
                  <c:v>2.0662348117630458E-2</c:v>
                </c:pt>
                <c:pt idx="1208">
                  <c:v>2.065701980034973E-2</c:v>
                </c:pt>
                <c:pt idx="1209">
                  <c:v>2.0651634344215353E-2</c:v>
                </c:pt>
                <c:pt idx="1210">
                  <c:v>2.0646191969797556E-2</c:v>
                </c:pt>
                <c:pt idx="1211">
                  <c:v>2.0640692897559987E-2</c:v>
                </c:pt>
                <c:pt idx="1212">
                  <c:v>2.0635137348126165E-2</c:v>
                </c:pt>
                <c:pt idx="1213">
                  <c:v>2.0629525541986382E-2</c:v>
                </c:pt>
                <c:pt idx="1214">
                  <c:v>2.0623857699764159E-2</c:v>
                </c:pt>
                <c:pt idx="1215">
                  <c:v>2.0618134041923142E-2</c:v>
                </c:pt>
                <c:pt idx="1216">
                  <c:v>2.061235478903356E-2</c:v>
                </c:pt>
                <c:pt idx="1217">
                  <c:v>2.0606520161665642E-2</c:v>
                </c:pt>
                <c:pt idx="1218">
                  <c:v>2.0600630380362972E-2</c:v>
                </c:pt>
                <c:pt idx="1219">
                  <c:v>2.0594685665695778E-2</c:v>
                </c:pt>
                <c:pt idx="1220">
                  <c:v>2.0588686238154352E-2</c:v>
                </c:pt>
                <c:pt idx="1221">
                  <c:v>2.0578845142669167E-2</c:v>
                </c:pt>
                <c:pt idx="1222">
                  <c:v>2.0572714458708674E-2</c:v>
                </c:pt>
                <c:pt idx="1223">
                  <c:v>2.0566529823904389E-2</c:v>
                </c:pt>
                <c:pt idx="1224">
                  <c:v>2.0560291458799895E-2</c:v>
                </c:pt>
                <c:pt idx="1225">
                  <c:v>2.0553999584178584E-2</c:v>
                </c:pt>
                <c:pt idx="1226">
                  <c:v>2.0547654420184358E-2</c:v>
                </c:pt>
                <c:pt idx="1227">
                  <c:v>2.0541256187680546E-2</c:v>
                </c:pt>
                <c:pt idx="1228">
                  <c:v>2.0534805106970921E-2</c:v>
                </c:pt>
                <c:pt idx="1229">
                  <c:v>2.0528301398679005E-2</c:v>
                </c:pt>
                <c:pt idx="1230">
                  <c:v>2.0521745283188508E-2</c:v>
                </c:pt>
                <c:pt idx="1231">
                  <c:v>2.0515136981202886E-2</c:v>
                </c:pt>
                <c:pt idx="1232">
                  <c:v>2.050847671310585E-2</c:v>
                </c:pt>
                <c:pt idx="1233">
                  <c:v>2.0501764699361047E-2</c:v>
                </c:pt>
                <c:pt idx="1234">
                  <c:v>2.0495001160751869E-2</c:v>
                </c:pt>
                <c:pt idx="1235">
                  <c:v>2.0488186317502155E-2</c:v>
                </c:pt>
                <c:pt idx="1236">
                  <c:v>2.0481320390235425E-2</c:v>
                </c:pt>
                <c:pt idx="1237">
                  <c:v>2.0474403599415325E-2</c:v>
                </c:pt>
                <c:pt idx="1238">
                  <c:v>2.0467436165745312E-2</c:v>
                </c:pt>
                <c:pt idx="1239">
                  <c:v>2.046041830952916E-2</c:v>
                </c:pt>
                <c:pt idx="1240">
                  <c:v>2.0453350251470326E-2</c:v>
                </c:pt>
                <c:pt idx="1241">
                  <c:v>2.044623221195252E-2</c:v>
                </c:pt>
                <c:pt idx="1242">
                  <c:v>2.0439064411439389E-2</c:v>
                </c:pt>
                <c:pt idx="1243">
                  <c:v>2.0431847070554454E-2</c:v>
                </c:pt>
                <c:pt idx="1244">
                  <c:v>2.0424580409921234E-2</c:v>
                </c:pt>
                <c:pt idx="1245">
                  <c:v>2.0417264649843503E-2</c:v>
                </c:pt>
                <c:pt idx="1246">
                  <c:v>2.0409900010944781E-2</c:v>
                </c:pt>
                <c:pt idx="1247">
                  <c:v>2.0402486713688717E-2</c:v>
                </c:pt>
                <c:pt idx="1248">
                  <c:v>2.0395024978698828E-2</c:v>
                </c:pt>
                <c:pt idx="1249">
                  <c:v>2.0387515026198955E-2</c:v>
                </c:pt>
                <c:pt idx="1250">
                  <c:v>2.037995707713236E-2</c:v>
                </c:pt>
                <c:pt idx="1251">
                  <c:v>2.037235135180282E-2</c:v>
                </c:pt>
                <c:pt idx="1252">
                  <c:v>2.0364698070673981E-2</c:v>
                </c:pt>
                <c:pt idx="1253">
                  <c:v>2.0356997454289427E-2</c:v>
                </c:pt>
                <c:pt idx="1254">
                  <c:v>2.0349249723272678E-2</c:v>
                </c:pt>
                <c:pt idx="1255">
                  <c:v>2.034145509808738E-2</c:v>
                </c:pt>
                <c:pt idx="1256">
                  <c:v>2.0333613799197181E-2</c:v>
                </c:pt>
                <c:pt idx="1257">
                  <c:v>2.0325726047145665E-2</c:v>
                </c:pt>
                <c:pt idx="1258">
                  <c:v>2.0317792062476414E-2</c:v>
                </c:pt>
                <c:pt idx="1259">
                  <c:v>2.0309812065653077E-2</c:v>
                </c:pt>
                <c:pt idx="1260">
                  <c:v>2.0301786277219236E-2</c:v>
                </c:pt>
                <c:pt idx="1261">
                  <c:v>2.0293714917718475E-2</c:v>
                </c:pt>
                <c:pt idx="1262">
                  <c:v>2.0285598207614441E-2</c:v>
                </c:pt>
                <c:pt idx="1263">
                  <c:v>2.0277436367450719E-2</c:v>
                </c:pt>
                <c:pt idx="1264">
                  <c:v>2.026922961777089E-2</c:v>
                </c:pt>
                <c:pt idx="1265">
                  <c:v>2.0260978179038602E-2</c:v>
                </c:pt>
                <c:pt idx="1266">
                  <c:v>2.0252682271877376E-2</c:v>
                </c:pt>
                <c:pt idx="1267">
                  <c:v>2.0244342116750857E-2</c:v>
                </c:pt>
                <c:pt idx="1268">
                  <c:v>2.0235957934122695E-2</c:v>
                </c:pt>
                <c:pt idx="1269">
                  <c:v>2.0227529944456535E-2</c:v>
                </c:pt>
                <c:pt idx="1270">
                  <c:v>2.0219058368375897E-2</c:v>
                </c:pt>
                <c:pt idx="1271">
                  <c:v>2.0210543426424366E-2</c:v>
                </c:pt>
                <c:pt idx="1272">
                  <c:v>2.0201985339065587E-2</c:v>
                </c:pt>
                <c:pt idx="1273">
                  <c:v>2.0193384326843145E-2</c:v>
                </c:pt>
                <c:pt idx="1274">
                  <c:v>2.0184740610220686E-2</c:v>
                </c:pt>
                <c:pt idx="1275">
                  <c:v>2.0176054409741795E-2</c:v>
                </c:pt>
                <c:pt idx="1276">
                  <c:v>2.0167325945950054E-2</c:v>
                </c:pt>
                <c:pt idx="1277">
                  <c:v>2.0158555439389048E-2</c:v>
                </c:pt>
                <c:pt idx="1278">
                  <c:v>2.014974311036255E-2</c:v>
                </c:pt>
                <c:pt idx="1279">
                  <c:v>2.014088917973389E-2</c:v>
                </c:pt>
                <c:pt idx="1280">
                  <c:v>2.0131993867726905E-2</c:v>
                </c:pt>
                <c:pt idx="1281">
                  <c:v>2.0123057395045052E-2</c:v>
                </c:pt>
                <c:pt idx="1282">
                  <c:v>2.0114079981992106E-2</c:v>
                </c:pt>
                <c:pt idx="1283">
                  <c:v>2.0105061849271522E-2</c:v>
                </c:pt>
                <c:pt idx="1284">
                  <c:v>2.0096003217426883E-2</c:v>
                </c:pt>
                <c:pt idx="1285">
                  <c:v>2.0086904306841902E-2</c:v>
                </c:pt>
                <c:pt idx="1286">
                  <c:v>2.0077765338140097E-2</c:v>
                </c:pt>
                <c:pt idx="1287">
                  <c:v>2.0068586531785115E-2</c:v>
                </c:pt>
                <c:pt idx="1288">
                  <c:v>2.0059368108240605E-2</c:v>
                </c:pt>
                <c:pt idx="1289">
                  <c:v>2.0050110288130085E-2</c:v>
                </c:pt>
                <c:pt idx="1290">
                  <c:v>2.0040813291837267E-2</c:v>
                </c:pt>
                <c:pt idx="1291">
                  <c:v>2.003147733998567E-2</c:v>
                </c:pt>
                <c:pt idx="1292">
                  <c:v>2.0022102653198814E-2</c:v>
                </c:pt>
                <c:pt idx="1293">
                  <c:v>2.0012689451700538E-2</c:v>
                </c:pt>
                <c:pt idx="1294">
                  <c:v>2.0003237956274234E-2</c:v>
                </c:pt>
                <c:pt idx="1295">
                  <c:v>1.9993748387223675E-2</c:v>
                </c:pt>
                <c:pt idx="1296">
                  <c:v>1.9984220965172383E-2</c:v>
                </c:pt>
                <c:pt idx="1297">
                  <c:v>1.9974655910823813E-2</c:v>
                </c:pt>
                <c:pt idx="1298">
                  <c:v>1.9965053444321867E-2</c:v>
                </c:pt>
                <c:pt idx="1299">
                  <c:v>1.9955413786370002E-2</c:v>
                </c:pt>
                <c:pt idx="1300">
                  <c:v>1.9945737157591736E-2</c:v>
                </c:pt>
                <c:pt idx="1301">
                  <c:v>1.9936023778290846E-2</c:v>
                </c:pt>
                <c:pt idx="1302">
                  <c:v>1.9926273869250721E-2</c:v>
                </c:pt>
                <c:pt idx="1303">
                  <c:v>1.9916487650695203E-2</c:v>
                </c:pt>
                <c:pt idx="1304">
                  <c:v>1.9906665343327745E-2</c:v>
                </c:pt>
                <c:pt idx="1305">
                  <c:v>1.9896807167452124E-2</c:v>
                </c:pt>
                <c:pt idx="1306">
                  <c:v>1.9886913343931667E-2</c:v>
                </c:pt>
                <c:pt idx="1307">
                  <c:v>1.9876984092990213E-2</c:v>
                </c:pt>
                <c:pt idx="1308">
                  <c:v>1.9867019635251282E-2</c:v>
                </c:pt>
                <c:pt idx="1309">
                  <c:v>1.9857020191338393E-2</c:v>
                </c:pt>
                <c:pt idx="1310">
                  <c:v>1.9846985981475385E-2</c:v>
                </c:pt>
                <c:pt idx="1311">
                  <c:v>1.9836917226525586E-2</c:v>
                </c:pt>
                <c:pt idx="1312">
                  <c:v>1.9826814146792771E-2</c:v>
                </c:pt>
                <c:pt idx="1313">
                  <c:v>1.9816676962740587E-2</c:v>
                </c:pt>
                <c:pt idx="1314">
                  <c:v>1.9806505895152426E-2</c:v>
                </c:pt>
                <c:pt idx="1315">
                  <c:v>1.9796301164332064E-2</c:v>
                </c:pt>
                <c:pt idx="1316">
                  <c:v>1.9786062990663211E-2</c:v>
                </c:pt>
                <c:pt idx="1317">
                  <c:v>1.9775791595009196E-2</c:v>
                </c:pt>
                <c:pt idx="1318">
                  <c:v>1.9765487197673792E-2</c:v>
                </c:pt>
                <c:pt idx="1319">
                  <c:v>1.9755150019200585E-2</c:v>
                </c:pt>
                <c:pt idx="1320">
                  <c:v>1.9744780280213092E-2</c:v>
                </c:pt>
                <c:pt idx="1321">
                  <c:v>1.973437820101509E-2</c:v>
                </c:pt>
                <c:pt idx="1322">
                  <c:v>1.9723944002230098E-2</c:v>
                </c:pt>
                <c:pt idx="1323">
                  <c:v>1.9713477904481636E-2</c:v>
                </c:pt>
                <c:pt idx="1324">
                  <c:v>1.9702980128233349E-2</c:v>
                </c:pt>
                <c:pt idx="1325">
                  <c:v>1.9692450893789015E-2</c:v>
                </c:pt>
                <c:pt idx="1326">
                  <c:v>1.9681890422091897E-2</c:v>
                </c:pt>
                <c:pt idx="1327">
                  <c:v>1.9671298933205961E-2</c:v>
                </c:pt>
                <c:pt idx="1328">
                  <c:v>1.9660676647914599E-2</c:v>
                </c:pt>
                <c:pt idx="1329">
                  <c:v>1.9650023786601523E-2</c:v>
                </c:pt>
                <c:pt idx="1330">
                  <c:v>1.9639340569890251E-2</c:v>
                </c:pt>
                <c:pt idx="1331">
                  <c:v>1.9628627218244432E-2</c:v>
                </c:pt>
                <c:pt idx="1332">
                  <c:v>1.9617883952207649E-2</c:v>
                </c:pt>
                <c:pt idx="1333">
                  <c:v>1.9607110992323484E-2</c:v>
                </c:pt>
                <c:pt idx="1334">
                  <c:v>1.9596308558895714E-2</c:v>
                </c:pt>
                <c:pt idx="1335">
                  <c:v>1.958547687270773E-2</c:v>
                </c:pt>
                <c:pt idx="1336">
                  <c:v>1.9574616154143243E-2</c:v>
                </c:pt>
                <c:pt idx="1337">
                  <c:v>1.9563726623745836E-2</c:v>
                </c:pt>
                <c:pt idx="1338">
                  <c:v>1.9552808502059094E-2</c:v>
                </c:pt>
                <c:pt idx="1339">
                  <c:v>1.9541862009546662E-2</c:v>
                </c:pt>
                <c:pt idx="1340">
                  <c:v>1.9530887366832062E-2</c:v>
                </c:pt>
                <c:pt idx="1341">
                  <c:v>1.9519884794299003E-2</c:v>
                </c:pt>
                <c:pt idx="1342">
                  <c:v>1.9508854512571006E-2</c:v>
                </c:pt>
                <c:pt idx="1343">
                  <c:v>1.9497796741951845E-2</c:v>
                </c:pt>
                <c:pt idx="1344">
                  <c:v>1.9486711703224913E-2</c:v>
                </c:pt>
                <c:pt idx="1345">
                  <c:v>1.947559961677392E-2</c:v>
                </c:pt>
                <c:pt idx="1346">
                  <c:v>1.9464460703222386E-2</c:v>
                </c:pt>
                <c:pt idx="1347">
                  <c:v>1.9453295182874086E-2</c:v>
                </c:pt>
                <c:pt idx="1348">
                  <c:v>1.944210327635254E-2</c:v>
                </c:pt>
                <c:pt idx="1349">
                  <c:v>1.9430885204201331E-2</c:v>
                </c:pt>
                <c:pt idx="1350">
                  <c:v>1.9419641187043979E-2</c:v>
                </c:pt>
                <c:pt idx="1351">
                  <c:v>1.9408371445184258E-2</c:v>
                </c:pt>
                <c:pt idx="1352">
                  <c:v>1.9397076199245689E-2</c:v>
                </c:pt>
                <c:pt idx="1353">
                  <c:v>1.9385755669771854E-2</c:v>
                </c:pt>
                <c:pt idx="1354">
                  <c:v>1.9374410077146464E-2</c:v>
                </c:pt>
                <c:pt idx="1355">
                  <c:v>1.9363039641993041E-2</c:v>
                </c:pt>
                <c:pt idx="1356">
                  <c:v>1.9351644584855165E-2</c:v>
                </c:pt>
                <c:pt idx="1357">
                  <c:v>1.934022512611655E-2</c:v>
                </c:pt>
                <c:pt idx="1358">
                  <c:v>1.9328781486480651E-2</c:v>
                </c:pt>
                <c:pt idx="1359">
                  <c:v>1.9317313886411114E-2</c:v>
                </c:pt>
                <c:pt idx="1360">
                  <c:v>1.9305822546211715E-2</c:v>
                </c:pt>
                <c:pt idx="1361">
                  <c:v>1.9294307686665846E-2</c:v>
                </c:pt>
                <c:pt idx="1362">
                  <c:v>1.9282769528157218E-2</c:v>
                </c:pt>
                <c:pt idx="1363">
                  <c:v>1.9271208291149478E-2</c:v>
                </c:pt>
                <c:pt idx="1364">
                  <c:v>1.9259624196346081E-2</c:v>
                </c:pt>
                <c:pt idx="1365">
                  <c:v>1.924801746413074E-2</c:v>
                </c:pt>
                <c:pt idx="1366">
                  <c:v>1.9236388314967101E-2</c:v>
                </c:pt>
                <c:pt idx="1367">
                  <c:v>1.922473696955862E-2</c:v>
                </c:pt>
                <c:pt idx="1368">
                  <c:v>1.9213063648289008E-2</c:v>
                </c:pt>
                <c:pt idx="1369">
                  <c:v>1.9201368571541977E-2</c:v>
                </c:pt>
                <c:pt idx="1370">
                  <c:v>1.9189651960100917E-2</c:v>
                </c:pt>
                <c:pt idx="1371">
                  <c:v>1.9177914034349541E-2</c:v>
                </c:pt>
                <c:pt idx="1372">
                  <c:v>1.9166155014751496E-2</c:v>
                </c:pt>
                <c:pt idx="1373">
                  <c:v>1.9154375122010237E-2</c:v>
                </c:pt>
                <c:pt idx="1374">
                  <c:v>1.9142574576429539E-2</c:v>
                </c:pt>
                <c:pt idx="1375">
                  <c:v>1.9130753598473049E-2</c:v>
                </c:pt>
                <c:pt idx="1376">
                  <c:v>1.9118912409004096E-2</c:v>
                </c:pt>
                <c:pt idx="1377">
                  <c:v>1.9107051228246519E-2</c:v>
                </c:pt>
                <c:pt idx="1378">
                  <c:v>1.9095170276823836E-2</c:v>
                </c:pt>
                <c:pt idx="1379">
                  <c:v>1.908326977511976E-2</c:v>
                </c:pt>
                <c:pt idx="1380">
                  <c:v>1.9071349943917681E-2</c:v>
                </c:pt>
                <c:pt idx="1381">
                  <c:v>1.9059411003521376E-2</c:v>
                </c:pt>
                <c:pt idx="1382">
                  <c:v>1.9047453174394491E-2</c:v>
                </c:pt>
                <c:pt idx="1383">
                  <c:v>1.9035476677160545E-2</c:v>
                </c:pt>
                <c:pt idx="1384">
                  <c:v>1.9023481732363123E-2</c:v>
                </c:pt>
                <c:pt idx="1385">
                  <c:v>1.9011468560545808E-2</c:v>
                </c:pt>
                <c:pt idx="1386">
                  <c:v>1.8999437382012374E-2</c:v>
                </c:pt>
                <c:pt idx="1387">
                  <c:v>1.8987388417546214E-2</c:v>
                </c:pt>
                <c:pt idx="1388">
                  <c:v>1.8975321887451102E-2</c:v>
                </c:pt>
                <c:pt idx="1389">
                  <c:v>1.8963238012350558E-2</c:v>
                </c:pt>
                <c:pt idx="1390">
                  <c:v>1.895113701270823E-2</c:v>
                </c:pt>
                <c:pt idx="1391">
                  <c:v>1.8939019109147637E-2</c:v>
                </c:pt>
                <c:pt idx="1392">
                  <c:v>1.8926884521972553E-2</c:v>
                </c:pt>
                <c:pt idx="1393">
                  <c:v>1.8914733471966372E-2</c:v>
                </c:pt>
                <c:pt idx="1394">
                  <c:v>1.8902566179352931E-2</c:v>
                </c:pt>
                <c:pt idx="1395">
                  <c:v>1.8890382864915622E-2</c:v>
                </c:pt>
                <c:pt idx="1396">
                  <c:v>1.8878183748958222E-2</c:v>
                </c:pt>
                <c:pt idx="1397">
                  <c:v>1.8865969052184184E-2</c:v>
                </c:pt>
                <c:pt idx="1398">
                  <c:v>1.8853738995057157E-2</c:v>
                </c:pt>
                <c:pt idx="1399">
                  <c:v>1.8841493797880915E-2</c:v>
                </c:pt>
                <c:pt idx="1400">
                  <c:v>1.8829233681438851E-2</c:v>
                </c:pt>
                <c:pt idx="1401">
                  <c:v>1.8816958866114675E-2</c:v>
                </c:pt>
                <c:pt idx="1402">
                  <c:v>1.8804669572451971E-2</c:v>
                </c:pt>
                <c:pt idx="1403">
                  <c:v>1.8792366020914386E-2</c:v>
                </c:pt>
                <c:pt idx="1404">
                  <c:v>1.878004843212544E-2</c:v>
                </c:pt>
                <c:pt idx="1405">
                  <c:v>1.876771702654878E-2</c:v>
                </c:pt>
                <c:pt idx="1406">
                  <c:v>1.8755372024648054E-2</c:v>
                </c:pt>
                <c:pt idx="1407">
                  <c:v>1.8743013646966844E-2</c:v>
                </c:pt>
                <c:pt idx="1408">
                  <c:v>1.8730642114048734E-2</c:v>
                </c:pt>
                <c:pt idx="1409">
                  <c:v>1.8718257646437308E-2</c:v>
                </c:pt>
                <c:pt idx="1410">
                  <c:v>1.8705860464596213E-2</c:v>
                </c:pt>
                <c:pt idx="1411">
                  <c:v>1.8693450788989097E-2</c:v>
                </c:pt>
                <c:pt idx="1412">
                  <c:v>1.8681028840159541E-2</c:v>
                </c:pt>
                <c:pt idx="1413">
                  <c:v>1.8668594838651131E-2</c:v>
                </c:pt>
                <c:pt idx="1414">
                  <c:v>1.8654370075763538E-2</c:v>
                </c:pt>
                <c:pt idx="1415">
                  <c:v>1.864191098968071E-2</c:v>
                </c:pt>
                <c:pt idx="1416">
                  <c:v>1.8629440543884712E-2</c:v>
                </c:pt>
                <c:pt idx="1417">
                  <c:v>1.8616958958999064E-2</c:v>
                </c:pt>
                <c:pt idx="1418">
                  <c:v>1.8604466455567348E-2</c:v>
                </c:pt>
                <c:pt idx="1419">
                  <c:v>1.8591963253973276E-2</c:v>
                </c:pt>
                <c:pt idx="1420">
                  <c:v>1.8579449574840368E-2</c:v>
                </c:pt>
                <c:pt idx="1421">
                  <c:v>1.856692563863227E-2</c:v>
                </c:pt>
                <c:pt idx="1422">
                  <c:v>1.8554391665812631E-2</c:v>
                </c:pt>
                <c:pt idx="1423">
                  <c:v>1.8541847876925033E-2</c:v>
                </c:pt>
                <c:pt idx="1424">
                  <c:v>1.852929449251306E-2</c:v>
                </c:pt>
                <c:pt idx="1425">
                  <c:v>1.8516731733120295E-2</c:v>
                </c:pt>
                <c:pt idx="1426">
                  <c:v>1.8504159819210386E-2</c:v>
                </c:pt>
                <c:pt idx="1427">
                  <c:v>1.8491578971326916E-2</c:v>
                </c:pt>
                <c:pt idx="1428">
                  <c:v>1.8478989410013469E-2</c:v>
                </c:pt>
                <c:pt idx="1429">
                  <c:v>1.8466391355733691E-2</c:v>
                </c:pt>
                <c:pt idx="1430">
                  <c:v>1.8453785028871295E-2</c:v>
                </c:pt>
                <c:pt idx="1431">
                  <c:v>1.8441170650209671E-2</c:v>
                </c:pt>
                <c:pt idx="1432">
                  <c:v>1.8428548440132531E-2</c:v>
                </c:pt>
                <c:pt idx="1433">
                  <c:v>1.8415918619103522E-2</c:v>
                </c:pt>
                <c:pt idx="1434">
                  <c:v>1.8403281407746164E-2</c:v>
                </c:pt>
                <c:pt idx="1435">
                  <c:v>1.8390637026364232E-2</c:v>
                </c:pt>
                <c:pt idx="1436">
                  <c:v>1.8377985695741117E-2</c:v>
                </c:pt>
                <c:pt idx="1437">
                  <c:v>1.8365327636180595E-2</c:v>
                </c:pt>
                <c:pt idx="1438">
                  <c:v>1.8352663068306185E-2</c:v>
                </c:pt>
                <c:pt idx="1439">
                  <c:v>1.8339992212661471E-2</c:v>
                </c:pt>
                <c:pt idx="1440">
                  <c:v>1.8327315289630164E-2</c:v>
                </c:pt>
                <c:pt idx="1441">
                  <c:v>1.8314632519835783E-2</c:v>
                </c:pt>
                <c:pt idx="1442">
                  <c:v>1.8301944123821912E-2</c:v>
                </c:pt>
                <c:pt idx="1443">
                  <c:v>1.8289250321812389E-2</c:v>
                </c:pt>
                <c:pt idx="1444">
                  <c:v>1.8276551334830415E-2</c:v>
                </c:pt>
                <c:pt idx="1445">
                  <c:v>1.8263847382939957E-2</c:v>
                </c:pt>
                <c:pt idx="1446">
                  <c:v>1.825113868684447E-2</c:v>
                </c:pt>
                <c:pt idx="1447">
                  <c:v>1.8238425466927666E-2</c:v>
                </c:pt>
                <c:pt idx="1448">
                  <c:v>1.8225707943892999E-2</c:v>
                </c:pt>
                <c:pt idx="1449">
                  <c:v>1.8212986338204118E-2</c:v>
                </c:pt>
                <c:pt idx="1450">
                  <c:v>1.8200260870324669E-2</c:v>
                </c:pt>
                <c:pt idx="1451">
                  <c:v>1.8187531760718301E-2</c:v>
                </c:pt>
                <c:pt idx="1452">
                  <c:v>1.8174799230008531E-2</c:v>
                </c:pt>
                <c:pt idx="1453">
                  <c:v>1.8162063944222595E-2</c:v>
                </c:pt>
                <c:pt idx="1454">
                  <c:v>1.8149331151402492E-2</c:v>
                </c:pt>
                <c:pt idx="1455">
                  <c:v>1.8136602527487611E-2</c:v>
                </c:pt>
                <c:pt idx="1456">
                  <c:v>1.8123878319240561E-2</c:v>
                </c:pt>
                <c:pt idx="1457">
                  <c:v>1.8111158773583824E-2</c:v>
                </c:pt>
                <c:pt idx="1458">
                  <c:v>1.8098444137599756E-2</c:v>
                </c:pt>
                <c:pt idx="1459">
                  <c:v>1.8085734658050967E-2</c:v>
                </c:pt>
                <c:pt idx="1460">
                  <c:v>1.8073030581859939E-2</c:v>
                </c:pt>
                <c:pt idx="1461">
                  <c:v>1.8060332156109027E-2</c:v>
                </c:pt>
                <c:pt idx="1462">
                  <c:v>1.8047639627560841E-2</c:v>
                </c:pt>
                <c:pt idx="1463">
                  <c:v>1.8034953243217799E-2</c:v>
                </c:pt>
                <c:pt idx="1464">
                  <c:v>1.8022273250002385E-2</c:v>
                </c:pt>
                <c:pt idx="1465">
                  <c:v>1.8009599894757145E-2</c:v>
                </c:pt>
                <c:pt idx="1466">
                  <c:v>1.7995124505310045E-2</c:v>
                </c:pt>
                <c:pt idx="1467">
                  <c:v>1.798246620594135E-2</c:v>
                </c:pt>
                <c:pt idx="1468">
                  <c:v>1.7969815320642013E-2</c:v>
                </c:pt>
                <c:pt idx="1469">
                  <c:v>1.7957172096414453E-2</c:v>
                </c:pt>
                <c:pt idx="1470">
                  <c:v>1.7944536780101217E-2</c:v>
                </c:pt>
                <c:pt idx="1471">
                  <c:v>1.793190961854485E-2</c:v>
                </c:pt>
                <c:pt idx="1472">
                  <c:v>1.7919290858827708E-2</c:v>
                </c:pt>
                <c:pt idx="1473">
                  <c:v>1.7906680747872272E-2</c:v>
                </c:pt>
                <c:pt idx="1474">
                  <c:v>1.7894079532441154E-2</c:v>
                </c:pt>
                <c:pt idx="1475">
                  <c:v>1.7881487459616707E-2</c:v>
                </c:pt>
                <c:pt idx="1476">
                  <c:v>1.7868904776241479E-2</c:v>
                </c:pt>
                <c:pt idx="1477">
                  <c:v>1.7856331729237951E-2</c:v>
                </c:pt>
                <c:pt idx="1478">
                  <c:v>1.7843768565608542E-2</c:v>
                </c:pt>
                <c:pt idx="1479">
                  <c:v>1.7831215532115863E-2</c:v>
                </c:pt>
                <c:pt idx="1480">
                  <c:v>1.7818672875842267E-2</c:v>
                </c:pt>
                <c:pt idx="1481">
                  <c:v>1.7804323288372004E-2</c:v>
                </c:pt>
                <c:pt idx="1482">
                  <c:v>1.7793619682562323E-2</c:v>
                </c:pt>
                <c:pt idx="1483">
                  <c:v>1.7781109639241066E-2</c:v>
                </c:pt>
                <c:pt idx="1484">
                  <c:v>1.7765918783254619E-2</c:v>
                </c:pt>
                <c:pt idx="1485">
                  <c:v>1.7753433849660993E-2</c:v>
                </c:pt>
                <c:pt idx="1486">
                  <c:v>1.774096084732335E-2</c:v>
                </c:pt>
                <c:pt idx="1487">
                  <c:v>1.7728500023217464E-2</c:v>
                </c:pt>
                <c:pt idx="1488">
                  <c:v>1.7716051624319107E-2</c:v>
                </c:pt>
                <c:pt idx="1489">
                  <c:v>1.7703615897550762E-2</c:v>
                </c:pt>
                <c:pt idx="1490">
                  <c:v>1.7691193089808266E-2</c:v>
                </c:pt>
                <c:pt idx="1491">
                  <c:v>1.7678783448120683E-2</c:v>
                </c:pt>
                <c:pt idx="1492">
                  <c:v>1.766638721938385E-2</c:v>
                </c:pt>
                <c:pt idx="1493">
                  <c:v>1.765400465052025E-2</c:v>
                </c:pt>
                <c:pt idx="1494">
                  <c:v>1.76416359885323E-2</c:v>
                </c:pt>
                <c:pt idx="1495">
                  <c:v>1.7629281480315839E-2</c:v>
                </c:pt>
                <c:pt idx="1496">
                  <c:v>1.7616941372819994E-2</c:v>
                </c:pt>
                <c:pt idx="1497">
                  <c:v>1.7604615913020538E-2</c:v>
                </c:pt>
                <c:pt idx="1498">
                  <c:v>1.7592305347839954E-2</c:v>
                </c:pt>
                <c:pt idx="1499">
                  <c:v>1.7580009924254014E-2</c:v>
                </c:pt>
                <c:pt idx="1500">
                  <c:v>1.7567729889105266E-2</c:v>
                </c:pt>
                <c:pt idx="1501">
                  <c:v>1.7555465489449418E-2</c:v>
                </c:pt>
                <c:pt idx="1502">
                  <c:v>1.7543216972182307E-2</c:v>
                </c:pt>
                <c:pt idx="1503">
                  <c:v>1.7530984584253062E-2</c:v>
                </c:pt>
                <c:pt idx="1504">
                  <c:v>1.7518768572584165E-2</c:v>
                </c:pt>
                <c:pt idx="1505">
                  <c:v>1.7506569184151388E-2</c:v>
                </c:pt>
                <c:pt idx="1506">
                  <c:v>1.749438666590386E-2</c:v>
                </c:pt>
                <c:pt idx="1507">
                  <c:v>1.7482221264737419E-2</c:v>
                </c:pt>
                <c:pt idx="1508">
                  <c:v>1.7470073227681127E-2</c:v>
                </c:pt>
                <c:pt idx="1509">
                  <c:v>1.7457942801550885E-2</c:v>
                </c:pt>
                <c:pt idx="1510">
                  <c:v>1.7445830233402404E-2</c:v>
                </c:pt>
                <c:pt idx="1511">
                  <c:v>1.7433735770104875E-2</c:v>
                </c:pt>
                <c:pt idx="1512">
                  <c:v>1.742165965863407E-2</c:v>
                </c:pt>
                <c:pt idx="1513">
                  <c:v>1.7409602145939118E-2</c:v>
                </c:pt>
                <c:pt idx="1514">
                  <c:v>1.7397563478969147E-2</c:v>
                </c:pt>
                <c:pt idx="1515">
                  <c:v>1.7385543904593348E-2</c:v>
                </c:pt>
                <c:pt idx="1516">
                  <c:v>1.737354366981414E-2</c:v>
                </c:pt>
                <c:pt idx="1517">
                  <c:v>1.7361563021633941E-2</c:v>
                </c:pt>
                <c:pt idx="1518">
                  <c:v>1.7345352632442967E-2</c:v>
                </c:pt>
                <c:pt idx="1519">
                  <c:v>1.7333418828657798E-2</c:v>
                </c:pt>
                <c:pt idx="1520">
                  <c:v>1.7321505419998218E-2</c:v>
                </c:pt>
                <c:pt idx="1521">
                  <c:v>1.7309612653466644E-2</c:v>
                </c:pt>
                <c:pt idx="1522">
                  <c:v>1.7297740775985559E-2</c:v>
                </c:pt>
                <c:pt idx="1523">
                  <c:v>1.7285890034317575E-2</c:v>
                </c:pt>
                <c:pt idx="1524">
                  <c:v>1.7274060675545044E-2</c:v>
                </c:pt>
                <c:pt idx="1525">
                  <c:v>1.7262252946510515E-2</c:v>
                </c:pt>
                <c:pt idx="1526">
                  <c:v>1.7250467094216404E-2</c:v>
                </c:pt>
                <c:pt idx="1527">
                  <c:v>1.7238703365505259E-2</c:v>
                </c:pt>
                <c:pt idx="1528">
                  <c:v>1.7226962007219626E-2</c:v>
                </c:pt>
                <c:pt idx="1529">
                  <c:v>1.7215243266601732E-2</c:v>
                </c:pt>
                <c:pt idx="1530">
                  <c:v>1.7203547390254315E-2</c:v>
                </c:pt>
                <c:pt idx="1531">
                  <c:v>1.7191874625179793E-2</c:v>
                </c:pt>
                <c:pt idx="1532">
                  <c:v>1.7178562938546804E-2</c:v>
                </c:pt>
                <c:pt idx="1533">
                  <c:v>1.7166940529191876E-2</c:v>
                </c:pt>
                <c:pt idx="1534">
                  <c:v>1.7155342007129093E-2</c:v>
                </c:pt>
                <c:pt idx="1535">
                  <c:v>1.7143767619360872E-2</c:v>
                </c:pt>
                <c:pt idx="1536">
                  <c:v>1.7132217612809697E-2</c:v>
                </c:pt>
                <c:pt idx="1537">
                  <c:v>1.7120692234238177E-2</c:v>
                </c:pt>
                <c:pt idx="1538">
                  <c:v>1.710919173088854E-2</c:v>
                </c:pt>
                <c:pt idx="1539">
                  <c:v>1.7097716349283587E-2</c:v>
                </c:pt>
                <c:pt idx="1540">
                  <c:v>1.7086266336505673E-2</c:v>
                </c:pt>
                <c:pt idx="1541">
                  <c:v>1.7074841939637153E-2</c:v>
                </c:pt>
                <c:pt idx="1542">
                  <c:v>1.7063443405520573E-2</c:v>
                </c:pt>
                <c:pt idx="1543">
                  <c:v>1.7052070980998479E-2</c:v>
                </c:pt>
                <c:pt idx="1544">
                  <c:v>1.7040724912913419E-2</c:v>
                </c:pt>
                <c:pt idx="1545">
                  <c:v>1.7029405448427681E-2</c:v>
                </c:pt>
                <c:pt idx="1546">
                  <c:v>1.7018112834223942E-2</c:v>
                </c:pt>
                <c:pt idx="1547">
                  <c:v>1.7006847317464491E-2</c:v>
                </c:pt>
                <c:pt idx="1548">
                  <c:v>1.6995609144832002E-2</c:v>
                </c:pt>
                <c:pt idx="1549">
                  <c:v>1.6984398563408831E-2</c:v>
                </c:pt>
                <c:pt idx="1550">
                  <c:v>1.6973215820037524E-2</c:v>
                </c:pt>
                <c:pt idx="1551">
                  <c:v>1.6962061161640563E-2</c:v>
                </c:pt>
                <c:pt idx="1552">
                  <c:v>1.6950934835220366E-2</c:v>
                </c:pt>
                <c:pt idx="1553">
                  <c:v>1.6939837087539544E-2</c:v>
                </c:pt>
                <c:pt idx="1554">
                  <c:v>1.6928768165760388E-2</c:v>
                </c:pt>
                <c:pt idx="1555">
                  <c:v>1.6917728316565572E-2</c:v>
                </c:pt>
                <c:pt idx="1556">
                  <c:v>1.6906717786957515E-2</c:v>
                </c:pt>
                <c:pt idx="1557">
                  <c:v>1.6895736823858698E-2</c:v>
                </c:pt>
                <c:pt idx="1558">
                  <c:v>1.6884785674271541E-2</c:v>
                </c:pt>
                <c:pt idx="1559">
                  <c:v>1.6873864585038589E-2</c:v>
                </c:pt>
                <c:pt idx="1560">
                  <c:v>1.686297380300239E-2</c:v>
                </c:pt>
                <c:pt idx="1561">
                  <c:v>1.6852113575325234E-2</c:v>
                </c:pt>
                <c:pt idx="1562">
                  <c:v>1.6841284148689795E-2</c:v>
                </c:pt>
                <c:pt idx="1563">
                  <c:v>1.6830485770098491E-2</c:v>
                </c:pt>
                <c:pt idx="1564">
                  <c:v>1.6819718686473806E-2</c:v>
                </c:pt>
                <c:pt idx="1565">
                  <c:v>1.6808983144818157E-2</c:v>
                </c:pt>
                <c:pt idx="1566">
                  <c:v>1.6798279391894155E-2</c:v>
                </c:pt>
                <c:pt idx="1567">
                  <c:v>1.6787607674704219E-2</c:v>
                </c:pt>
                <c:pt idx="1568">
                  <c:v>1.6776968240090895E-2</c:v>
                </c:pt>
                <c:pt idx="1569">
                  <c:v>1.6766361335216473E-2</c:v>
                </c:pt>
                <c:pt idx="1570">
                  <c:v>1.6755787206683692E-2</c:v>
                </c:pt>
                <c:pt idx="1571">
                  <c:v>1.6745246101574907E-2</c:v>
                </c:pt>
                <c:pt idx="1572">
                  <c:v>1.6734738266892535E-2</c:v>
                </c:pt>
                <c:pt idx="1573">
                  <c:v>1.6724263949399187E-2</c:v>
                </c:pt>
                <c:pt idx="1574">
                  <c:v>1.6713823396177219E-2</c:v>
                </c:pt>
                <c:pt idx="1575">
                  <c:v>1.6703416853909303E-2</c:v>
                </c:pt>
                <c:pt idx="1576">
                  <c:v>1.6693044569677795E-2</c:v>
                </c:pt>
                <c:pt idx="1577">
                  <c:v>1.6682706790485113E-2</c:v>
                </c:pt>
                <c:pt idx="1578">
                  <c:v>1.6672403763093868E-2</c:v>
                </c:pt>
                <c:pt idx="1579">
                  <c:v>1.6662135734426542E-2</c:v>
                </c:pt>
                <c:pt idx="1580">
                  <c:v>1.6651902951485553E-2</c:v>
                </c:pt>
                <c:pt idx="1581">
                  <c:v>1.6641705661193384E-2</c:v>
                </c:pt>
                <c:pt idx="1582">
                  <c:v>1.6631544110312646E-2</c:v>
                </c:pt>
                <c:pt idx="1583">
                  <c:v>1.6621418546165501E-2</c:v>
                </c:pt>
                <c:pt idx="1584">
                  <c:v>1.6611329215194814E-2</c:v>
                </c:pt>
                <c:pt idx="1585">
                  <c:v>1.6601276364482942E-2</c:v>
                </c:pt>
                <c:pt idx="1586">
                  <c:v>1.6591260241112238E-2</c:v>
                </c:pt>
                <c:pt idx="1587">
                  <c:v>1.6581281091845312E-2</c:v>
                </c:pt>
                <c:pt idx="1588">
                  <c:v>1.6571339163604648E-2</c:v>
                </c:pt>
                <c:pt idx="1589">
                  <c:v>1.6561434703392663E-2</c:v>
                </c:pt>
                <c:pt idx="1590">
                  <c:v>1.6551567958051905E-2</c:v>
                </c:pt>
                <c:pt idx="1591">
                  <c:v>1.6541739174584791E-2</c:v>
                </c:pt>
                <c:pt idx="1592">
                  <c:v>1.6531948599673996E-2</c:v>
                </c:pt>
                <c:pt idx="1593">
                  <c:v>1.6522196480561746E-2</c:v>
                </c:pt>
                <c:pt idx="1594">
                  <c:v>1.6512483064010652E-2</c:v>
                </c:pt>
                <c:pt idx="1595">
                  <c:v>1.6502808597023133E-2</c:v>
                </c:pt>
                <c:pt idx="1596">
                  <c:v>1.6493173326441735E-2</c:v>
                </c:pt>
                <c:pt idx="1597">
                  <c:v>1.6483577499109003E-2</c:v>
                </c:pt>
                <c:pt idx="1598">
                  <c:v>1.6474021362107294E-2</c:v>
                </c:pt>
                <c:pt idx="1599">
                  <c:v>1.6464505162279153E-2</c:v>
                </c:pt>
                <c:pt idx="1600">
                  <c:v>1.6455029146467126E-2</c:v>
                </c:pt>
                <c:pt idx="1601">
                  <c:v>1.6445593561833505E-2</c:v>
                </c:pt>
                <c:pt idx="1602">
                  <c:v>1.6436198655060963E-2</c:v>
                </c:pt>
                <c:pt idx="1603">
                  <c:v>1.6426844673151919E-2</c:v>
                </c:pt>
                <c:pt idx="1604">
                  <c:v>1.6417531863028856E-2</c:v>
                </c:pt>
                <c:pt idx="1605">
                  <c:v>1.6408260471614255E-2</c:v>
                </c:pt>
                <c:pt idx="1606">
                  <c:v>1.6399030745750665E-2</c:v>
                </c:pt>
                <c:pt idx="1607">
                  <c:v>1.6389842932520438E-2</c:v>
                </c:pt>
                <c:pt idx="1608">
                  <c:v>1.6380697278686185E-2</c:v>
                </c:pt>
                <c:pt idx="1609">
                  <c:v>1.6371594031250325E-2</c:v>
                </c:pt>
                <c:pt idx="1610">
                  <c:v>1.636253343713534E-2</c:v>
                </c:pt>
                <c:pt idx="1611">
                  <c:v>1.6353515743263713E-2</c:v>
                </c:pt>
                <c:pt idx="1612">
                  <c:v>1.6344541196477991E-2</c:v>
                </c:pt>
                <c:pt idx="1613">
                  <c:v>1.6335610043780591E-2</c:v>
                </c:pt>
                <c:pt idx="1614">
                  <c:v>1.6326722532093996E-2</c:v>
                </c:pt>
                <c:pt idx="1615">
                  <c:v>1.6317878908340688E-2</c:v>
                </c:pt>
                <c:pt idx="1616">
                  <c:v>1.6309079419363215E-2</c:v>
                </c:pt>
                <c:pt idx="1617">
                  <c:v>1.6300324312004122E-2</c:v>
                </c:pt>
                <c:pt idx="1618">
                  <c:v>1.6291613833505636E-2</c:v>
                </c:pt>
                <c:pt idx="1619">
                  <c:v>1.6282948230390559E-2</c:v>
                </c:pt>
                <c:pt idx="1620">
                  <c:v>1.6274327749901119E-2</c:v>
                </c:pt>
                <c:pt idx="1621">
                  <c:v>1.626575263887986E-2</c:v>
                </c:pt>
                <c:pt idx="1622">
                  <c:v>1.625722314416933E-2</c:v>
                </c:pt>
                <c:pt idx="1623">
                  <c:v>1.6248739512612076E-2</c:v>
                </c:pt>
                <c:pt idx="1624">
                  <c:v>1.6240301991370387E-2</c:v>
                </c:pt>
                <c:pt idx="1625">
                  <c:v>1.6231910827206875E-2</c:v>
                </c:pt>
                <c:pt idx="1626">
                  <c:v>1.6223566266964085E-2</c:v>
                </c:pt>
                <c:pt idx="1627">
                  <c:v>1.6215268557804308E-2</c:v>
                </c:pt>
                <c:pt idx="1628">
                  <c:v>1.6207017946330282E-2</c:v>
                </c:pt>
                <c:pt idx="1629">
                  <c:v>1.6198814679784235E-2</c:v>
                </c:pt>
                <c:pt idx="1630">
                  <c:v>1.619065900484884E-2</c:v>
                </c:pt>
                <c:pt idx="1631">
                  <c:v>1.6182551168606452E-2</c:v>
                </c:pt>
                <c:pt idx="1632">
                  <c:v>1.6174491417899617E-2</c:v>
                </c:pt>
                <c:pt idx="1633">
                  <c:v>1.6166479999650818E-2</c:v>
                </c:pt>
                <c:pt idx="1634">
                  <c:v>1.6158517160702601E-2</c:v>
                </c:pt>
                <c:pt idx="1635">
                  <c:v>1.6150603147977449E-2</c:v>
                </c:pt>
                <c:pt idx="1636">
                  <c:v>1.6142738208717589E-2</c:v>
                </c:pt>
                <c:pt idx="1637">
                  <c:v>1.6134922589445821E-2</c:v>
                </c:pt>
                <c:pt idx="1638">
                  <c:v>1.6127156537244502E-2</c:v>
                </c:pt>
                <c:pt idx="1639">
                  <c:v>1.6119440299036114E-2</c:v>
                </c:pt>
                <c:pt idx="1640">
                  <c:v>1.6111774121743139E-2</c:v>
                </c:pt>
                <c:pt idx="1641">
                  <c:v>1.6104158252208123E-2</c:v>
                </c:pt>
                <c:pt idx="1642">
                  <c:v>1.6096592937433485E-2</c:v>
                </c:pt>
                <c:pt idx="1643">
                  <c:v>1.6089078424421643E-2</c:v>
                </c:pt>
                <c:pt idx="1644">
                  <c:v>1.6081614959855273E-2</c:v>
                </c:pt>
                <c:pt idx="1645">
                  <c:v>1.6074202790816727E-2</c:v>
                </c:pt>
                <c:pt idx="1646">
                  <c:v>1.606684216422849E-2</c:v>
                </c:pt>
                <c:pt idx="1647">
                  <c:v>1.6059533327092979E-2</c:v>
                </c:pt>
                <c:pt idx="1648">
                  <c:v>1.6052276525932996E-2</c:v>
                </c:pt>
                <c:pt idx="1649">
                  <c:v>1.6045072008230576E-2</c:v>
                </c:pt>
                <c:pt idx="1650">
                  <c:v>1.6037920020428587E-2</c:v>
                </c:pt>
                <c:pt idx="1651">
                  <c:v>1.6030820809769253E-2</c:v>
                </c:pt>
                <c:pt idx="1652">
                  <c:v>1.602377462293525E-2</c:v>
                </c:pt>
                <c:pt idx="1653">
                  <c:v>1.6016781706928995E-2</c:v>
                </c:pt>
                <c:pt idx="1654">
                  <c:v>1.6009842308912781E-2</c:v>
                </c:pt>
                <c:pt idx="1655">
                  <c:v>1.6002956675329472E-2</c:v>
                </c:pt>
                <c:pt idx="1656">
                  <c:v>1.5996125053501231E-2</c:v>
                </c:pt>
                <c:pt idx="1657">
                  <c:v>1.5989347690190669E-2</c:v>
                </c:pt>
                <c:pt idx="1658">
                  <c:v>1.5982624832400205E-2</c:v>
                </c:pt>
                <c:pt idx="1659">
                  <c:v>1.5975956726972385E-2</c:v>
                </c:pt>
                <c:pt idx="1660">
                  <c:v>1.5969343620669818E-2</c:v>
                </c:pt>
                <c:pt idx="1661">
                  <c:v>1.5962785760814668E-2</c:v>
                </c:pt>
                <c:pt idx="1662">
                  <c:v>1.5956283394009674E-2</c:v>
                </c:pt>
                <c:pt idx="1663">
                  <c:v>1.5949836767177317E-2</c:v>
                </c:pt>
                <c:pt idx="1664">
                  <c:v>1.5943446127320016E-2</c:v>
                </c:pt>
                <c:pt idx="1665">
                  <c:v>1.5937111721520125E-2</c:v>
                </c:pt>
                <c:pt idx="1666">
                  <c:v>1.5930833796380384E-2</c:v>
                </c:pt>
                <c:pt idx="1667">
                  <c:v>1.5924612598983146E-2</c:v>
                </c:pt>
                <c:pt idx="1668">
                  <c:v>1.5918448376410765E-2</c:v>
                </c:pt>
                <c:pt idx="1669">
                  <c:v>1.5912341375265981E-2</c:v>
                </c:pt>
                <c:pt idx="1670">
                  <c:v>1.5906291842631148E-2</c:v>
                </c:pt>
                <c:pt idx="1671">
                  <c:v>1.5900300025428749E-2</c:v>
                </c:pt>
                <c:pt idx="1672">
                  <c:v>1.5894366170421392E-2</c:v>
                </c:pt>
                <c:pt idx="1673">
                  <c:v>1.5888490524851306E-2</c:v>
                </c:pt>
                <c:pt idx="1674">
                  <c:v>1.5882673335401165E-2</c:v>
                </c:pt>
                <c:pt idx="1675">
                  <c:v>1.5876914849073387E-2</c:v>
                </c:pt>
                <c:pt idx="1676">
                  <c:v>1.5871215312790454E-2</c:v>
                </c:pt>
                <c:pt idx="1677">
                  <c:v>1.5865574973394914E-2</c:v>
                </c:pt>
                <c:pt idx="1678">
                  <c:v>1.5859994077809247E-2</c:v>
                </c:pt>
                <c:pt idx="1679">
                  <c:v>1.5854472872955938E-2</c:v>
                </c:pt>
                <c:pt idx="1680">
                  <c:v>1.584901160591734E-2</c:v>
                </c:pt>
                <c:pt idx="1681">
                  <c:v>1.5843610523456064E-2</c:v>
                </c:pt>
                <c:pt idx="1682">
                  <c:v>1.5838269872494593E-2</c:v>
                </c:pt>
                <c:pt idx="1683">
                  <c:v>1.5832989900035344E-2</c:v>
                </c:pt>
                <c:pt idx="1684">
                  <c:v>1.5827770852920864E-2</c:v>
                </c:pt>
                <c:pt idx="1685">
                  <c:v>1.5822612978153572E-2</c:v>
                </c:pt>
                <c:pt idx="1686">
                  <c:v>1.5817516522576014E-2</c:v>
                </c:pt>
                <c:pt idx="1687">
                  <c:v>1.5812481733190609E-2</c:v>
                </c:pt>
                <c:pt idx="1688">
                  <c:v>1.5807508856759966E-2</c:v>
                </c:pt>
                <c:pt idx="1689">
                  <c:v>1.5802598140366442E-2</c:v>
                </c:pt>
                <c:pt idx="1690">
                  <c:v>1.5797749830772645E-2</c:v>
                </c:pt>
                <c:pt idx="1691">
                  <c:v>1.5792964175060931E-2</c:v>
                </c:pt>
                <c:pt idx="1692">
                  <c:v>1.5787571890042429E-2</c:v>
                </c:pt>
                <c:pt idx="1693">
                  <c:v>1.5782921324030141E-2</c:v>
                </c:pt>
                <c:pt idx="1694">
                  <c:v>1.5778334187759313E-2</c:v>
                </c:pt>
                <c:pt idx="1695">
                  <c:v>1.5773810728312299E-2</c:v>
                </c:pt>
                <c:pt idx="1696">
                  <c:v>1.5769351192531644E-2</c:v>
                </c:pt>
                <c:pt idx="1697">
                  <c:v>1.5764955827419769E-2</c:v>
                </c:pt>
                <c:pt idx="1698">
                  <c:v>1.5760624879899154E-2</c:v>
                </c:pt>
                <c:pt idx="1699">
                  <c:v>1.5756358596732412E-2</c:v>
                </c:pt>
                <c:pt idx="1700">
                  <c:v>1.5752157225001895E-2</c:v>
                </c:pt>
                <c:pt idx="1701">
                  <c:v>1.5748021011470215E-2</c:v>
                </c:pt>
                <c:pt idx="1702">
                  <c:v>1.5743950203299661E-2</c:v>
                </c:pt>
                <c:pt idx="1703">
                  <c:v>1.573994504717291E-2</c:v>
                </c:pt>
                <c:pt idx="1704">
                  <c:v>1.5736005790172314E-2</c:v>
                </c:pt>
                <c:pt idx="1705">
                  <c:v>1.5732132678980548E-2</c:v>
                </c:pt>
                <c:pt idx="1706">
                  <c:v>1.5728325960919776E-2</c:v>
                </c:pt>
                <c:pt idx="1707">
                  <c:v>1.5724585882512798E-2</c:v>
                </c:pt>
                <c:pt idx="1708">
                  <c:v>1.5720912690921907E-2</c:v>
                </c:pt>
                <c:pt idx="1709">
                  <c:v>1.5717306632909711E-2</c:v>
                </c:pt>
                <c:pt idx="1710">
                  <c:v>1.5713767955558566E-2</c:v>
                </c:pt>
                <c:pt idx="1711">
                  <c:v>1.5710296905711019E-2</c:v>
                </c:pt>
                <c:pt idx="1712">
                  <c:v>1.5706893730209615E-2</c:v>
                </c:pt>
                <c:pt idx="1713">
                  <c:v>1.5703555365265132E-2</c:v>
                </c:pt>
                <c:pt idx="1714">
                  <c:v>1.5700244718548362E-2</c:v>
                </c:pt>
                <c:pt idx="1715">
                  <c:v>1.5696951261281455E-2</c:v>
                </c:pt>
                <c:pt idx="1716">
                  <c:v>1.569367508355235E-2</c:v>
                </c:pt>
                <c:pt idx="1717">
                  <c:v>1.5690416275049301E-2</c:v>
                </c:pt>
                <c:pt idx="1718">
                  <c:v>1.5687174925940184E-2</c:v>
                </c:pt>
                <c:pt idx="1719">
                  <c:v>1.5683951126153062E-2</c:v>
                </c:pt>
                <c:pt idx="1720">
                  <c:v>1.5680744965296256E-2</c:v>
                </c:pt>
                <c:pt idx="1721">
                  <c:v>1.5677556533697512E-2</c:v>
                </c:pt>
                <c:pt idx="1722">
                  <c:v>1.5674385921125022E-2</c:v>
                </c:pt>
                <c:pt idx="1723">
                  <c:v>1.5671233217426916E-2</c:v>
                </c:pt>
                <c:pt idx="1724">
                  <c:v>1.5668098512611195E-2</c:v>
                </c:pt>
                <c:pt idx="1725">
                  <c:v>1.5664981896685859E-2</c:v>
                </c:pt>
                <c:pt idx="1726">
                  <c:v>1.5661442314778284E-2</c:v>
                </c:pt>
                <c:pt idx="1727">
                  <c:v>1.565836476344451E-2</c:v>
                </c:pt>
                <c:pt idx="1728">
                  <c:v>1.5655305583495149E-2</c:v>
                </c:pt>
                <c:pt idx="1729">
                  <c:v>1.5652264864938203E-2</c:v>
                </c:pt>
                <c:pt idx="1730">
                  <c:v>1.5649242697781673E-2</c:v>
                </c:pt>
                <c:pt idx="1731">
                  <c:v>1.5646239171793752E-2</c:v>
                </c:pt>
                <c:pt idx="1732">
                  <c:v>1.5643254377062377E-2</c:v>
                </c:pt>
                <c:pt idx="1733">
                  <c:v>1.5640288403435676E-2</c:v>
                </c:pt>
                <c:pt idx="1734">
                  <c:v>1.5637341340841715E-2</c:v>
                </c:pt>
                <c:pt idx="1735">
                  <c:v>1.5634413279128623E-2</c:v>
                </c:pt>
                <c:pt idx="1736">
                  <c:v>1.5631504308464272E-2</c:v>
                </c:pt>
                <c:pt idx="1737">
                  <c:v>1.5628614518616857E-2</c:v>
                </c:pt>
                <c:pt idx="1738">
                  <c:v>1.5625743999514441E-2</c:v>
                </c:pt>
                <c:pt idx="1739">
                  <c:v>1.5622892841005154E-2</c:v>
                </c:pt>
                <c:pt idx="1740">
                  <c:v>1.5620061133336804E-2</c:v>
                </c:pt>
                <c:pt idx="1741">
                  <c:v>1.5617248966117714E-2</c:v>
                </c:pt>
                <c:pt idx="1742">
                  <c:v>1.5615017010937038E-2</c:v>
                </c:pt>
                <c:pt idx="1743">
                  <c:v>1.5611683613139249E-2</c:v>
                </c:pt>
                <c:pt idx="1744">
                  <c:v>1.5608930607236005E-2</c:v>
                </c:pt>
                <c:pt idx="1745">
                  <c:v>1.5606197501734087E-2</c:v>
                </c:pt>
                <c:pt idx="1746">
                  <c:v>1.5603484386401689E-2</c:v>
                </c:pt>
                <c:pt idx="1747">
                  <c:v>1.5600791351166876E-2</c:v>
                </c:pt>
                <c:pt idx="1748">
                  <c:v>1.5598118486037649E-2</c:v>
                </c:pt>
                <c:pt idx="1749">
                  <c:v>1.5595465880942072E-2</c:v>
                </c:pt>
                <c:pt idx="1750">
                  <c:v>1.5592833625728275E-2</c:v>
                </c:pt>
                <c:pt idx="1751">
                  <c:v>1.5590221810404259E-2</c:v>
                </c:pt>
                <c:pt idx="1752">
                  <c:v>1.5587630525137897E-2</c:v>
                </c:pt>
                <c:pt idx="1753">
                  <c:v>1.5585059859297701E-2</c:v>
                </c:pt>
                <c:pt idx="1754">
                  <c:v>1.5582509903451225E-2</c:v>
                </c:pt>
                <c:pt idx="1755">
                  <c:v>1.5579980746887045E-2</c:v>
                </c:pt>
                <c:pt idx="1756">
                  <c:v>1.557747248009278E-2</c:v>
                </c:pt>
                <c:pt idx="1757">
                  <c:v>1.5574985192676749E-2</c:v>
                </c:pt>
                <c:pt idx="1758">
                  <c:v>1.5572518974646954E-2</c:v>
                </c:pt>
                <c:pt idx="1759">
                  <c:v>1.5570073916011395E-2</c:v>
                </c:pt>
                <c:pt idx="1760">
                  <c:v>1.5567650106618203E-2</c:v>
                </c:pt>
                <c:pt idx="1761">
                  <c:v>1.5565247636475377E-2</c:v>
                </c:pt>
                <c:pt idx="1762">
                  <c:v>1.556286659535111E-2</c:v>
                </c:pt>
                <c:pt idx="1763">
                  <c:v>1.5560507073413277E-2</c:v>
                </c:pt>
                <c:pt idx="1764">
                  <c:v>1.5558169160350133E-2</c:v>
                </c:pt>
                <c:pt idx="1765">
                  <c:v>1.5555852946329551E-2</c:v>
                </c:pt>
                <c:pt idx="1766">
                  <c:v>1.5553558521119726E-2</c:v>
                </c:pt>
                <c:pt idx="1767">
                  <c:v>1.5551285974568785E-2</c:v>
                </c:pt>
                <c:pt idx="1768">
                  <c:v>1.5549035396924538E-2</c:v>
                </c:pt>
                <c:pt idx="1769">
                  <c:v>1.5546806877875241E-2</c:v>
                </c:pt>
                <c:pt idx="1770">
                  <c:v>1.554460050734896E-2</c:v>
                </c:pt>
                <c:pt idx="1771">
                  <c:v>1.5542416375353696E-2</c:v>
                </c:pt>
                <c:pt idx="1772">
                  <c:v>1.5540254571897449E-2</c:v>
                </c:pt>
                <c:pt idx="1773">
                  <c:v>1.553811518682835E-2</c:v>
                </c:pt>
                <c:pt idx="1774">
                  <c:v>1.5535998309994525E-2</c:v>
                </c:pt>
                <c:pt idx="1775">
                  <c:v>1.5533904031324042E-2</c:v>
                </c:pt>
                <c:pt idx="1776">
                  <c:v>1.5531832440984772E-2</c:v>
                </c:pt>
                <c:pt idx="1777">
                  <c:v>1.5529783628664973E-2</c:v>
                </c:pt>
                <c:pt idx="1778">
                  <c:v>1.5527852925920627E-2</c:v>
                </c:pt>
                <c:pt idx="1779">
                  <c:v>1.5525856343954203E-2</c:v>
                </c:pt>
                <c:pt idx="1780">
                  <c:v>1.5523882837582548E-2</c:v>
                </c:pt>
                <c:pt idx="1781">
                  <c:v>1.5521932496813662E-2</c:v>
                </c:pt>
                <c:pt idx="1782">
                  <c:v>1.5520005411442384E-2</c:v>
                </c:pt>
                <c:pt idx="1783">
                  <c:v>1.551810167155665E-2</c:v>
                </c:pt>
                <c:pt idx="1784">
                  <c:v>1.551622136700459E-2</c:v>
                </c:pt>
                <c:pt idx="1785">
                  <c:v>1.5514364587740914E-2</c:v>
                </c:pt>
                <c:pt idx="1786">
                  <c:v>1.5512531423720333E-2</c:v>
                </c:pt>
                <c:pt idx="1787">
                  <c:v>1.5510721964897556E-2</c:v>
                </c:pt>
                <c:pt idx="1788">
                  <c:v>1.5508936301174003E-2</c:v>
                </c:pt>
                <c:pt idx="1789">
                  <c:v>1.5507174522531031E-2</c:v>
                </c:pt>
                <c:pt idx="1790">
                  <c:v>1.5505436718843413E-2</c:v>
                </c:pt>
                <c:pt idx="1791">
                  <c:v>1.5503722980092505E-2</c:v>
                </c:pt>
                <c:pt idx="1792">
                  <c:v>1.5500649113704412E-2</c:v>
                </c:pt>
                <c:pt idx="1793">
                  <c:v>1.5498994334670613E-2</c:v>
                </c:pt>
                <c:pt idx="1794">
                  <c:v>1.5497363926781915E-2</c:v>
                </c:pt>
                <c:pt idx="1795">
                  <c:v>1.5495757980126257E-2</c:v>
                </c:pt>
                <c:pt idx="1796">
                  <c:v>1.5494176584391894E-2</c:v>
                </c:pt>
                <c:pt idx="1797">
                  <c:v>1.5492619829666765E-2</c:v>
                </c:pt>
                <c:pt idx="1798">
                  <c:v>1.5491087805878934E-2</c:v>
                </c:pt>
                <c:pt idx="1799">
                  <c:v>1.5489580602956465E-2</c:v>
                </c:pt>
                <c:pt idx="1800">
                  <c:v>1.5488098310667553E-2</c:v>
                </c:pt>
                <c:pt idx="1801">
                  <c:v>1.5486641019100134E-2</c:v>
                </c:pt>
                <c:pt idx="1802">
                  <c:v>1.5485208818262208E-2</c:v>
                </c:pt>
                <c:pt idx="1803">
                  <c:v>1.548380179792197E-2</c:v>
                </c:pt>
                <c:pt idx="1804">
                  <c:v>1.5482420048167356E-2</c:v>
                </c:pt>
                <c:pt idx="1805">
                  <c:v>1.5481063658686622E-2</c:v>
                </c:pt>
                <c:pt idx="1806">
                  <c:v>1.5479732719727579E-2</c:v>
                </c:pt>
                <c:pt idx="1807">
                  <c:v>1.5478427320978483E-2</c:v>
                </c:pt>
                <c:pt idx="1808">
                  <c:v>1.5477147552367398E-2</c:v>
                </c:pt>
                <c:pt idx="1809">
                  <c:v>1.5475893503982263E-2</c:v>
                </c:pt>
                <c:pt idx="1810">
                  <c:v>1.5474665265831078E-2</c:v>
                </c:pt>
                <c:pt idx="1811">
                  <c:v>1.5473462927442228E-2</c:v>
                </c:pt>
                <c:pt idx="1812">
                  <c:v>1.5472286579063521E-2</c:v>
                </c:pt>
                <c:pt idx="1813">
                  <c:v>1.547113631070296E-2</c:v>
                </c:pt>
                <c:pt idx="1814">
                  <c:v>1.5470012211968864E-2</c:v>
                </c:pt>
                <c:pt idx="1815">
                  <c:v>1.5468914373109044E-2</c:v>
                </c:pt>
                <c:pt idx="1816">
                  <c:v>1.5467842883891691E-2</c:v>
                </c:pt>
                <c:pt idx="1817">
                  <c:v>1.5466797834324808E-2</c:v>
                </c:pt>
                <c:pt idx="1818">
                  <c:v>1.5465779314176586E-2</c:v>
                </c:pt>
                <c:pt idx="1819">
                  <c:v>1.5464787413694836E-2</c:v>
                </c:pt>
                <c:pt idx="1820">
                  <c:v>1.5463822222407941E-2</c:v>
                </c:pt>
                <c:pt idx="1821">
                  <c:v>1.5462883830563712E-2</c:v>
                </c:pt>
                <c:pt idx="1822">
                  <c:v>1.5461972327850404E-2</c:v>
                </c:pt>
                <c:pt idx="1823">
                  <c:v>1.5461087804595763E-2</c:v>
                </c:pt>
                <c:pt idx="1824">
                  <c:v>1.5460230350248239E-2</c:v>
                </c:pt>
                <c:pt idx="1825">
                  <c:v>1.5459400055055639E-2</c:v>
                </c:pt>
                <c:pt idx="1826">
                  <c:v>1.5458597008866093E-2</c:v>
                </c:pt>
                <c:pt idx="1827">
                  <c:v>1.545782130152773E-2</c:v>
                </c:pt>
                <c:pt idx="1828">
                  <c:v>1.5457073023128487E-2</c:v>
                </c:pt>
                <c:pt idx="1829">
                  <c:v>1.5456352263276685E-2</c:v>
                </c:pt>
                <c:pt idx="1830">
                  <c:v>1.5455659112380005E-2</c:v>
                </c:pt>
                <c:pt idx="1831">
                  <c:v>1.5454993660126704E-2</c:v>
                </c:pt>
                <c:pt idx="1832">
                  <c:v>1.5454355996284974E-2</c:v>
                </c:pt>
                <c:pt idx="1833">
                  <c:v>1.5453746211262498E-2</c:v>
                </c:pt>
                <c:pt idx="1834">
                  <c:v>1.5453164394427787E-2</c:v>
                </c:pt>
                <c:pt idx="1835">
                  <c:v>1.5452610636028652E-2</c:v>
                </c:pt>
                <c:pt idx="1836">
                  <c:v>1.5452085025993156E-2</c:v>
                </c:pt>
                <c:pt idx="1837">
                  <c:v>1.545158765416943E-2</c:v>
                </c:pt>
                <c:pt idx="1838">
                  <c:v>1.5451118610485537E-2</c:v>
                </c:pt>
                <c:pt idx="1839">
                  <c:v>1.5450677985029415E-2</c:v>
                </c:pt>
                <c:pt idx="1840">
                  <c:v>1.5450265867489321E-2</c:v>
                </c:pt>
                <c:pt idx="1841">
                  <c:v>1.5449882347953192E-2</c:v>
                </c:pt>
                <c:pt idx="1842">
                  <c:v>1.5449527516269157E-2</c:v>
                </c:pt>
                <c:pt idx="1843">
                  <c:v>1.5449201462525153E-2</c:v>
                </c:pt>
                <c:pt idx="1844">
                  <c:v>1.5448904276489372E-2</c:v>
                </c:pt>
                <c:pt idx="1845">
                  <c:v>1.5448636048169817E-2</c:v>
                </c:pt>
                <c:pt idx="1846">
                  <c:v>1.5448396867334679E-2</c:v>
                </c:pt>
                <c:pt idx="1847">
                  <c:v>1.5448186824231769E-2</c:v>
                </c:pt>
                <c:pt idx="1848">
                  <c:v>1.5448006008549342E-2</c:v>
                </c:pt>
                <c:pt idx="1849">
                  <c:v>1.54478545102954E-2</c:v>
                </c:pt>
                <c:pt idx="1850">
                  <c:v>1.5447732419318072E-2</c:v>
                </c:pt>
                <c:pt idx="1851">
                  <c:v>1.5447639825865167E-2</c:v>
                </c:pt>
                <c:pt idx="1852">
                  <c:v>1.5447576819385134E-2</c:v>
                </c:pt>
                <c:pt idx="1853">
                  <c:v>1.5447543490205717E-2</c:v>
                </c:pt>
                <c:pt idx="1854">
                  <c:v>1.5447539928095111E-2</c:v>
                </c:pt>
                <c:pt idx="1855">
                  <c:v>1.5447566222981379E-2</c:v>
                </c:pt>
                <c:pt idx="1856">
                  <c:v>1.5447622464792587E-2</c:v>
                </c:pt>
                <c:pt idx="1857">
                  <c:v>1.5447708743456801E-2</c:v>
                </c:pt>
                <c:pt idx="1858">
                  <c:v>1.5447825148822147E-2</c:v>
                </c:pt>
                <c:pt idx="1859">
                  <c:v>1.5447971771136437E-2</c:v>
                </c:pt>
                <c:pt idx="1860">
                  <c:v>1.5448148700167863E-2</c:v>
                </c:pt>
                <c:pt idx="1861">
                  <c:v>1.5448356025604681E-2</c:v>
                </c:pt>
                <c:pt idx="1862">
                  <c:v>1.5448593837694702E-2</c:v>
                </c:pt>
                <c:pt idx="1863">
                  <c:v>1.5448862226286053E-2</c:v>
                </c:pt>
                <c:pt idx="1864">
                  <c:v>1.5449161281226864E-2</c:v>
                </c:pt>
                <c:pt idx="1865">
                  <c:v>1.54494910924452E-2</c:v>
                </c:pt>
                <c:pt idx="1866">
                  <c:v>1.5449851750028998E-2</c:v>
                </c:pt>
                <c:pt idx="1867">
                  <c:v>1.5450243343666514E-2</c:v>
                </c:pt>
                <c:pt idx="1868">
                  <c:v>1.5450665963605559E-2</c:v>
                </c:pt>
                <c:pt idx="1869">
                  <c:v>1.5451119699534388E-2</c:v>
                </c:pt>
                <c:pt idx="1870">
                  <c:v>1.5451604641540939E-2</c:v>
                </c:pt>
                <c:pt idx="1871">
                  <c:v>1.5452120879313469E-2</c:v>
                </c:pt>
                <c:pt idx="1872">
                  <c:v>1.5452668503099787E-2</c:v>
                </c:pt>
                <c:pt idx="1873">
                  <c:v>1.5453247602588149E-2</c:v>
                </c:pt>
                <c:pt idx="1874">
                  <c:v>1.5453858267786558E-2</c:v>
                </c:pt>
                <c:pt idx="1875">
                  <c:v>1.5454500588703013E-2</c:v>
                </c:pt>
                <c:pt idx="1876">
                  <c:v>1.5455174655185644E-2</c:v>
                </c:pt>
                <c:pt idx="1877">
                  <c:v>1.5455880557162516E-2</c:v>
                </c:pt>
                <c:pt idx="1878">
                  <c:v>1.5456618384641629E-2</c:v>
                </c:pt>
                <c:pt idx="1879">
                  <c:v>1.5457388227391178E-2</c:v>
                </c:pt>
                <c:pt idx="1880">
                  <c:v>1.5458190175499098E-2</c:v>
                </c:pt>
                <c:pt idx="1881">
                  <c:v>1.5459024319053327E-2</c:v>
                </c:pt>
                <c:pt idx="1882">
                  <c:v>1.5459890747502314E-2</c:v>
                </c:pt>
                <c:pt idx="1883">
                  <c:v>1.546078955125374E-2</c:v>
                </c:pt>
                <c:pt idx="1884">
                  <c:v>1.5461720819995861E-2</c:v>
                </c:pt>
                <c:pt idx="1885">
                  <c:v>1.5462684643656743E-2</c:v>
                </c:pt>
                <c:pt idx="1886">
                  <c:v>1.5463681112324323E-2</c:v>
                </c:pt>
                <c:pt idx="1887">
                  <c:v>1.5464710315766794E-2</c:v>
                </c:pt>
                <c:pt idx="1888">
                  <c:v>1.5465772343992157E-2</c:v>
                </c:pt>
                <c:pt idx="1889">
                  <c:v>1.5466867287008412E-2</c:v>
                </c:pt>
                <c:pt idx="1890">
                  <c:v>1.5467995234583753E-2</c:v>
                </c:pt>
                <c:pt idx="1891">
                  <c:v>1.5469156276646245E-2</c:v>
                </c:pt>
                <c:pt idx="1892">
                  <c:v>1.5470350503283825E-2</c:v>
                </c:pt>
                <c:pt idx="1893">
                  <c:v>1.5471578004424558E-2</c:v>
                </c:pt>
                <c:pt idx="1894">
                  <c:v>1.5472838869836636E-2</c:v>
                </c:pt>
                <c:pt idx="1895">
                  <c:v>1.5474133189607997E-2</c:v>
                </c:pt>
                <c:pt idx="1896">
                  <c:v>1.547546105358677E-2</c:v>
                </c:pt>
                <c:pt idx="1897">
                  <c:v>1.5476822551780955E-2</c:v>
                </c:pt>
                <c:pt idx="1898">
                  <c:v>1.5478217774038683E-2</c:v>
                </c:pt>
                <c:pt idx="1899">
                  <c:v>1.5479646810288017E-2</c:v>
                </c:pt>
                <c:pt idx="1900">
                  <c:v>1.5481109750536959E-2</c:v>
                </c:pt>
                <c:pt idx="1901">
                  <c:v>1.5482606684713573E-2</c:v>
                </c:pt>
                <c:pt idx="1902">
                  <c:v>1.548413770266599E-2</c:v>
                </c:pt>
                <c:pt idx="1903">
                  <c:v>1.5485702894402209E-2</c:v>
                </c:pt>
                <c:pt idx="1904">
                  <c:v>1.548730234977036E-2</c:v>
                </c:pt>
                <c:pt idx="1905">
                  <c:v>1.5488936158778444E-2</c:v>
                </c:pt>
                <c:pt idx="1906">
                  <c:v>1.5490604411354525E-2</c:v>
                </c:pt>
                <c:pt idx="1907">
                  <c:v>1.5492307197346733E-2</c:v>
                </c:pt>
                <c:pt idx="1908">
                  <c:v>1.5494044606922941E-2</c:v>
                </c:pt>
                <c:pt idx="1909">
                  <c:v>1.5495816729771406E-2</c:v>
                </c:pt>
                <c:pt idx="1910">
                  <c:v>1.5497623655900128E-2</c:v>
                </c:pt>
                <c:pt idx="1911">
                  <c:v>1.5499465475237173E-2</c:v>
                </c:pt>
                <c:pt idx="1912">
                  <c:v>1.550134227763067E-2</c:v>
                </c:pt>
                <c:pt idx="1913">
                  <c:v>1.5503254153328427E-2</c:v>
                </c:pt>
                <c:pt idx="1914">
                  <c:v>1.5505201191858831E-2</c:v>
                </c:pt>
                <c:pt idx="1915">
                  <c:v>1.5507183483469689E-2</c:v>
                </c:pt>
                <c:pt idx="1916">
                  <c:v>1.5509201117849258E-2</c:v>
                </c:pt>
                <c:pt idx="1917">
                  <c:v>1.5511254185085477E-2</c:v>
                </c:pt>
                <c:pt idx="1918">
                  <c:v>1.5513342775106409E-2</c:v>
                </c:pt>
                <c:pt idx="1919">
                  <c:v>1.5515466977760184E-2</c:v>
                </c:pt>
                <c:pt idx="1920">
                  <c:v>1.5517626882974866E-2</c:v>
                </c:pt>
                <c:pt idx="1921">
                  <c:v>1.5519822580838394E-2</c:v>
                </c:pt>
                <c:pt idx="1922">
                  <c:v>1.5522054161118959E-2</c:v>
                </c:pt>
                <c:pt idx="1923">
                  <c:v>1.5524321713744627E-2</c:v>
                </c:pt>
                <c:pt idx="1924">
                  <c:v>1.5526625328803334E-2</c:v>
                </c:pt>
                <c:pt idx="1925">
                  <c:v>1.5528965096223146E-2</c:v>
                </c:pt>
                <c:pt idx="1926">
                  <c:v>1.553134110569232E-2</c:v>
                </c:pt>
                <c:pt idx="1927">
                  <c:v>1.5533753447378729E-2</c:v>
                </c:pt>
                <c:pt idx="1928">
                  <c:v>1.5536202210970629E-2</c:v>
                </c:pt>
                <c:pt idx="1929">
                  <c:v>1.553868748671583E-2</c:v>
                </c:pt>
                <c:pt idx="1930">
                  <c:v>1.554120936446246E-2</c:v>
                </c:pt>
                <c:pt idx="1931">
                  <c:v>1.554376793405865E-2</c:v>
                </c:pt>
                <c:pt idx="1932">
                  <c:v>1.5546363285272591E-2</c:v>
                </c:pt>
                <c:pt idx="1933">
                  <c:v>1.5548995508352093E-2</c:v>
                </c:pt>
                <c:pt idx="1934">
                  <c:v>1.5551664692985412E-2</c:v>
                </c:pt>
                <c:pt idx="1935">
                  <c:v>1.555437092958023E-2</c:v>
                </c:pt>
                <c:pt idx="1936">
                  <c:v>1.5557114307265252E-2</c:v>
                </c:pt>
                <c:pt idx="1937">
                  <c:v>1.5559894916687966E-2</c:v>
                </c:pt>
                <c:pt idx="1938">
                  <c:v>1.5562712847536631E-2</c:v>
                </c:pt>
                <c:pt idx="1939">
                  <c:v>1.5565568189499501E-2</c:v>
                </c:pt>
                <c:pt idx="1940">
                  <c:v>1.5568461032904324E-2</c:v>
                </c:pt>
                <c:pt idx="1941">
                  <c:v>1.5571391467359419E-2</c:v>
                </c:pt>
                <c:pt idx="1942">
                  <c:v>1.5574359583112596E-2</c:v>
                </c:pt>
                <c:pt idx="1943">
                  <c:v>1.5577365469772175E-2</c:v>
                </c:pt>
                <c:pt idx="1944">
                  <c:v>1.5580409217585967E-2</c:v>
                </c:pt>
                <c:pt idx="1945">
                  <c:v>1.558349091616229E-2</c:v>
                </c:pt>
                <c:pt idx="1946">
                  <c:v>1.5586610655748956E-2</c:v>
                </c:pt>
                <c:pt idx="1947">
                  <c:v>1.558976852603422E-2</c:v>
                </c:pt>
                <c:pt idx="1948">
                  <c:v>1.559296461710602E-2</c:v>
                </c:pt>
                <c:pt idx="1949">
                  <c:v>1.5596199018812484E-2</c:v>
                </c:pt>
                <c:pt idx="1950">
                  <c:v>1.5599471821081679E-2</c:v>
                </c:pt>
                <c:pt idx="1951">
                  <c:v>1.5602783113921603E-2</c:v>
                </c:pt>
                <c:pt idx="1952">
                  <c:v>1.5606132987180388E-2</c:v>
                </c:pt>
                <c:pt idx="1953">
                  <c:v>1.5609521530945969E-2</c:v>
                </c:pt>
                <c:pt idx="1954">
                  <c:v>1.5612948834906604E-2</c:v>
                </c:pt>
                <c:pt idx="1955">
                  <c:v>1.5616414989230165E-2</c:v>
                </c:pt>
                <c:pt idx="1956">
                  <c:v>1.561992008360491E-2</c:v>
                </c:pt>
                <c:pt idx="1957">
                  <c:v>1.5623464208198712E-2</c:v>
                </c:pt>
                <c:pt idx="1958">
                  <c:v>1.5627047452859699E-2</c:v>
                </c:pt>
                <c:pt idx="1959">
                  <c:v>1.5630669907515937E-2</c:v>
                </c:pt>
                <c:pt idx="1960">
                  <c:v>1.5634331662095491E-2</c:v>
                </c:pt>
                <c:pt idx="1961">
                  <c:v>1.5638032806446489E-2</c:v>
                </c:pt>
                <c:pt idx="1962">
                  <c:v>1.5641773430736805E-2</c:v>
                </c:pt>
                <c:pt idx="1963">
                  <c:v>1.5645553624494823E-2</c:v>
                </c:pt>
                <c:pt idx="1964">
                  <c:v>1.5649373478288098E-2</c:v>
                </c:pt>
                <c:pt idx="1965">
                  <c:v>1.5653233081405205E-2</c:v>
                </c:pt>
                <c:pt idx="1966">
                  <c:v>1.5657132524093953E-2</c:v>
                </c:pt>
                <c:pt idx="1967">
                  <c:v>1.5661071896362344E-2</c:v>
                </c:pt>
                <c:pt idx="1968">
                  <c:v>1.5665051287898635E-2</c:v>
                </c:pt>
                <c:pt idx="1969">
                  <c:v>1.5669070788790762E-2</c:v>
                </c:pt>
                <c:pt idx="1970">
                  <c:v>1.5673130488886855E-2</c:v>
                </c:pt>
                <c:pt idx="1971">
                  <c:v>1.5677230478194915E-2</c:v>
                </c:pt>
                <c:pt idx="1972">
                  <c:v>1.5681370846722942E-2</c:v>
                </c:pt>
                <c:pt idx="1973">
                  <c:v>1.5685550321249409E-2</c:v>
                </c:pt>
                <c:pt idx="1974">
                  <c:v>1.5689730793857493E-2</c:v>
                </c:pt>
                <c:pt idx="1975">
                  <c:v>1.5693894505153239E-2</c:v>
                </c:pt>
                <c:pt idx="1976">
                  <c:v>1.5698041399181406E-2</c:v>
                </c:pt>
                <c:pt idx="1977">
                  <c:v>1.5702171419427202E-2</c:v>
                </c:pt>
                <c:pt idx="1978">
                  <c:v>1.5706284509615642E-2</c:v>
                </c:pt>
                <c:pt idx="1979">
                  <c:v>1.5710380613551678E-2</c:v>
                </c:pt>
                <c:pt idx="1980">
                  <c:v>1.5714459674880388E-2</c:v>
                </c:pt>
                <c:pt idx="1981">
                  <c:v>1.571852163748666E-2</c:v>
                </c:pt>
                <c:pt idx="1982">
                  <c:v>1.5722566445015573E-2</c:v>
                </c:pt>
                <c:pt idx="1983">
                  <c:v>1.5726594041192143E-2</c:v>
                </c:pt>
                <c:pt idx="1984">
                  <c:v>1.5730604369661449E-2</c:v>
                </c:pt>
                <c:pt idx="1985">
                  <c:v>1.5734597374388315E-2</c:v>
                </c:pt>
                <c:pt idx="1986">
                  <c:v>1.5739139523205381E-2</c:v>
                </c:pt>
                <c:pt idx="1987">
                  <c:v>1.5743095215778879E-2</c:v>
                </c:pt>
                <c:pt idx="1988">
                  <c:v>1.5747033407631505E-2</c:v>
                </c:pt>
                <c:pt idx="1989">
                  <c:v>1.5750954042488274E-2</c:v>
                </c:pt>
                <c:pt idx="1990">
                  <c:v>1.5754857063994265E-2</c:v>
                </c:pt>
                <c:pt idx="1991">
                  <c:v>1.5758742416114302E-2</c:v>
                </c:pt>
                <c:pt idx="1992">
                  <c:v>1.5762610042253655E-2</c:v>
                </c:pt>
                <c:pt idx="1993">
                  <c:v>1.5766459886377149E-2</c:v>
                </c:pt>
                <c:pt idx="1994">
                  <c:v>1.5770291892049926E-2</c:v>
                </c:pt>
                <c:pt idx="1995">
                  <c:v>1.577410600323681E-2</c:v>
                </c:pt>
                <c:pt idx="1996">
                  <c:v>1.5777902163502944E-2</c:v>
                </c:pt>
                <c:pt idx="1997">
                  <c:v>1.5781680316573343E-2</c:v>
                </c:pt>
                <c:pt idx="1998">
                  <c:v>1.578544040625296E-2</c:v>
                </c:pt>
                <c:pt idx="1999">
                  <c:v>1.5789182376106936E-2</c:v>
                </c:pt>
                <c:pt idx="2000">
                  <c:v>1.5792906170100096E-2</c:v>
                </c:pt>
                <c:pt idx="2001">
                  <c:v>1.5796611731797583E-2</c:v>
                </c:pt>
                <c:pt idx="2002">
                  <c:v>1.5800299005004348E-2</c:v>
                </c:pt>
                <c:pt idx="2003">
                  <c:v>1.5803967933525342E-2</c:v>
                </c:pt>
                <c:pt idx="2004">
                  <c:v>1.5807618460845774E-2</c:v>
                </c:pt>
                <c:pt idx="2005">
                  <c:v>1.5811250530930465E-2</c:v>
                </c:pt>
                <c:pt idx="2006">
                  <c:v>1.581486408734456E-2</c:v>
                </c:pt>
                <c:pt idx="2007">
                  <c:v>1.581845907389301E-2</c:v>
                </c:pt>
                <c:pt idx="2008">
                  <c:v>1.5822035434380766E-2</c:v>
                </c:pt>
                <c:pt idx="2009">
                  <c:v>1.5825593112372971E-2</c:v>
                </c:pt>
                <c:pt idx="2010">
                  <c:v>1.5829132051914385E-2</c:v>
                </c:pt>
                <c:pt idx="2011">
                  <c:v>1.5832652196250407E-2</c:v>
                </c:pt>
                <c:pt idx="2012">
                  <c:v>1.5836153489585669E-2</c:v>
                </c:pt>
                <c:pt idx="2013">
                  <c:v>1.5839635875325442E-2</c:v>
                </c:pt>
                <c:pt idx="2014">
                  <c:v>1.5843099297354613E-2</c:v>
                </c:pt>
                <c:pt idx="2015">
                  <c:v>1.5846543699238325E-2</c:v>
                </c:pt>
                <c:pt idx="2016">
                  <c:v>1.5849969024941402E-2</c:v>
                </c:pt>
                <c:pt idx="2017">
                  <c:v>1.5853375218108923E-2</c:v>
                </c:pt>
                <c:pt idx="2018">
                  <c:v>1.5856762222306031E-2</c:v>
                </c:pt>
                <c:pt idx="2019">
                  <c:v>1.5860129981657423E-2</c:v>
                </c:pt>
                <c:pt idx="2020">
                  <c:v>1.5863478439408496E-2</c:v>
                </c:pt>
                <c:pt idx="2021">
                  <c:v>1.5866807539604011E-2</c:v>
                </c:pt>
                <c:pt idx="2022">
                  <c:v>1.5870117225889047E-2</c:v>
                </c:pt>
                <c:pt idx="2023">
                  <c:v>1.5873407441988618E-2</c:v>
                </c:pt>
                <c:pt idx="2024">
                  <c:v>1.5876678131627742E-2</c:v>
                </c:pt>
                <c:pt idx="2025">
                  <c:v>1.5879929238531432E-2</c:v>
                </c:pt>
                <c:pt idx="2026">
                  <c:v>1.5883160706424704E-2</c:v>
                </c:pt>
                <c:pt idx="2027">
                  <c:v>1.5886372479112509E-2</c:v>
                </c:pt>
                <c:pt idx="2028">
                  <c:v>1.5889564500239928E-2</c:v>
                </c:pt>
                <c:pt idx="2029">
                  <c:v>1.589273671361191E-2</c:v>
                </c:pt>
                <c:pt idx="2030">
                  <c:v>1.5895889062873536E-2</c:v>
                </c:pt>
                <c:pt idx="2031">
                  <c:v>1.5899021491829757E-2</c:v>
                </c:pt>
                <c:pt idx="2032">
                  <c:v>1.5902133944125652E-2</c:v>
                </c:pt>
                <c:pt idx="2033">
                  <c:v>1.5905226363646108E-2</c:v>
                </c:pt>
                <c:pt idx="2034">
                  <c:v>1.5908298693956269E-2</c:v>
                </c:pt>
                <c:pt idx="2035">
                  <c:v>1.591135087878115E-2</c:v>
                </c:pt>
                <c:pt idx="2036">
                  <c:v>1.5914382862005638E-2</c:v>
                </c:pt>
                <c:pt idx="2037">
                  <c:v>1.5917394587274813E-2</c:v>
                </c:pt>
                <c:pt idx="2038">
                  <c:v>1.5920811681082725E-2</c:v>
                </c:pt>
                <c:pt idx="2039">
                  <c:v>1.5923779806827909E-2</c:v>
                </c:pt>
                <c:pt idx="2040">
                  <c:v>1.5926727498039028E-2</c:v>
                </c:pt>
                <c:pt idx="2041">
                  <c:v>1.5929654697961482E-2</c:v>
                </c:pt>
                <c:pt idx="2042">
                  <c:v>1.5932561350640029E-2</c:v>
                </c:pt>
                <c:pt idx="2043">
                  <c:v>1.5935447399559877E-2</c:v>
                </c:pt>
                <c:pt idx="2044">
                  <c:v>1.5938312788605913E-2</c:v>
                </c:pt>
                <c:pt idx="2045">
                  <c:v>1.5941157461663025E-2</c:v>
                </c:pt>
                <c:pt idx="2046">
                  <c:v>1.5943981362136483E-2</c:v>
                </c:pt>
                <c:pt idx="2047">
                  <c:v>1.5946784433991112E-2</c:v>
                </c:pt>
                <c:pt idx="2048">
                  <c:v>1.5949566620792055E-2</c:v>
                </c:pt>
                <c:pt idx="2049">
                  <c:v>1.5952327866584071E-2</c:v>
                </c:pt>
                <c:pt idx="2050">
                  <c:v>1.5955068114692494E-2</c:v>
                </c:pt>
                <c:pt idx="2051">
                  <c:v>1.5957787309002214E-2</c:v>
                </c:pt>
                <c:pt idx="2052">
                  <c:v>1.596048539331818E-2</c:v>
                </c:pt>
                <c:pt idx="2053">
                  <c:v>1.5965338694535092E-2</c:v>
                </c:pt>
                <c:pt idx="2054">
                  <c:v>1.5965818006709043E-2</c:v>
                </c:pt>
                <c:pt idx="2055">
                  <c:v>1.5968452423313906E-2</c:v>
                </c:pt>
                <c:pt idx="2056">
                  <c:v>1.5971065504745141E-2</c:v>
                </c:pt>
                <c:pt idx="2057">
                  <c:v>1.59736571948077E-2</c:v>
                </c:pt>
                <c:pt idx="2058">
                  <c:v>1.5976227437146662E-2</c:v>
                </c:pt>
                <c:pt idx="2059">
                  <c:v>1.5978776175646914E-2</c:v>
                </c:pt>
                <c:pt idx="2060">
                  <c:v>1.5981303353873599E-2</c:v>
                </c:pt>
                <c:pt idx="2061">
                  <c:v>1.598380891563167E-2</c:v>
                </c:pt>
                <c:pt idx="2062">
                  <c:v>1.5986292804726077E-2</c:v>
                </c:pt>
                <c:pt idx="2063">
                  <c:v>1.5988754964721963E-2</c:v>
                </c:pt>
                <c:pt idx="2064">
                  <c:v>1.5991195339504216E-2</c:v>
                </c:pt>
                <c:pt idx="2065">
                  <c:v>1.599361387263798E-2</c:v>
                </c:pt>
                <c:pt idx="2066">
                  <c:v>1.5996010508088077E-2</c:v>
                </c:pt>
                <c:pt idx="2067">
                  <c:v>1.5998385189339714E-2</c:v>
                </c:pt>
                <c:pt idx="2068">
                  <c:v>1.6000737860197844E-2</c:v>
                </c:pt>
                <c:pt idx="2069">
                  <c:v>1.6003068464547354E-2</c:v>
                </c:pt>
                <c:pt idx="2070">
                  <c:v>1.6005376945873451E-2</c:v>
                </c:pt>
                <c:pt idx="2071">
                  <c:v>1.6007663248220894E-2</c:v>
                </c:pt>
                <c:pt idx="2072">
                  <c:v>1.6009927314994954E-2</c:v>
                </c:pt>
                <c:pt idx="2073">
                  <c:v>1.6012169090000583E-2</c:v>
                </c:pt>
                <c:pt idx="2074">
                  <c:v>1.6014388517122669E-2</c:v>
                </c:pt>
                <c:pt idx="2075">
                  <c:v>1.6016585539926353E-2</c:v>
                </c:pt>
                <c:pt idx="2076">
                  <c:v>1.6018760102296525E-2</c:v>
                </c:pt>
                <c:pt idx="2077">
                  <c:v>1.6020912147798327E-2</c:v>
                </c:pt>
                <c:pt idx="2078">
                  <c:v>1.6023041620236711E-2</c:v>
                </c:pt>
                <c:pt idx="2079">
                  <c:v>1.6025148463336691E-2</c:v>
                </c:pt>
                <c:pt idx="2080">
                  <c:v>1.6027232620983156E-2</c:v>
                </c:pt>
                <c:pt idx="2081">
                  <c:v>1.6029294036741248E-2</c:v>
                </c:pt>
                <c:pt idx="2082">
                  <c:v>1.6031332654256047E-2</c:v>
                </c:pt>
                <c:pt idx="2083">
                  <c:v>1.6033348417332505E-2</c:v>
                </c:pt>
                <c:pt idx="2084">
                  <c:v>1.6035341269775572E-2</c:v>
                </c:pt>
                <c:pt idx="2085">
                  <c:v>1.6037311155230327E-2</c:v>
                </c:pt>
                <c:pt idx="2086">
                  <c:v>1.6039258017581659E-2</c:v>
                </c:pt>
                <c:pt idx="2087">
                  <c:v>1.6041181800554583E-2</c:v>
                </c:pt>
                <c:pt idx="2088">
                  <c:v>1.6043082447474433E-2</c:v>
                </c:pt>
                <c:pt idx="2089">
                  <c:v>1.6044959902545841E-2</c:v>
                </c:pt>
                <c:pt idx="2090">
                  <c:v>1.6048054781911958E-2</c:v>
                </c:pt>
                <c:pt idx="2091">
                  <c:v>1.6049879177639781E-2</c:v>
                </c:pt>
                <c:pt idx="2092">
                  <c:v>1.605168019428227E-2</c:v>
                </c:pt>
                <c:pt idx="2093">
                  <c:v>1.6053457775724311E-2</c:v>
                </c:pt>
                <c:pt idx="2094">
                  <c:v>1.6055211865637631E-2</c:v>
                </c:pt>
                <c:pt idx="2095">
                  <c:v>1.6056942407747243E-2</c:v>
                </c:pt>
                <c:pt idx="2096">
                  <c:v>1.6058649345778164E-2</c:v>
                </c:pt>
                <c:pt idx="2097">
                  <c:v>1.6060332623428764E-2</c:v>
                </c:pt>
                <c:pt idx="2098">
                  <c:v>1.6061992184450702E-2</c:v>
                </c:pt>
                <c:pt idx="2099">
                  <c:v>1.6063627972568995E-2</c:v>
                </c:pt>
                <c:pt idx="2100">
                  <c:v>1.6065239931535302E-2</c:v>
                </c:pt>
                <c:pt idx="2101">
                  <c:v>1.6066828004994704E-2</c:v>
                </c:pt>
                <c:pt idx="2102">
                  <c:v>1.6068392136752152E-2</c:v>
                </c:pt>
                <c:pt idx="2103">
                  <c:v>1.6069932270506015E-2</c:v>
                </c:pt>
                <c:pt idx="2104">
                  <c:v>1.607137340481124E-2</c:v>
                </c:pt>
                <c:pt idx="2105">
                  <c:v>1.6072854891504562E-2</c:v>
                </c:pt>
                <c:pt idx="2106">
                  <c:v>1.6074312189306994E-2</c:v>
                </c:pt>
                <c:pt idx="2107">
                  <c:v>1.6075745242103423E-2</c:v>
                </c:pt>
                <c:pt idx="2108">
                  <c:v>1.6077153993618865E-2</c:v>
                </c:pt>
                <c:pt idx="2109">
                  <c:v>1.6078538387498398E-2</c:v>
                </c:pt>
                <c:pt idx="2110">
                  <c:v>1.6079898367387102E-2</c:v>
                </c:pt>
                <c:pt idx="2111">
                  <c:v>1.6081233877329737E-2</c:v>
                </c:pt>
                <c:pt idx="2112">
                  <c:v>1.6082544860731574E-2</c:v>
                </c:pt>
                <c:pt idx="2113">
                  <c:v>1.6083831261477499E-2</c:v>
                </c:pt>
                <c:pt idx="2114">
                  <c:v>1.6085093023132657E-2</c:v>
                </c:pt>
                <c:pt idx="2115">
                  <c:v>1.6086330089821743E-2</c:v>
                </c:pt>
                <c:pt idx="2116">
                  <c:v>1.6087542404870092E-2</c:v>
                </c:pt>
                <c:pt idx="2117">
                  <c:v>1.6088729912162592E-2</c:v>
                </c:pt>
                <c:pt idx="2118">
                  <c:v>1.6089892555344321E-2</c:v>
                </c:pt>
                <c:pt idx="2119">
                  <c:v>1.6091030278220231E-2</c:v>
                </c:pt>
                <c:pt idx="2120">
                  <c:v>1.6092143024595273E-2</c:v>
                </c:pt>
                <c:pt idx="2121">
                  <c:v>1.6093230738114528E-2</c:v>
                </c:pt>
                <c:pt idx="2122">
                  <c:v>1.6094293362423073E-2</c:v>
                </c:pt>
                <c:pt idx="2123">
                  <c:v>1.6095330841405797E-2</c:v>
                </c:pt>
                <c:pt idx="2124">
                  <c:v>1.6096343118867651E-2</c:v>
                </c:pt>
                <c:pt idx="2125">
                  <c:v>1.6097330138213906E-2</c:v>
                </c:pt>
                <c:pt idx="2126">
                  <c:v>1.6098291843489321E-2</c:v>
                </c:pt>
                <c:pt idx="2127">
                  <c:v>1.6099228178099168E-2</c:v>
                </c:pt>
                <c:pt idx="2128">
                  <c:v>1.6100139086248078E-2</c:v>
                </c:pt>
                <c:pt idx="2129">
                  <c:v>1.610102451118145E-2</c:v>
                </c:pt>
                <c:pt idx="2130">
                  <c:v>1.6101884396944044E-2</c:v>
                </c:pt>
                <c:pt idx="2131">
                  <c:v>1.6102718687180939E-2</c:v>
                </c:pt>
                <c:pt idx="2132">
                  <c:v>1.6103527325617151E-2</c:v>
                </c:pt>
                <c:pt idx="2133">
                  <c:v>1.6104310255817822E-2</c:v>
                </c:pt>
                <c:pt idx="2134">
                  <c:v>1.6105067421987584E-2</c:v>
                </c:pt>
                <c:pt idx="2135">
                  <c:v>1.6105798767291901E-2</c:v>
                </c:pt>
                <c:pt idx="2136">
                  <c:v>1.6106504235695596E-2</c:v>
                </c:pt>
                <c:pt idx="2137">
                  <c:v>1.6107183770923683E-2</c:v>
                </c:pt>
                <c:pt idx="2138">
                  <c:v>1.6107837316940987E-2</c:v>
                </c:pt>
                <c:pt idx="2139">
                  <c:v>1.6108464817072843E-2</c:v>
                </c:pt>
                <c:pt idx="2140">
                  <c:v>1.6109066215204138E-2</c:v>
                </c:pt>
                <c:pt idx="2141">
                  <c:v>1.6109641455219759E-2</c:v>
                </c:pt>
                <c:pt idx="2142">
                  <c:v>1.6110190480684849E-2</c:v>
                </c:pt>
                <c:pt idx="2143">
                  <c:v>1.6110713235324425E-2</c:v>
                </c:pt>
                <c:pt idx="2144">
                  <c:v>1.6111209663023374E-2</c:v>
                </c:pt>
                <c:pt idx="2145">
                  <c:v>1.6111679707266902E-2</c:v>
                </c:pt>
                <c:pt idx="2146">
                  <c:v>1.6112123312019833E-2</c:v>
                </c:pt>
                <c:pt idx="2147">
                  <c:v>1.611254042084731E-2</c:v>
                </c:pt>
                <c:pt idx="2148">
                  <c:v>1.6112930977794093E-2</c:v>
                </c:pt>
                <c:pt idx="2149">
                  <c:v>1.6113294926105581E-2</c:v>
                </c:pt>
                <c:pt idx="2150">
                  <c:v>1.6113632209746598E-2</c:v>
                </c:pt>
                <c:pt idx="2151">
                  <c:v>1.6113942772522094E-2</c:v>
                </c:pt>
                <c:pt idx="2152">
                  <c:v>1.6114226558157085E-2</c:v>
                </c:pt>
                <c:pt idx="2153">
                  <c:v>1.6114483510296651E-2</c:v>
                </c:pt>
                <c:pt idx="2154">
                  <c:v>1.611471357258587E-2</c:v>
                </c:pt>
                <c:pt idx="2155">
                  <c:v>1.6114916688909631E-2</c:v>
                </c:pt>
                <c:pt idx="2156">
                  <c:v>1.611509280315282E-2</c:v>
                </c:pt>
                <c:pt idx="2157">
                  <c:v>1.61152418584809E-2</c:v>
                </c:pt>
                <c:pt idx="2158">
                  <c:v>1.6115363799258375E-2</c:v>
                </c:pt>
                <c:pt idx="2159">
                  <c:v>1.6115458568890517E-2</c:v>
                </c:pt>
                <c:pt idx="2160">
                  <c:v>1.6115526111182277E-2</c:v>
                </c:pt>
                <c:pt idx="2161">
                  <c:v>1.6115566369778733E-2</c:v>
                </c:pt>
                <c:pt idx="2162">
                  <c:v>1.6115579288564774E-2</c:v>
                </c:pt>
                <c:pt idx="2163">
                  <c:v>1.6115564811105543E-2</c:v>
                </c:pt>
                <c:pt idx="2164">
                  <c:v>1.6115522881285926E-2</c:v>
                </c:pt>
                <c:pt idx="2165">
                  <c:v>1.6115453442671068E-2</c:v>
                </c:pt>
                <c:pt idx="2166">
                  <c:v>1.6115356439225792E-2</c:v>
                </c:pt>
                <c:pt idx="2167">
                  <c:v>1.6115231814435305E-2</c:v>
                </c:pt>
                <c:pt idx="2168">
                  <c:v>1.6115079512024622E-2</c:v>
                </c:pt>
                <c:pt idx="2169">
                  <c:v>1.6114899476038502E-2</c:v>
                </c:pt>
                <c:pt idx="2170">
                  <c:v>1.6114691649962154E-2</c:v>
                </c:pt>
                <c:pt idx="2171">
                  <c:v>1.6114455977520592E-2</c:v>
                </c:pt>
                <c:pt idx="2172">
                  <c:v>1.6114192402518768E-2</c:v>
                </c:pt>
                <c:pt idx="2173">
                  <c:v>1.611390086860176E-2</c:v>
                </c:pt>
                <c:pt idx="2174">
                  <c:v>1.6113581319654458E-2</c:v>
                </c:pt>
                <c:pt idx="2175">
                  <c:v>1.6113233699162066E-2</c:v>
                </c:pt>
                <c:pt idx="2176">
                  <c:v>1.611285795108941E-2</c:v>
                </c:pt>
                <c:pt idx="2177">
                  <c:v>1.6112454019161504E-2</c:v>
                </c:pt>
                <c:pt idx="2178">
                  <c:v>1.6112021847023428E-2</c:v>
                </c:pt>
                <c:pt idx="2179">
                  <c:v>1.611156137832026E-2</c:v>
                </c:pt>
                <c:pt idx="2180">
                  <c:v>1.6111072556856953E-2</c:v>
                </c:pt>
                <c:pt idx="2181">
                  <c:v>1.6110555326438458E-2</c:v>
                </c:pt>
                <c:pt idx="2182">
                  <c:v>1.6110009630709854E-2</c:v>
                </c:pt>
                <c:pt idx="2183">
                  <c:v>1.6109435413476092E-2</c:v>
                </c:pt>
                <c:pt idx="2184">
                  <c:v>1.6108832618462188E-2</c:v>
                </c:pt>
                <c:pt idx="2185">
                  <c:v>1.6108201189153348E-2</c:v>
                </c:pt>
                <c:pt idx="2186">
                  <c:v>1.6107541069674269E-2</c:v>
                </c:pt>
                <c:pt idx="2187">
                  <c:v>1.6106852203510158E-2</c:v>
                </c:pt>
                <c:pt idx="2188">
                  <c:v>1.6106134534545902E-2</c:v>
                </c:pt>
                <c:pt idx="2189">
                  <c:v>1.6105388006346644E-2</c:v>
                </c:pt>
                <c:pt idx="2190">
                  <c:v>1.6104612562477527E-2</c:v>
                </c:pt>
                <c:pt idx="2191">
                  <c:v>1.610380814722312E-2</c:v>
                </c:pt>
                <c:pt idx="2192">
                  <c:v>1.6102974703908757E-2</c:v>
                </c:pt>
                <c:pt idx="2193">
                  <c:v>1.6102112176339389E-2</c:v>
                </c:pt>
                <c:pt idx="2194">
                  <c:v>1.6101220508240033E-2</c:v>
                </c:pt>
                <c:pt idx="2195">
                  <c:v>1.6100299643415639E-2</c:v>
                </c:pt>
                <c:pt idx="2196">
                  <c:v>1.6099349525591222E-2</c:v>
                </c:pt>
                <c:pt idx="2197">
                  <c:v>1.6098370098251991E-2</c:v>
                </c:pt>
                <c:pt idx="2198">
                  <c:v>1.6097361305442703E-2</c:v>
                </c:pt>
                <c:pt idx="2199">
                  <c:v>1.6096323090888376E-2</c:v>
                </c:pt>
                <c:pt idx="2200">
                  <c:v>1.6095255397994279E-2</c:v>
                </c:pt>
                <c:pt idx="2201">
                  <c:v>1.6094158170885109E-2</c:v>
                </c:pt>
                <c:pt idx="2202">
                  <c:v>1.60930313528862E-2</c:v>
                </c:pt>
                <c:pt idx="2203">
                  <c:v>1.6091874888202184E-2</c:v>
                </c:pt>
                <c:pt idx="2204">
                  <c:v>1.6090688720238333E-2</c:v>
                </c:pt>
                <c:pt idx="2205">
                  <c:v>1.6089472792719661E-2</c:v>
                </c:pt>
                <c:pt idx="2206">
                  <c:v>1.6088227049531056E-2</c:v>
                </c:pt>
                <c:pt idx="2207">
                  <c:v>1.6086951434397534E-2</c:v>
                </c:pt>
                <c:pt idx="2208">
                  <c:v>1.6085645890724365E-2</c:v>
                </c:pt>
                <c:pt idx="2209">
                  <c:v>1.6084310362796117E-2</c:v>
                </c:pt>
                <c:pt idx="2210">
                  <c:v>1.6082944793938125E-2</c:v>
                </c:pt>
                <c:pt idx="2211">
                  <c:v>1.6081549127955341E-2</c:v>
                </c:pt>
                <c:pt idx="2212">
                  <c:v>1.6080123308652716E-2</c:v>
                </c:pt>
                <c:pt idx="2213">
                  <c:v>1.6078667279835201E-2</c:v>
                </c:pt>
                <c:pt idx="2214">
                  <c:v>1.6077180984988004E-2</c:v>
                </c:pt>
                <c:pt idx="2215">
                  <c:v>1.6075664367916076E-2</c:v>
                </c:pt>
                <c:pt idx="2216">
                  <c:v>1.607411737258424E-2</c:v>
                </c:pt>
                <c:pt idx="2217">
                  <c:v>1.6072539942477704E-2</c:v>
                </c:pt>
                <c:pt idx="2218">
                  <c:v>1.6070932021481354E-2</c:v>
                </c:pt>
                <c:pt idx="2219">
                  <c:v>1.6069293553080399E-2</c:v>
                </c:pt>
                <c:pt idx="2220">
                  <c:v>1.6067624481399534E-2</c:v>
                </c:pt>
                <c:pt idx="2221">
                  <c:v>1.6065924749844029E-2</c:v>
                </c:pt>
                <c:pt idx="2222">
                  <c:v>1.6064194301979029E-2</c:v>
                </c:pt>
                <c:pt idx="2223">
                  <c:v>1.6062433082169036E-2</c:v>
                </c:pt>
                <c:pt idx="2224">
                  <c:v>1.6060641033579515E-2</c:v>
                </c:pt>
                <c:pt idx="2225">
                  <c:v>1.6058818100255223E-2</c:v>
                </c:pt>
                <c:pt idx="2226">
                  <c:v>1.6056964225601433E-2</c:v>
                </c:pt>
                <c:pt idx="2227">
                  <c:v>1.6055079353822777E-2</c:v>
                </c:pt>
                <c:pt idx="2228">
                  <c:v>1.6053163428324524E-2</c:v>
                </c:pt>
                <c:pt idx="2229">
                  <c:v>1.6051216392831691E-2</c:v>
                </c:pt>
                <c:pt idx="2230">
                  <c:v>1.6049238191309101E-2</c:v>
                </c:pt>
                <c:pt idx="2231">
                  <c:v>1.6047228767082089E-2</c:v>
                </c:pt>
                <c:pt idx="2232">
                  <c:v>1.6045188064275351E-2</c:v>
                </c:pt>
                <c:pt idx="2233">
                  <c:v>1.6043116026374094E-2</c:v>
                </c:pt>
                <c:pt idx="2234">
                  <c:v>1.6041012597263204E-2</c:v>
                </c:pt>
                <c:pt idx="2235">
                  <c:v>1.6038877720667699E-2</c:v>
                </c:pt>
                <c:pt idx="2236">
                  <c:v>1.6036711340152721E-2</c:v>
                </c:pt>
                <c:pt idx="2237">
                  <c:v>1.6034513399603156E-2</c:v>
                </c:pt>
                <c:pt idx="2238">
                  <c:v>1.6032283842664086E-2</c:v>
                </c:pt>
                <c:pt idx="2239">
                  <c:v>1.6030022613220396E-2</c:v>
                </c:pt>
                <c:pt idx="2240">
                  <c:v>1.6027729654837231E-2</c:v>
                </c:pt>
                <c:pt idx="2241">
                  <c:v>1.6025404911159669E-2</c:v>
                </c:pt>
                <c:pt idx="2242">
                  <c:v>1.6023048326312406E-2</c:v>
                </c:pt>
                <c:pt idx="2243">
                  <c:v>1.6020659843700713E-2</c:v>
                </c:pt>
                <c:pt idx="2244">
                  <c:v>1.6018239407049606E-2</c:v>
                </c:pt>
                <c:pt idx="2245">
                  <c:v>1.6015786960164036E-2</c:v>
                </c:pt>
                <c:pt idx="2246">
                  <c:v>1.601330244692889E-2</c:v>
                </c:pt>
                <c:pt idx="2247">
                  <c:v>1.6010785810749439E-2</c:v>
                </c:pt>
                <c:pt idx="2248">
                  <c:v>1.6008236995590508E-2</c:v>
                </c:pt>
                <c:pt idx="2249">
                  <c:v>1.6005655945177111E-2</c:v>
                </c:pt>
                <c:pt idx="2250">
                  <c:v>1.6003042603234263E-2</c:v>
                </c:pt>
                <c:pt idx="2251">
                  <c:v>1.6000396913327108E-2</c:v>
                </c:pt>
                <c:pt idx="2252">
                  <c:v>1.5997718819340534E-2</c:v>
                </c:pt>
                <c:pt idx="2253">
                  <c:v>1.5995008265079491E-2</c:v>
                </c:pt>
                <c:pt idx="2254">
                  <c:v>1.5992265194109123E-2</c:v>
                </c:pt>
                <c:pt idx="2255">
                  <c:v>1.5989489550234381E-2</c:v>
                </c:pt>
                <c:pt idx="2256">
                  <c:v>1.5986681277260217E-2</c:v>
                </c:pt>
                <c:pt idx="2257">
                  <c:v>1.5983840318671838E-2</c:v>
                </c:pt>
                <c:pt idx="2258">
                  <c:v>1.5980966618514003E-2</c:v>
                </c:pt>
                <c:pt idx="2259">
                  <c:v>1.597806012027192E-2</c:v>
                </c:pt>
                <c:pt idx="2260">
                  <c:v>1.5975120767830475E-2</c:v>
                </c:pt>
                <c:pt idx="2261">
                  <c:v>1.5972148504914685E-2</c:v>
                </c:pt>
                <c:pt idx="2262">
                  <c:v>1.596914327492982E-2</c:v>
                </c:pt>
                <c:pt idx="2263">
                  <c:v>1.5966105022080512E-2</c:v>
                </c:pt>
                <c:pt idx="2264">
                  <c:v>1.5963033690011841E-2</c:v>
                </c:pt>
                <c:pt idx="2265">
                  <c:v>1.5959929222129077E-2</c:v>
                </c:pt>
                <c:pt idx="2266">
                  <c:v>1.5956791562556916E-2</c:v>
                </c:pt>
                <c:pt idx="2267">
                  <c:v>1.5953620654860501E-2</c:v>
                </c:pt>
                <c:pt idx="2268">
                  <c:v>1.5950416442684912E-2</c:v>
                </c:pt>
                <c:pt idx="2269">
                  <c:v>1.5947178869755163E-2</c:v>
                </c:pt>
                <c:pt idx="2270">
                  <c:v>1.5943907880036079E-2</c:v>
                </c:pt>
                <c:pt idx="2271">
                  <c:v>1.5940603417092802E-2</c:v>
                </c:pt>
                <c:pt idx="2272">
                  <c:v>1.5937265424490477E-2</c:v>
                </c:pt>
                <c:pt idx="2273">
                  <c:v>1.5933893846273861E-2</c:v>
                </c:pt>
                <c:pt idx="2274">
                  <c:v>1.5930488626008099E-2</c:v>
                </c:pt>
                <c:pt idx="2275">
                  <c:v>1.592704970773795E-2</c:v>
                </c:pt>
                <c:pt idx="2276">
                  <c:v>1.5923577034548941E-2</c:v>
                </c:pt>
                <c:pt idx="2277">
                  <c:v>1.5920070550645704E-2</c:v>
                </c:pt>
                <c:pt idx="2278">
                  <c:v>1.5916530199673318E-2</c:v>
                </c:pt>
                <c:pt idx="2279">
                  <c:v>1.5912955925276862E-2</c:v>
                </c:pt>
                <c:pt idx="2280">
                  <c:v>1.5909347671341223E-2</c:v>
                </c:pt>
                <c:pt idx="2281">
                  <c:v>1.5905705381511481E-2</c:v>
                </c:pt>
                <c:pt idx="2282">
                  <c:v>1.5902028999512652E-2</c:v>
                </c:pt>
                <c:pt idx="2283">
                  <c:v>1.5898318469149686E-2</c:v>
                </c:pt>
                <c:pt idx="2284">
                  <c:v>1.5894573733907791E-2</c:v>
                </c:pt>
                <c:pt idx="2285">
                  <c:v>1.5890794737911662E-2</c:v>
                </c:pt>
                <c:pt idx="2286">
                  <c:v>1.5886981424566571E-2</c:v>
                </c:pt>
                <c:pt idx="2287">
                  <c:v>1.5883133737677468E-2</c:v>
                </c:pt>
                <c:pt idx="2288">
                  <c:v>1.5879251621049306E-2</c:v>
                </c:pt>
                <c:pt idx="2289">
                  <c:v>1.5875335018487036E-2</c:v>
                </c:pt>
                <c:pt idx="2290">
                  <c:v>1.58713838735558E-2</c:v>
                </c:pt>
                <c:pt idx="2291">
                  <c:v>1.5867398129980614E-2</c:v>
                </c:pt>
                <c:pt idx="2292">
                  <c:v>1.586337773156643E-2</c:v>
                </c:pt>
                <c:pt idx="2293">
                  <c:v>1.5859322622198135E-2</c:v>
                </c:pt>
                <c:pt idx="2294">
                  <c:v>1.5855232745360937E-2</c:v>
                </c:pt>
                <c:pt idx="2295">
                  <c:v>1.5851108044779849E-2</c:v>
                </c:pt>
                <c:pt idx="2296">
                  <c:v>1.5846948464499633E-2</c:v>
                </c:pt>
                <c:pt idx="2297">
                  <c:v>1.5842753947765686E-2</c:v>
                </c:pt>
                <c:pt idx="2298">
                  <c:v>1.5837917363512588E-2</c:v>
                </c:pt>
                <c:pt idx="2299">
                  <c:v>1.5833647794094574E-2</c:v>
                </c:pt>
                <c:pt idx="2300">
                  <c:v>1.5829343111724015E-2</c:v>
                </c:pt>
                <c:pt idx="2301">
                  <c:v>1.5825003260125925E-2</c:v>
                </c:pt>
                <c:pt idx="2302">
                  <c:v>1.5820628182945384E-2</c:v>
                </c:pt>
                <c:pt idx="2303">
                  <c:v>1.5816217823827472E-2</c:v>
                </c:pt>
                <c:pt idx="2304">
                  <c:v>1.5811772126737011E-2</c:v>
                </c:pt>
                <c:pt idx="2305">
                  <c:v>1.5807291035239146E-2</c:v>
                </c:pt>
                <c:pt idx="2306">
                  <c:v>1.5802774493058891E-2</c:v>
                </c:pt>
                <c:pt idx="2307">
                  <c:v>1.5798222444001198E-2</c:v>
                </c:pt>
                <c:pt idx="2308">
                  <c:v>1.5793634831791081E-2</c:v>
                </c:pt>
                <c:pt idx="2309">
                  <c:v>1.5789011600233493E-2</c:v>
                </c:pt>
                <c:pt idx="2310">
                  <c:v>1.5784352692893577E-2</c:v>
                </c:pt>
                <c:pt idx="2311">
                  <c:v>1.5779658053496348E-2</c:v>
                </c:pt>
                <c:pt idx="2312">
                  <c:v>1.5774927626086566E-2</c:v>
                </c:pt>
                <c:pt idx="2313">
                  <c:v>1.5770161353989565E-2</c:v>
                </c:pt>
                <c:pt idx="2314">
                  <c:v>1.5765359181170169E-2</c:v>
                </c:pt>
                <c:pt idx="2315">
                  <c:v>1.5760521051113585E-2</c:v>
                </c:pt>
                <c:pt idx="2316">
                  <c:v>1.5754947658646046E-2</c:v>
                </c:pt>
                <c:pt idx="2317">
                  <c:v>1.5750032288455174E-2</c:v>
                </c:pt>
                <c:pt idx="2318">
                  <c:v>1.5745080784448362E-2</c:v>
                </c:pt>
                <c:pt idx="2319">
                  <c:v>1.5740093090190754E-2</c:v>
                </c:pt>
                <c:pt idx="2320">
                  <c:v>1.5735069149647174E-2</c:v>
                </c:pt>
                <c:pt idx="2321">
                  <c:v>1.5730008906302828E-2</c:v>
                </c:pt>
                <c:pt idx="2322">
                  <c:v>1.5724912303962668E-2</c:v>
                </c:pt>
                <c:pt idx="2323">
                  <c:v>1.5719779286591518E-2</c:v>
                </c:pt>
                <c:pt idx="2324">
                  <c:v>1.5714609797434775E-2</c:v>
                </c:pt>
                <c:pt idx="2325">
                  <c:v>1.5709403780617137E-2</c:v>
                </c:pt>
                <c:pt idx="2326">
                  <c:v>1.5704161179863618E-2</c:v>
                </c:pt>
                <c:pt idx="2327">
                  <c:v>1.5698881938739362E-2</c:v>
                </c:pt>
                <c:pt idx="2328">
                  <c:v>1.5693566001049319E-2</c:v>
                </c:pt>
                <c:pt idx="2329">
                  <c:v>1.5688213310518506E-2</c:v>
                </c:pt>
                <c:pt idx="2330">
                  <c:v>1.568282381103181E-2</c:v>
                </c:pt>
                <c:pt idx="2331">
                  <c:v>1.5677397445994501E-2</c:v>
                </c:pt>
                <c:pt idx="2332">
                  <c:v>1.5671934159531276E-2</c:v>
                </c:pt>
                <c:pt idx="2333">
                  <c:v>1.5666433894967469E-2</c:v>
                </c:pt>
                <c:pt idx="2334">
                  <c:v>1.5660896596187968E-2</c:v>
                </c:pt>
                <c:pt idx="2335">
                  <c:v>1.5655322207237532E-2</c:v>
                </c:pt>
                <c:pt idx="2336">
                  <c:v>1.5649710671361561E-2</c:v>
                </c:pt>
                <c:pt idx="2337">
                  <c:v>1.5644061932604814E-2</c:v>
                </c:pt>
                <c:pt idx="2338">
                  <c:v>1.5638375934532434E-2</c:v>
                </c:pt>
                <c:pt idx="2339">
                  <c:v>1.5632652621109244E-2</c:v>
                </c:pt>
                <c:pt idx="2340">
                  <c:v>1.5626891935820453E-2</c:v>
                </c:pt>
                <c:pt idx="2341">
                  <c:v>1.5621093822471011E-2</c:v>
                </c:pt>
                <c:pt idx="2342">
                  <c:v>1.5615258224705997E-2</c:v>
                </c:pt>
                <c:pt idx="2343">
                  <c:v>1.5609385086570171E-2</c:v>
                </c:pt>
                <c:pt idx="2344">
                  <c:v>1.5603474351468805E-2</c:v>
                </c:pt>
                <c:pt idx="2345">
                  <c:v>1.5597525963206849E-2</c:v>
                </c:pt>
                <c:pt idx="2346">
                  <c:v>1.5591539865749127E-2</c:v>
                </c:pt>
                <c:pt idx="2347">
                  <c:v>1.5585516002580846E-2</c:v>
                </c:pt>
                <c:pt idx="2348">
                  <c:v>1.5579454317347086E-2</c:v>
                </c:pt>
                <c:pt idx="2349">
                  <c:v>1.5573354754092605E-2</c:v>
                </c:pt>
                <c:pt idx="2350">
                  <c:v>1.5566129470707679E-2</c:v>
                </c:pt>
                <c:pt idx="2351">
                  <c:v>1.5559942582159536E-2</c:v>
                </c:pt>
                <c:pt idx="2352">
                  <c:v>1.5553717627474484E-2</c:v>
                </c:pt>
                <c:pt idx="2353">
                  <c:v>1.5547454550350892E-2</c:v>
                </c:pt>
                <c:pt idx="2354">
                  <c:v>1.5541153294567067E-2</c:v>
                </c:pt>
                <c:pt idx="2355">
                  <c:v>1.5534813803848024E-2</c:v>
                </c:pt>
                <c:pt idx="2356">
                  <c:v>1.5528436021945424E-2</c:v>
                </c:pt>
                <c:pt idx="2357">
                  <c:v>1.5522019892530992E-2</c:v>
                </c:pt>
                <c:pt idx="2358">
                  <c:v>1.5515565359409678E-2</c:v>
                </c:pt>
                <c:pt idx="2359">
                  <c:v>1.5509072366253207E-2</c:v>
                </c:pt>
                <c:pt idx="2360">
                  <c:v>1.5502540856786595E-2</c:v>
                </c:pt>
                <c:pt idx="2361">
                  <c:v>1.5495970774788148E-2</c:v>
                </c:pt>
                <c:pt idx="2362">
                  <c:v>1.5489362063982881E-2</c:v>
                </c:pt>
                <c:pt idx="2363">
                  <c:v>1.5482714668069164E-2</c:v>
                </c:pt>
                <c:pt idx="2364">
                  <c:v>1.5472486430478938E-2</c:v>
                </c:pt>
                <c:pt idx="2365">
                  <c:v>1.5465745430640609E-2</c:v>
                </c:pt>
                <c:pt idx="2366">
                  <c:v>1.5458965555739113E-2</c:v>
                </c:pt>
                <c:pt idx="2367">
                  <c:v>1.5452146749659335E-2</c:v>
                </c:pt>
                <c:pt idx="2368">
                  <c:v>1.5445288956286163E-2</c:v>
                </c:pt>
                <c:pt idx="2369">
                  <c:v>1.5438392119104805E-2</c:v>
                </c:pt>
                <c:pt idx="2370">
                  <c:v>1.5431456181760339E-2</c:v>
                </c:pt>
                <c:pt idx="2371">
                  <c:v>1.5424481088457398E-2</c:v>
                </c:pt>
                <c:pt idx="2372">
                  <c:v>1.5417466782521316E-2</c:v>
                </c:pt>
                <c:pt idx="2373">
                  <c:v>1.5410413207677109E-2</c:v>
                </c:pt>
                <c:pt idx="2374">
                  <c:v>1.5403320308049473E-2</c:v>
                </c:pt>
                <c:pt idx="2375">
                  <c:v>1.539618802680387E-2</c:v>
                </c:pt>
                <c:pt idx="2376">
                  <c:v>1.5389016308304804E-2</c:v>
                </c:pt>
                <c:pt idx="2377">
                  <c:v>1.5381805095637802E-2</c:v>
                </c:pt>
                <c:pt idx="2378">
                  <c:v>1.5374554333007495E-2</c:v>
                </c:pt>
                <c:pt idx="2379">
                  <c:v>1.5367263963979028E-2</c:v>
                </c:pt>
                <c:pt idx="2380">
                  <c:v>1.535993393235735E-2</c:v>
                </c:pt>
                <c:pt idx="2381">
                  <c:v>1.5352564181707606E-2</c:v>
                </c:pt>
                <c:pt idx="2382">
                  <c:v>1.5345154655914683E-2</c:v>
                </c:pt>
                <c:pt idx="2383">
                  <c:v>1.5337705298703597E-2</c:v>
                </c:pt>
                <c:pt idx="2384">
                  <c:v>1.5330216053559553E-2</c:v>
                </c:pt>
                <c:pt idx="2385">
                  <c:v>1.5322686864687185E-2</c:v>
                </c:pt>
                <c:pt idx="2386">
                  <c:v>1.5315117675571699E-2</c:v>
                </c:pt>
                <c:pt idx="2387">
                  <c:v>1.5307508429858174E-2</c:v>
                </c:pt>
                <c:pt idx="2388">
                  <c:v>1.529985907119169E-2</c:v>
                </c:pt>
                <c:pt idx="2389">
                  <c:v>1.5292169543776879E-2</c:v>
                </c:pt>
                <c:pt idx="2390">
                  <c:v>1.5284439790859139E-2</c:v>
                </c:pt>
                <c:pt idx="2391">
                  <c:v>1.5276669756323358E-2</c:v>
                </c:pt>
                <c:pt idx="2392">
                  <c:v>1.5268859383974487E-2</c:v>
                </c:pt>
                <c:pt idx="2393">
                  <c:v>1.5261008617537541E-2</c:v>
                </c:pt>
                <c:pt idx="2394">
                  <c:v>1.5253117400737537E-2</c:v>
                </c:pt>
                <c:pt idx="2395">
                  <c:v>1.5245185677219553E-2</c:v>
                </c:pt>
                <c:pt idx="2396">
                  <c:v>1.523721339078854E-2</c:v>
                </c:pt>
                <c:pt idx="2397">
                  <c:v>1.5229200485169514E-2</c:v>
                </c:pt>
                <c:pt idx="2398">
                  <c:v>1.5221146904167426E-2</c:v>
                </c:pt>
                <c:pt idx="2399">
                  <c:v>1.5213052591427356E-2</c:v>
                </c:pt>
                <c:pt idx="2400">
                  <c:v>1.5204917490674319E-2</c:v>
                </c:pt>
                <c:pt idx="2401">
                  <c:v>1.519674154563333E-2</c:v>
                </c:pt>
                <c:pt idx="2402">
                  <c:v>1.518852470010934E-2</c:v>
                </c:pt>
                <c:pt idx="2403">
                  <c:v>1.5180266897907302E-2</c:v>
                </c:pt>
                <c:pt idx="2404">
                  <c:v>1.5171968082512421E-2</c:v>
                </c:pt>
                <c:pt idx="2405">
                  <c:v>1.5163628197809587E-2</c:v>
                </c:pt>
                <c:pt idx="2406">
                  <c:v>1.5155247187523813E-2</c:v>
                </c:pt>
                <c:pt idx="2407">
                  <c:v>1.5146824995460051E-2</c:v>
                </c:pt>
                <c:pt idx="2408">
                  <c:v>1.5138361565183445E-2</c:v>
                </c:pt>
                <c:pt idx="2409">
                  <c:v>1.5129856840498945E-2</c:v>
                </c:pt>
                <c:pt idx="2410">
                  <c:v>1.512131076529144E-2</c:v>
                </c:pt>
                <c:pt idx="2411">
                  <c:v>1.5112723283126073E-2</c:v>
                </c:pt>
                <c:pt idx="2412">
                  <c:v>1.5104094337727858E-2</c:v>
                </c:pt>
                <c:pt idx="2413">
                  <c:v>1.509542387306162E-2</c:v>
                </c:pt>
                <c:pt idx="2414">
                  <c:v>1.5086711832452693E-2</c:v>
                </c:pt>
                <c:pt idx="2415">
                  <c:v>1.5077958160025773E-2</c:v>
                </c:pt>
                <c:pt idx="2416">
                  <c:v>1.5069162799266067E-2</c:v>
                </c:pt>
                <c:pt idx="2417">
                  <c:v>1.5060325693898591E-2</c:v>
                </c:pt>
                <c:pt idx="2418">
                  <c:v>1.5051446787888167E-2</c:v>
                </c:pt>
                <c:pt idx="2419">
                  <c:v>1.5042526024879876E-2</c:v>
                </c:pt>
                <c:pt idx="2420">
                  <c:v>1.5033563348438861E-2</c:v>
                </c:pt>
                <c:pt idx="2421">
                  <c:v>1.5024558702450008E-2</c:v>
                </c:pt>
                <c:pt idx="2422">
                  <c:v>1.5015512030638334E-2</c:v>
                </c:pt>
                <c:pt idx="2423">
                  <c:v>1.5006423276888725E-2</c:v>
                </c:pt>
                <c:pt idx="2424">
                  <c:v>1.4997292384366645E-2</c:v>
                </c:pt>
                <c:pt idx="2425">
                  <c:v>1.4988119297596469E-2</c:v>
                </c:pt>
                <c:pt idx="2426">
                  <c:v>1.4978903959663725E-2</c:v>
                </c:pt>
                <c:pt idx="2427">
                  <c:v>1.4969646314693108E-2</c:v>
                </c:pt>
                <c:pt idx="2428">
                  <c:v>1.4960346306169825E-2</c:v>
                </c:pt>
                <c:pt idx="2429">
                  <c:v>1.4951003878138636E-2</c:v>
                </c:pt>
                <c:pt idx="2430">
                  <c:v>1.4941618974004811E-2</c:v>
                </c:pt>
                <c:pt idx="2431">
                  <c:v>1.4932191537573303E-2</c:v>
                </c:pt>
                <c:pt idx="2432">
                  <c:v>1.4922721512728998E-2</c:v>
                </c:pt>
                <c:pt idx="2433">
                  <c:v>1.4913208843116976E-2</c:v>
                </c:pt>
                <c:pt idx="2434">
                  <c:v>1.4903653472462253E-2</c:v>
                </c:pt>
                <c:pt idx="2435">
                  <c:v>1.4894055344409907E-2</c:v>
                </c:pt>
                <c:pt idx="2436">
                  <c:v>1.4884414403004698E-2</c:v>
                </c:pt>
                <c:pt idx="2437">
                  <c:v>1.4874730591571961E-2</c:v>
                </c:pt>
                <c:pt idx="2438">
                  <c:v>1.4865003854076519E-2</c:v>
                </c:pt>
                <c:pt idx="2439">
                  <c:v>1.4855234134243389E-2</c:v>
                </c:pt>
                <c:pt idx="2440">
                  <c:v>1.4845421375877521E-2</c:v>
                </c:pt>
                <c:pt idx="2441">
                  <c:v>1.4835565522384186E-2</c:v>
                </c:pt>
                <c:pt idx="2442">
                  <c:v>1.4825666517968017E-2</c:v>
                </c:pt>
                <c:pt idx="2443">
                  <c:v>1.4815724306034284E-2</c:v>
                </c:pt>
                <c:pt idx="2444">
                  <c:v>1.4805738830467874E-2</c:v>
                </c:pt>
                <c:pt idx="2445">
                  <c:v>1.4795710034913867E-2</c:v>
                </c:pt>
                <c:pt idx="2446">
                  <c:v>1.4785637863097278E-2</c:v>
                </c:pt>
                <c:pt idx="2447">
                  <c:v>1.4775522258823059E-2</c:v>
                </c:pt>
                <c:pt idx="2448">
                  <c:v>1.4765363165816225E-2</c:v>
                </c:pt>
                <c:pt idx="2449">
                  <c:v>1.4755160527721856E-2</c:v>
                </c:pt>
                <c:pt idx="2450">
                  <c:v>1.4744914288344901E-2</c:v>
                </c:pt>
                <c:pt idx="2451">
                  <c:v>1.4734624391490314E-2</c:v>
                </c:pt>
                <c:pt idx="2452">
                  <c:v>1.4724290780803173E-2</c:v>
                </c:pt>
                <c:pt idx="2453">
                  <c:v>1.4713913400008494E-2</c:v>
                </c:pt>
                <c:pt idx="2454">
                  <c:v>1.4703492192911227E-2</c:v>
                </c:pt>
                <c:pt idx="2455">
                  <c:v>1.4693027103236389E-2</c:v>
                </c:pt>
                <c:pt idx="2456">
                  <c:v>1.4682518074549122E-2</c:v>
                </c:pt>
                <c:pt idx="2457">
                  <c:v>1.4671965050814251E-2</c:v>
                </c:pt>
                <c:pt idx="2458">
                  <c:v>1.4661367975676853E-2</c:v>
                </c:pt>
                <c:pt idx="2459">
                  <c:v>1.4650726792941882E-2</c:v>
                </c:pt>
                <c:pt idx="2460">
                  <c:v>1.4640041446094543E-2</c:v>
                </c:pt>
                <c:pt idx="2461">
                  <c:v>1.4629311879179596E-2</c:v>
                </c:pt>
                <c:pt idx="2462">
                  <c:v>1.4618538035682249E-2</c:v>
                </c:pt>
                <c:pt idx="2463">
                  <c:v>1.4607719859647261E-2</c:v>
                </c:pt>
                <c:pt idx="2464">
                  <c:v>1.4596857294320031E-2</c:v>
                </c:pt>
                <c:pt idx="2465">
                  <c:v>1.4585950283985127E-2</c:v>
                </c:pt>
                <c:pt idx="2466">
                  <c:v>1.4574998772127756E-2</c:v>
                </c:pt>
                <c:pt idx="2467">
                  <c:v>1.4564002702153189E-2</c:v>
                </c:pt>
                <c:pt idx="2468">
                  <c:v>1.4552962018505866E-2</c:v>
                </c:pt>
                <c:pt idx="2469">
                  <c:v>1.454187666435125E-2</c:v>
                </c:pt>
                <c:pt idx="2470">
                  <c:v>1.4530746583574228E-2</c:v>
                </c:pt>
                <c:pt idx="2471">
                  <c:v>1.4519571720139623E-2</c:v>
                </c:pt>
                <c:pt idx="2472">
                  <c:v>1.4508352017452708E-2</c:v>
                </c:pt>
                <c:pt idx="2473">
                  <c:v>1.4497087419398369E-2</c:v>
                </c:pt>
                <c:pt idx="2474">
                  <c:v>1.4485777869541749E-2</c:v>
                </c:pt>
                <c:pt idx="2475">
                  <c:v>1.4474423312007545E-2</c:v>
                </c:pt>
                <c:pt idx="2476">
                  <c:v>1.4463023690280963E-2</c:v>
                </c:pt>
                <c:pt idx="2477">
                  <c:v>1.4451578948087018E-2</c:v>
                </c:pt>
                <c:pt idx="2478">
                  <c:v>1.4440089028990855E-2</c:v>
                </c:pt>
                <c:pt idx="2479">
                  <c:v>1.4428553877277039E-2</c:v>
                </c:pt>
                <c:pt idx="2480">
                  <c:v>1.44169734360311E-2</c:v>
                </c:pt>
                <c:pt idx="2481">
                  <c:v>1.4405347649457667E-2</c:v>
                </c:pt>
                <c:pt idx="2482">
                  <c:v>1.4393676460962013E-2</c:v>
                </c:pt>
                <c:pt idx="2483">
                  <c:v>1.438195981450896E-2</c:v>
                </c:pt>
                <c:pt idx="2484">
                  <c:v>1.4370197653823524E-2</c:v>
                </c:pt>
                <c:pt idx="2485">
                  <c:v>1.4358389922470849E-2</c:v>
                </c:pt>
                <c:pt idx="2486">
                  <c:v>1.4346536564335821E-2</c:v>
                </c:pt>
                <c:pt idx="2487">
                  <c:v>1.4334637523143456E-2</c:v>
                </c:pt>
                <c:pt idx="2488">
                  <c:v>1.432269274261877E-2</c:v>
                </c:pt>
                <c:pt idx="2489">
                  <c:v>1.4310702166406841E-2</c:v>
                </c:pt>
                <c:pt idx="2490">
                  <c:v>1.4298665738312621E-2</c:v>
                </c:pt>
                <c:pt idx="2491">
                  <c:v>1.4286583402141062E-2</c:v>
                </c:pt>
                <c:pt idx="2492">
                  <c:v>1.4274455101617178E-2</c:v>
                </c:pt>
                <c:pt idx="2493">
                  <c:v>1.4261165480293769E-2</c:v>
                </c:pt>
                <c:pt idx="2494">
                  <c:v>1.4247270380343124E-2</c:v>
                </c:pt>
                <c:pt idx="2495">
                  <c:v>1.4233402691665731E-2</c:v>
                </c:pt>
                <c:pt idx="2496">
                  <c:v>1.4219562503230421E-2</c:v>
                </c:pt>
                <c:pt idx="2497">
                  <c:v>1.4205749904006026E-2</c:v>
                </c:pt>
                <c:pt idx="2498">
                  <c:v>1.4191964983361061E-2</c:v>
                </c:pt>
                <c:pt idx="2499">
                  <c:v>1.4178207830024547E-2</c:v>
                </c:pt>
                <c:pt idx="2500">
                  <c:v>1.4164478533045255E-2</c:v>
                </c:pt>
                <c:pt idx="2501">
                  <c:v>1.4150777181551888E-2</c:v>
                </c:pt>
                <c:pt idx="2502">
                  <c:v>1.4137103864753087E-2</c:v>
                </c:pt>
                <c:pt idx="2503">
                  <c:v>1.4123458671297939E-2</c:v>
                </c:pt>
                <c:pt idx="2504">
                  <c:v>1.4109841690554958E-2</c:v>
                </c:pt>
                <c:pt idx="2505">
                  <c:v>1.409625301141304E-2</c:v>
                </c:pt>
                <c:pt idx="2506">
                  <c:v>1.4082692723000889E-2</c:v>
                </c:pt>
                <c:pt idx="2507">
                  <c:v>1.4069160914207401E-2</c:v>
                </c:pt>
                <c:pt idx="2508">
                  <c:v>1.4055657674321154E-2</c:v>
                </c:pt>
                <c:pt idx="2509">
                  <c:v>1.4042183092151106E-2</c:v>
                </c:pt>
                <c:pt idx="2510">
                  <c:v>1.4028737256905899E-2</c:v>
                </c:pt>
                <c:pt idx="2511">
                  <c:v>1.4015320257394492E-2</c:v>
                </c:pt>
                <c:pt idx="2512">
                  <c:v>1.4001932183065335E-2</c:v>
                </c:pt>
                <c:pt idx="2513">
                  <c:v>1.3988573122567516E-2</c:v>
                </c:pt>
                <c:pt idx="2514">
                  <c:v>1.3975243164949802E-2</c:v>
                </c:pt>
                <c:pt idx="2515">
                  <c:v>1.3961942399660643E-2</c:v>
                </c:pt>
                <c:pt idx="2516">
                  <c:v>1.3948670915349126E-2</c:v>
                </c:pt>
                <c:pt idx="2517">
                  <c:v>1.3935428801143956E-2</c:v>
                </c:pt>
                <c:pt idx="2518">
                  <c:v>1.3922216146013966E-2</c:v>
                </c:pt>
                <c:pt idx="2519">
                  <c:v>1.3909033039327667E-2</c:v>
                </c:pt>
                <c:pt idx="2520">
                  <c:v>1.3895879569814085E-2</c:v>
                </c:pt>
                <c:pt idx="2521">
                  <c:v>1.3882755826521986E-2</c:v>
                </c:pt>
                <c:pt idx="2522">
                  <c:v>1.3869661898739949E-2</c:v>
                </c:pt>
                <c:pt idx="2523">
                  <c:v>1.3856597875276933E-2</c:v>
                </c:pt>
                <c:pt idx="2524">
                  <c:v>1.3843563845261642E-2</c:v>
                </c:pt>
                <c:pt idx="2525">
                  <c:v>1.3830559897503036E-2</c:v>
                </c:pt>
                <c:pt idx="2526">
                  <c:v>1.3817586121529501E-2</c:v>
                </c:pt>
                <c:pt idx="2527">
                  <c:v>1.3804642605990125E-2</c:v>
                </c:pt>
                <c:pt idx="2528">
                  <c:v>1.3791729440093548E-2</c:v>
                </c:pt>
                <c:pt idx="2529">
                  <c:v>1.3778846712728665E-2</c:v>
                </c:pt>
                <c:pt idx="2530">
                  <c:v>1.376599451326399E-2</c:v>
                </c:pt>
                <c:pt idx="2531">
                  <c:v>1.3753172930268676E-2</c:v>
                </c:pt>
                <c:pt idx="2532">
                  <c:v>1.3740382053271105E-2</c:v>
                </c:pt>
                <c:pt idx="2533">
                  <c:v>1.3727621970840431E-2</c:v>
                </c:pt>
                <c:pt idx="2534">
                  <c:v>1.3714892772425102E-2</c:v>
                </c:pt>
                <c:pt idx="2535">
                  <c:v>1.3702194546754143E-2</c:v>
                </c:pt>
                <c:pt idx="2536">
                  <c:v>1.3689527382956257E-2</c:v>
                </c:pt>
                <c:pt idx="2537">
                  <c:v>1.3676891370320021E-2</c:v>
                </c:pt>
                <c:pt idx="2538">
                  <c:v>1.3664286597414588E-2</c:v>
                </c:pt>
                <c:pt idx="2539">
                  <c:v>1.3651713153928213E-2</c:v>
                </c:pt>
                <c:pt idx="2540">
                  <c:v>1.3639171128270178E-2</c:v>
                </c:pt>
                <c:pt idx="2541">
                  <c:v>1.3626660609808994E-2</c:v>
                </c:pt>
                <c:pt idx="2542">
                  <c:v>1.3614181687513494E-2</c:v>
                </c:pt>
                <c:pt idx="2543">
                  <c:v>1.3601734450352509E-2</c:v>
                </c:pt>
                <c:pt idx="2544">
                  <c:v>1.3589318987534682E-2</c:v>
                </c:pt>
                <c:pt idx="2545">
                  <c:v>1.3576935388028843E-2</c:v>
                </c:pt>
                <c:pt idx="2546">
                  <c:v>1.356458374072389E-2</c:v>
                </c:pt>
                <c:pt idx="2547">
                  <c:v>1.3552264134988334E-2</c:v>
                </c:pt>
                <c:pt idx="2548">
                  <c:v>1.3539976659631137E-2</c:v>
                </c:pt>
                <c:pt idx="2549">
                  <c:v>1.3527721403701065E-2</c:v>
                </c:pt>
                <c:pt idx="2550">
                  <c:v>1.3515498456087016E-2</c:v>
                </c:pt>
                <c:pt idx="2551">
                  <c:v>1.3503307906157502E-2</c:v>
                </c:pt>
                <c:pt idx="2552">
                  <c:v>1.3491149842881356E-2</c:v>
                </c:pt>
                <c:pt idx="2553">
                  <c:v>1.3479024355147473E-2</c:v>
                </c:pt>
                <c:pt idx="2554">
                  <c:v>1.3466931532084558E-2</c:v>
                </c:pt>
                <c:pt idx="2555">
                  <c:v>1.345487146274138E-2</c:v>
                </c:pt>
                <c:pt idx="2556">
                  <c:v>1.3442844236086771E-2</c:v>
                </c:pt>
                <c:pt idx="2557">
                  <c:v>1.343084994132937E-2</c:v>
                </c:pt>
                <c:pt idx="2558">
                  <c:v>1.341718261469893E-2</c:v>
                </c:pt>
                <c:pt idx="2559">
                  <c:v>1.3405259187813101E-2</c:v>
                </c:pt>
                <c:pt idx="2560">
                  <c:v>1.3393368972520747E-2</c:v>
                </c:pt>
                <c:pt idx="2561">
                  <c:v>1.3381512058030509E-2</c:v>
                </c:pt>
                <c:pt idx="2562">
                  <c:v>1.3369688533071411E-2</c:v>
                </c:pt>
                <c:pt idx="2563">
                  <c:v>1.3357898487011965E-2</c:v>
                </c:pt>
                <c:pt idx="2564">
                  <c:v>1.3346142008741069E-2</c:v>
                </c:pt>
                <c:pt idx="2565">
                  <c:v>1.3334419187227553E-2</c:v>
                </c:pt>
                <c:pt idx="2566">
                  <c:v>1.3322730111680059E-2</c:v>
                </c:pt>
                <c:pt idx="2567">
                  <c:v>1.3311074870907547E-2</c:v>
                </c:pt>
                <c:pt idx="2568">
                  <c:v>1.3299453554198593E-2</c:v>
                </c:pt>
                <c:pt idx="2569">
                  <c:v>1.3287866250522029E-2</c:v>
                </c:pt>
                <c:pt idx="2570">
                  <c:v>1.3276313048846689E-2</c:v>
                </c:pt>
                <c:pt idx="2571">
                  <c:v>1.3264794038301275E-2</c:v>
                </c:pt>
                <c:pt idx="2572">
                  <c:v>1.3253309307694749E-2</c:v>
                </c:pt>
                <c:pt idx="2573">
                  <c:v>1.324185894647556E-2</c:v>
                </c:pt>
                <c:pt idx="2574">
                  <c:v>1.3230443043292794E-2</c:v>
                </c:pt>
                <c:pt idx="2575">
                  <c:v>1.3219061687514966E-2</c:v>
                </c:pt>
                <c:pt idx="2576">
                  <c:v>1.3207714967871098E-2</c:v>
                </c:pt>
                <c:pt idx="2577">
                  <c:v>1.3196402973569832E-2</c:v>
                </c:pt>
                <c:pt idx="2578">
                  <c:v>1.3185125793739871E-2</c:v>
                </c:pt>
                <c:pt idx="2579">
                  <c:v>1.3173883517350049E-2</c:v>
                </c:pt>
                <c:pt idx="2580">
                  <c:v>1.3162676233289261E-2</c:v>
                </c:pt>
                <c:pt idx="2581">
                  <c:v>1.3151504030686212E-2</c:v>
                </c:pt>
                <c:pt idx="2582">
                  <c:v>1.3140366998749542E-2</c:v>
                </c:pt>
                <c:pt idx="2583">
                  <c:v>1.3129265226368148E-2</c:v>
                </c:pt>
                <c:pt idx="2584">
                  <c:v>1.3118198802590797E-2</c:v>
                </c:pt>
                <c:pt idx="2585">
                  <c:v>1.3107167816386323E-2</c:v>
                </c:pt>
                <c:pt idx="2586">
                  <c:v>1.3096172356883429E-2</c:v>
                </c:pt>
                <c:pt idx="2587">
                  <c:v>1.308521251321082E-2</c:v>
                </c:pt>
                <c:pt idx="2588">
                  <c:v>1.3074288374257392E-2</c:v>
                </c:pt>
                <c:pt idx="2589">
                  <c:v>1.3063400029231786E-2</c:v>
                </c:pt>
                <c:pt idx="2590">
                  <c:v>1.3052547566863026E-2</c:v>
                </c:pt>
                <c:pt idx="2591">
                  <c:v>1.3041731076679497E-2</c:v>
                </c:pt>
                <c:pt idx="2592">
                  <c:v>1.303095064725035E-2</c:v>
                </c:pt>
                <c:pt idx="2593">
                  <c:v>1.3020206367864162E-2</c:v>
                </c:pt>
                <c:pt idx="2594">
                  <c:v>1.300949832740983E-2</c:v>
                </c:pt>
                <c:pt idx="2595">
                  <c:v>1.2998826615175929E-2</c:v>
                </c:pt>
                <c:pt idx="2596">
                  <c:v>1.2988191319891484E-2</c:v>
                </c:pt>
                <c:pt idx="2597">
                  <c:v>1.2977592530845072E-2</c:v>
                </c:pt>
                <c:pt idx="2598">
                  <c:v>1.2967030337005525E-2</c:v>
                </c:pt>
                <c:pt idx="2599">
                  <c:v>1.2956504827421611E-2</c:v>
                </c:pt>
                <c:pt idx="2600">
                  <c:v>1.2946016090982226E-2</c:v>
                </c:pt>
                <c:pt idx="2601">
                  <c:v>1.2935564216975948E-2</c:v>
                </c:pt>
                <c:pt idx="2602">
                  <c:v>1.2925149294291671E-2</c:v>
                </c:pt>
                <c:pt idx="2603">
                  <c:v>1.2914771411898229E-2</c:v>
                </c:pt>
                <c:pt idx="2604">
                  <c:v>1.2904430659164134E-2</c:v>
                </c:pt>
                <c:pt idx="2605">
                  <c:v>1.2894127124658539E-2</c:v>
                </c:pt>
                <c:pt idx="2606">
                  <c:v>1.2883860897829891E-2</c:v>
                </c:pt>
                <c:pt idx="2607">
                  <c:v>1.2873632067647023E-2</c:v>
                </c:pt>
                <c:pt idx="2608">
                  <c:v>1.2863440722838959E-2</c:v>
                </c:pt>
                <c:pt idx="2609">
                  <c:v>1.2853286952774212E-2</c:v>
                </c:pt>
                <c:pt idx="2610">
                  <c:v>1.2841728768044902E-2</c:v>
                </c:pt>
                <c:pt idx="2611">
                  <c:v>1.2831655815013221E-2</c:v>
                </c:pt>
                <c:pt idx="2612">
                  <c:v>1.2821620716341187E-2</c:v>
                </c:pt>
                <c:pt idx="2613">
                  <c:v>1.2811623561157504E-2</c:v>
                </c:pt>
                <c:pt idx="2614">
                  <c:v>1.2801664438670812E-2</c:v>
                </c:pt>
                <c:pt idx="2615">
                  <c:v>1.2791743437610137E-2</c:v>
                </c:pt>
                <c:pt idx="2616">
                  <c:v>1.278186064734399E-2</c:v>
                </c:pt>
                <c:pt idx="2617">
                  <c:v>1.2772016156761268E-2</c:v>
                </c:pt>
                <c:pt idx="2618">
                  <c:v>1.2762210054910739E-2</c:v>
                </c:pt>
                <c:pt idx="2619">
                  <c:v>1.2752442430761235E-2</c:v>
                </c:pt>
                <c:pt idx="2620">
                  <c:v>1.2742713373521397E-2</c:v>
                </c:pt>
                <c:pt idx="2621">
                  <c:v>1.2733022972000185E-2</c:v>
                </c:pt>
                <c:pt idx="2622">
                  <c:v>1.2723371315566112E-2</c:v>
                </c:pt>
                <c:pt idx="2623">
                  <c:v>1.2713758492868266E-2</c:v>
                </c:pt>
                <c:pt idx="2624">
                  <c:v>1.2704184593355095E-2</c:v>
                </c:pt>
                <c:pt idx="2625">
                  <c:v>1.2692828377723231E-2</c:v>
                </c:pt>
                <c:pt idx="2626">
                  <c:v>1.2685153919118619E-2</c:v>
                </c:pt>
                <c:pt idx="2627">
                  <c:v>1.2675697322812596E-2</c:v>
                </c:pt>
                <c:pt idx="2628">
                  <c:v>1.2666280005486641E-2</c:v>
                </c:pt>
                <c:pt idx="2629">
                  <c:v>1.2656902056269459E-2</c:v>
                </c:pt>
                <c:pt idx="2630">
                  <c:v>1.2647563564449626E-2</c:v>
                </c:pt>
                <c:pt idx="2631">
                  <c:v>1.2638264618836104E-2</c:v>
                </c:pt>
                <c:pt idx="2632">
                  <c:v>1.2629005308397723E-2</c:v>
                </c:pt>
                <c:pt idx="2633">
                  <c:v>1.261978572242306E-2</c:v>
                </c:pt>
                <c:pt idx="2634">
                  <c:v>1.2610605950040821E-2</c:v>
                </c:pt>
                <c:pt idx="2635">
                  <c:v>1.2601466079900092E-2</c:v>
                </c:pt>
                <c:pt idx="2636">
                  <c:v>1.2592366201129579E-2</c:v>
                </c:pt>
                <c:pt idx="2637">
                  <c:v>1.2583306403017858E-2</c:v>
                </c:pt>
                <c:pt idx="2638">
                  <c:v>1.2574286774453824E-2</c:v>
                </c:pt>
                <c:pt idx="2639">
                  <c:v>1.2565307404406312E-2</c:v>
                </c:pt>
                <c:pt idx="2640">
                  <c:v>1.255636838208396E-2</c:v>
                </c:pt>
                <c:pt idx="2641">
                  <c:v>1.2547469796375665E-2</c:v>
                </c:pt>
                <c:pt idx="2642">
                  <c:v>1.2538611736490068E-2</c:v>
                </c:pt>
                <c:pt idx="2643">
                  <c:v>1.2529794291156193E-2</c:v>
                </c:pt>
                <c:pt idx="2644">
                  <c:v>1.2521017549742552E-2</c:v>
                </c:pt>
                <c:pt idx="2645">
                  <c:v>1.2512281601217978E-2</c:v>
                </c:pt>
                <c:pt idx="2646">
                  <c:v>1.2503586534551303E-2</c:v>
                </c:pt>
                <c:pt idx="2647">
                  <c:v>1.2494932438791295E-2</c:v>
                </c:pt>
                <c:pt idx="2648">
                  <c:v>1.2486319402826851E-2</c:v>
                </c:pt>
                <c:pt idx="2649">
                  <c:v>1.2477747516106419E-2</c:v>
                </c:pt>
                <c:pt idx="2650">
                  <c:v>1.2469216867438959E-2</c:v>
                </c:pt>
                <c:pt idx="2651">
                  <c:v>1.2460727545793304E-2</c:v>
                </c:pt>
                <c:pt idx="2652">
                  <c:v>1.2452279640378094E-2</c:v>
                </c:pt>
                <c:pt idx="2653">
                  <c:v>1.2443873239922354E-2</c:v>
                </c:pt>
                <c:pt idx="2654">
                  <c:v>1.2435508433794595E-2</c:v>
                </c:pt>
                <c:pt idx="2655">
                  <c:v>1.2427185310883715E-2</c:v>
                </c:pt>
                <c:pt idx="2656">
                  <c:v>1.2418903960398353E-2</c:v>
                </c:pt>
                <c:pt idx="2657">
                  <c:v>1.2410664471067534E-2</c:v>
                </c:pt>
                <c:pt idx="2658">
                  <c:v>1.2402466932179834E-2</c:v>
                </c:pt>
                <c:pt idx="2659">
                  <c:v>1.2394311432784022E-2</c:v>
                </c:pt>
                <c:pt idx="2660">
                  <c:v>1.238619806184893E-2</c:v>
                </c:pt>
                <c:pt idx="2661">
                  <c:v>1.237812690834339E-2</c:v>
                </c:pt>
                <c:pt idx="2662">
                  <c:v>1.2368237078295152E-2</c:v>
                </c:pt>
                <c:pt idx="2663">
                  <c:v>1.2360262209183404E-2</c:v>
                </c:pt>
                <c:pt idx="2664">
                  <c:v>1.2352329853451138E-2</c:v>
                </c:pt>
                <c:pt idx="2665">
                  <c:v>1.2344440100040543E-2</c:v>
                </c:pt>
                <c:pt idx="2666">
                  <c:v>1.2336593038053678E-2</c:v>
                </c:pt>
                <c:pt idx="2667">
                  <c:v>1.2328788756539311E-2</c:v>
                </c:pt>
                <c:pt idx="2668">
                  <c:v>1.2321027344546209E-2</c:v>
                </c:pt>
                <c:pt idx="2669">
                  <c:v>1.2313308891096497E-2</c:v>
                </c:pt>
                <c:pt idx="2670">
                  <c:v>1.2305633485212297E-2</c:v>
                </c:pt>
                <c:pt idx="2671">
                  <c:v>1.2298001215969023E-2</c:v>
                </c:pt>
                <c:pt idx="2672">
                  <c:v>1.2290412172442089E-2</c:v>
                </c:pt>
                <c:pt idx="2673">
                  <c:v>1.2282866443600327E-2</c:v>
                </c:pt>
                <c:pt idx="2674">
                  <c:v>1.2275364118492504E-2</c:v>
                </c:pt>
                <c:pt idx="2675">
                  <c:v>1.2264303864233383E-2</c:v>
                </c:pt>
                <c:pt idx="2676">
                  <c:v>1.2256907822054686E-2</c:v>
                </c:pt>
                <c:pt idx="2677">
                  <c:v>1.2249555485794872E-2</c:v>
                </c:pt>
                <c:pt idx="2678">
                  <c:v>1.2242246944342838E-2</c:v>
                </c:pt>
                <c:pt idx="2679">
                  <c:v>1.2234982286667417E-2</c:v>
                </c:pt>
                <c:pt idx="2680">
                  <c:v>1.2227761601817377E-2</c:v>
                </c:pt>
                <c:pt idx="2681">
                  <c:v>1.2220584979001359E-2</c:v>
                </c:pt>
                <c:pt idx="2682">
                  <c:v>1.2213452507108258E-2</c:v>
                </c:pt>
                <c:pt idx="2683">
                  <c:v>1.2206364275266779E-2</c:v>
                </c:pt>
                <c:pt idx="2684">
                  <c:v>1.219932037252569E-2</c:v>
                </c:pt>
                <c:pt idx="2685">
                  <c:v>1.2192320887853825E-2</c:v>
                </c:pt>
                <c:pt idx="2686">
                  <c:v>1.2185365910220014E-2</c:v>
                </c:pt>
                <c:pt idx="2687">
                  <c:v>1.2178455528752963E-2</c:v>
                </c:pt>
                <c:pt idx="2688">
                  <c:v>1.2171589832661311E-2</c:v>
                </c:pt>
                <c:pt idx="2689">
                  <c:v>1.216476891075402E-2</c:v>
                </c:pt>
                <c:pt idx="2690">
                  <c:v>1.2157992852079857E-2</c:v>
                </c:pt>
                <c:pt idx="2691">
                  <c:v>1.21512617459274E-2</c:v>
                </c:pt>
                <c:pt idx="2692">
                  <c:v>1.2144575681105607E-2</c:v>
                </c:pt>
                <c:pt idx="2693">
                  <c:v>1.2137934746663248E-2</c:v>
                </c:pt>
                <c:pt idx="2694">
                  <c:v>1.2131339031729027E-2</c:v>
                </c:pt>
                <c:pt idx="2695">
                  <c:v>1.212478862519184E-2</c:v>
                </c:pt>
                <c:pt idx="2696">
                  <c:v>1.2118283616340264E-2</c:v>
                </c:pt>
                <c:pt idx="2697">
                  <c:v>1.2111824094063195E-2</c:v>
                </c:pt>
                <c:pt idx="2698">
                  <c:v>1.2105410147409401E-2</c:v>
                </c:pt>
                <c:pt idx="2699">
                  <c:v>1.2099041865427651E-2</c:v>
                </c:pt>
                <c:pt idx="2700">
                  <c:v>1.2092719337166713E-2</c:v>
                </c:pt>
                <c:pt idx="2701">
                  <c:v>1.2086442651595419E-2</c:v>
                </c:pt>
                <c:pt idx="2702">
                  <c:v>1.2080211897842474E-2</c:v>
                </c:pt>
                <c:pt idx="2703">
                  <c:v>1.2074027165116519E-2</c:v>
                </c:pt>
                <c:pt idx="2704">
                  <c:v>1.2067888542146576E-2</c:v>
                </c:pt>
                <c:pt idx="2705">
                  <c:v>1.2061796118061352E-2</c:v>
                </c:pt>
                <c:pt idx="2706">
                  <c:v>1.205574998198955E-2</c:v>
                </c:pt>
                <c:pt idx="2707">
                  <c:v>1.2049750222979938E-2</c:v>
                </c:pt>
                <c:pt idx="2708">
                  <c:v>1.2043796930001349E-2</c:v>
                </c:pt>
                <c:pt idx="2709">
                  <c:v>1.2037890192102552E-2</c:v>
                </c:pt>
                <c:pt idx="2710">
                  <c:v>1.2032030098332314E-2</c:v>
                </c:pt>
                <c:pt idx="2711">
                  <c:v>1.2026216737739404E-2</c:v>
                </c:pt>
                <c:pt idx="2712">
                  <c:v>1.202045019937259E-2</c:v>
                </c:pt>
                <c:pt idx="2713">
                  <c:v>1.2014730572200705E-2</c:v>
                </c:pt>
                <c:pt idx="2714">
                  <c:v>1.2009057945512325E-2</c:v>
                </c:pt>
                <c:pt idx="2715">
                  <c:v>1.200343240811641E-2</c:v>
                </c:pt>
                <c:pt idx="2716">
                  <c:v>1.1997854048981793E-2</c:v>
                </c:pt>
                <c:pt idx="2717">
                  <c:v>1.1992322957317114E-2</c:v>
                </c:pt>
                <c:pt idx="2718">
                  <c:v>1.1986839222251078E-2</c:v>
                </c:pt>
                <c:pt idx="2719">
                  <c:v>1.1981402932512708E-2</c:v>
                </c:pt>
                <c:pt idx="2720">
                  <c:v>1.1976014177390581E-2</c:v>
                </c:pt>
                <c:pt idx="2721">
                  <c:v>1.1970673046013403E-2</c:v>
                </c:pt>
                <c:pt idx="2722">
                  <c:v>1.1965379627110195E-2</c:v>
                </c:pt>
                <c:pt idx="2723">
                  <c:v>1.1960134009969536E-2</c:v>
                </c:pt>
                <c:pt idx="2724">
                  <c:v>1.1954936283560258E-2</c:v>
                </c:pt>
                <c:pt idx="2725">
                  <c:v>1.1949786536851192E-2</c:v>
                </c:pt>
                <c:pt idx="2726">
                  <c:v>1.1944684858891108E-2</c:v>
                </c:pt>
                <c:pt idx="2727">
                  <c:v>1.1939631338888645E-2</c:v>
                </c:pt>
                <c:pt idx="2728">
                  <c:v>1.1934626065812637E-2</c:v>
                </c:pt>
                <c:pt idx="2729">
                  <c:v>1.1929669128631915E-2</c:v>
                </c:pt>
                <c:pt idx="2730">
                  <c:v>1.1924760616475183E-2</c:v>
                </c:pt>
                <c:pt idx="2731">
                  <c:v>1.1919900618151402E-2</c:v>
                </c:pt>
                <c:pt idx="2732">
                  <c:v>1.1915089223109021E-2</c:v>
                </c:pt>
                <c:pt idx="2733">
                  <c:v>1.1910326520077064E-2</c:v>
                </c:pt>
                <c:pt idx="2734">
                  <c:v>1.1905612598184234E-2</c:v>
                </c:pt>
                <c:pt idx="2735">
                  <c:v>1.1900947546479301E-2</c:v>
                </c:pt>
                <c:pt idx="2736">
                  <c:v>1.1896331454011033E-2</c:v>
                </c:pt>
                <c:pt idx="2737">
                  <c:v>1.1891764409668326E-2</c:v>
                </c:pt>
                <c:pt idx="2738">
                  <c:v>1.1887246502739757E-2</c:v>
                </c:pt>
                <c:pt idx="2739">
                  <c:v>1.1882777822274093E-2</c:v>
                </c:pt>
                <c:pt idx="2740">
                  <c:v>1.1878358457160232E-2</c:v>
                </c:pt>
                <c:pt idx="2741">
                  <c:v>1.1873988496446941E-2</c:v>
                </c:pt>
                <c:pt idx="2742">
                  <c:v>1.1869668029182989E-2</c:v>
                </c:pt>
                <c:pt idx="2743">
                  <c:v>1.1865397144417145E-2</c:v>
                </c:pt>
                <c:pt idx="2744">
                  <c:v>1.1861175931278112E-2</c:v>
                </c:pt>
                <c:pt idx="2745">
                  <c:v>1.1857004478814659E-2</c:v>
                </c:pt>
                <c:pt idx="2746">
                  <c:v>1.1852882875915682E-2</c:v>
                </c:pt>
                <c:pt idx="2747">
                  <c:v>1.1848811211709886E-2</c:v>
                </c:pt>
                <c:pt idx="2748">
                  <c:v>1.1844789575325976E-2</c:v>
                </c:pt>
                <c:pt idx="2749">
                  <c:v>1.1840818055652846E-2</c:v>
                </c:pt>
                <c:pt idx="2750">
                  <c:v>1.1836896741819203E-2</c:v>
                </c:pt>
                <c:pt idx="2751">
                  <c:v>1.1833025722873813E-2</c:v>
                </c:pt>
                <c:pt idx="2752">
                  <c:v>1.1829205087705574E-2</c:v>
                </c:pt>
                <c:pt idx="2753">
                  <c:v>1.1825434925523126E-2</c:v>
                </c:pt>
                <c:pt idx="2754">
                  <c:v>1.1821715325455173E-2</c:v>
                </c:pt>
                <c:pt idx="2755">
                  <c:v>1.181804637623074E-2</c:v>
                </c:pt>
                <c:pt idx="2756">
                  <c:v>1.1814428167138402E-2</c:v>
                </c:pt>
                <c:pt idx="2757">
                  <c:v>1.1810860787226929E-2</c:v>
                </c:pt>
                <c:pt idx="2758">
                  <c:v>1.1807344325465152E-2</c:v>
                </c:pt>
                <c:pt idx="2759">
                  <c:v>1.1803878870901841E-2</c:v>
                </c:pt>
                <c:pt idx="2760">
                  <c:v>1.1800464512505826E-2</c:v>
                </c:pt>
                <c:pt idx="2761">
                  <c:v>1.1797101339565685E-2</c:v>
                </c:pt>
                <c:pt idx="2762">
                  <c:v>1.1793789440890379E-2</c:v>
                </c:pt>
                <c:pt idx="2763">
                  <c:v>1.1790528905448738E-2</c:v>
                </c:pt>
                <c:pt idx="2764">
                  <c:v>1.1787319822609277E-2</c:v>
                </c:pt>
                <c:pt idx="2765">
                  <c:v>1.1784162281021082E-2</c:v>
                </c:pt>
                <c:pt idx="2766">
                  <c:v>1.1781056370052667E-2</c:v>
                </c:pt>
                <c:pt idx="2767">
                  <c:v>1.1778002178592928E-2</c:v>
                </c:pt>
                <c:pt idx="2768">
                  <c:v>1.1774999795850505E-2</c:v>
                </c:pt>
                <c:pt idx="2769">
                  <c:v>1.1772049310634358E-2</c:v>
                </c:pt>
                <c:pt idx="2770">
                  <c:v>1.1769150811993256E-2</c:v>
                </c:pt>
                <c:pt idx="2771">
                  <c:v>1.1766304389295712E-2</c:v>
                </c:pt>
                <c:pt idx="2772">
                  <c:v>1.1763510131030941E-2</c:v>
                </c:pt>
                <c:pt idx="2773">
                  <c:v>1.1760768126807264E-2</c:v>
                </c:pt>
                <c:pt idx="2774">
                  <c:v>1.1758078465353705E-2</c:v>
                </c:pt>
                <c:pt idx="2775">
                  <c:v>1.1755441235878905E-2</c:v>
                </c:pt>
                <c:pt idx="2776">
                  <c:v>1.1752856527111888E-2</c:v>
                </c:pt>
                <c:pt idx="2777">
                  <c:v>1.1750324428501102E-2</c:v>
                </c:pt>
                <c:pt idx="2778">
                  <c:v>1.1747845028935444E-2</c:v>
                </c:pt>
                <c:pt idx="2779">
                  <c:v>1.1745418417143938E-2</c:v>
                </c:pt>
                <c:pt idx="2780">
                  <c:v>1.1743044682734904E-2</c:v>
                </c:pt>
                <c:pt idx="2781">
                  <c:v>1.1740723914437368E-2</c:v>
                </c:pt>
                <c:pt idx="2782">
                  <c:v>1.1738456201300096E-2</c:v>
                </c:pt>
                <c:pt idx="2783">
                  <c:v>1.1736241632211986E-2</c:v>
                </c:pt>
                <c:pt idx="2784">
                  <c:v>1.1734080296701421E-2</c:v>
                </c:pt>
                <c:pt idx="2785">
                  <c:v>1.1731972283257619E-2</c:v>
                </c:pt>
                <c:pt idx="2786">
                  <c:v>1.1729917681249091E-2</c:v>
                </c:pt>
                <c:pt idx="2787">
                  <c:v>1.1727916579724607E-2</c:v>
                </c:pt>
                <c:pt idx="2788">
                  <c:v>1.1725969067413189E-2</c:v>
                </c:pt>
                <c:pt idx="2789">
                  <c:v>1.1724075233843223E-2</c:v>
                </c:pt>
                <c:pt idx="2790">
                  <c:v>1.1722235167743733E-2</c:v>
                </c:pt>
                <c:pt idx="2791">
                  <c:v>1.1720448958083551E-2</c:v>
                </c:pt>
                <c:pt idx="2792">
                  <c:v>1.1718716694071318E-2</c:v>
                </c:pt>
                <c:pt idx="2793">
                  <c:v>1.1717038464835738E-2</c:v>
                </c:pt>
                <c:pt idx="2794">
                  <c:v>1.1715414359265708E-2</c:v>
                </c:pt>
                <c:pt idx="2795">
                  <c:v>1.1713844466330059E-2</c:v>
                </c:pt>
                <c:pt idx="2796">
                  <c:v>1.1712328875237432E-2</c:v>
                </c:pt>
                <c:pt idx="2797">
                  <c:v>1.1710867675116532E-2</c:v>
                </c:pt>
                <c:pt idx="2798">
                  <c:v>1.1709460954696382E-2</c:v>
                </c:pt>
                <c:pt idx="2799">
                  <c:v>1.1708108803185624E-2</c:v>
                </c:pt>
                <c:pt idx="2800">
                  <c:v>1.1706811309712961E-2</c:v>
                </c:pt>
                <c:pt idx="2801">
                  <c:v>1.1705568563327162E-2</c:v>
                </c:pt>
                <c:pt idx="2802">
                  <c:v>1.1704380652837187E-2</c:v>
                </c:pt>
                <c:pt idx="2803">
                  <c:v>1.1703247667611549E-2</c:v>
                </c:pt>
                <c:pt idx="2804">
                  <c:v>1.1702169696299336E-2</c:v>
                </c:pt>
                <c:pt idx="2805">
                  <c:v>1.1701146828348996E-2</c:v>
                </c:pt>
                <c:pt idx="2806">
                  <c:v>1.1700179152409618E-2</c:v>
                </c:pt>
                <c:pt idx="2807">
                  <c:v>1.1699266758009585E-2</c:v>
                </c:pt>
                <c:pt idx="2808">
                  <c:v>1.1698409733797988E-2</c:v>
                </c:pt>
                <c:pt idx="2809">
                  <c:v>1.1697608168903528E-2</c:v>
                </c:pt>
                <c:pt idx="2810">
                  <c:v>1.169686215229504E-2</c:v>
                </c:pt>
                <c:pt idx="2811">
                  <c:v>1.1696171773261099E-2</c:v>
                </c:pt>
                <c:pt idx="2812">
                  <c:v>1.1695537120690602E-2</c:v>
                </c:pt>
                <c:pt idx="2813">
                  <c:v>1.1694958283792189E-2</c:v>
                </c:pt>
                <c:pt idx="2814">
                  <c:v>1.1694435351135013E-2</c:v>
                </c:pt>
                <c:pt idx="2815">
                  <c:v>1.169396841240733E-2</c:v>
                </c:pt>
                <c:pt idx="2816">
                  <c:v>1.1693557556258227E-2</c:v>
                </c:pt>
                <c:pt idx="2817">
                  <c:v>1.1693202871736474E-2</c:v>
                </c:pt>
                <c:pt idx="2818">
                  <c:v>1.1692904447970776E-2</c:v>
                </c:pt>
                <c:pt idx="2819">
                  <c:v>1.1692662374009899E-2</c:v>
                </c:pt>
                <c:pt idx="2820">
                  <c:v>1.1692476738982549E-2</c:v>
                </c:pt>
                <c:pt idx="2821">
                  <c:v>1.1692347631697686E-2</c:v>
                </c:pt>
                <c:pt idx="2822">
                  <c:v>1.169227514136395E-2</c:v>
                </c:pt>
                <c:pt idx="2823">
                  <c:v>1.169225935703011E-2</c:v>
                </c:pt>
                <c:pt idx="2824">
                  <c:v>1.1692300367505126E-2</c:v>
                </c:pt>
                <c:pt idx="2825">
                  <c:v>1.1692398262397319E-2</c:v>
                </c:pt>
                <c:pt idx="2826">
                  <c:v>1.1692553130195904E-2</c:v>
                </c:pt>
                <c:pt idx="2827">
                  <c:v>1.1692765060109522E-2</c:v>
                </c:pt>
                <c:pt idx="2828">
                  <c:v>1.1693034141266878E-2</c:v>
                </c:pt>
                <c:pt idx="2829">
                  <c:v>1.1693360462556868E-2</c:v>
                </c:pt>
                <c:pt idx="2830">
                  <c:v>1.1693744113188131E-2</c:v>
                </c:pt>
                <c:pt idx="2831">
                  <c:v>1.1694185182129502E-2</c:v>
                </c:pt>
                <c:pt idx="2832">
                  <c:v>1.1694683758429747E-2</c:v>
                </c:pt>
                <c:pt idx="2833">
                  <c:v>1.1695239931137635E-2</c:v>
                </c:pt>
                <c:pt idx="2834">
                  <c:v>1.1695853789381871E-2</c:v>
                </c:pt>
                <c:pt idx="2835">
                  <c:v>1.1696525421891479E-2</c:v>
                </c:pt>
                <c:pt idx="2836">
                  <c:v>1.169725491827478E-2</c:v>
                </c:pt>
                <c:pt idx="2837">
                  <c:v>1.1698042366941053E-2</c:v>
                </c:pt>
                <c:pt idx="2838">
                  <c:v>1.1698887857338747E-2</c:v>
                </c:pt>
                <c:pt idx="2839">
                  <c:v>1.169979147851663E-2</c:v>
                </c:pt>
                <c:pt idx="2840">
                  <c:v>1.1700753319283663E-2</c:v>
                </c:pt>
                <c:pt idx="2841">
                  <c:v>1.1701773468848486E-2</c:v>
                </c:pt>
                <c:pt idx="2842">
                  <c:v>1.1702852016179932E-2</c:v>
                </c:pt>
                <c:pt idx="2843">
                  <c:v>1.1703989050486641E-2</c:v>
                </c:pt>
                <c:pt idx="2844">
                  <c:v>1.1705184660497636E-2</c:v>
                </c:pt>
                <c:pt idx="2845">
                  <c:v>1.1706438935581431E-2</c:v>
                </c:pt>
                <c:pt idx="2846">
                  <c:v>1.1707751964626922E-2</c:v>
                </c:pt>
                <c:pt idx="2847">
                  <c:v>1.1709123836602942E-2</c:v>
                </c:pt>
                <c:pt idx="2848">
                  <c:v>1.1710554640878001E-2</c:v>
                </c:pt>
                <c:pt idx="2849">
                  <c:v>1.1712044465941318E-2</c:v>
                </c:pt>
                <c:pt idx="2850">
                  <c:v>1.1713593401481148E-2</c:v>
                </c:pt>
                <c:pt idx="2851">
                  <c:v>1.1715201536066644E-2</c:v>
                </c:pt>
                <c:pt idx="2852">
                  <c:v>1.1716868958906446E-2</c:v>
                </c:pt>
                <c:pt idx="2853">
                  <c:v>1.1718595759049322E-2</c:v>
                </c:pt>
                <c:pt idx="2854">
                  <c:v>1.1720382025544041E-2</c:v>
                </c:pt>
                <c:pt idx="2855">
                  <c:v>1.1722227847519306E-2</c:v>
                </c:pt>
                <c:pt idx="2856">
                  <c:v>1.1724133313864016E-2</c:v>
                </c:pt>
                <c:pt idx="2857">
                  <c:v>1.1726098513547001E-2</c:v>
                </c:pt>
                <c:pt idx="2858">
                  <c:v>1.1728123535856838E-2</c:v>
                </c:pt>
                <c:pt idx="2859">
                  <c:v>1.173020846976236E-2</c:v>
                </c:pt>
                <c:pt idx="2860">
                  <c:v>1.1732353404392271E-2</c:v>
                </c:pt>
                <c:pt idx="2861">
                  <c:v>1.1734558428475594E-2</c:v>
                </c:pt>
                <c:pt idx="2862">
                  <c:v>1.1736823631300908E-2</c:v>
                </c:pt>
                <c:pt idx="2863">
                  <c:v>1.1739149101916979E-2</c:v>
                </c:pt>
                <c:pt idx="2864">
                  <c:v>1.1741534929292641E-2</c:v>
                </c:pt>
                <c:pt idx="2865">
                  <c:v>1.1743981202556597E-2</c:v>
                </c:pt>
                <c:pt idx="2866">
                  <c:v>1.174648801067768E-2</c:v>
                </c:pt>
                <c:pt idx="2867">
                  <c:v>1.1749055442704659E-2</c:v>
                </c:pt>
                <c:pt idx="2868">
                  <c:v>1.1751683587606365E-2</c:v>
                </c:pt>
                <c:pt idx="2869">
                  <c:v>1.1754372534671376E-2</c:v>
                </c:pt>
                <c:pt idx="2870">
                  <c:v>1.1757520182653636E-2</c:v>
                </c:pt>
                <c:pt idx="2871">
                  <c:v>1.1760339719577573E-2</c:v>
                </c:pt>
                <c:pt idx="2872">
                  <c:v>1.176322033836108E-2</c:v>
                </c:pt>
                <c:pt idx="2873">
                  <c:v>1.1766162128052926E-2</c:v>
                </c:pt>
                <c:pt idx="2874">
                  <c:v>1.1769165177621943E-2</c:v>
                </c:pt>
                <c:pt idx="2875">
                  <c:v>1.1772229576356708E-2</c:v>
                </c:pt>
                <c:pt idx="2876">
                  <c:v>1.1775355413146116E-2</c:v>
                </c:pt>
                <c:pt idx="2877">
                  <c:v>1.1778542776879064E-2</c:v>
                </c:pt>
                <c:pt idx="2878">
                  <c:v>1.1781791757004001E-2</c:v>
                </c:pt>
                <c:pt idx="2879">
                  <c:v>1.1785102442090079E-2</c:v>
                </c:pt>
                <c:pt idx="2880">
                  <c:v>1.1788474921505809E-2</c:v>
                </c:pt>
                <c:pt idx="2881">
                  <c:v>1.1791909284220026E-2</c:v>
                </c:pt>
                <c:pt idx="2882">
                  <c:v>1.179540561920156E-2</c:v>
                </c:pt>
                <c:pt idx="2883">
                  <c:v>1.1798964015659053E-2</c:v>
                </c:pt>
                <c:pt idx="2884">
                  <c:v>1.18025845624814E-2</c:v>
                </c:pt>
                <c:pt idx="2885">
                  <c:v>1.180626734871737E-2</c:v>
                </c:pt>
                <c:pt idx="2886">
                  <c:v>1.1810012463495667E-2</c:v>
                </c:pt>
                <c:pt idx="2887">
                  <c:v>1.181381999586506E-2</c:v>
                </c:pt>
                <c:pt idx="2888">
                  <c:v>1.1817690034874317E-2</c:v>
                </c:pt>
                <c:pt idx="2889">
                  <c:v>1.1821622669572207E-2</c:v>
                </c:pt>
                <c:pt idx="2890">
                  <c:v>1.1825617988847625E-2</c:v>
                </c:pt>
                <c:pt idx="2891">
                  <c:v>1.1829676081829277E-2</c:v>
                </c:pt>
                <c:pt idx="2892">
                  <c:v>1.1833797037725802E-2</c:v>
                </c:pt>
                <c:pt idx="2893">
                  <c:v>1.1837980945426096E-2</c:v>
                </c:pt>
                <c:pt idx="2894">
                  <c:v>1.1842227893978929E-2</c:v>
                </c:pt>
                <c:pt idx="2895">
                  <c:v>1.1846537972433069E-2</c:v>
                </c:pt>
                <c:pt idx="2896">
                  <c:v>1.1850911269997155E-2</c:v>
                </c:pt>
                <c:pt idx="2897">
                  <c:v>1.1855347875560085E-2</c:v>
                </c:pt>
                <c:pt idx="2898">
                  <c:v>1.1859847878010754E-2</c:v>
                </c:pt>
                <c:pt idx="2899">
                  <c:v>1.1864411366797611E-2</c:v>
                </c:pt>
                <c:pt idx="2900">
                  <c:v>1.1869038430489809E-2</c:v>
                </c:pt>
                <c:pt idx="2901">
                  <c:v>1.1873729158535795E-2</c:v>
                </c:pt>
                <c:pt idx="2902">
                  <c:v>1.1878483639904402E-2</c:v>
                </c:pt>
                <c:pt idx="2903">
                  <c:v>1.1883301963564463E-2</c:v>
                </c:pt>
                <c:pt idx="2904">
                  <c:v>1.188818421848481E-2</c:v>
                </c:pt>
                <c:pt idx="2905">
                  <c:v>1.1893130493794146E-2</c:v>
                </c:pt>
                <c:pt idx="2906">
                  <c:v>1.1898140878541241E-2</c:v>
                </c:pt>
                <c:pt idx="2907">
                  <c:v>1.1903215461854799E-2</c:v>
                </c:pt>
                <c:pt idx="2908">
                  <c:v>1.1908354332703652E-2</c:v>
                </c:pt>
                <c:pt idx="2909">
                  <c:v>1.1913557580056633E-2</c:v>
                </c:pt>
                <c:pt idx="2910">
                  <c:v>1.1918825293042445E-2</c:v>
                </c:pt>
                <c:pt idx="2911">
                  <c:v>1.1924157560709858E-2</c:v>
                </c:pt>
                <c:pt idx="2912">
                  <c:v>1.1929554472027704E-2</c:v>
                </c:pt>
                <c:pt idx="2913">
                  <c:v>1.1935016116204622E-2</c:v>
                </c:pt>
                <c:pt idx="2914">
                  <c:v>1.1940542582209446E-2</c:v>
                </c:pt>
                <c:pt idx="2915">
                  <c:v>1.1946133959090943E-2</c:v>
                </c:pt>
                <c:pt idx="2916">
                  <c:v>1.1951790335817947E-2</c:v>
                </c:pt>
                <c:pt idx="2917">
                  <c:v>1.1957511801439225E-2</c:v>
                </c:pt>
                <c:pt idx="2918">
                  <c:v>1.1963298445243353E-2</c:v>
                </c:pt>
                <c:pt idx="2919">
                  <c:v>1.1969150355959357E-2</c:v>
                </c:pt>
                <c:pt idx="2920">
                  <c:v>1.1975067622875812E-2</c:v>
                </c:pt>
                <c:pt idx="2921">
                  <c:v>1.1981050334881616E-2</c:v>
                </c:pt>
                <c:pt idx="2922">
                  <c:v>1.1987967971105462E-2</c:v>
                </c:pt>
                <c:pt idx="2923">
                  <c:v>1.1994091222611303E-2</c:v>
                </c:pt>
                <c:pt idx="2924">
                  <c:v>1.200028019906263E-2</c:v>
                </c:pt>
                <c:pt idx="2925">
                  <c:v>1.2006534989508211E-2</c:v>
                </c:pt>
                <c:pt idx="2926">
                  <c:v>1.2012855683076751E-2</c:v>
                </c:pt>
                <c:pt idx="2927">
                  <c:v>1.2019242368817018E-2</c:v>
                </c:pt>
                <c:pt idx="2928">
                  <c:v>1.2025695135857717E-2</c:v>
                </c:pt>
                <c:pt idx="2929">
                  <c:v>1.2032214073007808E-2</c:v>
                </c:pt>
                <c:pt idx="2930">
                  <c:v>1.2038799269555867E-2</c:v>
                </c:pt>
                <c:pt idx="2931">
                  <c:v>1.204545081439079E-2</c:v>
                </c:pt>
                <c:pt idx="2932">
                  <c:v>1.2052168796561347E-2</c:v>
                </c:pt>
                <c:pt idx="2933">
                  <c:v>1.2058953305276177E-2</c:v>
                </c:pt>
                <c:pt idx="2934">
                  <c:v>1.2065804429424176E-2</c:v>
                </c:pt>
                <c:pt idx="2935">
                  <c:v>1.207272225813405E-2</c:v>
                </c:pt>
                <c:pt idx="2936">
                  <c:v>1.2082527092598383E-2</c:v>
                </c:pt>
                <c:pt idx="2937">
                  <c:v>1.2086758385194685E-2</c:v>
                </c:pt>
                <c:pt idx="2938">
                  <c:v>1.2093876861802855E-2</c:v>
                </c:pt>
                <c:pt idx="2939">
                  <c:v>1.21010623990081E-2</c:v>
                </c:pt>
                <c:pt idx="2940">
                  <c:v>1.211080748446669E-2</c:v>
                </c:pt>
                <c:pt idx="2941">
                  <c:v>1.2118147132342827E-2</c:v>
                </c:pt>
                <c:pt idx="2942">
                  <c:v>1.2125554138338046E-2</c:v>
                </c:pt>
                <c:pt idx="2943">
                  <c:v>1.2133028591554407E-2</c:v>
                </c:pt>
                <c:pt idx="2944">
                  <c:v>1.2140570581040677E-2</c:v>
                </c:pt>
                <c:pt idx="2945">
                  <c:v>1.2148180195872271E-2</c:v>
                </c:pt>
                <c:pt idx="2946">
                  <c:v>1.2155857525071312E-2</c:v>
                </c:pt>
                <c:pt idx="2947">
                  <c:v>1.2163602657766504E-2</c:v>
                </c:pt>
                <c:pt idx="2948">
                  <c:v>1.2171415682953324E-2</c:v>
                </c:pt>
                <c:pt idx="2949">
                  <c:v>1.2179296689760477E-2</c:v>
                </c:pt>
                <c:pt idx="2950">
                  <c:v>1.2187245767183441E-2</c:v>
                </c:pt>
                <c:pt idx="2951">
                  <c:v>1.219526300435092E-2</c:v>
                </c:pt>
                <c:pt idx="2952">
                  <c:v>1.2203348490258392E-2</c:v>
                </c:pt>
                <c:pt idx="2953">
                  <c:v>1.2211502314061207E-2</c:v>
                </c:pt>
                <c:pt idx="2954">
                  <c:v>1.2219724564728196E-2</c:v>
                </c:pt>
                <c:pt idx="2955">
                  <c:v>1.222801533141471E-2</c:v>
                </c:pt>
                <c:pt idx="2956">
                  <c:v>1.2236374703062936E-2</c:v>
                </c:pt>
                <c:pt idx="2957">
                  <c:v>1.2244802768854868E-2</c:v>
                </c:pt>
                <c:pt idx="2958">
                  <c:v>1.225329961781263E-2</c:v>
                </c:pt>
                <c:pt idx="2959">
                  <c:v>1.226186533898499E-2</c:v>
                </c:pt>
                <c:pt idx="2960">
                  <c:v>1.2270500021447361E-2</c:v>
                </c:pt>
                <c:pt idx="2961">
                  <c:v>1.2279203754275159E-2</c:v>
                </c:pt>
                <c:pt idx="2962">
                  <c:v>1.2287976626543795E-2</c:v>
                </c:pt>
                <c:pt idx="2963">
                  <c:v>1.2296818727302039E-2</c:v>
                </c:pt>
                <c:pt idx="2964">
                  <c:v>1.2305730145598659E-2</c:v>
                </c:pt>
                <c:pt idx="2965">
                  <c:v>1.2314710970509068E-2</c:v>
                </c:pt>
                <c:pt idx="2966">
                  <c:v>1.2323761291135327E-2</c:v>
                </c:pt>
                <c:pt idx="2967">
                  <c:v>1.2332881196472911E-2</c:v>
                </c:pt>
                <c:pt idx="2968">
                  <c:v>1.2342070775650527E-2</c:v>
                </c:pt>
                <c:pt idx="2969">
                  <c:v>1.2351330117690296E-2</c:v>
                </c:pt>
                <c:pt idx="2970">
                  <c:v>1.2360659311720923E-2</c:v>
                </c:pt>
                <c:pt idx="2971">
                  <c:v>1.2370058446764531E-2</c:v>
                </c:pt>
                <c:pt idx="2972">
                  <c:v>1.2379527611896535E-2</c:v>
                </c:pt>
                <c:pt idx="2973">
                  <c:v>1.2389066896112411E-2</c:v>
                </c:pt>
                <c:pt idx="2974">
                  <c:v>1.2401007201923164E-2</c:v>
                </c:pt>
                <c:pt idx="2975">
                  <c:v>1.2410706423908735E-2</c:v>
                </c:pt>
                <c:pt idx="2976">
                  <c:v>1.2420476052295015E-2</c:v>
                </c:pt>
                <c:pt idx="2977">
                  <c:v>1.2430316176050837E-2</c:v>
                </c:pt>
                <c:pt idx="2978">
                  <c:v>1.2440226884544714E-2</c:v>
                </c:pt>
                <c:pt idx="2979">
                  <c:v>1.2450208266505669E-2</c:v>
                </c:pt>
                <c:pt idx="2980">
                  <c:v>1.2460260411062407E-2</c:v>
                </c:pt>
                <c:pt idx="2981">
                  <c:v>1.2470383407263697E-2</c:v>
                </c:pt>
                <c:pt idx="2982">
                  <c:v>1.2480577344158306E-2</c:v>
                </c:pt>
                <c:pt idx="2983">
                  <c:v>1.2490842310954875E-2</c:v>
                </c:pt>
                <c:pt idx="2984">
                  <c:v>1.2501178396382429E-2</c:v>
                </c:pt>
                <c:pt idx="2985">
                  <c:v>1.2511585689889415E-2</c:v>
                </c:pt>
                <c:pt idx="2986">
                  <c:v>1.2522064280204859E-2</c:v>
                </c:pt>
                <c:pt idx="2987">
                  <c:v>1.253412722860503E-2</c:v>
                </c:pt>
                <c:pt idx="2988">
                  <c:v>1.2544758897909958E-2</c:v>
                </c:pt>
                <c:pt idx="2989">
                  <c:v>1.2555462143959417E-2</c:v>
                </c:pt>
                <c:pt idx="2990">
                  <c:v>1.2566237055882112E-2</c:v>
                </c:pt>
                <c:pt idx="2991">
                  <c:v>1.2577083722726812E-2</c:v>
                </c:pt>
                <c:pt idx="2992">
                  <c:v>1.2588002233462348E-2</c:v>
                </c:pt>
                <c:pt idx="2993">
                  <c:v>1.2598992677377296E-2</c:v>
                </c:pt>
                <c:pt idx="2994">
                  <c:v>1.2610055143200682E-2</c:v>
                </c:pt>
                <c:pt idx="2995">
                  <c:v>1.262118972006121E-2</c:v>
                </c:pt>
                <c:pt idx="2996">
                  <c:v>1.2632396497087583E-2</c:v>
                </c:pt>
                <c:pt idx="2997">
                  <c:v>1.2643675563408507E-2</c:v>
                </c:pt>
                <c:pt idx="2998">
                  <c:v>1.2655027007912878E-2</c:v>
                </c:pt>
                <c:pt idx="2999">
                  <c:v>1.26664509197294E-2</c:v>
                </c:pt>
                <c:pt idx="3000">
                  <c:v>1.2677947387906841E-2</c:v>
                </c:pt>
                <c:pt idx="3001">
                  <c:v>1.2689516501493969E-2</c:v>
                </c:pt>
                <c:pt idx="3002">
                  <c:v>1.2701158349459618E-2</c:v>
                </c:pt>
                <c:pt idx="3003">
                  <c:v>1.2712873021012427E-2</c:v>
                </c:pt>
                <c:pt idx="3004">
                  <c:v>1.2724660605201166E-2</c:v>
                </c:pt>
                <c:pt idx="3005">
                  <c:v>1.2736521190914729E-2</c:v>
                </c:pt>
                <c:pt idx="3006">
                  <c:v>1.2748454867281822E-2</c:v>
                </c:pt>
                <c:pt idx="3007">
                  <c:v>1.2760461723351213E-2</c:v>
                </c:pt>
                <c:pt idx="3008">
                  <c:v>1.2772541848091734E-2</c:v>
                </c:pt>
                <c:pt idx="3009">
                  <c:v>1.2784695330791962E-2</c:v>
                </c:pt>
                <c:pt idx="3010">
                  <c:v>1.2796922260340793E-2</c:v>
                </c:pt>
                <c:pt idx="3011">
                  <c:v>1.2809222725707059E-2</c:v>
                </c:pt>
                <c:pt idx="3012">
                  <c:v>1.2821596816179337E-2</c:v>
                </c:pt>
                <c:pt idx="3013">
                  <c:v>1.2827974579217027E-2</c:v>
                </c:pt>
                <c:pt idx="3014">
                  <c:v>1.2832700799112473E-2</c:v>
                </c:pt>
                <c:pt idx="3015">
                  <c:v>1.2837422451301705E-2</c:v>
                </c:pt>
                <c:pt idx="3016">
                  <c:v>1.2842139518518536E-2</c:v>
                </c:pt>
                <c:pt idx="3017">
                  <c:v>1.2846851983336904E-2</c:v>
                </c:pt>
                <c:pt idx="3018">
                  <c:v>1.2851559828410686E-2</c:v>
                </c:pt>
                <c:pt idx="3019">
                  <c:v>1.2856263036233884E-2</c:v>
                </c:pt>
                <c:pt idx="3020">
                  <c:v>1.286096158954031E-2</c:v>
                </c:pt>
                <c:pt idx="3021">
                  <c:v>1.2865655470983839E-2</c:v>
                </c:pt>
                <c:pt idx="3022">
                  <c:v>1.2870344663058475E-2</c:v>
                </c:pt>
                <c:pt idx="3023">
                  <c:v>1.2875029148577966E-2</c:v>
                </c:pt>
                <c:pt idx="3024">
                  <c:v>1.2879708909956378E-2</c:v>
                </c:pt>
                <c:pt idx="3025">
                  <c:v>1.2884383929847587E-2</c:v>
                </c:pt>
                <c:pt idx="3026">
                  <c:v>1.2889054190985405E-2</c:v>
                </c:pt>
                <c:pt idx="3027">
                  <c:v>1.2893719676023707E-2</c:v>
                </c:pt>
                <c:pt idx="3028">
                  <c:v>1.2898380367296625E-2</c:v>
                </c:pt>
                <c:pt idx="3029">
                  <c:v>1.2903036247777777E-2</c:v>
                </c:pt>
                <c:pt idx="3030">
                  <c:v>1.2907687299881232E-2</c:v>
                </c:pt>
                <c:pt idx="3031">
                  <c:v>1.2912333506260865E-2</c:v>
                </c:pt>
                <c:pt idx="3032">
                  <c:v>1.2916974849410678E-2</c:v>
                </c:pt>
                <c:pt idx="3033">
                  <c:v>1.2921611312224357E-2</c:v>
                </c:pt>
                <c:pt idx="3034">
                  <c:v>1.2926242877195904E-2</c:v>
                </c:pt>
                <c:pt idx="3035">
                  <c:v>1.2930869526979194E-2</c:v>
                </c:pt>
                <c:pt idx="3036">
                  <c:v>1.2935491243988295E-2</c:v>
                </c:pt>
                <c:pt idx="3037">
                  <c:v>1.2940108011116891E-2</c:v>
                </c:pt>
                <c:pt idx="3038">
                  <c:v>1.2944719810858984E-2</c:v>
                </c:pt>
                <c:pt idx="3039">
                  <c:v>1.2949326625948387E-2</c:v>
                </c:pt>
                <c:pt idx="3040">
                  <c:v>1.2953928438719231E-2</c:v>
                </c:pt>
                <c:pt idx="3041">
                  <c:v>1.2958525232065199E-2</c:v>
                </c:pt>
                <c:pt idx="3042">
                  <c:v>1.2963116988640166E-2</c:v>
                </c:pt>
                <c:pt idx="3043">
                  <c:v>1.2967703690698329E-2</c:v>
                </c:pt>
                <c:pt idx="3044">
                  <c:v>1.2972285321213306E-2</c:v>
                </c:pt>
                <c:pt idx="3045">
                  <c:v>1.2976861862759037E-2</c:v>
                </c:pt>
                <c:pt idx="3046">
                  <c:v>1.2981433297909462E-2</c:v>
                </c:pt>
                <c:pt idx="3047">
                  <c:v>1.2985999609238519E-2</c:v>
                </c:pt>
                <c:pt idx="3048">
                  <c:v>1.2990560779400084E-2</c:v>
                </c:pt>
                <c:pt idx="3049">
                  <c:v>1.2995116790968098E-2</c:v>
                </c:pt>
                <c:pt idx="3050">
                  <c:v>1.2999667626596434E-2</c:v>
                </c:pt>
                <c:pt idx="3051">
                  <c:v>1.3004213268938969E-2</c:v>
                </c:pt>
                <c:pt idx="3052">
                  <c:v>1.3008753700729514E-2</c:v>
                </c:pt>
                <c:pt idx="3053">
                  <c:v>1.3013288904222264E-2</c:v>
                </c:pt>
                <c:pt idx="3054">
                  <c:v>1.301781886239084E-2</c:v>
                </c:pt>
                <c:pt idx="3055">
                  <c:v>1.3022343557649307E-2</c:v>
                </c:pt>
                <c:pt idx="3056">
                  <c:v>1.3026862972891351E-2</c:v>
                </c:pt>
                <c:pt idx="3057">
                  <c:v>1.3031377090371166E-2</c:v>
                </c:pt>
                <c:pt idx="3058">
                  <c:v>1.3035885892982435E-2</c:v>
                </c:pt>
                <c:pt idx="3059">
                  <c:v>1.3040389363299099E-2</c:v>
                </c:pt>
                <c:pt idx="3060">
                  <c:v>1.304488748381516E-2</c:v>
                </c:pt>
                <c:pt idx="3061">
                  <c:v>1.3049380237184494E-2</c:v>
                </c:pt>
                <c:pt idx="3062">
                  <c:v>1.3053867606140912E-2</c:v>
                </c:pt>
                <c:pt idx="3063">
                  <c:v>1.3058349573178418E-2</c:v>
                </c:pt>
                <c:pt idx="3064">
                  <c:v>1.3062826120950888E-2</c:v>
                </c:pt>
                <c:pt idx="3065">
                  <c:v>1.3067297232112196E-2</c:v>
                </c:pt>
                <c:pt idx="3066">
                  <c:v>1.3071762889236282E-2</c:v>
                </c:pt>
                <c:pt idx="3067">
                  <c:v>1.3076223075216831E-2</c:v>
                </c:pt>
                <c:pt idx="3068">
                  <c:v>1.30806777722281E-2</c:v>
                </c:pt>
                <c:pt idx="3069">
                  <c:v>1.3085126963083837E-2</c:v>
                </c:pt>
                <c:pt idx="3070">
                  <c:v>1.3089570630437919E-2</c:v>
                </c:pt>
                <c:pt idx="3071">
                  <c:v>1.309400875694422E-2</c:v>
                </c:pt>
                <c:pt idx="3072">
                  <c:v>1.309844132517668E-2</c:v>
                </c:pt>
                <c:pt idx="3073">
                  <c:v>1.3102868317629301E-2</c:v>
                </c:pt>
                <c:pt idx="3074">
                  <c:v>1.3107289717275705E-2</c:v>
                </c:pt>
                <c:pt idx="3075">
                  <c:v>1.311170550629015E-2</c:v>
                </c:pt>
                <c:pt idx="3076">
                  <c:v>1.3116115667486383E-2</c:v>
                </c:pt>
                <c:pt idx="3077">
                  <c:v>1.3120520183678153E-2</c:v>
                </c:pt>
                <c:pt idx="3078">
                  <c:v>1.3124919037199589E-2</c:v>
                </c:pt>
                <c:pt idx="3079">
                  <c:v>1.3129312210784505E-2</c:v>
                </c:pt>
                <c:pt idx="3080">
                  <c:v>1.3133699687086775E-2</c:v>
                </c:pt>
                <c:pt idx="3081">
                  <c:v>1.3138081448680339E-2</c:v>
                </c:pt>
                <c:pt idx="3082">
                  <c:v>1.3142457478219072E-2</c:v>
                </c:pt>
                <c:pt idx="3083">
                  <c:v>1.3146827758196977E-2</c:v>
                </c:pt>
                <c:pt idx="3084">
                  <c:v>1.3151192271427803E-2</c:v>
                </c:pt>
                <c:pt idx="3085">
                  <c:v>1.3155551000485488E-2</c:v>
                </c:pt>
                <c:pt idx="3086">
                  <c:v>1.3159903927864036E-2</c:v>
                </c:pt>
                <c:pt idx="3087">
                  <c:v>1.3164251036217323E-2</c:v>
                </c:pt>
                <c:pt idx="3088">
                  <c:v>1.3168592308279159E-2</c:v>
                </c:pt>
                <c:pt idx="3089">
                  <c:v>1.3172927726703421E-2</c:v>
                </c:pt>
                <c:pt idx="3090">
                  <c:v>1.3177257273824239E-2</c:v>
                </c:pt>
                <c:pt idx="3091">
                  <c:v>1.3181580932535297E-2</c:v>
                </c:pt>
                <c:pt idx="3092">
                  <c:v>1.3185898685490471E-2</c:v>
                </c:pt>
                <c:pt idx="3093">
                  <c:v>1.3190210515103828E-2</c:v>
                </c:pt>
                <c:pt idx="3094">
                  <c:v>1.3194516404029244E-2</c:v>
                </c:pt>
                <c:pt idx="3095">
                  <c:v>1.3198816335080465E-2</c:v>
                </c:pt>
                <c:pt idx="3096">
                  <c:v>1.3203110290431752E-2</c:v>
                </c:pt>
                <c:pt idx="3097">
                  <c:v>1.3207398253216596E-2</c:v>
                </c:pt>
                <c:pt idx="3098">
                  <c:v>1.3211680205849063E-2</c:v>
                </c:pt>
                <c:pt idx="3099">
                  <c:v>1.3215956130983031E-2</c:v>
                </c:pt>
                <c:pt idx="3100">
                  <c:v>1.3220226011192437E-2</c:v>
                </c:pt>
                <c:pt idx="3101">
                  <c:v>1.3224489829051223E-2</c:v>
                </c:pt>
                <c:pt idx="3102">
                  <c:v>1.3228747567213262E-2</c:v>
                </c:pt>
                <c:pt idx="3103">
                  <c:v>1.3232999208412366E-2</c:v>
                </c:pt>
                <c:pt idx="3104">
                  <c:v>1.3237244735142539E-2</c:v>
                </c:pt>
                <c:pt idx="3105">
                  <c:v>1.3241484129977721E-2</c:v>
                </c:pt>
                <c:pt idx="3106">
                  <c:v>1.3245717375811594E-2</c:v>
                </c:pt>
                <c:pt idx="3107">
                  <c:v>1.3249944454898355E-2</c:v>
                </c:pt>
                <c:pt idx="3108">
                  <c:v>1.3254165350131686E-2</c:v>
                </c:pt>
                <c:pt idx="3109">
                  <c:v>1.3258380044005591E-2</c:v>
                </c:pt>
                <c:pt idx="3110">
                  <c:v>1.3262588519173946E-2</c:v>
                </c:pt>
                <c:pt idx="3111">
                  <c:v>1.3266790758210689E-2</c:v>
                </c:pt>
                <c:pt idx="3112">
                  <c:v>1.3270986743849633E-2</c:v>
                </c:pt>
                <c:pt idx="3113">
                  <c:v>1.3275176458664717E-2</c:v>
                </c:pt>
                <c:pt idx="3114">
                  <c:v>1.3279359885070008E-2</c:v>
                </c:pt>
                <c:pt idx="3115">
                  <c:v>1.3283537006039126E-2</c:v>
                </c:pt>
                <c:pt idx="3116">
                  <c:v>1.3287707803986137E-2</c:v>
                </c:pt>
                <c:pt idx="3117">
                  <c:v>1.3291872261644855E-2</c:v>
                </c:pt>
                <c:pt idx="3118">
                  <c:v>1.3296030361429345E-2</c:v>
                </c:pt>
                <c:pt idx="3119">
                  <c:v>1.330018208607342E-2</c:v>
                </c:pt>
                <c:pt idx="3120">
                  <c:v>1.3304327418230955E-2</c:v>
                </c:pt>
                <c:pt idx="3121">
                  <c:v>1.3308466340555825E-2</c:v>
                </c:pt>
                <c:pt idx="3122">
                  <c:v>1.3312598835542033E-2</c:v>
                </c:pt>
                <c:pt idx="3123">
                  <c:v>1.3316724885923392E-2</c:v>
                </c:pt>
                <c:pt idx="3124">
                  <c:v>1.3320844474273841E-2</c:v>
                </c:pt>
                <c:pt idx="3125">
                  <c:v>1.3324957583247254E-2</c:v>
                </c:pt>
                <c:pt idx="3126">
                  <c:v>1.3329064195337637E-2</c:v>
                </c:pt>
                <c:pt idx="3127">
                  <c:v>1.3333164293438671E-2</c:v>
                </c:pt>
                <c:pt idx="3128">
                  <c:v>1.3337257859884488E-2</c:v>
                </c:pt>
                <c:pt idx="3129">
                  <c:v>1.3341344877408901E-2</c:v>
                </c:pt>
                <c:pt idx="3130">
                  <c:v>1.3345425328585847E-2</c:v>
                </c:pt>
                <c:pt idx="3131">
                  <c:v>1.3349499196069203E-2</c:v>
                </c:pt>
                <c:pt idx="3132">
                  <c:v>1.3353566462592781E-2</c:v>
                </c:pt>
                <c:pt idx="3133">
                  <c:v>1.3357627110730519E-2</c:v>
                </c:pt>
                <c:pt idx="3134">
                  <c:v>1.3361681122816549E-2</c:v>
                </c:pt>
                <c:pt idx="3135">
                  <c:v>1.336572848182449E-2</c:v>
                </c:pt>
                <c:pt idx="3136">
                  <c:v>1.3369769170248347E-2</c:v>
                </c:pt>
                <c:pt idx="3137">
                  <c:v>1.3373803170741994E-2</c:v>
                </c:pt>
                <c:pt idx="3138">
                  <c:v>1.337783046587937E-2</c:v>
                </c:pt>
                <c:pt idx="3139">
                  <c:v>1.3381851038234416E-2</c:v>
                </c:pt>
                <c:pt idx="3140">
                  <c:v>1.3385864870540942E-2</c:v>
                </c:pt>
                <c:pt idx="3141">
                  <c:v>1.3389871945372889E-2</c:v>
                </c:pt>
                <c:pt idx="3142">
                  <c:v>1.3393872245304195E-2</c:v>
                </c:pt>
                <c:pt idx="3143">
                  <c:v>1.3397865752988736E-2</c:v>
                </c:pt>
                <c:pt idx="3144">
                  <c:v>1.3401852451080387E-2</c:v>
                </c:pt>
                <c:pt idx="3145">
                  <c:v>1.3405832322153088E-2</c:v>
                </c:pt>
                <c:pt idx="3146">
                  <c:v>1.3409805348860715E-2</c:v>
                </c:pt>
                <c:pt idx="3147">
                  <c:v>1.3413771513857142E-2</c:v>
                </c:pt>
                <c:pt idx="3148">
                  <c:v>1.3418295849323414E-2</c:v>
                </c:pt>
                <c:pt idx="3149">
                  <c:v>1.34222472519685E-2</c:v>
                </c:pt>
                <c:pt idx="3150">
                  <c:v>1.3426191738226123E-2</c:v>
                </c:pt>
                <c:pt idx="3151">
                  <c:v>1.3430129290750159E-2</c:v>
                </c:pt>
                <c:pt idx="3152">
                  <c:v>1.3434059892194483E-2</c:v>
                </c:pt>
                <c:pt idx="3153">
                  <c:v>1.3437983524973163E-2</c:v>
                </c:pt>
                <c:pt idx="3154">
                  <c:v>1.3441900171820009E-2</c:v>
                </c:pt>
                <c:pt idx="3155">
                  <c:v>1.3445809815628706E-2</c:v>
                </c:pt>
                <c:pt idx="3156">
                  <c:v>1.3449712438653449E-2</c:v>
                </c:pt>
                <c:pt idx="3157">
                  <c:v>1.3453608023468178E-2</c:v>
                </c:pt>
                <c:pt idx="3158">
                  <c:v>1.3457496553126447E-2</c:v>
                </c:pt>
                <c:pt idx="3159">
                  <c:v>1.3461378009802516E-2</c:v>
                </c:pt>
                <c:pt idx="3160">
                  <c:v>1.3465252376390069E-2</c:v>
                </c:pt>
                <c:pt idx="3161">
                  <c:v>1.3469119635383109E-2</c:v>
                </c:pt>
                <c:pt idx="3162">
                  <c:v>1.3472979769515447E-2</c:v>
                </c:pt>
                <c:pt idx="3163">
                  <c:v>1.3476832761281088E-2</c:v>
                </c:pt>
                <c:pt idx="3164">
                  <c:v>1.348067859325397E-2</c:v>
                </c:pt>
                <c:pt idx="3165">
                  <c:v>1.3484517248327776E-2</c:v>
                </c:pt>
                <c:pt idx="3166">
                  <c:v>1.3488348708836639E-2</c:v>
                </c:pt>
                <c:pt idx="3167">
                  <c:v>1.3492172957434434E-2</c:v>
                </c:pt>
                <c:pt idx="3168">
                  <c:v>1.3495989976934908E-2</c:v>
                </c:pt>
                <c:pt idx="3169">
                  <c:v>1.3499799749752128E-2</c:v>
                </c:pt>
                <c:pt idx="3170">
                  <c:v>1.3503602258619907E-2</c:v>
                </c:pt>
                <c:pt idx="3171">
                  <c:v>1.3507397486112183E-2</c:v>
                </c:pt>
                <c:pt idx="3172">
                  <c:v>1.3511185414882831E-2</c:v>
                </c:pt>
                <c:pt idx="3173">
                  <c:v>1.3514966027665665E-2</c:v>
                </c:pt>
                <c:pt idx="3174">
                  <c:v>1.351873930687475E-2</c:v>
                </c:pt>
                <c:pt idx="3175">
                  <c:v>1.3522505235084026E-2</c:v>
                </c:pt>
                <c:pt idx="3176">
                  <c:v>1.3526263795107241E-2</c:v>
                </c:pt>
                <c:pt idx="3177">
                  <c:v>1.353001496959827E-2</c:v>
                </c:pt>
                <c:pt idx="3178">
                  <c:v>1.353375874097118E-2</c:v>
                </c:pt>
                <c:pt idx="3179">
                  <c:v>1.3537495091959784E-2</c:v>
                </c:pt>
                <c:pt idx="3180">
                  <c:v>1.3541224005297892E-2</c:v>
                </c:pt>
                <c:pt idx="3181">
                  <c:v>1.3544945463319635E-2</c:v>
                </c:pt>
                <c:pt idx="3182">
                  <c:v>1.3549189407155993E-2</c:v>
                </c:pt>
                <c:pt idx="3183">
                  <c:v>1.355289483136346E-2</c:v>
                </c:pt>
                <c:pt idx="3184">
                  <c:v>1.3556592745818108E-2</c:v>
                </c:pt>
                <c:pt idx="3185">
                  <c:v>1.3560283133173812E-2</c:v>
                </c:pt>
                <c:pt idx="3186">
                  <c:v>1.3563965975844638E-2</c:v>
                </c:pt>
                <c:pt idx="3187">
                  <c:v>1.3567641256724272E-2</c:v>
                </c:pt>
                <c:pt idx="3188">
                  <c:v>1.357130895822678E-2</c:v>
                </c:pt>
                <c:pt idx="3189">
                  <c:v>1.3574969063085973E-2</c:v>
                </c:pt>
                <c:pt idx="3190">
                  <c:v>1.3578621553955728E-2</c:v>
                </c:pt>
                <c:pt idx="3191">
                  <c:v>1.3582266413330046E-2</c:v>
                </c:pt>
                <c:pt idx="3192">
                  <c:v>1.3585903623942741E-2</c:v>
                </c:pt>
                <c:pt idx="3193">
                  <c:v>1.3589533168287815E-2</c:v>
                </c:pt>
                <c:pt idx="3194">
                  <c:v>1.3593155029019144E-2</c:v>
                </c:pt>
                <c:pt idx="3195">
                  <c:v>1.3596769188790603E-2</c:v>
                </c:pt>
                <c:pt idx="3196">
                  <c:v>1.360037563041594E-2</c:v>
                </c:pt>
                <c:pt idx="3197">
                  <c:v>1.3606029306503231E-2</c:v>
                </c:pt>
                <c:pt idx="3198">
                  <c:v>1.3607565288884516E-2</c:v>
                </c:pt>
                <c:pt idx="3199">
                  <c:v>1.3611148471195378E-2</c:v>
                </c:pt>
                <c:pt idx="3200">
                  <c:v>1.3614723865496003E-2</c:v>
                </c:pt>
                <c:pt idx="3201">
                  <c:v>1.3618291454680076E-2</c:v>
                </c:pt>
                <c:pt idx="3202">
                  <c:v>1.3621851221081727E-2</c:v>
                </c:pt>
                <c:pt idx="3203">
                  <c:v>1.3625403147754511E-2</c:v>
                </c:pt>
                <c:pt idx="3204">
                  <c:v>1.3628947216952625E-2</c:v>
                </c:pt>
                <c:pt idx="3205">
                  <c:v>1.3632483411250007E-2</c:v>
                </c:pt>
                <c:pt idx="3206">
                  <c:v>1.3636011713620277E-2</c:v>
                </c:pt>
                <c:pt idx="3207">
                  <c:v>1.3639532106397567E-2</c:v>
                </c:pt>
                <c:pt idx="3208">
                  <c:v>1.3643044572315688E-2</c:v>
                </c:pt>
                <c:pt idx="3209">
                  <c:v>1.3646549093868643E-2</c:v>
                </c:pt>
                <c:pt idx="3210">
                  <c:v>1.3650045653950116E-2</c:v>
                </c:pt>
                <c:pt idx="3211">
                  <c:v>1.3653534234814302E-2</c:v>
                </c:pt>
                <c:pt idx="3212">
                  <c:v>1.3657014819354885E-2</c:v>
                </c:pt>
                <c:pt idx="3213">
                  <c:v>1.3660487390065867E-2</c:v>
                </c:pt>
                <c:pt idx="3214">
                  <c:v>1.3663951929681062E-2</c:v>
                </c:pt>
                <c:pt idx="3215">
                  <c:v>1.3667408420774407E-2</c:v>
                </c:pt>
                <c:pt idx="3216">
                  <c:v>1.3670856845759971E-2</c:v>
                </c:pt>
                <c:pt idx="3217">
                  <c:v>1.3674297187611373E-2</c:v>
                </c:pt>
                <c:pt idx="3218">
                  <c:v>1.367772942874268E-2</c:v>
                </c:pt>
                <c:pt idx="3219">
                  <c:v>1.3681153551647895E-2</c:v>
                </c:pt>
                <c:pt idx="3220">
                  <c:v>1.3684569539300639E-2</c:v>
                </c:pt>
                <c:pt idx="3221">
                  <c:v>1.3687977374114979E-2</c:v>
                </c:pt>
                <c:pt idx="3222">
                  <c:v>1.3691377038584918E-2</c:v>
                </c:pt>
                <c:pt idx="3223">
                  <c:v>1.3694768515524203E-2</c:v>
                </c:pt>
                <c:pt idx="3224">
                  <c:v>1.369815178758671E-2</c:v>
                </c:pt>
                <c:pt idx="3225">
                  <c:v>1.3701526837266442E-2</c:v>
                </c:pt>
                <c:pt idx="3226">
                  <c:v>1.3704893647137339E-2</c:v>
                </c:pt>
                <c:pt idx="3227">
                  <c:v>1.3708252199933213E-2</c:v>
                </c:pt>
                <c:pt idx="3228">
                  <c:v>1.3711602478387874E-2</c:v>
                </c:pt>
                <c:pt idx="3229">
                  <c:v>1.3714944464755519E-2</c:v>
                </c:pt>
                <c:pt idx="3230">
                  <c:v>1.3718278142009765E-2</c:v>
                </c:pt>
                <c:pt idx="3231">
                  <c:v>1.3721603492644618E-2</c:v>
                </c:pt>
                <c:pt idx="3232">
                  <c:v>1.3724920499313953E-2</c:v>
                </c:pt>
                <c:pt idx="3233">
                  <c:v>1.3728229144431836E-2</c:v>
                </c:pt>
                <c:pt idx="3234">
                  <c:v>1.3732994587698499E-2</c:v>
                </c:pt>
                <c:pt idx="3235">
                  <c:v>1.3736284306782309E-2</c:v>
                </c:pt>
                <c:pt idx="3236">
                  <c:v>1.3739565606813997E-2</c:v>
                </c:pt>
                <c:pt idx="3237">
                  <c:v>1.3742838470367502E-2</c:v>
                </c:pt>
                <c:pt idx="3238">
                  <c:v>1.37461028800967E-2</c:v>
                </c:pt>
                <c:pt idx="3239">
                  <c:v>1.3749358818602175E-2</c:v>
                </c:pt>
                <c:pt idx="3240">
                  <c:v>1.3752606268537804E-2</c:v>
                </c:pt>
                <c:pt idx="3241">
                  <c:v>1.3755845212477524E-2</c:v>
                </c:pt>
                <c:pt idx="3242">
                  <c:v>1.3759075633048568E-2</c:v>
                </c:pt>
                <c:pt idx="3243">
                  <c:v>1.3762297512878163E-2</c:v>
                </c:pt>
                <c:pt idx="3244">
                  <c:v>1.3765510834593542E-2</c:v>
                </c:pt>
                <c:pt idx="3245">
                  <c:v>1.3768715580795288E-2</c:v>
                </c:pt>
                <c:pt idx="3246">
                  <c:v>1.3771911734110631E-2</c:v>
                </c:pt>
                <c:pt idx="3247">
                  <c:v>1.3775935622319935E-2</c:v>
                </c:pt>
                <c:pt idx="3248">
                  <c:v>1.3779110591807253E-2</c:v>
                </c:pt>
                <c:pt idx="3249">
                  <c:v>1.3782276909575231E-2</c:v>
                </c:pt>
                <c:pt idx="3250">
                  <c:v>1.3785434558197807E-2</c:v>
                </c:pt>
                <c:pt idx="3251">
                  <c:v>1.3788583520009112E-2</c:v>
                </c:pt>
                <c:pt idx="3252">
                  <c:v>1.3791723777822895E-2</c:v>
                </c:pt>
                <c:pt idx="3253">
                  <c:v>1.3794855314293031E-2</c:v>
                </c:pt>
                <c:pt idx="3254">
                  <c:v>1.3797978111913523E-2</c:v>
                </c:pt>
                <c:pt idx="3255">
                  <c:v>1.3801092153418182E-2</c:v>
                </c:pt>
                <c:pt idx="3256">
                  <c:v>1.3804197421380948E-2</c:v>
                </c:pt>
                <c:pt idx="3257">
                  <c:v>1.3807293898455697E-2</c:v>
                </c:pt>
                <c:pt idx="3258">
                  <c:v>1.3810381567216368E-2</c:v>
                </c:pt>
                <c:pt idx="3259">
                  <c:v>1.3813460410316836E-2</c:v>
                </c:pt>
                <c:pt idx="3260">
                  <c:v>1.381653041033104E-2</c:v>
                </c:pt>
                <c:pt idx="3261">
                  <c:v>1.3819591549992793E-2</c:v>
                </c:pt>
                <c:pt idx="3262">
                  <c:v>1.3822643811796098E-2</c:v>
                </c:pt>
                <c:pt idx="3263">
                  <c:v>1.382568717839483E-2</c:v>
                </c:pt>
                <c:pt idx="3264">
                  <c:v>1.38287216325228E-2</c:v>
                </c:pt>
                <c:pt idx="3265">
                  <c:v>1.3831747156674012E-2</c:v>
                </c:pt>
                <c:pt idx="3266">
                  <c:v>1.383476373334247E-2</c:v>
                </c:pt>
                <c:pt idx="3267">
                  <c:v>1.383777134534192E-2</c:v>
                </c:pt>
                <c:pt idx="3268">
                  <c:v>1.3840769975326239E-2</c:v>
                </c:pt>
                <c:pt idx="3269">
                  <c:v>1.384375960578943E-2</c:v>
                </c:pt>
                <c:pt idx="3270">
                  <c:v>1.3846740219385367E-2</c:v>
                </c:pt>
                <c:pt idx="3271">
                  <c:v>1.38497117989278E-2</c:v>
                </c:pt>
                <c:pt idx="3272">
                  <c:v>1.3852674326750858E-2</c:v>
                </c:pt>
                <c:pt idx="3273">
                  <c:v>1.3855627785588354E-2</c:v>
                </c:pt>
                <c:pt idx="3274">
                  <c:v>1.385857215793429E-2</c:v>
                </c:pt>
                <c:pt idx="3275">
                  <c:v>1.3861507426762287E-2</c:v>
                </c:pt>
                <c:pt idx="3276">
                  <c:v>1.386443357432654E-2</c:v>
                </c:pt>
                <c:pt idx="3277">
                  <c:v>1.386735058336086E-2</c:v>
                </c:pt>
                <c:pt idx="3278">
                  <c:v>1.3870258436519123E-2</c:v>
                </c:pt>
                <c:pt idx="3279">
                  <c:v>1.3873157116455204E-2</c:v>
                </c:pt>
                <c:pt idx="3280">
                  <c:v>1.3876046605743042E-2</c:v>
                </c:pt>
                <c:pt idx="3281">
                  <c:v>1.3878926886876641E-2</c:v>
                </c:pt>
                <c:pt idx="3282">
                  <c:v>1.3881797942829621E-2</c:v>
                </c:pt>
                <c:pt idx="3283">
                  <c:v>1.3884659755856177E-2</c:v>
                </c:pt>
                <c:pt idx="3284">
                  <c:v>1.3887512308770056E-2</c:v>
                </c:pt>
                <c:pt idx="3285">
                  <c:v>1.3890355584065261E-2</c:v>
                </c:pt>
                <c:pt idx="3286">
                  <c:v>1.3893189564475605E-2</c:v>
                </c:pt>
                <c:pt idx="3287">
                  <c:v>1.3896014232575027E-2</c:v>
                </c:pt>
                <c:pt idx="3288">
                  <c:v>1.3898829570937465E-2</c:v>
                </c:pt>
                <c:pt idx="3289">
                  <c:v>1.3901635562376669E-2</c:v>
                </c:pt>
                <c:pt idx="3290">
                  <c:v>1.3904432189226767E-2</c:v>
                </c:pt>
                <c:pt idx="3291">
                  <c:v>1.390721943430151E-2</c:v>
                </c:pt>
                <c:pt idx="3292">
                  <c:v>1.3909997280254771E-2</c:v>
                </c:pt>
                <c:pt idx="3293">
                  <c:v>1.3912765709500619E-2</c:v>
                </c:pt>
                <c:pt idx="3294">
                  <c:v>1.39155247048528E-2</c:v>
                </c:pt>
                <c:pt idx="3295">
                  <c:v>1.3918274248885254E-2</c:v>
                </c:pt>
                <c:pt idx="3296">
                  <c:v>1.3921014324091985E-2</c:v>
                </c:pt>
                <c:pt idx="3297">
                  <c:v>1.392374491328674E-2</c:v>
                </c:pt>
                <c:pt idx="3298">
                  <c:v>1.3926465998963522E-2</c:v>
                </c:pt>
                <c:pt idx="3299">
                  <c:v>1.3929177563776207E-2</c:v>
                </c:pt>
                <c:pt idx="3300">
                  <c:v>1.3931879590378671E-2</c:v>
                </c:pt>
                <c:pt idx="3301">
                  <c:v>1.3934572061344852E-2</c:v>
                </c:pt>
                <c:pt idx="3302">
                  <c:v>1.3937254959328627E-2</c:v>
                </c:pt>
                <c:pt idx="3303">
                  <c:v>1.3939928266823998E-2</c:v>
                </c:pt>
                <c:pt idx="3304">
                  <c:v>1.3942591966724649E-2</c:v>
                </c:pt>
                <c:pt idx="3305">
                  <c:v>1.3945246041444648E-2</c:v>
                </c:pt>
                <c:pt idx="3306">
                  <c:v>1.3947890473557933E-2</c:v>
                </c:pt>
                <c:pt idx="3307">
                  <c:v>1.3950525245798318E-2</c:v>
                </c:pt>
                <c:pt idx="3308">
                  <c:v>1.3953150340739739E-2</c:v>
                </c:pt>
                <c:pt idx="3309">
                  <c:v>1.3955765741116011E-2</c:v>
                </c:pt>
                <c:pt idx="3310">
                  <c:v>1.3958371429341199E-2</c:v>
                </c:pt>
                <c:pt idx="3311">
                  <c:v>1.3960967388229051E-2</c:v>
                </c:pt>
                <c:pt idx="3312">
                  <c:v>1.3963553600273571E-2</c:v>
                </c:pt>
                <c:pt idx="3313">
                  <c:v>1.3966130048128633E-2</c:v>
                </c:pt>
                <c:pt idx="3314">
                  <c:v>1.3968696714368178E-2</c:v>
                </c:pt>
                <c:pt idx="3315">
                  <c:v>1.3971253581805954E-2</c:v>
                </c:pt>
                <c:pt idx="3316">
                  <c:v>1.3973800632856026E-2</c:v>
                </c:pt>
                <c:pt idx="3317">
                  <c:v>1.3976337850252207E-2</c:v>
                </c:pt>
                <c:pt idx="3318">
                  <c:v>1.3978865216568437E-2</c:v>
                </c:pt>
                <c:pt idx="3319">
                  <c:v>1.398138271445859E-2</c:v>
                </c:pt>
                <c:pt idx="3320">
                  <c:v>1.3983890326336734E-2</c:v>
                </c:pt>
                <c:pt idx="3321">
                  <c:v>1.3986388035096553E-2</c:v>
                </c:pt>
                <c:pt idx="3322">
                  <c:v>1.3988875823311986E-2</c:v>
                </c:pt>
                <c:pt idx="3323">
                  <c:v>1.3991353673556972E-2</c:v>
                </c:pt>
                <c:pt idx="3324">
                  <c:v>1.3993821568405451E-2</c:v>
                </c:pt>
                <c:pt idx="3325">
                  <c:v>1.3996279490431363E-2</c:v>
                </c:pt>
                <c:pt idx="3326">
                  <c:v>1.3998727422448454E-2</c:v>
                </c:pt>
                <c:pt idx="3327">
                  <c:v>1.4001165346950728E-2</c:v>
                </c:pt>
                <c:pt idx="3328">
                  <c:v>1.4003593246512125E-2</c:v>
                </c:pt>
                <c:pt idx="3329">
                  <c:v>1.4006011103946392E-2</c:v>
                </c:pt>
                <c:pt idx="3330">
                  <c:v>1.4008418901747532E-2</c:v>
                </c:pt>
                <c:pt idx="3331">
                  <c:v>1.401081662240955E-2</c:v>
                </c:pt>
                <c:pt idx="3332">
                  <c:v>1.4013204248746192E-2</c:v>
                </c:pt>
                <c:pt idx="3333">
                  <c:v>1.4015581763331397E-2</c:v>
                </c:pt>
                <c:pt idx="3334">
                  <c:v>1.401794914865917E-2</c:v>
                </c:pt>
                <c:pt idx="3335">
                  <c:v>1.4020306387543258E-2</c:v>
                </c:pt>
                <c:pt idx="3336">
                  <c:v>1.4022653462557599E-2</c:v>
                </c:pt>
                <c:pt idx="3337">
                  <c:v>1.4024990356116263E-2</c:v>
                </c:pt>
                <c:pt idx="3338">
                  <c:v>1.4027317051112931E-2</c:v>
                </c:pt>
                <c:pt idx="3339">
                  <c:v>1.4029633530041608E-2</c:v>
                </c:pt>
                <c:pt idx="3340">
                  <c:v>1.4031939775556168E-2</c:v>
                </c:pt>
                <c:pt idx="3341">
                  <c:v>1.4034235770310488E-2</c:v>
                </c:pt>
                <c:pt idx="3342">
                  <c:v>1.4036521496798571E-2</c:v>
                </c:pt>
                <c:pt idx="3343">
                  <c:v>1.4038796937754228E-2</c:v>
                </c:pt>
                <c:pt idx="3344">
                  <c:v>1.4041062075751398E-2</c:v>
                </c:pt>
                <c:pt idx="3345">
                  <c:v>1.4043316893364022E-2</c:v>
                </c:pt>
                <c:pt idx="3346">
                  <c:v>1.4045561373245974E-2</c:v>
                </c:pt>
                <c:pt idx="3347">
                  <c:v>1.4047795498211002E-2</c:v>
                </c:pt>
                <c:pt idx="3348">
                  <c:v>1.4050019250593238E-2</c:v>
                </c:pt>
                <c:pt idx="3349">
                  <c:v>1.4052232613046556E-2</c:v>
                </c:pt>
                <c:pt idx="3350">
                  <c:v>1.4054435568384704E-2</c:v>
                </c:pt>
                <c:pt idx="3351">
                  <c:v>1.4056628099021751E-2</c:v>
                </c:pt>
                <c:pt idx="3352">
                  <c:v>1.4058810187851378E-2</c:v>
                </c:pt>
                <c:pt idx="3353">
                  <c:v>1.4060981817047846E-2</c:v>
                </c:pt>
                <c:pt idx="3354">
                  <c:v>1.406314296966471E-2</c:v>
                </c:pt>
                <c:pt idx="3355">
                  <c:v>1.4065293628116038E-2</c:v>
                </c:pt>
                <c:pt idx="3356">
                  <c:v>1.4067433775055704E-2</c:v>
                </c:pt>
                <c:pt idx="3357">
                  <c:v>1.4069563393137585E-2</c:v>
                </c:pt>
                <c:pt idx="3358">
                  <c:v>1.4071682465015556E-2</c:v>
                </c:pt>
                <c:pt idx="3359">
                  <c:v>1.4073790973103684E-2</c:v>
                </c:pt>
                <c:pt idx="3360">
                  <c:v>1.4075888900215716E-2</c:v>
                </c:pt>
                <c:pt idx="3361">
                  <c:v>1.4077976228925593E-2</c:v>
                </c:pt>
                <c:pt idx="3362">
                  <c:v>1.4080052941887189E-2</c:v>
                </c:pt>
                <c:pt idx="3363">
                  <c:v>1.4082119021674444E-2</c:v>
                </c:pt>
                <c:pt idx="3364">
                  <c:v>1.4084174450861298E-2</c:v>
                </c:pt>
                <c:pt idx="3365">
                  <c:v>1.4086219212181561E-2</c:v>
                </c:pt>
                <c:pt idx="3366">
                  <c:v>1.4088253288129238E-2</c:v>
                </c:pt>
                <c:pt idx="3367">
                  <c:v>1.4090276661438139E-2</c:v>
                </c:pt>
                <c:pt idx="3368">
                  <c:v>1.4092289314682205E-2</c:v>
                </c:pt>
                <c:pt idx="3369">
                  <c:v>1.4094291230595246E-2</c:v>
                </c:pt>
                <c:pt idx="3370">
                  <c:v>1.4096282391511394E-2</c:v>
                </c:pt>
                <c:pt idx="3371">
                  <c:v>1.4098262780164461E-2</c:v>
                </c:pt>
                <c:pt idx="3372">
                  <c:v>1.410023237944813E-2</c:v>
                </c:pt>
                <c:pt idx="3373">
                  <c:v>1.4102191171696532E-2</c:v>
                </c:pt>
                <c:pt idx="3374">
                  <c:v>1.4104139139563543E-2</c:v>
                </c:pt>
                <c:pt idx="3375">
                  <c:v>1.4106076265703038E-2</c:v>
                </c:pt>
                <c:pt idx="3376">
                  <c:v>1.4108002532768893E-2</c:v>
                </c:pt>
                <c:pt idx="3377">
                  <c:v>1.4109917923335047E-2</c:v>
                </c:pt>
                <c:pt idx="3378">
                  <c:v>1.4111822420055375E-2</c:v>
                </c:pt>
                <c:pt idx="3379">
                  <c:v>1.4113716005583754E-2</c:v>
                </c:pt>
                <c:pt idx="3380">
                  <c:v>1.411559866233425E-2</c:v>
                </c:pt>
                <c:pt idx="3381">
                  <c:v>1.4117470373200547E-2</c:v>
                </c:pt>
                <c:pt idx="3382">
                  <c:v>1.4119331120676648E-2</c:v>
                </c:pt>
                <c:pt idx="3383">
                  <c:v>1.4121180887416429E-2</c:v>
                </c:pt>
                <c:pt idx="3384">
                  <c:v>1.4123019655993829E-2</c:v>
                </c:pt>
                <c:pt idx="3385">
                  <c:v>1.4124847409062724E-2</c:v>
                </c:pt>
                <c:pt idx="3386">
                  <c:v>1.4126664129197053E-2</c:v>
                </c:pt>
                <c:pt idx="3387">
                  <c:v>1.4128469799050691E-2</c:v>
                </c:pt>
                <c:pt idx="3388">
                  <c:v>1.4130264401197579E-2</c:v>
                </c:pt>
                <c:pt idx="3389">
                  <c:v>1.4132047918451462E-2</c:v>
                </c:pt>
                <c:pt idx="3390">
                  <c:v>1.4133820333146474E-2</c:v>
                </c:pt>
                <c:pt idx="3391">
                  <c:v>1.4135581628176297E-2</c:v>
                </c:pt>
                <c:pt idx="3392">
                  <c:v>1.4137331785954999E-2</c:v>
                </c:pt>
                <c:pt idx="3393">
                  <c:v>1.4139070789056518E-2</c:v>
                </c:pt>
                <c:pt idx="3394">
                  <c:v>1.4140798620374539E-2</c:v>
                </c:pt>
                <c:pt idx="3395">
                  <c:v>1.4142515262403066E-2</c:v>
                </c:pt>
                <c:pt idx="3396">
                  <c:v>1.4144220697636101E-2</c:v>
                </c:pt>
                <c:pt idx="3397">
                  <c:v>1.4145914908887391E-2</c:v>
                </c:pt>
                <c:pt idx="3398">
                  <c:v>1.4147597878571005E-2</c:v>
                </c:pt>
                <c:pt idx="3399">
                  <c:v>1.414926958950069E-2</c:v>
                </c:pt>
                <c:pt idx="3400">
                  <c:v>1.4150930024170449E-2</c:v>
                </c:pt>
                <c:pt idx="3401">
                  <c:v>1.4152579165234158E-2</c:v>
                </c:pt>
                <c:pt idx="3402">
                  <c:v>1.4154216995425628E-2</c:v>
                </c:pt>
                <c:pt idx="3403">
                  <c:v>1.4155843497238862E-2</c:v>
                </c:pt>
                <c:pt idx="3404">
                  <c:v>1.4157458653167865E-2</c:v>
                </c:pt>
                <c:pt idx="3405">
                  <c:v>1.4159062446186255E-2</c:v>
                </c:pt>
                <c:pt idx="3406">
                  <c:v>1.4160654858628163E-2</c:v>
                </c:pt>
                <c:pt idx="3407">
                  <c:v>1.4162235873147466E-2</c:v>
                </c:pt>
                <c:pt idx="3408">
                  <c:v>1.4163805472398039E-2</c:v>
                </c:pt>
                <c:pt idx="3409">
                  <c:v>1.4165363639113693E-2</c:v>
                </c:pt>
                <c:pt idx="3410">
                  <c:v>1.4166910355708495E-2</c:v>
                </c:pt>
                <c:pt idx="3411">
                  <c:v>1.4168445604996194E-2</c:v>
                </c:pt>
                <c:pt idx="3412">
                  <c:v>1.4169969369470792E-2</c:v>
                </c:pt>
                <c:pt idx="3413">
                  <c:v>1.4171481631866101E-2</c:v>
                </c:pt>
                <c:pt idx="3414">
                  <c:v>1.4172982374596188E-2</c:v>
                </c:pt>
                <c:pt idx="3415">
                  <c:v>1.4174471580474801E-2</c:v>
                </c:pt>
                <c:pt idx="3416">
                  <c:v>1.4175949232155816E-2</c:v>
                </c:pt>
                <c:pt idx="3417">
                  <c:v>1.4177415312053299E-2</c:v>
                </c:pt>
                <c:pt idx="3418">
                  <c:v>1.4178869802901062E-2</c:v>
                </c:pt>
                <c:pt idx="3419">
                  <c:v>1.4180312687352981E-2</c:v>
                </c:pt>
                <c:pt idx="3420">
                  <c:v>1.418174394806293E-2</c:v>
                </c:pt>
                <c:pt idx="3421">
                  <c:v>1.4183163567524915E-2</c:v>
                </c:pt>
                <c:pt idx="3422">
                  <c:v>1.4184571528392809E-2</c:v>
                </c:pt>
                <c:pt idx="3423">
                  <c:v>1.4185967813320488E-2</c:v>
                </c:pt>
                <c:pt idx="3424">
                  <c:v>1.4187352405041764E-2</c:v>
                </c:pt>
                <c:pt idx="3425">
                  <c:v>1.4188725285810833E-2</c:v>
                </c:pt>
                <c:pt idx="3426">
                  <c:v>1.4190086438681249E-2</c:v>
                </c:pt>
                <c:pt idx="3427">
                  <c:v>1.4191435846147016E-2</c:v>
                </c:pt>
                <c:pt idx="3428">
                  <c:v>1.4192773490542265E-2</c:v>
                </c:pt>
                <c:pt idx="3429">
                  <c:v>1.4194099354760681E-2</c:v>
                </c:pt>
                <c:pt idx="3430">
                  <c:v>1.4195413421456138E-2</c:v>
                </c:pt>
                <c:pt idx="3431">
                  <c:v>1.419671567312264E-2</c:v>
                </c:pt>
                <c:pt idx="3432">
                  <c:v>1.4198006092493998E-2</c:v>
                </c:pt>
                <c:pt idx="3433">
                  <c:v>1.4199284662064215E-2</c:v>
                </c:pt>
                <c:pt idx="3434">
                  <c:v>1.4200551364487168E-2</c:v>
                </c:pt>
                <c:pt idx="3435">
                  <c:v>1.4201806182496668E-2</c:v>
                </c:pt>
                <c:pt idx="3436">
                  <c:v>1.4203049098586717E-2</c:v>
                </c:pt>
                <c:pt idx="3437">
                  <c:v>1.4204280095331256E-2</c:v>
                </c:pt>
                <c:pt idx="3438">
                  <c:v>1.4205499155464096E-2</c:v>
                </c:pt>
                <c:pt idx="3439">
                  <c:v>1.4206706261719049E-2</c:v>
                </c:pt>
                <c:pt idx="3440">
                  <c:v>1.4207901396350309E-2</c:v>
                </c:pt>
                <c:pt idx="3441">
                  <c:v>1.4209084542411432E-2</c:v>
                </c:pt>
                <c:pt idx="3442">
                  <c:v>1.4210422006630807E-2</c:v>
                </c:pt>
                <c:pt idx="3443">
                  <c:v>1.4211579403928809E-2</c:v>
                </c:pt>
                <c:pt idx="3444">
                  <c:v>1.4212724757740602E-2</c:v>
                </c:pt>
                <c:pt idx="3445">
                  <c:v>1.4213858050560191E-2</c:v>
                </c:pt>
                <c:pt idx="3446">
                  <c:v>1.421497926544113E-2</c:v>
                </c:pt>
                <c:pt idx="3447">
                  <c:v>1.4216088384797487E-2</c:v>
                </c:pt>
                <c:pt idx="3448">
                  <c:v>1.4217185391123266E-2</c:v>
                </c:pt>
                <c:pt idx="3449">
                  <c:v>1.4218270267072342E-2</c:v>
                </c:pt>
                <c:pt idx="3450">
                  <c:v>1.4219342995458462E-2</c:v>
                </c:pt>
                <c:pt idx="3451">
                  <c:v>1.4220403558775629E-2</c:v>
                </c:pt>
                <c:pt idx="3452">
                  <c:v>1.4221451939677721E-2</c:v>
                </c:pt>
                <c:pt idx="3453">
                  <c:v>1.4222488120738674E-2</c:v>
                </c:pt>
                <c:pt idx="3454">
                  <c:v>1.4223512084692302E-2</c:v>
                </c:pt>
                <c:pt idx="3455">
                  <c:v>1.4224523813872736E-2</c:v>
                </c:pt>
                <c:pt idx="3456">
                  <c:v>1.4225523291093722E-2</c:v>
                </c:pt>
                <c:pt idx="3457">
                  <c:v>1.4226510499169009E-2</c:v>
                </c:pt>
                <c:pt idx="3458">
                  <c:v>1.4227485420432728E-2</c:v>
                </c:pt>
                <c:pt idx="3459">
                  <c:v>1.4228448037458818E-2</c:v>
                </c:pt>
                <c:pt idx="3460">
                  <c:v>1.42293983332209E-2</c:v>
                </c:pt>
                <c:pt idx="3461">
                  <c:v>1.4230336290053103E-2</c:v>
                </c:pt>
                <c:pt idx="3462">
                  <c:v>1.4231261890609304E-2</c:v>
                </c:pt>
                <c:pt idx="3463">
                  <c:v>1.4232175117623314E-2</c:v>
                </c:pt>
                <c:pt idx="3464">
                  <c:v>1.42330759535092E-2</c:v>
                </c:pt>
                <c:pt idx="3465">
                  <c:v>1.423396438108071E-2</c:v>
                </c:pt>
                <c:pt idx="3466">
                  <c:v>1.4234840382911784E-2</c:v>
                </c:pt>
                <c:pt idx="3467">
                  <c:v>1.4235703941656297E-2</c:v>
                </c:pt>
                <c:pt idx="3468">
                  <c:v>1.4236555039808252E-2</c:v>
                </c:pt>
                <c:pt idx="3469">
                  <c:v>1.4237393660101461E-2</c:v>
                </c:pt>
                <c:pt idx="3470">
                  <c:v>1.4238219785109862E-2</c:v>
                </c:pt>
                <c:pt idx="3471">
                  <c:v>1.4239033397487333E-2</c:v>
                </c:pt>
                <c:pt idx="3472">
                  <c:v>1.4239834479807811E-2</c:v>
                </c:pt>
                <c:pt idx="3473">
                  <c:v>1.4240623014645237E-2</c:v>
                </c:pt>
                <c:pt idx="3474">
                  <c:v>1.4241398984733422E-2</c:v>
                </c:pt>
                <c:pt idx="3475">
                  <c:v>1.4242162372726241E-2</c:v>
                </c:pt>
                <c:pt idx="3476">
                  <c:v>1.4242913161117698E-2</c:v>
                </c:pt>
                <c:pt idx="3477">
                  <c:v>1.4243651332561669E-2</c:v>
                </c:pt>
                <c:pt idx="3478">
                  <c:v>1.4244376869632092E-2</c:v>
                </c:pt>
                <c:pt idx="3479">
                  <c:v>1.4245089755142715E-2</c:v>
                </c:pt>
                <c:pt idx="3480">
                  <c:v>1.4245789971507605E-2</c:v>
                </c:pt>
                <c:pt idx="3481">
                  <c:v>1.4246477501380639E-2</c:v>
                </c:pt>
                <c:pt idx="3482">
                  <c:v>1.4247152327415691E-2</c:v>
                </c:pt>
                <c:pt idx="3483">
                  <c:v>1.4247814432426509E-2</c:v>
                </c:pt>
                <c:pt idx="3484">
                  <c:v>1.4248463798667288E-2</c:v>
                </c:pt>
                <c:pt idx="3485">
                  <c:v>1.424910040887184E-2</c:v>
                </c:pt>
                <c:pt idx="3486">
                  <c:v>1.4249724245933848E-2</c:v>
                </c:pt>
                <c:pt idx="3487">
                  <c:v>1.4250335292107508E-2</c:v>
                </c:pt>
                <c:pt idx="3488">
                  <c:v>1.4250933530286503E-2</c:v>
                </c:pt>
                <c:pt idx="3489">
                  <c:v>1.42515189428849E-2</c:v>
                </c:pt>
                <c:pt idx="3490">
                  <c:v>1.4252091512716447E-2</c:v>
                </c:pt>
                <c:pt idx="3491">
                  <c:v>1.4252651222275148E-2</c:v>
                </c:pt>
                <c:pt idx="3492">
                  <c:v>1.4253198054055005E-2</c:v>
                </c:pt>
                <c:pt idx="3493">
                  <c:v>1.4253731991029639E-2</c:v>
                </c:pt>
                <c:pt idx="3494">
                  <c:v>1.4254326392517669E-2</c:v>
                </c:pt>
                <c:pt idx="3495">
                  <c:v>1.4254832638842529E-2</c:v>
                </c:pt>
                <c:pt idx="3496">
                  <c:v>1.4255325935286223E-2</c:v>
                </c:pt>
                <c:pt idx="3497">
                  <c:v>1.4255806264902304E-2</c:v>
                </c:pt>
                <c:pt idx="3498">
                  <c:v>1.4256273610104842E-2</c:v>
                </c:pt>
                <c:pt idx="3499">
                  <c:v>1.4256727953467774E-2</c:v>
                </c:pt>
                <c:pt idx="3500">
                  <c:v>1.4257169277804849E-2</c:v>
                </c:pt>
                <c:pt idx="3501">
                  <c:v>1.4257597565530133E-2</c:v>
                </c:pt>
                <c:pt idx="3502">
                  <c:v>1.4258012799457376E-2</c:v>
                </c:pt>
                <c:pt idx="3503">
                  <c:v>1.4258414962000643E-2</c:v>
                </c:pt>
                <c:pt idx="3504">
                  <c:v>1.4258804035893746E-2</c:v>
                </c:pt>
                <c:pt idx="3505">
                  <c:v>1.4259180003710625E-2</c:v>
                </c:pt>
                <c:pt idx="3506">
                  <c:v>1.4259542848105156E-2</c:v>
                </c:pt>
                <c:pt idx="3507">
                  <c:v>1.4259892551731213E-2</c:v>
                </c:pt>
                <c:pt idx="3508">
                  <c:v>1.4261452369574101E-2</c:v>
                </c:pt>
                <c:pt idx="3509">
                  <c:v>1.42605524670536E-2</c:v>
                </c:pt>
                <c:pt idx="3510">
                  <c:v>1.4260862643977745E-2</c:v>
                </c:pt>
                <c:pt idx="3511">
                  <c:v>1.4261159610589047E-2</c:v>
                </c:pt>
                <c:pt idx="3512">
                  <c:v>1.4261443349461445E-2</c:v>
                </c:pt>
                <c:pt idx="3513">
                  <c:v>1.4261713843328749E-2</c:v>
                </c:pt>
                <c:pt idx="3514">
                  <c:v>1.4261971074684965E-2</c:v>
                </c:pt>
                <c:pt idx="3515">
                  <c:v>1.4262215026183966E-2</c:v>
                </c:pt>
                <c:pt idx="3516">
                  <c:v>1.4262445680559566E-2</c:v>
                </c:pt>
                <c:pt idx="3517">
                  <c:v>1.426266302022583E-2</c:v>
                </c:pt>
                <c:pt idx="3518">
                  <c:v>1.4262867027996506E-2</c:v>
                </c:pt>
                <c:pt idx="3519">
                  <c:v>1.4263057686365599E-2</c:v>
                </c:pt>
                <c:pt idx="3520">
                  <c:v>1.4263234977986983E-2</c:v>
                </c:pt>
                <c:pt idx="3521">
                  <c:v>1.4263398885514533E-2</c:v>
                </c:pt>
                <c:pt idx="3522">
                  <c:v>1.426354939152219E-2</c:v>
                </c:pt>
                <c:pt idx="3523">
                  <c:v>1.4263686478663828E-2</c:v>
                </c:pt>
                <c:pt idx="3524">
                  <c:v>1.4263810129513388E-2</c:v>
                </c:pt>
                <c:pt idx="3525">
                  <c:v>1.426392032680468E-2</c:v>
                </c:pt>
                <c:pt idx="3526">
                  <c:v>1.4264017052951772E-2</c:v>
                </c:pt>
                <c:pt idx="3527">
                  <c:v>1.4264100290848347E-2</c:v>
                </c:pt>
                <c:pt idx="3528">
                  <c:v>1.4264170022828537E-2</c:v>
                </c:pt>
                <c:pt idx="3529">
                  <c:v>1.426422623170609E-2</c:v>
                </c:pt>
                <c:pt idx="3530">
                  <c:v>1.426426890013488E-2</c:v>
                </c:pt>
                <c:pt idx="3531">
                  <c:v>1.4264298010608911E-2</c:v>
                </c:pt>
                <c:pt idx="3532">
                  <c:v>1.4264313545782059E-2</c:v>
                </c:pt>
                <c:pt idx="3533">
                  <c:v>1.4264316367444962E-2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493888"/>
        <c:axId val="174228224"/>
      </c:lineChart>
      <c:dateAx>
        <c:axId val="157493888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282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74228224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749388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-1.0299999999482945E-3</c:v>
                </c:pt>
                <c:pt idx="1">
                  <c:v>-1.0320670346277633E-3</c:v>
                </c:pt>
                <c:pt idx="2">
                  <c:v>-1.0417969100808833E-3</c:v>
                </c:pt>
                <c:pt idx="3">
                  <c:v>-1.0455862888796297E-3</c:v>
                </c:pt>
                <c:pt idx="4">
                  <c:v>-1.0493914983245034E-3</c:v>
                </c:pt>
                <c:pt idx="5">
                  <c:v>-1.0549607759606505E-3</c:v>
                </c:pt>
                <c:pt idx="6">
                  <c:v>-1.0574878956761966E-3</c:v>
                </c:pt>
                <c:pt idx="7">
                  <c:v>-1.06340052135558E-3</c:v>
                </c:pt>
                <c:pt idx="8">
                  <c:v>-1.0642474501433262E-3</c:v>
                </c:pt>
                <c:pt idx="9">
                  <c:v>-1.0661578381101287E-3</c:v>
                </c:pt>
                <c:pt idx="10">
                  <c:v>-1.0663196757451643E-3</c:v>
                </c:pt>
                <c:pt idx="11">
                  <c:v>-1.0667653118121639E-3</c:v>
                </c:pt>
                <c:pt idx="12">
                  <c:v>-1.0712429240583039E-3</c:v>
                </c:pt>
                <c:pt idx="13">
                  <c:v>-1.0730682334806232E-3</c:v>
                </c:pt>
                <c:pt idx="14">
                  <c:v>-1.0763229622162192E-3</c:v>
                </c:pt>
                <c:pt idx="15">
                  <c:v>-1.0775660422007727E-3</c:v>
                </c:pt>
                <c:pt idx="16">
                  <c:v>-1.0787432359666265E-3</c:v>
                </c:pt>
                <c:pt idx="17">
                  <c:v>-1.0838783642775872E-3</c:v>
                </c:pt>
                <c:pt idx="18">
                  <c:v>-1.0855059892130618E-3</c:v>
                </c:pt>
                <c:pt idx="19">
                  <c:v>-1.0891895548003174E-3</c:v>
                </c:pt>
                <c:pt idx="20">
                  <c:v>-1.0898453168566025E-3</c:v>
                </c:pt>
                <c:pt idx="21">
                  <c:v>-1.0904374998593578E-3</c:v>
                </c:pt>
                <c:pt idx="22">
                  <c:v>-1.0960234946821856E-3</c:v>
                </c:pt>
                <c:pt idx="23">
                  <c:v>-1.0981466301999035E-3</c:v>
                </c:pt>
                <c:pt idx="24">
                  <c:v>-1.1038261085741495E-3</c:v>
                </c:pt>
                <c:pt idx="25">
                  <c:v>-1.1045834027433032E-3</c:v>
                </c:pt>
                <c:pt idx="26">
                  <c:v>-1.1053741291334345E-3</c:v>
                </c:pt>
                <c:pt idx="27">
                  <c:v>-1.1118491890518278E-3</c:v>
                </c:pt>
                <c:pt idx="28">
                  <c:v>-1.1148626699872821E-3</c:v>
                </c:pt>
                <c:pt idx="29">
                  <c:v>-1.1179915293229037E-3</c:v>
                </c:pt>
                <c:pt idx="30">
                  <c:v>-1.1252209231146781E-3</c:v>
                </c:pt>
                <c:pt idx="31">
                  <c:v>-1.1265614825393551E-3</c:v>
                </c:pt>
                <c:pt idx="32">
                  <c:v>-1.1349822294990375E-3</c:v>
                </c:pt>
                <c:pt idx="33">
                  <c:v>-1.1385575088302957E-3</c:v>
                </c:pt>
                <c:pt idx="34">
                  <c:v>-1.1421560251818619E-3</c:v>
                </c:pt>
                <c:pt idx="35">
                  <c:v>-1.1491584304897107E-3</c:v>
                </c:pt>
                <c:pt idx="36">
                  <c:v>-1.1510045958095633E-3</c:v>
                </c:pt>
                <c:pt idx="37">
                  <c:v>-1.1598453702745815E-3</c:v>
                </c:pt>
                <c:pt idx="38">
                  <c:v>-1.1631769468705144E-3</c:v>
                </c:pt>
                <c:pt idx="39">
                  <c:v>-1.1663861154027622E-3</c:v>
                </c:pt>
                <c:pt idx="40">
                  <c:v>-1.1711261339372725E-3</c:v>
                </c:pt>
                <c:pt idx="41">
                  <c:v>-1.173074045405124E-3</c:v>
                </c:pt>
                <c:pt idx="42">
                  <c:v>-1.1796765279625809E-3</c:v>
                </c:pt>
                <c:pt idx="43">
                  <c:v>-1.1815843758609113E-3</c:v>
                </c:pt>
                <c:pt idx="44">
                  <c:v>-1.1822788709624601E-3</c:v>
                </c:pt>
                <c:pt idx="45">
                  <c:v>-1.1836278030384617E-3</c:v>
                </c:pt>
                <c:pt idx="46">
                  <c:v>-1.1848960322113911E-3</c:v>
                </c:pt>
                <c:pt idx="47">
                  <c:v>-1.1855900549874142E-3</c:v>
                </c:pt>
                <c:pt idx="48">
                  <c:v>-1.1819136030277733E-3</c:v>
                </c:pt>
                <c:pt idx="49">
                  <c:v>-1.1823328094246416E-3</c:v>
                </c:pt>
                <c:pt idx="50">
                  <c:v>-1.1826467092197757E-3</c:v>
                </c:pt>
                <c:pt idx="51">
                  <c:v>-1.182852204843398E-3</c:v>
                </c:pt>
                <c:pt idx="52">
                  <c:v>-1.1784550033140527E-3</c:v>
                </c:pt>
                <c:pt idx="53">
                  <c:v>-1.1766168712404055E-3</c:v>
                </c:pt>
                <c:pt idx="54">
                  <c:v>-1.1717568402054696E-3</c:v>
                </c:pt>
                <c:pt idx="55">
                  <c:v>-1.171040262840789E-3</c:v>
                </c:pt>
                <c:pt idx="56">
                  <c:v>-1.1702125652219984E-3</c:v>
                </c:pt>
                <c:pt idx="57">
                  <c:v>-1.1628592177736325E-3</c:v>
                </c:pt>
                <c:pt idx="58">
                  <c:v>-1.1602909239057325E-3</c:v>
                </c:pt>
                <c:pt idx="59">
                  <c:v>-1.1554572322669543E-3</c:v>
                </c:pt>
                <c:pt idx="60">
                  <c:v>-1.1540354934506947E-3</c:v>
                </c:pt>
                <c:pt idx="61">
                  <c:v>-1.152545599255702E-3</c:v>
                </c:pt>
                <c:pt idx="62">
                  <c:v>-1.1452511433647729E-3</c:v>
                </c:pt>
                <c:pt idx="63">
                  <c:v>-1.1430415068368293E-3</c:v>
                </c:pt>
                <c:pt idx="64">
                  <c:v>-1.1402690457560573E-3</c:v>
                </c:pt>
                <c:pt idx="65">
                  <c:v>-1.1388485060954967E-3</c:v>
                </c:pt>
                <c:pt idx="66">
                  <c:v>-1.1338484836541328E-3</c:v>
                </c:pt>
                <c:pt idx="67">
                  <c:v>-1.133075128545149E-3</c:v>
                </c:pt>
                <c:pt idx="68">
                  <c:v>-1.1321308748533099E-3</c:v>
                </c:pt>
                <c:pt idx="69">
                  <c:v>-1.1312510295630757E-3</c:v>
                </c:pt>
                <c:pt idx="70">
                  <c:v>-1.1325872424110754E-3</c:v>
                </c:pt>
                <c:pt idx="71">
                  <c:v>-1.1331321700508614E-3</c:v>
                </c:pt>
                <c:pt idx="72">
                  <c:v>-1.1355706620182332E-3</c:v>
                </c:pt>
                <c:pt idx="73">
                  <c:v>-1.1355812481488037E-3</c:v>
                </c:pt>
                <c:pt idx="74">
                  <c:v>-1.1356733752790427E-3</c:v>
                </c:pt>
                <c:pt idx="75">
                  <c:v>-1.1393662870928085E-3</c:v>
                </c:pt>
                <c:pt idx="76">
                  <c:v>-1.1408025510380036E-3</c:v>
                </c:pt>
                <c:pt idx="77">
                  <c:v>-1.1441266494858417E-3</c:v>
                </c:pt>
                <c:pt idx="78">
                  <c:v>-1.1448071370666335E-3</c:v>
                </c:pt>
                <c:pt idx="79">
                  <c:v>-1.145558665582786E-3</c:v>
                </c:pt>
                <c:pt idx="80">
                  <c:v>-1.1507079789468786E-3</c:v>
                </c:pt>
                <c:pt idx="81">
                  <c:v>-1.1524456287902477E-3</c:v>
                </c:pt>
                <c:pt idx="82">
                  <c:v>-1.1554404283983548E-3</c:v>
                </c:pt>
                <c:pt idx="83">
                  <c:v>-1.1564626794841049E-3</c:v>
                </c:pt>
                <c:pt idx="84">
                  <c:v>-1.1575070853963427E-3</c:v>
                </c:pt>
                <c:pt idx="85">
                  <c:v>-1.1619951528224301E-3</c:v>
                </c:pt>
                <c:pt idx="86">
                  <c:v>-1.1632942198815156E-3</c:v>
                </c:pt>
                <c:pt idx="87">
                  <c:v>-1.164985632310479E-3</c:v>
                </c:pt>
                <c:pt idx="88">
                  <c:v>-1.1658093955040083E-3</c:v>
                </c:pt>
                <c:pt idx="89">
                  <c:v>-1.1666003741415561E-3</c:v>
                </c:pt>
                <c:pt idx="90">
                  <c:v>-1.1688979072348984E-3</c:v>
                </c:pt>
                <c:pt idx="91">
                  <c:v>-1.1696373052273866E-3</c:v>
                </c:pt>
                <c:pt idx="92">
                  <c:v>-1.1703057659224593E-3</c:v>
                </c:pt>
                <c:pt idx="93">
                  <c:v>-1.170910825476643E-3</c:v>
                </c:pt>
                <c:pt idx="94">
                  <c:v>-1.1716652454664815E-3</c:v>
                </c:pt>
                <c:pt idx="95">
                  <c:v>-1.1728564800244626E-3</c:v>
                </c:pt>
                <c:pt idx="96">
                  <c:v>-1.1732662808274096E-3</c:v>
                </c:pt>
                <c:pt idx="97">
                  <c:v>-1.1736631201860249E-3</c:v>
                </c:pt>
                <c:pt idx="98">
                  <c:v>-1.1740562751842373E-3</c:v>
                </c:pt>
                <c:pt idx="99">
                  <c:v>-1.1750387332871847E-3</c:v>
                </c:pt>
                <c:pt idx="100">
                  <c:v>-1.1757862976791537E-3</c:v>
                </c:pt>
                <c:pt idx="101">
                  <c:v>-1.1763088916196894E-3</c:v>
                </c:pt>
                <c:pt idx="102">
                  <c:v>-1.1768886864194465E-3</c:v>
                </c:pt>
                <c:pt idx="103">
                  <c:v>-1.1775367000690833E-3</c:v>
                </c:pt>
                <c:pt idx="104">
                  <c:v>-1.1796923433419096E-3</c:v>
                </c:pt>
                <c:pt idx="105">
                  <c:v>-1.1810400076703404E-3</c:v>
                </c:pt>
                <c:pt idx="106">
                  <c:v>-1.1822030900373094E-3</c:v>
                </c:pt>
                <c:pt idx="107">
                  <c:v>-1.1835057219265609E-3</c:v>
                </c:pt>
                <c:pt idx="108">
                  <c:v>-1.1898463199838168E-3</c:v>
                </c:pt>
                <c:pt idx="109">
                  <c:v>-1.1903610036330392E-3</c:v>
                </c:pt>
                <c:pt idx="110">
                  <c:v>-1.1950141792464507E-3</c:v>
                </c:pt>
                <c:pt idx="111">
                  <c:v>-1.1972323415970227E-3</c:v>
                </c:pt>
                <c:pt idx="112">
                  <c:v>-1.2025929331463657E-3</c:v>
                </c:pt>
                <c:pt idx="113">
                  <c:v>-1.203522983996147E-3</c:v>
                </c:pt>
                <c:pt idx="114">
                  <c:v>-1.2045019425311492E-3</c:v>
                </c:pt>
                <c:pt idx="115">
                  <c:v>-1.2125611282834492E-3</c:v>
                </c:pt>
                <c:pt idx="116">
                  <c:v>-1.2153917796689953E-3</c:v>
                </c:pt>
                <c:pt idx="117">
                  <c:v>-1.2214624812667552E-3</c:v>
                </c:pt>
                <c:pt idx="118">
                  <c:v>-1.2228175099268657E-3</c:v>
                </c:pt>
                <c:pt idx="119">
                  <c:v>-1.2242167589892087E-3</c:v>
                </c:pt>
                <c:pt idx="120">
                  <c:v>-1.2333824785867057E-3</c:v>
                </c:pt>
                <c:pt idx="121">
                  <c:v>-1.2364765177393323E-3</c:v>
                </c:pt>
                <c:pt idx="122">
                  <c:v>-1.2425051337732803E-3</c:v>
                </c:pt>
                <c:pt idx="123">
                  <c:v>-1.2441198705111234E-3</c:v>
                </c:pt>
                <c:pt idx="124">
                  <c:v>-1.2457581490815481E-3</c:v>
                </c:pt>
                <c:pt idx="125">
                  <c:v>-1.2548545428436506E-3</c:v>
                </c:pt>
                <c:pt idx="126">
                  <c:v>-1.2578028758948993E-3</c:v>
                </c:pt>
                <c:pt idx="127">
                  <c:v>-1.2631008647073279E-3</c:v>
                </c:pt>
                <c:pt idx="128">
                  <c:v>-1.2646920312010812E-3</c:v>
                </c:pt>
                <c:pt idx="129">
                  <c:v>-1.2764717508672782E-3</c:v>
                </c:pt>
                <c:pt idx="130">
                  <c:v>-1.2778763170828711E-3</c:v>
                </c:pt>
                <c:pt idx="131">
                  <c:v>-1.2792565513256313E-3</c:v>
                </c:pt>
                <c:pt idx="132">
                  <c:v>-1.2833406757026536E-3</c:v>
                </c:pt>
                <c:pt idx="133">
                  <c:v>-1.2887756097406111E-3</c:v>
                </c:pt>
                <c:pt idx="134">
                  <c:v>-1.2907471812066973E-3</c:v>
                </c:pt>
                <c:pt idx="135">
                  <c:v>-1.2926533211432556E-3</c:v>
                </c:pt>
                <c:pt idx="136">
                  <c:v>-1.2959407884029217E-3</c:v>
                </c:pt>
                <c:pt idx="137">
                  <c:v>-1.2969830692697375E-3</c:v>
                </c:pt>
                <c:pt idx="138">
                  <c:v>-1.3012688866096411E-3</c:v>
                </c:pt>
                <c:pt idx="139">
                  <c:v>-1.3028230907603522E-3</c:v>
                </c:pt>
                <c:pt idx="140">
                  <c:v>-1.3043259812897112E-3</c:v>
                </c:pt>
                <c:pt idx="141">
                  <c:v>-1.3069804116422334E-3</c:v>
                </c:pt>
                <c:pt idx="142">
                  <c:v>-1.3077772553372936E-3</c:v>
                </c:pt>
                <c:pt idx="143">
                  <c:v>-1.3111519462629673E-3</c:v>
                </c:pt>
                <c:pt idx="144">
                  <c:v>-1.3123965352308531E-3</c:v>
                </c:pt>
                <c:pt idx="145">
                  <c:v>-1.3136069040826648E-3</c:v>
                </c:pt>
                <c:pt idx="146">
                  <c:v>-1.3158281786250503E-3</c:v>
                </c:pt>
                <c:pt idx="147">
                  <c:v>-1.3164506189620245E-3</c:v>
                </c:pt>
                <c:pt idx="148">
                  <c:v>-1.3192417212994911E-3</c:v>
                </c:pt>
                <c:pt idx="149">
                  <c:v>-1.3203059979876031E-3</c:v>
                </c:pt>
                <c:pt idx="150">
                  <c:v>-1.3213550266915064E-3</c:v>
                </c:pt>
                <c:pt idx="151">
                  <c:v>-1.3233267252474312E-3</c:v>
                </c:pt>
                <c:pt idx="152">
                  <c:v>-1.324339518800205E-3</c:v>
                </c:pt>
                <c:pt idx="153">
                  <c:v>-1.3268594039533663E-3</c:v>
                </c:pt>
                <c:pt idx="154">
                  <c:v>-1.327834905439407E-3</c:v>
                </c:pt>
                <c:pt idx="155">
                  <c:v>-1.32971624075904E-3</c:v>
                </c:pt>
                <c:pt idx="156">
                  <c:v>-1.3302197218659217E-3</c:v>
                </c:pt>
                <c:pt idx="157">
                  <c:v>-1.3307180017378818E-3</c:v>
                </c:pt>
                <c:pt idx="158">
                  <c:v>-1.3335573214024257E-3</c:v>
                </c:pt>
                <c:pt idx="159">
                  <c:v>-1.3344989342584997E-3</c:v>
                </c:pt>
                <c:pt idx="160">
                  <c:v>-1.3363913076098138E-3</c:v>
                </c:pt>
                <c:pt idx="161">
                  <c:v>-1.3368597784417513E-3</c:v>
                </c:pt>
                <c:pt idx="162">
                  <c:v>-1.3373245945577919E-3</c:v>
                </c:pt>
                <c:pt idx="163">
                  <c:v>-1.3401753409219223E-3</c:v>
                </c:pt>
                <c:pt idx="164">
                  <c:v>-1.3411366250297206E-3</c:v>
                </c:pt>
                <c:pt idx="165">
                  <c:v>-1.343144842891129E-3</c:v>
                </c:pt>
                <c:pt idx="166">
                  <c:v>-1.3436076298968536E-3</c:v>
                </c:pt>
                <c:pt idx="167">
                  <c:v>-1.3440705646848169E-3</c:v>
                </c:pt>
                <c:pt idx="168">
                  <c:v>-1.34710600667935E-3</c:v>
                </c:pt>
                <c:pt idx="169">
                  <c:v>-1.3481463969126693E-3</c:v>
                </c:pt>
                <c:pt idx="170">
                  <c:v>-1.3503614264303628E-3</c:v>
                </c:pt>
                <c:pt idx="171">
                  <c:v>-1.3508611558954442E-3</c:v>
                </c:pt>
                <c:pt idx="172">
                  <c:v>-1.3513658328627577E-3</c:v>
                </c:pt>
                <c:pt idx="173">
                  <c:v>-1.354733418284891E-3</c:v>
                </c:pt>
                <c:pt idx="174">
                  <c:v>-1.3552673941243931E-3</c:v>
                </c:pt>
                <c:pt idx="175">
                  <c:v>-1.3564310277938141E-3</c:v>
                </c:pt>
                <c:pt idx="176">
                  <c:v>-1.3588909649743519E-3</c:v>
                </c:pt>
                <c:pt idx="177">
                  <c:v>-1.3594528555503952E-3</c:v>
                </c:pt>
                <c:pt idx="178">
                  <c:v>-1.3624947512731467E-3</c:v>
                </c:pt>
                <c:pt idx="179">
                  <c:v>-1.3637562089408028E-3</c:v>
                </c:pt>
                <c:pt idx="180">
                  <c:v>-1.365033750181599E-3</c:v>
                </c:pt>
                <c:pt idx="181">
                  <c:v>-1.3677133098514982E-3</c:v>
                </c:pt>
                <c:pt idx="182">
                  <c:v>-1.3683347653309543E-3</c:v>
                </c:pt>
                <c:pt idx="183">
                  <c:v>-1.3716599171473831E-3</c:v>
                </c:pt>
                <c:pt idx="184">
                  <c:v>-1.3730322199188016E-3</c:v>
                </c:pt>
                <c:pt idx="185">
                  <c:v>-1.3744199834895277E-3</c:v>
                </c:pt>
                <c:pt idx="186">
                  <c:v>-1.3773104557020244E-3</c:v>
                </c:pt>
                <c:pt idx="187">
                  <c:v>-1.3779899264828336E-3</c:v>
                </c:pt>
                <c:pt idx="188">
                  <c:v>-1.3815867969149132E-3</c:v>
                </c:pt>
                <c:pt idx="189">
                  <c:v>-1.3830649112231974E-3</c:v>
                </c:pt>
                <c:pt idx="190">
                  <c:v>-1.3845576388367142E-3</c:v>
                </c:pt>
                <c:pt idx="191">
                  <c:v>-1.3876543446299239E-3</c:v>
                </c:pt>
                <c:pt idx="192">
                  <c:v>-1.3883860472109892E-3</c:v>
                </c:pt>
                <c:pt idx="193">
                  <c:v>-1.3922348562358522E-3</c:v>
                </c:pt>
                <c:pt idx="194">
                  <c:v>-1.3938093517311678E-3</c:v>
                </c:pt>
                <c:pt idx="195">
                  <c:v>-1.3953941002795567E-3</c:v>
                </c:pt>
                <c:pt idx="196">
                  <c:v>-1.3961618547964837E-3</c:v>
                </c:pt>
                <c:pt idx="197">
                  <c:v>-1.3994132713950908E-3</c:v>
                </c:pt>
                <c:pt idx="198">
                  <c:v>-1.4042386901048608E-3</c:v>
                </c:pt>
                <c:pt idx="199">
                  <c:v>-1.4058500214261358E-3</c:v>
                </c:pt>
                <c:pt idx="200">
                  <c:v>-1.4090520722682082E-3</c:v>
                </c:pt>
                <c:pt idx="201">
                  <c:v>-1.4098600614464996E-3</c:v>
                </c:pt>
                <c:pt idx="202">
                  <c:v>-1.4106717980776377E-3</c:v>
                </c:pt>
                <c:pt idx="203">
                  <c:v>-1.4154430622923255E-3</c:v>
                </c:pt>
                <c:pt idx="204">
                  <c:v>-1.4170149288195871E-3</c:v>
                </c:pt>
                <c:pt idx="205">
                  <c:v>-1.4200220901295813E-3</c:v>
                </c:pt>
                <c:pt idx="206">
                  <c:v>-1.4208366926567184E-3</c:v>
                </c:pt>
                <c:pt idx="207">
                  <c:v>-1.4216522090323173E-3</c:v>
                </c:pt>
                <c:pt idx="208">
                  <c:v>-1.4261370305090892E-3</c:v>
                </c:pt>
                <c:pt idx="209">
                  <c:v>-1.4275901406741874E-3</c:v>
                </c:pt>
                <c:pt idx="210">
                  <c:v>-1.4302539900532744E-3</c:v>
                </c:pt>
                <c:pt idx="211">
                  <c:v>-1.4310292966362992E-3</c:v>
                </c:pt>
                <c:pt idx="212">
                  <c:v>-1.431799463294973E-3</c:v>
                </c:pt>
                <c:pt idx="213">
                  <c:v>-1.4357459795958263E-3</c:v>
                </c:pt>
                <c:pt idx="214">
                  <c:v>-1.4369946148542407E-3</c:v>
                </c:pt>
                <c:pt idx="215">
                  <c:v>-1.4391861708398033E-3</c:v>
                </c:pt>
                <c:pt idx="216">
                  <c:v>-1.4398614645171059E-3</c:v>
                </c:pt>
                <c:pt idx="217">
                  <c:v>-1.4414247960353229E-3</c:v>
                </c:pt>
                <c:pt idx="218">
                  <c:v>-1.443723199596521E-3</c:v>
                </c:pt>
                <c:pt idx="219">
                  <c:v>-1.4447121738783439E-3</c:v>
                </c:pt>
                <c:pt idx="220">
                  <c:v>-1.446351176431064E-3</c:v>
                </c:pt>
                <c:pt idx="221">
                  <c:v>-1.4469019316189213E-3</c:v>
                </c:pt>
                <c:pt idx="222">
                  <c:v>-1.447440689181073E-3</c:v>
                </c:pt>
                <c:pt idx="223">
                  <c:v>-1.4497995816662875E-3</c:v>
                </c:pt>
                <c:pt idx="224">
                  <c:v>-1.4505010571310992E-3</c:v>
                </c:pt>
                <c:pt idx="225">
                  <c:v>-1.4515293719010523E-3</c:v>
                </c:pt>
                <c:pt idx="226">
                  <c:v>-1.4519427496481607E-3</c:v>
                </c:pt>
                <c:pt idx="227">
                  <c:v>-1.4523429125360672E-3</c:v>
                </c:pt>
                <c:pt idx="228">
                  <c:v>-1.4537786730942528E-3</c:v>
                </c:pt>
                <c:pt idx="229">
                  <c:v>-1.4541642826127626E-3</c:v>
                </c:pt>
                <c:pt idx="230">
                  <c:v>-1.454525372399651E-3</c:v>
                </c:pt>
                <c:pt idx="231">
                  <c:v>-1.4547869909518896E-3</c:v>
                </c:pt>
                <c:pt idx="232">
                  <c:v>-1.4550339230124548E-3</c:v>
                </c:pt>
                <c:pt idx="233">
                  <c:v>-1.4554603159617906E-3</c:v>
                </c:pt>
                <c:pt idx="234">
                  <c:v>-1.4555011630526615E-3</c:v>
                </c:pt>
                <c:pt idx="235">
                  <c:v>-1.455140312187227E-3</c:v>
                </c:pt>
                <c:pt idx="236">
                  <c:v>-1.4552341591606011E-3</c:v>
                </c:pt>
                <c:pt idx="237">
                  <c:v>-1.4553116185809305E-3</c:v>
                </c:pt>
                <c:pt idx="238">
                  <c:v>-1.4546502335619207E-3</c:v>
                </c:pt>
                <c:pt idx="239">
                  <c:v>-1.4543283324509927E-3</c:v>
                </c:pt>
                <c:pt idx="240">
                  <c:v>-1.4542861267869966E-3</c:v>
                </c:pt>
                <c:pt idx="241">
                  <c:v>-1.4531762883868149E-3</c:v>
                </c:pt>
                <c:pt idx="242">
                  <c:v>-1.4530736378550306E-3</c:v>
                </c:pt>
                <c:pt idx="243">
                  <c:v>-1.4518362261219941E-3</c:v>
                </c:pt>
                <c:pt idx="244">
                  <c:v>-1.4512125193077985E-3</c:v>
                </c:pt>
                <c:pt idx="245">
                  <c:v>-1.4505471114203417E-3</c:v>
                </c:pt>
                <c:pt idx="246">
                  <c:v>-1.4488855683775226E-3</c:v>
                </c:pt>
                <c:pt idx="247">
                  <c:v>-1.4486081090966493E-3</c:v>
                </c:pt>
                <c:pt idx="248">
                  <c:v>-1.4466394552457018E-3</c:v>
                </c:pt>
                <c:pt idx="249">
                  <c:v>-1.4457510181111743E-3</c:v>
                </c:pt>
                <c:pt idx="250">
                  <c:v>-1.4448300973555206E-3</c:v>
                </c:pt>
                <c:pt idx="251">
                  <c:v>-1.4427588975293726E-3</c:v>
                </c:pt>
                <c:pt idx="252">
                  <c:v>-1.4423299760741644E-3</c:v>
                </c:pt>
                <c:pt idx="253">
                  <c:v>-1.4397872964186931E-3</c:v>
                </c:pt>
                <c:pt idx="254">
                  <c:v>-1.4387011458212307E-3</c:v>
                </c:pt>
                <c:pt idx="255">
                  <c:v>-1.4375925606295858E-3</c:v>
                </c:pt>
                <c:pt idx="256">
                  <c:v>-1.4352313739424138E-3</c:v>
                </c:pt>
                <c:pt idx="257">
                  <c:v>-1.4346936147515269E-3</c:v>
                </c:pt>
                <c:pt idx="258">
                  <c:v>-1.431766330797668E-3</c:v>
                </c:pt>
                <c:pt idx="259">
                  <c:v>-1.430555043741677E-3</c:v>
                </c:pt>
                <c:pt idx="260">
                  <c:v>-1.4293306314900889E-3</c:v>
                </c:pt>
                <c:pt idx="261">
                  <c:v>-1.426769655695076E-3</c:v>
                </c:pt>
                <c:pt idx="262">
                  <c:v>-1.4261765420966394E-3</c:v>
                </c:pt>
                <c:pt idx="263">
                  <c:v>-1.4223277540470838E-3</c:v>
                </c:pt>
                <c:pt idx="264">
                  <c:v>-1.4210189884299128E-3</c:v>
                </c:pt>
                <c:pt idx="265">
                  <c:v>-1.4182891259658962E-3</c:v>
                </c:pt>
                <c:pt idx="266">
                  <c:v>-1.417654580995048E-3</c:v>
                </c:pt>
                <c:pt idx="267">
                  <c:v>-1.4170156796267455E-3</c:v>
                </c:pt>
                <c:pt idx="268">
                  <c:v>-1.4128975981341613E-3</c:v>
                </c:pt>
                <c:pt idx="269">
                  <c:v>-1.4114995648772586E-3</c:v>
                </c:pt>
                <c:pt idx="270">
                  <c:v>-1.4085933135232764E-3</c:v>
                </c:pt>
                <c:pt idx="271">
                  <c:v>-1.407913765539559E-3</c:v>
                </c:pt>
                <c:pt idx="272">
                  <c:v>-1.407229943646497E-3</c:v>
                </c:pt>
                <c:pt idx="273">
                  <c:v>-1.4028477854824148E-3</c:v>
                </c:pt>
                <c:pt idx="274">
                  <c:v>-1.4013622234967311E-3</c:v>
                </c:pt>
                <c:pt idx="275">
                  <c:v>-1.3982830653395824E-3</c:v>
                </c:pt>
                <c:pt idx="276">
                  <c:v>-1.3975593816679954E-3</c:v>
                </c:pt>
                <c:pt idx="277">
                  <c:v>-1.3968315065892775E-3</c:v>
                </c:pt>
                <c:pt idx="278">
                  <c:v>-1.3921904884929962E-3</c:v>
                </c:pt>
                <c:pt idx="279">
                  <c:v>-1.3906191366959285E-3</c:v>
                </c:pt>
                <c:pt idx="280">
                  <c:v>-1.3873705536077646E-3</c:v>
                </c:pt>
                <c:pt idx="281">
                  <c:v>-1.3866036016685346E-3</c:v>
                </c:pt>
                <c:pt idx="282">
                  <c:v>-1.3858325408420565E-3</c:v>
                </c:pt>
                <c:pt idx="283">
                  <c:v>-1.3817940646791982E-3</c:v>
                </c:pt>
                <c:pt idx="284">
                  <c:v>-1.3801445114092203E-3</c:v>
                </c:pt>
                <c:pt idx="285">
                  <c:v>-1.3784830750327437E-3</c:v>
                </c:pt>
                <c:pt idx="286">
                  <c:v>-1.3750585977781449E-3</c:v>
                </c:pt>
                <c:pt idx="287">
                  <c:v>-1.3742452187376533E-3</c:v>
                </c:pt>
                <c:pt idx="288">
                  <c:v>-1.3699988886939352E-3</c:v>
                </c:pt>
                <c:pt idx="289">
                  <c:v>-1.3682668989489777E-3</c:v>
                </c:pt>
                <c:pt idx="290">
                  <c:v>-1.3665232745121436E-3</c:v>
                </c:pt>
                <c:pt idx="291">
                  <c:v>-1.3629365421888306E-3</c:v>
                </c:pt>
                <c:pt idx="292">
                  <c:v>-1.3620817125624721E-3</c:v>
                </c:pt>
                <c:pt idx="293">
                  <c:v>-1.3576318741082005E-3</c:v>
                </c:pt>
                <c:pt idx="294">
                  <c:v>-1.3558191867959479E-3</c:v>
                </c:pt>
                <c:pt idx="295">
                  <c:v>-1.3539951132104378E-3</c:v>
                </c:pt>
                <c:pt idx="296">
                  <c:v>-1.3502496070526282E-3</c:v>
                </c:pt>
                <c:pt idx="297">
                  <c:v>-1.3493541945835783E-3</c:v>
                </c:pt>
                <c:pt idx="298">
                  <c:v>-1.3447051932757859E-3</c:v>
                </c:pt>
                <c:pt idx="299">
                  <c:v>-1.3428135473012581E-3</c:v>
                </c:pt>
                <c:pt idx="300">
                  <c:v>-1.3409107634654305E-3</c:v>
                </c:pt>
                <c:pt idx="301">
                  <c:v>-1.3360111410860981E-3</c:v>
                </c:pt>
                <c:pt idx="302">
                  <c:v>-1.3350741777569397E-3</c:v>
                </c:pt>
                <c:pt idx="303">
                  <c:v>-1.3312310185091825E-3</c:v>
                </c:pt>
                <c:pt idx="304">
                  <c:v>-1.329262152774735E-3</c:v>
                </c:pt>
                <c:pt idx="305">
                  <c:v>-1.3272823975949422E-3</c:v>
                </c:pt>
                <c:pt idx="306">
                  <c:v>-1.3232297866103138E-3</c:v>
                </c:pt>
                <c:pt idx="307">
                  <c:v>-1.3222558120637351E-3</c:v>
                </c:pt>
                <c:pt idx="308">
                  <c:v>-1.3161711849286929E-3</c:v>
                </c:pt>
                <c:pt idx="309">
                  <c:v>-1.3141216110735426E-3</c:v>
                </c:pt>
                <c:pt idx="310">
                  <c:v>-1.3099295855768423E-3</c:v>
                </c:pt>
                <c:pt idx="311">
                  <c:v>-1.3089212454796273E-3</c:v>
                </c:pt>
                <c:pt idx="312">
                  <c:v>-1.307909291911226E-3</c:v>
                </c:pt>
                <c:pt idx="313">
                  <c:v>-1.3016023215807158E-3</c:v>
                </c:pt>
                <c:pt idx="314">
                  <c:v>-1.299479130150304E-3</c:v>
                </c:pt>
                <c:pt idx="315">
                  <c:v>-1.2951420467506708E-3</c:v>
                </c:pt>
                <c:pt idx="316">
                  <c:v>-1.2940965131653936E-3</c:v>
                </c:pt>
                <c:pt idx="317">
                  <c:v>-1.2930474487280177E-3</c:v>
                </c:pt>
                <c:pt idx="318">
                  <c:v>-1.2865233518420626E-3</c:v>
                </c:pt>
                <c:pt idx="319">
                  <c:v>-1.2843282817176862E-3</c:v>
                </c:pt>
                <c:pt idx="320">
                  <c:v>-1.2798496205598557E-3</c:v>
                </c:pt>
                <c:pt idx="321">
                  <c:v>-1.2787677617259741E-3</c:v>
                </c:pt>
                <c:pt idx="322">
                  <c:v>-1.2776824546819E-3</c:v>
                </c:pt>
                <c:pt idx="323">
                  <c:v>-1.2686812379396116E-3</c:v>
                </c:pt>
                <c:pt idx="324">
                  <c:v>-1.2640644789430056E-3</c:v>
                </c:pt>
                <c:pt idx="325">
                  <c:v>-1.2629471632159828E-3</c:v>
                </c:pt>
                <c:pt idx="326">
                  <c:v>-1.2606476366730512E-3</c:v>
                </c:pt>
                <c:pt idx="327">
                  <c:v>-1.2548837818522841E-3</c:v>
                </c:pt>
                <c:pt idx="328">
                  <c:v>-1.2525501709800017E-3</c:v>
                </c:pt>
                <c:pt idx="329">
                  <c:v>-1.2477987938520519E-3</c:v>
                </c:pt>
                <c:pt idx="330">
                  <c:v>-1.246646889687536E-3</c:v>
                </c:pt>
                <c:pt idx="331">
                  <c:v>-1.2454917026308388E-3</c:v>
                </c:pt>
                <c:pt idx="332">
                  <c:v>-1.2383475259277134E-3</c:v>
                </c:pt>
                <c:pt idx="333">
                  <c:v>-1.2359472530002003E-3</c:v>
                </c:pt>
                <c:pt idx="334">
                  <c:v>-1.2310647372461923E-3</c:v>
                </c:pt>
                <c:pt idx="335">
                  <c:v>-1.229879113210236E-3</c:v>
                </c:pt>
                <c:pt idx="336">
                  <c:v>-1.2286902889640534E-3</c:v>
                </c:pt>
                <c:pt idx="337">
                  <c:v>-1.2213498522810474E-3</c:v>
                </c:pt>
                <c:pt idx="338">
                  <c:v>-1.2188846561847577E-3</c:v>
                </c:pt>
                <c:pt idx="339">
                  <c:v>-1.2138744810906812E-3</c:v>
                </c:pt>
                <c:pt idx="340">
                  <c:v>-1.2126560058574321E-3</c:v>
                </c:pt>
                <c:pt idx="341">
                  <c:v>-1.2114344131132538E-3</c:v>
                </c:pt>
                <c:pt idx="342">
                  <c:v>-1.2039029331058619E-3</c:v>
                </c:pt>
                <c:pt idx="343">
                  <c:v>-1.2013745527272499E-3</c:v>
                </c:pt>
                <c:pt idx="344">
                  <c:v>-1.1962401973834732E-3</c:v>
                </c:pt>
                <c:pt idx="345">
                  <c:v>-1.1949897397324494E-3</c:v>
                </c:pt>
                <c:pt idx="346">
                  <c:v>-1.1937362472836191E-3</c:v>
                </c:pt>
                <c:pt idx="347">
                  <c:v>-1.18864755156449E-3</c:v>
                </c:pt>
                <c:pt idx="348">
                  <c:v>-1.1873805571357579E-3</c:v>
                </c:pt>
                <c:pt idx="349">
                  <c:v>-1.1847947753442143E-3</c:v>
                </c:pt>
                <c:pt idx="350">
                  <c:v>-1.1822003398149444E-3</c:v>
                </c:pt>
                <c:pt idx="351">
                  <c:v>-1.1795972860367027E-3</c:v>
                </c:pt>
                <c:pt idx="352">
                  <c:v>-1.171736770105688E-3</c:v>
                </c:pt>
                <c:pt idx="353">
                  <c:v>-1.1690995982248176E-3</c:v>
                </c:pt>
                <c:pt idx="354">
                  <c:v>-1.1664539855358947E-3</c:v>
                </c:pt>
                <c:pt idx="355">
                  <c:v>-1.1637999675333838E-3</c:v>
                </c:pt>
                <c:pt idx="356">
                  <c:v>-1.1611375797017573E-3</c:v>
                </c:pt>
                <c:pt idx="357">
                  <c:v>-1.1531005521254428E-3</c:v>
                </c:pt>
                <c:pt idx="358">
                  <c:v>-1.1504050398691845E-3</c:v>
                </c:pt>
                <c:pt idx="359">
                  <c:v>-1.1477013352247298E-3</c:v>
                </c:pt>
                <c:pt idx="360">
                  <c:v>-1.1449894736922531E-3</c:v>
                </c:pt>
                <c:pt idx="361">
                  <c:v>-1.1422694907462347E-3</c:v>
                </c:pt>
                <c:pt idx="362">
                  <c:v>-1.1340611683587274E-3</c:v>
                </c:pt>
                <c:pt idx="363">
                  <c:v>-1.1313090546746388E-3</c:v>
                </c:pt>
                <c:pt idx="364">
                  <c:v>-1.1285489970279195E-3</c:v>
                </c:pt>
                <c:pt idx="365">
                  <c:v>-1.1257810309044697E-3</c:v>
                </c:pt>
                <c:pt idx="366">
                  <c:v>-1.1230051917944714E-3</c:v>
                </c:pt>
                <c:pt idx="367">
                  <c:v>-1.1146307914441536E-3</c:v>
                </c:pt>
                <c:pt idx="368">
                  <c:v>-1.1075374643605203E-3</c:v>
                </c:pt>
                <c:pt idx="369">
                  <c:v>-1.1018343870397827E-3</c:v>
                </c:pt>
                <c:pt idx="370">
                  <c:v>-1.1004370527187279E-3</c:v>
                </c:pt>
                <c:pt idx="371">
                  <c:v>-1.0990370973953676E-3</c:v>
                </c:pt>
                <c:pt idx="372">
                  <c:v>-1.0904689078749012E-3</c:v>
                </c:pt>
                <c:pt idx="373">
                  <c:v>-1.0875979386332044E-3</c:v>
                </c:pt>
                <c:pt idx="374">
                  <c:v>-1.0817915514219321E-3</c:v>
                </c:pt>
                <c:pt idx="375">
                  <c:v>-1.0803674495805937E-3</c:v>
                </c:pt>
                <c:pt idx="376">
                  <c:v>-1.0789408095434802E-3</c:v>
                </c:pt>
                <c:pt idx="377">
                  <c:v>-1.0702180936558278E-3</c:v>
                </c:pt>
                <c:pt idx="378">
                  <c:v>-1.0613466795976428E-3</c:v>
                </c:pt>
                <c:pt idx="379">
                  <c:v>-1.0598979647335374E-3</c:v>
                </c:pt>
                <c:pt idx="380">
                  <c:v>-1.0584467885778957E-3</c:v>
                </c:pt>
                <c:pt idx="381">
                  <c:v>-1.0569931600054594E-3</c:v>
                </c:pt>
                <c:pt idx="382">
                  <c:v>-1.049615412550159E-3</c:v>
                </c:pt>
                <c:pt idx="383">
                  <c:v>-1.0466441583294318E-3</c:v>
                </c:pt>
                <c:pt idx="384">
                  <c:v>-1.0406415843614268E-3</c:v>
                </c:pt>
                <c:pt idx="385">
                  <c:v>-1.0391665561236552E-3</c:v>
                </c:pt>
                <c:pt idx="386">
                  <c:v>-1.0376891553335213E-3</c:v>
                </c:pt>
                <c:pt idx="387">
                  <c:v>-1.0286730370815292E-3</c:v>
                </c:pt>
                <c:pt idx="388">
                  <c:v>-1.0256542487796147E-3</c:v>
                </c:pt>
                <c:pt idx="389">
                  <c:v>-1.0241606675212012E-3</c:v>
                </c:pt>
                <c:pt idx="390">
                  <c:v>-1.0226647787913502E-3</c:v>
                </c:pt>
                <c:pt idx="391">
                  <c:v>-1.0211665914646886E-3</c:v>
                </c:pt>
                <c:pt idx="392">
                  <c:v>-1.0089508347466136E-3</c:v>
                </c:pt>
                <c:pt idx="393">
                  <c:v>-1.0058893659361523E-3</c:v>
                </c:pt>
                <c:pt idx="394">
                  <c:v>-1.0028214791835133E-3</c:v>
                </c:pt>
                <c:pt idx="395">
                  <c:v>-9.966312294190649E-4</c:v>
                </c:pt>
                <c:pt idx="396">
                  <c:v>-9.9510654677167107E-4</c:v>
                </c:pt>
                <c:pt idx="397">
                  <c:v>-9.873870183767508E-4</c:v>
                </c:pt>
                <c:pt idx="398">
                  <c:v>-9.8428136923356391E-4</c:v>
                </c:pt>
                <c:pt idx="399">
                  <c:v>-9.8116955056681832E-4</c:v>
                </c:pt>
                <c:pt idx="400">
                  <c:v>-9.7489358495211897E-4</c:v>
                </c:pt>
                <c:pt idx="401">
                  <c:v>-9.6237106608176859E-4</c:v>
                </c:pt>
                <c:pt idx="402">
                  <c:v>-9.592170544845402E-4</c:v>
                </c:pt>
                <c:pt idx="403">
                  <c:v>-9.5285884993176473E-4</c:v>
                </c:pt>
                <c:pt idx="404">
                  <c:v>-9.5129036508875028E-4</c:v>
                </c:pt>
                <c:pt idx="405">
                  <c:v>-9.4335942223588987E-4</c:v>
                </c:pt>
                <c:pt idx="406">
                  <c:v>-9.4017062935947138E-4</c:v>
                </c:pt>
                <c:pt idx="407">
                  <c:v>-9.3697616381671622E-4</c:v>
                </c:pt>
                <c:pt idx="408">
                  <c:v>-9.3053919708582788E-4</c:v>
                </c:pt>
                <c:pt idx="409">
                  <c:v>-9.2570439612537194E-4</c:v>
                </c:pt>
                <c:pt idx="410">
                  <c:v>-9.160614127424713E-4</c:v>
                </c:pt>
                <c:pt idx="411">
                  <c:v>-9.0955373057739894E-4</c:v>
                </c:pt>
                <c:pt idx="412">
                  <c:v>-9.0794679921457622E-4</c:v>
                </c:pt>
                <c:pt idx="413">
                  <c:v>-9.0633799256893102E-4</c:v>
                </c:pt>
                <c:pt idx="414">
                  <c:v>-8.9656687205107123E-4</c:v>
                </c:pt>
                <c:pt idx="415">
                  <c:v>-8.9329939741956293E-4</c:v>
                </c:pt>
                <c:pt idx="416">
                  <c:v>-8.8671969901487171E-4</c:v>
                </c:pt>
                <c:pt idx="417">
                  <c:v>-8.8509382919821356E-4</c:v>
                </c:pt>
                <c:pt idx="418">
                  <c:v>-8.8346616702188316E-4</c:v>
                </c:pt>
                <c:pt idx="419">
                  <c:v>-8.7358747214170214E-4</c:v>
                </c:pt>
                <c:pt idx="420">
                  <c:v>-8.7028463625175628E-4</c:v>
                </c:pt>
                <c:pt idx="421">
                  <c:v>-8.6363639791884532E-4</c:v>
                </c:pt>
                <c:pt idx="422">
                  <c:v>-8.6199245999687979E-4</c:v>
                </c:pt>
                <c:pt idx="423">
                  <c:v>-8.6034681264901189E-4</c:v>
                </c:pt>
                <c:pt idx="424">
                  <c:v>-8.503657604500809E-4</c:v>
                </c:pt>
                <c:pt idx="425">
                  <c:v>-8.4702930231579166E-4</c:v>
                </c:pt>
                <c:pt idx="426">
                  <c:v>-8.4031600025498551E-4</c:v>
                </c:pt>
                <c:pt idx="427">
                  <c:v>-8.3865486465814487E-4</c:v>
                </c:pt>
                <c:pt idx="428">
                  <c:v>-8.3699210257991825E-4</c:v>
                </c:pt>
                <c:pt idx="429">
                  <c:v>-8.2691391013804097E-4</c:v>
                </c:pt>
                <c:pt idx="430">
                  <c:v>-8.2354556879284157E-4</c:v>
                </c:pt>
                <c:pt idx="431">
                  <c:v>-8.2187184751436604E-4</c:v>
                </c:pt>
                <c:pt idx="432">
                  <c:v>-8.1509321630951481E-4</c:v>
                </c:pt>
                <c:pt idx="433">
                  <c:v>-8.1341421001898228E-4</c:v>
                </c:pt>
                <c:pt idx="434">
                  <c:v>-8.0495338161012953E-4</c:v>
                </c:pt>
                <c:pt idx="435">
                  <c:v>-8.0155689378313966E-4</c:v>
                </c:pt>
                <c:pt idx="436">
                  <c:v>-7.9815622388812457E-4</c:v>
                </c:pt>
                <c:pt idx="437">
                  <c:v>-7.9131968816342768E-4</c:v>
                </c:pt>
                <c:pt idx="438">
                  <c:v>-7.8962530826470225E-4</c:v>
                </c:pt>
                <c:pt idx="439">
                  <c:v>-7.810913855497148E-4</c:v>
                </c:pt>
                <c:pt idx="440">
                  <c:v>-7.7766636855436388E-4</c:v>
                </c:pt>
                <c:pt idx="441">
                  <c:v>-7.7423741792292944E-4</c:v>
                </c:pt>
                <c:pt idx="442">
                  <c:v>-7.6734645353099262E-4</c:v>
                </c:pt>
                <c:pt idx="443">
                  <c:v>-7.6563757069164455E-4</c:v>
                </c:pt>
                <c:pt idx="444">
                  <c:v>-7.5703490250811356E-4</c:v>
                </c:pt>
                <c:pt idx="445">
                  <c:v>-7.5358309541195823E-4</c:v>
                </c:pt>
                <c:pt idx="446">
                  <c:v>-7.5012760312365145E-4</c:v>
                </c:pt>
                <c:pt idx="447">
                  <c:v>-7.4318568581199784E-4</c:v>
                </c:pt>
                <c:pt idx="448">
                  <c:v>-7.414631707775189E-4</c:v>
                </c:pt>
                <c:pt idx="449">
                  <c:v>-7.327961060448196E-4</c:v>
                </c:pt>
                <c:pt idx="450">
                  <c:v>-7.2931924794072955E-4</c:v>
                </c:pt>
                <c:pt idx="451">
                  <c:v>-7.258389530870879E-4</c:v>
                </c:pt>
                <c:pt idx="452">
                  <c:v>-7.1884955850615162E-4</c:v>
                </c:pt>
                <c:pt idx="453">
                  <c:v>-7.1711428208770707E-4</c:v>
                </c:pt>
                <c:pt idx="454">
                  <c:v>-7.0662864593351224E-4</c:v>
                </c:pt>
                <c:pt idx="455">
                  <c:v>-7.0312697440786818E-4</c:v>
                </c:pt>
                <c:pt idx="456">
                  <c:v>-6.9609628352845288E-4</c:v>
                </c:pt>
                <c:pt idx="457">
                  <c:v>-6.9435024519684529E-4</c:v>
                </c:pt>
                <c:pt idx="458">
                  <c:v>-6.9260307827397288E-4</c:v>
                </c:pt>
                <c:pt idx="459">
                  <c:v>-6.8205160515164281E-4</c:v>
                </c:pt>
                <c:pt idx="460">
                  <c:v>-6.7852848485807564E-4</c:v>
                </c:pt>
                <c:pt idx="461">
                  <c:v>-6.7145706049204733E-4</c:v>
                </c:pt>
                <c:pt idx="462">
                  <c:v>-6.6969991957988029E-4</c:v>
                </c:pt>
                <c:pt idx="463">
                  <c:v>-6.6794173309122381E-4</c:v>
                </c:pt>
                <c:pt idx="464">
                  <c:v>-6.5732964035375972E-4</c:v>
                </c:pt>
                <c:pt idx="465">
                  <c:v>-6.5378681041208537E-4</c:v>
                </c:pt>
                <c:pt idx="466">
                  <c:v>-6.4667812794138126E-4</c:v>
                </c:pt>
                <c:pt idx="467">
                  <c:v>-6.4491075544598209E-4</c:v>
                </c:pt>
                <c:pt idx="468">
                  <c:v>-6.4314242039364262E-4</c:v>
                </c:pt>
                <c:pt idx="469">
                  <c:v>-6.324749254314351E-4</c:v>
                </c:pt>
                <c:pt idx="470">
                  <c:v>-6.2891412497951974E-4</c:v>
                </c:pt>
                <c:pt idx="471">
                  <c:v>-6.2177165971657262E-4</c:v>
                </c:pt>
                <c:pt idx="472">
                  <c:v>-6.1999492668329825E-4</c:v>
                </c:pt>
                <c:pt idx="473">
                  <c:v>-6.1821731412566255E-4</c:v>
                </c:pt>
                <c:pt idx="474">
                  <c:v>-6.0749963437938469E-4</c:v>
                </c:pt>
                <c:pt idx="475">
                  <c:v>-6.0392260256540839E-4</c:v>
                </c:pt>
                <c:pt idx="476">
                  <c:v>-5.9674982976068696E-4</c:v>
                </c:pt>
                <c:pt idx="477">
                  <c:v>-5.9496460729613343E-4</c:v>
                </c:pt>
                <c:pt idx="478">
                  <c:v>-5.9317858833743853E-4</c:v>
                </c:pt>
                <c:pt idx="479">
                  <c:v>-5.8241594128773154E-4</c:v>
                </c:pt>
                <c:pt idx="480">
                  <c:v>-5.7882441728050336E-4</c:v>
                </c:pt>
                <c:pt idx="481">
                  <c:v>-5.716248121185269E-4</c:v>
                </c:pt>
                <c:pt idx="482">
                  <c:v>-5.6983197137497332E-4</c:v>
                </c:pt>
                <c:pt idx="483">
                  <c:v>-5.6803841718226908E-4</c:v>
                </c:pt>
                <c:pt idx="484">
                  <c:v>-5.5723602035360987E-4</c:v>
                </c:pt>
                <c:pt idx="485">
                  <c:v>-5.5363174332709591E-4</c:v>
                </c:pt>
                <c:pt idx="486">
                  <c:v>-5.4640878095601022E-4</c:v>
                </c:pt>
                <c:pt idx="487">
                  <c:v>-5.4460919313395473E-4</c:v>
                </c:pt>
                <c:pt idx="488">
                  <c:v>-5.4280897491530656E-4</c:v>
                </c:pt>
                <c:pt idx="489">
                  <c:v>-5.3197204587471865E-4</c:v>
                </c:pt>
                <c:pt idx="490">
                  <c:v>-5.2835675502738155E-4</c:v>
                </c:pt>
                <c:pt idx="491">
                  <c:v>-5.2111391053231352E-4</c:v>
                </c:pt>
                <c:pt idx="492">
                  <c:v>-5.1930844688338751E-4</c:v>
                </c:pt>
                <c:pt idx="493">
                  <c:v>-5.1750243588968934E-4</c:v>
                </c:pt>
                <c:pt idx="494">
                  <c:v>-5.0663482312902062E-4</c:v>
                </c:pt>
                <c:pt idx="495">
                  <c:v>-5.0300837704365985E-4</c:v>
                </c:pt>
                <c:pt idx="496">
                  <c:v>-5.0119884777632961E-4</c:v>
                </c:pt>
                <c:pt idx="497">
                  <c:v>-4.9938882895157689E-4</c:v>
                </c:pt>
                <c:pt idx="498">
                  <c:v>-4.9211348696323327E-4</c:v>
                </c:pt>
                <c:pt idx="499">
                  <c:v>-4.830206441446272E-4</c:v>
                </c:pt>
                <c:pt idx="500">
                  <c:v>-4.7937454150748238E-4</c:v>
                </c:pt>
                <c:pt idx="501">
                  <c:v>-4.7572426986386418E-4</c:v>
                </c:pt>
                <c:pt idx="502">
                  <c:v>-4.6838493532333492E-4</c:v>
                </c:pt>
                <c:pt idx="503">
                  <c:v>-4.6656553917495859E-4</c:v>
                </c:pt>
                <c:pt idx="504">
                  <c:v>-4.5739997118943165E-4</c:v>
                </c:pt>
                <c:pt idx="505">
                  <c:v>-4.5371841834951354E-4</c:v>
                </c:pt>
                <c:pt idx="506">
                  <c:v>-4.5003059148429614E-4</c:v>
                </c:pt>
                <c:pt idx="507">
                  <c:v>-4.4259406778046628E-4</c:v>
                </c:pt>
                <c:pt idx="508">
                  <c:v>-4.4076087095983176E-4</c:v>
                </c:pt>
                <c:pt idx="509">
                  <c:v>-4.3148652215885264E-4</c:v>
                </c:pt>
                <c:pt idx="510">
                  <c:v>-4.2775453241894468E-4</c:v>
                </c:pt>
                <c:pt idx="511">
                  <c:v>-4.2401407978198691E-4</c:v>
                </c:pt>
                <c:pt idx="512">
                  <c:v>-4.1645422390476639E-4</c:v>
                </c:pt>
                <c:pt idx="513">
                  <c:v>-4.145977842975252E-4</c:v>
                </c:pt>
                <c:pt idx="514">
                  <c:v>-4.0517362919301192E-4</c:v>
                </c:pt>
                <c:pt idx="515">
                  <c:v>-4.0137568112097455E-4</c:v>
                </c:pt>
                <c:pt idx="516">
                  <c:v>-3.9756731152262859E-4</c:v>
                </c:pt>
                <c:pt idx="517">
                  <c:v>-3.8986473836266633E-4</c:v>
                </c:pt>
                <c:pt idx="518">
                  <c:v>-3.627653800965247E-4</c:v>
                </c:pt>
                <c:pt idx="519">
                  <c:v>-3.35147600389607E-4</c:v>
                </c:pt>
                <c:pt idx="520">
                  <c:v>-3.0700596437310823E-4</c:v>
                </c:pt>
                <c:pt idx="521">
                  <c:v>-2.783350370608173E-4</c:v>
                </c:pt>
                <c:pt idx="522">
                  <c:v>-2.4912938333662704E-4</c:v>
                </c:pt>
                <c:pt idx="523">
                  <c:v>-2.1938356794454217E-4</c:v>
                </c:pt>
                <c:pt idx="524">
                  <c:v>-1.8909215551241032E-4</c:v>
                </c:pt>
                <c:pt idx="525">
                  <c:v>-1.5373574391989753E-4</c:v>
                </c:pt>
                <c:pt idx="526">
                  <c:v>-1.3371357235516599E-4</c:v>
                </c:pt>
                <c:pt idx="527">
                  <c:v>-9.4889980008505681E-5</c:v>
                </c:pt>
                <c:pt idx="528">
                  <c:v>-6.2361822755763185E-5</c:v>
                </c:pt>
                <c:pt idx="529">
                  <c:v>-2.9260889421456326E-5</c:v>
                </c:pt>
                <c:pt idx="530">
                  <c:v>1.1743283044167315E-5</c:v>
                </c:pt>
                <c:pt idx="531">
                  <c:v>4.1119294647938519E-5</c:v>
                </c:pt>
                <c:pt idx="532">
                  <c:v>7.6013163165146493E-5</c:v>
                </c:pt>
                <c:pt idx="533">
                  <c:v>1.1150193846425564E-4</c:v>
                </c:pt>
                <c:pt idx="534">
                  <c:v>1.475910572621491E-4</c:v>
                </c:pt>
                <c:pt idx="535">
                  <c:v>1.7627956353770204E-4</c:v>
                </c:pt>
                <c:pt idx="536">
                  <c:v>2.1345336911147785E-4</c:v>
                </c:pt>
                <c:pt idx="537">
                  <c:v>2.512426513577383E-4</c:v>
                </c:pt>
                <c:pt idx="538">
                  <c:v>2.8965284701325852E-4</c:v>
                </c:pt>
                <c:pt idx="539">
                  <c:v>3.4008836758747663E-4</c:v>
                </c:pt>
                <c:pt idx="540">
                  <c:v>3.7703746000155956E-4</c:v>
                </c:pt>
                <c:pt idx="541">
                  <c:v>4.1748122507141581E-4</c:v>
                </c:pt>
                <c:pt idx="542">
                  <c:v>4.5856883335485438E-4</c:v>
                </c:pt>
                <c:pt idx="543">
                  <c:v>5.2138487664343813E-4</c:v>
                </c:pt>
                <c:pt idx="544">
                  <c:v>5.4269733276558806E-4</c:v>
                </c:pt>
                <c:pt idx="545">
                  <c:v>5.8574910097276519E-4</c:v>
                </c:pt>
                <c:pt idx="546">
                  <c:v>6.2946646655328848E-4</c:v>
                </c:pt>
                <c:pt idx="547">
                  <c:v>6.7385486852929394E-4</c:v>
                </c:pt>
                <c:pt idx="548">
                  <c:v>7.1891974611888959E-4</c:v>
                </c:pt>
                <c:pt idx="549">
                  <c:v>7.6466653874904885E-4</c:v>
                </c:pt>
                <c:pt idx="550">
                  <c:v>8.111006860401388E-4</c:v>
                </c:pt>
                <c:pt idx="551">
                  <c:v>8.5822762783428449E-4</c:v>
                </c:pt>
                <c:pt idx="552">
                  <c:v>9.0605280417474065E-4</c:v>
                </c:pt>
                <c:pt idx="553">
                  <c:v>9.5458165532909841E-4</c:v>
                </c:pt>
                <c:pt idx="554">
                  <c:v>1.0038196217686572E-3</c:v>
                </c:pt>
                <c:pt idx="555">
                  <c:v>1.0537721442045241E-3</c:v>
                </c:pt>
                <c:pt idx="556">
                  <c:v>1.1081324008649363E-3</c:v>
                </c:pt>
                <c:pt idx="557">
                  <c:v>1.1558426209823034E-3</c:v>
                </c:pt>
                <c:pt idx="558">
                  <c:v>1.2079714578655352E-3</c:v>
                </c:pt>
                <c:pt idx="559">
                  <c:v>1.2608366158251363E-3</c:v>
                </c:pt>
                <c:pt idx="560">
                  <c:v>1.3144435367248406E-3</c:v>
                </c:pt>
                <c:pt idx="561">
                  <c:v>1.3687976626578753E-3</c:v>
                </c:pt>
                <c:pt idx="562">
                  <c:v>1.4239044359779052E-3</c:v>
                </c:pt>
                <c:pt idx="563">
                  <c:v>1.4797692992758245E-3</c:v>
                </c:pt>
                <c:pt idx="564">
                  <c:v>1.5363976953952283E-3</c:v>
                </c:pt>
                <c:pt idx="565">
                  <c:v>1.5812991710707966E-3</c:v>
                </c:pt>
                <c:pt idx="566">
                  <c:v>1.6517834374685236E-3</c:v>
                </c:pt>
                <c:pt idx="567">
                  <c:v>1.7102955590654657E-3</c:v>
                </c:pt>
                <c:pt idx="568">
                  <c:v>1.7691695811539176E-3</c:v>
                </c:pt>
                <c:pt idx="569">
                  <c:v>1.836748306627682E-3</c:v>
                </c:pt>
                <c:pt idx="570">
                  <c:v>1.8875184207829195E-3</c:v>
                </c:pt>
                <c:pt idx="571">
                  <c:v>1.946911525929199E-3</c:v>
                </c:pt>
                <c:pt idx="572">
                  <c:v>2.0064365837797254E-3</c:v>
                </c:pt>
                <c:pt idx="573">
                  <c:v>2.0660836602345049E-3</c:v>
                </c:pt>
                <c:pt idx="574">
                  <c:v>2.1258428210027278E-3</c:v>
                </c:pt>
                <c:pt idx="575">
                  <c:v>2.1857041315821411E-3</c:v>
                </c:pt>
                <c:pt idx="576">
                  <c:v>2.2456576572770976E-3</c:v>
                </c:pt>
                <c:pt idx="577">
                  <c:v>2.3056934631830862E-3</c:v>
                </c:pt>
                <c:pt idx="578">
                  <c:v>2.3658016141970433E-3</c:v>
                </c:pt>
                <c:pt idx="579">
                  <c:v>2.4259721750096198E-3</c:v>
                </c:pt>
                <c:pt idx="580">
                  <c:v>2.4861952101077585E-3</c:v>
                </c:pt>
                <c:pt idx="581">
                  <c:v>2.5464607837695362E-3</c:v>
                </c:pt>
                <c:pt idx="582">
                  <c:v>2.6326085537297489E-3</c:v>
                </c:pt>
                <c:pt idx="583">
                  <c:v>2.6929360690304415E-3</c:v>
                </c:pt>
                <c:pt idx="584">
                  <c:v>2.753272056016423E-3</c:v>
                </c:pt>
                <c:pt idx="585">
                  <c:v>2.8136065780426378E-3</c:v>
                </c:pt>
                <c:pt idx="586">
                  <c:v>2.8739296982757947E-3</c:v>
                </c:pt>
                <c:pt idx="587">
                  <c:v>2.9212808422359893E-3</c:v>
                </c:pt>
                <c:pt idx="588">
                  <c:v>2.9815588993588526E-3</c:v>
                </c:pt>
                <c:pt idx="589">
                  <c:v>3.0417978431434328E-3</c:v>
                </c:pt>
                <c:pt idx="590">
                  <c:v>3.1019877362873211E-3</c:v>
                </c:pt>
                <c:pt idx="591">
                  <c:v>3.1750264687728288E-3</c:v>
                </c:pt>
                <c:pt idx="592">
                  <c:v>3.2350724930958977E-3</c:v>
                </c:pt>
                <c:pt idx="593">
                  <c:v>3.2950375519910555E-3</c:v>
                </c:pt>
                <c:pt idx="594">
                  <c:v>3.3549117069772974E-3</c:v>
                </c:pt>
                <c:pt idx="595">
                  <c:v>3.4146850193724873E-3</c:v>
                </c:pt>
                <c:pt idx="596">
                  <c:v>3.4700793449333744E-3</c:v>
                </c:pt>
                <c:pt idx="597">
                  <c:v>3.5296300444249695E-3</c:v>
                </c:pt>
                <c:pt idx="598">
                  <c:v>3.6060028792253007E-3</c:v>
                </c:pt>
                <c:pt idx="599">
                  <c:v>3.6483316287734269E-3</c:v>
                </c:pt>
                <c:pt idx="600">
                  <c:v>3.7116910744154049E-3</c:v>
                </c:pt>
                <c:pt idx="601">
                  <c:v>3.7706506076400931E-3</c:v>
                </c:pt>
                <c:pt idx="602">
                  <c:v>3.8294397218852083E-3</c:v>
                </c:pt>
                <c:pt idx="603">
                  <c:v>3.8880484768724724E-3</c:v>
                </c:pt>
                <c:pt idx="604">
                  <c:v>3.9422894898741845E-3</c:v>
                </c:pt>
                <c:pt idx="605">
                  <c:v>4.0005222105623517E-3</c:v>
                </c:pt>
                <c:pt idx="606">
                  <c:v>4.058545453053064E-3</c:v>
                </c:pt>
                <c:pt idx="607">
                  <c:v>4.116349276548803E-3</c:v>
                </c:pt>
                <c:pt idx="608">
                  <c:v>4.1780389401949256E-3</c:v>
                </c:pt>
                <c:pt idx="609">
                  <c:v>4.2353567833325152E-3</c:v>
                </c:pt>
                <c:pt idx="610">
                  <c:v>4.2924246800272077E-3</c:v>
                </c:pt>
                <c:pt idx="611">
                  <c:v>4.3492326885231957E-3</c:v>
                </c:pt>
                <c:pt idx="612">
                  <c:v>4.4057708668841745E-3</c:v>
                </c:pt>
                <c:pt idx="613">
                  <c:v>4.4620292729907569E-3</c:v>
                </c:pt>
                <c:pt idx="614">
                  <c:v>4.5179979645611082E-3</c:v>
                </c:pt>
                <c:pt idx="615">
                  <c:v>4.5736669991380463E-3</c:v>
                </c:pt>
                <c:pt idx="616">
                  <c:v>4.6290269210981904E-3</c:v>
                </c:pt>
                <c:pt idx="617">
                  <c:v>4.6801647030632054E-3</c:v>
                </c:pt>
                <c:pt idx="618">
                  <c:v>4.7350806239911947E-3</c:v>
                </c:pt>
                <c:pt idx="619">
                  <c:v>4.7899407491138746E-3</c:v>
                </c:pt>
                <c:pt idx="620">
                  <c:v>4.8448709685082747E-3</c:v>
                </c:pt>
                <c:pt idx="621">
                  <c:v>4.9039757849578978E-3</c:v>
                </c:pt>
                <c:pt idx="622">
                  <c:v>4.9593245125281113E-3</c:v>
                </c:pt>
                <c:pt idx="623">
                  <c:v>5.0148913679495897E-3</c:v>
                </c:pt>
                <c:pt idx="624">
                  <c:v>5.070677034577642E-3</c:v>
                </c:pt>
                <c:pt idx="625">
                  <c:v>5.1266821957907825E-3</c:v>
                </c:pt>
                <c:pt idx="626">
                  <c:v>5.1788354381043789E-3</c:v>
                </c:pt>
                <c:pt idx="627">
                  <c:v>5.2352649888831593E-3</c:v>
                </c:pt>
                <c:pt idx="628">
                  <c:v>5.2919160236237772E-3</c:v>
                </c:pt>
                <c:pt idx="629">
                  <c:v>5.3570353271609195E-3</c:v>
                </c:pt>
                <c:pt idx="630">
                  <c:v>5.4100243407399912E-3</c:v>
                </c:pt>
                <c:pt idx="631">
                  <c:v>5.4673608218874254E-3</c:v>
                </c:pt>
                <c:pt idx="632">
                  <c:v>5.5249215820070289E-3</c:v>
                </c:pt>
                <c:pt idx="633">
                  <c:v>5.5827073046810227E-3</c:v>
                </c:pt>
                <c:pt idx="634">
                  <c:v>5.6490244718916541E-3</c:v>
                </c:pt>
                <c:pt idx="635">
                  <c:v>5.7072945591914752E-3</c:v>
                </c:pt>
                <c:pt idx="636">
                  <c:v>5.7657917576392492E-3</c:v>
                </c:pt>
                <c:pt idx="637">
                  <c:v>5.8245167509383923E-3</c:v>
                </c:pt>
                <c:pt idx="638">
                  <c:v>5.8834702228129495E-3</c:v>
                </c:pt>
                <c:pt idx="639">
                  <c:v>5.9340629261859538E-3</c:v>
                </c:pt>
                <c:pt idx="640">
                  <c:v>5.9934404930851483E-3</c:v>
                </c:pt>
                <c:pt idx="641">
                  <c:v>6.0530484648877751E-3</c:v>
                </c:pt>
                <c:pt idx="642">
                  <c:v>6.1128875251739226E-3</c:v>
                </c:pt>
                <c:pt idx="643">
                  <c:v>6.1816886931466107E-3</c:v>
                </c:pt>
                <c:pt idx="644">
                  <c:v>6.2595798097618682E-3</c:v>
                </c:pt>
                <c:pt idx="645">
                  <c:v>6.302599364799549E-3</c:v>
                </c:pt>
                <c:pt idx="646">
                  <c:v>6.3634052827184076E-3</c:v>
                </c:pt>
                <c:pt idx="647">
                  <c:v>6.4200085766721315E-3</c:v>
                </c:pt>
                <c:pt idx="648">
                  <c:v>6.481266481522141E-3</c:v>
                </c:pt>
                <c:pt idx="649">
                  <c:v>6.5693320242618536E-3</c:v>
                </c:pt>
                <c:pt idx="650">
                  <c:v>6.6311664458873487E-3</c:v>
                </c:pt>
                <c:pt idx="651">
                  <c:v>6.6796944159538667E-3</c:v>
                </c:pt>
                <c:pt idx="652">
                  <c:v>6.7555488601131475E-3</c:v>
                </c:pt>
                <c:pt idx="653">
                  <c:v>6.8180982212762142E-3</c:v>
                </c:pt>
                <c:pt idx="654">
                  <c:v>6.8808872642286967E-3</c:v>
                </c:pt>
                <c:pt idx="655">
                  <c:v>6.9439166733306634E-3</c:v>
                </c:pt>
                <c:pt idx="656">
                  <c:v>7.0071871329671631E-3</c:v>
                </c:pt>
                <c:pt idx="657">
                  <c:v>7.0706993275607144E-3</c:v>
                </c:pt>
                <c:pt idx="658">
                  <c:v>7.134453941556318E-3</c:v>
                </c:pt>
                <c:pt idx="659">
                  <c:v>7.1984516594364445E-3</c:v>
                </c:pt>
                <c:pt idx="660">
                  <c:v>7.2626931657160387E-3</c:v>
                </c:pt>
                <c:pt idx="661">
                  <c:v>7.3271791449300294E-3</c:v>
                </c:pt>
                <c:pt idx="662">
                  <c:v>7.3919102816608073E-3</c:v>
                </c:pt>
                <c:pt idx="663">
                  <c:v>7.4568872605107472E-3</c:v>
                </c:pt>
                <c:pt idx="664">
                  <c:v>7.522110766117196E-3</c:v>
                </c:pt>
                <c:pt idx="665">
                  <c:v>7.5875814831524724E-3</c:v>
                </c:pt>
                <c:pt idx="666">
                  <c:v>7.6533000963138753E-3</c:v>
                </c:pt>
                <c:pt idx="667">
                  <c:v>7.7192672903411697E-3</c:v>
                </c:pt>
                <c:pt idx="668">
                  <c:v>7.785481498477631E-3</c:v>
                </c:pt>
                <c:pt idx="669">
                  <c:v>7.8519031562465647E-3</c:v>
                </c:pt>
                <c:pt idx="670">
                  <c:v>7.9184604646262424E-3</c:v>
                </c:pt>
                <c:pt idx="671">
                  <c:v>7.985079569488851E-3</c:v>
                </c:pt>
                <c:pt idx="672">
                  <c:v>8.0516855077661376E-3</c:v>
                </c:pt>
                <c:pt idx="673">
                  <c:v>8.1182142942884394E-3</c:v>
                </c:pt>
                <c:pt idx="674">
                  <c:v>8.1846495519585782E-3</c:v>
                </c:pt>
                <c:pt idx="675">
                  <c:v>8.2509868980298884E-3</c:v>
                </c:pt>
                <c:pt idx="676">
                  <c:v>8.3172219496607802E-3</c:v>
                </c:pt>
                <c:pt idx="677">
                  <c:v>8.383350323899752E-3</c:v>
                </c:pt>
                <c:pt idx="678">
                  <c:v>8.4493676377003779E-3</c:v>
                </c:pt>
                <c:pt idx="679">
                  <c:v>8.5152695079188101E-3</c:v>
                </c:pt>
                <c:pt idx="680">
                  <c:v>8.5810515513112806E-3</c:v>
                </c:pt>
                <c:pt idx="681">
                  <c:v>8.6467093845291054E-3</c:v>
                </c:pt>
                <c:pt idx="682">
                  <c:v>8.7122386241311744E-3</c:v>
                </c:pt>
                <c:pt idx="683">
                  <c:v>8.7776348865814535E-3</c:v>
                </c:pt>
                <c:pt idx="684">
                  <c:v>8.8428937882389924E-3</c:v>
                </c:pt>
                <c:pt idx="685">
                  <c:v>8.9080109453729128E-3</c:v>
                </c:pt>
                <c:pt idx="686">
                  <c:v>8.9587611237010589E-3</c:v>
                </c:pt>
                <c:pt idx="687">
                  <c:v>9.0378024906492826E-3</c:v>
                </c:pt>
                <c:pt idx="688">
                  <c:v>9.1024681108478611E-3</c:v>
                </c:pt>
                <c:pt idx="689">
                  <c:v>9.1669744506325812E-3</c:v>
                </c:pt>
                <c:pt idx="690">
                  <c:v>9.2172155594300604E-3</c:v>
                </c:pt>
                <c:pt idx="691">
                  <c:v>9.2767305574367343E-3</c:v>
                </c:pt>
                <c:pt idx="692">
                  <c:v>9.3407767365112047E-3</c:v>
                </c:pt>
                <c:pt idx="693">
                  <c:v>9.4046473233049578E-3</c:v>
                </c:pt>
                <c:pt idx="694">
                  <c:v>9.4683379341017494E-3</c:v>
                </c:pt>
                <c:pt idx="695">
                  <c:v>9.5550638464042045E-3</c:v>
                </c:pt>
                <c:pt idx="696">
                  <c:v>9.6136906923202647E-3</c:v>
                </c:pt>
                <c:pt idx="697">
                  <c:v>9.676764949537453E-3</c:v>
                </c:pt>
                <c:pt idx="698">
                  <c:v>9.7396404651639568E-3</c:v>
                </c:pt>
                <c:pt idx="699">
                  <c:v>9.8023128541799287E-3</c:v>
                </c:pt>
                <c:pt idx="700">
                  <c:v>9.8647777314780916E-3</c:v>
                </c:pt>
                <c:pt idx="701">
                  <c:v>9.927030711863738E-3</c:v>
                </c:pt>
                <c:pt idx="702">
                  <c:v>9.9890674100547305E-3</c:v>
                </c:pt>
                <c:pt idx="703">
                  <c:v>1.0050883440684E-2</c:v>
                </c:pt>
                <c:pt idx="704">
                  <c:v>1.0112474418312034E-2</c:v>
                </c:pt>
                <c:pt idx="705">
                  <c:v>1.0173835957404398E-2</c:v>
                </c:pt>
                <c:pt idx="706">
                  <c:v>1.023496367234672E-2</c:v>
                </c:pt>
                <c:pt idx="707">
                  <c:v>1.0295853177452186E-2</c:v>
                </c:pt>
                <c:pt idx="708">
                  <c:v>1.0356500086944054E-2</c:v>
                </c:pt>
                <c:pt idx="709">
                  <c:v>1.0416900014975639E-2</c:v>
                </c:pt>
                <c:pt idx="710">
                  <c:v>1.0477048575610326E-2</c:v>
                </c:pt>
                <c:pt idx="711">
                  <c:v>1.0536941382849052E-2</c:v>
                </c:pt>
                <c:pt idx="712">
                  <c:v>1.0596574050607821E-2</c:v>
                </c:pt>
                <c:pt idx="713">
                  <c:v>1.0655942192725198E-2</c:v>
                </c:pt>
                <c:pt idx="714">
                  <c:v>1.0715041422977301E-2</c:v>
                </c:pt>
                <c:pt idx="715">
                  <c:v>1.0773867355052813E-2</c:v>
                </c:pt>
                <c:pt idx="716">
                  <c:v>1.083241560258047E-2</c:v>
                </c:pt>
                <c:pt idx="717">
                  <c:v>1.0890681779114064E-2</c:v>
                </c:pt>
                <c:pt idx="718">
                  <c:v>1.0948661498129952E-2</c:v>
                </c:pt>
                <c:pt idx="719">
                  <c:v>1.1006350373052032E-2</c:v>
                </c:pt>
                <c:pt idx="720">
                  <c:v>1.1063744718278479E-2</c:v>
                </c:pt>
                <c:pt idx="721">
                  <c:v>1.1120864091876959E-2</c:v>
                </c:pt>
                <c:pt idx="722">
                  <c:v>1.1177756447428577E-2</c:v>
                </c:pt>
                <c:pt idx="723">
                  <c:v>1.1234472077635838E-2</c:v>
                </c:pt>
                <c:pt idx="724">
                  <c:v>1.1291061957892645E-2</c:v>
                </c:pt>
                <c:pt idx="725">
                  <c:v>1.1334943838389368E-2</c:v>
                </c:pt>
                <c:pt idx="726">
                  <c:v>1.140401447679823E-2</c:v>
                </c:pt>
                <c:pt idx="727">
                  <c:v>1.146038775698216E-2</c:v>
                </c:pt>
                <c:pt idx="728">
                  <c:v>1.1516690703389787E-2</c:v>
                </c:pt>
                <c:pt idx="729">
                  <c:v>1.1572922048807277E-2</c:v>
                </c:pt>
                <c:pt idx="730">
                  <c:v>1.1629080526008306E-2</c:v>
                </c:pt>
                <c:pt idx="731">
                  <c:v>1.1685164867731579E-2</c:v>
                </c:pt>
                <c:pt idx="732">
                  <c:v>1.1741173806698313E-2</c:v>
                </c:pt>
                <c:pt idx="733">
                  <c:v>1.1797106075604746E-2</c:v>
                </c:pt>
                <c:pt idx="734">
                  <c:v>1.1852960407119639E-2</c:v>
                </c:pt>
                <c:pt idx="735">
                  <c:v>1.1908735533896764E-2</c:v>
                </c:pt>
                <c:pt idx="736">
                  <c:v>1.1964430188559916E-2</c:v>
                </c:pt>
                <c:pt idx="737">
                  <c:v>1.2020043103707911E-2</c:v>
                </c:pt>
                <c:pt idx="738">
                  <c:v>1.2075573011924579E-2</c:v>
                </c:pt>
                <c:pt idx="739">
                  <c:v>1.2131018645761271E-2</c:v>
                </c:pt>
                <c:pt idx="740">
                  <c:v>1.2186378737751857E-2</c:v>
                </c:pt>
                <c:pt idx="741">
                  <c:v>1.2241652020405225E-2</c:v>
                </c:pt>
                <c:pt idx="742">
                  <c:v>1.2296837226210278E-2</c:v>
                </c:pt>
                <c:pt idx="743">
                  <c:v>1.2335373967141841E-2</c:v>
                </c:pt>
                <c:pt idx="744">
                  <c:v>1.2390397938318389E-2</c:v>
                </c:pt>
                <c:pt idx="745">
                  <c:v>1.2445330371178009E-2</c:v>
                </c:pt>
                <c:pt idx="746">
                  <c:v>1.2500169998468686E-2</c:v>
                </c:pt>
                <c:pt idx="747">
                  <c:v>1.2571397737933809E-2</c:v>
                </c:pt>
                <c:pt idx="748">
                  <c:v>1.2626027863592015E-2</c:v>
                </c:pt>
                <c:pt idx="749">
                  <c:v>1.2684670458646964E-2</c:v>
                </c:pt>
                <c:pt idx="750">
                  <c:v>1.2734995996991072E-2</c:v>
                </c:pt>
                <c:pt idx="751">
                  <c:v>1.2777032259469639E-2</c:v>
                </c:pt>
                <c:pt idx="752">
                  <c:v>1.2843566188440736E-2</c:v>
                </c:pt>
                <c:pt idx="753">
                  <c:v>1.2897698886577269E-2</c:v>
                </c:pt>
                <c:pt idx="754">
                  <c:v>1.2951728295958753E-2</c:v>
                </c:pt>
                <c:pt idx="755">
                  <c:v>1.3005653148784324E-2</c:v>
                </c:pt>
                <c:pt idx="756">
                  <c:v>1.3059472177228137E-2</c:v>
                </c:pt>
                <c:pt idx="757">
                  <c:v>1.3113184113449361E-2</c:v>
                </c:pt>
                <c:pt idx="758">
                  <c:v>1.3166787689579684E-2</c:v>
                </c:pt>
                <c:pt idx="759">
                  <c:v>1.3220281637738307E-2</c:v>
                </c:pt>
                <c:pt idx="760">
                  <c:v>1.3273664690011955E-2</c:v>
                </c:pt>
                <c:pt idx="761">
                  <c:v>1.3326935578479859E-2</c:v>
                </c:pt>
                <c:pt idx="762">
                  <c:v>1.3380093035188778E-2</c:v>
                </c:pt>
                <c:pt idx="763">
                  <c:v>1.3433135792172979E-2</c:v>
                </c:pt>
                <c:pt idx="764">
                  <c:v>1.3473992985627837E-2</c:v>
                </c:pt>
                <c:pt idx="765">
                  <c:v>1.353887213498689E-2</c:v>
                </c:pt>
                <c:pt idx="766">
                  <c:v>1.3591563184777722E-2</c:v>
                </c:pt>
                <c:pt idx="767">
                  <c:v>1.3644134462766078E-2</c:v>
                </c:pt>
                <c:pt idx="768">
                  <c:v>1.3696584700883807E-2</c:v>
                </c:pt>
                <c:pt idx="769">
                  <c:v>1.3748912631035282E-2</c:v>
                </c:pt>
                <c:pt idx="770">
                  <c:v>1.3801116985122375E-2</c:v>
                </c:pt>
                <c:pt idx="771">
                  <c:v>1.385319649500949E-2</c:v>
                </c:pt>
                <c:pt idx="772">
                  <c:v>1.3905149892551039E-2</c:v>
                </c:pt>
                <c:pt idx="773">
                  <c:v>1.3956972597016226E-2</c:v>
                </c:pt>
                <c:pt idx="774">
                  <c:v>1.4008646704978811E-2</c:v>
                </c:pt>
                <c:pt idx="775">
                  <c:v>1.4060150801284144E-2</c:v>
                </c:pt>
                <c:pt idx="776">
                  <c:v>1.4111463253513867E-2</c:v>
                </c:pt>
                <c:pt idx="777">
                  <c:v>1.4162562472337659E-2</c:v>
                </c:pt>
                <c:pt idx="778">
                  <c:v>1.4213435278870035E-2</c:v>
                </c:pt>
                <c:pt idx="779">
                  <c:v>1.4264078796661916E-2</c:v>
                </c:pt>
                <c:pt idx="780">
                  <c:v>1.4314490764679444E-2</c:v>
                </c:pt>
                <c:pt idx="781">
                  <c:v>1.4364668921866275E-2</c:v>
                </c:pt>
                <c:pt idx="782">
                  <c:v>1.4414611007141087E-2</c:v>
                </c:pt>
                <c:pt idx="783">
                  <c:v>1.4464314759390084E-2</c:v>
                </c:pt>
                <c:pt idx="784">
                  <c:v>1.4513777917484483E-2</c:v>
                </c:pt>
                <c:pt idx="785">
                  <c:v>1.456678560964794E-2</c:v>
                </c:pt>
                <c:pt idx="786">
                  <c:v>1.4611973406546963E-2</c:v>
                </c:pt>
                <c:pt idx="787">
                  <c:v>1.4660701215130079E-2</c:v>
                </c:pt>
                <c:pt idx="788">
                  <c:v>1.4709179384783666E-2</c:v>
                </c:pt>
                <c:pt idx="789">
                  <c:v>1.4757405654256539E-2</c:v>
                </c:pt>
                <c:pt idx="790">
                  <c:v>1.4805377762280025E-2</c:v>
                </c:pt>
                <c:pt idx="791">
                  <c:v>1.4853093447557975E-2</c:v>
                </c:pt>
                <c:pt idx="792">
                  <c:v>1.490055044877675E-2</c:v>
                </c:pt>
                <c:pt idx="793">
                  <c:v>1.4947746504600234E-2</c:v>
                </c:pt>
                <c:pt idx="794">
                  <c:v>1.499467935367732E-2</c:v>
                </c:pt>
                <c:pt idx="795">
                  <c:v>1.50268409050255E-2</c:v>
                </c:pt>
                <c:pt idx="796">
                  <c:v>1.507330997562268E-2</c:v>
                </c:pt>
                <c:pt idx="797">
                  <c:v>1.511950972266783E-2</c:v>
                </c:pt>
                <c:pt idx="798">
                  <c:v>1.516543788553212E-2</c:v>
                </c:pt>
                <c:pt idx="799">
                  <c:v>1.522531634909674E-2</c:v>
                </c:pt>
                <c:pt idx="800">
                  <c:v>1.5274156398912679E-2</c:v>
                </c:pt>
                <c:pt idx="801">
                  <c:v>1.5315649550545762E-2</c:v>
                </c:pt>
                <c:pt idx="802">
                  <c:v>1.5360395334668708E-2</c:v>
                </c:pt>
                <c:pt idx="803">
                  <c:v>1.5394411269210402E-2</c:v>
                </c:pt>
                <c:pt idx="804">
                  <c:v>1.5449033962159076E-2</c:v>
                </c:pt>
                <c:pt idx="805">
                  <c:v>1.5492922282469568E-2</c:v>
                </c:pt>
                <c:pt idx="806">
                  <c:v>1.5536520258426501E-2</c:v>
                </c:pt>
                <c:pt idx="807">
                  <c:v>1.5579825628466437E-2</c:v>
                </c:pt>
                <c:pt idx="808">
                  <c:v>1.5622836131018447E-2</c:v>
                </c:pt>
                <c:pt idx="809">
                  <c:v>1.5665549504494114E-2</c:v>
                </c:pt>
                <c:pt idx="810">
                  <c:v>1.5707963487297527E-2</c:v>
                </c:pt>
                <c:pt idx="811">
                  <c:v>1.5750075817820286E-2</c:v>
                </c:pt>
                <c:pt idx="812">
                  <c:v>1.5791884234443998E-2</c:v>
                </c:pt>
                <c:pt idx="813">
                  <c:v>1.5833386475547773E-2</c:v>
                </c:pt>
                <c:pt idx="814">
                  <c:v>1.5874580279490735E-2</c:v>
                </c:pt>
                <c:pt idx="815">
                  <c:v>1.5915463384637007E-2</c:v>
                </c:pt>
                <c:pt idx="816">
                  <c:v>1.5956033529333224E-2</c:v>
                </c:pt>
                <c:pt idx="817">
                  <c:v>1.5996288451926022E-2</c:v>
                </c:pt>
                <c:pt idx="818">
                  <c:v>1.6036225890749545E-2</c:v>
                </c:pt>
                <c:pt idx="819">
                  <c:v>1.6075843584140437E-2</c:v>
                </c:pt>
                <c:pt idx="820">
                  <c:v>1.6115139270425349E-2</c:v>
                </c:pt>
                <c:pt idx="821">
                  <c:v>1.6154110687930934E-2</c:v>
                </c:pt>
                <c:pt idx="822">
                  <c:v>1.6192755574971351E-2</c:v>
                </c:pt>
                <c:pt idx="823">
                  <c:v>1.6231071669870756E-2</c:v>
                </c:pt>
                <c:pt idx="824">
                  <c:v>1.6269056710943308E-2</c:v>
                </c:pt>
                <c:pt idx="825">
                  <c:v>1.6297615117469202E-2</c:v>
                </c:pt>
                <c:pt idx="826">
                  <c:v>1.6344057905133547E-2</c:v>
                </c:pt>
                <c:pt idx="827">
                  <c:v>1.6381115618633868E-2</c:v>
                </c:pt>
                <c:pt idx="828">
                  <c:v>1.6417908937762793E-2</c:v>
                </c:pt>
                <c:pt idx="829">
                  <c:v>1.6454460980113161E-2</c:v>
                </c:pt>
                <c:pt idx="830">
                  <c:v>1.649078428181211E-2</c:v>
                </c:pt>
                <c:pt idx="831">
                  <c:v>1.6526878443806348E-2</c:v>
                </c:pt>
                <c:pt idx="832">
                  <c:v>1.6562742294640442E-2</c:v>
                </c:pt>
                <c:pt idx="833">
                  <c:v>1.6598374662868953E-2</c:v>
                </c:pt>
                <c:pt idx="834">
                  <c:v>1.6633774377038946E-2</c:v>
                </c:pt>
                <c:pt idx="835">
                  <c:v>1.6668940265702481E-2</c:v>
                </c:pt>
                <c:pt idx="836">
                  <c:v>1.6703871157406625E-2</c:v>
                </c:pt>
                <c:pt idx="837">
                  <c:v>1.6744254622920434E-2</c:v>
                </c:pt>
                <c:pt idx="838">
                  <c:v>1.6764526103925398E-2</c:v>
                </c:pt>
                <c:pt idx="839">
                  <c:v>1.680724213625584E-2</c:v>
                </c:pt>
                <c:pt idx="840">
                  <c:v>1.684122132561805E-2</c:v>
                </c:pt>
                <c:pt idx="841">
                  <c:v>1.6874959660773681E-2</c:v>
                </c:pt>
                <c:pt idx="842">
                  <c:v>1.6915985908897729E-2</c:v>
                </c:pt>
                <c:pt idx="843">
                  <c:v>1.6943689522241113E-2</c:v>
                </c:pt>
                <c:pt idx="844">
                  <c:v>1.6976679275957005E-2</c:v>
                </c:pt>
                <c:pt idx="845">
                  <c:v>1.7009423414593654E-2</c:v>
                </c:pt>
                <c:pt idx="846">
                  <c:v>1.7041920766837693E-2</c:v>
                </c:pt>
                <c:pt idx="847">
                  <c:v>1.707417016137059E-2</c:v>
                </c:pt>
                <c:pt idx="848">
                  <c:v>1.7106170426886717E-2</c:v>
                </c:pt>
                <c:pt idx="849">
                  <c:v>1.7137920392080442E-2</c:v>
                </c:pt>
                <c:pt idx="850">
                  <c:v>1.7169418885643554E-2</c:v>
                </c:pt>
                <c:pt idx="851">
                  <c:v>1.7203284108125716E-2</c:v>
                </c:pt>
                <c:pt idx="852">
                  <c:v>1.7231656772681174E-2</c:v>
                </c:pt>
                <c:pt idx="853">
                  <c:v>1.7262393823570209E-2</c:v>
                </c:pt>
                <c:pt idx="854">
                  <c:v>1.729287471765251E-2</c:v>
                </c:pt>
                <c:pt idx="855">
                  <c:v>1.733770934507195E-2</c:v>
                </c:pt>
                <c:pt idx="856">
                  <c:v>1.7353063350269784E-2</c:v>
                </c:pt>
                <c:pt idx="857">
                  <c:v>1.7382768746250221E-2</c:v>
                </c:pt>
                <c:pt idx="858">
                  <c:v>1.7412213300322586E-2</c:v>
                </c:pt>
                <c:pt idx="859">
                  <c:v>1.74413958412225E-2</c:v>
                </c:pt>
                <c:pt idx="860">
                  <c:v>1.7482628350693762E-2</c:v>
                </c:pt>
                <c:pt idx="861">
                  <c:v>1.7511169697651863E-2</c:v>
                </c:pt>
                <c:pt idx="862">
                  <c:v>1.7539445015725883E-2</c:v>
                </c:pt>
                <c:pt idx="863">
                  <c:v>1.7567453133682385E-2</c:v>
                </c:pt>
                <c:pt idx="864">
                  <c:v>1.7592804707702747E-2</c:v>
                </c:pt>
                <c:pt idx="865">
                  <c:v>1.762029292090439E-2</c:v>
                </c:pt>
                <c:pt idx="866">
                  <c:v>1.7647510515149456E-2</c:v>
                </c:pt>
                <c:pt idx="867">
                  <c:v>1.7674456319350718E-2</c:v>
                </c:pt>
                <c:pt idx="868">
                  <c:v>1.7703444729037419E-2</c:v>
                </c:pt>
                <c:pt idx="869">
                  <c:v>1.7729825050794155E-2</c:v>
                </c:pt>
                <c:pt idx="870">
                  <c:v>1.7755929974010789E-2</c:v>
                </c:pt>
                <c:pt idx="871">
                  <c:v>1.7781758327515777E-2</c:v>
                </c:pt>
                <c:pt idx="872">
                  <c:v>1.7807308940147881E-2</c:v>
                </c:pt>
                <c:pt idx="873">
                  <c:v>1.7832580640756185E-2</c:v>
                </c:pt>
                <c:pt idx="874">
                  <c:v>1.7857572258205244E-2</c:v>
                </c:pt>
                <c:pt idx="875">
                  <c:v>1.7882282621354453E-2</c:v>
                </c:pt>
                <c:pt idx="876">
                  <c:v>1.7906710796254121E-2</c:v>
                </c:pt>
                <c:pt idx="877">
                  <c:v>1.7928723988217321E-2</c:v>
                </c:pt>
                <c:pt idx="878">
                  <c:v>1.7952690891894996E-2</c:v>
                </c:pt>
                <c:pt idx="879">
                  <c:v>1.7976508235038047E-2</c:v>
                </c:pt>
                <c:pt idx="880">
                  <c:v>1.8000239267867535E-2</c:v>
                </c:pt>
                <c:pt idx="881">
                  <c:v>1.8026084073777635E-2</c:v>
                </c:pt>
                <c:pt idx="882">
                  <c:v>1.8049773884525548E-2</c:v>
                </c:pt>
                <c:pt idx="883">
                  <c:v>1.8073452464061369E-2</c:v>
                </c:pt>
                <c:pt idx="884">
                  <c:v>1.8097120942456624E-2</c:v>
                </c:pt>
                <c:pt idx="885">
                  <c:v>1.8120780449798299E-2</c:v>
                </c:pt>
                <c:pt idx="886">
                  <c:v>1.814228638225579E-2</c:v>
                </c:pt>
                <c:pt idx="887">
                  <c:v>1.8165930529586483E-2</c:v>
                </c:pt>
                <c:pt idx="888">
                  <c:v>1.8189569014193552E-2</c:v>
                </c:pt>
                <c:pt idx="889">
                  <c:v>1.8217499947353055E-2</c:v>
                </c:pt>
                <c:pt idx="890">
                  <c:v>1.8238982974446524E-2</c:v>
                </c:pt>
                <c:pt idx="891">
                  <c:v>1.8262612387829908E-2</c:v>
                </c:pt>
                <c:pt idx="892">
                  <c:v>1.8286240741031672E-2</c:v>
                </c:pt>
                <c:pt idx="893">
                  <c:v>1.8309869164213587E-2</c:v>
                </c:pt>
                <c:pt idx="894">
                  <c:v>1.8336874611885226E-2</c:v>
                </c:pt>
                <c:pt idx="895">
                  <c:v>1.8360506990705537E-2</c:v>
                </c:pt>
                <c:pt idx="896">
                  <c:v>1.8384142991498247E-2</c:v>
                </c:pt>
                <c:pt idx="897">
                  <c:v>1.8407783744458648E-2</c:v>
                </c:pt>
                <c:pt idx="898">
                  <c:v>1.8431430379800086E-2</c:v>
                </c:pt>
                <c:pt idx="899">
                  <c:v>1.8448596037329131E-2</c:v>
                </c:pt>
                <c:pt idx="900">
                  <c:v>1.8472252181090148E-2</c:v>
                </c:pt>
                <c:pt idx="901">
                  <c:v>1.8495917349663493E-2</c:v>
                </c:pt>
                <c:pt idx="902">
                  <c:v>1.8519592673119485E-2</c:v>
                </c:pt>
                <c:pt idx="903">
                  <c:v>1.8549791350115221E-2</c:v>
                </c:pt>
                <c:pt idx="904">
                  <c:v>1.8573497014614991E-2</c:v>
                </c:pt>
                <c:pt idx="905">
                  <c:v>1.8605921498186309E-2</c:v>
                </c:pt>
                <c:pt idx="906">
                  <c:v>1.8620950856178327E-2</c:v>
                </c:pt>
                <c:pt idx="907">
                  <c:v>1.8644701293812977E-2</c:v>
                </c:pt>
                <c:pt idx="908">
                  <c:v>1.8666286003256261E-2</c:v>
                </c:pt>
                <c:pt idx="909">
                  <c:v>1.8690069303745283E-2</c:v>
                </c:pt>
                <c:pt idx="910">
                  <c:v>1.8725054914041084E-2</c:v>
                </c:pt>
                <c:pt idx="911">
                  <c:v>1.8750103901489699E-2</c:v>
                </c:pt>
                <c:pt idx="912">
                  <c:v>1.8772746790524097E-2</c:v>
                </c:pt>
                <c:pt idx="913">
                  <c:v>1.8796627028206392E-2</c:v>
                </c:pt>
                <c:pt idx="914">
                  <c:v>1.8820531639409388E-2</c:v>
                </c:pt>
                <c:pt idx="915">
                  <c:v>1.8844461754571329E-2</c:v>
                </c:pt>
                <c:pt idx="916">
                  <c:v>1.886841850412796E-2</c:v>
                </c:pt>
                <c:pt idx="917">
                  <c:v>1.8892403018537507E-2</c:v>
                </c:pt>
                <c:pt idx="918">
                  <c:v>1.8916416428260696E-2</c:v>
                </c:pt>
                <c:pt idx="919">
                  <c:v>1.8940459863770742E-2</c:v>
                </c:pt>
                <c:pt idx="920">
                  <c:v>1.8964534455550852E-2</c:v>
                </c:pt>
                <c:pt idx="921">
                  <c:v>1.8988641334089229E-2</c:v>
                </c:pt>
                <c:pt idx="922">
                  <c:v>1.901278162989406E-2</c:v>
                </c:pt>
                <c:pt idx="923">
                  <c:v>1.903695647347603E-2</c:v>
                </c:pt>
                <c:pt idx="924">
                  <c:v>1.9054458175971907E-2</c:v>
                </c:pt>
                <c:pt idx="925">
                  <c:v>1.9085414326069083E-2</c:v>
                </c:pt>
                <c:pt idx="926">
                  <c:v>1.9109699596153995E-2</c:v>
                </c:pt>
                <c:pt idx="927">
                  <c:v>1.91340239361662E-2</c:v>
                </c:pt>
                <c:pt idx="928">
                  <c:v>1.9158385892630858E-2</c:v>
                </c:pt>
                <c:pt idx="929">
                  <c:v>1.9182758558089208E-2</c:v>
                </c:pt>
                <c:pt idx="930">
                  <c:v>1.9207100346963768E-2</c:v>
                </c:pt>
                <c:pt idx="931">
                  <c:v>1.9231369182612368E-2</c:v>
                </c:pt>
                <c:pt idx="932">
                  <c:v>1.9255522683027104E-2</c:v>
                </c:pt>
                <c:pt idx="933">
                  <c:v>1.9279528650585909E-2</c:v>
                </c:pt>
                <c:pt idx="934">
                  <c:v>1.9303382274137304E-2</c:v>
                </c:pt>
                <c:pt idx="935">
                  <c:v>1.9327083194341232E-2</c:v>
                </c:pt>
                <c:pt idx="936">
                  <c:v>1.9350631051860134E-2</c:v>
                </c:pt>
                <c:pt idx="937">
                  <c:v>1.9367487066849015E-2</c:v>
                </c:pt>
                <c:pt idx="938">
                  <c:v>1.9397266141525094E-2</c:v>
                </c:pt>
                <c:pt idx="939">
                  <c:v>1.9420352655016015E-2</c:v>
                </c:pt>
                <c:pt idx="940">
                  <c:v>1.944328466851164E-2</c:v>
                </c:pt>
                <c:pt idx="941">
                  <c:v>1.9466061822699388E-2</c:v>
                </c:pt>
                <c:pt idx="942">
                  <c:v>1.9488683758259184E-2</c:v>
                </c:pt>
                <c:pt idx="943">
                  <c:v>1.9511150115880949E-2</c:v>
                </c:pt>
                <c:pt idx="944">
                  <c:v>1.9533460536257097E-2</c:v>
                </c:pt>
                <c:pt idx="945">
                  <c:v>1.956610997942897E-2</c:v>
                </c:pt>
                <c:pt idx="946">
                  <c:v>1.9578653682274426E-2</c:v>
                </c:pt>
                <c:pt idx="947">
                  <c:v>1.9599452580880972E-2</c:v>
                </c:pt>
                <c:pt idx="948">
                  <c:v>1.9621135659263766E-2</c:v>
                </c:pt>
                <c:pt idx="949">
                  <c:v>1.9642661003912987E-2</c:v>
                </c:pt>
                <c:pt idx="950">
                  <c:v>1.9657878164395199E-2</c:v>
                </c:pt>
                <c:pt idx="951">
                  <c:v>1.9677075884449051E-2</c:v>
                </c:pt>
                <c:pt idx="952">
                  <c:v>1.9698166746171846E-2</c:v>
                </c:pt>
                <c:pt idx="953">
                  <c:v>1.9719098569583551E-2</c:v>
                </c:pt>
                <c:pt idx="954">
                  <c:v>1.9739870995594266E-2</c:v>
                </c:pt>
                <c:pt idx="955">
                  <c:v>1.9770477480684855E-2</c:v>
                </c:pt>
                <c:pt idx="956">
                  <c:v>1.9788891692480992E-2</c:v>
                </c:pt>
                <c:pt idx="957">
                  <c:v>1.9809142233327692E-2</c:v>
                </c:pt>
                <c:pt idx="958">
                  <c:v>1.9829231807017289E-2</c:v>
                </c:pt>
                <c:pt idx="959">
                  <c:v>1.9849160054302151E-2</c:v>
                </c:pt>
                <c:pt idx="960">
                  <c:v>1.9868926615934646E-2</c:v>
                </c:pt>
                <c:pt idx="961">
                  <c:v>1.9888531132679632E-2</c:v>
                </c:pt>
                <c:pt idx="962">
                  <c:v>1.9907973245296973E-2</c:v>
                </c:pt>
                <c:pt idx="963">
                  <c:v>1.9921507584636833E-2</c:v>
                </c:pt>
                <c:pt idx="964">
                  <c:v>1.9946368821240623E-2</c:v>
                </c:pt>
                <c:pt idx="965">
                  <c:v>1.9965321566116634E-2</c:v>
                </c:pt>
                <c:pt idx="966">
                  <c:v>1.998411046997689E-2</c:v>
                </c:pt>
                <c:pt idx="967">
                  <c:v>2.0002735173601238E-2</c:v>
                </c:pt>
                <c:pt idx="968">
                  <c:v>2.0021195317784513E-2</c:v>
                </c:pt>
                <c:pt idx="969">
                  <c:v>2.0039490543329042E-2</c:v>
                </c:pt>
                <c:pt idx="970">
                  <c:v>2.0057620491034656E-2</c:v>
                </c:pt>
                <c:pt idx="971">
                  <c:v>2.0075584801706181E-2</c:v>
                </c:pt>
                <c:pt idx="972">
                  <c:v>2.0093383116158436E-2</c:v>
                </c:pt>
                <c:pt idx="973">
                  <c:v>2.0111015075208738E-2</c:v>
                </c:pt>
                <c:pt idx="974">
                  <c:v>2.0128480319684394E-2</c:v>
                </c:pt>
                <c:pt idx="975">
                  <c:v>2.014577849040522E-2</c:v>
                </c:pt>
                <c:pt idx="976">
                  <c:v>2.0162909228206016E-2</c:v>
                </c:pt>
                <c:pt idx="977">
                  <c:v>2.0179872173929081E-2</c:v>
                </c:pt>
                <c:pt idx="978">
                  <c:v>2.0196666968414212E-2</c:v>
                </c:pt>
                <c:pt idx="979">
                  <c:v>2.0213293252513698E-2</c:v>
                </c:pt>
                <c:pt idx="980">
                  <c:v>2.0229750667079827E-2</c:v>
                </c:pt>
                <c:pt idx="981">
                  <c:v>2.0246038852972381E-2</c:v>
                </c:pt>
                <c:pt idx="982">
                  <c:v>2.0262157451058638E-2</c:v>
                </c:pt>
                <c:pt idx="983">
                  <c:v>2.0278106102203375E-2</c:v>
                </c:pt>
                <c:pt idx="984">
                  <c:v>2.0293884447293853E-2</c:v>
                </c:pt>
                <c:pt idx="985">
                  <c:v>2.030949212720734E-2</c:v>
                </c:pt>
                <c:pt idx="986">
                  <c:v>2.03249287828286E-2</c:v>
                </c:pt>
                <c:pt idx="987">
                  <c:v>2.0340194055057381E-2</c:v>
                </c:pt>
                <c:pt idx="988">
                  <c:v>2.0355287584790938E-2</c:v>
                </c:pt>
                <c:pt idx="989">
                  <c:v>2.0370209012934015E-2</c:v>
                </c:pt>
                <c:pt idx="990">
                  <c:v>2.0384957980398855E-2</c:v>
                </c:pt>
                <c:pt idx="991">
                  <c:v>2.039953412810519E-2</c:v>
                </c:pt>
                <c:pt idx="992">
                  <c:v>2.0413937096972756E-2</c:v>
                </c:pt>
                <c:pt idx="993">
                  <c:v>2.0428166527936276E-2</c:v>
                </c:pt>
                <c:pt idx="994">
                  <c:v>2.0442222061930471E-2</c:v>
                </c:pt>
                <c:pt idx="995">
                  <c:v>2.0456103339897558E-2</c:v>
                </c:pt>
                <c:pt idx="996">
                  <c:v>2.046981000278475E-2</c:v>
                </c:pt>
                <c:pt idx="997">
                  <c:v>2.0483341691549251E-2</c:v>
                </c:pt>
                <c:pt idx="998">
                  <c:v>2.049212924462351E-2</c:v>
                </c:pt>
                <c:pt idx="999">
                  <c:v>2.0509878710558982E-2</c:v>
                </c:pt>
                <c:pt idx="1000">
                  <c:v>2.0522883322748597E-2</c:v>
                </c:pt>
                <c:pt idx="1001">
                  <c:v>2.0535711524696798E-2</c:v>
                </c:pt>
                <c:pt idx="1002">
                  <c:v>2.0543936702221911E-2</c:v>
                </c:pt>
                <c:pt idx="1003">
                  <c:v>2.055498128270962E-2</c:v>
                </c:pt>
                <c:pt idx="1004">
                  <c:v>2.0567326102027828E-2</c:v>
                </c:pt>
                <c:pt idx="1005">
                  <c:v>2.0579493216580844E-2</c:v>
                </c:pt>
                <c:pt idx="1006">
                  <c:v>2.0591482267538565E-2</c:v>
                </c:pt>
                <c:pt idx="1007">
                  <c:v>2.0608956017182933E-2</c:v>
                </c:pt>
                <c:pt idx="1008">
                  <c:v>2.062053929550195E-2</c:v>
                </c:pt>
                <c:pt idx="1009">
                  <c:v>2.0631943291676835E-2</c:v>
                </c:pt>
                <c:pt idx="1010">
                  <c:v>2.0643167646747229E-2</c:v>
                </c:pt>
                <c:pt idx="1011">
                  <c:v>2.065421200176526E-2</c:v>
                </c:pt>
                <c:pt idx="1012">
                  <c:v>2.0665075997788052E-2</c:v>
                </c:pt>
                <c:pt idx="1013">
                  <c:v>2.0675759275882721E-2</c:v>
                </c:pt>
                <c:pt idx="1014">
                  <c:v>2.0686261477113888E-2</c:v>
                </c:pt>
                <c:pt idx="1015">
                  <c:v>2.0696582242568651E-2</c:v>
                </c:pt>
                <c:pt idx="1016">
                  <c:v>2.0706721213329116E-2</c:v>
                </c:pt>
                <c:pt idx="1017">
                  <c:v>2.0716678030492375E-2</c:v>
                </c:pt>
                <c:pt idx="1018">
                  <c:v>2.0726452335158019E-2</c:v>
                </c:pt>
                <c:pt idx="1019">
                  <c:v>2.073604376843563E-2</c:v>
                </c:pt>
                <c:pt idx="1020">
                  <c:v>2.0745451971444784E-2</c:v>
                </c:pt>
                <c:pt idx="1021">
                  <c:v>2.0754676585305054E-2</c:v>
                </c:pt>
                <c:pt idx="1022">
                  <c:v>2.0763717251156E-2</c:v>
                </c:pt>
                <c:pt idx="1023">
                  <c:v>2.0772573610129685E-2</c:v>
                </c:pt>
                <c:pt idx="1024">
                  <c:v>2.0781245303380658E-2</c:v>
                </c:pt>
                <c:pt idx="1025">
                  <c:v>2.0789731972063463E-2</c:v>
                </c:pt>
                <c:pt idx="1026">
                  <c:v>2.0798033257342641E-2</c:v>
                </c:pt>
                <c:pt idx="1027">
                  <c:v>2.0806148800390223E-2</c:v>
                </c:pt>
                <c:pt idx="1028">
                  <c:v>2.0814078242385736E-2</c:v>
                </c:pt>
                <c:pt idx="1029">
                  <c:v>2.08218212245187E-2</c:v>
                </c:pt>
                <c:pt idx="1030">
                  <c:v>2.0829377387986125E-2</c:v>
                </c:pt>
                <c:pt idx="1031">
                  <c:v>2.0836746373992521E-2</c:v>
                </c:pt>
                <c:pt idx="1032">
                  <c:v>2.0843928105771792E-2</c:v>
                </c:pt>
                <c:pt idx="1033">
                  <c:v>2.0850931840301623E-2</c:v>
                </c:pt>
                <c:pt idx="1034">
                  <c:v>2.085777816025508E-2</c:v>
                </c:pt>
                <c:pt idx="1035">
                  <c:v>2.0864488453009034E-2</c:v>
                </c:pt>
                <c:pt idx="1036">
                  <c:v>2.0871084243230531E-2</c:v>
                </c:pt>
                <c:pt idx="1037">
                  <c:v>2.0874398742387303E-2</c:v>
                </c:pt>
                <c:pt idx="1038">
                  <c:v>2.0883996100806157E-2</c:v>
                </c:pt>
                <c:pt idx="1039">
                  <c:v>2.089031801932234E-2</c:v>
                </c:pt>
                <c:pt idx="1040">
                  <c:v>2.0896550959491333E-2</c:v>
                </c:pt>
                <c:pt idx="1041">
                  <c:v>2.0902695190090637E-2</c:v>
                </c:pt>
                <c:pt idx="1042">
                  <c:v>2.0908750979890256E-2</c:v>
                </c:pt>
                <c:pt idx="1043">
                  <c:v>2.0914718597667692E-2</c:v>
                </c:pt>
                <c:pt idx="1044">
                  <c:v>2.0920598312202943E-2</c:v>
                </c:pt>
                <c:pt idx="1045">
                  <c:v>2.0926390392276006E-2</c:v>
                </c:pt>
                <c:pt idx="1046">
                  <c:v>2.0932095106674375E-2</c:v>
                </c:pt>
                <c:pt idx="1047">
                  <c:v>2.0937712724185542E-2</c:v>
                </c:pt>
                <c:pt idx="1048">
                  <c:v>2.0943243513596999E-2</c:v>
                </c:pt>
                <c:pt idx="1049">
                  <c:v>2.0948687743703731E-2</c:v>
                </c:pt>
                <c:pt idx="1050">
                  <c:v>2.0954045683298228E-2</c:v>
                </c:pt>
                <c:pt idx="1051">
                  <c:v>2.0959317601180472E-2</c:v>
                </c:pt>
                <c:pt idx="1052">
                  <c:v>2.0964503766145448E-2</c:v>
                </c:pt>
                <c:pt idx="1053">
                  <c:v>2.0969604447000634E-2</c:v>
                </c:pt>
                <c:pt idx="1054">
                  <c:v>2.0974619912551007E-2</c:v>
                </c:pt>
                <c:pt idx="1055">
                  <c:v>2.0976681719184532E-2</c:v>
                </c:pt>
                <c:pt idx="1056">
                  <c:v>2.0981544791741597E-2</c:v>
                </c:pt>
                <c:pt idx="1057">
                  <c:v>2.0986323412380097E-2</c:v>
                </c:pt>
                <c:pt idx="1058">
                  <c:v>2.0991017849878137E-2</c:v>
                </c:pt>
                <c:pt idx="1059">
                  <c:v>2.0998428419027326E-2</c:v>
                </c:pt>
                <c:pt idx="1060">
                  <c:v>2.1002938237768276E-2</c:v>
                </c:pt>
                <c:pt idx="1061">
                  <c:v>2.1008285706946725E-2</c:v>
                </c:pt>
                <c:pt idx="1062">
                  <c:v>2.1011708143255092E-2</c:v>
                </c:pt>
                <c:pt idx="1063">
                  <c:v>2.1013236697566752E-2</c:v>
                </c:pt>
                <c:pt idx="1064">
                  <c:v>2.1020146864919043E-2</c:v>
                </c:pt>
                <c:pt idx="1065">
                  <c:v>2.1024242703884533E-2</c:v>
                </c:pt>
                <c:pt idx="1066">
                  <c:v>2.1028256553382307E-2</c:v>
                </c:pt>
                <c:pt idx="1067">
                  <c:v>2.1032188682252317E-2</c:v>
                </c:pt>
                <c:pt idx="1068">
                  <c:v>2.1036039359324521E-2</c:v>
                </c:pt>
                <c:pt idx="1069">
                  <c:v>2.1039808853438868E-2</c:v>
                </c:pt>
                <c:pt idx="1070">
                  <c:v>2.1043497433440306E-2</c:v>
                </c:pt>
                <c:pt idx="1071">
                  <c:v>2.1047105368168784E-2</c:v>
                </c:pt>
                <c:pt idx="1072">
                  <c:v>2.1050632926471746E-2</c:v>
                </c:pt>
                <c:pt idx="1073">
                  <c:v>2.105408037719414E-2</c:v>
                </c:pt>
                <c:pt idx="1074">
                  <c:v>2.1057447989185907E-2</c:v>
                </c:pt>
                <c:pt idx="1075">
                  <c:v>2.1060736031296989E-2</c:v>
                </c:pt>
                <c:pt idx="1076">
                  <c:v>2.1063944772384824E-2</c:v>
                </c:pt>
                <c:pt idx="1077">
                  <c:v>2.1067074481301851E-2</c:v>
                </c:pt>
                <c:pt idx="1078">
                  <c:v>2.1070125426905506E-2</c:v>
                </c:pt>
                <c:pt idx="1079">
                  <c:v>2.1073097878055724E-2</c:v>
                </c:pt>
                <c:pt idx="1080">
                  <c:v>2.107599210361244E-2</c:v>
                </c:pt>
                <c:pt idx="1081">
                  <c:v>2.1078808372438085E-2</c:v>
                </c:pt>
                <c:pt idx="1082">
                  <c:v>2.1081546953400088E-2</c:v>
                </c:pt>
                <c:pt idx="1083">
                  <c:v>2.1084208115363379E-2</c:v>
                </c:pt>
                <c:pt idx="1084">
                  <c:v>2.1086792127200382E-2</c:v>
                </c:pt>
                <c:pt idx="1085">
                  <c:v>2.1086928600855259E-2</c:v>
                </c:pt>
                <c:pt idx="1086">
                  <c:v>2.1091729775967738E-2</c:v>
                </c:pt>
                <c:pt idx="1087">
                  <c:v>2.1094083950647935E-2</c:v>
                </c:pt>
                <c:pt idx="1088">
                  <c:v>2.1096362050686546E-2</c:v>
                </c:pt>
                <c:pt idx="1089">
                  <c:v>2.1098564344970983E-2</c:v>
                </c:pt>
                <c:pt idx="1090">
                  <c:v>2.110069110237367E-2</c:v>
                </c:pt>
                <c:pt idx="1091">
                  <c:v>2.1102742591779522E-2</c:v>
                </c:pt>
                <c:pt idx="1092">
                  <c:v>2.1104719082070955E-2</c:v>
                </c:pt>
                <c:pt idx="1093">
                  <c:v>2.1106620842132884E-2</c:v>
                </c:pt>
                <c:pt idx="1094">
                  <c:v>2.1108448140847724E-2</c:v>
                </c:pt>
                <c:pt idx="1095">
                  <c:v>2.1110201247107885E-2</c:v>
                </c:pt>
                <c:pt idx="1096">
                  <c:v>2.111188042979828E-2</c:v>
                </c:pt>
                <c:pt idx="1097">
                  <c:v>2.1114938664566062E-2</c:v>
                </c:pt>
                <c:pt idx="1098">
                  <c:v>2.1112850976417213E-2</c:v>
                </c:pt>
                <c:pt idx="1099">
                  <c:v>2.1116477125392441E-2</c:v>
                </c:pt>
                <c:pt idx="1100">
                  <c:v>2.1117863302742845E-2</c:v>
                </c:pt>
                <c:pt idx="1101">
                  <c:v>2.1119176901000514E-2</c:v>
                </c:pt>
                <c:pt idx="1102">
                  <c:v>2.1121290002877175E-2</c:v>
                </c:pt>
                <c:pt idx="1103">
                  <c:v>2.1121052829209255E-2</c:v>
                </c:pt>
                <c:pt idx="1104">
                  <c:v>2.1122145108830842E-2</c:v>
                </c:pt>
                <c:pt idx="1105">
                  <c:v>2.1123165908358332E-2</c:v>
                </c:pt>
                <c:pt idx="1106">
                  <c:v>2.1124115496678565E-2</c:v>
                </c:pt>
                <c:pt idx="1107">
                  <c:v>2.1122964292414573E-2</c:v>
                </c:pt>
                <c:pt idx="1108">
                  <c:v>2.1123787201444064E-2</c:v>
                </c:pt>
                <c:pt idx="1109">
                  <c:v>2.1124539660713242E-2</c:v>
                </c:pt>
                <c:pt idx="1110">
                  <c:v>2.1125221939067056E-2</c:v>
                </c:pt>
                <c:pt idx="1111">
                  <c:v>2.1128460587450104E-2</c:v>
                </c:pt>
                <c:pt idx="1112">
                  <c:v>2.1128332649269572E-2</c:v>
                </c:pt>
                <c:pt idx="1113">
                  <c:v>2.1128791288174489E-2</c:v>
                </c:pt>
                <c:pt idx="1114">
                  <c:v>2.1129180867041721E-2</c:v>
                </c:pt>
                <c:pt idx="1115">
                  <c:v>2.1129020185504999E-2</c:v>
                </c:pt>
                <c:pt idx="1116">
                  <c:v>2.1129753920269816E-2</c:v>
                </c:pt>
                <c:pt idx="1117">
                  <c:v>2.1129937932437899E-2</c:v>
                </c:pt>
                <c:pt idx="1118">
                  <c:v>2.1130053960182731E-2</c:v>
                </c:pt>
                <c:pt idx="1119">
                  <c:v>2.1130102272409208E-2</c:v>
                </c:pt>
                <c:pt idx="1120">
                  <c:v>2.1130083138024808E-2</c:v>
                </c:pt>
                <c:pt idx="1121">
                  <c:v>2.1129996825942167E-2</c:v>
                </c:pt>
                <c:pt idx="1122">
                  <c:v>2.1129843605071336E-2</c:v>
                </c:pt>
                <c:pt idx="1123">
                  <c:v>2.1129623744319797E-2</c:v>
                </c:pt>
                <c:pt idx="1124">
                  <c:v>2.1129337512602757E-2</c:v>
                </c:pt>
                <c:pt idx="1125">
                  <c:v>2.1128985178832858E-2</c:v>
                </c:pt>
                <c:pt idx="1126">
                  <c:v>2.1128567011930461E-2</c:v>
                </c:pt>
                <c:pt idx="1127">
                  <c:v>2.1128083280800472E-2</c:v>
                </c:pt>
                <c:pt idx="1128">
                  <c:v>2.1128108660150302E-2</c:v>
                </c:pt>
                <c:pt idx="1129">
                  <c:v>2.1126920201552074E-2</c:v>
                </c:pt>
                <c:pt idx="1130">
                  <c:v>2.1126241391266676E-2</c:v>
                </c:pt>
                <c:pt idx="1131">
                  <c:v>2.1125498092432578E-2</c:v>
                </c:pt>
                <c:pt idx="1132">
                  <c:v>2.1124690573972735E-2</c:v>
                </c:pt>
                <c:pt idx="1133">
                  <c:v>2.1123819104810097E-2</c:v>
                </c:pt>
                <c:pt idx="1134">
                  <c:v>2.1122883953865031E-2</c:v>
                </c:pt>
                <c:pt idx="1135">
                  <c:v>2.1121885390063062E-2</c:v>
                </c:pt>
                <c:pt idx="1136">
                  <c:v>2.1120823682324562E-2</c:v>
                </c:pt>
                <c:pt idx="1137">
                  <c:v>2.111809747522532E-2</c:v>
                </c:pt>
                <c:pt idx="1138">
                  <c:v>2.1118511910760706E-2</c:v>
                </c:pt>
                <c:pt idx="1139">
                  <c:v>2.1117262384786402E-2</c:v>
                </c:pt>
                <c:pt idx="1140">
                  <c:v>2.1115950790587992E-2</c:v>
                </c:pt>
                <c:pt idx="1141">
                  <c:v>2.1115607153791321E-2</c:v>
                </c:pt>
                <c:pt idx="1142">
                  <c:v>2.1113142473239001E-2</c:v>
                </c:pt>
                <c:pt idx="1143">
                  <c:v>2.111164628794979E-2</c:v>
                </c:pt>
                <c:pt idx="1144">
                  <c:v>2.1110089110161784E-2</c:v>
                </c:pt>
                <c:pt idx="1145">
                  <c:v>2.1108471208800515E-2</c:v>
                </c:pt>
                <c:pt idx="1146">
                  <c:v>2.1106792852809555E-2</c:v>
                </c:pt>
                <c:pt idx="1147">
                  <c:v>2.1105054311117009E-2</c:v>
                </c:pt>
                <c:pt idx="1148">
                  <c:v>2.1103255852658723E-2</c:v>
                </c:pt>
                <c:pt idx="1149">
                  <c:v>2.1101397746370536E-2</c:v>
                </c:pt>
                <c:pt idx="1150">
                  <c:v>2.1099480261190868E-2</c:v>
                </c:pt>
                <c:pt idx="1151">
                  <c:v>2.1097503666058136E-2</c:v>
                </c:pt>
                <c:pt idx="1152">
                  <c:v>2.1095468229905608E-2</c:v>
                </c:pt>
                <c:pt idx="1153">
                  <c:v>2.1093374221676859E-2</c:v>
                </c:pt>
                <c:pt idx="1154">
                  <c:v>2.1090281709899877E-2</c:v>
                </c:pt>
                <c:pt idx="1155">
                  <c:v>2.1088046574862823E-2</c:v>
                </c:pt>
                <c:pt idx="1156">
                  <c:v>2.1085753789830023E-2</c:v>
                </c:pt>
                <c:pt idx="1157">
                  <c:v>2.1083403623742478E-2</c:v>
                </c:pt>
                <c:pt idx="1158">
                  <c:v>2.1080996345541184E-2</c:v>
                </c:pt>
                <c:pt idx="1159">
                  <c:v>2.107722340919636E-2</c:v>
                </c:pt>
                <c:pt idx="1160">
                  <c:v>2.1074715213733608E-2</c:v>
                </c:pt>
                <c:pt idx="1161">
                  <c:v>2.1072150665194363E-2</c:v>
                </c:pt>
                <c:pt idx="1162">
                  <c:v>2.1069530032472108E-2</c:v>
                </c:pt>
                <c:pt idx="1163">
                  <c:v>2.1068112685879482E-2</c:v>
                </c:pt>
                <c:pt idx="1164">
                  <c:v>2.106536838282887E-2</c:v>
                </c:pt>
                <c:pt idx="1165">
                  <c:v>2.1062568850279864E-2</c:v>
                </c:pt>
                <c:pt idx="1166">
                  <c:v>2.1059714357176039E-2</c:v>
                </c:pt>
                <c:pt idx="1167">
                  <c:v>2.1056805172471292E-2</c:v>
                </c:pt>
                <c:pt idx="1168">
                  <c:v>2.1053442586752347E-2</c:v>
                </c:pt>
                <c:pt idx="1169">
                  <c:v>2.1050428847025238E-2</c:v>
                </c:pt>
                <c:pt idx="1170">
                  <c:v>2.1046474875195287E-2</c:v>
                </c:pt>
                <c:pt idx="1171">
                  <c:v>2.1044239933963205E-2</c:v>
                </c:pt>
                <c:pt idx="1172">
                  <c:v>2.1041448288080057E-2</c:v>
                </c:pt>
                <c:pt idx="1173">
                  <c:v>2.1038216601675125E-2</c:v>
                </c:pt>
                <c:pt idx="1174">
                  <c:v>2.1034932106312985E-2</c:v>
                </c:pt>
                <c:pt idx="1175">
                  <c:v>2.1031595070944951E-2</c:v>
                </c:pt>
                <c:pt idx="1176">
                  <c:v>2.1027838505486507E-2</c:v>
                </c:pt>
                <c:pt idx="1177">
                  <c:v>2.1024401089121625E-2</c:v>
                </c:pt>
                <c:pt idx="1178">
                  <c:v>2.1020911923383956E-2</c:v>
                </c:pt>
                <c:pt idx="1179">
                  <c:v>2.1017371277207708E-2</c:v>
                </c:pt>
                <c:pt idx="1180">
                  <c:v>2.1014131207320052E-2</c:v>
                </c:pt>
                <c:pt idx="1181">
                  <c:v>2.101048457991227E-2</c:v>
                </c:pt>
                <c:pt idx="1182">
                  <c:v>2.1006787295162942E-2</c:v>
                </c:pt>
                <c:pt idx="1183">
                  <c:v>2.1003039622033693E-2</c:v>
                </c:pt>
                <c:pt idx="1184">
                  <c:v>2.0999241829475841E-2</c:v>
                </c:pt>
                <c:pt idx="1185">
                  <c:v>2.0995394186438112E-2</c:v>
                </c:pt>
                <c:pt idx="1186">
                  <c:v>2.0991496961887294E-2</c:v>
                </c:pt>
                <c:pt idx="1187">
                  <c:v>2.0987550424772121E-2</c:v>
                </c:pt>
                <c:pt idx="1188">
                  <c:v>2.0983554830073151E-2</c:v>
                </c:pt>
                <c:pt idx="1189">
                  <c:v>2.0979191631922411E-2</c:v>
                </c:pt>
                <c:pt idx="1190">
                  <c:v>2.0975097268330245E-2</c:v>
                </c:pt>
                <c:pt idx="1191">
                  <c:v>2.0970946647307365E-2</c:v>
                </c:pt>
                <c:pt idx="1192">
                  <c:v>2.0966736273391184E-2</c:v>
                </c:pt>
                <c:pt idx="1193">
                  <c:v>2.0962762006267188E-2</c:v>
                </c:pt>
                <c:pt idx="1194">
                  <c:v>2.095842036943649E-2</c:v>
                </c:pt>
                <c:pt idx="1195">
                  <c:v>2.0954015321435284E-2</c:v>
                </c:pt>
                <c:pt idx="1196">
                  <c:v>2.0949547049886393E-2</c:v>
                </c:pt>
                <c:pt idx="1197">
                  <c:v>2.0945015742415213E-2</c:v>
                </c:pt>
                <c:pt idx="1198">
                  <c:v>2.0940146400559634E-2</c:v>
                </c:pt>
                <c:pt idx="1199">
                  <c:v>2.0935494314267444E-2</c:v>
                </c:pt>
                <c:pt idx="1200">
                  <c:v>2.0930779745103045E-2</c:v>
                </c:pt>
                <c:pt idx="1201">
                  <c:v>2.0926524493166399E-2</c:v>
                </c:pt>
                <c:pt idx="1202">
                  <c:v>2.0921420233121688E-2</c:v>
                </c:pt>
                <c:pt idx="1203">
                  <c:v>2.091651465026563E-2</c:v>
                </c:pt>
                <c:pt idx="1204">
                  <c:v>2.091154734487281E-2</c:v>
                </c:pt>
                <c:pt idx="1205">
                  <c:v>2.0906518504578947E-2</c:v>
                </c:pt>
                <c:pt idx="1206">
                  <c:v>2.0900696150362129E-2</c:v>
                </c:pt>
                <c:pt idx="1207">
                  <c:v>2.0895536081378414E-2</c:v>
                </c:pt>
                <c:pt idx="1208">
                  <c:v>2.0890315067189691E-2</c:v>
                </c:pt>
                <c:pt idx="1209">
                  <c:v>2.0885033295431666E-2</c:v>
                </c:pt>
                <c:pt idx="1210">
                  <c:v>2.0879690953729744E-2</c:v>
                </c:pt>
                <c:pt idx="1211">
                  <c:v>2.0873645518482777E-2</c:v>
                </c:pt>
                <c:pt idx="1212">
                  <c:v>2.0868196401684993E-2</c:v>
                </c:pt>
                <c:pt idx="1213">
                  <c:v>2.0862687247823315E-2</c:v>
                </c:pt>
                <c:pt idx="1214">
                  <c:v>2.0857118244496257E-2</c:v>
                </c:pt>
                <c:pt idx="1215">
                  <c:v>2.0852077263337397E-2</c:v>
                </c:pt>
                <c:pt idx="1216">
                  <c:v>2.0847134813062138E-2</c:v>
                </c:pt>
                <c:pt idx="1217">
                  <c:v>2.0840614364825715E-2</c:v>
                </c:pt>
                <c:pt idx="1218">
                  <c:v>2.0834794218468594E-2</c:v>
                </c:pt>
                <c:pt idx="1219">
                  <c:v>2.0828915190896732E-2</c:v>
                </c:pt>
                <c:pt idx="1220">
                  <c:v>2.0822804699966113E-2</c:v>
                </c:pt>
                <c:pt idx="1221">
                  <c:v>2.0815423867197314E-2</c:v>
                </c:pt>
                <c:pt idx="1222">
                  <c:v>2.0809348198456701E-2</c:v>
                </c:pt>
                <c:pt idx="1223">
                  <c:v>2.0802176554329917E-2</c:v>
                </c:pt>
                <c:pt idx="1224">
                  <c:v>2.0797022847956481E-2</c:v>
                </c:pt>
                <c:pt idx="1225">
                  <c:v>2.0790773541499163E-2</c:v>
                </c:pt>
                <c:pt idx="1226">
                  <c:v>2.0784466731115225E-2</c:v>
                </c:pt>
                <c:pt idx="1227">
                  <c:v>2.0778102604462056E-2</c:v>
                </c:pt>
                <c:pt idx="1228">
                  <c:v>2.0771681349189552E-2</c:v>
                </c:pt>
                <c:pt idx="1229">
                  <c:v>2.0765203152957601E-2</c:v>
                </c:pt>
                <c:pt idx="1230">
                  <c:v>2.0758668203426089E-2</c:v>
                </c:pt>
                <c:pt idx="1231">
                  <c:v>2.0752076688252408E-2</c:v>
                </c:pt>
                <c:pt idx="1232">
                  <c:v>2.0745428795088949E-2</c:v>
                </c:pt>
                <c:pt idx="1233">
                  <c:v>2.0738724711603096E-2</c:v>
                </c:pt>
                <c:pt idx="1234">
                  <c:v>2.0731964625447241E-2</c:v>
                </c:pt>
                <c:pt idx="1235">
                  <c:v>2.0725148724281273E-2</c:v>
                </c:pt>
                <c:pt idx="1236">
                  <c:v>2.0717975387908354E-2</c:v>
                </c:pt>
                <c:pt idx="1237">
                  <c:v>2.0711350227568537E-2</c:v>
                </c:pt>
                <c:pt idx="1238">
                  <c:v>2.0704368007339047E-2</c:v>
                </c:pt>
                <c:pt idx="1239">
                  <c:v>2.0697330722741492E-2</c:v>
                </c:pt>
                <c:pt idx="1240">
                  <c:v>2.0690238561440755E-2</c:v>
                </c:pt>
                <c:pt idx="1241">
                  <c:v>2.0683091711091728E-2</c:v>
                </c:pt>
                <c:pt idx="1242">
                  <c:v>2.0675890359359295E-2</c:v>
                </c:pt>
                <c:pt idx="1243">
                  <c:v>2.0668634693910837E-2</c:v>
                </c:pt>
                <c:pt idx="1244">
                  <c:v>2.0661324902401246E-2</c:v>
                </c:pt>
                <c:pt idx="1245">
                  <c:v>2.0653961172497903E-2</c:v>
                </c:pt>
                <c:pt idx="1246">
                  <c:v>2.0646543691860697E-2</c:v>
                </c:pt>
                <c:pt idx="1247">
                  <c:v>2.0639072648157009E-2</c:v>
                </c:pt>
                <c:pt idx="1248">
                  <c:v>2.0631548229046726E-2</c:v>
                </c:pt>
                <c:pt idx="1249">
                  <c:v>2.0623835736140593E-2</c:v>
                </c:pt>
                <c:pt idx="1250">
                  <c:v>2.061634001526591E-2</c:v>
                </c:pt>
                <c:pt idx="1251">
                  <c:v>2.0608656595922648E-2</c:v>
                </c:pt>
                <c:pt idx="1252">
                  <c:v>2.0600920551829827E-2</c:v>
                </c:pt>
                <c:pt idx="1253">
                  <c:v>2.0593132070654829E-2</c:v>
                </c:pt>
                <c:pt idx="1254">
                  <c:v>2.0585291340062539E-2</c:v>
                </c:pt>
                <c:pt idx="1255">
                  <c:v>2.0577398547715342E-2</c:v>
                </c:pt>
                <c:pt idx="1256">
                  <c:v>2.0569453881278121E-2</c:v>
                </c:pt>
                <c:pt idx="1257">
                  <c:v>2.0556856194538457E-2</c:v>
                </c:pt>
                <c:pt idx="1258">
                  <c:v>2.0552249287981574E-2</c:v>
                </c:pt>
                <c:pt idx="1259">
                  <c:v>2.0545310514100135E-2</c:v>
                </c:pt>
                <c:pt idx="1260">
                  <c:v>2.053716022797164E-2</c:v>
                </c:pt>
                <c:pt idx="1261">
                  <c:v>2.0528959006082537E-2</c:v>
                </c:pt>
                <c:pt idx="1262">
                  <c:v>2.052073373381183E-2</c:v>
                </c:pt>
                <c:pt idx="1263">
                  <c:v>2.0512443409153341E-2</c:v>
                </c:pt>
                <c:pt idx="1264">
                  <c:v>2.0504102679556695E-2</c:v>
                </c:pt>
                <c:pt idx="1265">
                  <c:v>2.0495711732642849E-2</c:v>
                </c:pt>
                <c:pt idx="1266">
                  <c:v>2.0487169550385594E-2</c:v>
                </c:pt>
                <c:pt idx="1267">
                  <c:v>2.0478692533155984E-2</c:v>
                </c:pt>
                <c:pt idx="1268">
                  <c:v>2.0470140015624305E-2</c:v>
                </c:pt>
                <c:pt idx="1269">
                  <c:v>2.046153806367107E-2</c:v>
                </c:pt>
                <c:pt idx="1270">
                  <c:v>2.0452886864961162E-2</c:v>
                </c:pt>
                <c:pt idx="1271">
                  <c:v>2.0444186607161963E-2</c:v>
                </c:pt>
                <c:pt idx="1272">
                  <c:v>2.0435437477938356E-2</c:v>
                </c:pt>
                <c:pt idx="1273">
                  <c:v>2.0426639664965218E-2</c:v>
                </c:pt>
                <c:pt idx="1274">
                  <c:v>2.0417793355902436E-2</c:v>
                </c:pt>
                <c:pt idx="1275">
                  <c:v>2.0408898738422387E-2</c:v>
                </c:pt>
                <c:pt idx="1276">
                  <c:v>2.0399956000192454E-2</c:v>
                </c:pt>
                <c:pt idx="1277">
                  <c:v>2.0390965328875021E-2</c:v>
                </c:pt>
                <c:pt idx="1278">
                  <c:v>2.0381926912144965E-2</c:v>
                </c:pt>
                <c:pt idx="1279">
                  <c:v>2.0372840937662173E-2</c:v>
                </c:pt>
                <c:pt idx="1280">
                  <c:v>2.0363707593099023E-2</c:v>
                </c:pt>
                <c:pt idx="1281">
                  <c:v>2.0354527066125394E-2</c:v>
                </c:pt>
                <c:pt idx="1282">
                  <c:v>2.034529954440617E-2</c:v>
                </c:pt>
                <c:pt idx="1283">
                  <c:v>2.0336025215606235E-2</c:v>
                </c:pt>
                <c:pt idx="1284">
                  <c:v>2.0326704267397966E-2</c:v>
                </c:pt>
                <c:pt idx="1285">
                  <c:v>2.0317336887446247E-2</c:v>
                </c:pt>
                <c:pt idx="1286">
                  <c:v>2.0307923263418459E-2</c:v>
                </c:pt>
                <c:pt idx="1287">
                  <c:v>2.0298463582981985E-2</c:v>
                </c:pt>
                <c:pt idx="1288">
                  <c:v>2.0288958033806703E-2</c:v>
                </c:pt>
                <c:pt idx="1289">
                  <c:v>2.0279406803555E-2</c:v>
                </c:pt>
                <c:pt idx="1290">
                  <c:v>2.0269810079899253E-2</c:v>
                </c:pt>
                <c:pt idx="1291">
                  <c:v>2.0260168050501848E-2</c:v>
                </c:pt>
                <c:pt idx="1292">
                  <c:v>2.0250480903035162E-2</c:v>
                </c:pt>
                <c:pt idx="1293">
                  <c:v>2.0240748825161581E-2</c:v>
                </c:pt>
                <c:pt idx="1294">
                  <c:v>2.0230972004548486E-2</c:v>
                </c:pt>
                <c:pt idx="1295">
                  <c:v>2.0221150628865758E-2</c:v>
                </c:pt>
                <c:pt idx="1296">
                  <c:v>2.021128488577828E-2</c:v>
                </c:pt>
                <c:pt idx="1297">
                  <c:v>2.0201809436074102E-2</c:v>
                </c:pt>
                <c:pt idx="1298">
                  <c:v>2.0191421048051106E-2</c:v>
                </c:pt>
                <c:pt idx="1299">
                  <c:v>2.0181423328741177E-2</c:v>
                </c:pt>
                <c:pt idx="1300">
                  <c:v>2.0171381992698523E-2</c:v>
                </c:pt>
                <c:pt idx="1301">
                  <c:v>2.0161297227573038E-2</c:v>
                </c:pt>
                <c:pt idx="1302">
                  <c:v>2.0151169221044596E-2</c:v>
                </c:pt>
                <c:pt idx="1303">
                  <c:v>2.0140998160770585E-2</c:v>
                </c:pt>
                <c:pt idx="1304">
                  <c:v>2.0130784234418386E-2</c:v>
                </c:pt>
                <c:pt idx="1305">
                  <c:v>2.0120527629655383E-2</c:v>
                </c:pt>
                <c:pt idx="1306">
                  <c:v>2.0110228534141461E-2</c:v>
                </c:pt>
                <c:pt idx="1307">
                  <c:v>2.0099887135544003E-2</c:v>
                </c:pt>
                <c:pt idx="1308">
                  <c:v>2.0089503621527893E-2</c:v>
                </c:pt>
                <c:pt idx="1309">
                  <c:v>2.0079078179760512E-2</c:v>
                </c:pt>
                <c:pt idx="1310">
                  <c:v>2.006861099789925E-2</c:v>
                </c:pt>
                <c:pt idx="1311">
                  <c:v>2.0058102263611488E-2</c:v>
                </c:pt>
                <c:pt idx="1312">
                  <c:v>2.0047552164564608E-2</c:v>
                </c:pt>
                <c:pt idx="1313">
                  <c:v>2.0036960888413502E-2</c:v>
                </c:pt>
                <c:pt idx="1314">
                  <c:v>2.0026328622828049E-2</c:v>
                </c:pt>
                <c:pt idx="1315">
                  <c:v>2.0016492558030397E-2</c:v>
                </c:pt>
                <c:pt idx="1316">
                  <c:v>2.000579280062174E-2</c:v>
                </c:pt>
                <c:pt idx="1317">
                  <c:v>1.9995052570864758E-2</c:v>
                </c:pt>
                <c:pt idx="1318">
                  <c:v>1.9984272056360806E-2</c:v>
                </c:pt>
                <c:pt idx="1319">
                  <c:v>1.9972559021539105E-2</c:v>
                </c:pt>
                <c:pt idx="1320">
                  <c:v>1.996168476024518E-2</c:v>
                </c:pt>
                <c:pt idx="1321">
                  <c:v>1.9950540024818091E-2</c:v>
                </c:pt>
                <c:pt idx="1322">
                  <c:v>1.9939817397906789E-2</c:v>
                </c:pt>
                <c:pt idx="1323">
                  <c:v>1.9929535499830134E-2</c:v>
                </c:pt>
                <c:pt idx="1324">
                  <c:v>1.9917792833644421E-2</c:v>
                </c:pt>
                <c:pt idx="1325">
                  <c:v>1.990672206994365E-2</c:v>
                </c:pt>
                <c:pt idx="1326">
                  <c:v>1.9895612568739673E-2</c:v>
                </c:pt>
                <c:pt idx="1327">
                  <c:v>1.988446451769238E-2</c:v>
                </c:pt>
                <c:pt idx="1328">
                  <c:v>1.9873278104461656E-2</c:v>
                </c:pt>
                <c:pt idx="1329">
                  <c:v>1.986205351670739E-2</c:v>
                </c:pt>
                <c:pt idx="1330">
                  <c:v>1.9850790942084473E-2</c:v>
                </c:pt>
                <c:pt idx="1331">
                  <c:v>1.9839490568255291E-2</c:v>
                </c:pt>
                <c:pt idx="1332">
                  <c:v>1.9828152582872238E-2</c:v>
                </c:pt>
                <c:pt idx="1333">
                  <c:v>1.9816777173595201E-2</c:v>
                </c:pt>
                <c:pt idx="1334">
                  <c:v>1.980536452808157E-2</c:v>
                </c:pt>
                <c:pt idx="1335">
                  <c:v>1.9793914833986237E-2</c:v>
                </c:pt>
                <c:pt idx="1336">
                  <c:v>1.9783268527792452E-2</c:v>
                </c:pt>
                <c:pt idx="1337">
                  <c:v>1.9770905050670029E-2</c:v>
                </c:pt>
                <c:pt idx="1338">
                  <c:v>1.9759345336763934E-2</c:v>
                </c:pt>
                <c:pt idx="1339">
                  <c:v>1.9747749324895703E-2</c:v>
                </c:pt>
                <c:pt idx="1340">
                  <c:v>1.9736117202722725E-2</c:v>
                </c:pt>
                <c:pt idx="1341">
                  <c:v>1.9724449157894897E-2</c:v>
                </c:pt>
                <c:pt idx="1342">
                  <c:v>1.9712745378069607E-2</c:v>
                </c:pt>
                <c:pt idx="1343">
                  <c:v>1.9701006050896752E-2</c:v>
                </c:pt>
                <c:pt idx="1344">
                  <c:v>1.9689231364031223E-2</c:v>
                </c:pt>
                <c:pt idx="1345">
                  <c:v>1.9677421505122916E-2</c:v>
                </c:pt>
                <c:pt idx="1346">
                  <c:v>1.9665576661824224E-2</c:v>
                </c:pt>
                <c:pt idx="1347">
                  <c:v>1.9653697021787542E-2</c:v>
                </c:pt>
                <c:pt idx="1348">
                  <c:v>1.9641782772662764E-2</c:v>
                </c:pt>
                <c:pt idx="1349">
                  <c:v>1.9629834102102284E-2</c:v>
                </c:pt>
                <c:pt idx="1350">
                  <c:v>1.9617851197748504E-2</c:v>
                </c:pt>
                <c:pt idx="1351">
                  <c:v>1.9605834247258813E-2</c:v>
                </c:pt>
                <c:pt idx="1352">
                  <c:v>1.9593783438278112E-2</c:v>
                </c:pt>
                <c:pt idx="1353">
                  <c:v>1.9581698958456295E-2</c:v>
                </c:pt>
                <c:pt idx="1354">
                  <c:v>1.9569580995438263E-2</c:v>
                </c:pt>
                <c:pt idx="1355">
                  <c:v>1.9557429736868914E-2</c:v>
                </c:pt>
                <c:pt idx="1356">
                  <c:v>1.9545245370408137E-2</c:v>
                </c:pt>
                <c:pt idx="1357">
                  <c:v>1.9532681927615675E-2</c:v>
                </c:pt>
                <c:pt idx="1358">
                  <c:v>1.9520778064356925E-2</c:v>
                </c:pt>
                <c:pt idx="1359">
                  <c:v>1.9508495500063783E-2</c:v>
                </c:pt>
                <c:pt idx="1360">
                  <c:v>1.9496180578451316E-2</c:v>
                </c:pt>
                <c:pt idx="1361">
                  <c:v>1.9483833487166924E-2</c:v>
                </c:pt>
                <c:pt idx="1362">
                  <c:v>1.9471454413850509E-2</c:v>
                </c:pt>
                <c:pt idx="1363">
                  <c:v>1.9459043546141974E-2</c:v>
                </c:pt>
                <c:pt idx="1364">
                  <c:v>1.9446601071691216E-2</c:v>
                </c:pt>
                <c:pt idx="1365">
                  <c:v>1.9434127178135641E-2</c:v>
                </c:pt>
                <c:pt idx="1366">
                  <c:v>1.9421622053115151E-2</c:v>
                </c:pt>
                <c:pt idx="1367">
                  <c:v>1.9410584845684285E-2</c:v>
                </c:pt>
                <c:pt idx="1368">
                  <c:v>1.9398029284559217E-2</c:v>
                </c:pt>
                <c:pt idx="1369">
                  <c:v>1.9385443006142582E-2</c:v>
                </c:pt>
                <c:pt idx="1370">
                  <c:v>1.9372826198021467E-2</c:v>
                </c:pt>
                <c:pt idx="1371">
                  <c:v>1.9358634523485574E-2</c:v>
                </c:pt>
                <c:pt idx="1372">
                  <c:v>1.934555629887556E-2</c:v>
                </c:pt>
                <c:pt idx="1373">
                  <c:v>1.9333227458773472E-2</c:v>
                </c:pt>
                <c:pt idx="1374">
                  <c:v>1.93204792370677E-2</c:v>
                </c:pt>
                <c:pt idx="1375">
                  <c:v>1.9308893868321454E-2</c:v>
                </c:pt>
                <c:pt idx="1376">
                  <c:v>1.9294894353138747E-2</c:v>
                </c:pt>
                <c:pt idx="1377">
                  <c:v>1.9282058066187879E-2</c:v>
                </c:pt>
                <c:pt idx="1378">
                  <c:v>1.9269192799420964E-2</c:v>
                </c:pt>
                <c:pt idx="1379">
                  <c:v>1.9256298740475408E-2</c:v>
                </c:pt>
                <c:pt idx="1380">
                  <c:v>1.924337607698362E-2</c:v>
                </c:pt>
                <c:pt idx="1381">
                  <c:v>1.9230424996575513E-2</c:v>
                </c:pt>
                <c:pt idx="1382">
                  <c:v>1.9217445686883494E-2</c:v>
                </c:pt>
                <c:pt idx="1383">
                  <c:v>1.9204438335542473E-2</c:v>
                </c:pt>
                <c:pt idx="1384">
                  <c:v>1.9191403130174867E-2</c:v>
                </c:pt>
                <c:pt idx="1385">
                  <c:v>1.9178340258415583E-2</c:v>
                </c:pt>
                <c:pt idx="1386">
                  <c:v>1.9165249907892035E-2</c:v>
                </c:pt>
                <c:pt idx="1387">
                  <c:v>1.9152132266236632E-2</c:v>
                </c:pt>
                <c:pt idx="1388">
                  <c:v>1.9138987521069295E-2</c:v>
                </c:pt>
                <c:pt idx="1389">
                  <c:v>1.9125815860022433E-2</c:v>
                </c:pt>
                <c:pt idx="1390">
                  <c:v>1.9112617470718463E-2</c:v>
                </c:pt>
                <c:pt idx="1391">
                  <c:v>1.9099392540787297E-2</c:v>
                </c:pt>
                <c:pt idx="1392">
                  <c:v>1.9086141257851352E-2</c:v>
                </c:pt>
                <c:pt idx="1393">
                  <c:v>1.9072863809533047E-2</c:v>
                </c:pt>
                <c:pt idx="1394">
                  <c:v>1.9059560383459795E-2</c:v>
                </c:pt>
                <c:pt idx="1395">
                  <c:v>1.9046231167251515E-2</c:v>
                </c:pt>
                <c:pt idx="1396">
                  <c:v>1.9032876348530625E-2</c:v>
                </c:pt>
                <c:pt idx="1397">
                  <c:v>1.9020862590417038E-2</c:v>
                </c:pt>
                <c:pt idx="1398">
                  <c:v>1.900609065403569E-2</c:v>
                </c:pt>
                <c:pt idx="1399">
                  <c:v>1.8992660153501484E-2</c:v>
                </c:pt>
                <c:pt idx="1400">
                  <c:v>1.897920480094184E-2</c:v>
                </c:pt>
                <c:pt idx="1401">
                  <c:v>1.896572478396169E-2</c:v>
                </c:pt>
                <c:pt idx="1402">
                  <c:v>1.8952220290188448E-2</c:v>
                </c:pt>
                <c:pt idx="1403">
                  <c:v>1.8938691507237038E-2</c:v>
                </c:pt>
                <c:pt idx="1404">
                  <c:v>1.8925138622722382E-2</c:v>
                </c:pt>
                <c:pt idx="1405">
                  <c:v>1.8911561824261902E-2</c:v>
                </c:pt>
                <c:pt idx="1406">
                  <c:v>1.8897961299470523E-2</c:v>
                </c:pt>
                <c:pt idx="1407">
                  <c:v>1.8884337235958171E-2</c:v>
                </c:pt>
                <c:pt idx="1408">
                  <c:v>1.8870689821342268E-2</c:v>
                </c:pt>
                <c:pt idx="1409">
                  <c:v>1.8856048866059863E-2</c:v>
                </c:pt>
                <c:pt idx="1410">
                  <c:v>1.884478648125101E-2</c:v>
                </c:pt>
                <c:pt idx="1411">
                  <c:v>1.8829609346982523E-2</c:v>
                </c:pt>
                <c:pt idx="1412">
                  <c:v>1.8815870404059187E-2</c:v>
                </c:pt>
                <c:pt idx="1413">
                  <c:v>1.8802109048089433E-2</c:v>
                </c:pt>
                <c:pt idx="1414">
                  <c:v>1.8785857612733509E-2</c:v>
                </c:pt>
                <c:pt idx="1415">
                  <c:v>1.8773044836989349E-2</c:v>
                </c:pt>
                <c:pt idx="1416">
                  <c:v>1.8759216524195155E-2</c:v>
                </c:pt>
                <c:pt idx="1417">
                  <c:v>1.8745366562777421E-2</c:v>
                </c:pt>
                <c:pt idx="1418">
                  <c:v>1.8731495140328024E-2</c:v>
                </c:pt>
                <c:pt idx="1419">
                  <c:v>1.8719125023067829E-2</c:v>
                </c:pt>
                <c:pt idx="1420">
                  <c:v>1.8705217882902643E-2</c:v>
                </c:pt>
                <c:pt idx="1421">
                  <c:v>1.869128980593945E-2</c:v>
                </c:pt>
                <c:pt idx="1422">
                  <c:v>1.8675284012615867E-2</c:v>
                </c:pt>
                <c:pt idx="1423">
                  <c:v>1.866182267830379E-2</c:v>
                </c:pt>
                <c:pt idx="1424">
                  <c:v>1.8647826429075805E-2</c:v>
                </c:pt>
                <c:pt idx="1425">
                  <c:v>1.8633810031941249E-2</c:v>
                </c:pt>
                <c:pt idx="1426">
                  <c:v>1.8611744009228982E-2</c:v>
                </c:pt>
                <c:pt idx="1427">
                  <c:v>1.8605717544317366E-2</c:v>
                </c:pt>
                <c:pt idx="1428">
                  <c:v>1.8591641828996319E-2</c:v>
                </c:pt>
                <c:pt idx="1429">
                  <c:v>1.8577546716115584E-2</c:v>
                </c:pt>
                <c:pt idx="1430">
                  <c:v>1.8563432393259305E-2</c:v>
                </c:pt>
                <c:pt idx="1431">
                  <c:v>1.8549299048009043E-2</c:v>
                </c:pt>
                <c:pt idx="1432">
                  <c:v>1.8535146867946359E-2</c:v>
                </c:pt>
                <c:pt idx="1433">
                  <c:v>1.8520976040655401E-2</c:v>
                </c:pt>
                <c:pt idx="1434">
                  <c:v>1.8506786753709991E-2</c:v>
                </c:pt>
                <c:pt idx="1435">
                  <c:v>1.8492579194696851E-2</c:v>
                </c:pt>
                <c:pt idx="1436">
                  <c:v>1.8478353551187231E-2</c:v>
                </c:pt>
                <c:pt idx="1437">
                  <c:v>1.8464110010767851E-2</c:v>
                </c:pt>
                <c:pt idx="1438">
                  <c:v>1.8449848761009958E-2</c:v>
                </c:pt>
                <c:pt idx="1439">
                  <c:v>1.8435569989489958E-2</c:v>
                </c:pt>
                <c:pt idx="1440">
                  <c:v>1.8420722173148052E-2</c:v>
                </c:pt>
                <c:pt idx="1441">
                  <c:v>1.8406960631466691E-2</c:v>
                </c:pt>
                <c:pt idx="1442">
                  <c:v>1.8392630420108497E-2</c:v>
                </c:pt>
                <c:pt idx="1443">
                  <c:v>1.8378283437288662E-2</c:v>
                </c:pt>
                <c:pt idx="1444">
                  <c:v>1.8363919870573283E-2</c:v>
                </c:pt>
                <c:pt idx="1445">
                  <c:v>1.8349539907536183E-2</c:v>
                </c:pt>
                <c:pt idx="1446">
                  <c:v>1.8335143735748613E-2</c:v>
                </c:pt>
                <c:pt idx="1447">
                  <c:v>1.8320731542776664E-2</c:v>
                </c:pt>
                <c:pt idx="1448">
                  <c:v>1.8306303516189004E-2</c:v>
                </c:pt>
                <c:pt idx="1449">
                  <c:v>1.8293564945345127E-2</c:v>
                </c:pt>
                <c:pt idx="1450">
                  <c:v>1.8277408068074763E-2</c:v>
                </c:pt>
                <c:pt idx="1451">
                  <c:v>1.8262951159385234E-2</c:v>
                </c:pt>
                <c:pt idx="1452">
                  <c:v>1.8248495782512957E-2</c:v>
                </c:pt>
                <c:pt idx="1453">
                  <c:v>1.8232908272623825E-2</c:v>
                </c:pt>
                <c:pt idx="1454">
                  <c:v>1.8219609148942648E-2</c:v>
                </c:pt>
                <c:pt idx="1455">
                  <c:v>1.8205180981530865E-2</c:v>
                </c:pt>
                <c:pt idx="1456">
                  <c:v>1.8190763312353617E-2</c:v>
                </c:pt>
                <c:pt idx="1457">
                  <c:v>1.8176356422334585E-2</c:v>
                </c:pt>
                <c:pt idx="1458">
                  <c:v>1.8161960592410327E-2</c:v>
                </c:pt>
                <c:pt idx="1459">
                  <c:v>1.8147576103512249E-2</c:v>
                </c:pt>
                <c:pt idx="1460">
                  <c:v>1.8133203236564026E-2</c:v>
                </c:pt>
                <c:pt idx="1461">
                  <c:v>1.8118842272497066E-2</c:v>
                </c:pt>
                <c:pt idx="1462">
                  <c:v>1.810449349223504E-2</c:v>
                </c:pt>
                <c:pt idx="1463">
                  <c:v>1.8090157176699036E-2</c:v>
                </c:pt>
                <c:pt idx="1464">
                  <c:v>1.8075833606820468E-2</c:v>
                </c:pt>
                <c:pt idx="1465">
                  <c:v>1.8061523063512688E-2</c:v>
                </c:pt>
                <c:pt idx="1466">
                  <c:v>1.8041102584259332E-2</c:v>
                </c:pt>
                <c:pt idx="1467">
                  <c:v>1.8026824846459542E-2</c:v>
                </c:pt>
                <c:pt idx="1468">
                  <c:v>1.8012561098382677E-2</c:v>
                </c:pt>
                <c:pt idx="1469">
                  <c:v>1.7998311620944677E-2</c:v>
                </c:pt>
                <c:pt idx="1470">
                  <c:v>1.7984076695058897E-2</c:v>
                </c:pt>
                <c:pt idx="1471">
                  <c:v>1.7970988890024374E-2</c:v>
                </c:pt>
                <c:pt idx="1472">
                  <c:v>1.7956783121837766E-2</c:v>
                </c:pt>
                <c:pt idx="1473">
                  <c:v>1.7942592705158807E-2</c:v>
                </c:pt>
                <c:pt idx="1474">
                  <c:v>1.7928417920877297E-2</c:v>
                </c:pt>
                <c:pt idx="1475">
                  <c:v>1.791313017085246E-2</c:v>
                </c:pt>
                <c:pt idx="1476">
                  <c:v>1.789898845341667E-2</c:v>
                </c:pt>
                <c:pt idx="1477">
                  <c:v>1.7884863253900818E-2</c:v>
                </c:pt>
                <c:pt idx="1478">
                  <c:v>1.7870754853202785E-2</c:v>
                </c:pt>
                <c:pt idx="1479">
                  <c:v>1.7857225906767304E-2</c:v>
                </c:pt>
                <c:pt idx="1480">
                  <c:v>1.7843151379855371E-2</c:v>
                </c:pt>
                <c:pt idx="1481">
                  <c:v>1.7825081489514005E-2</c:v>
                </c:pt>
                <c:pt idx="1482">
                  <c:v>1.7815055467032437E-2</c:v>
                </c:pt>
                <c:pt idx="1483">
                  <c:v>1.7801034642901392E-2</c:v>
                </c:pt>
                <c:pt idx="1484">
                  <c:v>1.7784474235893969E-2</c:v>
                </c:pt>
                <c:pt idx="1485">
                  <c:v>1.7770493995805801E-2</c:v>
                </c:pt>
                <c:pt idx="1486">
                  <c:v>1.7756532841854179E-2</c:v>
                </c:pt>
                <c:pt idx="1487">
                  <c:v>1.7742591054926669E-2</c:v>
                </c:pt>
                <c:pt idx="1488">
                  <c:v>1.7729225309605745E-2</c:v>
                </c:pt>
                <c:pt idx="1489">
                  <c:v>1.7715322335961403E-2</c:v>
                </c:pt>
                <c:pt idx="1490">
                  <c:v>1.7701439550424247E-2</c:v>
                </c:pt>
                <c:pt idx="1491">
                  <c:v>1.7687577233865603E-2</c:v>
                </c:pt>
                <c:pt idx="1492">
                  <c:v>1.7673182456824116E-2</c:v>
                </c:pt>
                <c:pt idx="1493">
                  <c:v>1.765936277072154E-2</c:v>
                </c:pt>
                <c:pt idx="1494">
                  <c:v>1.7645564417853497E-2</c:v>
                </c:pt>
                <c:pt idx="1495">
                  <c:v>1.7631787679110139E-2</c:v>
                </c:pt>
                <c:pt idx="1496">
                  <c:v>1.7618032835363565E-2</c:v>
                </c:pt>
                <c:pt idx="1497">
                  <c:v>1.7604300167498768E-2</c:v>
                </c:pt>
                <c:pt idx="1498">
                  <c:v>1.7590589956395581E-2</c:v>
                </c:pt>
                <c:pt idx="1499">
                  <c:v>1.7576902482923526E-2</c:v>
                </c:pt>
                <c:pt idx="1500">
                  <c:v>1.7563238027970177E-2</c:v>
                </c:pt>
                <c:pt idx="1501">
                  <c:v>1.7550141654026241E-2</c:v>
                </c:pt>
                <c:pt idx="1502">
                  <c:v>1.7536523033717444E-2</c:v>
                </c:pt>
                <c:pt idx="1503">
                  <c:v>1.7522928252805769E-2</c:v>
                </c:pt>
                <c:pt idx="1504">
                  <c:v>1.750935759215988E-2</c:v>
                </c:pt>
                <c:pt idx="1505">
                  <c:v>1.7495270861481692E-2</c:v>
                </c:pt>
                <c:pt idx="1506">
                  <c:v>1.7481750415946923E-2</c:v>
                </c:pt>
                <c:pt idx="1507">
                  <c:v>1.7468254955022668E-2</c:v>
                </c:pt>
                <c:pt idx="1508">
                  <c:v>1.7454784759586176E-2</c:v>
                </c:pt>
                <c:pt idx="1509">
                  <c:v>1.7441340110491501E-2</c:v>
                </c:pt>
                <c:pt idx="1510">
                  <c:v>1.7428455881783655E-2</c:v>
                </c:pt>
                <c:pt idx="1511">
                  <c:v>1.7415061926963737E-2</c:v>
                </c:pt>
                <c:pt idx="1512">
                  <c:v>1.7401694339246987E-2</c:v>
                </c:pt>
                <c:pt idx="1513">
                  <c:v>1.7386230825137326E-2</c:v>
                </c:pt>
                <c:pt idx="1514">
                  <c:v>1.7374509890480627E-2</c:v>
                </c:pt>
                <c:pt idx="1515">
                  <c:v>1.7361224417601386E-2</c:v>
                </c:pt>
                <c:pt idx="1516">
                  <c:v>1.7347966457096461E-2</c:v>
                </c:pt>
                <c:pt idx="1517">
                  <c:v>1.7334736289827634E-2</c:v>
                </c:pt>
                <c:pt idx="1518">
                  <c:v>1.7320174343647743E-2</c:v>
                </c:pt>
                <c:pt idx="1519">
                  <c:v>1.7305436322025969E-2</c:v>
                </c:pt>
                <c:pt idx="1520">
                  <c:v>1.7292298221837595E-2</c:v>
                </c:pt>
                <c:pt idx="1521">
                  <c:v>1.7279189122286261E-2</c:v>
                </c:pt>
                <c:pt idx="1522">
                  <c:v>1.7267663056230731E-2</c:v>
                </c:pt>
                <c:pt idx="1523">
                  <c:v>1.725564173423003E-2</c:v>
                </c:pt>
                <c:pt idx="1524">
                  <c:v>1.7242613677833481E-2</c:v>
                </c:pt>
                <c:pt idx="1525">
                  <c:v>1.7229615635705145E-2</c:v>
                </c:pt>
                <c:pt idx="1526">
                  <c:v>1.7216647888671815E-2</c:v>
                </c:pt>
                <c:pt idx="1527">
                  <c:v>1.7200649390160298E-2</c:v>
                </c:pt>
                <c:pt idx="1528">
                  <c:v>1.7188261036306815E-2</c:v>
                </c:pt>
                <c:pt idx="1529">
                  <c:v>1.717539405313576E-2</c:v>
                </c:pt>
                <c:pt idx="1530">
                  <c:v>1.7162558598405171E-2</c:v>
                </c:pt>
                <c:pt idx="1531">
                  <c:v>1.7149754952983706E-2</c:v>
                </c:pt>
                <c:pt idx="1532">
                  <c:v>1.7135662969322285E-2</c:v>
                </c:pt>
                <c:pt idx="1533">
                  <c:v>1.7122926698092122E-2</c:v>
                </c:pt>
                <c:pt idx="1534">
                  <c:v>1.711022309680621E-2</c:v>
                </c:pt>
                <c:pt idx="1535">
                  <c:v>1.7099041900723234E-2</c:v>
                </c:pt>
                <c:pt idx="1536">
                  <c:v>1.7084915027468506E-2</c:v>
                </c:pt>
                <c:pt idx="1537">
                  <c:v>1.7072311121109907E-2</c:v>
                </c:pt>
                <c:pt idx="1538">
                  <c:v>1.7059741008084439E-2</c:v>
                </c:pt>
                <c:pt idx="1539">
                  <c:v>1.7047204969234953E-2</c:v>
                </c:pt>
                <c:pt idx="1540">
                  <c:v>1.7034703285409292E-2</c:v>
                </c:pt>
                <c:pt idx="1541">
                  <c:v>1.702223623744531E-2</c:v>
                </c:pt>
                <c:pt idx="1542">
                  <c:v>1.7009804106185855E-2</c:v>
                </c:pt>
                <c:pt idx="1543">
                  <c:v>1.6997407172471279E-2</c:v>
                </c:pt>
                <c:pt idx="1544">
                  <c:v>1.6985045717144431E-2</c:v>
                </c:pt>
                <c:pt idx="1545">
                  <c:v>1.6972720021043164E-2</c:v>
                </c:pt>
                <c:pt idx="1546">
                  <c:v>1.6960430365002832E-2</c:v>
                </c:pt>
                <c:pt idx="1547">
                  <c:v>1.6948177029861289E-2</c:v>
                </c:pt>
                <c:pt idx="1548">
                  <c:v>1.6935960296456387E-2</c:v>
                </c:pt>
                <c:pt idx="1549">
                  <c:v>1.6923780445620984E-2</c:v>
                </c:pt>
                <c:pt idx="1550">
                  <c:v>1.6911637758192932E-2</c:v>
                </c:pt>
                <c:pt idx="1551">
                  <c:v>1.6899532515002591E-2</c:v>
                </c:pt>
                <c:pt idx="1552">
                  <c:v>1.6887464996882817E-2</c:v>
                </c:pt>
                <c:pt idx="1553">
                  <c:v>1.6875435484666468E-2</c:v>
                </c:pt>
                <c:pt idx="1554">
                  <c:v>1.6863444259188898E-2</c:v>
                </c:pt>
                <c:pt idx="1555">
                  <c:v>1.6851491601272972E-2</c:v>
                </c:pt>
                <c:pt idx="1556">
                  <c:v>1.6839577791754046E-2</c:v>
                </c:pt>
                <c:pt idx="1557">
                  <c:v>1.6827703111457482E-2</c:v>
                </c:pt>
                <c:pt idx="1558">
                  <c:v>1.6815867841213639E-2</c:v>
                </c:pt>
                <c:pt idx="1559">
                  <c:v>1.6804072261845382E-2</c:v>
                </c:pt>
                <c:pt idx="1560">
                  <c:v>1.6792316654185568E-2</c:v>
                </c:pt>
                <c:pt idx="1561">
                  <c:v>1.6780601299054565E-2</c:v>
                </c:pt>
                <c:pt idx="1562">
                  <c:v>1.6768926477282731E-2</c:v>
                </c:pt>
                <c:pt idx="1563">
                  <c:v>1.6757292469687934E-2</c:v>
                </c:pt>
                <c:pt idx="1564">
                  <c:v>1.6745699557095539E-2</c:v>
                </c:pt>
                <c:pt idx="1565">
                  <c:v>1.6734148020333406E-2</c:v>
                </c:pt>
                <c:pt idx="1566">
                  <c:v>1.6722638140216906E-2</c:v>
                </c:pt>
                <c:pt idx="1567">
                  <c:v>1.6711170197571401E-2</c:v>
                </c:pt>
                <c:pt idx="1568">
                  <c:v>1.6699744473214762E-2</c:v>
                </c:pt>
                <c:pt idx="1569">
                  <c:v>1.6688361247967354E-2</c:v>
                </c:pt>
                <c:pt idx="1570">
                  <c:v>1.6678282036845762E-2</c:v>
                </c:pt>
                <c:pt idx="1571">
                  <c:v>1.6665723418089196E-2</c:v>
                </c:pt>
                <c:pt idx="1572">
                  <c:v>1.6654469375089187E-2</c:v>
                </c:pt>
                <c:pt idx="1573">
                  <c:v>1.6643258954474882E-2</c:v>
                </c:pt>
                <c:pt idx="1574">
                  <c:v>1.6633322368154312E-2</c:v>
                </c:pt>
                <c:pt idx="1575">
                  <c:v>1.6622599838969077E-2</c:v>
                </c:pt>
                <c:pt idx="1576">
                  <c:v>1.66115112263895E-2</c:v>
                </c:pt>
                <c:pt idx="1577">
                  <c:v>1.6600467269626114E-2</c:v>
                </c:pt>
                <c:pt idx="1578">
                  <c:v>1.6589468249460029E-2</c:v>
                </c:pt>
                <c:pt idx="1579">
                  <c:v>1.6576928226559595E-2</c:v>
                </c:pt>
                <c:pt idx="1580">
                  <c:v>1.6566031025478101E-2</c:v>
                </c:pt>
                <c:pt idx="1581">
                  <c:v>1.6555179693295285E-2</c:v>
                </c:pt>
                <c:pt idx="1582">
                  <c:v>1.6543986998208998E-2</c:v>
                </c:pt>
                <c:pt idx="1583">
                  <c:v>1.6533615758892173E-2</c:v>
                </c:pt>
                <c:pt idx="1584">
                  <c:v>1.6522903718297621E-2</c:v>
                </c:pt>
                <c:pt idx="1585">
                  <c:v>1.6512238669845747E-2</c:v>
                </c:pt>
                <c:pt idx="1586">
                  <c:v>1.6501620894359414E-2</c:v>
                </c:pt>
                <c:pt idx="1587">
                  <c:v>1.6491050672641505E-2</c:v>
                </c:pt>
                <c:pt idx="1588">
                  <c:v>1.6480528285502394E-2</c:v>
                </c:pt>
                <c:pt idx="1589">
                  <c:v>1.6470054013749957E-2</c:v>
                </c:pt>
                <c:pt idx="1590">
                  <c:v>1.6459628138197069E-2</c:v>
                </c:pt>
                <c:pt idx="1591">
                  <c:v>1.6449250939649107E-2</c:v>
                </c:pt>
                <c:pt idx="1592">
                  <c:v>1.6438922698913949E-2</c:v>
                </c:pt>
                <c:pt idx="1593">
                  <c:v>1.6428643696799472E-2</c:v>
                </c:pt>
                <c:pt idx="1594">
                  <c:v>1.6418414214116051E-2</c:v>
                </c:pt>
                <c:pt idx="1595">
                  <c:v>1.640823453166157E-2</c:v>
                </c:pt>
                <c:pt idx="1596">
                  <c:v>1.6398104930248902E-2</c:v>
                </c:pt>
                <c:pt idx="1597">
                  <c:v>1.6388025690685926E-2</c:v>
                </c:pt>
                <c:pt idx="1598">
                  <c:v>1.6377997093773022E-2</c:v>
                </c:pt>
                <c:pt idx="1599">
                  <c:v>1.6368019420315572E-2</c:v>
                </c:pt>
                <c:pt idx="1600">
                  <c:v>1.635809295112145E-2</c:v>
                </c:pt>
                <c:pt idx="1601">
                  <c:v>1.6348217966996037E-2</c:v>
                </c:pt>
                <c:pt idx="1602">
                  <c:v>1.6338394748739715E-2</c:v>
                </c:pt>
                <c:pt idx="1603">
                  <c:v>1.6328623577160362E-2</c:v>
                </c:pt>
                <c:pt idx="1604">
                  <c:v>1.6318904733058359E-2</c:v>
                </c:pt>
                <c:pt idx="1605">
                  <c:v>1.6309238497241585E-2</c:v>
                </c:pt>
                <c:pt idx="1606">
                  <c:v>1.6299625150510422E-2</c:v>
                </c:pt>
                <c:pt idx="1607">
                  <c:v>1.6290064973667751E-2</c:v>
                </c:pt>
                <c:pt idx="1608">
                  <c:v>1.6280558247516452E-2</c:v>
                </c:pt>
                <c:pt idx="1609">
                  <c:v>1.6272015151063173E-2</c:v>
                </c:pt>
                <c:pt idx="1610">
                  <c:v>1.6261706270506993E-2</c:v>
                </c:pt>
                <c:pt idx="1611">
                  <c:v>1.6252361581252095E-2</c:v>
                </c:pt>
                <c:pt idx="1612">
                  <c:v>1.6243071465897596E-2</c:v>
                </c:pt>
                <c:pt idx="1613">
                  <c:v>1.6233836205248875E-2</c:v>
                </c:pt>
                <c:pt idx="1614">
                  <c:v>1.6224656080106314E-2</c:v>
                </c:pt>
                <c:pt idx="1615">
                  <c:v>1.6215531371272796E-2</c:v>
                </c:pt>
                <c:pt idx="1616">
                  <c:v>1.6206462359553697E-2</c:v>
                </c:pt>
                <c:pt idx="1617">
                  <c:v>1.6197449325741908E-2</c:v>
                </c:pt>
                <c:pt idx="1618">
                  <c:v>1.6188492550645306E-2</c:v>
                </c:pt>
                <c:pt idx="1619">
                  <c:v>1.6179592315066771E-2</c:v>
                </c:pt>
                <c:pt idx="1620">
                  <c:v>1.6170748899799192E-2</c:v>
                </c:pt>
                <c:pt idx="1621">
                  <c:v>1.6161962585657941E-2</c:v>
                </c:pt>
                <c:pt idx="1622">
                  <c:v>1.6153233653433408E-2</c:v>
                </c:pt>
                <c:pt idx="1623">
                  <c:v>1.6144562383930972E-2</c:v>
                </c:pt>
                <c:pt idx="1624">
                  <c:v>1.6135949057951016E-2</c:v>
                </c:pt>
                <c:pt idx="1625">
                  <c:v>1.6127393956298919E-2</c:v>
                </c:pt>
                <c:pt idx="1626">
                  <c:v>1.6118897359772566E-2</c:v>
                </c:pt>
                <c:pt idx="1627">
                  <c:v>1.6111410718972406E-2</c:v>
                </c:pt>
                <c:pt idx="1628">
                  <c:v>1.6103016514415241E-2</c:v>
                </c:pt>
                <c:pt idx="1629">
                  <c:v>1.6094681565786813E-2</c:v>
                </c:pt>
                <c:pt idx="1630">
                  <c:v>1.6086406153856814E-2</c:v>
                </c:pt>
                <c:pt idx="1631">
                  <c:v>1.6077301782100317E-2</c:v>
                </c:pt>
                <c:pt idx="1632">
                  <c:v>1.6068944807073781E-2</c:v>
                </c:pt>
                <c:pt idx="1633">
                  <c:v>1.606108291498598E-2</c:v>
                </c:pt>
                <c:pt idx="1634">
                  <c:v>1.6053064468346812E-2</c:v>
                </c:pt>
                <c:pt idx="1635">
                  <c:v>1.6045725173487627E-2</c:v>
                </c:pt>
                <c:pt idx="1636">
                  <c:v>1.6037210952901393E-2</c:v>
                </c:pt>
                <c:pt idx="1637">
                  <c:v>1.6029376445703403E-2</c:v>
                </c:pt>
                <c:pt idx="1638">
                  <c:v>1.6021603813265728E-2</c:v>
                </c:pt>
                <c:pt idx="1639">
                  <c:v>1.6013893336381257E-2</c:v>
                </c:pt>
                <c:pt idx="1640">
                  <c:v>1.6006245295865362E-2</c:v>
                </c:pt>
                <c:pt idx="1641">
                  <c:v>1.5998659972515927E-2</c:v>
                </c:pt>
                <c:pt idx="1642">
                  <c:v>1.5991137647135834E-2</c:v>
                </c:pt>
                <c:pt idx="1643">
                  <c:v>1.5983678600532958E-2</c:v>
                </c:pt>
                <c:pt idx="1644">
                  <c:v>1.5976283113512679E-2</c:v>
                </c:pt>
                <c:pt idx="1645">
                  <c:v>1.5968951466880377E-2</c:v>
                </c:pt>
                <c:pt idx="1646">
                  <c:v>1.5961683941436433E-2</c:v>
                </c:pt>
                <c:pt idx="1647">
                  <c:v>1.5954480817993721E-2</c:v>
                </c:pt>
                <c:pt idx="1648">
                  <c:v>1.5947797173794853E-2</c:v>
                </c:pt>
                <c:pt idx="1649">
                  <c:v>1.5940268900328514E-2</c:v>
                </c:pt>
                <c:pt idx="1650">
                  <c:v>1.5933260667721771E-2</c:v>
                </c:pt>
                <c:pt idx="1651">
                  <c:v>1.5926317960342773E-2</c:v>
                </c:pt>
                <c:pt idx="1652">
                  <c:v>1.5919441058999395E-2</c:v>
                </c:pt>
                <c:pt idx="1653">
                  <c:v>1.5912630244497017E-2</c:v>
                </c:pt>
                <c:pt idx="1654">
                  <c:v>1.5905885797648511E-2</c:v>
                </c:pt>
                <c:pt idx="1655">
                  <c:v>1.5899207999264253E-2</c:v>
                </c:pt>
                <c:pt idx="1656">
                  <c:v>1.589259713015212E-2</c:v>
                </c:pt>
                <c:pt idx="1657">
                  <c:v>1.5886053471122485E-2</c:v>
                </c:pt>
                <c:pt idx="1658">
                  <c:v>1.5879577302988224E-2</c:v>
                </c:pt>
                <c:pt idx="1659">
                  <c:v>1.5873168906559709E-2</c:v>
                </c:pt>
                <c:pt idx="1660">
                  <c:v>1.5866828562649815E-2</c:v>
                </c:pt>
                <c:pt idx="1661">
                  <c:v>1.5860556552071414E-2</c:v>
                </c:pt>
                <c:pt idx="1662">
                  <c:v>1.585435315563738E-2</c:v>
                </c:pt>
                <c:pt idx="1663">
                  <c:v>1.5848218654163082E-2</c:v>
                </c:pt>
                <c:pt idx="1664">
                  <c:v>1.5842153328466391E-2</c:v>
                </c:pt>
                <c:pt idx="1665">
                  <c:v>1.583615745935768E-2</c:v>
                </c:pt>
                <c:pt idx="1666">
                  <c:v>1.583023132765482E-2</c:v>
                </c:pt>
                <c:pt idx="1667">
                  <c:v>1.5824375214175679E-2</c:v>
                </c:pt>
                <c:pt idx="1668">
                  <c:v>1.5818589399733129E-2</c:v>
                </c:pt>
                <c:pt idx="1669">
                  <c:v>1.5812819672195874E-2</c:v>
                </c:pt>
                <c:pt idx="1670">
                  <c:v>1.5807229791249267E-2</c:v>
                </c:pt>
                <c:pt idx="1671">
                  <c:v>1.5801656558841193E-2</c:v>
                </c:pt>
                <c:pt idx="1672">
                  <c:v>1.5796154748753677E-2</c:v>
                </c:pt>
                <c:pt idx="1673">
                  <c:v>1.5790724641807086E-2</c:v>
                </c:pt>
                <c:pt idx="1674">
                  <c:v>1.5785366518824284E-2</c:v>
                </c:pt>
                <c:pt idx="1675">
                  <c:v>1.5780080660623141E-2</c:v>
                </c:pt>
                <c:pt idx="1676">
                  <c:v>1.5774867348031518E-2</c:v>
                </c:pt>
                <c:pt idx="1677">
                  <c:v>1.5769726861874778E-2</c:v>
                </c:pt>
                <c:pt idx="1678">
                  <c:v>1.5764659482980781E-2</c:v>
                </c:pt>
                <c:pt idx="1679">
                  <c:v>1.5759683514116586E-2</c:v>
                </c:pt>
                <c:pt idx="1680">
                  <c:v>1.5754747986389386E-2</c:v>
                </c:pt>
                <c:pt idx="1681">
                  <c:v>1.5749886338334219E-2</c:v>
                </c:pt>
                <c:pt idx="1682">
                  <c:v>1.5745098850749917E-2</c:v>
                </c:pt>
                <c:pt idx="1683">
                  <c:v>1.5740444417821985E-2</c:v>
                </c:pt>
                <c:pt idx="1684">
                  <c:v>1.573580618841719E-2</c:v>
                </c:pt>
                <c:pt idx="1685">
                  <c:v>1.5731258423540007E-2</c:v>
                </c:pt>
                <c:pt idx="1686">
                  <c:v>1.5726786012563443E-2</c:v>
                </c:pt>
                <c:pt idx="1687">
                  <c:v>1.5722389236322853E-2</c:v>
                </c:pt>
                <c:pt idx="1688">
                  <c:v>1.5718068375651095E-2</c:v>
                </c:pt>
                <c:pt idx="1689">
                  <c:v>1.5713823711388519E-2</c:v>
                </c:pt>
                <c:pt idx="1690">
                  <c:v>1.5709655524372979E-2</c:v>
                </c:pt>
                <c:pt idx="1691">
                  <c:v>1.5705564095439828E-2</c:v>
                </c:pt>
                <c:pt idx="1692">
                  <c:v>1.5700919537399483E-2</c:v>
                </c:pt>
                <c:pt idx="1693">
                  <c:v>1.5696988157027268E-2</c:v>
                </c:pt>
                <c:pt idx="1694">
                  <c:v>1.5693134393896722E-2</c:v>
                </c:pt>
                <c:pt idx="1695">
                  <c:v>1.5689358528848996E-2</c:v>
                </c:pt>
                <c:pt idx="1696">
                  <c:v>1.5685660842712359E-2</c:v>
                </c:pt>
                <c:pt idx="1697">
                  <c:v>1.5682041616330543E-2</c:v>
                </c:pt>
                <c:pt idx="1698">
                  <c:v>1.567850113053439E-2</c:v>
                </c:pt>
                <c:pt idx="1699">
                  <c:v>1.5675039666170218E-2</c:v>
                </c:pt>
                <c:pt idx="1700">
                  <c:v>1.5671764181117431E-2</c:v>
                </c:pt>
                <c:pt idx="1701">
                  <c:v>1.5668354925086964E-2</c:v>
                </c:pt>
                <c:pt idx="1702">
                  <c:v>1.5665132210050194E-2</c:v>
                </c:pt>
                <c:pt idx="1703">
                  <c:v>1.566198963981261E-2</c:v>
                </c:pt>
                <c:pt idx="1704">
                  <c:v>1.5658927495220527E-2</c:v>
                </c:pt>
                <c:pt idx="1705">
                  <c:v>1.5655946057117676E-2</c:v>
                </c:pt>
                <c:pt idx="1706">
                  <c:v>1.5653045606347792E-2</c:v>
                </c:pt>
                <c:pt idx="1707">
                  <c:v>1.5650226423772663E-2</c:v>
                </c:pt>
                <c:pt idx="1708">
                  <c:v>1.5647488790236024E-2</c:v>
                </c:pt>
                <c:pt idx="1709">
                  <c:v>1.5644362896061827E-2</c:v>
                </c:pt>
                <c:pt idx="1710">
                  <c:v>1.564223863613359E-2</c:v>
                </c:pt>
                <c:pt idx="1711">
                  <c:v>1.5639698219794364E-2</c:v>
                </c:pt>
                <c:pt idx="1712">
                  <c:v>1.5637193850205237E-2</c:v>
                </c:pt>
                <c:pt idx="1713">
                  <c:v>1.5635037329961451E-2</c:v>
                </c:pt>
                <c:pt idx="1714">
                  <c:v>1.5632241802429524E-2</c:v>
                </c:pt>
                <c:pt idx="1715">
                  <c:v>1.5629787163194426E-2</c:v>
                </c:pt>
                <c:pt idx="1716">
                  <c:v>1.5627346807235827E-2</c:v>
                </c:pt>
                <c:pt idx="1717">
                  <c:v>1.5624920805395119E-2</c:v>
                </c:pt>
                <c:pt idx="1718">
                  <c:v>1.5622509228518862E-2</c:v>
                </c:pt>
                <c:pt idx="1719">
                  <c:v>1.5620112147461342E-2</c:v>
                </c:pt>
                <c:pt idx="1720">
                  <c:v>1.5617729633061381E-2</c:v>
                </c:pt>
                <c:pt idx="1721">
                  <c:v>1.5615361756170688E-2</c:v>
                </c:pt>
                <c:pt idx="1722">
                  <c:v>1.561300858763582E-2</c:v>
                </c:pt>
                <c:pt idx="1723">
                  <c:v>1.5610670198305908E-2</c:v>
                </c:pt>
                <c:pt idx="1724">
                  <c:v>1.5608346659024929E-2</c:v>
                </c:pt>
                <c:pt idx="1725">
                  <c:v>1.5606038040639435E-2</c:v>
                </c:pt>
                <c:pt idx="1726">
                  <c:v>1.5602766038019621E-2</c:v>
                </c:pt>
                <c:pt idx="1727">
                  <c:v>1.5600493951059755E-2</c:v>
                </c:pt>
                <c:pt idx="1728">
                  <c:v>1.5598237027897848E-2</c:v>
                </c:pt>
                <c:pt idx="1729">
                  <c:v>1.5595995339385611E-2</c:v>
                </c:pt>
                <c:pt idx="1730">
                  <c:v>1.5593768956369601E-2</c:v>
                </c:pt>
                <c:pt idx="1731">
                  <c:v>1.5591015649196103E-2</c:v>
                </c:pt>
                <c:pt idx="1732">
                  <c:v>1.5588817048451782E-2</c:v>
                </c:pt>
                <c:pt idx="1733">
                  <c:v>1.5586633948516671E-2</c:v>
                </c:pt>
                <c:pt idx="1734">
                  <c:v>1.5584466420219822E-2</c:v>
                </c:pt>
                <c:pt idx="1735">
                  <c:v>1.5582869103393274E-2</c:v>
                </c:pt>
                <c:pt idx="1736">
                  <c:v>1.5580736041147729E-2</c:v>
                </c:pt>
                <c:pt idx="1737">
                  <c:v>1.5578618780332025E-2</c:v>
                </c:pt>
                <c:pt idx="1738">
                  <c:v>1.5576517391790142E-2</c:v>
                </c:pt>
                <c:pt idx="1739">
                  <c:v>1.5574431946368629E-2</c:v>
                </c:pt>
                <c:pt idx="1740">
                  <c:v>1.5572172310341692E-2</c:v>
                </c:pt>
                <c:pt idx="1741">
                  <c:v>1.5570117897573788E-2</c:v>
                </c:pt>
                <c:pt idx="1742">
                  <c:v>1.5567500250096344E-2</c:v>
                </c:pt>
                <c:pt idx="1743">
                  <c:v>1.5566057592558913E-2</c:v>
                </c:pt>
                <c:pt idx="1744">
                  <c:v>1.5564246345755362E-2</c:v>
                </c:pt>
                <c:pt idx="1745">
                  <c:v>1.5562258046859512E-2</c:v>
                </c:pt>
                <c:pt idx="1746">
                  <c:v>1.5560286187020229E-2</c:v>
                </c:pt>
                <c:pt idx="1747">
                  <c:v>1.555833083708149E-2</c:v>
                </c:pt>
                <c:pt idx="1748">
                  <c:v>1.5556193172507449E-2</c:v>
                </c:pt>
                <c:pt idx="1749">
                  <c:v>1.5554269942534837E-2</c:v>
                </c:pt>
                <c:pt idx="1750">
                  <c:v>1.5552363429216953E-2</c:v>
                </c:pt>
                <c:pt idx="1751">
                  <c:v>1.5550473703395795E-2</c:v>
                </c:pt>
                <c:pt idx="1752">
                  <c:v>1.5548804215564031E-2</c:v>
                </c:pt>
                <c:pt idx="1753">
                  <c:v>1.5546949412829403E-2</c:v>
                </c:pt>
                <c:pt idx="1754">
                  <c:v>1.5545111615928935E-2</c:v>
                </c:pt>
                <c:pt idx="1755">
                  <c:v>1.5543290895709182E-2</c:v>
                </c:pt>
                <c:pt idx="1756">
                  <c:v>1.5541487323019278E-2</c:v>
                </c:pt>
                <c:pt idx="1757">
                  <c:v>1.5539700968708353E-2</c:v>
                </c:pt>
                <c:pt idx="1758">
                  <c:v>1.5537931903622963E-2</c:v>
                </c:pt>
                <c:pt idx="1759">
                  <c:v>1.5536180198604506E-2</c:v>
                </c:pt>
                <c:pt idx="1760">
                  <c:v>1.5534445924512428E-2</c:v>
                </c:pt>
                <c:pt idx="1761">
                  <c:v>1.5532515343303466E-2</c:v>
                </c:pt>
                <c:pt idx="1762">
                  <c:v>1.5530814955696748E-2</c:v>
                </c:pt>
                <c:pt idx="1763">
                  <c:v>1.5529132205725382E-2</c:v>
                </c:pt>
                <c:pt idx="1764">
                  <c:v>1.5527467164234032E-2</c:v>
                </c:pt>
                <c:pt idx="1765">
                  <c:v>1.552603849752557E-2</c:v>
                </c:pt>
                <c:pt idx="1766">
                  <c:v>1.5524410296761677E-2</c:v>
                </c:pt>
                <c:pt idx="1767">
                  <c:v>1.5522800022852624E-2</c:v>
                </c:pt>
                <c:pt idx="1768">
                  <c:v>1.5521207746647545E-2</c:v>
                </c:pt>
                <c:pt idx="1769">
                  <c:v>1.5519633538998148E-2</c:v>
                </c:pt>
                <c:pt idx="1770">
                  <c:v>1.5517852760715378E-2</c:v>
                </c:pt>
                <c:pt idx="1771">
                  <c:v>1.5516313662256032E-2</c:v>
                </c:pt>
                <c:pt idx="1772">
                  <c:v>1.5514792839039337E-2</c:v>
                </c:pt>
                <c:pt idx="1773">
                  <c:v>1.5513747386221022E-2</c:v>
                </c:pt>
                <c:pt idx="1774">
                  <c:v>1.5512036008726143E-2</c:v>
                </c:pt>
                <c:pt idx="1775">
                  <c:v>1.5510571700206543E-2</c:v>
                </c:pt>
                <c:pt idx="1776">
                  <c:v>1.5509125956178822E-2</c:v>
                </c:pt>
                <c:pt idx="1777">
                  <c:v>1.5507698847486958E-2</c:v>
                </c:pt>
                <c:pt idx="1778">
                  <c:v>1.5506090775798245E-2</c:v>
                </c:pt>
                <c:pt idx="1779">
                  <c:v>1.5504703838554484E-2</c:v>
                </c:pt>
                <c:pt idx="1780">
                  <c:v>1.5503335759317491E-2</c:v>
                </c:pt>
                <c:pt idx="1781">
                  <c:v>1.5501986608938978E-2</c:v>
                </c:pt>
                <c:pt idx="1782">
                  <c:v>1.5500656458260343E-2</c:v>
                </c:pt>
                <c:pt idx="1783">
                  <c:v>1.549862133150226E-2</c:v>
                </c:pt>
                <c:pt idx="1784">
                  <c:v>1.5497325441701078E-2</c:v>
                </c:pt>
                <c:pt idx="1785">
                  <c:v>1.5496048746477253E-2</c:v>
                </c:pt>
                <c:pt idx="1786">
                  <c:v>1.5494791316674115E-2</c:v>
                </c:pt>
                <c:pt idx="1787">
                  <c:v>1.5495281677053845E-2</c:v>
                </c:pt>
                <c:pt idx="1788">
                  <c:v>1.5493078515558615E-2</c:v>
                </c:pt>
                <c:pt idx="1789">
                  <c:v>1.549188334659095E-2</c:v>
                </c:pt>
                <c:pt idx="1790">
                  <c:v>1.5490707744126541E-2</c:v>
                </c:pt>
                <c:pt idx="1791">
                  <c:v>1.5489551779004207E-2</c:v>
                </c:pt>
                <c:pt idx="1792">
                  <c:v>1.5488348588213741E-2</c:v>
                </c:pt>
                <c:pt idx="1793">
                  <c:v>1.5487239147551901E-2</c:v>
                </c:pt>
                <c:pt idx="1794">
                  <c:v>1.5486149582948361E-2</c:v>
                </c:pt>
                <c:pt idx="1795">
                  <c:v>1.5484670378788555E-2</c:v>
                </c:pt>
                <c:pt idx="1796">
                  <c:v>1.5484030365329471E-2</c:v>
                </c:pt>
                <c:pt idx="1797">
                  <c:v>1.5483000854020768E-2</c:v>
                </c:pt>
                <c:pt idx="1798">
                  <c:v>1.5481991502176162E-2</c:v>
                </c:pt>
                <c:pt idx="1799">
                  <c:v>1.5481002380656472E-2</c:v>
                </c:pt>
                <c:pt idx="1800">
                  <c:v>1.5480033560310025E-2</c:v>
                </c:pt>
                <c:pt idx="1801">
                  <c:v>1.5479085111995139E-2</c:v>
                </c:pt>
                <c:pt idx="1802">
                  <c:v>1.5478157106560142E-2</c:v>
                </c:pt>
                <c:pt idx="1803">
                  <c:v>1.5477249614860855E-2</c:v>
                </c:pt>
                <c:pt idx="1804">
                  <c:v>1.5476362707745606E-2</c:v>
                </c:pt>
                <c:pt idx="1805">
                  <c:v>1.5475496456077709E-2</c:v>
                </c:pt>
                <c:pt idx="1806">
                  <c:v>1.5474650930702993E-2</c:v>
                </c:pt>
                <c:pt idx="1807">
                  <c:v>1.5473826202479779E-2</c:v>
                </c:pt>
                <c:pt idx="1808">
                  <c:v>1.5472192499974174E-2</c:v>
                </c:pt>
                <c:pt idx="1809">
                  <c:v>1.5472239420888656E-2</c:v>
                </c:pt>
                <c:pt idx="1810">
                  <c:v>1.5471477509234888E-2</c:v>
                </c:pt>
                <c:pt idx="1811">
                  <c:v>1.5470736678143415E-2</c:v>
                </c:pt>
                <c:pt idx="1812">
                  <c:v>1.5470016998472558E-2</c:v>
                </c:pt>
                <c:pt idx="1813">
                  <c:v>1.546931854107314E-2</c:v>
                </c:pt>
                <c:pt idx="1814">
                  <c:v>1.5468641376803483E-2</c:v>
                </c:pt>
                <c:pt idx="1815">
                  <c:v>1.5467985576511911E-2</c:v>
                </c:pt>
                <c:pt idx="1816">
                  <c:v>1.546735121106424E-2</c:v>
                </c:pt>
                <c:pt idx="1817">
                  <c:v>1.5466738351301301E-2</c:v>
                </c:pt>
                <c:pt idx="1818">
                  <c:v>1.5466147068086411E-2</c:v>
                </c:pt>
                <c:pt idx="1819">
                  <c:v>1.5465577432272892E-2</c:v>
                </c:pt>
                <c:pt idx="1820">
                  <c:v>1.5465029514716566E-2</c:v>
                </c:pt>
                <c:pt idx="1821">
                  <c:v>1.5463614914182182E-2</c:v>
                </c:pt>
                <c:pt idx="1822">
                  <c:v>1.5463999117788785E-2</c:v>
                </c:pt>
                <c:pt idx="1823">
                  <c:v>1.546351678013147E-2</c:v>
                </c:pt>
                <c:pt idx="1824">
                  <c:v>1.5463056444149637E-2</c:v>
                </c:pt>
                <c:pt idx="1825">
                  <c:v>1.5462618180699106E-2</c:v>
                </c:pt>
                <c:pt idx="1826">
                  <c:v>1.5462202060638197E-2</c:v>
                </c:pt>
                <c:pt idx="1827">
                  <c:v>1.5461808154822732E-2</c:v>
                </c:pt>
                <c:pt idx="1828">
                  <c:v>1.546143653410853E-2</c:v>
                </c:pt>
                <c:pt idx="1829">
                  <c:v>1.5460587995936787E-2</c:v>
                </c:pt>
                <c:pt idx="1830">
                  <c:v>1.5460404904902841E-2</c:v>
                </c:pt>
                <c:pt idx="1831">
                  <c:v>1.5460456091124231E-2</c:v>
                </c:pt>
                <c:pt idx="1832">
                  <c:v>1.5460174319373299E-2</c:v>
                </c:pt>
                <c:pt idx="1833">
                  <c:v>1.5459915187000239E-2</c:v>
                </c:pt>
                <c:pt idx="1834">
                  <c:v>1.5458728621184376E-2</c:v>
                </c:pt>
                <c:pt idx="1835">
                  <c:v>1.5458192099953978E-2</c:v>
                </c:pt>
                <c:pt idx="1836">
                  <c:v>1.5457994793919612E-2</c:v>
                </c:pt>
                <c:pt idx="1837">
                  <c:v>1.5457820386516805E-2</c:v>
                </c:pt>
                <c:pt idx="1838">
                  <c:v>1.5457668948594603E-2</c:v>
                </c:pt>
                <c:pt idx="1839">
                  <c:v>1.5458839787778067E-2</c:v>
                </c:pt>
                <c:pt idx="1840">
                  <c:v>1.5458741115075558E-2</c:v>
                </c:pt>
                <c:pt idx="1841">
                  <c:v>1.5458665648609982E-2</c:v>
                </c:pt>
                <c:pt idx="1842">
                  <c:v>1.5458613459242154E-2</c:v>
                </c:pt>
                <c:pt idx="1843">
                  <c:v>1.5458584617830395E-2</c:v>
                </c:pt>
                <c:pt idx="1844">
                  <c:v>1.5458579195230526E-2</c:v>
                </c:pt>
                <c:pt idx="1845">
                  <c:v>1.5458597262303364E-2</c:v>
                </c:pt>
                <c:pt idx="1846">
                  <c:v>1.5458638889907228E-2</c:v>
                </c:pt>
                <c:pt idx="1847">
                  <c:v>1.5457689272177517E-2</c:v>
                </c:pt>
                <c:pt idx="1848">
                  <c:v>1.5458793110131319E-2</c:v>
                </c:pt>
                <c:pt idx="1849">
                  <c:v>1.5458905844470683E-2</c:v>
                </c:pt>
                <c:pt idx="1850">
                  <c:v>1.5459042422776847E-2</c:v>
                </c:pt>
                <c:pt idx="1851">
                  <c:v>1.5459202915908132E-2</c:v>
                </c:pt>
                <c:pt idx="1852">
                  <c:v>1.5459387394720359E-2</c:v>
                </c:pt>
                <c:pt idx="1853">
                  <c:v>1.5459595930076842E-2</c:v>
                </c:pt>
                <c:pt idx="1854">
                  <c:v>1.5459828592830904E-2</c:v>
                </c:pt>
                <c:pt idx="1855">
                  <c:v>1.5460085453850858E-2</c:v>
                </c:pt>
                <c:pt idx="1856">
                  <c:v>1.5460366583992524E-2</c:v>
                </c:pt>
                <c:pt idx="1857">
                  <c:v>1.5460672054114222E-2</c:v>
                </c:pt>
                <c:pt idx="1858">
                  <c:v>1.5461001935076768E-2</c:v>
                </c:pt>
                <c:pt idx="1859">
                  <c:v>1.5461356297743478E-2</c:v>
                </c:pt>
                <c:pt idx="1860">
                  <c:v>1.5461735212972672E-2</c:v>
                </c:pt>
                <c:pt idx="1861">
                  <c:v>1.5462138751627663E-2</c:v>
                </c:pt>
                <c:pt idx="1862">
                  <c:v>1.5462566984564274E-2</c:v>
                </c:pt>
                <c:pt idx="1863">
                  <c:v>1.546301998264582E-2</c:v>
                </c:pt>
                <c:pt idx="1864">
                  <c:v>1.5463497816740612E-2</c:v>
                </c:pt>
                <c:pt idx="1865">
                  <c:v>1.5464000557696977E-2</c:v>
                </c:pt>
                <c:pt idx="1866">
                  <c:v>1.5464528276385725E-2</c:v>
                </c:pt>
                <c:pt idx="1867">
                  <c:v>1.546508104367017E-2</c:v>
                </c:pt>
                <c:pt idx="1868">
                  <c:v>1.5465658930401138E-2</c:v>
                </c:pt>
                <c:pt idx="1869">
                  <c:v>1.5466262007451936E-2</c:v>
                </c:pt>
                <c:pt idx="1870">
                  <c:v>1.5466890345680884E-2</c:v>
                </c:pt>
                <c:pt idx="1871">
                  <c:v>1.5467544015953794E-2</c:v>
                </c:pt>
                <c:pt idx="1872">
                  <c:v>1.5468223089126487E-2</c:v>
                </c:pt>
                <c:pt idx="1873">
                  <c:v>1.5468927636067276E-2</c:v>
                </c:pt>
                <c:pt idx="1874">
                  <c:v>1.5469657727634478E-2</c:v>
                </c:pt>
                <c:pt idx="1875">
                  <c:v>1.5470413434701402E-2</c:v>
                </c:pt>
                <c:pt idx="1876">
                  <c:v>1.5471194828118873E-2</c:v>
                </c:pt>
                <c:pt idx="1877">
                  <c:v>1.5472001978757699E-2</c:v>
                </c:pt>
                <c:pt idx="1878">
                  <c:v>1.5472834957481196E-2</c:v>
                </c:pt>
                <c:pt idx="1879">
                  <c:v>1.5473693835155178E-2</c:v>
                </c:pt>
                <c:pt idx="1880">
                  <c:v>1.5474578682637963E-2</c:v>
                </c:pt>
                <c:pt idx="1881">
                  <c:v>1.547548957080036E-2</c:v>
                </c:pt>
                <c:pt idx="1882">
                  <c:v>1.5475222038999337E-2</c:v>
                </c:pt>
                <c:pt idx="1883">
                  <c:v>1.547738975260976E-2</c:v>
                </c:pt>
                <c:pt idx="1884">
                  <c:v>1.5478379187990887E-2</c:v>
                </c:pt>
                <c:pt idx="1885">
                  <c:v>1.5479394947509884E-2</c:v>
                </c:pt>
                <c:pt idx="1886">
                  <c:v>1.5480437102030065E-2</c:v>
                </c:pt>
                <c:pt idx="1887">
                  <c:v>1.548027225050074E-2</c:v>
                </c:pt>
                <c:pt idx="1888">
                  <c:v>1.5481361563736216E-2</c:v>
                </c:pt>
                <c:pt idx="1889">
                  <c:v>1.5482477465948229E-2</c:v>
                </c:pt>
                <c:pt idx="1890">
                  <c:v>1.5483620027990449E-2</c:v>
                </c:pt>
                <c:pt idx="1891">
                  <c:v>1.5486046279972188E-2</c:v>
                </c:pt>
                <c:pt idx="1892">
                  <c:v>1.5487248292694045E-2</c:v>
                </c:pt>
                <c:pt idx="1893">
                  <c:v>1.5488900537183074E-2</c:v>
                </c:pt>
                <c:pt idx="1894">
                  <c:v>1.5489733062204192E-2</c:v>
                </c:pt>
                <c:pt idx="1895">
                  <c:v>1.5489735215692871E-2</c:v>
                </c:pt>
                <c:pt idx="1896">
                  <c:v>1.5492325962923326E-2</c:v>
                </c:pt>
                <c:pt idx="1897">
                  <c:v>1.5493663139652669E-2</c:v>
                </c:pt>
                <c:pt idx="1898">
                  <c:v>1.5495027561790442E-2</c:v>
                </c:pt>
                <c:pt idx="1899">
                  <c:v>1.5496419300197461E-2</c:v>
                </c:pt>
                <c:pt idx="1900">
                  <c:v>1.5497838425752031E-2</c:v>
                </c:pt>
                <c:pt idx="1901">
                  <c:v>1.5499285009317465E-2</c:v>
                </c:pt>
                <c:pt idx="1902">
                  <c:v>1.5500759121762075E-2</c:v>
                </c:pt>
                <c:pt idx="1903">
                  <c:v>1.5502260833956671E-2</c:v>
                </c:pt>
                <c:pt idx="1904">
                  <c:v>1.5503790216769564E-2</c:v>
                </c:pt>
                <c:pt idx="1905">
                  <c:v>1.5505347341074061E-2</c:v>
                </c:pt>
                <c:pt idx="1906">
                  <c:v>1.5506932277735974E-2</c:v>
                </c:pt>
                <c:pt idx="1907">
                  <c:v>1.5508545097626114E-2</c:v>
                </c:pt>
                <c:pt idx="1908">
                  <c:v>1.5508825753701218E-2</c:v>
                </c:pt>
                <c:pt idx="1909">
                  <c:v>1.5511854670581804E-2</c:v>
                </c:pt>
                <c:pt idx="1910">
                  <c:v>1.5513551565383976E-2</c:v>
                </c:pt>
                <c:pt idx="1911">
                  <c:v>1.5515276626902608E-2</c:v>
                </c:pt>
                <c:pt idx="1912">
                  <c:v>1.5517029926003512E-2</c:v>
                </c:pt>
                <c:pt idx="1913">
                  <c:v>1.5518811533564991E-2</c:v>
                </c:pt>
                <c:pt idx="1914">
                  <c:v>1.552062152045286E-2</c:v>
                </c:pt>
                <c:pt idx="1915">
                  <c:v>1.5522459957542922E-2</c:v>
                </c:pt>
                <c:pt idx="1916">
                  <c:v>1.5524326915705988E-2</c:v>
                </c:pt>
                <c:pt idx="1917">
                  <c:v>1.5526222465812867E-2</c:v>
                </c:pt>
                <c:pt idx="1918">
                  <c:v>1.5528146678741861E-2</c:v>
                </c:pt>
                <c:pt idx="1919">
                  <c:v>1.553009962536378E-2</c:v>
                </c:pt>
                <c:pt idx="1920">
                  <c:v>1.553208137655443E-2</c:v>
                </c:pt>
                <c:pt idx="1921">
                  <c:v>1.5534092003182121E-2</c:v>
                </c:pt>
                <c:pt idx="1922">
                  <c:v>1.5536131576125156E-2</c:v>
                </c:pt>
                <c:pt idx="1923">
                  <c:v>1.5538200166259342E-2</c:v>
                </c:pt>
                <c:pt idx="1924">
                  <c:v>1.5540297844455486E-2</c:v>
                </c:pt>
                <c:pt idx="1925">
                  <c:v>1.5542424681591893E-2</c:v>
                </c:pt>
                <c:pt idx="1926">
                  <c:v>1.554458074854187E-2</c:v>
                </c:pt>
                <c:pt idx="1927">
                  <c:v>1.5546766116183719E-2</c:v>
                </c:pt>
                <c:pt idx="1928">
                  <c:v>1.5548980855390748E-2</c:v>
                </c:pt>
                <c:pt idx="1929">
                  <c:v>1.5551723842674196E-2</c:v>
                </c:pt>
                <c:pt idx="1930">
                  <c:v>1.5553498732006066E-2</c:v>
                </c:pt>
                <c:pt idx="1931">
                  <c:v>1.5555802011168463E-2</c:v>
                </c:pt>
                <c:pt idx="1932">
                  <c:v>1.5558134945401758E-2</c:v>
                </c:pt>
                <c:pt idx="1933">
                  <c:v>1.5560497605586754E-2</c:v>
                </c:pt>
                <c:pt idx="1934">
                  <c:v>1.5562890062596757E-2</c:v>
                </c:pt>
                <c:pt idx="1935">
                  <c:v>1.5565312387312569E-2</c:v>
                </c:pt>
                <c:pt idx="1936">
                  <c:v>1.5567764650612492E-2</c:v>
                </c:pt>
                <c:pt idx="1937">
                  <c:v>1.5570246923372333E-2</c:v>
                </c:pt>
                <c:pt idx="1938">
                  <c:v>1.557275927647539E-2</c:v>
                </c:pt>
                <c:pt idx="1939">
                  <c:v>1.5573219210716083E-2</c:v>
                </c:pt>
                <c:pt idx="1940">
                  <c:v>1.5575782837152932E-2</c:v>
                </c:pt>
                <c:pt idx="1941">
                  <c:v>1.5578376731004071E-2</c:v>
                </c:pt>
                <c:pt idx="1942">
                  <c:v>1.558100096314138E-2</c:v>
                </c:pt>
                <c:pt idx="1943">
                  <c:v>1.5585774727869539E-2</c:v>
                </c:pt>
                <c:pt idx="1944">
                  <c:v>1.558900172067804E-2</c:v>
                </c:pt>
                <c:pt idx="1945">
                  <c:v>1.5591193951606797E-2</c:v>
                </c:pt>
                <c:pt idx="1946">
                  <c:v>1.5593949499106974E-2</c:v>
                </c:pt>
                <c:pt idx="1947">
                  <c:v>1.5595118344440426E-2</c:v>
                </c:pt>
                <c:pt idx="1948">
                  <c:v>1.5599552819779428E-2</c:v>
                </c:pt>
                <c:pt idx="1949">
                  <c:v>1.5602400734715804E-2</c:v>
                </c:pt>
                <c:pt idx="1950">
                  <c:v>1.5605279580565012E-2</c:v>
                </c:pt>
                <c:pt idx="1951">
                  <c:v>1.5608189428207853E-2</c:v>
                </c:pt>
                <c:pt idx="1952">
                  <c:v>1.5611130348527624E-2</c:v>
                </c:pt>
                <c:pt idx="1953">
                  <c:v>1.5614102412402631E-2</c:v>
                </c:pt>
                <c:pt idx="1954">
                  <c:v>1.5617105690726163E-2</c:v>
                </c:pt>
                <c:pt idx="1955">
                  <c:v>1.5620140254379022E-2</c:v>
                </c:pt>
                <c:pt idx="1956">
                  <c:v>1.5623206174239512E-2</c:v>
                </c:pt>
                <c:pt idx="1957">
                  <c:v>1.5626303521203422E-2</c:v>
                </c:pt>
                <c:pt idx="1958">
                  <c:v>1.5629432366146556E-2</c:v>
                </c:pt>
                <c:pt idx="1959">
                  <c:v>1.5632592779959709E-2</c:v>
                </c:pt>
                <c:pt idx="1960">
                  <c:v>1.5635784833531174E-2</c:v>
                </c:pt>
                <c:pt idx="1961">
                  <c:v>1.5639008597736759E-2</c:v>
                </c:pt>
                <c:pt idx="1962">
                  <c:v>1.5642264143474749E-2</c:v>
                </c:pt>
                <c:pt idx="1963">
                  <c:v>1.5645551541625946E-2</c:v>
                </c:pt>
                <c:pt idx="1964">
                  <c:v>1.5648870863078645E-2</c:v>
                </c:pt>
                <c:pt idx="1965">
                  <c:v>1.5652222178721142E-2</c:v>
                </c:pt>
                <c:pt idx="1966">
                  <c:v>1.5655605559441732E-2</c:v>
                </c:pt>
                <c:pt idx="1967">
                  <c:v>1.565902107612871E-2</c:v>
                </c:pt>
                <c:pt idx="1968">
                  <c:v>1.566246879967037E-2</c:v>
                </c:pt>
                <c:pt idx="1969">
                  <c:v>1.5664172998520857E-2</c:v>
                </c:pt>
                <c:pt idx="1970">
                  <c:v>1.5669447095623956E-2</c:v>
                </c:pt>
                <c:pt idx="1971">
                  <c:v>1.5672958453575858E-2</c:v>
                </c:pt>
                <c:pt idx="1972">
                  <c:v>1.567647059465882E-2</c:v>
                </c:pt>
                <c:pt idx="1973">
                  <c:v>1.567997310574748E-2</c:v>
                </c:pt>
                <c:pt idx="1974">
                  <c:v>1.5683460114484238E-2</c:v>
                </c:pt>
                <c:pt idx="1975">
                  <c:v>1.5686931241465085E-2</c:v>
                </c:pt>
                <c:pt idx="1976">
                  <c:v>1.5690386434566717E-2</c:v>
                </c:pt>
                <c:pt idx="1977">
                  <c:v>1.569382564167332E-2</c:v>
                </c:pt>
                <c:pt idx="1978">
                  <c:v>1.5697248810664088E-2</c:v>
                </c:pt>
                <c:pt idx="1979">
                  <c:v>1.5700655889413218E-2</c:v>
                </c:pt>
                <c:pt idx="1980">
                  <c:v>1.57040468257999E-2</c:v>
                </c:pt>
                <c:pt idx="1981">
                  <c:v>1.5708585608976113E-2</c:v>
                </c:pt>
                <c:pt idx="1982">
                  <c:v>1.5709036454800474E-2</c:v>
                </c:pt>
                <c:pt idx="1983">
                  <c:v>1.571412225958968E-2</c:v>
                </c:pt>
                <c:pt idx="1984">
                  <c:v>1.5717448105328491E-2</c:v>
                </c:pt>
                <c:pt idx="1985">
                  <c:v>1.5720757548098319E-2</c:v>
                </c:pt>
                <c:pt idx="1986">
                  <c:v>1.5725096389780775E-2</c:v>
                </c:pt>
                <c:pt idx="1987">
                  <c:v>1.5727217919635245E-2</c:v>
                </c:pt>
                <c:pt idx="1988">
                  <c:v>1.5730476516495975E-2</c:v>
                </c:pt>
                <c:pt idx="1989">
                  <c:v>1.5733718498876594E-2</c:v>
                </c:pt>
                <c:pt idx="1990">
                  <c:v>1.5736943814666522E-2</c:v>
                </c:pt>
                <c:pt idx="1991">
                  <c:v>1.5738437087027584E-2</c:v>
                </c:pt>
                <c:pt idx="1992">
                  <c:v>1.5741632100407164E-2</c:v>
                </c:pt>
                <c:pt idx="1993">
                  <c:v>1.5744810304121653E-2</c:v>
                </c:pt>
                <c:pt idx="1994">
                  <c:v>1.5750245772260807E-2</c:v>
                </c:pt>
                <c:pt idx="1995">
                  <c:v>1.5752818570581487E-2</c:v>
                </c:pt>
                <c:pt idx="1996">
                  <c:v>1.575594279232731E-2</c:v>
                </c:pt>
                <c:pt idx="1997">
                  <c:v>1.5759049982656859E-2</c:v>
                </c:pt>
                <c:pt idx="1998">
                  <c:v>1.5763898174533206E-2</c:v>
                </c:pt>
                <c:pt idx="1999">
                  <c:v>1.5765213060578414E-2</c:v>
                </c:pt>
                <c:pt idx="2000">
                  <c:v>1.5768268843936378E-2</c:v>
                </c:pt>
                <c:pt idx="2001">
                  <c:v>1.5771307387402251E-2</c:v>
                </c:pt>
                <c:pt idx="2002">
                  <c:v>1.5774328638857717E-2</c:v>
                </c:pt>
                <c:pt idx="2003">
                  <c:v>1.5777332546181889E-2</c:v>
                </c:pt>
                <c:pt idx="2004">
                  <c:v>1.578031905726162E-2</c:v>
                </c:pt>
                <c:pt idx="2005">
                  <c:v>1.5783288119981174E-2</c:v>
                </c:pt>
                <c:pt idx="2006">
                  <c:v>1.5786239682217082E-2</c:v>
                </c:pt>
                <c:pt idx="2007">
                  <c:v>1.578917369185362E-2</c:v>
                </c:pt>
                <c:pt idx="2008">
                  <c:v>1.5792090096769892E-2</c:v>
                </c:pt>
                <c:pt idx="2009">
                  <c:v>1.5794988844855331E-2</c:v>
                </c:pt>
                <c:pt idx="2010">
                  <c:v>1.5797869883986466E-2</c:v>
                </c:pt>
                <c:pt idx="2011">
                  <c:v>1.5800733162044989E-2</c:v>
                </c:pt>
                <c:pt idx="2012">
                  <c:v>1.5804126970069277E-2</c:v>
                </c:pt>
                <c:pt idx="2013">
                  <c:v>1.5806406226481273E-2</c:v>
                </c:pt>
                <c:pt idx="2014">
                  <c:v>1.5809215908622411E-2</c:v>
                </c:pt>
                <c:pt idx="2015">
                  <c:v>1.5812007621222857E-2</c:v>
                </c:pt>
                <c:pt idx="2016">
                  <c:v>1.5814781312164301E-2</c:v>
                </c:pt>
                <c:pt idx="2017">
                  <c:v>1.5817536929331008E-2</c:v>
                </c:pt>
                <c:pt idx="2018">
                  <c:v>1.5820274420599516E-2</c:v>
                </c:pt>
                <c:pt idx="2019">
                  <c:v>1.5822993733859245E-2</c:v>
                </c:pt>
                <c:pt idx="2020">
                  <c:v>1.582569481699447E-2</c:v>
                </c:pt>
                <c:pt idx="2021">
                  <c:v>1.5826763720180801E-2</c:v>
                </c:pt>
                <c:pt idx="2022">
                  <c:v>1.5831042084402686E-2</c:v>
                </c:pt>
                <c:pt idx="2023">
                  <c:v>1.5833688164444217E-2</c:v>
                </c:pt>
                <c:pt idx="2024">
                  <c:v>1.5836315805888002E-2</c:v>
                </c:pt>
                <c:pt idx="2025">
                  <c:v>1.583999076249237E-2</c:v>
                </c:pt>
                <c:pt idx="2026">
                  <c:v>1.5841515564516837E-2</c:v>
                </c:pt>
                <c:pt idx="2027">
                  <c:v>1.5844087577465263E-2</c:v>
                </c:pt>
                <c:pt idx="2028">
                  <c:v>1.5846640943345286E-2</c:v>
                </c:pt>
                <c:pt idx="2029">
                  <c:v>1.5849175610043748E-2</c:v>
                </c:pt>
                <c:pt idx="2030">
                  <c:v>1.5851691525442343E-2</c:v>
                </c:pt>
                <c:pt idx="2031">
                  <c:v>1.5854188637422762E-2</c:v>
                </c:pt>
                <c:pt idx="2032">
                  <c:v>1.5856666893866694E-2</c:v>
                </c:pt>
                <c:pt idx="2033">
                  <c:v>1.5859126242663567E-2</c:v>
                </c:pt>
                <c:pt idx="2034">
                  <c:v>1.5861566631689909E-2</c:v>
                </c:pt>
                <c:pt idx="2035">
                  <c:v>1.586398800883515E-2</c:v>
                </c:pt>
                <c:pt idx="2036">
                  <c:v>1.5866390321973244E-2</c:v>
                </c:pt>
                <c:pt idx="2037">
                  <c:v>1.5868773518996196E-2</c:v>
                </c:pt>
                <c:pt idx="2038">
                  <c:v>1.5872144822232773E-2</c:v>
                </c:pt>
                <c:pt idx="2039">
                  <c:v>1.5874481377422103E-2</c:v>
                </c:pt>
                <c:pt idx="2040">
                  <c:v>1.5876798637808259E-2</c:v>
                </c:pt>
                <c:pt idx="2041">
                  <c:v>1.587909655127551E-2</c:v>
                </c:pt>
                <c:pt idx="2042">
                  <c:v>1.5881375065705545E-2</c:v>
                </c:pt>
                <c:pt idx="2043">
                  <c:v>1.5882103998951749E-2</c:v>
                </c:pt>
                <c:pt idx="2044">
                  <c:v>1.5884347453679455E-2</c:v>
                </c:pt>
                <c:pt idx="2045">
                  <c:v>1.5886571366736022E-2</c:v>
                </c:pt>
                <c:pt idx="2046">
                  <c:v>1.5888775686011707E-2</c:v>
                </c:pt>
                <c:pt idx="2047">
                  <c:v>1.5892474828236591E-2</c:v>
                </c:pt>
                <c:pt idx="2048">
                  <c:v>1.5894635854007823E-2</c:v>
                </c:pt>
                <c:pt idx="2049">
                  <c:v>1.5896777115929146E-2</c:v>
                </c:pt>
                <c:pt idx="2050">
                  <c:v>1.5898898561887403E-2</c:v>
                </c:pt>
                <c:pt idx="2051">
                  <c:v>1.5901000139761708E-2</c:v>
                </c:pt>
                <c:pt idx="2052">
                  <c:v>1.5902583715902807E-2</c:v>
                </c:pt>
                <c:pt idx="2053">
                  <c:v>1.590523250218645E-2</c:v>
                </c:pt>
                <c:pt idx="2054">
                  <c:v>1.5906689746692848E-2</c:v>
                </c:pt>
                <c:pt idx="2055">
                  <c:v>1.5908712680225534E-2</c:v>
                </c:pt>
                <c:pt idx="2056">
                  <c:v>1.5911208183874936E-2</c:v>
                </c:pt>
                <c:pt idx="2057">
                  <c:v>1.5913189458835804E-2</c:v>
                </c:pt>
                <c:pt idx="2058">
                  <c:v>1.5915150500905181E-2</c:v>
                </c:pt>
                <c:pt idx="2059">
                  <c:v>1.5917091257969914E-2</c:v>
                </c:pt>
                <c:pt idx="2060">
                  <c:v>1.5918524444743731E-2</c:v>
                </c:pt>
                <c:pt idx="2061">
                  <c:v>1.5920425852228526E-2</c:v>
                </c:pt>
                <c:pt idx="2062">
                  <c:v>1.5922306822981014E-2</c:v>
                </c:pt>
                <c:pt idx="2063">
                  <c:v>1.592416730488555E-2</c:v>
                </c:pt>
                <c:pt idx="2064">
                  <c:v>1.592648894418365E-2</c:v>
                </c:pt>
                <c:pt idx="2065">
                  <c:v>1.5928306896803059E-2</c:v>
                </c:pt>
                <c:pt idx="2066">
                  <c:v>1.5930104199605132E-2</c:v>
                </c:pt>
                <c:pt idx="2067">
                  <c:v>1.5931880800484445E-2</c:v>
                </c:pt>
                <c:pt idx="2068">
                  <c:v>1.5933636647327849E-2</c:v>
                </c:pt>
                <c:pt idx="2069">
                  <c:v>1.5935371688014458E-2</c:v>
                </c:pt>
                <c:pt idx="2070">
                  <c:v>1.5937085870433694E-2</c:v>
                </c:pt>
                <c:pt idx="2071">
                  <c:v>1.5938779142464669E-2</c:v>
                </c:pt>
                <c:pt idx="2072">
                  <c:v>1.5940451452001968E-2</c:v>
                </c:pt>
                <c:pt idx="2073">
                  <c:v>1.5941633772640351E-2</c:v>
                </c:pt>
                <c:pt idx="2074">
                  <c:v>1.594326543782465E-2</c:v>
                </c:pt>
                <c:pt idx="2075">
                  <c:v>1.5944875988821217E-2</c:v>
                </c:pt>
                <c:pt idx="2076">
                  <c:v>1.5946465373517071E-2</c:v>
                </c:pt>
                <c:pt idx="2077">
                  <c:v>1.5948496738230157E-2</c:v>
                </c:pt>
                <c:pt idx="2078">
                  <c:v>1.5950042178387937E-2</c:v>
                </c:pt>
                <c:pt idx="2079">
                  <c:v>1.5951566291249664E-2</c:v>
                </c:pt>
                <c:pt idx="2080">
                  <c:v>1.5953069024699597E-2</c:v>
                </c:pt>
                <c:pt idx="2081">
                  <c:v>1.5954550326632323E-2</c:v>
                </c:pt>
                <c:pt idx="2082">
                  <c:v>1.5955554271116945E-2</c:v>
                </c:pt>
                <c:pt idx="2083">
                  <c:v>1.5956994032589655E-2</c:v>
                </c:pt>
                <c:pt idx="2084">
                  <c:v>1.5958412210871131E-2</c:v>
                </c:pt>
                <c:pt idx="2085">
                  <c:v>1.5960711471022238E-2</c:v>
                </c:pt>
                <c:pt idx="2086">
                  <c:v>1.5961633539482128E-2</c:v>
                </c:pt>
                <c:pt idx="2087">
                  <c:v>1.5962985157899318E-2</c:v>
                </c:pt>
                <c:pt idx="2088">
                  <c:v>1.5964314980002076E-2</c:v>
                </c:pt>
                <c:pt idx="2089">
                  <c:v>1.5965622953677251E-2</c:v>
                </c:pt>
                <c:pt idx="2090">
                  <c:v>1.5967090960711895E-2</c:v>
                </c:pt>
                <c:pt idx="2091">
                  <c:v>1.5968351940847687E-2</c:v>
                </c:pt>
                <c:pt idx="2092">
                  <c:v>1.5969590908774652E-2</c:v>
                </c:pt>
                <c:pt idx="2093">
                  <c:v>1.5970807812379629E-2</c:v>
                </c:pt>
                <c:pt idx="2094">
                  <c:v>1.5972002599554634E-2</c:v>
                </c:pt>
                <c:pt idx="2095">
                  <c:v>1.5972302958644491E-2</c:v>
                </c:pt>
                <c:pt idx="2096">
                  <c:v>1.5973456437201296E-2</c:v>
                </c:pt>
                <c:pt idx="2097">
                  <c:v>1.5974587652400053E-2</c:v>
                </c:pt>
                <c:pt idx="2098">
                  <c:v>1.5975696552133468E-2</c:v>
                </c:pt>
                <c:pt idx="2099">
                  <c:v>1.5979361096248011E-2</c:v>
                </c:pt>
                <c:pt idx="2100">
                  <c:v>1.5978703959194741E-2</c:v>
                </c:pt>
                <c:pt idx="2101">
                  <c:v>1.5979742472194209E-2</c:v>
                </c:pt>
                <c:pt idx="2102">
                  <c:v>1.5980758451866212E-2</c:v>
                </c:pt>
                <c:pt idx="2103">
                  <c:v>1.5981328239465853E-2</c:v>
                </c:pt>
                <c:pt idx="2104">
                  <c:v>1.598341723477642E-2</c:v>
                </c:pt>
                <c:pt idx="2105">
                  <c:v>1.5984357224632373E-2</c:v>
                </c:pt>
                <c:pt idx="2106">
                  <c:v>1.5985274453095555E-2</c:v>
                </c:pt>
                <c:pt idx="2107">
                  <c:v>1.5984918439996467E-2</c:v>
                </c:pt>
                <c:pt idx="2108">
                  <c:v>1.5987040417395348E-2</c:v>
                </c:pt>
                <c:pt idx="2109">
                  <c:v>1.5987889049007831E-2</c:v>
                </c:pt>
                <c:pt idx="2110">
                  <c:v>1.5988714710774288E-2</c:v>
                </c:pt>
                <c:pt idx="2111">
                  <c:v>1.59895173505889E-2</c:v>
                </c:pt>
                <c:pt idx="2112">
                  <c:v>1.5990296916330859E-2</c:v>
                </c:pt>
                <c:pt idx="2113">
                  <c:v>1.5991053355894347E-2</c:v>
                </c:pt>
                <c:pt idx="2114">
                  <c:v>1.599178661716355E-2</c:v>
                </c:pt>
                <c:pt idx="2115">
                  <c:v>1.5992496648025156E-2</c:v>
                </c:pt>
                <c:pt idx="2116">
                  <c:v>1.5993183396370847E-2</c:v>
                </c:pt>
                <c:pt idx="2117">
                  <c:v>1.5993846810089807E-2</c:v>
                </c:pt>
                <c:pt idx="2118">
                  <c:v>1.5994486837061228E-2</c:v>
                </c:pt>
                <c:pt idx="2119">
                  <c:v>1.5995103425186785E-2</c:v>
                </c:pt>
                <c:pt idx="2120">
                  <c:v>1.5995696522340674E-2</c:v>
                </c:pt>
                <c:pt idx="2121">
                  <c:v>1.5996266076419574E-2</c:v>
                </c:pt>
                <c:pt idx="2122">
                  <c:v>1.5996812035312669E-2</c:v>
                </c:pt>
                <c:pt idx="2123">
                  <c:v>1.5997334346906644E-2</c:v>
                </c:pt>
                <c:pt idx="2124">
                  <c:v>1.5997832959090685E-2</c:v>
                </c:pt>
                <c:pt idx="2125">
                  <c:v>1.5998307819753976E-2</c:v>
                </c:pt>
                <c:pt idx="2126">
                  <c:v>1.5998758876783203E-2</c:v>
                </c:pt>
                <c:pt idx="2127">
                  <c:v>1.5999186078075045E-2</c:v>
                </c:pt>
                <c:pt idx="2128">
                  <c:v>1.5999589371513689E-2</c:v>
                </c:pt>
                <c:pt idx="2129">
                  <c:v>1.5999968704985823E-2</c:v>
                </c:pt>
                <c:pt idx="2130">
                  <c:v>1.6000324026388124E-2</c:v>
                </c:pt>
                <c:pt idx="2131">
                  <c:v>1.6000655283604781E-2</c:v>
                </c:pt>
                <c:pt idx="2132">
                  <c:v>1.6000962424529974E-2</c:v>
                </c:pt>
                <c:pt idx="2133">
                  <c:v>1.600124539705039E-2</c:v>
                </c:pt>
                <c:pt idx="2134">
                  <c:v>1.6001504149062706E-2</c:v>
                </c:pt>
                <c:pt idx="2135">
                  <c:v>1.6001738628451112E-2</c:v>
                </c:pt>
                <c:pt idx="2136">
                  <c:v>1.6001948783107289E-2</c:v>
                </c:pt>
                <c:pt idx="2137">
                  <c:v>1.6002134560925418E-2</c:v>
                </c:pt>
                <c:pt idx="2138">
                  <c:v>1.6002295909794684E-2</c:v>
                </c:pt>
                <c:pt idx="2139">
                  <c:v>1.6002432777606768E-2</c:v>
                </c:pt>
                <c:pt idx="2140">
                  <c:v>1.6002545112250854E-2</c:v>
                </c:pt>
                <c:pt idx="2141">
                  <c:v>1.6002632861621124E-2</c:v>
                </c:pt>
                <c:pt idx="2142">
                  <c:v>1.6001621894343041E-2</c:v>
                </c:pt>
                <c:pt idx="2143">
                  <c:v>1.6002734396096951E-2</c:v>
                </c:pt>
                <c:pt idx="2144">
                  <c:v>1.6002748076993367E-2</c:v>
                </c:pt>
                <c:pt idx="2145">
                  <c:v>1.6002736964182696E-2</c:v>
                </c:pt>
                <c:pt idx="2146">
                  <c:v>1.6001648202184464E-2</c:v>
                </c:pt>
                <c:pt idx="2147">
                  <c:v>1.6001243231294243E-2</c:v>
                </c:pt>
                <c:pt idx="2148">
                  <c:v>1.6001164583220477E-2</c:v>
                </c:pt>
                <c:pt idx="2149">
                  <c:v>1.6001060952336603E-2</c:v>
                </c:pt>
                <c:pt idx="2150">
                  <c:v>1.6000932286544294E-2</c:v>
                </c:pt>
                <c:pt idx="2151">
                  <c:v>1.6002146701434017E-2</c:v>
                </c:pt>
                <c:pt idx="2152">
                  <c:v>1.6001960573665819E-2</c:v>
                </c:pt>
                <c:pt idx="2153">
                  <c:v>1.6002087246436956E-2</c:v>
                </c:pt>
                <c:pt idx="2154">
                  <c:v>1.6001512634325199E-2</c:v>
                </c:pt>
                <c:pt idx="2155">
                  <c:v>1.6001250718543636E-2</c:v>
                </c:pt>
                <c:pt idx="2156">
                  <c:v>1.6000963435880977E-2</c:v>
                </c:pt>
                <c:pt idx="2157">
                  <c:v>1.6000650734228905E-2</c:v>
                </c:pt>
                <c:pt idx="2158">
                  <c:v>1.60003125614816E-2</c:v>
                </c:pt>
                <c:pt idx="2159">
                  <c:v>1.599994886553574E-2</c:v>
                </c:pt>
                <c:pt idx="2160">
                  <c:v>1.5999559594285506E-2</c:v>
                </c:pt>
                <c:pt idx="2161">
                  <c:v>1.599914469562258E-2</c:v>
                </c:pt>
                <c:pt idx="2162">
                  <c:v>1.5998704117446139E-2</c:v>
                </c:pt>
                <c:pt idx="2163">
                  <c:v>1.599823780765286E-2</c:v>
                </c:pt>
                <c:pt idx="2164">
                  <c:v>1.5997745714131928E-2</c:v>
                </c:pt>
                <c:pt idx="2165">
                  <c:v>1.5997227784782519E-2</c:v>
                </c:pt>
                <c:pt idx="2166">
                  <c:v>1.5996683967503811E-2</c:v>
                </c:pt>
                <c:pt idx="2167">
                  <c:v>1.5996114210187484E-2</c:v>
                </c:pt>
                <c:pt idx="2168">
                  <c:v>1.599551846072772E-2</c:v>
                </c:pt>
                <c:pt idx="2169">
                  <c:v>1.5994896667026193E-2</c:v>
                </c:pt>
                <c:pt idx="2170">
                  <c:v>1.599424877697958E-2</c:v>
                </c:pt>
                <c:pt idx="2171">
                  <c:v>1.5993574738477068E-2</c:v>
                </c:pt>
                <c:pt idx="2172">
                  <c:v>1.5992874499422827E-2</c:v>
                </c:pt>
                <c:pt idx="2173">
                  <c:v>1.5992148007713536E-2</c:v>
                </c:pt>
                <c:pt idx="2174">
                  <c:v>1.5991395211245873E-2</c:v>
                </c:pt>
                <c:pt idx="2175">
                  <c:v>1.599061605791402E-2</c:v>
                </c:pt>
                <c:pt idx="2176">
                  <c:v>1.5989810495617152E-2</c:v>
                </c:pt>
                <c:pt idx="2177">
                  <c:v>1.5988978472256943E-2</c:v>
                </c:pt>
                <c:pt idx="2178">
                  <c:v>1.5988119935730072E-2</c:v>
                </c:pt>
                <c:pt idx="2179">
                  <c:v>1.5987234833933217E-2</c:v>
                </c:pt>
                <c:pt idx="2180">
                  <c:v>1.5986323114763057E-2</c:v>
                </c:pt>
                <c:pt idx="2181">
                  <c:v>1.5984528018320787E-2</c:v>
                </c:pt>
                <c:pt idx="2182">
                  <c:v>1.5984419615912016E-2</c:v>
                </c:pt>
                <c:pt idx="2183">
                  <c:v>1.5983427732024491E-2</c:v>
                </c:pt>
                <c:pt idx="2184">
                  <c:v>1.5982409022362865E-2</c:v>
                </c:pt>
                <c:pt idx="2185">
                  <c:v>1.598136343482881E-2</c:v>
                </c:pt>
                <c:pt idx="2186">
                  <c:v>1.5980290917314011E-2</c:v>
                </c:pt>
                <c:pt idx="2187">
                  <c:v>1.5979191417727634E-2</c:v>
                </c:pt>
                <c:pt idx="2188">
                  <c:v>1.5978064883968857E-2</c:v>
                </c:pt>
                <c:pt idx="2189">
                  <c:v>1.5976911263936855E-2</c:v>
                </c:pt>
                <c:pt idx="2190">
                  <c:v>1.5975730505528307E-2</c:v>
                </c:pt>
                <c:pt idx="2191">
                  <c:v>1.597452255664239E-2</c:v>
                </c:pt>
                <c:pt idx="2192">
                  <c:v>1.5973287365193267E-2</c:v>
                </c:pt>
                <c:pt idx="2193">
                  <c:v>1.5972024879070124E-2</c:v>
                </c:pt>
                <c:pt idx="2194">
                  <c:v>1.5970735046177131E-2</c:v>
                </c:pt>
                <c:pt idx="2195">
                  <c:v>1.5969417814420961E-2</c:v>
                </c:pt>
                <c:pt idx="2196">
                  <c:v>1.5968073131700788E-2</c:v>
                </c:pt>
                <c:pt idx="2197">
                  <c:v>1.5966700945913292E-2</c:v>
                </c:pt>
                <c:pt idx="2198">
                  <c:v>1.5965301204967641E-2</c:v>
                </c:pt>
                <c:pt idx="2199">
                  <c:v>1.5962875004404329E-2</c:v>
                </c:pt>
                <c:pt idx="2200">
                  <c:v>1.5961428171941919E-2</c:v>
                </c:pt>
                <c:pt idx="2201">
                  <c:v>1.5959953647793425E-2</c:v>
                </c:pt>
                <c:pt idx="2202">
                  <c:v>1.595845137987479E-2</c:v>
                </c:pt>
                <c:pt idx="2203">
                  <c:v>1.5957887349443145E-2</c:v>
                </c:pt>
                <c:pt idx="2204">
                  <c:v>1.5956560153362082E-2</c:v>
                </c:pt>
                <c:pt idx="2205">
                  <c:v>1.5954727097722832E-2</c:v>
                </c:pt>
                <c:pt idx="2206">
                  <c:v>1.5953105040014681E-2</c:v>
                </c:pt>
                <c:pt idx="2207">
                  <c:v>1.5950755572272771E-2</c:v>
                </c:pt>
                <c:pt idx="2208">
                  <c:v>1.594977680041576E-2</c:v>
                </c:pt>
                <c:pt idx="2209">
                  <c:v>1.5948070514338331E-2</c:v>
                </c:pt>
                <c:pt idx="2210">
                  <c:v>1.5946336047950316E-2</c:v>
                </c:pt>
                <c:pt idx="2211">
                  <c:v>1.594457334915339E-2</c:v>
                </c:pt>
                <c:pt idx="2212">
                  <c:v>1.5942782365851726E-2</c:v>
                </c:pt>
                <c:pt idx="2213">
                  <c:v>1.5940963045959489E-2</c:v>
                </c:pt>
                <c:pt idx="2214">
                  <c:v>1.5939115337378351E-2</c:v>
                </c:pt>
                <c:pt idx="2215">
                  <c:v>1.5937239188012486E-2</c:v>
                </c:pt>
                <c:pt idx="2216">
                  <c:v>1.5935334545773561E-2</c:v>
                </c:pt>
                <c:pt idx="2217">
                  <c:v>1.5933401358565746E-2</c:v>
                </c:pt>
                <c:pt idx="2218">
                  <c:v>1.5931439574295714E-2</c:v>
                </c:pt>
                <c:pt idx="2219">
                  <c:v>1.5929449140870133E-2</c:v>
                </c:pt>
                <c:pt idx="2220">
                  <c:v>1.5926813043675807E-2</c:v>
                </c:pt>
                <c:pt idx="2221">
                  <c:v>1.5925382118193998E-2</c:v>
                </c:pt>
                <c:pt idx="2222">
                  <c:v>1.5923305424754286E-2</c:v>
                </c:pt>
                <c:pt idx="2223">
                  <c:v>1.5921199873798197E-2</c:v>
                </c:pt>
                <c:pt idx="2224">
                  <c:v>1.5919065413224909E-2</c:v>
                </c:pt>
                <c:pt idx="2225">
                  <c:v>1.5916901990951082E-2</c:v>
                </c:pt>
                <c:pt idx="2226">
                  <c:v>1.591470955488089E-2</c:v>
                </c:pt>
                <c:pt idx="2227">
                  <c:v>1.5912488052928497E-2</c:v>
                </c:pt>
                <c:pt idx="2228">
                  <c:v>1.5910237433003072E-2</c:v>
                </c:pt>
                <c:pt idx="2229">
                  <c:v>1.5907957643011283E-2</c:v>
                </c:pt>
                <c:pt idx="2230">
                  <c:v>1.5905648630864799E-2</c:v>
                </c:pt>
                <c:pt idx="2231">
                  <c:v>1.5903310344477783E-2</c:v>
                </c:pt>
                <c:pt idx="2232">
                  <c:v>1.5900942731754408E-2</c:v>
                </c:pt>
                <c:pt idx="2233">
                  <c:v>1.5898545740611336E-2</c:v>
                </c:pt>
                <c:pt idx="2234">
                  <c:v>1.5896119318960233E-2</c:v>
                </c:pt>
                <c:pt idx="2235">
                  <c:v>1.5893663414712766E-2</c:v>
                </c:pt>
                <c:pt idx="2236">
                  <c:v>1.5891177975775606E-2</c:v>
                </c:pt>
                <c:pt idx="2237">
                  <c:v>1.5888662950062915E-2</c:v>
                </c:pt>
                <c:pt idx="2238">
                  <c:v>1.5886118285493855E-2</c:v>
                </c:pt>
                <c:pt idx="2239">
                  <c:v>1.5883543929975097E-2</c:v>
                </c:pt>
                <c:pt idx="2240">
                  <c:v>1.5880939831423302E-2</c:v>
                </c:pt>
                <c:pt idx="2241">
                  <c:v>1.5878465010628871E-2</c:v>
                </c:pt>
                <c:pt idx="2242">
                  <c:v>1.5875642196862272E-2</c:v>
                </c:pt>
                <c:pt idx="2243">
                  <c:v>1.5872948556686362E-2</c:v>
                </c:pt>
                <c:pt idx="2244">
                  <c:v>1.5870224965129076E-2</c:v>
                </c:pt>
                <c:pt idx="2245">
                  <c:v>1.5867471370107078E-2</c:v>
                </c:pt>
                <c:pt idx="2246">
                  <c:v>1.5864687719537029E-2</c:v>
                </c:pt>
                <c:pt idx="2247">
                  <c:v>1.5861873961330597E-2</c:v>
                </c:pt>
                <c:pt idx="2248">
                  <c:v>1.5859030043404443E-2</c:v>
                </c:pt>
                <c:pt idx="2249">
                  <c:v>1.5856155913675229E-2</c:v>
                </c:pt>
                <c:pt idx="2250">
                  <c:v>1.5853251520057121E-2</c:v>
                </c:pt>
                <c:pt idx="2251">
                  <c:v>1.5849769441445956E-2</c:v>
                </c:pt>
                <c:pt idx="2252">
                  <c:v>1.5846813576567378E-2</c:v>
                </c:pt>
                <c:pt idx="2253">
                  <c:v>1.5843827311683434E-2</c:v>
                </c:pt>
                <c:pt idx="2254">
                  <c:v>1.5840810594718629E-2</c:v>
                </c:pt>
                <c:pt idx="2255">
                  <c:v>1.5838400826094074E-2</c:v>
                </c:pt>
                <c:pt idx="2256">
                  <c:v>1.5835186700052239E-2</c:v>
                </c:pt>
                <c:pt idx="2257">
                  <c:v>1.5832069000895899E-2</c:v>
                </c:pt>
                <c:pt idx="2258">
                  <c:v>1.5828920621196452E-2</c:v>
                </c:pt>
                <c:pt idx="2259">
                  <c:v>1.5825387011236813E-2</c:v>
                </c:pt>
                <c:pt idx="2260">
                  <c:v>1.5822531611817403E-2</c:v>
                </c:pt>
                <c:pt idx="2261">
                  <c:v>1.5819290877983616E-2</c:v>
                </c:pt>
                <c:pt idx="2262">
                  <c:v>1.581601925527587E-2</c:v>
                </c:pt>
                <c:pt idx="2263">
                  <c:v>1.5812716691618323E-2</c:v>
                </c:pt>
                <c:pt idx="2264">
                  <c:v>1.5809383134930133E-2</c:v>
                </c:pt>
                <c:pt idx="2265">
                  <c:v>1.5806018533130461E-2</c:v>
                </c:pt>
                <c:pt idx="2266">
                  <c:v>1.5802622834140967E-2</c:v>
                </c:pt>
                <c:pt idx="2267">
                  <c:v>1.5799195985885806E-2</c:v>
                </c:pt>
                <c:pt idx="2268">
                  <c:v>1.5795737936284138E-2</c:v>
                </c:pt>
                <c:pt idx="2269">
                  <c:v>1.5792248633252626E-2</c:v>
                </c:pt>
                <c:pt idx="2270">
                  <c:v>1.5788728024725418E-2</c:v>
                </c:pt>
                <c:pt idx="2271">
                  <c:v>1.5785176058614181E-2</c:v>
                </c:pt>
                <c:pt idx="2272">
                  <c:v>1.5781592682853063E-2</c:v>
                </c:pt>
                <c:pt idx="2273">
                  <c:v>1.5777977845348734E-2</c:v>
                </c:pt>
                <c:pt idx="2274">
                  <c:v>1.5774331494040339E-2</c:v>
                </c:pt>
                <c:pt idx="2275">
                  <c:v>1.577065357684454E-2</c:v>
                </c:pt>
                <c:pt idx="2276">
                  <c:v>1.5766944041685493E-2</c:v>
                </c:pt>
                <c:pt idx="2277">
                  <c:v>1.5763202836489854E-2</c:v>
                </c:pt>
                <c:pt idx="2278">
                  <c:v>1.5759429909186773E-2</c:v>
                </c:pt>
                <c:pt idx="2279">
                  <c:v>1.5755625207692914E-2</c:v>
                </c:pt>
                <c:pt idx="2280">
                  <c:v>1.5751788679937428E-2</c:v>
                </c:pt>
                <c:pt idx="2281">
                  <c:v>1.5747723967946641E-2</c:v>
                </c:pt>
                <c:pt idx="2282">
                  <c:v>1.5744019937348197E-2</c:v>
                </c:pt>
                <c:pt idx="2283">
                  <c:v>1.5740087618365262E-2</c:v>
                </c:pt>
                <c:pt idx="2284">
                  <c:v>1.5736123264829815E-2</c:v>
                </c:pt>
                <c:pt idx="2285">
                  <c:v>1.5732126824661019E-2</c:v>
                </c:pt>
                <c:pt idx="2286">
                  <c:v>1.5728098245798017E-2</c:v>
                </c:pt>
                <c:pt idx="2287">
                  <c:v>1.5724037476157471E-2</c:v>
                </c:pt>
                <c:pt idx="2288">
                  <c:v>1.5719944463671032E-2</c:v>
                </c:pt>
                <c:pt idx="2289">
                  <c:v>1.5715819156275346E-2</c:v>
                </c:pt>
                <c:pt idx="2290">
                  <c:v>1.5711661501884577E-2</c:v>
                </c:pt>
                <c:pt idx="2291">
                  <c:v>1.5707471448445365E-2</c:v>
                </c:pt>
                <c:pt idx="2292">
                  <c:v>1.5703248943874371E-2</c:v>
                </c:pt>
                <c:pt idx="2293">
                  <c:v>1.5699064021140283E-2</c:v>
                </c:pt>
                <c:pt idx="2294">
                  <c:v>1.5694607003776097E-2</c:v>
                </c:pt>
                <c:pt idx="2295">
                  <c:v>1.5690386202702189E-2</c:v>
                </c:pt>
                <c:pt idx="2296">
                  <c:v>1.5686033372930563E-2</c:v>
                </c:pt>
                <c:pt idx="2297">
                  <c:v>1.5681647831680412E-2</c:v>
                </c:pt>
                <c:pt idx="2298">
                  <c:v>1.5676617825119976E-2</c:v>
                </c:pt>
                <c:pt idx="2299">
                  <c:v>1.5672119989300914E-2</c:v>
                </c:pt>
                <c:pt idx="2300">
                  <c:v>1.5667633849474841E-2</c:v>
                </c:pt>
                <c:pt idx="2301">
                  <c:v>1.5663114787563066E-2</c:v>
                </c:pt>
                <c:pt idx="2302">
                  <c:v>1.5658562751504006E-2</c:v>
                </c:pt>
                <c:pt idx="2303">
                  <c:v>1.5653977689225766E-2</c:v>
                </c:pt>
                <c:pt idx="2304">
                  <c:v>1.5649359548661614E-2</c:v>
                </c:pt>
                <c:pt idx="2305">
                  <c:v>1.5644708277757696E-2</c:v>
                </c:pt>
                <c:pt idx="2306">
                  <c:v>1.5640023824439544E-2</c:v>
                </c:pt>
                <c:pt idx="2307">
                  <c:v>1.5635306136645575E-2</c:v>
                </c:pt>
                <c:pt idx="2308">
                  <c:v>1.5630555162316789E-2</c:v>
                </c:pt>
                <c:pt idx="2309">
                  <c:v>1.5625770849383866E-2</c:v>
                </c:pt>
                <c:pt idx="2310">
                  <c:v>1.5620944699709371E-2</c:v>
                </c:pt>
                <c:pt idx="2311">
                  <c:v>1.5616090949415184E-2</c:v>
                </c:pt>
                <c:pt idx="2312">
                  <c:v>1.5611217358370262E-2</c:v>
                </c:pt>
                <c:pt idx="2313">
                  <c:v>1.5606299170417882E-2</c:v>
                </c:pt>
                <c:pt idx="2314">
                  <c:v>1.5598522826686612E-2</c:v>
                </c:pt>
                <c:pt idx="2315">
                  <c:v>1.5596361945720578E-2</c:v>
                </c:pt>
                <c:pt idx="2316">
                  <c:v>1.5589181414330451E-2</c:v>
                </c:pt>
                <c:pt idx="2317">
                  <c:v>1.5584114035968367E-2</c:v>
                </c:pt>
                <c:pt idx="2318">
                  <c:v>1.5579012828148338E-2</c:v>
                </c:pt>
                <c:pt idx="2319">
                  <c:v>1.5573877738808785E-2</c:v>
                </c:pt>
                <c:pt idx="2320">
                  <c:v>1.5568744314758298E-2</c:v>
                </c:pt>
                <c:pt idx="2321">
                  <c:v>1.5563543962897164E-2</c:v>
                </c:pt>
                <c:pt idx="2322">
                  <c:v>1.5558309578448615E-2</c:v>
                </c:pt>
                <c:pt idx="2323">
                  <c:v>1.5553041109363619E-2</c:v>
                </c:pt>
                <c:pt idx="2324">
                  <c:v>1.5547692247263368E-2</c:v>
                </c:pt>
                <c:pt idx="2325">
                  <c:v>1.5542352775583084E-2</c:v>
                </c:pt>
                <c:pt idx="2326">
                  <c:v>1.5536979057983154E-2</c:v>
                </c:pt>
                <c:pt idx="2327">
                  <c:v>1.5531571042401993E-2</c:v>
                </c:pt>
                <c:pt idx="2328">
                  <c:v>1.5526128676788336E-2</c:v>
                </c:pt>
                <c:pt idx="2329">
                  <c:v>1.552065190908576E-2</c:v>
                </c:pt>
                <c:pt idx="2330">
                  <c:v>1.5515140687240419E-2</c:v>
                </c:pt>
                <c:pt idx="2331">
                  <c:v>1.5509594959195891E-2</c:v>
                </c:pt>
                <c:pt idx="2332">
                  <c:v>1.5504014672900907E-2</c:v>
                </c:pt>
                <c:pt idx="2333">
                  <c:v>1.5498470311205992E-2</c:v>
                </c:pt>
                <c:pt idx="2334">
                  <c:v>1.549282347546832E-2</c:v>
                </c:pt>
                <c:pt idx="2335">
                  <c:v>1.5487141930441872E-2</c:v>
                </c:pt>
                <c:pt idx="2336">
                  <c:v>1.5481425624072287E-2</c:v>
                </c:pt>
                <c:pt idx="2337">
                  <c:v>1.54755930457949E-2</c:v>
                </c:pt>
                <c:pt idx="2338">
                  <c:v>1.5469804316884491E-2</c:v>
                </c:pt>
                <c:pt idx="2339">
                  <c:v>1.5463980665357025E-2</c:v>
                </c:pt>
                <c:pt idx="2340">
                  <c:v>1.5458122039161236E-2</c:v>
                </c:pt>
                <c:pt idx="2341">
                  <c:v>1.5452228386248436E-2</c:v>
                </c:pt>
                <c:pt idx="2342">
                  <c:v>1.5446394882871139E-2</c:v>
                </c:pt>
                <c:pt idx="2343">
                  <c:v>1.5440433789708052E-2</c:v>
                </c:pt>
                <c:pt idx="2344">
                  <c:v>1.5434437518804245E-2</c:v>
                </c:pt>
                <c:pt idx="2345">
                  <c:v>1.5428198646548763E-2</c:v>
                </c:pt>
                <c:pt idx="2346">
                  <c:v>1.5422232899191679E-2</c:v>
                </c:pt>
                <c:pt idx="2347">
                  <c:v>1.5416127992941474E-2</c:v>
                </c:pt>
                <c:pt idx="2348">
                  <c:v>1.5409987695638602E-2</c:v>
                </c:pt>
                <c:pt idx="2349">
                  <c:v>1.5403811955234372E-2</c:v>
                </c:pt>
                <c:pt idx="2350">
                  <c:v>1.5396710499712678E-2</c:v>
                </c:pt>
                <c:pt idx="2351">
                  <c:v>1.5390458634545181E-2</c:v>
                </c:pt>
                <c:pt idx="2352">
                  <c:v>1.5384171162696209E-2</c:v>
                </c:pt>
                <c:pt idx="2353">
                  <c:v>1.5377848032127391E-2</c:v>
                </c:pt>
                <c:pt idx="2354">
                  <c:v>1.5371489190795192E-2</c:v>
                </c:pt>
                <c:pt idx="2355">
                  <c:v>1.5365489868451401E-2</c:v>
                </c:pt>
                <c:pt idx="2356">
                  <c:v>1.5359067957976575E-2</c:v>
                </c:pt>
                <c:pt idx="2357">
                  <c:v>1.5352610195999983E-2</c:v>
                </c:pt>
                <c:pt idx="2358">
                  <c:v>1.5346116530480394E-2</c:v>
                </c:pt>
                <c:pt idx="2359">
                  <c:v>1.5338581089384715E-2</c:v>
                </c:pt>
                <c:pt idx="2360">
                  <c:v>1.5332583302304968E-2</c:v>
                </c:pt>
                <c:pt idx="2361">
                  <c:v>1.5325973028407679E-2</c:v>
                </c:pt>
                <c:pt idx="2362">
                  <c:v>1.5319326627411659E-2</c:v>
                </c:pt>
                <c:pt idx="2363">
                  <c:v>1.5312644047268219E-2</c:v>
                </c:pt>
                <c:pt idx="2364">
                  <c:v>1.5303840061309248E-2</c:v>
                </c:pt>
                <c:pt idx="2365">
                  <c:v>1.5297071705598353E-2</c:v>
                </c:pt>
                <c:pt idx="2366">
                  <c:v>1.529026699462116E-2</c:v>
                </c:pt>
                <c:pt idx="2367">
                  <c:v>1.5282613535247886E-2</c:v>
                </c:pt>
                <c:pt idx="2368">
                  <c:v>1.5276548298724379E-2</c:v>
                </c:pt>
                <c:pt idx="2369">
                  <c:v>1.5269634209725547E-2</c:v>
                </c:pt>
                <c:pt idx="2370">
                  <c:v>1.526268355730942E-2</c:v>
                </c:pt>
                <c:pt idx="2371">
                  <c:v>1.5255696289442622E-2</c:v>
                </c:pt>
                <c:pt idx="2372">
                  <c:v>1.5248672354086779E-2</c:v>
                </c:pt>
                <c:pt idx="2373">
                  <c:v>1.5241611699208513E-2</c:v>
                </c:pt>
                <c:pt idx="2374">
                  <c:v>1.5234514272764454E-2</c:v>
                </c:pt>
                <c:pt idx="2375">
                  <c:v>1.5227380022736214E-2</c:v>
                </c:pt>
                <c:pt idx="2376">
                  <c:v>1.5220208897072929E-2</c:v>
                </c:pt>
                <c:pt idx="2377">
                  <c:v>1.5213000843748714E-2</c:v>
                </c:pt>
                <c:pt idx="2378">
                  <c:v>1.5205755810730193E-2</c:v>
                </c:pt>
                <c:pt idx="2379">
                  <c:v>1.5198473745983987E-2</c:v>
                </c:pt>
                <c:pt idx="2380">
                  <c:v>1.5191770615612617E-2</c:v>
                </c:pt>
                <c:pt idx="2381">
                  <c:v>1.518379831317751E-2</c:v>
                </c:pt>
                <c:pt idx="2382">
                  <c:v>1.517640484105548E-2</c:v>
                </c:pt>
                <c:pt idx="2383">
                  <c:v>1.5168974129082247E-2</c:v>
                </c:pt>
                <c:pt idx="2384">
                  <c:v>1.5161506125221935E-2</c:v>
                </c:pt>
                <c:pt idx="2385">
                  <c:v>1.5154000777448662E-2</c:v>
                </c:pt>
                <c:pt idx="2386">
                  <c:v>1.5146458033736543E-2</c:v>
                </c:pt>
                <c:pt idx="2387">
                  <c:v>1.5138877842052201E-2</c:v>
                </c:pt>
                <c:pt idx="2388">
                  <c:v>1.5131260150362258E-2</c:v>
                </c:pt>
                <c:pt idx="2389">
                  <c:v>1.5123604906653321E-2</c:v>
                </c:pt>
                <c:pt idx="2390">
                  <c:v>1.5115912058884517E-2</c:v>
                </c:pt>
                <c:pt idx="2391">
                  <c:v>1.5108181555037459E-2</c:v>
                </c:pt>
                <c:pt idx="2392">
                  <c:v>1.5100413343083763E-2</c:v>
                </c:pt>
                <c:pt idx="2393">
                  <c:v>1.5093340284705976E-2</c:v>
                </c:pt>
                <c:pt idx="2394">
                  <c:v>1.5084763586755423E-2</c:v>
                </c:pt>
                <c:pt idx="2395">
                  <c:v>1.5076881938329012E-2</c:v>
                </c:pt>
                <c:pt idx="2396">
                  <c:v>1.5068962373699923E-2</c:v>
                </c:pt>
                <c:pt idx="2397">
                  <c:v>1.5061004840839776E-2</c:v>
                </c:pt>
                <c:pt idx="2398">
                  <c:v>1.5053009287727681E-2</c:v>
                </c:pt>
                <c:pt idx="2399">
                  <c:v>1.5044975662340254E-2</c:v>
                </c:pt>
                <c:pt idx="2400">
                  <c:v>1.5036903912661603E-2</c:v>
                </c:pt>
                <c:pt idx="2401">
                  <c:v>1.5024413353651206E-2</c:v>
                </c:pt>
                <c:pt idx="2402">
                  <c:v>1.5019751215486649E-2</c:v>
                </c:pt>
                <c:pt idx="2403">
                  <c:v>1.5012459397624467E-2</c:v>
                </c:pt>
                <c:pt idx="2404">
                  <c:v>1.5004234630549562E-2</c:v>
                </c:pt>
                <c:pt idx="2405">
                  <c:v>1.4995971479078996E-2</c:v>
                </c:pt>
                <c:pt idx="2406">
                  <c:v>1.498852230143091E-2</c:v>
                </c:pt>
                <c:pt idx="2407">
                  <c:v>1.4980478154207015E-2</c:v>
                </c:pt>
                <c:pt idx="2408">
                  <c:v>1.4972111956395346E-2</c:v>
                </c:pt>
                <c:pt idx="2409">
                  <c:v>1.496370718660949E-2</c:v>
                </c:pt>
                <c:pt idx="2410">
                  <c:v>1.4955263792833913E-2</c:v>
                </c:pt>
                <c:pt idx="2411">
                  <c:v>1.4945583584896893E-2</c:v>
                </c:pt>
                <c:pt idx="2412">
                  <c:v>1.4937050286151776E-2</c:v>
                </c:pt>
                <c:pt idx="2413">
                  <c:v>1.4928478186876371E-2</c:v>
                </c:pt>
                <c:pt idx="2414">
                  <c:v>1.4919867235057283E-2</c:v>
                </c:pt>
                <c:pt idx="2415">
                  <c:v>1.4911217378681119E-2</c:v>
                </c:pt>
                <c:pt idx="2416">
                  <c:v>1.4902528565731987E-2</c:v>
                </c:pt>
                <c:pt idx="2417">
                  <c:v>1.4893800744196495E-2</c:v>
                </c:pt>
                <c:pt idx="2418">
                  <c:v>1.4885033862073738E-2</c:v>
                </c:pt>
                <c:pt idx="2419">
                  <c:v>1.4877202372269322E-2</c:v>
                </c:pt>
                <c:pt idx="2420">
                  <c:v>1.4867382707980381E-2</c:v>
                </c:pt>
                <c:pt idx="2421">
                  <c:v>1.485849833200048E-2</c:v>
                </c:pt>
                <c:pt idx="2422">
                  <c:v>1.4849574687379741E-2</c:v>
                </c:pt>
                <c:pt idx="2423">
                  <c:v>1.4840611722112262E-2</c:v>
                </c:pt>
                <c:pt idx="2424">
                  <c:v>1.4831609384189648E-2</c:v>
                </c:pt>
                <c:pt idx="2425">
                  <c:v>1.4822567621605998E-2</c:v>
                </c:pt>
                <c:pt idx="2426">
                  <c:v>1.4813486382352914E-2</c:v>
                </c:pt>
                <c:pt idx="2427">
                  <c:v>1.4804365614417003E-2</c:v>
                </c:pt>
                <c:pt idx="2428">
                  <c:v>1.479520526579986E-2</c:v>
                </c:pt>
                <c:pt idx="2429">
                  <c:v>1.4786005284495585E-2</c:v>
                </c:pt>
                <c:pt idx="2430">
                  <c:v>1.4776765618493282E-2</c:v>
                </c:pt>
                <c:pt idx="2431">
                  <c:v>1.4767486215797043E-2</c:v>
                </c:pt>
                <c:pt idx="2432">
                  <c:v>1.4758167024398472E-2</c:v>
                </c:pt>
                <c:pt idx="2433">
                  <c:v>1.4748807992294166E-2</c:v>
                </c:pt>
                <c:pt idx="2434">
                  <c:v>1.4739409067478226E-2</c:v>
                </c:pt>
                <c:pt idx="2435">
                  <c:v>1.4729970197954745E-2</c:v>
                </c:pt>
                <c:pt idx="2436">
                  <c:v>1.472049133172032E-2</c:v>
                </c:pt>
                <c:pt idx="2437">
                  <c:v>1.4710972416774049E-2</c:v>
                </c:pt>
                <c:pt idx="2438">
                  <c:v>1.4701413401115027E-2</c:v>
                </c:pt>
                <c:pt idx="2439">
                  <c:v>1.4691814232742351E-2</c:v>
                </c:pt>
                <c:pt idx="2440">
                  <c:v>1.4682174859660113E-2</c:v>
                </c:pt>
                <c:pt idx="2441">
                  <c:v>1.4672495229869909E-2</c:v>
                </c:pt>
                <c:pt idx="2442">
                  <c:v>1.4662775291368335E-2</c:v>
                </c:pt>
                <c:pt idx="2443">
                  <c:v>1.4653014992166979E-2</c:v>
                </c:pt>
                <c:pt idx="2444">
                  <c:v>1.464321428026244E-2</c:v>
                </c:pt>
                <c:pt idx="2445">
                  <c:v>1.4633373103661307E-2</c:v>
                </c:pt>
                <c:pt idx="2446">
                  <c:v>1.4623491410367673E-2</c:v>
                </c:pt>
                <c:pt idx="2447">
                  <c:v>1.4613569148390626E-2</c:v>
                </c:pt>
                <c:pt idx="2448">
                  <c:v>1.4603606265729263E-2</c:v>
                </c:pt>
                <c:pt idx="2449">
                  <c:v>1.4593602710392672E-2</c:v>
                </c:pt>
                <c:pt idx="2450">
                  <c:v>1.4583558430389942E-2</c:v>
                </c:pt>
                <c:pt idx="2451">
                  <c:v>1.4573473373730161E-2</c:v>
                </c:pt>
                <c:pt idx="2452">
                  <c:v>1.456334748841992E-2</c:v>
                </c:pt>
                <c:pt idx="2453">
                  <c:v>1.455318072246331E-2</c:v>
                </c:pt>
                <c:pt idx="2454">
                  <c:v>1.45442891207459E-2</c:v>
                </c:pt>
                <c:pt idx="2455">
                  <c:v>1.4532724340669823E-2</c:v>
                </c:pt>
                <c:pt idx="2456">
                  <c:v>1.4522434620851121E-2</c:v>
                </c:pt>
                <c:pt idx="2457">
                  <c:v>1.45121038124299E-2</c:v>
                </c:pt>
                <c:pt idx="2458">
                  <c:v>1.4503088190693408E-2</c:v>
                </c:pt>
                <c:pt idx="2459">
                  <c:v>1.44931399527648E-2</c:v>
                </c:pt>
                <c:pt idx="2460">
                  <c:v>1.448269904664512E-2</c:v>
                </c:pt>
                <c:pt idx="2461">
                  <c:v>1.4472216864260177E-2</c:v>
                </c:pt>
                <c:pt idx="2462">
                  <c:v>1.4461693353617276E-2</c:v>
                </c:pt>
                <c:pt idx="2463">
                  <c:v>1.4449253190070843E-2</c:v>
                </c:pt>
                <c:pt idx="2464">
                  <c:v>1.4438633305836335E-2</c:v>
                </c:pt>
                <c:pt idx="2465">
                  <c:v>1.4427495471770772E-2</c:v>
                </c:pt>
                <c:pt idx="2466">
                  <c:v>1.4417268971939345E-2</c:v>
                </c:pt>
                <c:pt idx="2467">
                  <c:v>1.4406524418310029E-2</c:v>
                </c:pt>
                <c:pt idx="2468">
                  <c:v>1.439573820424811E-2</c:v>
                </c:pt>
                <c:pt idx="2469">
                  <c:v>1.4384910277782659E-2</c:v>
                </c:pt>
                <c:pt idx="2470">
                  <c:v>1.4374040586922765E-2</c:v>
                </c:pt>
                <c:pt idx="2471">
                  <c:v>1.4363129079697501E-2</c:v>
                </c:pt>
                <c:pt idx="2472">
                  <c:v>1.4352175704123449E-2</c:v>
                </c:pt>
                <c:pt idx="2473">
                  <c:v>1.4341180408224685E-2</c:v>
                </c:pt>
                <c:pt idx="2474">
                  <c:v>1.4330143140020291E-2</c:v>
                </c:pt>
                <c:pt idx="2475">
                  <c:v>1.4319063847539337E-2</c:v>
                </c:pt>
                <c:pt idx="2476">
                  <c:v>1.4307942478805902E-2</c:v>
                </c:pt>
                <c:pt idx="2477">
                  <c:v>1.4296778981841562E-2</c:v>
                </c:pt>
                <c:pt idx="2478">
                  <c:v>1.42855733046654E-2</c:v>
                </c:pt>
                <c:pt idx="2479">
                  <c:v>1.4274325395318976E-2</c:v>
                </c:pt>
                <c:pt idx="2480">
                  <c:v>1.4263035201818874E-2</c:v>
                </c:pt>
                <c:pt idx="2481">
                  <c:v>1.4251702672196664E-2</c:v>
                </c:pt>
                <c:pt idx="2482">
                  <c:v>1.4240327754476423E-2</c:v>
                </c:pt>
                <c:pt idx="2483">
                  <c:v>1.4228910396687222E-2</c:v>
                </c:pt>
                <c:pt idx="2484">
                  <c:v>1.4217450546860633E-2</c:v>
                </c:pt>
                <c:pt idx="2485">
                  <c:v>1.4205948153028225E-2</c:v>
                </c:pt>
                <c:pt idx="2486">
                  <c:v>1.4194403163216573E-2</c:v>
                </c:pt>
                <c:pt idx="2487">
                  <c:v>1.4182815525467241E-2</c:v>
                </c:pt>
                <c:pt idx="2488">
                  <c:v>1.4171182918689407E-2</c:v>
                </c:pt>
                <c:pt idx="2489">
                  <c:v>1.4159491523997036E-2</c:v>
                </c:pt>
                <c:pt idx="2490">
                  <c:v>1.4147750162136763E-2</c:v>
                </c:pt>
                <c:pt idx="2491">
                  <c:v>1.4135972455349421E-2</c:v>
                </c:pt>
                <c:pt idx="2492">
                  <c:v>1.4124172051984962E-2</c:v>
                </c:pt>
                <c:pt idx="2493">
                  <c:v>1.411406539608649E-2</c:v>
                </c:pt>
                <c:pt idx="2494">
                  <c:v>1.410058928835306E-2</c:v>
                </c:pt>
                <c:pt idx="2495">
                  <c:v>1.4088827300569318E-2</c:v>
                </c:pt>
                <c:pt idx="2496">
                  <c:v>1.4077085091716568E-2</c:v>
                </c:pt>
                <c:pt idx="2497">
                  <c:v>1.4065362729338282E-2</c:v>
                </c:pt>
                <c:pt idx="2498">
                  <c:v>1.4053660280952951E-2</c:v>
                </c:pt>
                <c:pt idx="2499">
                  <c:v>1.4041977814104045E-2</c:v>
                </c:pt>
                <c:pt idx="2500">
                  <c:v>1.4030315396320048E-2</c:v>
                </c:pt>
                <c:pt idx="2501">
                  <c:v>1.4018673095131939E-2</c:v>
                </c:pt>
                <c:pt idx="2502">
                  <c:v>1.4007050978073199E-2</c:v>
                </c:pt>
                <c:pt idx="2503">
                  <c:v>1.3995449112677305E-2</c:v>
                </c:pt>
                <c:pt idx="2504">
                  <c:v>1.3983867566475239E-2</c:v>
                </c:pt>
                <c:pt idx="2505">
                  <c:v>1.3972306406997981E-2</c:v>
                </c:pt>
                <c:pt idx="2506">
                  <c:v>1.3960765701776512E-2</c:v>
                </c:pt>
                <c:pt idx="2507">
                  <c:v>1.3949245518341813E-2</c:v>
                </c:pt>
                <c:pt idx="2508">
                  <c:v>1.3937745924227363E-2</c:v>
                </c:pt>
                <c:pt idx="2509">
                  <c:v>1.3926266986961644E-2</c:v>
                </c:pt>
                <c:pt idx="2510">
                  <c:v>1.3914808774078136E-2</c:v>
                </c:pt>
                <c:pt idx="2511">
                  <c:v>1.3905011880597534E-2</c:v>
                </c:pt>
                <c:pt idx="2512">
                  <c:v>1.3893592155043384E-2</c:v>
                </c:pt>
                <c:pt idx="2513">
                  <c:v>1.3882193338482391E-2</c:v>
                </c:pt>
                <c:pt idx="2514">
                  <c:v>1.3870815498446742E-2</c:v>
                </c:pt>
                <c:pt idx="2515">
                  <c:v>1.3857288528653847E-2</c:v>
                </c:pt>
                <c:pt idx="2516">
                  <c:v>1.3846498490465986E-2</c:v>
                </c:pt>
                <c:pt idx="2517">
                  <c:v>1.3835187239092939E-2</c:v>
                </c:pt>
                <c:pt idx="2518">
                  <c:v>1.3823897252339956E-2</c:v>
                </c:pt>
                <c:pt idx="2519">
                  <c:v>1.3814243309662187E-2</c:v>
                </c:pt>
                <c:pt idx="2520">
                  <c:v>1.3801381342823105E-2</c:v>
                </c:pt>
                <c:pt idx="2521">
                  <c:v>1.3790155555111205E-2</c:v>
                </c:pt>
                <c:pt idx="2522">
                  <c:v>1.3778951302138298E-2</c:v>
                </c:pt>
                <c:pt idx="2523">
                  <c:v>1.3767768651432866E-2</c:v>
                </c:pt>
                <c:pt idx="2524">
                  <c:v>1.3756607670523391E-2</c:v>
                </c:pt>
                <c:pt idx="2525">
                  <c:v>1.374546842693336E-2</c:v>
                </c:pt>
                <c:pt idx="2526">
                  <c:v>1.3734350988198751E-2</c:v>
                </c:pt>
                <c:pt idx="2527">
                  <c:v>1.3723255421845548E-2</c:v>
                </c:pt>
                <c:pt idx="2528">
                  <c:v>1.3712181795402234E-2</c:v>
                </c:pt>
                <c:pt idx="2529">
                  <c:v>1.3701130176392295E-2</c:v>
                </c:pt>
                <c:pt idx="2530">
                  <c:v>1.3690100632349211E-2</c:v>
                </c:pt>
                <c:pt idx="2531">
                  <c:v>1.3679093230798967E-2</c:v>
                </c:pt>
                <c:pt idx="2532">
                  <c:v>1.3668108039265048E-2</c:v>
                </c:pt>
                <c:pt idx="2533">
                  <c:v>1.3657145125280934E-2</c:v>
                </c:pt>
                <c:pt idx="2534">
                  <c:v>1.3646204556367614E-2</c:v>
                </c:pt>
                <c:pt idx="2535">
                  <c:v>1.3635286400058566E-2</c:v>
                </c:pt>
                <c:pt idx="2536">
                  <c:v>1.3624390723879776E-2</c:v>
                </c:pt>
                <c:pt idx="2537">
                  <c:v>1.3613517595357227E-2</c:v>
                </c:pt>
                <c:pt idx="2538">
                  <c:v>1.3602667082014408E-2</c:v>
                </c:pt>
                <c:pt idx="2539">
                  <c:v>1.3591839251377302E-2</c:v>
                </c:pt>
                <c:pt idx="2540">
                  <c:v>1.3581034170981887E-2</c:v>
                </c:pt>
                <c:pt idx="2541">
                  <c:v>1.3571789689364434E-2</c:v>
                </c:pt>
                <c:pt idx="2542">
                  <c:v>1.3559492530995088E-2</c:v>
                </c:pt>
                <c:pt idx="2543">
                  <c:v>1.3548756106463167E-2</c:v>
                </c:pt>
                <c:pt idx="2544">
                  <c:v>1.3538042702269382E-2</c:v>
                </c:pt>
                <c:pt idx="2545">
                  <c:v>1.3527352385942215E-2</c:v>
                </c:pt>
                <c:pt idx="2546">
                  <c:v>1.3516685225007652E-2</c:v>
                </c:pt>
                <c:pt idx="2547">
                  <c:v>1.3506041286991677E-2</c:v>
                </c:pt>
                <c:pt idx="2548">
                  <c:v>1.3495420639415279E-2</c:v>
                </c:pt>
                <c:pt idx="2549">
                  <c:v>1.3484823349811936E-2</c:v>
                </c:pt>
                <c:pt idx="2550">
                  <c:v>1.347424948570014E-2</c:v>
                </c:pt>
                <c:pt idx="2551">
                  <c:v>1.3463699114608374E-2</c:v>
                </c:pt>
                <c:pt idx="2552">
                  <c:v>1.3453172304062622E-2</c:v>
                </c:pt>
                <c:pt idx="2553">
                  <c:v>1.3441674919748896E-2</c:v>
                </c:pt>
                <c:pt idx="2554">
                  <c:v>1.3433677857773833E-2</c:v>
                </c:pt>
                <c:pt idx="2555">
                  <c:v>1.342173391094631E-2</c:v>
                </c:pt>
                <c:pt idx="2556">
                  <c:v>1.3411302017829474E-2</c:v>
                </c:pt>
                <c:pt idx="2557">
                  <c:v>1.3400894022881082E-2</c:v>
                </c:pt>
                <c:pt idx="2558">
                  <c:v>1.3388538155174603E-2</c:v>
                </c:pt>
                <c:pt idx="2559">
                  <c:v>1.3379161106955405E-2</c:v>
                </c:pt>
                <c:pt idx="2560">
                  <c:v>1.3368827315793273E-2</c:v>
                </c:pt>
                <c:pt idx="2561">
                  <c:v>1.3358517696526595E-2</c:v>
                </c:pt>
                <c:pt idx="2562">
                  <c:v>1.3348232316683291E-2</c:v>
                </c:pt>
                <c:pt idx="2563">
                  <c:v>1.3339423141701192E-2</c:v>
                </c:pt>
                <c:pt idx="2564">
                  <c:v>1.332918234173887E-2</c:v>
                </c:pt>
                <c:pt idx="2565">
                  <c:v>1.3318965965713707E-2</c:v>
                </c:pt>
                <c:pt idx="2566">
                  <c:v>1.3308774081151688E-2</c:v>
                </c:pt>
                <c:pt idx="2567">
                  <c:v>1.3297171372095941E-2</c:v>
                </c:pt>
                <c:pt idx="2568">
                  <c:v>1.3287032846770857E-2</c:v>
                </c:pt>
                <c:pt idx="2569">
                  <c:v>1.3276919033531056E-2</c:v>
                </c:pt>
                <c:pt idx="2570">
                  <c:v>1.3266355975648236E-2</c:v>
                </c:pt>
                <c:pt idx="2571">
                  <c:v>1.3256765813393186E-2</c:v>
                </c:pt>
                <c:pt idx="2572">
                  <c:v>1.324672654154322E-2</c:v>
                </c:pt>
                <c:pt idx="2573">
                  <c:v>1.323671225186958E-2</c:v>
                </c:pt>
                <c:pt idx="2574">
                  <c:v>1.322149379989046E-2</c:v>
                </c:pt>
                <c:pt idx="2575">
                  <c:v>1.3216758889144911E-2</c:v>
                </c:pt>
                <c:pt idx="2576">
                  <c:v>1.3206819951134246E-2</c:v>
                </c:pt>
                <c:pt idx="2577">
                  <c:v>1.3196906265396111E-2</c:v>
                </c:pt>
                <c:pt idx="2578">
                  <c:v>1.3187017899445534E-2</c:v>
                </c:pt>
                <c:pt idx="2579">
                  <c:v>1.3177154920807854E-2</c:v>
                </c:pt>
                <c:pt idx="2580">
                  <c:v>1.3167317397005832E-2</c:v>
                </c:pt>
                <c:pt idx="2581">
                  <c:v>1.3157505395554495E-2</c:v>
                </c:pt>
                <c:pt idx="2582">
                  <c:v>1.3147718983986919E-2</c:v>
                </c:pt>
                <c:pt idx="2583">
                  <c:v>1.3137958229820708E-2</c:v>
                </c:pt>
                <c:pt idx="2584">
                  <c:v>1.3127769471897865E-2</c:v>
                </c:pt>
                <c:pt idx="2585">
                  <c:v>1.3118513963780845E-2</c:v>
                </c:pt>
                <c:pt idx="2586">
                  <c:v>1.3108830586950141E-2</c:v>
                </c:pt>
                <c:pt idx="2587">
                  <c:v>1.3099173137606689E-2</c:v>
                </c:pt>
                <c:pt idx="2588">
                  <c:v>1.3089541683273254E-2</c:v>
                </c:pt>
                <c:pt idx="2589">
                  <c:v>1.3079936291480332E-2</c:v>
                </c:pt>
                <c:pt idx="2590">
                  <c:v>1.3070357029740368E-2</c:v>
                </c:pt>
                <c:pt idx="2591">
                  <c:v>1.3060803965573549E-2</c:v>
                </c:pt>
                <c:pt idx="2592">
                  <c:v>1.305127716650779E-2</c:v>
                </c:pt>
                <c:pt idx="2593">
                  <c:v>1.3043097694584052E-2</c:v>
                </c:pt>
                <c:pt idx="2594">
                  <c:v>1.3032302633760193E-2</c:v>
                </c:pt>
                <c:pt idx="2595">
                  <c:v>1.3022855035116139E-2</c:v>
                </c:pt>
                <c:pt idx="2596">
                  <c:v>1.3013433971664195E-2</c:v>
                </c:pt>
                <c:pt idx="2597">
                  <c:v>1.3003171999550681E-2</c:v>
                </c:pt>
                <c:pt idx="2598">
                  <c:v>1.2994671720394153E-2</c:v>
                </c:pt>
                <c:pt idx="2599">
                  <c:v>1.2985330667621581E-2</c:v>
                </c:pt>
                <c:pt idx="2600">
                  <c:v>1.2976016420121849E-2</c:v>
                </c:pt>
                <c:pt idx="2601">
                  <c:v>1.2966729045415138E-2</c:v>
                </c:pt>
                <c:pt idx="2602">
                  <c:v>1.2957468611021636E-2</c:v>
                </c:pt>
                <c:pt idx="2603">
                  <c:v>1.2948235184461521E-2</c:v>
                </c:pt>
                <c:pt idx="2604">
                  <c:v>1.2939028833260136E-2</c:v>
                </c:pt>
                <c:pt idx="2605">
                  <c:v>1.2929849624935085E-2</c:v>
                </c:pt>
                <c:pt idx="2606">
                  <c:v>1.2920697627009129E-2</c:v>
                </c:pt>
                <c:pt idx="2607">
                  <c:v>1.291157290700245E-2</c:v>
                </c:pt>
                <c:pt idx="2608">
                  <c:v>1.2902475532437813E-2</c:v>
                </c:pt>
                <c:pt idx="2609">
                  <c:v>1.2893405570837974E-2</c:v>
                </c:pt>
                <c:pt idx="2610">
                  <c:v>1.2880496169795632E-2</c:v>
                </c:pt>
                <c:pt idx="2611">
                  <c:v>1.2871493063640846E-2</c:v>
                </c:pt>
                <c:pt idx="2612">
                  <c:v>1.2862517601950842E-2</c:v>
                </c:pt>
                <c:pt idx="2613">
                  <c:v>1.2853569852243224E-2</c:v>
                </c:pt>
                <c:pt idx="2614">
                  <c:v>1.2844649882043332E-2</c:v>
                </c:pt>
                <c:pt idx="2615">
                  <c:v>1.283697025604047E-2</c:v>
                </c:pt>
                <c:pt idx="2616">
                  <c:v>1.2828100997909684E-2</c:v>
                </c:pt>
                <c:pt idx="2617">
                  <c:v>1.2819259703735764E-2</c:v>
                </c:pt>
                <c:pt idx="2618">
                  <c:v>1.2810446441047547E-2</c:v>
                </c:pt>
                <c:pt idx="2619">
                  <c:v>1.2800469086871333E-2</c:v>
                </c:pt>
                <c:pt idx="2620">
                  <c:v>1.279171721164938E-2</c:v>
                </c:pt>
                <c:pt idx="2621">
                  <c:v>1.2782993588584167E-2</c:v>
                </c:pt>
                <c:pt idx="2622">
                  <c:v>1.2774298285190725E-2</c:v>
                </c:pt>
                <c:pt idx="2623">
                  <c:v>1.2765631368991814E-2</c:v>
                </c:pt>
                <c:pt idx="2624">
                  <c:v>1.2757381551132596E-2</c:v>
                </c:pt>
                <c:pt idx="2625">
                  <c:v>1.2746314641626455E-2</c:v>
                </c:pt>
                <c:pt idx="2626">
                  <c:v>1.2740186780104246E-2</c:v>
                </c:pt>
                <c:pt idx="2627">
                  <c:v>1.273163233769381E-2</c:v>
                </c:pt>
                <c:pt idx="2628">
                  <c:v>1.2722724959183503E-2</c:v>
                </c:pt>
                <c:pt idx="2629">
                  <c:v>1.2714229784109137E-2</c:v>
                </c:pt>
                <c:pt idx="2630">
                  <c:v>1.2705763468875742E-2</c:v>
                </c:pt>
                <c:pt idx="2631">
                  <c:v>1.2697326081008655E-2</c:v>
                </c:pt>
                <c:pt idx="2632">
                  <c:v>1.2689292257451967E-2</c:v>
                </c:pt>
                <c:pt idx="2633">
                  <c:v>1.2680911140416917E-2</c:v>
                </c:pt>
                <c:pt idx="2634">
                  <c:v>1.2672559147266504E-2</c:v>
                </c:pt>
                <c:pt idx="2635">
                  <c:v>1.2664236345528046E-2</c:v>
                </c:pt>
                <c:pt idx="2636">
                  <c:v>1.2655575415384571E-2</c:v>
                </c:pt>
                <c:pt idx="2637">
                  <c:v>1.2647313009654651E-2</c:v>
                </c:pt>
                <c:pt idx="2638">
                  <c:v>1.2639080003940055E-2</c:v>
                </c:pt>
                <c:pt idx="2639">
                  <c:v>1.2630876465758391E-2</c:v>
                </c:pt>
                <c:pt idx="2640">
                  <c:v>1.262270246262984E-2</c:v>
                </c:pt>
                <c:pt idx="2641">
                  <c:v>1.2614558062087477E-2</c:v>
                </c:pt>
                <c:pt idx="2642">
                  <c:v>1.2606443331641171E-2</c:v>
                </c:pt>
                <c:pt idx="2643">
                  <c:v>1.2598358338816264E-2</c:v>
                </c:pt>
                <c:pt idx="2644">
                  <c:v>1.2590303151132937E-2</c:v>
                </c:pt>
                <c:pt idx="2645">
                  <c:v>1.2582628710137378E-2</c:v>
                </c:pt>
                <c:pt idx="2646">
                  <c:v>1.257463147026705E-2</c:v>
                </c:pt>
                <c:pt idx="2647">
                  <c:v>1.2566664232056546E-2</c:v>
                </c:pt>
                <c:pt idx="2648">
                  <c:v>1.2558727063027852E-2</c:v>
                </c:pt>
                <c:pt idx="2649">
                  <c:v>1.2550476653131507E-2</c:v>
                </c:pt>
                <c:pt idx="2650">
                  <c:v>1.2542601714265342E-2</c:v>
                </c:pt>
                <c:pt idx="2651">
                  <c:v>1.2534757053194932E-2</c:v>
                </c:pt>
                <c:pt idx="2652">
                  <c:v>1.2526942737440459E-2</c:v>
                </c:pt>
                <c:pt idx="2653">
                  <c:v>1.2519158834527262E-2</c:v>
                </c:pt>
                <c:pt idx="2654">
                  <c:v>1.2511739282891732E-2</c:v>
                </c:pt>
                <c:pt idx="2655">
                  <c:v>1.2504014488740722E-2</c:v>
                </c:pt>
                <c:pt idx="2656">
                  <c:v>1.2496320303947428E-2</c:v>
                </c:pt>
                <c:pt idx="2657">
                  <c:v>1.2488000784308395E-2</c:v>
                </c:pt>
                <c:pt idx="2658">
                  <c:v>1.2480697875817797E-2</c:v>
                </c:pt>
                <c:pt idx="2659">
                  <c:v>1.2473097867907054E-2</c:v>
                </c:pt>
                <c:pt idx="2660">
                  <c:v>1.2465528745489183E-2</c:v>
                </c:pt>
                <c:pt idx="2661">
                  <c:v>1.2457990576094683E-2</c:v>
                </c:pt>
                <c:pt idx="2662">
                  <c:v>1.2449413513625388E-2</c:v>
                </c:pt>
                <c:pt idx="2663">
                  <c:v>1.2441941899492834E-2</c:v>
                </c:pt>
                <c:pt idx="2664">
                  <c:v>1.2434501450590676E-2</c:v>
                </c:pt>
                <c:pt idx="2665">
                  <c:v>1.2427092234446834E-2</c:v>
                </c:pt>
                <c:pt idx="2666">
                  <c:v>1.2419714318578912E-2</c:v>
                </c:pt>
                <c:pt idx="2667">
                  <c:v>1.241329280172351E-2</c:v>
                </c:pt>
                <c:pt idx="2668">
                  <c:v>1.2405971693760787E-2</c:v>
                </c:pt>
                <c:pt idx="2669">
                  <c:v>1.2398682070481495E-2</c:v>
                </c:pt>
                <c:pt idx="2670">
                  <c:v>1.2391423999403057E-2</c:v>
                </c:pt>
                <c:pt idx="2671">
                  <c:v>1.2383296606718582E-2</c:v>
                </c:pt>
                <c:pt idx="2672">
                  <c:v>1.2376107910507375E-2</c:v>
                </c:pt>
                <c:pt idx="2673">
                  <c:v>1.236895098723142E-2</c:v>
                </c:pt>
                <c:pt idx="2674">
                  <c:v>1.2361825904421213E-2</c:v>
                </c:pt>
                <c:pt idx="2675">
                  <c:v>1.2352420752491933E-2</c:v>
                </c:pt>
                <c:pt idx="2676">
                  <c:v>1.2345370751296603E-2</c:v>
                </c:pt>
                <c:pt idx="2677">
                  <c:v>1.2338352818489218E-2</c:v>
                </c:pt>
                <c:pt idx="2678">
                  <c:v>1.2331367021590767E-2</c:v>
                </c:pt>
                <c:pt idx="2679">
                  <c:v>1.2323705384563052E-2</c:v>
                </c:pt>
                <c:pt idx="2680">
                  <c:v>1.2317492105627104E-2</c:v>
                </c:pt>
                <c:pt idx="2681">
                  <c:v>1.2310603121618857E-2</c:v>
                </c:pt>
                <c:pt idx="2682">
                  <c:v>1.230374654361599E-2</c:v>
                </c:pt>
                <c:pt idx="2683">
                  <c:v>1.2296922439149482E-2</c:v>
                </c:pt>
                <c:pt idx="2684">
                  <c:v>1.229013087574532E-2</c:v>
                </c:pt>
                <c:pt idx="2685">
                  <c:v>1.2283371920929487E-2</c:v>
                </c:pt>
                <c:pt idx="2686">
                  <c:v>1.227664564222547E-2</c:v>
                </c:pt>
                <c:pt idx="2687">
                  <c:v>1.2269952107156756E-2</c:v>
                </c:pt>
                <c:pt idx="2688">
                  <c:v>1.2263291383254327E-2</c:v>
                </c:pt>
                <c:pt idx="2689">
                  <c:v>1.225666353803917E-2</c:v>
                </c:pt>
                <c:pt idx="2690">
                  <c:v>1.2250068639034772E-2</c:v>
                </c:pt>
                <c:pt idx="2691">
                  <c:v>1.2243506753779609E-2</c:v>
                </c:pt>
                <c:pt idx="2692">
                  <c:v>1.2237745209129269E-2</c:v>
                </c:pt>
                <c:pt idx="2693">
                  <c:v>1.2230482294585954E-2</c:v>
                </c:pt>
                <c:pt idx="2694">
                  <c:v>1.2224019855704427E-2</c:v>
                </c:pt>
                <c:pt idx="2695">
                  <c:v>1.2217590700671077E-2</c:v>
                </c:pt>
                <c:pt idx="2696">
                  <c:v>1.221119489701189E-2</c:v>
                </c:pt>
                <c:pt idx="2697">
                  <c:v>1.220483251225285E-2</c:v>
                </c:pt>
                <c:pt idx="2698">
                  <c:v>1.2198503613919942E-2</c:v>
                </c:pt>
                <c:pt idx="2699">
                  <c:v>1.2192208269539151E-2</c:v>
                </c:pt>
                <c:pt idx="2700">
                  <c:v>1.2185946546641457E-2</c:v>
                </c:pt>
                <c:pt idx="2701">
                  <c:v>1.2179718512750348E-2</c:v>
                </c:pt>
                <c:pt idx="2702">
                  <c:v>1.2173524235396804E-2</c:v>
                </c:pt>
                <c:pt idx="2703">
                  <c:v>1.2167363782114304E-2</c:v>
                </c:pt>
                <c:pt idx="2704">
                  <c:v>1.2161237220413845E-2</c:v>
                </c:pt>
                <c:pt idx="2705">
                  <c:v>1.2155826517406829E-2</c:v>
                </c:pt>
                <c:pt idx="2706">
                  <c:v>1.2149086041907953E-2</c:v>
                </c:pt>
                <c:pt idx="2707">
                  <c:v>1.2143061560156987E-2</c:v>
                </c:pt>
                <c:pt idx="2708">
                  <c:v>1.2137071240111985E-2</c:v>
                </c:pt>
                <c:pt idx="2709">
                  <c:v>1.2131115149296434E-2</c:v>
                </c:pt>
                <c:pt idx="2710">
                  <c:v>1.2125193355248809E-2</c:v>
                </c:pt>
                <c:pt idx="2711">
                  <c:v>1.2119305925490098E-2</c:v>
                </c:pt>
                <c:pt idx="2712">
                  <c:v>1.2113452927553781E-2</c:v>
                </c:pt>
                <c:pt idx="2713">
                  <c:v>1.2104532853373274E-2</c:v>
                </c:pt>
                <c:pt idx="2714">
                  <c:v>1.2101233507913209E-2</c:v>
                </c:pt>
                <c:pt idx="2715">
                  <c:v>1.2096101199966514E-2</c:v>
                </c:pt>
                <c:pt idx="2716">
                  <c:v>1.2090386604609593E-2</c:v>
                </c:pt>
                <c:pt idx="2717">
                  <c:v>1.2084706778722476E-2</c:v>
                </c:pt>
                <c:pt idx="2718">
                  <c:v>1.2079655250102158E-2</c:v>
                </c:pt>
                <c:pt idx="2719">
                  <c:v>1.2074038235061479E-2</c:v>
                </c:pt>
                <c:pt idx="2720">
                  <c:v>1.2068456173828923E-2</c:v>
                </c:pt>
                <c:pt idx="2721">
                  <c:v>1.2062909133942191E-2</c:v>
                </c:pt>
                <c:pt idx="2722">
                  <c:v>1.20573971829252E-2</c:v>
                </c:pt>
                <c:pt idx="2723">
                  <c:v>1.205136176398558E-2</c:v>
                </c:pt>
                <c:pt idx="2724">
                  <c:v>1.2045927215247054E-2</c:v>
                </c:pt>
                <c:pt idx="2725">
                  <c:v>1.2040346895600155E-2</c:v>
                </c:pt>
                <c:pt idx="2726">
                  <c:v>1.2035164114456431E-2</c:v>
                </c:pt>
                <c:pt idx="2727">
                  <c:v>1.2029835697468794E-2</c:v>
                </c:pt>
                <c:pt idx="2728">
                  <c:v>1.2024542792796744E-2</c:v>
                </c:pt>
                <c:pt idx="2729">
                  <c:v>1.2019285467968766E-2</c:v>
                </c:pt>
                <c:pt idx="2730">
                  <c:v>1.2014063790520835E-2</c:v>
                </c:pt>
                <c:pt idx="2731">
                  <c:v>1.2008877827983933E-2</c:v>
                </c:pt>
                <c:pt idx="2732">
                  <c:v>1.2003727647891538E-2</c:v>
                </c:pt>
                <c:pt idx="2733">
                  <c:v>1.1998613317779627E-2</c:v>
                </c:pt>
                <c:pt idx="2734">
                  <c:v>1.1993534905179182E-2</c:v>
                </c:pt>
                <c:pt idx="2735">
                  <c:v>1.1988492477626178E-2</c:v>
                </c:pt>
                <c:pt idx="2736">
                  <c:v>1.1983486102651597E-2</c:v>
                </c:pt>
                <c:pt idx="2737">
                  <c:v>1.1978515847791416E-2</c:v>
                </c:pt>
                <c:pt idx="2738">
                  <c:v>1.1973581780579112E-2</c:v>
                </c:pt>
                <c:pt idx="2739">
                  <c:v>1.1968683968553162E-2</c:v>
                </c:pt>
                <c:pt idx="2740">
                  <c:v>1.196382247923955E-2</c:v>
                </c:pt>
                <c:pt idx="2741">
                  <c:v>1.1958997380181746E-2</c:v>
                </c:pt>
                <c:pt idx="2742">
                  <c:v>1.1954208738915728E-2</c:v>
                </c:pt>
                <c:pt idx="2743">
                  <c:v>1.1949456622972476E-2</c:v>
                </c:pt>
                <c:pt idx="2744">
                  <c:v>1.1944741099887968E-2</c:v>
                </c:pt>
                <c:pt idx="2745">
                  <c:v>1.1940062237200677E-2</c:v>
                </c:pt>
                <c:pt idx="2746">
                  <c:v>1.1935420102449079E-2</c:v>
                </c:pt>
                <c:pt idx="2747">
                  <c:v>1.1930814763161657E-2</c:v>
                </c:pt>
                <c:pt idx="2748">
                  <c:v>1.1926246286881881E-2</c:v>
                </c:pt>
                <c:pt idx="2749">
                  <c:v>1.1921714741148226E-2</c:v>
                </c:pt>
                <c:pt idx="2750">
                  <c:v>1.1917220193491673E-2</c:v>
                </c:pt>
                <c:pt idx="2751">
                  <c:v>1.1912762711458191E-2</c:v>
                </c:pt>
                <c:pt idx="2752">
                  <c:v>1.1908342362576263E-2</c:v>
                </c:pt>
                <c:pt idx="2753">
                  <c:v>1.1904299229537292E-2</c:v>
                </c:pt>
                <c:pt idx="2754">
                  <c:v>1.1899613334438452E-2</c:v>
                </c:pt>
                <c:pt idx="2755">
                  <c:v>1.1895304790257022E-2</c:v>
                </c:pt>
                <c:pt idx="2756">
                  <c:v>1.189103364938604E-2</c:v>
                </c:pt>
                <c:pt idx="2757">
                  <c:v>1.1886799979363982E-2</c:v>
                </c:pt>
                <c:pt idx="2758">
                  <c:v>1.1882603847731821E-2</c:v>
                </c:pt>
                <c:pt idx="2759">
                  <c:v>1.1878445322023035E-2</c:v>
                </c:pt>
                <c:pt idx="2760">
                  <c:v>1.1874324469791087E-2</c:v>
                </c:pt>
                <c:pt idx="2761">
                  <c:v>1.1870241358566958E-2</c:v>
                </c:pt>
                <c:pt idx="2762">
                  <c:v>1.186619605589162E-2</c:v>
                </c:pt>
                <c:pt idx="2763">
                  <c:v>1.1862188629303549E-2</c:v>
                </c:pt>
                <c:pt idx="2764">
                  <c:v>1.1858219146348714E-2</c:v>
                </c:pt>
                <c:pt idx="2765">
                  <c:v>1.1854287674568087E-2</c:v>
                </c:pt>
                <c:pt idx="2766">
                  <c:v>1.1850394281502641E-2</c:v>
                </c:pt>
                <c:pt idx="2767">
                  <c:v>1.1846539034690851E-2</c:v>
                </c:pt>
                <c:pt idx="2768">
                  <c:v>1.1842722001681183E-2</c:v>
                </c:pt>
                <c:pt idx="2769">
                  <c:v>1.1838943250014611E-2</c:v>
                </c:pt>
                <c:pt idx="2770">
                  <c:v>1.1835202847232107E-2</c:v>
                </c:pt>
                <c:pt idx="2771">
                  <c:v>1.1831769275527648E-2</c:v>
                </c:pt>
                <c:pt idx="2772">
                  <c:v>1.1828095239777727E-2</c:v>
                </c:pt>
                <c:pt idx="2773">
                  <c:v>1.1824459731040817E-2</c:v>
                </c:pt>
                <c:pt idx="2774">
                  <c:v>1.1820862816848608E-2</c:v>
                </c:pt>
                <c:pt idx="2775">
                  <c:v>1.1817078430607086E-2</c:v>
                </c:pt>
                <c:pt idx="2776">
                  <c:v>1.1813516295297337E-2</c:v>
                </c:pt>
                <c:pt idx="2777">
                  <c:v>1.1810099470190016E-2</c:v>
                </c:pt>
                <c:pt idx="2778">
                  <c:v>1.180666829006749E-2</c:v>
                </c:pt>
                <c:pt idx="2779">
                  <c:v>1.1803413281092376E-2</c:v>
                </c:pt>
                <c:pt idx="2780">
                  <c:v>1.1799922867721802E-2</c:v>
                </c:pt>
                <c:pt idx="2781">
                  <c:v>1.1796608760595573E-2</c:v>
                </c:pt>
                <c:pt idx="2782">
                  <c:v>1.1793333812887552E-2</c:v>
                </c:pt>
                <c:pt idx="2783">
                  <c:v>1.1790098092151202E-2</c:v>
                </c:pt>
                <c:pt idx="2784">
                  <c:v>1.178690166593499E-2</c:v>
                </c:pt>
                <c:pt idx="2785">
                  <c:v>1.1783744601779889E-2</c:v>
                </c:pt>
                <c:pt idx="2786">
                  <c:v>1.1780626967246854E-2</c:v>
                </c:pt>
                <c:pt idx="2787">
                  <c:v>1.1777548829869366E-2</c:v>
                </c:pt>
                <c:pt idx="2788">
                  <c:v>1.1774510257205884E-2</c:v>
                </c:pt>
                <c:pt idx="2789">
                  <c:v>1.1771511316804872E-2</c:v>
                </c:pt>
                <c:pt idx="2790">
                  <c:v>1.1768552076209804E-2</c:v>
                </c:pt>
                <c:pt idx="2791">
                  <c:v>1.1765632602974141E-2</c:v>
                </c:pt>
                <c:pt idx="2792">
                  <c:v>1.1762784116532764E-2</c:v>
                </c:pt>
                <c:pt idx="2793">
                  <c:v>1.1759913228784891E-2</c:v>
                </c:pt>
                <c:pt idx="2794">
                  <c:v>1.1757113462928237E-2</c:v>
                </c:pt>
                <c:pt idx="2795">
                  <c:v>1.1754353734634848E-2</c:v>
                </c:pt>
                <c:pt idx="2796">
                  <c:v>1.1751634111455689E-2</c:v>
                </c:pt>
                <c:pt idx="2797">
                  <c:v>1.1748954660941724E-2</c:v>
                </c:pt>
                <c:pt idx="2798">
                  <c:v>1.1746315450646416E-2</c:v>
                </c:pt>
                <c:pt idx="2799">
                  <c:v>1.1743716548115735E-2</c:v>
                </c:pt>
                <c:pt idx="2800">
                  <c:v>1.1741158020913134E-2</c:v>
                </c:pt>
                <c:pt idx="2801">
                  <c:v>1.1738639936582085E-2</c:v>
                </c:pt>
                <c:pt idx="2802">
                  <c:v>1.1736162362686042E-2</c:v>
                </c:pt>
                <c:pt idx="2803">
                  <c:v>1.1733725366768477E-2</c:v>
                </c:pt>
                <c:pt idx="2804">
                  <c:v>1.1731329016395342E-2</c:v>
                </c:pt>
                <c:pt idx="2805">
                  <c:v>1.1728973379112606E-2</c:v>
                </c:pt>
                <c:pt idx="2806">
                  <c:v>1.1726658522478728E-2</c:v>
                </c:pt>
                <c:pt idx="2807">
                  <c:v>1.1724384514049668E-2</c:v>
                </c:pt>
                <c:pt idx="2808">
                  <c:v>1.1722151421381388E-2</c:v>
                </c:pt>
                <c:pt idx="2809">
                  <c:v>1.1719959312029848E-2</c:v>
                </c:pt>
                <c:pt idx="2810">
                  <c:v>1.1717808253553508E-2</c:v>
                </c:pt>
                <c:pt idx="2811">
                  <c:v>1.1715698313508327E-2</c:v>
                </c:pt>
                <c:pt idx="2812">
                  <c:v>1.1713629559447769E-2</c:v>
                </c:pt>
                <c:pt idx="2813">
                  <c:v>1.1711651535649379E-2</c:v>
                </c:pt>
                <c:pt idx="2814">
                  <c:v>1.1709615879526847E-2</c:v>
                </c:pt>
                <c:pt idx="2815">
                  <c:v>1.1707671088785898E-2</c:v>
                </c:pt>
                <c:pt idx="2816">
                  <c:v>1.1705767754265906E-2</c:v>
                </c:pt>
                <c:pt idx="2817">
                  <c:v>1.1703905943525328E-2</c:v>
                </c:pt>
                <c:pt idx="2818">
                  <c:v>1.1702085724130118E-2</c:v>
                </c:pt>
                <c:pt idx="2819">
                  <c:v>1.1700307163638735E-2</c:v>
                </c:pt>
                <c:pt idx="2820">
                  <c:v>1.1698570329609637E-2</c:v>
                </c:pt>
                <c:pt idx="2821">
                  <c:v>1.1696875289608777E-2</c:v>
                </c:pt>
                <c:pt idx="2822">
                  <c:v>1.1695222111192116E-2</c:v>
                </c:pt>
                <c:pt idx="2823">
                  <c:v>1.1693298937857246E-2</c:v>
                </c:pt>
                <c:pt idx="2824">
                  <c:v>1.1691717870885616E-2</c:v>
                </c:pt>
                <c:pt idx="2825">
                  <c:v>1.1690178843397308E-2</c:v>
                </c:pt>
                <c:pt idx="2826">
                  <c:v>1.1688681922949711E-2</c:v>
                </c:pt>
                <c:pt idx="2827">
                  <c:v>1.1687586507610204E-2</c:v>
                </c:pt>
                <c:pt idx="2828">
                  <c:v>1.1686185917536285E-2</c:v>
                </c:pt>
                <c:pt idx="2829">
                  <c:v>1.1684827661995745E-2</c:v>
                </c:pt>
                <c:pt idx="2830">
                  <c:v>1.168351180854954E-2</c:v>
                </c:pt>
                <c:pt idx="2831">
                  <c:v>1.1681932642093147E-2</c:v>
                </c:pt>
                <c:pt idx="2832">
                  <c:v>1.1681007578211444E-2</c:v>
                </c:pt>
                <c:pt idx="2833">
                  <c:v>1.1679819336451458E-2</c:v>
                </c:pt>
                <c:pt idx="2834">
                  <c:v>1.1678673767057113E-2</c:v>
                </c:pt>
                <c:pt idx="2835">
                  <c:v>1.1677570937584369E-2</c:v>
                </c:pt>
                <c:pt idx="2836">
                  <c:v>1.1676510915616667E-2</c:v>
                </c:pt>
                <c:pt idx="2837">
                  <c:v>1.1675493768712464E-2</c:v>
                </c:pt>
                <c:pt idx="2838">
                  <c:v>1.1674519564437713E-2</c:v>
                </c:pt>
                <c:pt idx="2839">
                  <c:v>1.1673588370373356E-2</c:v>
                </c:pt>
                <c:pt idx="2840">
                  <c:v>1.1672700254080348E-2</c:v>
                </c:pt>
                <c:pt idx="2841">
                  <c:v>1.167185528312964E-2</c:v>
                </c:pt>
                <c:pt idx="2842">
                  <c:v>1.1671053525097175E-2</c:v>
                </c:pt>
                <c:pt idx="2843">
                  <c:v>1.1670295047548906E-2</c:v>
                </c:pt>
                <c:pt idx="2844">
                  <c:v>1.1669579918058282E-2</c:v>
                </c:pt>
                <c:pt idx="2845">
                  <c:v>1.1668908204198747E-2</c:v>
                </c:pt>
                <c:pt idx="2846">
                  <c:v>1.1668279973538753E-2</c:v>
                </c:pt>
                <c:pt idx="2847">
                  <c:v>1.1667695293659242E-2</c:v>
                </c:pt>
                <c:pt idx="2848">
                  <c:v>1.1667154232126165E-2</c:v>
                </c:pt>
                <c:pt idx="2849">
                  <c:v>1.1666656856515467E-2</c:v>
                </c:pt>
                <c:pt idx="2850">
                  <c:v>1.1666203234405592E-2</c:v>
                </c:pt>
                <c:pt idx="2851">
                  <c:v>1.1665793433369986E-2</c:v>
                </c:pt>
                <c:pt idx="2852">
                  <c:v>1.1665427520979599E-2</c:v>
                </c:pt>
                <c:pt idx="2853">
                  <c:v>1.1664597233927642E-2</c:v>
                </c:pt>
                <c:pt idx="2854">
                  <c:v>1.1664827632453245E-2</c:v>
                </c:pt>
                <c:pt idx="2855">
                  <c:v>1.1664593791474165E-2</c:v>
                </c:pt>
                <c:pt idx="2856">
                  <c:v>1.1664404109449078E-2</c:v>
                </c:pt>
                <c:pt idx="2857">
                  <c:v>1.1664258653958925E-2</c:v>
                </c:pt>
                <c:pt idx="2858">
                  <c:v>1.166415749258215E-2</c:v>
                </c:pt>
                <c:pt idx="2859">
                  <c:v>1.1664100692894697E-2</c:v>
                </c:pt>
                <c:pt idx="2860">
                  <c:v>1.1664088322482502E-2</c:v>
                </c:pt>
                <c:pt idx="2861">
                  <c:v>1.1664120448924009E-2</c:v>
                </c:pt>
                <c:pt idx="2862">
                  <c:v>1.1664197139800159E-2</c:v>
                </c:pt>
                <c:pt idx="2863">
                  <c:v>1.1664318462689394E-2</c:v>
                </c:pt>
                <c:pt idx="2864">
                  <c:v>1.1664484485172655E-2</c:v>
                </c:pt>
                <c:pt idx="2865">
                  <c:v>1.1665111918375401E-2</c:v>
                </c:pt>
                <c:pt idx="2866">
                  <c:v>1.1664318617512185E-2</c:v>
                </c:pt>
                <c:pt idx="2867">
                  <c:v>1.1665251426040968E-2</c:v>
                </c:pt>
                <c:pt idx="2868">
                  <c:v>1.1665596922744714E-2</c:v>
                </c:pt>
                <c:pt idx="2869">
                  <c:v>1.1665987456964677E-2</c:v>
                </c:pt>
                <c:pt idx="2870">
                  <c:v>1.1666713795250255E-2</c:v>
                </c:pt>
                <c:pt idx="2871">
                  <c:v>1.1666748573856448E-2</c:v>
                </c:pt>
                <c:pt idx="2872">
                  <c:v>1.1667277839398808E-2</c:v>
                </c:pt>
                <c:pt idx="2873">
                  <c:v>1.1667852416159172E-2</c:v>
                </c:pt>
                <c:pt idx="2874">
                  <c:v>1.1668472371722187E-2</c:v>
                </c:pt>
                <c:pt idx="2875">
                  <c:v>1.1668417363490668E-2</c:v>
                </c:pt>
                <c:pt idx="2876">
                  <c:v>1.1669118442414155E-2</c:v>
                </c:pt>
                <c:pt idx="2877">
                  <c:v>1.1669865083979871E-2</c:v>
                </c:pt>
                <c:pt idx="2878">
                  <c:v>1.1670657355770902E-2</c:v>
                </c:pt>
                <c:pt idx="2879">
                  <c:v>1.1672255197075793E-2</c:v>
                </c:pt>
                <c:pt idx="2880">
                  <c:v>1.1673148844765833E-2</c:v>
                </c:pt>
                <c:pt idx="2881">
                  <c:v>1.1674348892798392E-2</c:v>
                </c:pt>
                <c:pt idx="2882">
                  <c:v>1.1675073763472843E-2</c:v>
                </c:pt>
                <c:pt idx="2883">
                  <c:v>1.1676105169669423E-2</c:v>
                </c:pt>
                <c:pt idx="2884">
                  <c:v>1.1677182630543494E-2</c:v>
                </c:pt>
                <c:pt idx="2885">
                  <c:v>1.1678693550805086E-2</c:v>
                </c:pt>
                <c:pt idx="2886">
                  <c:v>1.167947598671169E-2</c:v>
                </c:pt>
                <c:pt idx="2887">
                  <c:v>1.1680692017185424E-2</c:v>
                </c:pt>
                <c:pt idx="2888">
                  <c:v>1.1681954372711342E-2</c:v>
                </c:pt>
                <c:pt idx="2889">
                  <c:v>1.1683263120881823E-2</c:v>
                </c:pt>
                <c:pt idx="2890">
                  <c:v>1.1684618329284096E-2</c:v>
                </c:pt>
                <c:pt idx="2891">
                  <c:v>1.1686020065523436E-2</c:v>
                </c:pt>
                <c:pt idx="2892">
                  <c:v>1.1687468397189647E-2</c:v>
                </c:pt>
                <c:pt idx="2893">
                  <c:v>1.168896339188027E-2</c:v>
                </c:pt>
                <c:pt idx="2894">
                  <c:v>1.1690505117187689E-2</c:v>
                </c:pt>
                <c:pt idx="2895">
                  <c:v>1.1692093640712022E-2</c:v>
                </c:pt>
                <c:pt idx="2896">
                  <c:v>1.1694040016752283E-2</c:v>
                </c:pt>
                <c:pt idx="2897">
                  <c:v>1.1695411352804174E-2</c:v>
                </c:pt>
                <c:pt idx="2898">
                  <c:v>1.1697140676567073E-2</c:v>
                </c:pt>
                <c:pt idx="2899">
                  <c:v>1.1698917068942206E-2</c:v>
                </c:pt>
                <c:pt idx="2900">
                  <c:v>1.1700740597527112E-2</c:v>
                </c:pt>
                <c:pt idx="2901">
                  <c:v>1.170261132992449E-2</c:v>
                </c:pt>
                <c:pt idx="2902">
                  <c:v>1.1704529333734458E-2</c:v>
                </c:pt>
                <c:pt idx="2903">
                  <c:v>1.1706494676557138E-2</c:v>
                </c:pt>
                <c:pt idx="2904">
                  <c:v>1.1708507425997803E-2</c:v>
                </c:pt>
                <c:pt idx="2905">
                  <c:v>1.1709543868806245E-2</c:v>
                </c:pt>
                <c:pt idx="2906">
                  <c:v>1.1712675415146459E-2</c:v>
                </c:pt>
                <c:pt idx="2907">
                  <c:v>1.1714830790057267E-2</c:v>
                </c:pt>
                <c:pt idx="2908">
                  <c:v>1.1717033842004588E-2</c:v>
                </c:pt>
                <c:pt idx="2909">
                  <c:v>1.1719996693537738E-2</c:v>
                </c:pt>
                <c:pt idx="2910">
                  <c:v>1.1721583247419558E-2</c:v>
                </c:pt>
                <c:pt idx="2911">
                  <c:v>1.1723929736105494E-2</c:v>
                </c:pt>
                <c:pt idx="2912">
                  <c:v>1.1726324172249048E-2</c:v>
                </c:pt>
                <c:pt idx="2913">
                  <c:v>1.1728766623460653E-2</c:v>
                </c:pt>
                <c:pt idx="2914">
                  <c:v>1.1731257157348162E-2</c:v>
                </c:pt>
                <c:pt idx="2915">
                  <c:v>1.173379584152201E-2</c:v>
                </c:pt>
                <c:pt idx="2916">
                  <c:v>1.173638274359263E-2</c:v>
                </c:pt>
                <c:pt idx="2917">
                  <c:v>1.1739017931173035E-2</c:v>
                </c:pt>
                <c:pt idx="2918">
                  <c:v>1.1741701471871079E-2</c:v>
                </c:pt>
                <c:pt idx="2919">
                  <c:v>1.1744433433299773E-2</c:v>
                </c:pt>
                <c:pt idx="2920">
                  <c:v>1.1747213883074708E-2</c:v>
                </c:pt>
                <c:pt idx="2921">
                  <c:v>1.1750042888808897E-2</c:v>
                </c:pt>
                <c:pt idx="2922">
                  <c:v>1.1754168689333348E-2</c:v>
                </c:pt>
                <c:pt idx="2923">
                  <c:v>1.1757115898174193E-2</c:v>
                </c:pt>
                <c:pt idx="2924">
                  <c:v>1.1760111894799176E-2</c:v>
                </c:pt>
                <c:pt idx="2925">
                  <c:v>1.1763156746813568E-2</c:v>
                </c:pt>
                <c:pt idx="2926">
                  <c:v>1.1766250521845857E-2</c:v>
                </c:pt>
                <c:pt idx="2927">
                  <c:v>1.1768551708354832E-2</c:v>
                </c:pt>
                <c:pt idx="2928">
                  <c:v>1.1771736304762102E-2</c:v>
                </c:pt>
                <c:pt idx="2929">
                  <c:v>1.1774970014114806E-2</c:v>
                </c:pt>
                <c:pt idx="2930">
                  <c:v>1.1778252904019555E-2</c:v>
                </c:pt>
                <c:pt idx="2931">
                  <c:v>1.1782455608878119E-2</c:v>
                </c:pt>
                <c:pt idx="2932">
                  <c:v>1.1785844341999327E-2</c:v>
                </c:pt>
                <c:pt idx="2933">
                  <c:v>1.1789282471470772E-2</c:v>
                </c:pt>
                <c:pt idx="2934">
                  <c:v>1.1792770064923516E-2</c:v>
                </c:pt>
                <c:pt idx="2935">
                  <c:v>1.1795857129734522E-2</c:v>
                </c:pt>
                <c:pt idx="2936">
                  <c:v>1.180047303738796E-2</c:v>
                </c:pt>
                <c:pt idx="2937">
                  <c:v>1.1803072906814371E-2</c:v>
                </c:pt>
                <c:pt idx="2938">
                  <c:v>1.1806755353508613E-2</c:v>
                </c:pt>
                <c:pt idx="2939">
                  <c:v>1.1810487595805164E-2</c:v>
                </c:pt>
                <c:pt idx="2940">
                  <c:v>1.1815283059267103E-2</c:v>
                </c:pt>
                <c:pt idx="2941">
                  <c:v>1.1819125933484654E-2</c:v>
                </c:pt>
                <c:pt idx="2942">
                  <c:v>1.1823018822352691E-2</c:v>
                </c:pt>
                <c:pt idx="2943">
                  <c:v>1.1826961793494538E-2</c:v>
                </c:pt>
                <c:pt idx="2944">
                  <c:v>1.1830471095302997E-2</c:v>
                </c:pt>
                <c:pt idx="2945">
                  <c:v>1.1834510708464308E-2</c:v>
                </c:pt>
                <c:pt idx="2946">
                  <c:v>1.1838600600262872E-2</c:v>
                </c:pt>
                <c:pt idx="2947">
                  <c:v>1.1842740838332588E-2</c:v>
                </c:pt>
                <c:pt idx="2948">
                  <c:v>1.1847430250434231E-2</c:v>
                </c:pt>
                <c:pt idx="2949">
                  <c:v>1.1851675135494462E-2</c:v>
                </c:pt>
                <c:pt idx="2950">
                  <c:v>1.1855970576256253E-2</c:v>
                </c:pt>
                <c:pt idx="2951">
                  <c:v>1.1860316640358403E-2</c:v>
                </c:pt>
                <c:pt idx="2952">
                  <c:v>1.186471339543455E-2</c:v>
                </c:pt>
                <c:pt idx="2953">
                  <c:v>1.1869160909120918E-2</c:v>
                </c:pt>
                <c:pt idx="2954">
                  <c:v>1.1873659249061457E-2</c:v>
                </c:pt>
                <c:pt idx="2955">
                  <c:v>1.1878208482884654E-2</c:v>
                </c:pt>
                <c:pt idx="2956">
                  <c:v>1.1882808678237039E-2</c:v>
                </c:pt>
                <c:pt idx="2957">
                  <c:v>1.1886927142564119E-2</c:v>
                </c:pt>
                <c:pt idx="2958">
                  <c:v>1.1891625653269955E-2</c:v>
                </c:pt>
                <c:pt idx="2959">
                  <c:v>1.1896375321848396E-2</c:v>
                </c:pt>
                <c:pt idx="2960">
                  <c:v>1.1901176215928011E-2</c:v>
                </c:pt>
                <c:pt idx="2961">
                  <c:v>1.1906576445336003E-2</c:v>
                </c:pt>
                <c:pt idx="2962">
                  <c:v>1.1911483830316963E-2</c:v>
                </c:pt>
                <c:pt idx="2963">
                  <c:v>1.1916442650324483E-2</c:v>
                </c:pt>
                <c:pt idx="2964">
                  <c:v>1.192145297299994E-2</c:v>
                </c:pt>
                <c:pt idx="2965">
                  <c:v>1.1926514865992445E-2</c:v>
                </c:pt>
                <c:pt idx="2966">
                  <c:v>1.1931061103841678E-2</c:v>
                </c:pt>
                <c:pt idx="2967">
                  <c:v>1.1936222470389168E-2</c:v>
                </c:pt>
                <c:pt idx="2968">
                  <c:v>1.1941435603570305E-2</c:v>
                </c:pt>
                <c:pt idx="2969">
                  <c:v>1.1949018563204164E-2</c:v>
                </c:pt>
                <c:pt idx="2970">
                  <c:v>1.1952600253370325E-2</c:v>
                </c:pt>
                <c:pt idx="2971">
                  <c:v>1.1957972988873274E-2</c:v>
                </c:pt>
                <c:pt idx="2972">
                  <c:v>1.1963397768242212E-2</c:v>
                </c:pt>
                <c:pt idx="2973">
                  <c:v>1.1968874659128831E-2</c:v>
                </c:pt>
                <c:pt idx="2974">
                  <c:v>1.1974598860814645E-2</c:v>
                </c:pt>
                <c:pt idx="2975">
                  <c:v>1.1981993655452364E-2</c:v>
                </c:pt>
                <c:pt idx="2976">
                  <c:v>1.1987642629494841E-2</c:v>
                </c:pt>
                <c:pt idx="2977">
                  <c:v>1.1993344008664829E-2</c:v>
                </c:pt>
                <c:pt idx="2978">
                  <c:v>1.1997252484940546E-2</c:v>
                </c:pt>
                <c:pt idx="2979">
                  <c:v>1.2001810822493488E-2</c:v>
                </c:pt>
                <c:pt idx="2980">
                  <c:v>1.2007650035934831E-2</c:v>
                </c:pt>
                <c:pt idx="2981">
                  <c:v>1.2013541891752346E-2</c:v>
                </c:pt>
                <c:pt idx="2982">
                  <c:v>1.2019486457603343E-2</c:v>
                </c:pt>
                <c:pt idx="2983">
                  <c:v>1.2028656580883893E-2</c:v>
                </c:pt>
                <c:pt idx="2984">
                  <c:v>1.2034726690702321E-2</c:v>
                </c:pt>
                <c:pt idx="2985">
                  <c:v>1.2040849747018842E-2</c:v>
                </c:pt>
                <c:pt idx="2986">
                  <c:v>1.2047025817495697E-2</c:v>
                </c:pt>
                <c:pt idx="2987">
                  <c:v>1.205349728705396E-2</c:v>
                </c:pt>
                <c:pt idx="2988">
                  <c:v>1.2059783173730132E-2</c:v>
                </c:pt>
                <c:pt idx="2989">
                  <c:v>1.2066122280537106E-2</c:v>
                </c:pt>
                <c:pt idx="2990">
                  <c:v>1.2072514675155743E-2</c:v>
                </c:pt>
                <c:pt idx="2991">
                  <c:v>1.2076958843624749E-2</c:v>
                </c:pt>
                <c:pt idx="2992">
                  <c:v>1.2085459598513981E-2</c:v>
                </c:pt>
                <c:pt idx="2993">
                  <c:v>1.2092012262600316E-2</c:v>
                </c:pt>
                <c:pt idx="2994">
                  <c:v>1.2098618485199275E-2</c:v>
                </c:pt>
                <c:pt idx="2995">
                  <c:v>1.210527833397923E-2</c:v>
                </c:pt>
                <c:pt idx="2996">
                  <c:v>1.211199187662354E-2</c:v>
                </c:pt>
                <c:pt idx="2997">
                  <c:v>1.2118759180815564E-2</c:v>
                </c:pt>
                <c:pt idx="2998">
                  <c:v>1.212558031422617E-2</c:v>
                </c:pt>
                <c:pt idx="2999">
                  <c:v>1.2132455344543713E-2</c:v>
                </c:pt>
                <c:pt idx="3000">
                  <c:v>1.2139384339444059E-2</c:v>
                </c:pt>
                <c:pt idx="3001">
                  <c:v>1.2146367366615562E-2</c:v>
                </c:pt>
                <c:pt idx="3002">
                  <c:v>1.2153404493739084E-2</c:v>
                </c:pt>
                <c:pt idx="3003">
                  <c:v>1.2160495788500481E-2</c:v>
                </c:pt>
                <c:pt idx="3004">
                  <c:v>1.2167641318585609E-2</c:v>
                </c:pt>
                <c:pt idx="3005">
                  <c:v>1.2174841151682825E-2</c:v>
                </c:pt>
                <c:pt idx="3006">
                  <c:v>1.2182095355475486E-2</c:v>
                </c:pt>
                <c:pt idx="3007">
                  <c:v>1.2189403997654447E-2</c:v>
                </c:pt>
                <c:pt idx="3008">
                  <c:v>1.2196747689976195E-2</c:v>
                </c:pt>
                <c:pt idx="3009">
                  <c:v>1.2204032204712612E-2</c:v>
                </c:pt>
                <c:pt idx="3010">
                  <c:v>1.2211233634522589E-2</c:v>
                </c:pt>
                <c:pt idx="3011">
                  <c:v>1.2218338584785715E-2</c:v>
                </c:pt>
                <c:pt idx="3012">
                  <c:v>1.2225333640482894E-2</c:v>
                </c:pt>
                <c:pt idx="3013">
                  <c:v>1.2232265909316864E-2</c:v>
                </c:pt>
                <c:pt idx="3014">
                  <c:v>1.2239191435504393E-2</c:v>
                </c:pt>
                <c:pt idx="3015">
                  <c:v>1.2246110193500914E-2</c:v>
                </c:pt>
                <c:pt idx="3016">
                  <c:v>1.2253022157766857E-2</c:v>
                </c:pt>
                <c:pt idx="3017">
                  <c:v>1.2259927302747664E-2</c:v>
                </c:pt>
                <c:pt idx="3018">
                  <c:v>1.226682560290876E-2</c:v>
                </c:pt>
                <c:pt idx="3019">
                  <c:v>1.2273717032695586E-2</c:v>
                </c:pt>
                <c:pt idx="3020">
                  <c:v>1.2280601566573568E-2</c:v>
                </c:pt>
                <c:pt idx="3021">
                  <c:v>1.228747917898565E-2</c:v>
                </c:pt>
                <c:pt idx="3022">
                  <c:v>1.2294349844392261E-2</c:v>
                </c:pt>
                <c:pt idx="3023">
                  <c:v>1.230121353725383E-2</c:v>
                </c:pt>
                <c:pt idx="3024">
                  <c:v>1.2308070232018298E-2</c:v>
                </c:pt>
                <c:pt idx="3025">
                  <c:v>1.2314919903141097E-2</c:v>
                </c:pt>
                <c:pt idx="3026">
                  <c:v>1.2319665739483026E-2</c:v>
                </c:pt>
                <c:pt idx="3027">
                  <c:v>1.2328598072283425E-2</c:v>
                </c:pt>
                <c:pt idx="3028">
                  <c:v>1.2335426519213821E-2</c:v>
                </c:pt>
                <c:pt idx="3029">
                  <c:v>1.2342247840316789E-2</c:v>
                </c:pt>
                <c:pt idx="3030">
                  <c:v>1.2346968540992325E-2</c:v>
                </c:pt>
                <c:pt idx="3031">
                  <c:v>1.2353078813722083E-2</c:v>
                </c:pt>
                <c:pt idx="3032">
                  <c:v>1.2359879736409951E-2</c:v>
                </c:pt>
                <c:pt idx="3033">
                  <c:v>1.236667343886769E-2</c:v>
                </c:pt>
                <c:pt idx="3034">
                  <c:v>1.2373459895561441E-2</c:v>
                </c:pt>
                <c:pt idx="3035">
                  <c:v>1.2383024694140321E-2</c:v>
                </c:pt>
                <c:pt idx="3036">
                  <c:v>1.2390491501804006E-2</c:v>
                </c:pt>
                <c:pt idx="3037">
                  <c:v>1.2396558814102565E-2</c:v>
                </c:pt>
                <c:pt idx="3038">
                  <c:v>1.2403314853255687E-2</c:v>
                </c:pt>
                <c:pt idx="3039">
                  <c:v>1.241006351113072E-2</c:v>
                </c:pt>
                <c:pt idx="3040">
                  <c:v>1.2416804762175604E-2</c:v>
                </c:pt>
                <c:pt idx="3041">
                  <c:v>1.2423538580855764E-2</c:v>
                </c:pt>
                <c:pt idx="3042">
                  <c:v>1.2430264941614144E-2</c:v>
                </c:pt>
                <c:pt idx="3043">
                  <c:v>1.2436983818908676E-2</c:v>
                </c:pt>
                <c:pt idx="3044">
                  <c:v>1.244369518719729E-2</c:v>
                </c:pt>
                <c:pt idx="3045">
                  <c:v>1.2450399020927927E-2</c:v>
                </c:pt>
                <c:pt idx="3046">
                  <c:v>1.2457095294553522E-2</c:v>
                </c:pt>
                <c:pt idx="3047">
                  <c:v>1.2463783982532006E-2</c:v>
                </c:pt>
                <c:pt idx="3048">
                  <c:v>1.2470465059316316E-2</c:v>
                </c:pt>
                <c:pt idx="3049">
                  <c:v>1.2477138499359386E-2</c:v>
                </c:pt>
                <c:pt idx="3050">
                  <c:v>1.2483804277114152E-2</c:v>
                </c:pt>
                <c:pt idx="3051">
                  <c:v>1.249046236703355E-2</c:v>
                </c:pt>
                <c:pt idx="3052">
                  <c:v>1.2497112743575511E-2</c:v>
                </c:pt>
                <c:pt idx="3053">
                  <c:v>1.2503755381185477E-2</c:v>
                </c:pt>
                <c:pt idx="3054">
                  <c:v>1.251039025432138E-2</c:v>
                </c:pt>
                <c:pt idx="3055">
                  <c:v>1.251701733744115E-2</c:v>
                </c:pt>
                <c:pt idx="3056">
                  <c:v>1.2523636604992727E-2</c:v>
                </c:pt>
                <c:pt idx="3057">
                  <c:v>1.253024803142655E-2</c:v>
                </c:pt>
                <c:pt idx="3058">
                  <c:v>1.2536851591200548E-2</c:v>
                </c:pt>
                <c:pt idx="3059">
                  <c:v>1.2543447258770157E-2</c:v>
                </c:pt>
                <c:pt idx="3060">
                  <c:v>1.2550035008583316E-2</c:v>
                </c:pt>
                <c:pt idx="3061">
                  <c:v>1.2556614815090461E-2</c:v>
                </c:pt>
                <c:pt idx="3062">
                  <c:v>1.2563186652754521E-2</c:v>
                </c:pt>
                <c:pt idx="3063">
                  <c:v>1.2569750496020937E-2</c:v>
                </c:pt>
                <c:pt idx="3064">
                  <c:v>1.2576306319345143E-2</c:v>
                </c:pt>
                <c:pt idx="3065">
                  <c:v>1.25807936509728E-2</c:v>
                </c:pt>
                <c:pt idx="3066">
                  <c:v>1.2589393803976168E-2</c:v>
                </c:pt>
                <c:pt idx="3067">
                  <c:v>1.2595925414191356E-2</c:v>
                </c:pt>
                <c:pt idx="3068">
                  <c:v>1.260244890227108E-2</c:v>
                </c:pt>
                <c:pt idx="3069">
                  <c:v>1.2608964242675769E-2</c:v>
                </c:pt>
                <c:pt idx="3070">
                  <c:v>1.2615471409853363E-2</c:v>
                </c:pt>
                <c:pt idx="3071">
                  <c:v>1.2621970378259295E-2</c:v>
                </c:pt>
                <c:pt idx="3072">
                  <c:v>1.2628461122341506E-2</c:v>
                </c:pt>
                <c:pt idx="3073">
                  <c:v>1.2634943616555427E-2</c:v>
                </c:pt>
                <c:pt idx="3074">
                  <c:v>1.2641417835358992E-2</c:v>
                </c:pt>
                <c:pt idx="3075">
                  <c:v>1.2647883753195144E-2</c:v>
                </c:pt>
                <c:pt idx="3076">
                  <c:v>1.2654341344521813E-2</c:v>
                </c:pt>
                <c:pt idx="3077">
                  <c:v>1.2660790583791937E-2</c:v>
                </c:pt>
                <c:pt idx="3078">
                  <c:v>1.2667231445453453E-2</c:v>
                </c:pt>
                <c:pt idx="3079">
                  <c:v>1.2673663903964294E-2</c:v>
                </c:pt>
                <c:pt idx="3080">
                  <c:v>1.2680087933772399E-2</c:v>
                </c:pt>
                <c:pt idx="3081">
                  <c:v>1.2686503509330704E-2</c:v>
                </c:pt>
                <c:pt idx="3082">
                  <c:v>1.2692910605094643E-2</c:v>
                </c:pt>
                <c:pt idx="3083">
                  <c:v>1.2696588314828894E-2</c:v>
                </c:pt>
                <c:pt idx="3084">
                  <c:v>1.2702979918041304E-2</c:v>
                </c:pt>
                <c:pt idx="3085">
                  <c:v>1.2709362972866003E-2</c:v>
                </c:pt>
                <c:pt idx="3086">
                  <c:v>1.271573745376342E-2</c:v>
                </c:pt>
                <c:pt idx="3087">
                  <c:v>1.2725496603298582E-2</c:v>
                </c:pt>
                <c:pt idx="3088">
                  <c:v>1.2731173673261043E-2</c:v>
                </c:pt>
                <c:pt idx="3089">
                  <c:v>1.2737520695104143E-2</c:v>
                </c:pt>
                <c:pt idx="3090">
                  <c:v>1.2743859032768867E-2</c:v>
                </c:pt>
                <c:pt idx="3091">
                  <c:v>1.2748157465096185E-2</c:v>
                </c:pt>
                <c:pt idx="3092">
                  <c:v>1.2756509553362438E-2</c:v>
                </c:pt>
                <c:pt idx="3093">
                  <c:v>1.2762821685197157E-2</c:v>
                </c:pt>
                <c:pt idx="3094">
                  <c:v>1.2769125030657746E-2</c:v>
                </c:pt>
                <c:pt idx="3095">
                  <c:v>1.2775419564197144E-2</c:v>
                </c:pt>
                <c:pt idx="3096">
                  <c:v>1.2781705260268283E-2</c:v>
                </c:pt>
                <c:pt idx="3097">
                  <c:v>1.2787982093321604E-2</c:v>
                </c:pt>
                <c:pt idx="3098">
                  <c:v>1.2794250037805044E-2</c:v>
                </c:pt>
                <c:pt idx="3099">
                  <c:v>1.2800509068176535E-2</c:v>
                </c:pt>
                <c:pt idx="3100">
                  <c:v>1.2806759158884018E-2</c:v>
                </c:pt>
                <c:pt idx="3101">
                  <c:v>1.2813000284377929E-2</c:v>
                </c:pt>
                <c:pt idx="3102">
                  <c:v>1.2819232419113702E-2</c:v>
                </c:pt>
                <c:pt idx="3103">
                  <c:v>1.2825455537539276E-2</c:v>
                </c:pt>
                <c:pt idx="3104">
                  <c:v>1.2829654577644296E-2</c:v>
                </c:pt>
                <c:pt idx="3105">
                  <c:v>1.2837874623266576E-2</c:v>
                </c:pt>
                <c:pt idx="3106">
                  <c:v>1.2844070539476671E-2</c:v>
                </c:pt>
                <c:pt idx="3107">
                  <c:v>1.2850257337180815E-2</c:v>
                </c:pt>
                <c:pt idx="3108">
                  <c:v>1.2856434990829446E-2</c:v>
                </c:pt>
                <c:pt idx="3109">
                  <c:v>1.2862603474880496E-2</c:v>
                </c:pt>
                <c:pt idx="3110">
                  <c:v>1.2868762763781905E-2</c:v>
                </c:pt>
                <c:pt idx="3111">
                  <c:v>1.2874912831984109E-2</c:v>
                </c:pt>
                <c:pt idx="3112">
                  <c:v>1.2881053653937546E-2</c:v>
                </c:pt>
                <c:pt idx="3113">
                  <c:v>1.2887185204095153E-2</c:v>
                </c:pt>
                <c:pt idx="3114">
                  <c:v>1.2893307456907366E-2</c:v>
                </c:pt>
                <c:pt idx="3115">
                  <c:v>1.2899420386824623E-2</c:v>
                </c:pt>
                <c:pt idx="3116">
                  <c:v>1.2905523968299859E-2</c:v>
                </c:pt>
                <c:pt idx="3117">
                  <c:v>1.2911618175783512E-2</c:v>
                </c:pt>
                <c:pt idx="3118">
                  <c:v>1.2917702983723522E-2</c:v>
                </c:pt>
                <c:pt idx="3119">
                  <c:v>1.2923778366572825E-2</c:v>
                </c:pt>
                <c:pt idx="3120">
                  <c:v>1.2929844298781856E-2</c:v>
                </c:pt>
                <c:pt idx="3121">
                  <c:v>1.2935900754803553E-2</c:v>
                </c:pt>
                <c:pt idx="3122">
                  <c:v>1.2941947709088353E-2</c:v>
                </c:pt>
                <c:pt idx="3123">
                  <c:v>1.2947985136081697E-2</c:v>
                </c:pt>
                <c:pt idx="3124">
                  <c:v>1.2954013010241516E-2</c:v>
                </c:pt>
                <c:pt idx="3125">
                  <c:v>1.2960693495813141E-2</c:v>
                </c:pt>
                <c:pt idx="3126">
                  <c:v>1.2966039997852341E-2</c:v>
                </c:pt>
                <c:pt idx="3127">
                  <c:v>1.2972039060206719E-2</c:v>
                </c:pt>
                <c:pt idx="3128">
                  <c:v>1.2978028467526825E-2</c:v>
                </c:pt>
                <c:pt idx="3129">
                  <c:v>1.2984008194265595E-2</c:v>
                </c:pt>
                <c:pt idx="3130">
                  <c:v>1.2989978214868469E-2</c:v>
                </c:pt>
                <c:pt idx="3131">
                  <c:v>1.2995938503788385E-2</c:v>
                </c:pt>
                <c:pt idx="3132">
                  <c:v>1.3001889035480774E-2</c:v>
                </c:pt>
                <c:pt idx="3133">
                  <c:v>1.300782978438858E-2</c:v>
                </c:pt>
                <c:pt idx="3134">
                  <c:v>1.3013760724967238E-2</c:v>
                </c:pt>
                <c:pt idx="3135">
                  <c:v>1.301770952076543E-2</c:v>
                </c:pt>
                <c:pt idx="3136">
                  <c:v>1.3023622245629633E-2</c:v>
                </c:pt>
                <c:pt idx="3137">
                  <c:v>1.3029525091772548E-2</c:v>
                </c:pt>
                <c:pt idx="3138">
                  <c:v>1.3035418033644955E-2</c:v>
                </c:pt>
                <c:pt idx="3139">
                  <c:v>1.304326740866113E-2</c:v>
                </c:pt>
                <c:pt idx="3140">
                  <c:v>1.3049138962711593E-2</c:v>
                </c:pt>
                <c:pt idx="3141">
                  <c:v>1.3055000529585969E-2</c:v>
                </c:pt>
                <c:pt idx="3142">
                  <c:v>1.306150596411613E-2</c:v>
                </c:pt>
                <c:pt idx="3143">
                  <c:v>1.3066693599598223E-2</c:v>
                </c:pt>
                <c:pt idx="3144">
                  <c:v>1.3072525051639472E-2</c:v>
                </c:pt>
                <c:pt idx="3145">
                  <c:v>1.3078346414298891E-2</c:v>
                </c:pt>
                <c:pt idx="3146">
                  <c:v>1.308415766203691E-2</c:v>
                </c:pt>
                <c:pt idx="3147">
                  <c:v>1.3089958769291477E-2</c:v>
                </c:pt>
                <c:pt idx="3148">
                  <c:v>1.3095925393360248E-2</c:v>
                </c:pt>
                <c:pt idx="3149">
                  <c:v>1.31017052052487E-2</c:v>
                </c:pt>
                <c:pt idx="3150">
                  <c:v>1.310747479846221E-2</c:v>
                </c:pt>
                <c:pt idx="3151">
                  <c:v>1.3113234147452189E-2</c:v>
                </c:pt>
                <c:pt idx="3152">
                  <c:v>1.3118983226675195E-2</c:v>
                </c:pt>
                <c:pt idx="3153">
                  <c:v>1.3124722010577475E-2</c:v>
                </c:pt>
                <c:pt idx="3154">
                  <c:v>1.3130450473613013E-2</c:v>
                </c:pt>
                <c:pt idx="3155">
                  <c:v>1.3136168590233215E-2</c:v>
                </c:pt>
                <c:pt idx="3156">
                  <c:v>1.314252287692802E-2</c:v>
                </c:pt>
                <c:pt idx="3157">
                  <c:v>1.3147573682028067E-2</c:v>
                </c:pt>
                <c:pt idx="3158">
                  <c:v>1.3153260606105527E-2</c:v>
                </c:pt>
                <c:pt idx="3159">
                  <c:v>1.3158937081573266E-2</c:v>
                </c:pt>
                <c:pt idx="3160">
                  <c:v>1.3164603082880111E-2</c:v>
                </c:pt>
                <c:pt idx="3161">
                  <c:v>1.3170258584480048E-2</c:v>
                </c:pt>
                <c:pt idx="3162">
                  <c:v>1.3175903560821899E-2</c:v>
                </c:pt>
                <c:pt idx="3163">
                  <c:v>1.3181537986357071E-2</c:v>
                </c:pt>
                <c:pt idx="3164">
                  <c:v>1.3187161835536967E-2</c:v>
                </c:pt>
                <c:pt idx="3165">
                  <c:v>1.3190849964440168E-2</c:v>
                </c:pt>
                <c:pt idx="3166">
                  <c:v>1.3198377702633973E-2</c:v>
                </c:pt>
                <c:pt idx="3167">
                  <c:v>1.3203969669456469E-2</c:v>
                </c:pt>
                <c:pt idx="3168">
                  <c:v>1.3209550957729308E-2</c:v>
                </c:pt>
                <c:pt idx="3169">
                  <c:v>1.321640029155075E-2</c:v>
                </c:pt>
                <c:pt idx="3170">
                  <c:v>1.3220681396421317E-2</c:v>
                </c:pt>
                <c:pt idx="3171">
                  <c:v>1.3226230495743297E-2</c:v>
                </c:pt>
                <c:pt idx="3172">
                  <c:v>1.3231768814321239E-2</c:v>
                </c:pt>
                <c:pt idx="3173">
                  <c:v>1.3237296326601386E-2</c:v>
                </c:pt>
                <c:pt idx="3174">
                  <c:v>1.3242813007040305E-2</c:v>
                </c:pt>
                <c:pt idx="3175">
                  <c:v>1.324831883008166E-2</c:v>
                </c:pt>
                <c:pt idx="3176">
                  <c:v>1.3253813770182017E-2</c:v>
                </c:pt>
                <c:pt idx="3177">
                  <c:v>1.325929780178762E-2</c:v>
                </c:pt>
                <c:pt idx="3178">
                  <c:v>1.3264770899352454E-2</c:v>
                </c:pt>
                <c:pt idx="3179">
                  <c:v>1.3270233037327923E-2</c:v>
                </c:pt>
                <c:pt idx="3180">
                  <c:v>1.3275684190165431E-2</c:v>
                </c:pt>
                <c:pt idx="3181">
                  <c:v>1.3281124332313805E-2</c:v>
                </c:pt>
                <c:pt idx="3182">
                  <c:v>1.328887681312595E-2</c:v>
                </c:pt>
                <c:pt idx="3183">
                  <c:v>1.3294290108661649E-2</c:v>
                </c:pt>
                <c:pt idx="3184">
                  <c:v>1.329969230590603E-2</c:v>
                </c:pt>
                <c:pt idx="3185">
                  <c:v>1.330508337932081E-2</c:v>
                </c:pt>
                <c:pt idx="3186">
                  <c:v>1.3310463303349661E-2</c:v>
                </c:pt>
                <c:pt idx="3187">
                  <c:v>1.3313945872943656E-2</c:v>
                </c:pt>
                <c:pt idx="3188">
                  <c:v>1.3319305233187822E-2</c:v>
                </c:pt>
                <c:pt idx="3189">
                  <c:v>1.3324653373883839E-2</c:v>
                </c:pt>
                <c:pt idx="3190">
                  <c:v>1.3329990269480721E-2</c:v>
                </c:pt>
                <c:pt idx="3191">
                  <c:v>1.3337194788493798E-2</c:v>
                </c:pt>
                <c:pt idx="3192">
                  <c:v>1.3342507279678823E-2</c:v>
                </c:pt>
                <c:pt idx="3193">
                  <c:v>1.3347808442635171E-2</c:v>
                </c:pt>
                <c:pt idx="3194">
                  <c:v>1.3353098251809088E-2</c:v>
                </c:pt>
                <c:pt idx="3195">
                  <c:v>1.3358376681657137E-2</c:v>
                </c:pt>
                <c:pt idx="3196">
                  <c:v>1.3363020536870884E-2</c:v>
                </c:pt>
                <c:pt idx="3197">
                  <c:v>1.3369776428967306E-2</c:v>
                </c:pt>
                <c:pt idx="3198">
                  <c:v>1.3373521519327802E-2</c:v>
                </c:pt>
                <c:pt idx="3199">
                  <c:v>1.3378754804301174E-2</c:v>
                </c:pt>
                <c:pt idx="3200">
                  <c:v>1.3384597246723416E-2</c:v>
                </c:pt>
                <c:pt idx="3201">
                  <c:v>1.3389806864059647E-2</c:v>
                </c:pt>
                <c:pt idx="3202">
                  <c:v>1.3395004923222105E-2</c:v>
                </c:pt>
                <c:pt idx="3203">
                  <c:v>1.3400191398659616E-2</c:v>
                </c:pt>
                <c:pt idx="3204">
                  <c:v>1.3404748144725254E-2</c:v>
                </c:pt>
                <c:pt idx="3205">
                  <c:v>1.3409912017084302E-2</c:v>
                </c:pt>
                <c:pt idx="3206">
                  <c:v>1.341506423125427E-2</c:v>
                </c:pt>
                <c:pt idx="3207">
                  <c:v>1.3420204761687593E-2</c:v>
                </c:pt>
                <c:pt idx="3208">
                  <c:v>1.342594912574376E-2</c:v>
                </c:pt>
                <c:pt idx="3209">
                  <c:v>1.3431065562293036E-2</c:v>
                </c:pt>
                <c:pt idx="3210">
                  <c:v>1.3436170236269458E-2</c:v>
                </c:pt>
                <c:pt idx="3211">
                  <c:v>1.3441263122129591E-2</c:v>
                </c:pt>
                <c:pt idx="3212">
                  <c:v>1.3446344194317103E-2</c:v>
                </c:pt>
                <c:pt idx="3213">
                  <c:v>1.3451413427283399E-2</c:v>
                </c:pt>
                <c:pt idx="3214">
                  <c:v>1.3456470795482461E-2</c:v>
                </c:pt>
                <c:pt idx="3215">
                  <c:v>1.3461516273360539E-2</c:v>
                </c:pt>
                <c:pt idx="3216">
                  <c:v>1.3466549835371612E-2</c:v>
                </c:pt>
                <c:pt idx="3217">
                  <c:v>1.3470961839966655E-2</c:v>
                </c:pt>
                <c:pt idx="3218">
                  <c:v>1.3475972163133676E-2</c:v>
                </c:pt>
                <c:pt idx="3219">
                  <c:v>1.348097049597996E-2</c:v>
                </c:pt>
                <c:pt idx="3220">
                  <c:v>1.3485956812968602E-2</c:v>
                </c:pt>
                <c:pt idx="3221">
                  <c:v>1.3491538013154055E-2</c:v>
                </c:pt>
                <c:pt idx="3222">
                  <c:v>1.3496499543409085E-2</c:v>
                </c:pt>
                <c:pt idx="3223">
                  <c:v>1.350144897894663E-2</c:v>
                </c:pt>
                <c:pt idx="3224">
                  <c:v>1.3506386294220673E-2</c:v>
                </c:pt>
                <c:pt idx="3225">
                  <c:v>1.3511311463680039E-2</c:v>
                </c:pt>
                <c:pt idx="3226">
                  <c:v>1.3515620951098484E-2</c:v>
                </c:pt>
                <c:pt idx="3227">
                  <c:v>1.3520522441706539E-2</c:v>
                </c:pt>
                <c:pt idx="3228">
                  <c:v>1.3525411712060453E-2</c:v>
                </c:pt>
                <c:pt idx="3229">
                  <c:v>1.3531491556853237E-2</c:v>
                </c:pt>
                <c:pt idx="3230">
                  <c:v>1.3535754229491411E-2</c:v>
                </c:pt>
                <c:pt idx="3231">
                  <c:v>1.3540605987511268E-2</c:v>
                </c:pt>
                <c:pt idx="3232">
                  <c:v>1.3545445420868545E-2</c:v>
                </c:pt>
                <c:pt idx="3233">
                  <c:v>1.3550272504012067E-2</c:v>
                </c:pt>
                <c:pt idx="3234">
                  <c:v>1.3555774014974986E-2</c:v>
                </c:pt>
                <c:pt idx="3235">
                  <c:v>1.3560574547341447E-2</c:v>
                </c:pt>
                <c:pt idx="3236">
                  <c:v>1.3565362649194515E-2</c:v>
                </c:pt>
                <c:pt idx="3237">
                  <c:v>1.3570138294985596E-2</c:v>
                </c:pt>
                <c:pt idx="3238">
                  <c:v>1.3574901459163513E-2</c:v>
                </c:pt>
                <c:pt idx="3239">
                  <c:v>1.357786913896827E-2</c:v>
                </c:pt>
                <c:pt idx="3240">
                  <c:v>1.3582609418651335E-2</c:v>
                </c:pt>
                <c:pt idx="3241">
                  <c:v>1.3587337146783174E-2</c:v>
                </c:pt>
                <c:pt idx="3242">
                  <c:v>1.3592052297818505E-2</c:v>
                </c:pt>
                <c:pt idx="3243">
                  <c:v>1.3598529161644508E-2</c:v>
                </c:pt>
                <c:pt idx="3244">
                  <c:v>1.3603216899607475E-2</c:v>
                </c:pt>
                <c:pt idx="3245">
                  <c:v>1.3607891977111953E-2</c:v>
                </c:pt>
                <c:pt idx="3246">
                  <c:v>1.3612554368609349E-2</c:v>
                </c:pt>
                <c:pt idx="3247">
                  <c:v>1.3619118384624596E-2</c:v>
                </c:pt>
                <c:pt idx="3248">
                  <c:v>1.3623750946099022E-2</c:v>
                </c:pt>
                <c:pt idx="3249">
                  <c:v>1.362837073536266E-2</c:v>
                </c:pt>
                <c:pt idx="3250">
                  <c:v>1.3632977726870943E-2</c:v>
                </c:pt>
                <c:pt idx="3251">
                  <c:v>1.3637642032014112E-2</c:v>
                </c:pt>
                <c:pt idx="3252">
                  <c:v>1.3642153214403208E-2</c:v>
                </c:pt>
                <c:pt idx="3253">
                  <c:v>1.3646721659325567E-2</c:v>
                </c:pt>
                <c:pt idx="3254">
                  <c:v>1.3651277204289325E-2</c:v>
                </c:pt>
                <c:pt idx="3255">
                  <c:v>1.3655819823737425E-2</c:v>
                </c:pt>
                <c:pt idx="3256">
                  <c:v>1.3660349492115309E-2</c:v>
                </c:pt>
                <c:pt idx="3257">
                  <c:v>1.366486618387841E-2</c:v>
                </c:pt>
                <c:pt idx="3258">
                  <c:v>1.3669369873474668E-2</c:v>
                </c:pt>
                <c:pt idx="3259">
                  <c:v>1.3673860535349525E-2</c:v>
                </c:pt>
                <c:pt idx="3260">
                  <c:v>1.3678338143958413E-2</c:v>
                </c:pt>
                <c:pt idx="3261">
                  <c:v>1.3682802673744277E-2</c:v>
                </c:pt>
                <c:pt idx="3262">
                  <c:v>1.3687254099155055E-2</c:v>
                </c:pt>
                <c:pt idx="3263">
                  <c:v>1.3691692394643684E-2</c:v>
                </c:pt>
                <c:pt idx="3264">
                  <c:v>1.3694391305680152E-2</c:v>
                </c:pt>
                <c:pt idx="3265">
                  <c:v>1.370052949364875E-2</c:v>
                </c:pt>
                <c:pt idx="3266">
                  <c:v>1.370492824605607E-2</c:v>
                </c:pt>
                <c:pt idx="3267">
                  <c:v>1.3709313766337994E-2</c:v>
                </c:pt>
                <c:pt idx="3268">
                  <c:v>1.3713686028942462E-2</c:v>
                </c:pt>
                <c:pt idx="3269">
                  <c:v>1.3718045008314916E-2</c:v>
                </c:pt>
                <c:pt idx="3270">
                  <c:v>1.3722390678905794E-2</c:v>
                </c:pt>
                <c:pt idx="3271">
                  <c:v>1.3726723015163034E-2</c:v>
                </c:pt>
                <c:pt idx="3272">
                  <c:v>1.3731041991539572E-2</c:v>
                </c:pt>
                <c:pt idx="3273">
                  <c:v>1.3735347582478352E-2</c:v>
                </c:pt>
                <c:pt idx="3274">
                  <c:v>1.373963976243231E-2</c:v>
                </c:pt>
                <c:pt idx="3275">
                  <c:v>1.3743918505851882E-2</c:v>
                </c:pt>
                <c:pt idx="3276">
                  <c:v>1.3748183787180013E-2</c:v>
                </c:pt>
                <c:pt idx="3277">
                  <c:v>1.3750740136597333E-2</c:v>
                </c:pt>
                <c:pt idx="3278">
                  <c:v>1.3756673861368696E-2</c:v>
                </c:pt>
                <c:pt idx="3279">
                  <c:v>1.3760898603132621E-2</c:v>
                </c:pt>
                <c:pt idx="3280">
                  <c:v>1.3765109780596863E-2</c:v>
                </c:pt>
                <c:pt idx="3281">
                  <c:v>1.3769307368219352E-2</c:v>
                </c:pt>
                <c:pt idx="3282">
                  <c:v>1.3773491340453026E-2</c:v>
                </c:pt>
                <c:pt idx="3283">
                  <c:v>1.3777661671738328E-2</c:v>
                </c:pt>
                <c:pt idx="3284">
                  <c:v>1.3781818336528195E-2</c:v>
                </c:pt>
                <c:pt idx="3285">
                  <c:v>1.3787764458658756E-2</c:v>
                </c:pt>
                <c:pt idx="3286">
                  <c:v>1.3790121701694361E-2</c:v>
                </c:pt>
                <c:pt idx="3287">
                  <c:v>1.3794206076409576E-2</c:v>
                </c:pt>
                <c:pt idx="3288">
                  <c:v>1.379830781970709E-2</c:v>
                </c:pt>
                <c:pt idx="3289">
                  <c:v>1.3802395768751363E-2</c:v>
                </c:pt>
                <c:pt idx="3290">
                  <c:v>1.3804806399790715E-2</c:v>
                </c:pt>
                <c:pt idx="3291">
                  <c:v>1.3808315394132313E-2</c:v>
                </c:pt>
                <c:pt idx="3292">
                  <c:v>1.3812365156911723E-2</c:v>
                </c:pt>
                <c:pt idx="3293">
                  <c:v>1.3816401032488315E-2</c:v>
                </c:pt>
                <c:pt idx="3294">
                  <c:v>1.3820422995313957E-2</c:v>
                </c:pt>
                <c:pt idx="3295">
                  <c:v>1.3826632352918478E-2</c:v>
                </c:pt>
                <c:pt idx="3296">
                  <c:v>1.3830623026784838E-2</c:v>
                </c:pt>
                <c:pt idx="3297">
                  <c:v>1.3835148171910724E-2</c:v>
                </c:pt>
                <c:pt idx="3298">
                  <c:v>1.383856235300629E-2</c:v>
                </c:pt>
                <c:pt idx="3299">
                  <c:v>1.3842510954247267E-2</c:v>
                </c:pt>
                <c:pt idx="3300">
                  <c:v>1.3846445480184821E-2</c:v>
                </c:pt>
                <c:pt idx="3301">
                  <c:v>1.3850365905259399E-2</c:v>
                </c:pt>
                <c:pt idx="3302">
                  <c:v>1.3854272203923934E-2</c:v>
                </c:pt>
                <c:pt idx="3303">
                  <c:v>1.385653396939221E-2</c:v>
                </c:pt>
                <c:pt idx="3304">
                  <c:v>1.3862042319819634E-2</c:v>
                </c:pt>
                <c:pt idx="3305">
                  <c:v>1.3865906085946678E-2</c:v>
                </c:pt>
                <c:pt idx="3306">
                  <c:v>1.3869755623460434E-2</c:v>
                </c:pt>
                <c:pt idx="3307">
                  <c:v>1.3873590906811339E-2</c:v>
                </c:pt>
                <c:pt idx="3308">
                  <c:v>1.3877411910449833E-2</c:v>
                </c:pt>
                <c:pt idx="3309">
                  <c:v>1.3881218608821355E-2</c:v>
                </c:pt>
                <c:pt idx="3310">
                  <c:v>1.3885010976373846E-2</c:v>
                </c:pt>
                <c:pt idx="3311">
                  <c:v>1.3888788987565237E-2</c:v>
                </c:pt>
                <c:pt idx="3312">
                  <c:v>1.3892552616835974E-2</c:v>
                </c:pt>
                <c:pt idx="3313">
                  <c:v>1.3896301838638991E-2</c:v>
                </c:pt>
                <c:pt idx="3314">
                  <c:v>1.3900036627429724E-2</c:v>
                </c:pt>
                <c:pt idx="3315">
                  <c:v>1.3903756957651114E-2</c:v>
                </c:pt>
                <c:pt idx="3316">
                  <c:v>1.3907462803751103E-2</c:v>
                </c:pt>
                <c:pt idx="3317">
                  <c:v>1.3911154140182624E-2</c:v>
                </c:pt>
                <c:pt idx="3318">
                  <c:v>1.3914830941393619E-2</c:v>
                </c:pt>
                <c:pt idx="3319">
                  <c:v>1.391849318183952E-2</c:v>
                </c:pt>
                <c:pt idx="3320">
                  <c:v>1.392214083596327E-2</c:v>
                </c:pt>
                <c:pt idx="3321">
                  <c:v>1.3925773878215308E-2</c:v>
                </c:pt>
                <c:pt idx="3322">
                  <c:v>1.3929392283048569E-2</c:v>
                </c:pt>
                <c:pt idx="3323">
                  <c:v>1.3932996024910993E-2</c:v>
                </c:pt>
                <c:pt idx="3324">
                  <c:v>1.3936585078248021E-2</c:v>
                </c:pt>
                <c:pt idx="3325">
                  <c:v>1.3940159417517584E-2</c:v>
                </c:pt>
                <c:pt idx="3326">
                  <c:v>1.3943719017167622E-2</c:v>
                </c:pt>
                <c:pt idx="3327">
                  <c:v>1.3947263851643577E-2</c:v>
                </c:pt>
                <c:pt idx="3328">
                  <c:v>1.3950793895398383E-2</c:v>
                </c:pt>
                <c:pt idx="3329">
                  <c:v>1.3954309122879982E-2</c:v>
                </c:pt>
                <c:pt idx="3330">
                  <c:v>1.3957809508541308E-2</c:v>
                </c:pt>
                <c:pt idx="3331">
                  <c:v>1.39612950268303E-2</c:v>
                </c:pt>
                <c:pt idx="3332">
                  <c:v>1.3964765652197397E-2</c:v>
                </c:pt>
                <c:pt idx="3333">
                  <c:v>1.3968221359093036E-2</c:v>
                </c:pt>
                <c:pt idx="3334">
                  <c:v>1.3971662121965156E-2</c:v>
                </c:pt>
                <c:pt idx="3335">
                  <c:v>1.3975087915266693E-2</c:v>
                </c:pt>
                <c:pt idx="3336">
                  <c:v>1.3978498713445586E-2</c:v>
                </c:pt>
                <c:pt idx="3337">
                  <c:v>1.3981894490954772E-2</c:v>
                </c:pt>
                <c:pt idx="3338">
                  <c:v>1.3983739895791471E-2</c:v>
                </c:pt>
                <c:pt idx="3339">
                  <c:v>1.3988640881755776E-2</c:v>
                </c:pt>
                <c:pt idx="3340">
                  <c:v>1.3991991443950968E-2</c:v>
                </c:pt>
                <c:pt idx="3341">
                  <c:v>1.3995326883275705E-2</c:v>
                </c:pt>
                <c:pt idx="3342">
                  <c:v>1.3998647174175427E-2</c:v>
                </c:pt>
                <c:pt idx="3343">
                  <c:v>1.4000431253122244E-2</c:v>
                </c:pt>
                <c:pt idx="3344">
                  <c:v>1.4003724049676286E-2</c:v>
                </c:pt>
                <c:pt idx="3345">
                  <c:v>1.4007001628320638E-2</c:v>
                </c:pt>
                <c:pt idx="3346">
                  <c:v>1.4010263963508837E-2</c:v>
                </c:pt>
                <c:pt idx="3347">
                  <c:v>1.4015020508141574E-2</c:v>
                </c:pt>
                <c:pt idx="3348">
                  <c:v>1.4018751403135356E-2</c:v>
                </c:pt>
                <c:pt idx="3349">
                  <c:v>1.4021462908544724E-2</c:v>
                </c:pt>
                <c:pt idx="3350">
                  <c:v>1.4024661092295054E-2</c:v>
                </c:pt>
                <c:pt idx="3351">
                  <c:v>1.4026346093555816E-2</c:v>
                </c:pt>
                <c:pt idx="3352">
                  <c:v>1.4031011299147911E-2</c:v>
                </c:pt>
                <c:pt idx="3353">
                  <c:v>1.4034163271151312E-2</c:v>
                </c:pt>
                <c:pt idx="3354">
                  <c:v>1.4037299788139945E-2</c:v>
                </c:pt>
                <c:pt idx="3355">
                  <c:v>1.4040420824564248E-2</c:v>
                </c:pt>
                <c:pt idx="3356">
                  <c:v>1.4043526354874658E-2</c:v>
                </c:pt>
                <c:pt idx="3357">
                  <c:v>1.4046616353519115E-2</c:v>
                </c:pt>
                <c:pt idx="3358">
                  <c:v>1.4049690794958047E-2</c:v>
                </c:pt>
                <c:pt idx="3359">
                  <c:v>1.4052749653631902E-2</c:v>
                </c:pt>
                <c:pt idx="3360">
                  <c:v>1.4055792903993614E-2</c:v>
                </c:pt>
                <c:pt idx="3361">
                  <c:v>1.4058820520498616E-2</c:v>
                </c:pt>
                <c:pt idx="3362">
                  <c:v>1.4061832477594849E-2</c:v>
                </c:pt>
                <c:pt idx="3363">
                  <c:v>1.4064828749737746E-2</c:v>
                </c:pt>
                <c:pt idx="3364">
                  <c:v>1.4066350244590351E-2</c:v>
                </c:pt>
                <c:pt idx="3365">
                  <c:v>1.4070774136945297E-2</c:v>
                </c:pt>
                <c:pt idx="3366">
                  <c:v>1.4073723200920818E-2</c:v>
                </c:pt>
                <c:pt idx="3367">
                  <c:v>1.4076656477742255E-2</c:v>
                </c:pt>
                <c:pt idx="3368">
                  <c:v>1.4079573941862544E-2</c:v>
                </c:pt>
                <c:pt idx="3369">
                  <c:v>1.4082475567729624E-2</c:v>
                </c:pt>
                <c:pt idx="3370">
                  <c:v>1.4085361329801427E-2</c:v>
                </c:pt>
                <c:pt idx="3371">
                  <c:v>1.4088231202520896E-2</c:v>
                </c:pt>
                <c:pt idx="3372">
                  <c:v>1.4091085160343464E-2</c:v>
                </c:pt>
                <c:pt idx="3373">
                  <c:v>1.4093923177724565E-2</c:v>
                </c:pt>
                <c:pt idx="3374">
                  <c:v>1.4096745229109642E-2</c:v>
                </c:pt>
                <c:pt idx="3375">
                  <c:v>1.4099551288954126E-2</c:v>
                </c:pt>
                <c:pt idx="3376">
                  <c:v>1.4102341331705959E-2</c:v>
                </c:pt>
                <c:pt idx="3377">
                  <c:v>1.4105115331820572E-2</c:v>
                </c:pt>
                <c:pt idx="3378">
                  <c:v>1.4107873263745907E-2</c:v>
                </c:pt>
                <c:pt idx="3379">
                  <c:v>1.41106151019324E-2</c:v>
                </c:pt>
                <c:pt idx="3380">
                  <c:v>1.4113340820840481E-2</c:v>
                </c:pt>
                <c:pt idx="3381">
                  <c:v>1.4116050394913093E-2</c:v>
                </c:pt>
                <c:pt idx="3382">
                  <c:v>1.4118743798605671E-2</c:v>
                </c:pt>
                <c:pt idx="3383">
                  <c:v>1.4121421006368651E-2</c:v>
                </c:pt>
                <c:pt idx="3384">
                  <c:v>1.4124081992654969E-2</c:v>
                </c:pt>
                <c:pt idx="3385">
                  <c:v>1.412719118775143E-2</c:v>
                </c:pt>
                <c:pt idx="3386">
                  <c:v>1.4129355198599369E-2</c:v>
                </c:pt>
                <c:pt idx="3387">
                  <c:v>1.4131967367168319E-2</c:v>
                </c:pt>
                <c:pt idx="3388">
                  <c:v>1.4134563212067353E-2</c:v>
                </c:pt>
                <c:pt idx="3389">
                  <c:v>1.413714270774441E-2</c:v>
                </c:pt>
                <c:pt idx="3390">
                  <c:v>1.4139705828659921E-2</c:v>
                </c:pt>
                <c:pt idx="3391">
                  <c:v>1.4142252549261825E-2</c:v>
                </c:pt>
                <c:pt idx="3392">
                  <c:v>1.4144782844005555E-2</c:v>
                </c:pt>
                <c:pt idx="3393">
                  <c:v>1.414729668733905E-2</c:v>
                </c:pt>
                <c:pt idx="3394">
                  <c:v>1.4149794053715248E-2</c:v>
                </c:pt>
                <c:pt idx="3395">
                  <c:v>1.4150459086678589E-2</c:v>
                </c:pt>
                <c:pt idx="3396">
                  <c:v>1.4152927764629222E-2</c:v>
                </c:pt>
                <c:pt idx="3397">
                  <c:v>1.4155379898810645E-2</c:v>
                </c:pt>
                <c:pt idx="3398">
                  <c:v>1.415781546368043E-2</c:v>
                </c:pt>
                <c:pt idx="3399">
                  <c:v>1.4162032837104488E-2</c:v>
                </c:pt>
                <c:pt idx="3400">
                  <c:v>1.416443080524854E-2</c:v>
                </c:pt>
                <c:pt idx="3401">
                  <c:v>1.4166812117605843E-2</c:v>
                </c:pt>
                <c:pt idx="3402">
                  <c:v>1.4169176748629331E-2</c:v>
                </c:pt>
                <c:pt idx="3403">
                  <c:v>1.4170189199385062E-2</c:v>
                </c:pt>
                <c:pt idx="3404">
                  <c:v>1.4173855864476614E-2</c:v>
                </c:pt>
                <c:pt idx="3405">
                  <c:v>1.4176170298213775E-2</c:v>
                </c:pt>
                <c:pt idx="3406">
                  <c:v>1.4178467948421369E-2</c:v>
                </c:pt>
                <c:pt idx="3407">
                  <c:v>1.4180748789559827E-2</c:v>
                </c:pt>
                <c:pt idx="3408">
                  <c:v>1.4183012796082084E-2</c:v>
                </c:pt>
                <c:pt idx="3409">
                  <c:v>1.4185259942438577E-2</c:v>
                </c:pt>
                <c:pt idx="3410">
                  <c:v>1.4187490203082243E-2</c:v>
                </c:pt>
                <c:pt idx="3411">
                  <c:v>1.4189703552468513E-2</c:v>
                </c:pt>
                <c:pt idx="3412">
                  <c:v>1.4191899965052823E-2</c:v>
                </c:pt>
                <c:pt idx="3413">
                  <c:v>1.4194079415283112E-2</c:v>
                </c:pt>
                <c:pt idx="3414">
                  <c:v>1.419624187761731E-2</c:v>
                </c:pt>
                <c:pt idx="3415">
                  <c:v>1.4198387326503359E-2</c:v>
                </c:pt>
                <c:pt idx="3416">
                  <c:v>1.4200515736404185E-2</c:v>
                </c:pt>
                <c:pt idx="3417">
                  <c:v>1.4202627081765229E-2</c:v>
                </c:pt>
                <c:pt idx="3418">
                  <c:v>1.4204721337041926E-2</c:v>
                </c:pt>
                <c:pt idx="3419">
                  <c:v>1.420679847668721E-2</c:v>
                </c:pt>
                <c:pt idx="3420">
                  <c:v>1.4208858475156516E-2</c:v>
                </c:pt>
                <c:pt idx="3421">
                  <c:v>1.4210901306905277E-2</c:v>
                </c:pt>
                <c:pt idx="3422">
                  <c:v>1.4212926946381432E-2</c:v>
                </c:pt>
                <c:pt idx="3423">
                  <c:v>1.421493536804791E-2</c:v>
                </c:pt>
                <c:pt idx="3424">
                  <c:v>1.421692654635015E-2</c:v>
                </c:pt>
                <c:pt idx="3425">
                  <c:v>1.4217639653439303E-2</c:v>
                </c:pt>
                <c:pt idx="3426">
                  <c:v>1.4220857070691151E-2</c:v>
                </c:pt>
                <c:pt idx="3427">
                  <c:v>1.4222796365638279E-2</c:v>
                </c:pt>
                <c:pt idx="3428">
                  <c:v>1.422471831503791E-2</c:v>
                </c:pt>
                <c:pt idx="3429">
                  <c:v>1.4226622893350471E-2</c:v>
                </c:pt>
                <c:pt idx="3430">
                  <c:v>1.4228510075026402E-2</c:v>
                </c:pt>
                <c:pt idx="3431">
                  <c:v>1.4230379834523632E-2</c:v>
                </c:pt>
                <c:pt idx="3432">
                  <c:v>1.4232232146295098E-2</c:v>
                </c:pt>
                <c:pt idx="3433">
                  <c:v>1.423406698478874E-2</c:v>
                </c:pt>
                <c:pt idx="3434">
                  <c:v>1.4235884324472481E-2</c:v>
                </c:pt>
                <c:pt idx="3435">
                  <c:v>1.4237684139789264E-2</c:v>
                </c:pt>
                <c:pt idx="3436">
                  <c:v>1.4239466405194523E-2</c:v>
                </c:pt>
                <c:pt idx="3437">
                  <c:v>1.4242042946882909E-2</c:v>
                </c:pt>
                <c:pt idx="3438">
                  <c:v>1.4241763206682573E-2</c:v>
                </c:pt>
                <c:pt idx="3439">
                  <c:v>1.4244707646527965E-2</c:v>
                </c:pt>
                <c:pt idx="3440">
                  <c:v>1.4246419456853954E-2</c:v>
                </c:pt>
                <c:pt idx="3441">
                  <c:v>1.4248113589548084E-2</c:v>
                </c:pt>
                <c:pt idx="3442">
                  <c:v>1.4250427889806714E-2</c:v>
                </c:pt>
                <c:pt idx="3443">
                  <c:v>1.425128550011269E-2</c:v>
                </c:pt>
                <c:pt idx="3444">
                  <c:v>1.4252925113994775E-2</c:v>
                </c:pt>
                <c:pt idx="3445">
                  <c:v>1.4254546946936269E-2</c:v>
                </c:pt>
                <c:pt idx="3446">
                  <c:v>1.4256150973393732E-2</c:v>
                </c:pt>
                <c:pt idx="3447">
                  <c:v>1.425655486543244E-2</c:v>
                </c:pt>
                <c:pt idx="3448">
                  <c:v>1.4258126848233512E-2</c:v>
                </c:pt>
                <c:pt idx="3449">
                  <c:v>1.4259680955493539E-2</c:v>
                </c:pt>
                <c:pt idx="3450">
                  <c:v>1.426121716168151E-2</c:v>
                </c:pt>
                <c:pt idx="3451">
                  <c:v>1.4263903114415747E-2</c:v>
                </c:pt>
                <c:pt idx="3452">
                  <c:v>1.4265399765564566E-2</c:v>
                </c:pt>
                <c:pt idx="3453">
                  <c:v>1.4267264988462314E-2</c:v>
                </c:pt>
                <c:pt idx="3454">
                  <c:v>1.4268339086467368E-2</c:v>
                </c:pt>
                <c:pt idx="3455">
                  <c:v>1.4269781705134474E-2</c:v>
                </c:pt>
                <c:pt idx="3456">
                  <c:v>1.4271206261885746E-2</c:v>
                </c:pt>
                <c:pt idx="3457">
                  <c:v>1.427302728015345E-2</c:v>
                </c:pt>
                <c:pt idx="3458">
                  <c:v>1.4274001087482504E-2</c:v>
                </c:pt>
                <c:pt idx="3459">
                  <c:v>1.4275371305241114E-2</c:v>
                </c:pt>
                <c:pt idx="3460">
                  <c:v>1.4276723358917874E-2</c:v>
                </c:pt>
                <c:pt idx="3461">
                  <c:v>1.4278057222969343E-2</c:v>
                </c:pt>
                <c:pt idx="3462">
                  <c:v>1.4279372871852086E-2</c:v>
                </c:pt>
                <c:pt idx="3463">
                  <c:v>1.4280670280025238E-2</c:v>
                </c:pt>
                <c:pt idx="3464">
                  <c:v>1.4281949421947944E-2</c:v>
                </c:pt>
                <c:pt idx="3465">
                  <c:v>1.4283210272076763E-2</c:v>
                </c:pt>
                <c:pt idx="3466">
                  <c:v>1.4284452804873416E-2</c:v>
                </c:pt>
                <c:pt idx="3467">
                  <c:v>1.4285676994789307E-2</c:v>
                </c:pt>
                <c:pt idx="3468">
                  <c:v>1.4287250641347449E-2</c:v>
                </c:pt>
                <c:pt idx="3469">
                  <c:v>1.4288070243823095E-2</c:v>
                </c:pt>
                <c:pt idx="3470">
                  <c:v>1.4289239251859273E-2</c:v>
                </c:pt>
                <c:pt idx="3471">
                  <c:v>1.4290389814853829E-2</c:v>
                </c:pt>
                <c:pt idx="3472">
                  <c:v>1.4291521907258168E-2</c:v>
                </c:pt>
                <c:pt idx="3473">
                  <c:v>1.4292635503536584E-2</c:v>
                </c:pt>
                <c:pt idx="3474">
                  <c:v>1.4293730578153375E-2</c:v>
                </c:pt>
                <c:pt idx="3475">
                  <c:v>1.429480710555737E-2</c:v>
                </c:pt>
                <c:pt idx="3476">
                  <c:v>1.4295865060210286E-2</c:v>
                </c:pt>
                <c:pt idx="3477">
                  <c:v>1.4295834802832299E-2</c:v>
                </c:pt>
                <c:pt idx="3478">
                  <c:v>1.4297925149104598E-2</c:v>
                </c:pt>
                <c:pt idx="3479">
                  <c:v>1.4298927232264275E-2</c:v>
                </c:pt>
                <c:pt idx="3480">
                  <c:v>1.4299910640512012E-2</c:v>
                </c:pt>
                <c:pt idx="3481">
                  <c:v>1.4301577486992366E-2</c:v>
                </c:pt>
                <c:pt idx="3482">
                  <c:v>1.4301821330095338E-2</c:v>
                </c:pt>
                <c:pt idx="3483">
                  <c:v>1.4302748560356942E-2</c:v>
                </c:pt>
                <c:pt idx="3484">
                  <c:v>1.4303657013543167E-2</c:v>
                </c:pt>
                <c:pt idx="3485">
                  <c:v>1.4304546664113155E-2</c:v>
                </c:pt>
                <c:pt idx="3486">
                  <c:v>1.4305417486523465E-2</c:v>
                </c:pt>
                <c:pt idx="3487">
                  <c:v>1.4306269455238396E-2</c:v>
                </c:pt>
                <c:pt idx="3488">
                  <c:v>1.4307102544717088E-2</c:v>
                </c:pt>
                <c:pt idx="3489">
                  <c:v>1.4307916729421262E-2</c:v>
                </c:pt>
                <c:pt idx="3490">
                  <c:v>1.4308711983802319E-2</c:v>
                </c:pt>
                <c:pt idx="3491">
                  <c:v>1.4309488282332293E-2</c:v>
                </c:pt>
                <c:pt idx="3492">
                  <c:v>1.431024559946259E-2</c:v>
                </c:pt>
                <c:pt idx="3493">
                  <c:v>1.4310983909657507E-2</c:v>
                </c:pt>
                <c:pt idx="3494">
                  <c:v>1.43120056166578E-2</c:v>
                </c:pt>
                <c:pt idx="3495">
                  <c:v>1.4312697660824289E-2</c:v>
                </c:pt>
                <c:pt idx="3496">
                  <c:v>1.4313370610489314E-2</c:v>
                </c:pt>
                <c:pt idx="3497">
                  <c:v>1.4314024440112016E-2</c:v>
                </c:pt>
                <c:pt idx="3498">
                  <c:v>1.4314659124156691E-2</c:v>
                </c:pt>
                <c:pt idx="3499">
                  <c:v>1.4314293781988927E-2</c:v>
                </c:pt>
                <c:pt idx="3500">
                  <c:v>1.4314894146241526E-2</c:v>
                </c:pt>
                <c:pt idx="3501">
                  <c:v>1.4315475296058366E-2</c:v>
                </c:pt>
                <c:pt idx="3502">
                  <c:v>1.4316037205902734E-2</c:v>
                </c:pt>
                <c:pt idx="3503">
                  <c:v>1.4317544466836311E-2</c:v>
                </c:pt>
                <c:pt idx="3504">
                  <c:v>1.4318063741093453E-2</c:v>
                </c:pt>
                <c:pt idx="3505">
                  <c:v>1.4318563690999443E-2</c:v>
                </c:pt>
                <c:pt idx="3506">
                  <c:v>1.4319044291013423E-2</c:v>
                </c:pt>
                <c:pt idx="3507">
                  <c:v>1.431950551559711E-2</c:v>
                </c:pt>
                <c:pt idx="3508">
                  <c:v>1.431975580737177E-2</c:v>
                </c:pt>
                <c:pt idx="3509">
                  <c:v>1.4320056517116875E-2</c:v>
                </c:pt>
                <c:pt idx="3510">
                  <c:v>1.4320460837717874E-2</c:v>
                </c:pt>
                <c:pt idx="3511">
                  <c:v>1.4320845683337247E-2</c:v>
                </c:pt>
                <c:pt idx="3512">
                  <c:v>1.4321520113275466E-2</c:v>
                </c:pt>
                <c:pt idx="3513">
                  <c:v>1.4321864548994123E-2</c:v>
                </c:pt>
                <c:pt idx="3514">
                  <c:v>1.4322189430517097E-2</c:v>
                </c:pt>
                <c:pt idx="3515">
                  <c:v>1.4322494732308686E-2</c:v>
                </c:pt>
                <c:pt idx="3516">
                  <c:v>1.4322476892912661E-2</c:v>
                </c:pt>
                <c:pt idx="3517">
                  <c:v>1.4322744352367245E-2</c:v>
                </c:pt>
                <c:pt idx="3518">
                  <c:v>1.4322992158079195E-2</c:v>
                </c:pt>
                <c:pt idx="3519">
                  <c:v>1.4323220284522264E-2</c:v>
                </c:pt>
                <c:pt idx="3520">
                  <c:v>1.4323726651486967E-2</c:v>
                </c:pt>
                <c:pt idx="3521">
                  <c:v>1.4323913938601817E-2</c:v>
                </c:pt>
                <c:pt idx="3522">
                  <c:v>1.4324081467227627E-2</c:v>
                </c:pt>
                <c:pt idx="3523">
                  <c:v>1.4324229211823539E-2</c:v>
                </c:pt>
                <c:pt idx="3524">
                  <c:v>1.4324357146851272E-2</c:v>
                </c:pt>
                <c:pt idx="3525">
                  <c:v>1.4324465246777702E-2</c:v>
                </c:pt>
                <c:pt idx="3526">
                  <c:v>1.4324553486064547E-2</c:v>
                </c:pt>
                <c:pt idx="3527">
                  <c:v>1.4324621839173527E-2</c:v>
                </c:pt>
                <c:pt idx="3528">
                  <c:v>1.432467029811877E-2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363456"/>
        <c:axId val="203364992"/>
      </c:lineChart>
      <c:dateAx>
        <c:axId val="203363456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649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203364992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0336345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-9.6600777641064894E-4</c:v>
                </c:pt>
                <c:pt idx="1">
                  <c:v>-9.6600777641064894E-4</c:v>
                </c:pt>
                <c:pt idx="2">
                  <c:v>-9.6600777637068092E-4</c:v>
                </c:pt>
                <c:pt idx="3">
                  <c:v>-9.7670900531365845E-4</c:v>
                </c:pt>
                <c:pt idx="4">
                  <c:v>-1.0214368727901046E-3</c:v>
                </c:pt>
                <c:pt idx="5">
                  <c:v>-1.0575115970912208E-3</c:v>
                </c:pt>
                <c:pt idx="6">
                  <c:v>-1.0645782921203661E-3</c:v>
                </c:pt>
                <c:pt idx="7">
                  <c:v>-1.0610796071386375E-3</c:v>
                </c:pt>
                <c:pt idx="8">
                  <c:v>-1.0526016500023161E-3</c:v>
                </c:pt>
                <c:pt idx="9">
                  <c:v>-1.0426386277018196E-3</c:v>
                </c:pt>
                <c:pt idx="10">
                  <c:v>-1.0354458923877985E-3</c:v>
                </c:pt>
                <c:pt idx="11">
                  <c:v>-1.0347301502022788E-3</c:v>
                </c:pt>
                <c:pt idx="12">
                  <c:v>-1.0366436962039316E-3</c:v>
                </c:pt>
                <c:pt idx="13">
                  <c:v>-1.0411697515344542E-3</c:v>
                </c:pt>
                <c:pt idx="14">
                  <c:v>-1.0510867460133966E-3</c:v>
                </c:pt>
                <c:pt idx="15">
                  <c:v>-1.0603921568419494E-3</c:v>
                </c:pt>
                <c:pt idx="16">
                  <c:v>-1.0645523423580272E-3</c:v>
                </c:pt>
                <c:pt idx="17">
                  <c:v>-1.0683086615737025E-3</c:v>
                </c:pt>
                <c:pt idx="18">
                  <c:v>-1.0715882646028518E-3</c:v>
                </c:pt>
                <c:pt idx="19">
                  <c:v>-1.0761909497292166E-3</c:v>
                </c:pt>
                <c:pt idx="20">
                  <c:v>-1.07860625167433E-3</c:v>
                </c:pt>
                <c:pt idx="21">
                  <c:v>-1.0791819357347521E-3</c:v>
                </c:pt>
                <c:pt idx="22">
                  <c:v>-1.0796987056016505E-3</c:v>
                </c:pt>
                <c:pt idx="23">
                  <c:v>-1.0801737009646928E-3</c:v>
                </c:pt>
                <c:pt idx="24">
                  <c:v>-1.0810668954164271E-3</c:v>
                </c:pt>
                <c:pt idx="25">
                  <c:v>-1.0819987312515877E-3</c:v>
                </c:pt>
                <c:pt idx="26">
                  <c:v>-1.0825219495202987E-3</c:v>
                </c:pt>
                <c:pt idx="27">
                  <c:v>-1.0831062314631268E-3</c:v>
                </c:pt>
                <c:pt idx="28">
                  <c:v>-1.0837687167697396E-3</c:v>
                </c:pt>
                <c:pt idx="29">
                  <c:v>-1.085436790888572E-3</c:v>
                </c:pt>
                <c:pt idx="30">
                  <c:v>-1.087543485227549E-3</c:v>
                </c:pt>
                <c:pt idx="31">
                  <c:v>-1.0888540827380666E-3</c:v>
                </c:pt>
                <c:pt idx="32">
                  <c:v>-1.0903457216704382E-3</c:v>
                </c:pt>
                <c:pt idx="33">
                  <c:v>-1.0920355419141714E-3</c:v>
                </c:pt>
                <c:pt idx="34">
                  <c:v>-1.0961581470381176E-3</c:v>
                </c:pt>
                <c:pt idx="35">
                  <c:v>-1.1011194285170944E-3</c:v>
                </c:pt>
                <c:pt idx="36">
                  <c:v>-1.1040572500631285E-3</c:v>
                </c:pt>
                <c:pt idx="37">
                  <c:v>-1.1072960910185614E-3</c:v>
                </c:pt>
                <c:pt idx="38">
                  <c:v>-1.1108530909531567E-3</c:v>
                </c:pt>
                <c:pt idx="39">
                  <c:v>-1.1191098403839916E-3</c:v>
                </c:pt>
                <c:pt idx="40">
                  <c:v>-1.128605474636224E-3</c:v>
                </c:pt>
                <c:pt idx="41">
                  <c:v>-1.1339257324705088E-3</c:v>
                </c:pt>
                <c:pt idx="42">
                  <c:v>-1.1392329047721361E-3</c:v>
                </c:pt>
                <c:pt idx="43">
                  <c:v>-1.1444294679119338E-3</c:v>
                </c:pt>
                <c:pt idx="44">
                  <c:v>-1.154372089278155E-3</c:v>
                </c:pt>
                <c:pt idx="45">
                  <c:v>-1.1637972040468014E-3</c:v>
                </c:pt>
                <c:pt idx="46">
                  <c:v>-1.1682064027329631E-3</c:v>
                </c:pt>
                <c:pt idx="47">
                  <c:v>-1.1724112647115703E-3</c:v>
                </c:pt>
                <c:pt idx="48">
                  <c:v>-1.1763961687583091E-3</c:v>
                </c:pt>
                <c:pt idx="49">
                  <c:v>-1.1835507864832451E-3</c:v>
                </c:pt>
                <c:pt idx="50">
                  <c:v>-1.1898237807406176E-3</c:v>
                </c:pt>
                <c:pt idx="51">
                  <c:v>-1.1924745765634626E-3</c:v>
                </c:pt>
                <c:pt idx="52">
                  <c:v>-1.1948116867488423E-3</c:v>
                </c:pt>
                <c:pt idx="53">
                  <c:v>-1.196819490512091E-3</c:v>
                </c:pt>
                <c:pt idx="54">
                  <c:v>-1.1996553047621816E-3</c:v>
                </c:pt>
                <c:pt idx="55">
                  <c:v>-1.2012452131804352E-3</c:v>
                </c:pt>
                <c:pt idx="56">
                  <c:v>-1.2013721646297881E-3</c:v>
                </c:pt>
                <c:pt idx="57">
                  <c:v>-1.2010760818714772E-3</c:v>
                </c:pt>
                <c:pt idx="58">
                  <c:v>-1.2003413437611243E-3</c:v>
                </c:pt>
                <c:pt idx="59">
                  <c:v>-1.1973275939514139E-3</c:v>
                </c:pt>
                <c:pt idx="60">
                  <c:v>-1.1927034111147705E-3</c:v>
                </c:pt>
                <c:pt idx="61">
                  <c:v>-1.1895410768403281E-3</c:v>
                </c:pt>
                <c:pt idx="62">
                  <c:v>-1.1858463592684387E-3</c:v>
                </c:pt>
                <c:pt idx="63">
                  <c:v>-1.1754843216205124E-3</c:v>
                </c:pt>
                <c:pt idx="64">
                  <c:v>-1.1653799917477059E-3</c:v>
                </c:pt>
                <c:pt idx="65">
                  <c:v>-1.1615123213237766E-3</c:v>
                </c:pt>
                <c:pt idx="66">
                  <c:v>-1.1577518925154351E-3</c:v>
                </c:pt>
                <c:pt idx="67">
                  <c:v>-1.1489768252126442E-3</c:v>
                </c:pt>
                <c:pt idx="68">
                  <c:v>-1.1409395613881657E-3</c:v>
                </c:pt>
                <c:pt idx="69">
                  <c:v>-1.1380512952419153E-3</c:v>
                </c:pt>
                <c:pt idx="70">
                  <c:v>-1.1353465083274727E-3</c:v>
                </c:pt>
                <c:pt idx="71">
                  <c:v>-1.1328360917728375E-3</c:v>
                </c:pt>
                <c:pt idx="72">
                  <c:v>-1.1285140774663915E-3</c:v>
                </c:pt>
                <c:pt idx="73">
                  <c:v>-1.1249559503134776E-3</c:v>
                </c:pt>
                <c:pt idx="74">
                  <c:v>-1.1235807515985741E-3</c:v>
                </c:pt>
                <c:pt idx="75">
                  <c:v>-1.1224652696517623E-3</c:v>
                </c:pt>
                <c:pt idx="76">
                  <c:v>-1.1216203956809778E-3</c:v>
                </c:pt>
                <c:pt idx="77">
                  <c:v>-1.1208836394782651E-3</c:v>
                </c:pt>
                <c:pt idx="78">
                  <c:v>-1.1211648002795727E-3</c:v>
                </c:pt>
                <c:pt idx="79">
                  <c:v>-1.1218363320697478E-3</c:v>
                </c:pt>
                <c:pt idx="80">
                  <c:v>-1.1228438182842027E-3</c:v>
                </c:pt>
                <c:pt idx="81">
                  <c:v>-1.1241981498111286E-3</c:v>
                </c:pt>
                <c:pt idx="82">
                  <c:v>-1.1281138847873962E-3</c:v>
                </c:pt>
                <c:pt idx="83">
                  <c:v>-1.1332256291751719E-3</c:v>
                </c:pt>
                <c:pt idx="84">
                  <c:v>-1.136015904066312E-3</c:v>
                </c:pt>
                <c:pt idx="85">
                  <c:v>-1.1387432152432098E-3</c:v>
                </c:pt>
                <c:pt idx="86">
                  <c:v>-1.1414037199797278E-3</c:v>
                </c:pt>
                <c:pt idx="87">
                  <c:v>-1.1464791784865369E-3</c:v>
                </c:pt>
                <c:pt idx="88">
                  <c:v>-1.1513008273134062E-3</c:v>
                </c:pt>
                <c:pt idx="89">
                  <c:v>-1.1535696639519699E-3</c:v>
                </c:pt>
                <c:pt idx="90">
                  <c:v>-1.1557486398716676E-3</c:v>
                </c:pt>
                <c:pt idx="91">
                  <c:v>-1.1578339123863302E-3</c:v>
                </c:pt>
                <c:pt idx="92">
                  <c:v>-1.1616691521654232E-3</c:v>
                </c:pt>
                <c:pt idx="93">
                  <c:v>-1.1651611203866707E-3</c:v>
                </c:pt>
                <c:pt idx="94">
                  <c:v>-1.1667202397802612E-3</c:v>
                </c:pt>
                <c:pt idx="95">
                  <c:v>-1.1681626011705859E-3</c:v>
                </c:pt>
                <c:pt idx="96">
                  <c:v>-1.1694843622711559E-3</c:v>
                </c:pt>
                <c:pt idx="97">
                  <c:v>-1.1717028575386479E-3</c:v>
                </c:pt>
                <c:pt idx="98">
                  <c:v>-1.1734885545289231E-3</c:v>
                </c:pt>
                <c:pt idx="99">
                  <c:v>-1.1741496773653992E-3</c:v>
                </c:pt>
                <c:pt idx="100">
                  <c:v>-1.1746671453938262E-3</c:v>
                </c:pt>
                <c:pt idx="101">
                  <c:v>-1.1750371158081307E-3</c:v>
                </c:pt>
                <c:pt idx="102">
                  <c:v>-1.1752623501326553E-3</c:v>
                </c:pt>
                <c:pt idx="103">
                  <c:v>-1.1749651758341528E-3</c:v>
                </c:pt>
                <c:pt idx="104">
                  <c:v>-1.1745400229212777E-3</c:v>
                </c:pt>
                <c:pt idx="105">
                  <c:v>-1.1739906021723812E-3</c:v>
                </c:pt>
                <c:pt idx="106">
                  <c:v>-1.1735006111646129E-3</c:v>
                </c:pt>
                <c:pt idx="107">
                  <c:v>-1.1728840369329419E-3</c:v>
                </c:pt>
                <c:pt idx="108">
                  <c:v>-1.172659187353986E-3</c:v>
                </c:pt>
                <c:pt idx="109">
                  <c:v>-1.1727453197352133E-3</c:v>
                </c:pt>
                <c:pt idx="110">
                  <c:v>-1.1729567886575865E-3</c:v>
                </c:pt>
                <c:pt idx="111">
                  <c:v>-1.1732969649447256E-3</c:v>
                </c:pt>
                <c:pt idx="112">
                  <c:v>-1.1744193635987443E-3</c:v>
                </c:pt>
                <c:pt idx="113">
                  <c:v>-1.1760121557369274E-3</c:v>
                </c:pt>
                <c:pt idx="114">
                  <c:v>-1.1770464281246618E-3</c:v>
                </c:pt>
                <c:pt idx="115">
                  <c:v>-1.1782296316598107E-3</c:v>
                </c:pt>
                <c:pt idx="116">
                  <c:v>-1.1795651371659943E-3</c:v>
                </c:pt>
                <c:pt idx="117">
                  <c:v>-1.1827567882427559E-3</c:v>
                </c:pt>
                <c:pt idx="118">
                  <c:v>-1.1864975904574138E-3</c:v>
                </c:pt>
                <c:pt idx="119">
                  <c:v>-1.1886451649756324E-3</c:v>
                </c:pt>
                <c:pt idx="120">
                  <c:v>-1.1909652651675984E-3</c:v>
                </c:pt>
                <c:pt idx="121">
                  <c:v>-1.1934612616970597E-3</c:v>
                </c:pt>
                <c:pt idx="122">
                  <c:v>-1.1990524359006827E-3</c:v>
                </c:pt>
                <c:pt idx="123">
                  <c:v>-1.2052716252641815E-3</c:v>
                </c:pt>
                <c:pt idx="124">
                  <c:v>-1.2086976636771496E-3</c:v>
                </c:pt>
                <c:pt idx="125">
                  <c:v>-1.2123198223701337E-3</c:v>
                </c:pt>
                <c:pt idx="126">
                  <c:v>-1.2235416858725756E-3</c:v>
                </c:pt>
                <c:pt idx="127">
                  <c:v>-1.2344662223240377E-3</c:v>
                </c:pt>
                <c:pt idx="128">
                  <c:v>-1.2379770991133299E-3</c:v>
                </c:pt>
                <c:pt idx="129">
                  <c:v>-1.2414290729401145E-3</c:v>
                </c:pt>
                <c:pt idx="130">
                  <c:v>-1.2481220896010115E-3</c:v>
                </c:pt>
                <c:pt idx="131">
                  <c:v>-1.2546068958929624E-3</c:v>
                </c:pt>
                <c:pt idx="132">
                  <c:v>-1.2577335725705296E-3</c:v>
                </c:pt>
                <c:pt idx="133">
                  <c:v>-1.2607890330951221E-3</c:v>
                </c:pt>
                <c:pt idx="134">
                  <c:v>-1.2637712254282008E-3</c:v>
                </c:pt>
                <c:pt idx="135">
                  <c:v>-1.2694766449383721E-3</c:v>
                </c:pt>
                <c:pt idx="136">
                  <c:v>-1.2749262682376639E-3</c:v>
                </c:pt>
                <c:pt idx="137">
                  <c:v>-1.2775113363971968E-3</c:v>
                </c:pt>
                <c:pt idx="138">
                  <c:v>-1.2800108230148766E-3</c:v>
                </c:pt>
                <c:pt idx="139">
                  <c:v>-1.282422676052164E-3</c:v>
                </c:pt>
                <c:pt idx="140">
                  <c:v>-1.2869394084802366E-3</c:v>
                </c:pt>
                <c:pt idx="141">
                  <c:v>-1.291152707989518E-3</c:v>
                </c:pt>
                <c:pt idx="142">
                  <c:v>-1.2930956099488355E-3</c:v>
                </c:pt>
                <c:pt idx="143">
                  <c:v>-1.2949385649774214E-3</c:v>
                </c:pt>
                <c:pt idx="144">
                  <c:v>-1.2966795211166726E-3</c:v>
                </c:pt>
                <c:pt idx="145">
                  <c:v>-1.2998064824598643E-3</c:v>
                </c:pt>
                <c:pt idx="146">
                  <c:v>-1.3025986337567019E-3</c:v>
                </c:pt>
                <c:pt idx="147">
                  <c:v>-1.3038973538481713E-3</c:v>
                </c:pt>
                <c:pt idx="148">
                  <c:v>-1.3051819741782822E-3</c:v>
                </c:pt>
                <c:pt idx="149">
                  <c:v>-1.3064522643713161E-3</c:v>
                </c:pt>
                <c:pt idx="150">
                  <c:v>-1.3089391681342377E-3</c:v>
                </c:pt>
                <c:pt idx="151">
                  <c:v>-1.3113855221336124E-3</c:v>
                </c:pt>
                <c:pt idx="152">
                  <c:v>-1.3125807098823827E-3</c:v>
                </c:pt>
                <c:pt idx="153">
                  <c:v>-1.3137601866386461E-3</c:v>
                </c:pt>
                <c:pt idx="154">
                  <c:v>-1.3149237224263643E-3</c:v>
                </c:pt>
                <c:pt idx="155">
                  <c:v>-1.3171916864829214E-3</c:v>
                </c:pt>
                <c:pt idx="156">
                  <c:v>-1.3194138508554332E-3</c:v>
                </c:pt>
                <c:pt idx="157">
                  <c:v>-1.3204942286026977E-3</c:v>
                </c:pt>
                <c:pt idx="158">
                  <c:v>-1.3215572842861789E-3</c:v>
                </c:pt>
                <c:pt idx="159">
                  <c:v>-1.3226027877699664E-3</c:v>
                </c:pt>
                <c:pt idx="160">
                  <c:v>-1.3246292624646827E-3</c:v>
                </c:pt>
                <c:pt idx="161">
                  <c:v>-1.3266046762305805E-3</c:v>
                </c:pt>
                <c:pt idx="162">
                  <c:v>-1.3275589662775644E-3</c:v>
                </c:pt>
                <c:pt idx="163">
                  <c:v>-1.3284943231894886E-3</c:v>
                </c:pt>
                <c:pt idx="164">
                  <c:v>-1.3294105166705705E-3</c:v>
                </c:pt>
                <c:pt idx="165">
                  <c:v>-1.3311729529075222E-3</c:v>
                </c:pt>
                <c:pt idx="166">
                  <c:v>-1.3328790544075986E-3</c:v>
                </c:pt>
                <c:pt idx="167">
                  <c:v>-1.3337013780967411E-3</c:v>
                </c:pt>
                <c:pt idx="168">
                  <c:v>-1.3345303293244015E-3</c:v>
                </c:pt>
                <c:pt idx="169">
                  <c:v>-1.3353715639263797E-3</c:v>
                </c:pt>
                <c:pt idx="170">
                  <c:v>-1.3370915157207008E-3</c:v>
                </c:pt>
                <c:pt idx="171">
                  <c:v>-1.338865353184282E-3</c:v>
                </c:pt>
                <c:pt idx="172">
                  <c:v>-1.3397725176877984E-3</c:v>
                </c:pt>
                <c:pt idx="173">
                  <c:v>-1.3406937708815292E-3</c:v>
                </c:pt>
                <c:pt idx="174">
                  <c:v>-1.3416294136048279E-3</c:v>
                </c:pt>
                <c:pt idx="175">
                  <c:v>-1.343545154410819E-3</c:v>
                </c:pt>
                <c:pt idx="176">
                  <c:v>-1.3455218978197792E-3</c:v>
                </c:pt>
                <c:pt idx="177">
                  <c:v>-1.3465340015805793E-3</c:v>
                </c:pt>
                <c:pt idx="178">
                  <c:v>-1.3475623003067483E-3</c:v>
                </c:pt>
                <c:pt idx="179">
                  <c:v>-1.3486070947976714E-3</c:v>
                </c:pt>
                <c:pt idx="180">
                  <c:v>-1.3507481060726079E-3</c:v>
                </c:pt>
                <c:pt idx="181">
                  <c:v>-1.3529572484749508E-3</c:v>
                </c:pt>
                <c:pt idx="182">
                  <c:v>-1.3540890352592427E-3</c:v>
                </c:pt>
                <c:pt idx="183">
                  <c:v>-1.3552391231241856E-3</c:v>
                </c:pt>
                <c:pt idx="184">
                  <c:v>-1.356407813148941E-3</c:v>
                </c:pt>
                <c:pt idx="185">
                  <c:v>-1.3588035753508976E-3</c:v>
                </c:pt>
                <c:pt idx="186">
                  <c:v>-1.3612746107938278E-3</c:v>
                </c:pt>
                <c:pt idx="187">
                  <c:v>-1.3625408242079473E-3</c:v>
                </c:pt>
                <c:pt idx="188">
                  <c:v>-1.363827444937904E-3</c:v>
                </c:pt>
                <c:pt idx="189">
                  <c:v>-1.3651347739429553E-3</c:v>
                </c:pt>
                <c:pt idx="190">
                  <c:v>-1.3678004738970628E-3</c:v>
                </c:pt>
                <c:pt idx="191">
                  <c:v>-1.3705180629175473E-3</c:v>
                </c:pt>
                <c:pt idx="192">
                  <c:v>-1.3718946322960335E-3</c:v>
                </c:pt>
                <c:pt idx="193">
                  <c:v>-1.3732836705404594E-3</c:v>
                </c:pt>
                <c:pt idx="194">
                  <c:v>-1.3746853409202231E-3</c:v>
                </c:pt>
                <c:pt idx="195">
                  <c:v>-1.377526334427337E-3</c:v>
                </c:pt>
                <c:pt idx="196">
                  <c:v>-1.3804216103796563E-3</c:v>
                </c:pt>
                <c:pt idx="197">
                  <c:v>-1.3818888910366312E-3</c:v>
                </c:pt>
                <c:pt idx="198">
                  <c:v>-1.383369783725108E-3</c:v>
                </c:pt>
                <c:pt idx="199">
                  <c:v>-1.3848644515945807E-3</c:v>
                </c:pt>
                <c:pt idx="200">
                  <c:v>-1.3878951706036702E-3</c:v>
                </c:pt>
                <c:pt idx="201">
                  <c:v>-1.3909841413495272E-3</c:v>
                </c:pt>
                <c:pt idx="202">
                  <c:v>-1.3925501348044378E-3</c:v>
                </c:pt>
                <c:pt idx="203">
                  <c:v>-1.3941308832565724E-3</c:v>
                </c:pt>
                <c:pt idx="204">
                  <c:v>-1.395726549935361E-3</c:v>
                </c:pt>
                <c:pt idx="205">
                  <c:v>-1.3989629909705315E-3</c:v>
                </c:pt>
                <c:pt idx="206">
                  <c:v>-1.4022616653441844E-3</c:v>
                </c:pt>
                <c:pt idx="207">
                  <c:v>-1.4039343727167974E-3</c:v>
                </c:pt>
                <c:pt idx="208">
                  <c:v>-1.4056229782921648E-3</c:v>
                </c:pt>
                <c:pt idx="209">
                  <c:v>-1.4073276450599081E-3</c:v>
                </c:pt>
                <c:pt idx="210">
                  <c:v>-1.4107858041390031E-3</c:v>
                </c:pt>
                <c:pt idx="211">
                  <c:v>-1.4143026797297509E-3</c:v>
                </c:pt>
                <c:pt idx="212">
                  <c:v>-1.4160448365885259E-3</c:v>
                </c:pt>
                <c:pt idx="213">
                  <c:v>-1.4177582287366874E-3</c:v>
                </c:pt>
                <c:pt idx="214">
                  <c:v>-1.4194424302749198E-3</c:v>
                </c:pt>
                <c:pt idx="215">
                  <c:v>-1.4227057792393083E-3</c:v>
                </c:pt>
                <c:pt idx="216">
                  <c:v>-1.4258788124621447E-3</c:v>
                </c:pt>
                <c:pt idx="217">
                  <c:v>-1.42741067294061E-3</c:v>
                </c:pt>
                <c:pt idx="218">
                  <c:v>-1.4289107876530593E-3</c:v>
                </c:pt>
                <c:pt idx="219">
                  <c:v>-1.4303787306602089E-3</c:v>
                </c:pt>
                <c:pt idx="220">
                  <c:v>-1.4331995430039157E-3</c:v>
                </c:pt>
                <c:pt idx="221">
                  <c:v>-1.4359202696878626E-3</c:v>
                </c:pt>
                <c:pt idx="222">
                  <c:v>-1.4372209669177849E-3</c:v>
                </c:pt>
                <c:pt idx="223">
                  <c:v>-1.4384869373662568E-3</c:v>
                </c:pt>
                <c:pt idx="224">
                  <c:v>-1.4397177553737706E-3</c:v>
                </c:pt>
                <c:pt idx="225">
                  <c:v>-1.442054310283325E-3</c:v>
                </c:pt>
                <c:pt idx="226">
                  <c:v>-1.4442809843684401E-3</c:v>
                </c:pt>
                <c:pt idx="227">
                  <c:v>-1.4453296518013303E-3</c:v>
                </c:pt>
                <c:pt idx="228">
                  <c:v>-1.4463406113973676E-3</c:v>
                </c:pt>
                <c:pt idx="229">
                  <c:v>-1.4473134376169483E-3</c:v>
                </c:pt>
                <c:pt idx="230">
                  <c:v>-1.4491240156377927E-3</c:v>
                </c:pt>
                <c:pt idx="231">
                  <c:v>-1.4508148899849971E-3</c:v>
                </c:pt>
                <c:pt idx="232">
                  <c:v>-1.4515906607526219E-3</c:v>
                </c:pt>
                <c:pt idx="233">
                  <c:v>-1.4523250732834114E-3</c:v>
                </c:pt>
                <c:pt idx="234">
                  <c:v>-1.4530150067937342E-3</c:v>
                </c:pt>
                <c:pt idx="235">
                  <c:v>-1.4542361494473965E-3</c:v>
                </c:pt>
                <c:pt idx="236">
                  <c:v>-1.4553138223716289E-3</c:v>
                </c:pt>
                <c:pt idx="237">
                  <c:v>-1.4557709279650055E-3</c:v>
                </c:pt>
                <c:pt idx="238">
                  <c:v>-1.4561800470236363E-3</c:v>
                </c:pt>
                <c:pt idx="239">
                  <c:v>-1.4565407056865709E-3</c:v>
                </c:pt>
                <c:pt idx="240">
                  <c:v>-1.4570922225987104E-3</c:v>
                </c:pt>
                <c:pt idx="241">
                  <c:v>-1.4574892633190117E-3</c:v>
                </c:pt>
                <c:pt idx="242">
                  <c:v>-1.4576005150868099E-3</c:v>
                </c:pt>
                <c:pt idx="243">
                  <c:v>-1.4576604643323776E-3</c:v>
                </c:pt>
                <c:pt idx="244">
                  <c:v>-1.4576686375145087E-3</c:v>
                </c:pt>
                <c:pt idx="245">
                  <c:v>-1.4575041272957279E-3</c:v>
                </c:pt>
                <c:pt idx="246">
                  <c:v>-1.4571740949476109E-3</c:v>
                </c:pt>
                <c:pt idx="247">
                  <c:v>-1.4569162821365111E-3</c:v>
                </c:pt>
                <c:pt idx="248">
                  <c:v>-1.4566038510954726E-3</c:v>
                </c:pt>
                <c:pt idx="249">
                  <c:v>-1.456236328123417E-3</c:v>
                </c:pt>
                <c:pt idx="250">
                  <c:v>-1.4553093907698766E-3</c:v>
                </c:pt>
                <c:pt idx="251">
                  <c:v>-1.4542058431432636E-3</c:v>
                </c:pt>
                <c:pt idx="252">
                  <c:v>-1.4535557551997869E-3</c:v>
                </c:pt>
                <c:pt idx="253">
                  <c:v>-1.4528477331188228E-3</c:v>
                </c:pt>
                <c:pt idx="254">
                  <c:v>-1.4520813034391011E-3</c:v>
                </c:pt>
                <c:pt idx="255">
                  <c:v>-1.4503455400394216E-3</c:v>
                </c:pt>
                <c:pt idx="256">
                  <c:v>-1.4484298622097214E-3</c:v>
                </c:pt>
                <c:pt idx="257">
                  <c:v>-1.4474114303508756E-3</c:v>
                </c:pt>
                <c:pt idx="258">
                  <c:v>-1.4463793571639627E-3</c:v>
                </c:pt>
                <c:pt idx="259">
                  <c:v>-1.4453336781405923E-3</c:v>
                </c:pt>
                <c:pt idx="260">
                  <c:v>-1.443191359511431E-3</c:v>
                </c:pt>
                <c:pt idx="261">
                  <c:v>-1.4410156143540576E-3</c:v>
                </c:pt>
                <c:pt idx="262">
                  <c:v>-1.4399024388023207E-3</c:v>
                </c:pt>
                <c:pt idx="263">
                  <c:v>-1.4387758706035925E-3</c:v>
                </c:pt>
                <c:pt idx="264">
                  <c:v>-1.4376359448498022E-3</c:v>
                </c:pt>
                <c:pt idx="265">
                  <c:v>-1.4353060242333626E-3</c:v>
                </c:pt>
                <c:pt idx="266">
                  <c:v>-1.4329433791537838E-3</c:v>
                </c:pt>
                <c:pt idx="267">
                  <c:v>-1.431737199357741E-3</c:v>
                </c:pt>
                <c:pt idx="268">
                  <c:v>-1.4305178753160064E-3</c:v>
                </c:pt>
                <c:pt idx="269">
                  <c:v>-1.4292854423603174E-3</c:v>
                </c:pt>
                <c:pt idx="270">
                  <c:v>-1.4267714031435119E-3</c:v>
                </c:pt>
                <c:pt idx="271">
                  <c:v>-1.4242253321095077E-3</c:v>
                </c:pt>
                <c:pt idx="272">
                  <c:v>-1.4229278873978402E-3</c:v>
                </c:pt>
                <c:pt idx="273">
                  <c:v>-1.4216175468417802E-3</c:v>
                </c:pt>
                <c:pt idx="274">
                  <c:v>-1.4202943459729056E-3</c:v>
                </c:pt>
                <c:pt idx="275">
                  <c:v>-1.4175996714627104E-3</c:v>
                </c:pt>
                <c:pt idx="276">
                  <c:v>-1.414873648482029E-3</c:v>
                </c:pt>
                <c:pt idx="277">
                  <c:v>-1.4134866781834177E-3</c:v>
                </c:pt>
                <c:pt idx="278">
                  <c:v>-1.4120870605616176E-3</c:v>
                </c:pt>
                <c:pt idx="279">
                  <c:v>-1.4106748309883343E-3</c:v>
                </c:pt>
                <c:pt idx="280">
                  <c:v>-1.4078030043718215E-3</c:v>
                </c:pt>
                <c:pt idx="281">
                  <c:v>-1.4049005037719553E-3</c:v>
                </c:pt>
                <c:pt idx="282">
                  <c:v>-1.4034257472550493E-3</c:v>
                </c:pt>
                <c:pt idx="283">
                  <c:v>-1.4019385917363181E-3</c:v>
                </c:pt>
                <c:pt idx="284">
                  <c:v>-1.4004390729072114E-3</c:v>
                </c:pt>
                <c:pt idx="285">
                  <c:v>-1.3973935770916768E-3</c:v>
                </c:pt>
                <c:pt idx="286">
                  <c:v>-1.3943180732800542E-3</c:v>
                </c:pt>
                <c:pt idx="287">
                  <c:v>-1.3927572698735347E-3</c:v>
                </c:pt>
                <c:pt idx="288">
                  <c:v>-1.3911843159064574E-3</c:v>
                </c:pt>
                <c:pt idx="289">
                  <c:v>-1.3895992471901764E-3</c:v>
                </c:pt>
                <c:pt idx="290">
                  <c:v>-1.3863835647764944E-3</c:v>
                </c:pt>
                <c:pt idx="291">
                  <c:v>-1.3831385324269974E-3</c:v>
                </c:pt>
                <c:pt idx="292">
                  <c:v>-1.3814934213796093E-3</c:v>
                </c:pt>
                <c:pt idx="293">
                  <c:v>-1.3798364084527392E-3</c:v>
                </c:pt>
                <c:pt idx="294">
                  <c:v>-1.3781675289381567E-3</c:v>
                </c:pt>
                <c:pt idx="295">
                  <c:v>-1.3747851426071378E-3</c:v>
                </c:pt>
                <c:pt idx="296">
                  <c:v>-1.3713740565934884E-3</c:v>
                </c:pt>
                <c:pt idx="297">
                  <c:v>-1.369646377353817E-3</c:v>
                </c:pt>
                <c:pt idx="298">
                  <c:v>-1.3679070445560271E-3</c:v>
                </c:pt>
                <c:pt idx="299">
                  <c:v>-1.3661560938116324E-3</c:v>
                </c:pt>
                <c:pt idx="300">
                  <c:v>-1.3626104857511478E-3</c:v>
                </c:pt>
                <c:pt idx="301">
                  <c:v>-1.359036821120263E-3</c:v>
                </c:pt>
                <c:pt idx="302">
                  <c:v>-1.3572283129770213E-3</c:v>
                </c:pt>
                <c:pt idx="303">
                  <c:v>-1.3554083997968647E-3</c:v>
                </c:pt>
                <c:pt idx="304">
                  <c:v>-1.3535771170714028E-3</c:v>
                </c:pt>
                <c:pt idx="305">
                  <c:v>-1.349871769389388E-3</c:v>
                </c:pt>
                <c:pt idx="306">
                  <c:v>-1.3461390014279928E-3</c:v>
                </c:pt>
                <c:pt idx="307">
                  <c:v>-1.3442514036698938E-3</c:v>
                </c:pt>
                <c:pt idx="308">
                  <c:v>-1.3423526494760196E-3</c:v>
                </c:pt>
                <c:pt idx="309">
                  <c:v>-1.3404427741781078E-3</c:v>
                </c:pt>
                <c:pt idx="310">
                  <c:v>-1.3365811686627538E-3</c:v>
                </c:pt>
                <c:pt idx="311">
                  <c:v>-1.3326927728574134E-3</c:v>
                </c:pt>
                <c:pt idx="312">
                  <c:v>-1.3307278248930743E-3</c:v>
                </c:pt>
                <c:pt idx="313">
                  <c:v>-1.3287519688942595E-3</c:v>
                </c:pt>
                <c:pt idx="314">
                  <c:v>-1.3267652403525787E-3</c:v>
                </c:pt>
                <c:pt idx="315">
                  <c:v>-1.3227508587920767E-3</c:v>
                </c:pt>
                <c:pt idx="316">
                  <c:v>-1.3187103107092923E-3</c:v>
                </c:pt>
                <c:pt idx="317">
                  <c:v>-1.3166697519872983E-3</c:v>
                </c:pt>
                <c:pt idx="318">
                  <c:v>-1.3146185335921601E-3</c:v>
                </c:pt>
                <c:pt idx="319">
                  <c:v>-1.3125566910554554E-3</c:v>
                </c:pt>
                <c:pt idx="320">
                  <c:v>-1.3073421537734831E-3</c:v>
                </c:pt>
                <c:pt idx="321">
                  <c:v>-1.3020893601733974E-3</c:v>
                </c:pt>
                <c:pt idx="322">
                  <c:v>-1.2999645187905529E-3</c:v>
                </c:pt>
                <c:pt idx="323">
                  <c:v>-1.2978293017873455E-3</c:v>
                </c:pt>
                <c:pt idx="324">
                  <c:v>-1.2935198120889169E-3</c:v>
                </c:pt>
                <c:pt idx="325">
                  <c:v>-1.2891853876029202E-3</c:v>
                </c:pt>
                <c:pt idx="326">
                  <c:v>-1.2869988251118514E-3</c:v>
                </c:pt>
                <c:pt idx="327">
                  <c:v>-1.2848020999900456E-3</c:v>
                </c:pt>
                <c:pt idx="328">
                  <c:v>-1.2825952476491764E-3</c:v>
                </c:pt>
                <c:pt idx="329">
                  <c:v>-1.2781434256181612E-3</c:v>
                </c:pt>
                <c:pt idx="330">
                  <c:v>-1.2736672773261404E-3</c:v>
                </c:pt>
                <c:pt idx="331">
                  <c:v>-1.2714103219435557E-3</c:v>
                </c:pt>
                <c:pt idx="332">
                  <c:v>-1.2691434524114698E-3</c:v>
                </c:pt>
                <c:pt idx="333">
                  <c:v>-1.2668667042614601E-3</c:v>
                </c:pt>
                <c:pt idx="334">
                  <c:v>-1.2622760305669445E-3</c:v>
                </c:pt>
                <c:pt idx="335">
                  <c:v>-1.2576616350745695E-3</c:v>
                </c:pt>
                <c:pt idx="336">
                  <c:v>-1.2553360261691182E-3</c:v>
                </c:pt>
                <c:pt idx="337">
                  <c:v>-1.2530007515554331E-3</c:v>
                </c:pt>
                <c:pt idx="338">
                  <c:v>-1.2506558468050599E-3</c:v>
                </c:pt>
                <c:pt idx="339">
                  <c:v>-1.245929802209389E-3</c:v>
                </c:pt>
                <c:pt idx="340">
                  <c:v>-1.2411806361489752E-3</c:v>
                </c:pt>
                <c:pt idx="341">
                  <c:v>-1.2387881130093703E-3</c:v>
                </c:pt>
                <c:pt idx="342">
                  <c:v>-1.2363861727626713E-3</c:v>
                </c:pt>
                <c:pt idx="343">
                  <c:v>-1.2339748507805837E-3</c:v>
                </c:pt>
                <c:pt idx="344">
                  <c:v>-1.2291169155798087E-3</c:v>
                </c:pt>
                <c:pt idx="345">
                  <c:v>-1.2242364560099972E-3</c:v>
                </c:pt>
                <c:pt idx="346">
                  <c:v>-1.2217787580048878E-3</c:v>
                </c:pt>
                <c:pt idx="347">
                  <c:v>-1.2193118914138878E-3</c:v>
                </c:pt>
                <c:pt idx="348">
                  <c:v>-1.216835891608703E-3</c:v>
                </c:pt>
                <c:pt idx="349">
                  <c:v>-1.2118495458857126E-3</c:v>
                </c:pt>
                <c:pt idx="350">
                  <c:v>-1.206841269958403E-3</c:v>
                </c:pt>
                <c:pt idx="351">
                  <c:v>-1.2043201365363743E-3</c:v>
                </c:pt>
                <c:pt idx="352">
                  <c:v>-1.2017900828897865E-3</c:v>
                </c:pt>
                <c:pt idx="353">
                  <c:v>-1.1992511444303133E-3</c:v>
                </c:pt>
                <c:pt idx="354">
                  <c:v>-1.1941398683346094E-3</c:v>
                </c:pt>
                <c:pt idx="355">
                  <c:v>-1.1890072534548324E-3</c:v>
                </c:pt>
                <c:pt idx="356">
                  <c:v>-1.1864244239045973E-3</c:v>
                </c:pt>
                <c:pt idx="357">
                  <c:v>-1.1838329224511668E-3</c:v>
                </c:pt>
                <c:pt idx="358">
                  <c:v>-1.1812327849058946E-3</c:v>
                </c:pt>
                <c:pt idx="359">
                  <c:v>-1.1760000580141039E-3</c:v>
                </c:pt>
                <c:pt idx="360">
                  <c:v>-1.1707465818799889E-3</c:v>
                </c:pt>
                <c:pt idx="361">
                  <c:v>-1.1681037953703566E-3</c:v>
                </c:pt>
                <c:pt idx="362">
                  <c:v>-1.1654525856785725E-3</c:v>
                </c:pt>
                <c:pt idx="363">
                  <c:v>-1.1627929882562782E-3</c:v>
                </c:pt>
                <c:pt idx="364">
                  <c:v>-1.1574422901583503E-3</c:v>
                </c:pt>
                <c:pt idx="365">
                  <c:v>-1.1520714304946722E-3</c:v>
                </c:pt>
                <c:pt idx="366">
                  <c:v>-1.1493704265541638E-3</c:v>
                </c:pt>
                <c:pt idx="367">
                  <c:v>-1.1466612478727711E-3</c:v>
                </c:pt>
                <c:pt idx="368">
                  <c:v>-1.1439439298221998E-3</c:v>
                </c:pt>
                <c:pt idx="369">
                  <c:v>-1.1384787399215668E-3</c:v>
                </c:pt>
                <c:pt idx="370">
                  <c:v>-1.1329939747595219E-3</c:v>
                </c:pt>
                <c:pt idx="371">
                  <c:v>-1.1302364926368824E-3</c:v>
                </c:pt>
                <c:pt idx="372">
                  <c:v>-1.1274710843744984E-3</c:v>
                </c:pt>
                <c:pt idx="373">
                  <c:v>-1.1246977850642992E-3</c:v>
                </c:pt>
                <c:pt idx="374">
                  <c:v>-1.1191215824579714E-3</c:v>
                </c:pt>
                <c:pt idx="375">
                  <c:v>-1.1135263900152736E-3</c:v>
                </c:pt>
                <c:pt idx="376">
                  <c:v>-1.1107141691191202E-3</c:v>
                </c:pt>
                <c:pt idx="377">
                  <c:v>-1.1078942704845218E-3</c:v>
                </c:pt>
                <c:pt idx="378">
                  <c:v>-1.1050667293632799E-3</c:v>
                </c:pt>
                <c:pt idx="379">
                  <c:v>-1.0993829929484278E-3</c:v>
                </c:pt>
                <c:pt idx="380">
                  <c:v>-1.0936808517625352E-3</c:v>
                </c:pt>
                <c:pt idx="381">
                  <c:v>-1.0908156313815809E-3</c:v>
                </c:pt>
                <c:pt idx="382">
                  <c:v>-1.0879429816634811E-3</c:v>
                </c:pt>
                <c:pt idx="383">
                  <c:v>-1.0850629381398136E-3</c:v>
                </c:pt>
                <c:pt idx="384">
                  <c:v>-1.07927514662709E-3</c:v>
                </c:pt>
                <c:pt idx="385">
                  <c:v>-1.0734695351022339E-3</c:v>
                </c:pt>
                <c:pt idx="386">
                  <c:v>-1.0705530547250319E-3</c:v>
                </c:pt>
                <c:pt idx="387">
                  <c:v>-1.067629393411984E-3</c:v>
                </c:pt>
                <c:pt idx="388">
                  <c:v>-1.0646985866546999E-3</c:v>
                </c:pt>
                <c:pt idx="389">
                  <c:v>-1.0588102186082082E-3</c:v>
                </c:pt>
                <c:pt idx="390">
                  <c:v>-1.0529046158147537E-3</c:v>
                </c:pt>
                <c:pt idx="391">
                  <c:v>-1.049938614530177E-3</c:v>
                </c:pt>
                <c:pt idx="392">
                  <c:v>-1.0469656809508621E-3</c:v>
                </c:pt>
                <c:pt idx="393">
                  <c:v>-1.0439858503685784E-3</c:v>
                </c:pt>
                <c:pt idx="394">
                  <c:v>-1.0380003841392593E-3</c:v>
                </c:pt>
                <c:pt idx="395">
                  <c:v>-1.031998268921086E-3</c:v>
                </c:pt>
                <c:pt idx="396">
                  <c:v>-1.0289844863375919E-3</c:v>
                </c:pt>
                <c:pt idx="397">
                  <c:v>-1.0259640197007869E-3</c:v>
                </c:pt>
                <c:pt idx="398">
                  <c:v>-1.016850584917961E-3</c:v>
                </c:pt>
                <c:pt idx="399">
                  <c:v>-1.00770284532814E-3</c:v>
                </c:pt>
                <c:pt idx="400">
                  <c:v>-1.0046365851223982E-3</c:v>
                </c:pt>
                <c:pt idx="401">
                  <c:v>-1.0015639248761588E-3</c:v>
                </c:pt>
                <c:pt idx="402">
                  <c:v>-9.953946965746141E-4</c:v>
                </c:pt>
                <c:pt idx="403">
                  <c:v>-9.8920999447749125E-4</c:v>
                </c:pt>
                <c:pt idx="404">
                  <c:v>-9.8610586704239722E-4</c:v>
                </c:pt>
                <c:pt idx="405">
                  <c:v>-9.829955524764955E-4</c:v>
                </c:pt>
                <c:pt idx="406">
                  <c:v>-9.7987908651120392E-4</c:v>
                </c:pt>
                <c:pt idx="407">
                  <c:v>-9.7205353768226033E-4</c:v>
                </c:pt>
                <c:pt idx="408">
                  <c:v>-9.6420572678113103E-4</c:v>
                </c:pt>
                <c:pt idx="409">
                  <c:v>-9.6105309730365462E-4</c:v>
                </c:pt>
                <c:pt idx="410">
                  <c:v>-9.5789456482808788E-4</c:v>
                </c:pt>
                <c:pt idx="411">
                  <c:v>-9.5155548560654779E-4</c:v>
                </c:pt>
                <c:pt idx="412">
                  <c:v>-9.4520211497695072E-4</c:v>
                </c:pt>
                <c:pt idx="413">
                  <c:v>-9.4201459996501313E-4</c:v>
                </c:pt>
                <c:pt idx="414">
                  <c:v>-9.3882139490464311E-4</c:v>
                </c:pt>
                <c:pt idx="415">
                  <c:v>-9.3562253532741835E-4</c:v>
                </c:pt>
                <c:pt idx="416">
                  <c:v>-9.2920374686666918E-4</c:v>
                </c:pt>
                <c:pt idx="417">
                  <c:v>-9.2277126176210089E-4</c:v>
                </c:pt>
                <c:pt idx="418">
                  <c:v>-9.1954466205468322E-4</c:v>
                </c:pt>
                <c:pt idx="419">
                  <c:v>-9.1631262070013264E-4</c:v>
                </c:pt>
                <c:pt idx="420">
                  <c:v>-9.1307517334993094E-4</c:v>
                </c:pt>
                <c:pt idx="421">
                  <c:v>-9.065801529883899E-4</c:v>
                </c:pt>
                <c:pt idx="422">
                  <c:v>-9.0007203346509357E-4</c:v>
                </c:pt>
                <c:pt idx="423">
                  <c:v>-8.9680808831094083E-4</c:v>
                </c:pt>
                <c:pt idx="424">
                  <c:v>-8.9353895007082684E-4</c:v>
                </c:pt>
                <c:pt idx="425">
                  <c:v>-8.9026465431629731E-4</c:v>
                </c:pt>
                <c:pt idx="426">
                  <c:v>-8.8369687913925077E-4</c:v>
                </c:pt>
                <c:pt idx="427">
                  <c:v>-8.7711660538669634E-4</c:v>
                </c:pt>
                <c:pt idx="428">
                  <c:v>-8.7381705427436174E-4</c:v>
                </c:pt>
                <c:pt idx="429">
                  <c:v>-8.7051255843739739E-4</c:v>
                </c:pt>
                <c:pt idx="430">
                  <c:v>-8.6720315368715717E-4</c:v>
                </c:pt>
                <c:pt idx="431">
                  <c:v>-8.6056610056672866E-4</c:v>
                </c:pt>
                <c:pt idx="432">
                  <c:v>-8.53917153147421E-4</c:v>
                </c:pt>
                <c:pt idx="433">
                  <c:v>-8.5058373524571351E-4</c:v>
                </c:pt>
                <c:pt idx="434">
                  <c:v>-8.4724562126048397E-4</c:v>
                </c:pt>
                <c:pt idx="435">
                  <c:v>-8.43902846643374E-4</c:v>
                </c:pt>
                <c:pt idx="436">
                  <c:v>-8.3719999259823652E-4</c:v>
                </c:pt>
                <c:pt idx="437">
                  <c:v>-8.3048585188816304E-4</c:v>
                </c:pt>
                <c:pt idx="438">
                  <c:v>-8.2712030680553994E-4</c:v>
                </c:pt>
                <c:pt idx="439">
                  <c:v>-8.2375031380088615E-4</c:v>
                </c:pt>
                <c:pt idx="440">
                  <c:v>-8.2037590884542766E-4</c:v>
                </c:pt>
                <c:pt idx="441">
                  <c:v>-8.1361073036134712E-4</c:v>
                </c:pt>
                <c:pt idx="442">
                  <c:v>-8.0683487738930637E-4</c:v>
                </c:pt>
                <c:pt idx="443">
                  <c:v>-8.0343894405476846E-4</c:v>
                </c:pt>
                <c:pt idx="444">
                  <c:v>-8.000388116391477E-4</c:v>
                </c:pt>
                <c:pt idx="445">
                  <c:v>-7.9663451555411768E-4</c:v>
                </c:pt>
                <c:pt idx="446">
                  <c:v>-7.8981048926340947E-4</c:v>
                </c:pt>
                <c:pt idx="447">
                  <c:v>-7.8297640463187435E-4</c:v>
                </c:pt>
                <c:pt idx="448">
                  <c:v>-7.7955182269384693E-4</c:v>
                </c:pt>
                <c:pt idx="449">
                  <c:v>-7.761232900760362E-4</c:v>
                </c:pt>
                <c:pt idx="450">
                  <c:v>-7.7269084231001983E-4</c:v>
                </c:pt>
                <c:pt idx="451">
                  <c:v>-7.6581144455190042E-4</c:v>
                </c:pt>
                <c:pt idx="452">
                  <c:v>-7.5892260919641075E-4</c:v>
                </c:pt>
                <c:pt idx="453">
                  <c:v>-7.5547111802354294E-4</c:v>
                </c:pt>
                <c:pt idx="454">
                  <c:v>-7.5201592453222332E-4</c:v>
                </c:pt>
                <c:pt idx="455">
                  <c:v>-7.4855706441390168E-4</c:v>
                </c:pt>
                <c:pt idx="456">
                  <c:v>-7.4162577143432884E-4</c:v>
                </c:pt>
                <c:pt idx="457">
                  <c:v>-7.3468566662349133E-4</c:v>
                </c:pt>
                <c:pt idx="458">
                  <c:v>-7.3120900542456013E-4</c:v>
                </c:pt>
                <c:pt idx="459">
                  <c:v>-7.2772889054828482E-4</c:v>
                </c:pt>
                <c:pt idx="460">
                  <c:v>-7.2424535732640294E-4</c:v>
                </c:pt>
                <c:pt idx="461">
                  <c:v>-7.1726564525143033E-4</c:v>
                </c:pt>
                <c:pt idx="462">
                  <c:v>-7.102777522538517E-4</c:v>
                </c:pt>
                <c:pt idx="463">
                  <c:v>-7.0677766043747425E-4</c:v>
                </c:pt>
                <c:pt idx="464">
                  <c:v>-7.0327436330508419E-4</c:v>
                </c:pt>
                <c:pt idx="465">
                  <c:v>-6.997678963882592E-4</c:v>
                </c:pt>
                <c:pt idx="466">
                  <c:v>-6.927432413439405E-4</c:v>
                </c:pt>
                <c:pt idx="467">
                  <c:v>-6.8571104154813156E-4</c:v>
                </c:pt>
                <c:pt idx="468">
                  <c:v>-6.8218925832308486E-4</c:v>
                </c:pt>
                <c:pt idx="469">
                  <c:v>-6.7866451842313325E-4</c:v>
                </c:pt>
                <c:pt idx="470">
                  <c:v>-6.7513685714004623E-4</c:v>
                </c:pt>
                <c:pt idx="471">
                  <c:v>-6.680707350259496E-4</c:v>
                </c:pt>
                <c:pt idx="472">
                  <c:v>-6.609977096871944E-4</c:v>
                </c:pt>
                <c:pt idx="473">
                  <c:v>-6.5745597466193573E-4</c:v>
                </c:pt>
                <c:pt idx="474">
                  <c:v>-6.5391153124316759E-4</c:v>
                </c:pt>
                <c:pt idx="475">
                  <c:v>-6.5036441516230781E-4</c:v>
                </c:pt>
                <c:pt idx="476">
                  <c:v>-6.4326030153161184E-4</c:v>
                </c:pt>
                <c:pt idx="477">
                  <c:v>-6.3614993241145612E-4</c:v>
                </c:pt>
                <c:pt idx="478">
                  <c:v>-6.3258998479476247E-4</c:v>
                </c:pt>
                <c:pt idx="479">
                  <c:v>-6.2902757726579495E-4</c:v>
                </c:pt>
                <c:pt idx="480">
                  <c:v>-6.2546274551600334E-4</c:v>
                </c:pt>
                <c:pt idx="481">
                  <c:v>-6.1832411629492157E-4</c:v>
                </c:pt>
                <c:pt idx="482">
                  <c:v>-6.111798850216843E-4</c:v>
                </c:pt>
                <c:pt idx="483">
                  <c:v>-6.0760346410226873E-4</c:v>
                </c:pt>
                <c:pt idx="484">
                  <c:v>-6.0402483191168699E-4</c:v>
                </c:pt>
                <c:pt idx="485">
                  <c:v>-6.0044402378167661E-4</c:v>
                </c:pt>
                <c:pt idx="486">
                  <c:v>-5.9327435461664635E-4</c:v>
                </c:pt>
                <c:pt idx="487">
                  <c:v>-5.8609974293855061E-4</c:v>
                </c:pt>
                <c:pt idx="488">
                  <c:v>-5.8250858824493434E-4</c:v>
                </c:pt>
                <c:pt idx="489">
                  <c:v>-5.7891547048161129E-4</c:v>
                </c:pt>
                <c:pt idx="490">
                  <c:v>-5.7532042553987139E-4</c:v>
                </c:pt>
                <c:pt idx="491">
                  <c:v>-5.6812319181087645E-4</c:v>
                </c:pt>
                <c:pt idx="492">
                  <c:v>-5.6092168178256685E-4</c:v>
                </c:pt>
                <c:pt idx="493">
                  <c:v>-5.5731753232368675E-4</c:v>
                </c:pt>
                <c:pt idx="494">
                  <c:v>-5.5371166867601573E-4</c:v>
                </c:pt>
                <c:pt idx="495">
                  <c:v>-5.5010412593148317E-4</c:v>
                </c:pt>
                <c:pt idx="496">
                  <c:v>-5.4288280332492889E-4</c:v>
                </c:pt>
                <c:pt idx="497">
                  <c:v>-5.356578766946285E-4</c:v>
                </c:pt>
                <c:pt idx="498">
                  <c:v>-5.3204247207894184E-4</c:v>
                </c:pt>
                <c:pt idx="499">
                  <c:v>-5.284256016757638E-4</c:v>
                </c:pt>
                <c:pt idx="500">
                  <c:v>-5.2480730081683191E-4</c:v>
                </c:pt>
                <c:pt idx="501">
                  <c:v>-5.1756536445957124E-4</c:v>
                </c:pt>
                <c:pt idx="502">
                  <c:v>-5.1032050329524736E-4</c:v>
                </c:pt>
                <c:pt idx="503">
                  <c:v>-5.0669558285143523E-4</c:v>
                </c:pt>
                <c:pt idx="504">
                  <c:v>-5.0306944510136731E-4</c:v>
                </c:pt>
                <c:pt idx="505">
                  <c:v>-4.9944212525687703E-4</c:v>
                </c:pt>
                <c:pt idx="506">
                  <c:v>-4.9218305064879786E-4</c:v>
                </c:pt>
                <c:pt idx="507">
                  <c:v>-4.8492173704506314E-4</c:v>
                </c:pt>
                <c:pt idx="508">
                  <c:v>-4.8128904006183859E-4</c:v>
                </c:pt>
                <c:pt idx="509">
                  <c:v>-4.7765537429356186E-4</c:v>
                </c:pt>
                <c:pt idx="510">
                  <c:v>-4.740207749520664E-4</c:v>
                </c:pt>
                <c:pt idx="511">
                  <c:v>-4.6674803723334435E-4</c:v>
                </c:pt>
                <c:pt idx="512">
                  <c:v>-4.5947218557884639E-4</c:v>
                </c:pt>
                <c:pt idx="513">
                  <c:v>-4.5582402788291176E-4</c:v>
                </c:pt>
                <c:pt idx="514">
                  <c:v>-4.5216567917893968E-4</c:v>
                </c:pt>
                <c:pt idx="515">
                  <c:v>-4.4849712355965465E-4</c:v>
                </c:pt>
                <c:pt idx="516">
                  <c:v>-4.4112536940588143E-4</c:v>
                </c:pt>
                <c:pt idx="517">
                  <c:v>-4.3372051490297991E-4</c:v>
                </c:pt>
                <c:pt idx="518">
                  <c:v>-4.074648252405666E-4</c:v>
                </c:pt>
                <c:pt idx="519">
                  <c:v>-3.80699685256225E-4</c:v>
                </c:pt>
                <c:pt idx="520">
                  <c:v>-3.5341966365454169E-4</c:v>
                </c:pt>
                <c:pt idx="521">
                  <c:v>-3.2561932910013525E-4</c:v>
                </c:pt>
                <c:pt idx="522">
                  <c:v>-2.9729325029759224E-4</c:v>
                </c:pt>
                <c:pt idx="523">
                  <c:v>-2.6843599591153122E-4</c:v>
                </c:pt>
                <c:pt idx="524">
                  <c:v>-2.3904213472647484E-4</c:v>
                </c:pt>
                <c:pt idx="525">
                  <c:v>-2.0910623536707362E-4</c:v>
                </c:pt>
                <c:pt idx="526">
                  <c:v>-1.7862286649794612E-4</c:v>
                </c:pt>
                <c:pt idx="527">
                  <c:v>-1.4758659682367892E-4</c:v>
                </c:pt>
                <c:pt idx="528">
                  <c:v>-1.1599199496892254E-4</c:v>
                </c:pt>
                <c:pt idx="529">
                  <c:v>-7.454121667915814E-5</c:v>
                </c:pt>
                <c:pt idx="530">
                  <c:v>-4.1650031743500904E-5</c:v>
                </c:pt>
                <c:pt idx="531">
                  <c:v>-1.2999202754215844E-5</c:v>
                </c:pt>
                <c:pt idx="532">
                  <c:v>2.0966349936202278E-5</c:v>
                </c:pt>
                <c:pt idx="533">
                  <c:v>5.5518167503265659E-5</c:v>
                </c:pt>
                <c:pt idx="534">
                  <c:v>9.0661681122483628E-5</c:v>
                </c:pt>
                <c:pt idx="535">
                  <c:v>1.2640232236904581E-4</c:v>
                </c:pt>
                <c:pt idx="536">
                  <c:v>1.6274552249839758E-4</c:v>
                </c:pt>
                <c:pt idx="537">
                  <c:v>1.9969671292585645E-4</c:v>
                </c:pt>
                <c:pt idx="538">
                  <c:v>2.3726132498680386E-4</c:v>
                </c:pt>
                <c:pt idx="539">
                  <c:v>2.7544479009655731E-4</c:v>
                </c:pt>
                <c:pt idx="540">
                  <c:v>3.1425253967043432E-4</c:v>
                </c:pt>
                <c:pt idx="541">
                  <c:v>3.5369000512375237E-4</c:v>
                </c:pt>
                <c:pt idx="542">
                  <c:v>3.9376261779189292E-4</c:v>
                </c:pt>
                <c:pt idx="543">
                  <c:v>4.4622656681703177E-4</c:v>
                </c:pt>
                <c:pt idx="544">
                  <c:v>4.7583501051384758E-4</c:v>
                </c:pt>
                <c:pt idx="545">
                  <c:v>5.1784565339829669E-4</c:v>
                </c:pt>
                <c:pt idx="546">
                  <c:v>5.6051316923877437E-4</c:v>
                </c:pt>
                <c:pt idx="547">
                  <c:v>6.1008734608236637E-4</c:v>
                </c:pt>
                <c:pt idx="548">
                  <c:v>6.4784054536914937E-4</c:v>
                </c:pt>
                <c:pt idx="549">
                  <c:v>6.9251126856961776E-4</c:v>
                </c:pt>
                <c:pt idx="550">
                  <c:v>7.3786059038738472E-4</c:v>
                </c:pt>
                <c:pt idx="551">
                  <c:v>7.8389394255751199E-4</c:v>
                </c:pt>
                <c:pt idx="552">
                  <c:v>8.306167562555089E-4</c:v>
                </c:pt>
                <c:pt idx="553">
                  <c:v>8.7803446297662902E-4</c:v>
                </c:pt>
                <c:pt idx="554">
                  <c:v>9.26152494375998E-4</c:v>
                </c:pt>
                <c:pt idx="555">
                  <c:v>9.7497628178899731E-4</c:v>
                </c:pt>
                <c:pt idx="556">
                  <c:v>1.0245112567908166E-3</c:v>
                </c:pt>
                <c:pt idx="557">
                  <c:v>1.0747628508767093E-3</c:v>
                </c:pt>
                <c:pt idx="558">
                  <c:v>1.125736495382057E-3</c:v>
                </c:pt>
                <c:pt idx="559">
                  <c:v>1.1774376221218574E-3</c:v>
                </c:pt>
                <c:pt idx="560">
                  <c:v>1.229871662431492E-3</c:v>
                </c:pt>
                <c:pt idx="561">
                  <c:v>1.2830440478861505E-3</c:v>
                </c:pt>
                <c:pt idx="562">
                  <c:v>1.3369602100610223E-3</c:v>
                </c:pt>
                <c:pt idx="563">
                  <c:v>1.391625580291489E-3</c:v>
                </c:pt>
                <c:pt idx="564">
                  <c:v>1.4470455903925483E-3</c:v>
                </c:pt>
                <c:pt idx="565">
                  <c:v>1.5032256718594539E-3</c:v>
                </c:pt>
                <c:pt idx="566">
                  <c:v>1.5601712562673953E-3</c:v>
                </c:pt>
                <c:pt idx="567">
                  <c:v>1.6178877751116261E-3</c:v>
                </c:pt>
                <c:pt idx="568">
                  <c:v>1.6763663116847738E-3</c:v>
                </c:pt>
                <c:pt idx="569">
                  <c:v>1.7352068109577345E-3</c:v>
                </c:pt>
                <c:pt idx="570">
                  <c:v>1.7942144267912852E-3</c:v>
                </c:pt>
                <c:pt idx="571">
                  <c:v>1.8533792248920378E-3</c:v>
                </c:pt>
                <c:pt idx="572">
                  <c:v>1.9126912708067323E-3</c:v>
                </c:pt>
                <c:pt idx="573">
                  <c:v>1.9721406304018529E-3</c:v>
                </c:pt>
                <c:pt idx="574">
                  <c:v>2.0317173690642676E-3</c:v>
                </c:pt>
                <c:pt idx="575">
                  <c:v>2.0914115525805244E-3</c:v>
                </c:pt>
                <c:pt idx="576">
                  <c:v>2.1512132466572353E-3</c:v>
                </c:pt>
                <c:pt idx="577">
                  <c:v>2.2111125168411405E-3</c:v>
                </c:pt>
                <c:pt idx="578">
                  <c:v>2.2710994287589159E-3</c:v>
                </c:pt>
                <c:pt idx="579">
                  <c:v>2.3311640481971097E-3</c:v>
                </c:pt>
                <c:pt idx="580">
                  <c:v>2.3912964405425896E-3</c:v>
                </c:pt>
                <c:pt idx="581">
                  <c:v>2.4686931136130852E-3</c:v>
                </c:pt>
                <c:pt idx="582">
                  <c:v>2.5289431110842031E-3</c:v>
                </c:pt>
                <c:pt idx="583">
                  <c:v>2.5806143043283214E-3</c:v>
                </c:pt>
                <c:pt idx="584">
                  <c:v>2.6409216389744472E-3</c:v>
                </c:pt>
                <c:pt idx="585">
                  <c:v>2.7012456553965336E-3</c:v>
                </c:pt>
                <c:pt idx="586">
                  <c:v>2.7615764191413206E-3</c:v>
                </c:pt>
                <c:pt idx="587">
                  <c:v>2.8219039958354841E-3</c:v>
                </c:pt>
                <c:pt idx="588">
                  <c:v>2.8822184511856364E-3</c:v>
                </c:pt>
                <c:pt idx="589">
                  <c:v>2.9425098505786451E-3</c:v>
                </c:pt>
                <c:pt idx="590">
                  <c:v>3.0027682595612504E-3</c:v>
                </c:pt>
                <c:pt idx="591">
                  <c:v>3.0629837436801921E-3</c:v>
                </c:pt>
                <c:pt idx="592">
                  <c:v>3.1231463686420824E-3</c:v>
                </c:pt>
                <c:pt idx="593">
                  <c:v>3.183246199753853E-3</c:v>
                </c:pt>
                <c:pt idx="594">
                  <c:v>3.2432733027221161E-3</c:v>
                </c:pt>
                <c:pt idx="595">
                  <c:v>3.3032177428538034E-3</c:v>
                </c:pt>
                <c:pt idx="596">
                  <c:v>3.3630695859354631E-3</c:v>
                </c:pt>
                <c:pt idx="597">
                  <c:v>3.4228188971940909E-3</c:v>
                </c:pt>
                <c:pt idx="598">
                  <c:v>3.5080108214557981E-3</c:v>
                </c:pt>
                <c:pt idx="599">
                  <c:v>3.5504616791381949E-3</c:v>
                </c:pt>
                <c:pt idx="600">
                  <c:v>3.6013522959787991E-3</c:v>
                </c:pt>
                <c:pt idx="601">
                  <c:v>3.6605921354926352E-3</c:v>
                </c:pt>
                <c:pt idx="602">
                  <c:v>3.7196797707572671E-3</c:v>
                </c:pt>
                <c:pt idx="603">
                  <c:v>3.7786052672394987E-3</c:v>
                </c:pt>
                <c:pt idx="604">
                  <c:v>3.837358690326198E-3</c:v>
                </c:pt>
                <c:pt idx="605">
                  <c:v>3.8959301054841688E-3</c:v>
                </c:pt>
                <c:pt idx="606">
                  <c:v>3.9543095783400872E-3</c:v>
                </c:pt>
                <c:pt idx="607">
                  <c:v>4.0124871741209489E-3</c:v>
                </c:pt>
                <c:pt idx="608">
                  <c:v>4.0704529583734939E-3</c:v>
                </c:pt>
                <c:pt idx="609">
                  <c:v>4.128196996564526E-3</c:v>
                </c:pt>
                <c:pt idx="610">
                  <c:v>4.185709353921041E-3</c:v>
                </c:pt>
                <c:pt idx="611">
                  <c:v>4.242980096069715E-3</c:v>
                </c:pt>
                <c:pt idx="612">
                  <c:v>4.2999992883974159E-3</c:v>
                </c:pt>
                <c:pt idx="613">
                  <c:v>4.3567569962110753E-3</c:v>
                </c:pt>
                <c:pt idx="614">
                  <c:v>4.4132432849774972E-3</c:v>
                </c:pt>
                <c:pt idx="615">
                  <c:v>4.4694482200835495E-3</c:v>
                </c:pt>
                <c:pt idx="616">
                  <c:v>4.5253618669161E-3</c:v>
                </c:pt>
                <c:pt idx="617">
                  <c:v>4.5809742907820805E-3</c:v>
                </c:pt>
                <c:pt idx="618">
                  <c:v>4.636275557228231E-3</c:v>
                </c:pt>
                <c:pt idx="619">
                  <c:v>4.6912557314815473E-3</c:v>
                </c:pt>
                <c:pt idx="620">
                  <c:v>4.7459180850850657E-3</c:v>
                </c:pt>
                <c:pt idx="621">
                  <c:v>4.8006250342158552E-3</c:v>
                </c:pt>
                <c:pt idx="622">
                  <c:v>4.855547822053552E-3</c:v>
                </c:pt>
                <c:pt idx="623">
                  <c:v>4.9106871285342635E-3</c:v>
                </c:pt>
                <c:pt idx="624">
                  <c:v>4.9660436339138414E-3</c:v>
                </c:pt>
                <c:pt idx="625">
                  <c:v>5.021618017968521E-3</c:v>
                </c:pt>
                <c:pt idx="626">
                  <c:v>5.077410960954154E-3</c:v>
                </c:pt>
                <c:pt idx="627">
                  <c:v>5.1334231428068477E-3</c:v>
                </c:pt>
                <c:pt idx="628">
                  <c:v>5.1896552436225818E-3</c:v>
                </c:pt>
                <c:pt idx="629">
                  <c:v>5.2461079433374636E-3</c:v>
                </c:pt>
                <c:pt idx="630">
                  <c:v>5.3027819221274086E-3</c:v>
                </c:pt>
                <c:pt idx="631">
                  <c:v>5.3596778600084605E-3</c:v>
                </c:pt>
                <c:pt idx="632">
                  <c:v>5.4167964369966626E-3</c:v>
                </c:pt>
                <c:pt idx="633">
                  <c:v>5.4988674796785375E-3</c:v>
                </c:pt>
                <c:pt idx="634">
                  <c:v>5.5565313582039977E-3</c:v>
                </c:pt>
                <c:pt idx="635">
                  <c:v>5.5977689801078867E-3</c:v>
                </c:pt>
                <c:pt idx="636">
                  <c:v>5.655817163727761E-3</c:v>
                </c:pt>
                <c:pt idx="637">
                  <c:v>5.7140914838171852E-3</c:v>
                </c:pt>
                <c:pt idx="638">
                  <c:v>5.7725926204721389E-3</c:v>
                </c:pt>
                <c:pt idx="639">
                  <c:v>5.8313212537086656E-3</c:v>
                </c:pt>
                <c:pt idx="640">
                  <c:v>5.8902780636227448E-3</c:v>
                </c:pt>
                <c:pt idx="641">
                  <c:v>5.9494637302304199E-3</c:v>
                </c:pt>
                <c:pt idx="642">
                  <c:v>6.0088789336276704E-3</c:v>
                </c:pt>
                <c:pt idx="643">
                  <c:v>6.06852435383054E-3</c:v>
                </c:pt>
                <c:pt idx="644">
                  <c:v>6.1284006709350081E-3</c:v>
                </c:pt>
                <c:pt idx="645">
                  <c:v>6.1885085649571181E-3</c:v>
                </c:pt>
                <c:pt idx="646">
                  <c:v>6.2488487159928496E-3</c:v>
                </c:pt>
                <c:pt idx="647">
                  <c:v>6.3094218041381822E-3</c:v>
                </c:pt>
                <c:pt idx="648">
                  <c:v>6.3878763256255411E-3</c:v>
                </c:pt>
                <c:pt idx="649">
                  <c:v>6.4662555409356059E-3</c:v>
                </c:pt>
                <c:pt idx="650">
                  <c:v>6.5276660986146595E-3</c:v>
                </c:pt>
                <c:pt idx="651">
                  <c:v>6.5981386685542986E-3</c:v>
                </c:pt>
                <c:pt idx="652">
                  <c:v>6.6511960316972818E-3</c:v>
                </c:pt>
                <c:pt idx="653">
                  <c:v>6.7133167673727456E-3</c:v>
                </c:pt>
                <c:pt idx="654">
                  <c:v>6.7756755889991638E-3</c:v>
                </c:pt>
                <c:pt idx="655">
                  <c:v>6.8382731769123239E-3</c:v>
                </c:pt>
                <c:pt idx="656">
                  <c:v>6.9011102110483336E-3</c:v>
                </c:pt>
                <c:pt idx="657">
                  <c:v>6.9641873715031721E-3</c:v>
                </c:pt>
                <c:pt idx="658">
                  <c:v>7.0275053383728192E-3</c:v>
                </c:pt>
                <c:pt idx="659">
                  <c:v>7.0910647915933822E-3</c:v>
                </c:pt>
                <c:pt idx="660">
                  <c:v>7.1548664114207128E-3</c:v>
                </c:pt>
                <c:pt idx="661">
                  <c:v>7.2189108777909183E-3</c:v>
                </c:pt>
                <c:pt idx="662">
                  <c:v>7.2831988708799145E-3</c:v>
                </c:pt>
                <c:pt idx="663">
                  <c:v>7.3477310707037446E-3</c:v>
                </c:pt>
                <c:pt idx="664">
                  <c:v>7.4125081573583884E-3</c:v>
                </c:pt>
                <c:pt idx="665">
                  <c:v>7.4775308109398253E-3</c:v>
                </c:pt>
                <c:pt idx="666">
                  <c:v>7.5427997114640988E-3</c:v>
                </c:pt>
                <c:pt idx="667">
                  <c:v>7.6083155389472523E-3</c:v>
                </c:pt>
                <c:pt idx="668">
                  <c:v>7.6740789737250736E-3</c:v>
                </c:pt>
                <c:pt idx="669">
                  <c:v>7.7400906956537341E-3</c:v>
                </c:pt>
                <c:pt idx="670">
                  <c:v>7.8063513848292132E-3</c:v>
                </c:pt>
                <c:pt idx="671">
                  <c:v>7.8728617214274266E-3</c:v>
                </c:pt>
                <c:pt idx="672">
                  <c:v>7.9395536833803959E-3</c:v>
                </c:pt>
                <c:pt idx="673">
                  <c:v>8.0061846606760412E-3</c:v>
                </c:pt>
                <c:pt idx="674">
                  <c:v>8.0727289868853802E-3</c:v>
                </c:pt>
                <c:pt idx="675">
                  <c:v>8.1391822839904648E-3</c:v>
                </c:pt>
                <c:pt idx="676">
                  <c:v>8.2055401738934108E-3</c:v>
                </c:pt>
                <c:pt idx="677">
                  <c:v>8.2717982786562061E-3</c:v>
                </c:pt>
                <c:pt idx="678">
                  <c:v>8.3379522201809664E-3</c:v>
                </c:pt>
                <c:pt idx="679">
                  <c:v>8.4039976204497435E-3</c:v>
                </c:pt>
                <c:pt idx="680">
                  <c:v>8.4699301014445894E-3</c:v>
                </c:pt>
                <c:pt idx="681">
                  <c:v>8.5357452851475557E-3</c:v>
                </c:pt>
                <c:pt idx="682">
                  <c:v>8.6014387934607583E-3</c:v>
                </c:pt>
                <c:pt idx="683">
                  <c:v>8.6670062483662491E-3</c:v>
                </c:pt>
                <c:pt idx="684">
                  <c:v>8.7324432718460798E-3</c:v>
                </c:pt>
                <c:pt idx="685">
                  <c:v>8.8070631133518873E-3</c:v>
                </c:pt>
                <c:pt idx="686">
                  <c:v>8.872205898358132E-3</c:v>
                </c:pt>
                <c:pt idx="687">
                  <c:v>8.9279279728327054E-3</c:v>
                </c:pt>
                <c:pt idx="688">
                  <c:v>8.9927994899507979E-3</c:v>
                </c:pt>
                <c:pt idx="689">
                  <c:v>9.0575186851538092E-3</c:v>
                </c:pt>
                <c:pt idx="690">
                  <c:v>9.1220811806635993E-3</c:v>
                </c:pt>
                <c:pt idx="691">
                  <c:v>9.1864825982224119E-3</c:v>
                </c:pt>
                <c:pt idx="692">
                  <c:v>9.2507185598122987E-3</c:v>
                </c:pt>
                <c:pt idx="693">
                  <c:v>9.3147846874153117E-3</c:v>
                </c:pt>
                <c:pt idx="694">
                  <c:v>9.3786766028536306E-3</c:v>
                </c:pt>
                <c:pt idx="695">
                  <c:v>9.4423899281093071E-3</c:v>
                </c:pt>
                <c:pt idx="696">
                  <c:v>9.5059202850844571E-3</c:v>
                </c:pt>
                <c:pt idx="697">
                  <c:v>9.5692632956811963E-3</c:v>
                </c:pt>
                <c:pt idx="698">
                  <c:v>9.6324145818016405E-3</c:v>
                </c:pt>
                <c:pt idx="699">
                  <c:v>9.7133203291832615E-3</c:v>
                </c:pt>
                <c:pt idx="700">
                  <c:v>9.7581244683020429E-3</c:v>
                </c:pt>
                <c:pt idx="701">
                  <c:v>9.8206743124862328E-3</c:v>
                </c:pt>
                <c:pt idx="702">
                  <c:v>9.8830149198025907E-3</c:v>
                </c:pt>
                <c:pt idx="703">
                  <c:v>9.9451419121532325E-3</c:v>
                </c:pt>
                <c:pt idx="704">
                  <c:v>1.000705091152021E-2</c:v>
                </c:pt>
                <c:pt idx="705">
                  <c:v>1.0068737539565831E-2</c:v>
                </c:pt>
                <c:pt idx="706">
                  <c:v>1.0130197418432019E-2</c:v>
                </c:pt>
                <c:pt idx="707">
                  <c:v>1.0191426169940954E-2</c:v>
                </c:pt>
                <c:pt idx="708">
                  <c:v>1.0252419415834879E-2</c:v>
                </c:pt>
                <c:pt idx="709">
                  <c:v>1.0313172778175783E-2</c:v>
                </c:pt>
                <c:pt idx="710">
                  <c:v>1.0373681878705909E-2</c:v>
                </c:pt>
                <c:pt idx="711">
                  <c:v>1.0433942339327373E-2</c:v>
                </c:pt>
                <c:pt idx="712">
                  <c:v>1.0493949782022227E-2</c:v>
                </c:pt>
                <c:pt idx="713">
                  <c:v>1.0553699828532714E-2</c:v>
                </c:pt>
                <c:pt idx="714">
                  <c:v>1.0613188100760951E-2</c:v>
                </c:pt>
                <c:pt idx="715">
                  <c:v>1.0672410220609052E-2</c:v>
                </c:pt>
                <c:pt idx="716">
                  <c:v>1.0731361809979134E-2</c:v>
                </c:pt>
                <c:pt idx="717">
                  <c:v>1.0790038490613441E-2</c:v>
                </c:pt>
                <c:pt idx="718">
                  <c:v>1.0848435884494023E-2</c:v>
                </c:pt>
                <c:pt idx="719">
                  <c:v>1.0906549613363126E-2</c:v>
                </c:pt>
                <c:pt idx="720">
                  <c:v>1.0964375299122864E-2</c:v>
                </c:pt>
                <c:pt idx="721">
                  <c:v>1.1021908563595417E-2</c:v>
                </c:pt>
                <c:pt idx="722">
                  <c:v>1.1079145028762838E-2</c:v>
                </c:pt>
                <c:pt idx="723">
                  <c:v>1.1136080316287433E-2</c:v>
                </c:pt>
                <c:pt idx="724">
                  <c:v>1.1192740785723743E-2</c:v>
                </c:pt>
                <c:pt idx="725">
                  <c:v>1.1249305985527869E-2</c:v>
                </c:pt>
                <c:pt idx="726">
                  <c:v>1.1305805256149881E-2</c:v>
                </c:pt>
                <c:pt idx="727">
                  <c:v>1.136223733252173E-2</c:v>
                </c:pt>
                <c:pt idx="728">
                  <c:v>1.1418600949815172E-2</c:v>
                </c:pt>
                <c:pt idx="729">
                  <c:v>1.1474894843042094E-2</c:v>
                </c:pt>
                <c:pt idx="730">
                  <c:v>1.1531117747374253E-2</c:v>
                </c:pt>
                <c:pt idx="731">
                  <c:v>1.15872683977436E-2</c:v>
                </c:pt>
                <c:pt idx="732">
                  <c:v>1.1643345529321891E-2</c:v>
                </c:pt>
                <c:pt idx="733">
                  <c:v>1.1699347877121014E-2</c:v>
                </c:pt>
                <c:pt idx="734">
                  <c:v>1.1755274176312724E-2</c:v>
                </c:pt>
                <c:pt idx="735">
                  <c:v>1.181112316190891E-2</c:v>
                </c:pt>
                <c:pt idx="736">
                  <c:v>1.1866893569001391E-2</c:v>
                </c:pt>
                <c:pt idx="737">
                  <c:v>1.1922584132602054E-2</c:v>
                </c:pt>
                <c:pt idx="738">
                  <c:v>1.1978193587802721E-2</c:v>
                </c:pt>
                <c:pt idx="739">
                  <c:v>1.203372066977515E-2</c:v>
                </c:pt>
                <c:pt idx="740">
                  <c:v>1.2089164113451289E-2</c:v>
                </c:pt>
                <c:pt idx="741">
                  <c:v>1.2144522654002898E-2</c:v>
                </c:pt>
                <c:pt idx="742">
                  <c:v>1.2199795026441862E-2</c:v>
                </c:pt>
                <c:pt idx="743">
                  <c:v>1.2254979965860002E-2</c:v>
                </c:pt>
                <c:pt idx="744">
                  <c:v>1.2310076207269205E-2</c:v>
                </c:pt>
                <c:pt idx="745">
                  <c:v>1.2365082485841228E-2</c:v>
                </c:pt>
                <c:pt idx="746">
                  <c:v>1.2419997536508021E-2</c:v>
                </c:pt>
                <c:pt idx="747">
                  <c:v>1.2474820094441341E-2</c:v>
                </c:pt>
                <c:pt idx="748">
                  <c:v>1.2529548894653075E-2</c:v>
                </c:pt>
                <c:pt idx="749">
                  <c:v>1.2584182672235045E-2</c:v>
                </c:pt>
                <c:pt idx="750">
                  <c:v>1.2638720162279071E-2</c:v>
                </c:pt>
                <c:pt idx="751">
                  <c:v>1.2693160099717105E-2</c:v>
                </c:pt>
                <c:pt idx="752">
                  <c:v>1.2747501219800839E-2</c:v>
                </c:pt>
                <c:pt idx="753">
                  <c:v>1.2817221137240153E-2</c:v>
                </c:pt>
                <c:pt idx="754">
                  <c:v>1.2855881947713144E-2</c:v>
                </c:pt>
                <c:pt idx="755">
                  <c:v>1.2909919025725358E-2</c:v>
                </c:pt>
                <c:pt idx="756">
                  <c:v>1.2963852226430816E-2</c:v>
                </c:pt>
                <c:pt idx="757">
                  <c:v>1.3017680285081212E-2</c:v>
                </c:pt>
                <c:pt idx="758">
                  <c:v>1.3071401936608495E-2</c:v>
                </c:pt>
                <c:pt idx="759">
                  <c:v>1.3125015916104488E-2</c:v>
                </c:pt>
                <c:pt idx="760">
                  <c:v>1.3178520958581075E-2</c:v>
                </c:pt>
                <c:pt idx="761">
                  <c:v>1.3231915799050142E-2</c:v>
                </c:pt>
                <c:pt idx="762">
                  <c:v>1.3285199172683448E-2</c:v>
                </c:pt>
                <c:pt idx="763">
                  <c:v>1.3338369814572815E-2</c:v>
                </c:pt>
                <c:pt idx="764">
                  <c:v>1.3391426459570255E-2</c:v>
                </c:pt>
                <c:pt idx="765">
                  <c:v>1.3444367842927463E-2</c:v>
                </c:pt>
                <c:pt idx="766">
                  <c:v>1.3497192699496452E-2</c:v>
                </c:pt>
                <c:pt idx="767">
                  <c:v>1.3549899764528917E-2</c:v>
                </c:pt>
                <c:pt idx="768">
                  <c:v>1.3602487772956806E-2</c:v>
                </c:pt>
                <c:pt idx="769">
                  <c:v>1.3654955459871942E-2</c:v>
                </c:pt>
                <c:pt idx="770">
                  <c:v>1.3707301560286211E-2</c:v>
                </c:pt>
                <c:pt idx="771">
                  <c:v>1.3759524809291435E-2</c:v>
                </c:pt>
                <c:pt idx="772">
                  <c:v>1.3811623941899498E-2</c:v>
                </c:pt>
                <c:pt idx="773">
                  <c:v>1.3863597693282159E-2</c:v>
                </c:pt>
                <c:pt idx="774">
                  <c:v>1.3915444798291432E-2</c:v>
                </c:pt>
                <c:pt idx="775">
                  <c:v>1.3967163992099074E-2</c:v>
                </c:pt>
                <c:pt idx="776">
                  <c:v>1.4018753701723341E-2</c:v>
                </c:pt>
                <c:pt idx="777">
                  <c:v>1.4070161358814559E-2</c:v>
                </c:pt>
                <c:pt idx="778">
                  <c:v>1.4121345746342939E-2</c:v>
                </c:pt>
                <c:pt idx="779">
                  <c:v>1.4172304609232356E-2</c:v>
                </c:pt>
                <c:pt idx="780">
                  <c:v>1.422303569224681E-2</c:v>
                </c:pt>
                <c:pt idx="781">
                  <c:v>1.4273536739910497E-2</c:v>
                </c:pt>
                <c:pt idx="782">
                  <c:v>1.4323805497227227E-2</c:v>
                </c:pt>
                <c:pt idx="783">
                  <c:v>1.4373839708721192E-2</c:v>
                </c:pt>
                <c:pt idx="784">
                  <c:v>1.4423637119316268E-2</c:v>
                </c:pt>
                <c:pt idx="785">
                  <c:v>1.4473195473616585E-2</c:v>
                </c:pt>
                <c:pt idx="786">
                  <c:v>1.452251251646608E-2</c:v>
                </c:pt>
                <c:pt idx="787">
                  <c:v>1.4571585992628755E-2</c:v>
                </c:pt>
                <c:pt idx="788">
                  <c:v>1.4620413646708741E-2</c:v>
                </c:pt>
                <c:pt idx="789">
                  <c:v>1.4675912780397482E-2</c:v>
                </c:pt>
                <c:pt idx="790">
                  <c:v>1.471732246791646E-2</c:v>
                </c:pt>
                <c:pt idx="791">
                  <c:v>1.4765399124412326E-2</c:v>
                </c:pt>
                <c:pt idx="792">
                  <c:v>1.4813220937961447E-2</c:v>
                </c:pt>
                <c:pt idx="793">
                  <c:v>1.4860785653167952E-2</c:v>
                </c:pt>
                <c:pt idx="794">
                  <c:v>1.4908091014795843E-2</c:v>
                </c:pt>
                <c:pt idx="795">
                  <c:v>1.4955134767529188E-2</c:v>
                </c:pt>
                <c:pt idx="796">
                  <c:v>1.5001914656211923E-2</c:v>
                </c:pt>
                <c:pt idx="797">
                  <c:v>1.5048428425608051E-2</c:v>
                </c:pt>
                <c:pt idx="798">
                  <c:v>1.5094673820321702E-2</c:v>
                </c:pt>
                <c:pt idx="799">
                  <c:v>1.5140648585116878E-2</c:v>
                </c:pt>
                <c:pt idx="800">
                  <c:v>1.5186350464757581E-2</c:v>
                </c:pt>
                <c:pt idx="801">
                  <c:v>1.5231777204007813E-2</c:v>
                </c:pt>
                <c:pt idx="802">
                  <c:v>1.5276926547551639E-2</c:v>
                </c:pt>
                <c:pt idx="803">
                  <c:v>1.5321796240153063E-2</c:v>
                </c:pt>
                <c:pt idx="804">
                  <c:v>1.5379071299728153E-2</c:v>
                </c:pt>
                <c:pt idx="805">
                  <c:v>1.5410687651344901E-2</c:v>
                </c:pt>
                <c:pt idx="806">
                  <c:v>1.545470485946332E-2</c:v>
                </c:pt>
                <c:pt idx="807">
                  <c:v>1.5504656632661096E-2</c:v>
                </c:pt>
                <c:pt idx="808">
                  <c:v>1.5541871004245422E-2</c:v>
                </c:pt>
                <c:pt idx="809">
                  <c:v>1.558501543043711E-2</c:v>
                </c:pt>
                <c:pt idx="810">
                  <c:v>1.5627864418794601E-2</c:v>
                </c:pt>
                <c:pt idx="811">
                  <c:v>1.5670415714001962E-2</c:v>
                </c:pt>
                <c:pt idx="812">
                  <c:v>1.5712667060823193E-2</c:v>
                </c:pt>
                <c:pt idx="813">
                  <c:v>1.5754616204022298E-2</c:v>
                </c:pt>
                <c:pt idx="814">
                  <c:v>1.5796260888203406E-2</c:v>
                </c:pt>
                <c:pt idx="815">
                  <c:v>1.5837598858210455E-2</c:v>
                </c:pt>
                <c:pt idx="816">
                  <c:v>1.5878627858807448E-2</c:v>
                </c:pt>
                <c:pt idx="817">
                  <c:v>1.5919345634598514E-2</c:v>
                </c:pt>
                <c:pt idx="818">
                  <c:v>1.5959749930427591E-2</c:v>
                </c:pt>
                <c:pt idx="819">
                  <c:v>1.599983849089881E-2</c:v>
                </c:pt>
                <c:pt idx="820">
                  <c:v>1.6039609060856108E-2</c:v>
                </c:pt>
                <c:pt idx="821">
                  <c:v>1.6079059384903616E-2</c:v>
                </c:pt>
                <c:pt idx="822">
                  <c:v>1.6118187207885271E-2</c:v>
                </c:pt>
                <c:pt idx="823">
                  <c:v>1.6156990274485139E-2</c:v>
                </c:pt>
                <c:pt idx="824">
                  <c:v>1.6195466329307351E-2</c:v>
                </c:pt>
                <c:pt idx="825">
                  <c:v>1.623361311727578E-2</c:v>
                </c:pt>
                <c:pt idx="826">
                  <c:v>1.6271428383074493E-2</c:v>
                </c:pt>
                <c:pt idx="827">
                  <c:v>1.6308909871387556E-2</c:v>
                </c:pt>
                <c:pt idx="828">
                  <c:v>1.6346055713230001E-2</c:v>
                </c:pt>
                <c:pt idx="829">
                  <c:v>1.6382927982547812E-2</c:v>
                </c:pt>
                <c:pt idx="830">
                  <c:v>1.6419574410440063E-2</c:v>
                </c:pt>
                <c:pt idx="831">
                  <c:v>1.6455993829280757E-2</c:v>
                </c:pt>
                <c:pt idx="832">
                  <c:v>1.6492185071363963E-2</c:v>
                </c:pt>
                <c:pt idx="833">
                  <c:v>1.6528146969063684E-2</c:v>
                </c:pt>
                <c:pt idx="834">
                  <c:v>1.6563878354753925E-2</c:v>
                </c:pt>
                <c:pt idx="835">
                  <c:v>1.6599378060808689E-2</c:v>
                </c:pt>
                <c:pt idx="836">
                  <c:v>1.663464491944211E-2</c:v>
                </c:pt>
                <c:pt idx="837">
                  <c:v>1.6669677763188062E-2</c:v>
                </c:pt>
                <c:pt idx="838">
                  <c:v>1.6704475424180742E-2</c:v>
                </c:pt>
                <c:pt idx="839">
                  <c:v>1.6739036735033963E-2</c:v>
                </c:pt>
                <c:pt idx="840">
                  <c:v>1.677336052788192E-2</c:v>
                </c:pt>
                <c:pt idx="841">
                  <c:v>1.6817140233582606E-2</c:v>
                </c:pt>
                <c:pt idx="842">
                  <c:v>1.6850916743651467E-2</c:v>
                </c:pt>
                <c:pt idx="843">
                  <c:v>1.687967598384077E-2</c:v>
                </c:pt>
                <c:pt idx="844">
                  <c:v>1.6913003334799726E-2</c:v>
                </c:pt>
                <c:pt idx="845">
                  <c:v>1.6946087162796886E-2</c:v>
                </c:pt>
                <c:pt idx="846">
                  <c:v>1.6978926300126318E-2</c:v>
                </c:pt>
                <c:pt idx="847">
                  <c:v>1.7011519579162027E-2</c:v>
                </c:pt>
                <c:pt idx="848">
                  <c:v>1.7043865832357952E-2</c:v>
                </c:pt>
                <c:pt idx="849">
                  <c:v>1.7075963891848289E-2</c:v>
                </c:pt>
                <c:pt idx="850">
                  <c:v>1.7107812590166915E-2</c:v>
                </c:pt>
                <c:pt idx="851">
                  <c:v>1.7139410759607898E-2</c:v>
                </c:pt>
                <c:pt idx="852">
                  <c:v>1.7170757232545242E-2</c:v>
                </c:pt>
                <c:pt idx="853">
                  <c:v>1.7201850841193078E-2</c:v>
                </c:pt>
                <c:pt idx="854">
                  <c:v>1.723269041816522E-2</c:v>
                </c:pt>
                <c:pt idx="855">
                  <c:v>1.7271966152270224E-2</c:v>
                </c:pt>
                <c:pt idx="856">
                  <c:v>1.729360280585901E-2</c:v>
                </c:pt>
                <c:pt idx="857">
                  <c:v>1.7323673281408603E-2</c:v>
                </c:pt>
                <c:pt idx="858">
                  <c:v>1.7353485054458773E-2</c:v>
                </c:pt>
                <c:pt idx="859">
                  <c:v>1.7385556948639191E-2</c:v>
                </c:pt>
                <c:pt idx="860">
                  <c:v>1.7416490854875732E-2</c:v>
                </c:pt>
                <c:pt idx="861">
                  <c:v>1.7445481961591014E-2</c:v>
                </c:pt>
                <c:pt idx="862">
                  <c:v>1.7474209528476337E-2</c:v>
                </c:pt>
                <c:pt idx="863">
                  <c:v>1.7502672387985641E-2</c:v>
                </c:pt>
                <c:pt idx="864">
                  <c:v>1.7530869372253122E-2</c:v>
                </c:pt>
                <c:pt idx="865">
                  <c:v>1.7558799313812656E-2</c:v>
                </c:pt>
                <c:pt idx="866">
                  <c:v>1.7586461045038249E-2</c:v>
                </c:pt>
                <c:pt idx="867">
                  <c:v>1.7613853398064094E-2</c:v>
                </c:pt>
                <c:pt idx="868">
                  <c:v>1.764097520542407E-2</c:v>
                </c:pt>
                <c:pt idx="869">
                  <c:v>1.7667825299572115E-2</c:v>
                </c:pt>
                <c:pt idx="870">
                  <c:v>1.7694402512642426E-2</c:v>
                </c:pt>
                <c:pt idx="871">
                  <c:v>1.7720705677009008E-2</c:v>
                </c:pt>
                <c:pt idx="872">
                  <c:v>1.7746733625205735E-2</c:v>
                </c:pt>
                <c:pt idx="873">
                  <c:v>1.7772485189446741E-2</c:v>
                </c:pt>
                <c:pt idx="874">
                  <c:v>1.7797959202106028E-2</c:v>
                </c:pt>
                <c:pt idx="875">
                  <c:v>1.7823154495557603E-2</c:v>
                </c:pt>
                <c:pt idx="876">
                  <c:v>1.7848069902175467E-2</c:v>
                </c:pt>
                <c:pt idx="877">
                  <c:v>1.7872704254253691E-2</c:v>
                </c:pt>
                <c:pt idx="878">
                  <c:v>1.7897056384246213E-2</c:v>
                </c:pt>
                <c:pt idx="879">
                  <c:v>1.7921125124367165E-2</c:v>
                </c:pt>
                <c:pt idx="880">
                  <c:v>1.7944915730812028E-2</c:v>
                </c:pt>
                <c:pt idx="881">
                  <c:v>1.7968607457232721E-2</c:v>
                </c:pt>
                <c:pt idx="882">
                  <c:v>1.7992284698520322E-2</c:v>
                </c:pt>
                <c:pt idx="883">
                  <c:v>1.8015948583212094E-2</c:v>
                </c:pt>
                <c:pt idx="884">
                  <c:v>1.8039600239765363E-2</c:v>
                </c:pt>
                <c:pt idx="885">
                  <c:v>1.8063240796477587E-2</c:v>
                </c:pt>
                <c:pt idx="886">
                  <c:v>1.8086871381965963E-2</c:v>
                </c:pt>
                <c:pt idx="887">
                  <c:v>1.8110493124607885E-2</c:v>
                </c:pt>
                <c:pt idx="888">
                  <c:v>1.8134107152780743E-2</c:v>
                </c:pt>
                <c:pt idx="889">
                  <c:v>1.8157714595021801E-2</c:v>
                </c:pt>
                <c:pt idx="890">
                  <c:v>1.8181316579708451E-2</c:v>
                </c:pt>
                <c:pt idx="891">
                  <c:v>1.820491423529802E-2</c:v>
                </c:pt>
                <c:pt idx="892">
                  <c:v>1.8228508690327772E-2</c:v>
                </c:pt>
                <c:pt idx="893">
                  <c:v>1.8263138164256176E-2</c:v>
                </c:pt>
                <c:pt idx="894">
                  <c:v>1.8286731947050328E-2</c:v>
                </c:pt>
                <c:pt idx="895">
                  <c:v>1.830265444866086E-2</c:v>
                </c:pt>
                <c:pt idx="896">
                  <c:v>1.8326247665241269E-2</c:v>
                </c:pt>
                <c:pt idx="897">
                  <c:v>1.8349843484619655E-2</c:v>
                </c:pt>
                <c:pt idx="898">
                  <c:v>1.8373443035253345E-2</c:v>
                </c:pt>
                <c:pt idx="899">
                  <c:v>1.8397047445599668E-2</c:v>
                </c:pt>
                <c:pt idx="900">
                  <c:v>1.8420657844036015E-2</c:v>
                </c:pt>
                <c:pt idx="901">
                  <c:v>1.8444275359019713E-2</c:v>
                </c:pt>
                <c:pt idx="902">
                  <c:v>1.8467901119088026E-2</c:v>
                </c:pt>
                <c:pt idx="903">
                  <c:v>1.849153625253841E-2</c:v>
                </c:pt>
                <c:pt idx="904">
                  <c:v>1.8515181888068E-2</c:v>
                </c:pt>
                <c:pt idx="905">
                  <c:v>1.8538839153814379E-2</c:v>
                </c:pt>
                <c:pt idx="906">
                  <c:v>1.856250917855462E-2</c:v>
                </c:pt>
                <c:pt idx="907">
                  <c:v>1.8586193090426306E-2</c:v>
                </c:pt>
                <c:pt idx="908">
                  <c:v>1.8609892018126573E-2</c:v>
                </c:pt>
                <c:pt idx="909">
                  <c:v>1.8642316762520039E-2</c:v>
                </c:pt>
                <c:pt idx="910">
                  <c:v>1.8670908963462907E-2</c:v>
                </c:pt>
                <c:pt idx="911">
                  <c:v>1.8698066889211162E-2</c:v>
                </c:pt>
                <c:pt idx="912">
                  <c:v>1.8718452671953045E-2</c:v>
                </c:pt>
                <c:pt idx="913">
                  <c:v>1.8742255916128769E-2</c:v>
                </c:pt>
                <c:pt idx="914">
                  <c:v>1.8766081591641282E-2</c:v>
                </c:pt>
                <c:pt idx="915">
                  <c:v>1.8789930826867973E-2</c:v>
                </c:pt>
                <c:pt idx="916">
                  <c:v>1.8813804750186236E-2</c:v>
                </c:pt>
                <c:pt idx="917">
                  <c:v>1.883770449021327E-2</c:v>
                </c:pt>
                <c:pt idx="918">
                  <c:v>1.8861631175166593E-2</c:v>
                </c:pt>
                <c:pt idx="919">
                  <c:v>1.8885585933743343E-2</c:v>
                </c:pt>
                <c:pt idx="920">
                  <c:v>1.8909569894240974E-2</c:v>
                </c:pt>
                <c:pt idx="921">
                  <c:v>1.893358418519675E-2</c:v>
                </c:pt>
                <c:pt idx="922">
                  <c:v>1.8957629935067999E-2</c:v>
                </c:pt>
                <c:pt idx="923">
                  <c:v>1.8981708272152176E-2</c:v>
                </c:pt>
                <c:pt idx="924">
                  <c:v>1.900582032506648E-2</c:v>
                </c:pt>
                <c:pt idx="925">
                  <c:v>1.902996722226824E-2</c:v>
                </c:pt>
                <c:pt idx="926">
                  <c:v>1.9054150092134847E-2</c:v>
                </c:pt>
                <c:pt idx="927">
                  <c:v>1.9078370063123629E-2</c:v>
                </c:pt>
                <c:pt idx="928">
                  <c:v>1.9102628263771848E-2</c:v>
                </c:pt>
                <c:pt idx="929">
                  <c:v>1.9126925822536833E-2</c:v>
                </c:pt>
                <c:pt idx="930">
                  <c:v>1.915126386771604E-2</c:v>
                </c:pt>
                <c:pt idx="931">
                  <c:v>1.9175643527926667E-2</c:v>
                </c:pt>
                <c:pt idx="932">
                  <c:v>1.9200005793971187E-2</c:v>
                </c:pt>
                <c:pt idx="933">
                  <c:v>1.9224221478948422E-2</c:v>
                </c:pt>
                <c:pt idx="934">
                  <c:v>1.9248285611155325E-2</c:v>
                </c:pt>
                <c:pt idx="935">
                  <c:v>1.9272197832638227E-2</c:v>
                </c:pt>
                <c:pt idx="936">
                  <c:v>1.9295957785603335E-2</c:v>
                </c:pt>
                <c:pt idx="937">
                  <c:v>1.9319565112496662E-2</c:v>
                </c:pt>
                <c:pt idx="938">
                  <c:v>1.9343019455204669E-2</c:v>
                </c:pt>
                <c:pt idx="939">
                  <c:v>1.9366320456093433E-2</c:v>
                </c:pt>
                <c:pt idx="940">
                  <c:v>1.9389467757289225E-2</c:v>
                </c:pt>
                <c:pt idx="941">
                  <c:v>1.9412461000998249E-2</c:v>
                </c:pt>
                <c:pt idx="942">
                  <c:v>1.9435299829426711E-2</c:v>
                </c:pt>
                <c:pt idx="943">
                  <c:v>1.9457983884780816E-2</c:v>
                </c:pt>
                <c:pt idx="944">
                  <c:v>1.948051280926677E-2</c:v>
                </c:pt>
                <c:pt idx="945">
                  <c:v>1.9511367321851658E-2</c:v>
                </c:pt>
                <c:pt idx="946">
                  <c:v>1.9528265032642267E-2</c:v>
                </c:pt>
                <c:pt idx="947">
                  <c:v>1.9547165219258034E-2</c:v>
                </c:pt>
                <c:pt idx="948">
                  <c:v>1.9569070042093628E-2</c:v>
                </c:pt>
                <c:pt idx="949">
                  <c:v>1.9590817945012162E-2</c:v>
                </c:pt>
                <c:pt idx="950">
                  <c:v>1.9612408570299777E-2</c:v>
                </c:pt>
                <c:pt idx="951">
                  <c:v>1.9633841559922871E-2</c:v>
                </c:pt>
                <c:pt idx="952">
                  <c:v>1.9655116556327457E-2</c:v>
                </c:pt>
                <c:pt idx="953">
                  <c:v>1.9676233201479931E-2</c:v>
                </c:pt>
                <c:pt idx="954">
                  <c:v>1.9697191137826309E-2</c:v>
                </c:pt>
                <c:pt idx="955">
                  <c:v>1.9717990007332986E-2</c:v>
                </c:pt>
                <c:pt idx="956">
                  <c:v>1.9738629452445977E-2</c:v>
                </c:pt>
                <c:pt idx="957">
                  <c:v>1.9759109115051743E-2</c:v>
                </c:pt>
                <c:pt idx="958">
                  <c:v>1.9779428637516361E-2</c:v>
                </c:pt>
                <c:pt idx="959">
                  <c:v>1.9805317854126869E-2</c:v>
                </c:pt>
                <c:pt idx="960">
                  <c:v>1.9819585830926911E-2</c:v>
                </c:pt>
                <c:pt idx="961">
                  <c:v>1.9839422786205319E-2</c:v>
                </c:pt>
                <c:pt idx="962">
                  <c:v>1.9859098170087464E-2</c:v>
                </c:pt>
                <c:pt idx="963">
                  <c:v>1.9881386021571856E-2</c:v>
                </c:pt>
                <c:pt idx="964">
                  <c:v>1.9897962792567725E-2</c:v>
                </c:pt>
                <c:pt idx="965">
                  <c:v>1.9917151315578252E-2</c:v>
                </c:pt>
                <c:pt idx="966">
                  <c:v>1.9936176835937403E-2</c:v>
                </c:pt>
                <c:pt idx="967">
                  <c:v>1.9955038996011254E-2</c:v>
                </c:pt>
                <c:pt idx="968">
                  <c:v>1.997373743784614E-2</c:v>
                </c:pt>
                <c:pt idx="969">
                  <c:v>1.9992271803728201E-2</c:v>
                </c:pt>
                <c:pt idx="970">
                  <c:v>2.0010641735863643E-2</c:v>
                </c:pt>
                <c:pt idx="971">
                  <c:v>2.0028846876378736E-2</c:v>
                </c:pt>
                <c:pt idx="972">
                  <c:v>2.0046886867559621E-2</c:v>
                </c:pt>
                <c:pt idx="973">
                  <c:v>2.0064761351532567E-2</c:v>
                </c:pt>
                <c:pt idx="974">
                  <c:v>2.008246997050378E-2</c:v>
                </c:pt>
                <c:pt idx="975">
                  <c:v>2.0100012366759401E-2</c:v>
                </c:pt>
                <c:pt idx="976">
                  <c:v>2.0117388182345763E-2</c:v>
                </c:pt>
                <c:pt idx="977">
                  <c:v>2.0134597059549009E-2</c:v>
                </c:pt>
                <c:pt idx="978">
                  <c:v>2.0151638640575342E-2</c:v>
                </c:pt>
                <c:pt idx="979">
                  <c:v>2.016851256763097E-2</c:v>
                </c:pt>
                <c:pt idx="980">
                  <c:v>2.0185218482922096E-2</c:v>
                </c:pt>
                <c:pt idx="981">
                  <c:v>2.0201756028654927E-2</c:v>
                </c:pt>
                <c:pt idx="982">
                  <c:v>2.0218124846955732E-2</c:v>
                </c:pt>
                <c:pt idx="983">
                  <c:v>2.0234324580030716E-2</c:v>
                </c:pt>
                <c:pt idx="984">
                  <c:v>2.0250354870166021E-2</c:v>
                </c:pt>
                <c:pt idx="985">
                  <c:v>2.0266215359487916E-2</c:v>
                </c:pt>
                <c:pt idx="986">
                  <c:v>2.0281905690282542E-2</c:v>
                </c:pt>
                <c:pt idx="987">
                  <c:v>2.029742550467617E-2</c:v>
                </c:pt>
                <c:pt idx="988">
                  <c:v>2.0312774444875004E-2</c:v>
                </c:pt>
                <c:pt idx="989">
                  <c:v>2.0327952153085249E-2</c:v>
                </c:pt>
                <c:pt idx="990">
                  <c:v>2.0342958271593048E-2</c:v>
                </c:pt>
                <c:pt idx="991">
                  <c:v>2.0357792442524669E-2</c:v>
                </c:pt>
                <c:pt idx="992">
                  <c:v>2.0372454308006382E-2</c:v>
                </c:pt>
                <c:pt idx="993">
                  <c:v>2.0386943510324329E-2</c:v>
                </c:pt>
                <c:pt idx="994">
                  <c:v>2.0401259691684714E-2</c:v>
                </c:pt>
                <c:pt idx="995">
                  <c:v>2.0415402494293744E-2</c:v>
                </c:pt>
                <c:pt idx="996">
                  <c:v>2.0429371560357623E-2</c:v>
                </c:pt>
                <c:pt idx="997">
                  <c:v>2.0445123009622534E-2</c:v>
                </c:pt>
                <c:pt idx="998">
                  <c:v>2.0458718578213464E-2</c:v>
                </c:pt>
                <c:pt idx="999">
                  <c:v>2.047023276118054E-2</c:v>
                </c:pt>
                <c:pt idx="1000">
                  <c:v>2.0483503302886064E-2</c:v>
                </c:pt>
                <c:pt idx="1001">
                  <c:v>2.0496598319237336E-2</c:v>
                </c:pt>
                <c:pt idx="1002">
                  <c:v>2.0509517452200754E-2</c:v>
                </c:pt>
                <c:pt idx="1003">
                  <c:v>2.0522260343982524E-2</c:v>
                </c:pt>
                <c:pt idx="1004">
                  <c:v>2.0534826636868786E-2</c:v>
                </c:pt>
                <c:pt idx="1005">
                  <c:v>2.0547215973065747E-2</c:v>
                </c:pt>
                <c:pt idx="1006">
                  <c:v>2.0559427994619739E-2</c:v>
                </c:pt>
                <c:pt idx="1007">
                  <c:v>2.0571462343976776E-2</c:v>
                </c:pt>
                <c:pt idx="1008">
                  <c:v>2.0583318663183192E-2</c:v>
                </c:pt>
                <c:pt idx="1009">
                  <c:v>2.0594996594445192E-2</c:v>
                </c:pt>
                <c:pt idx="1010">
                  <c:v>2.0609748380717718E-2</c:v>
                </c:pt>
                <c:pt idx="1011">
                  <c:v>2.0617815862120636E-2</c:v>
                </c:pt>
                <c:pt idx="1012">
                  <c:v>2.0628956482946492E-2</c:v>
                </c:pt>
                <c:pt idx="1013">
                  <c:v>2.0639917284652753E-2</c:v>
                </c:pt>
                <c:pt idx="1014">
                  <c:v>2.0650697909605498E-2</c:v>
                </c:pt>
                <c:pt idx="1015">
                  <c:v>2.0661297999771122E-2</c:v>
                </c:pt>
                <c:pt idx="1016">
                  <c:v>2.0671717197515704E-2</c:v>
                </c:pt>
                <c:pt idx="1017">
                  <c:v>2.0681955144885578E-2</c:v>
                </c:pt>
                <c:pt idx="1018">
                  <c:v>2.0692011484406692E-2</c:v>
                </c:pt>
                <c:pt idx="1019">
                  <c:v>2.0701885857965507E-2</c:v>
                </c:pt>
                <c:pt idx="1020">
                  <c:v>2.0711577907928103E-2</c:v>
                </c:pt>
                <c:pt idx="1021">
                  <c:v>2.0721087276500683E-2</c:v>
                </c:pt>
                <c:pt idx="1022">
                  <c:v>2.0730413605809517E-2</c:v>
                </c:pt>
                <c:pt idx="1023">
                  <c:v>2.0739556538140747E-2</c:v>
                </c:pt>
                <c:pt idx="1024">
                  <c:v>2.0748515715620641E-2</c:v>
                </c:pt>
                <c:pt idx="1025">
                  <c:v>2.0757290780615278E-2</c:v>
                </c:pt>
                <c:pt idx="1026">
                  <c:v>2.0765881375091055E-2</c:v>
                </c:pt>
                <c:pt idx="1027">
                  <c:v>2.0774287141493986E-2</c:v>
                </c:pt>
                <c:pt idx="1028">
                  <c:v>2.0782507722030275E-2</c:v>
                </c:pt>
                <c:pt idx="1029">
                  <c:v>2.0790542758666319E-2</c:v>
                </c:pt>
                <c:pt idx="1030">
                  <c:v>2.0798391893768198E-2</c:v>
                </c:pt>
                <c:pt idx="1031">
                  <c:v>2.0806054769622051E-2</c:v>
                </c:pt>
                <c:pt idx="1032">
                  <c:v>2.0813531028434085E-2</c:v>
                </c:pt>
                <c:pt idx="1033">
                  <c:v>2.0820820312170696E-2</c:v>
                </c:pt>
                <c:pt idx="1034">
                  <c:v>2.0827922263357834E-2</c:v>
                </c:pt>
                <c:pt idx="1035">
                  <c:v>2.0834836523961897E-2</c:v>
                </c:pt>
                <c:pt idx="1036">
                  <c:v>2.0841575086150144E-2</c:v>
                </c:pt>
                <c:pt idx="1037">
                  <c:v>2.0848211256883076E-2</c:v>
                </c:pt>
                <c:pt idx="1038">
                  <c:v>2.085475762776845E-2</c:v>
                </c:pt>
                <c:pt idx="1039">
                  <c:v>2.086121446739142E-2</c:v>
                </c:pt>
                <c:pt idx="1040">
                  <c:v>2.0867582044017396E-2</c:v>
                </c:pt>
                <c:pt idx="1041">
                  <c:v>2.0873860626151597E-2</c:v>
                </c:pt>
                <c:pt idx="1042">
                  <c:v>2.0880050482059431E-2</c:v>
                </c:pt>
                <c:pt idx="1043">
                  <c:v>2.0886151880485926E-2</c:v>
                </c:pt>
                <c:pt idx="1044">
                  <c:v>2.0892165089616554E-2</c:v>
                </c:pt>
                <c:pt idx="1045">
                  <c:v>2.0898090377956535E-2</c:v>
                </c:pt>
                <c:pt idx="1046">
                  <c:v>2.090392801393115E-2</c:v>
                </c:pt>
                <c:pt idx="1047">
                  <c:v>2.0909678265965681E-2</c:v>
                </c:pt>
                <c:pt idx="1048">
                  <c:v>2.0915341402565346E-2</c:v>
                </c:pt>
                <c:pt idx="1049">
                  <c:v>2.0920917691995555E-2</c:v>
                </c:pt>
                <c:pt idx="1050">
                  <c:v>2.0926407402921399E-2</c:v>
                </c:pt>
                <c:pt idx="1051">
                  <c:v>2.093181080352835E-2</c:v>
                </c:pt>
                <c:pt idx="1052">
                  <c:v>2.0937128162401564E-2</c:v>
                </c:pt>
                <c:pt idx="1053">
                  <c:v>2.0942359747966321E-2</c:v>
                </c:pt>
                <c:pt idx="1054">
                  <c:v>2.0947505828647905E-2</c:v>
                </c:pt>
                <c:pt idx="1055">
                  <c:v>2.0952566672711725E-2</c:v>
                </c:pt>
                <c:pt idx="1056">
                  <c:v>2.0957542548902808E-2</c:v>
                </c:pt>
                <c:pt idx="1057">
                  <c:v>2.0962433725406626E-2</c:v>
                </c:pt>
                <c:pt idx="1058">
                  <c:v>2.0967240470728399E-2</c:v>
                </c:pt>
                <c:pt idx="1059">
                  <c:v>2.0971963053373344E-2</c:v>
                </c:pt>
                <c:pt idx="1060">
                  <c:v>2.0976601741606871E-2</c:v>
                </c:pt>
                <c:pt idx="1061">
                  <c:v>2.0981156804014134E-2</c:v>
                </c:pt>
                <c:pt idx="1062">
                  <c:v>2.0985628509020415E-2</c:v>
                </c:pt>
                <c:pt idx="1063">
                  <c:v>2.0990017124971061E-2</c:v>
                </c:pt>
                <c:pt idx="1064">
                  <c:v>2.0994322920291353E-2</c:v>
                </c:pt>
                <c:pt idx="1065">
                  <c:v>2.0999737679412434E-2</c:v>
                </c:pt>
                <c:pt idx="1066">
                  <c:v>2.1002687123141683E-2</c:v>
                </c:pt>
                <c:pt idx="1067">
                  <c:v>2.1007319237114075E-2</c:v>
                </c:pt>
                <c:pt idx="1068">
                  <c:v>2.1010723264733855E-2</c:v>
                </c:pt>
                <c:pt idx="1069">
                  <c:v>2.1014618983761224E-2</c:v>
                </c:pt>
                <c:pt idx="1070">
                  <c:v>2.1018433492789868E-2</c:v>
                </c:pt>
                <c:pt idx="1071">
                  <c:v>2.1022167060245067E-2</c:v>
                </c:pt>
                <c:pt idx="1072">
                  <c:v>2.1025819954472169E-2</c:v>
                </c:pt>
                <c:pt idx="1073">
                  <c:v>2.1029392444216199E-2</c:v>
                </c:pt>
                <c:pt idx="1074">
                  <c:v>2.1032884797662632E-2</c:v>
                </c:pt>
                <c:pt idx="1075">
                  <c:v>2.1036297283236749E-2</c:v>
                </c:pt>
                <c:pt idx="1076">
                  <c:v>2.1039630169523704E-2</c:v>
                </c:pt>
                <c:pt idx="1077">
                  <c:v>2.1042883724788908E-2</c:v>
                </c:pt>
                <c:pt idx="1078">
                  <c:v>2.1046058217617514E-2</c:v>
                </c:pt>
                <c:pt idx="1079">
                  <c:v>2.1049153916354868E-2</c:v>
                </c:pt>
                <c:pt idx="1080">
                  <c:v>2.1052171089346317E-2</c:v>
                </c:pt>
                <c:pt idx="1081">
                  <c:v>2.105511000525695E-2</c:v>
                </c:pt>
                <c:pt idx="1082">
                  <c:v>2.1057970932352177E-2</c:v>
                </c:pt>
                <c:pt idx="1083">
                  <c:v>2.1060754139057281E-2</c:v>
                </c:pt>
                <c:pt idx="1084">
                  <c:v>2.1063459893877479E-2</c:v>
                </c:pt>
                <c:pt idx="1085">
                  <c:v>2.1066088465238053E-2</c:v>
                </c:pt>
                <c:pt idx="1086">
                  <c:v>2.1068640121644222E-2</c:v>
                </c:pt>
                <c:pt idx="1087">
                  <c:v>2.1071115131361395E-2</c:v>
                </c:pt>
                <c:pt idx="1088">
                  <c:v>2.1073513762974727E-2</c:v>
                </c:pt>
                <c:pt idx="1089">
                  <c:v>2.1075836284829563E-2</c:v>
                </c:pt>
                <c:pt idx="1090">
                  <c:v>2.1078082965351186E-2</c:v>
                </c:pt>
                <c:pt idx="1091">
                  <c:v>2.1080254073044813E-2</c:v>
                </c:pt>
                <c:pt idx="1092">
                  <c:v>2.108234987625579E-2</c:v>
                </c:pt>
                <c:pt idx="1093">
                  <c:v>2.1084370643569272E-2</c:v>
                </c:pt>
                <c:pt idx="1094">
                  <c:v>2.1086316643330605E-2</c:v>
                </c:pt>
                <c:pt idx="1095">
                  <c:v>2.1088188143805198E-2</c:v>
                </c:pt>
                <c:pt idx="1096">
                  <c:v>2.1089985413738077E-2</c:v>
                </c:pt>
                <c:pt idx="1097">
                  <c:v>2.1091708721394653E-2</c:v>
                </c:pt>
                <c:pt idx="1098">
                  <c:v>2.1093358335280143E-2</c:v>
                </c:pt>
                <c:pt idx="1099">
                  <c:v>2.1094934523739894E-2</c:v>
                </c:pt>
                <c:pt idx="1100">
                  <c:v>2.1096437555119252E-2</c:v>
                </c:pt>
                <c:pt idx="1101">
                  <c:v>2.1098262960306258E-2</c:v>
                </c:pt>
                <c:pt idx="1102">
                  <c:v>2.1099599783918066E-2</c:v>
                </c:pt>
                <c:pt idx="1103">
                  <c:v>2.1100688097597242E-2</c:v>
                </c:pt>
                <c:pt idx="1104">
                  <c:v>2.1101890909926979E-2</c:v>
                </c:pt>
                <c:pt idx="1105">
                  <c:v>2.1103021945911848E-2</c:v>
                </c:pt>
                <c:pt idx="1106">
                  <c:v>2.1104081473897196E-2</c:v>
                </c:pt>
                <c:pt idx="1107">
                  <c:v>2.1105069762308304E-2</c:v>
                </c:pt>
                <c:pt idx="1108">
                  <c:v>2.1105987079570454E-2</c:v>
                </c:pt>
                <c:pt idx="1109">
                  <c:v>2.1106833694188865E-2</c:v>
                </c:pt>
                <c:pt idx="1110">
                  <c:v>2.1107609874588817E-2</c:v>
                </c:pt>
                <c:pt idx="1111">
                  <c:v>2.1108315889035723E-2</c:v>
                </c:pt>
                <c:pt idx="1112">
                  <c:v>2.110895200619467E-2</c:v>
                </c:pt>
                <c:pt idx="1113">
                  <c:v>2.1109518494490942E-2</c:v>
                </c:pt>
                <c:pt idx="1114">
                  <c:v>2.1110015622269884E-2</c:v>
                </c:pt>
                <c:pt idx="1115">
                  <c:v>2.1110553301051382E-2</c:v>
                </c:pt>
                <c:pt idx="1116">
                  <c:v>2.1110802869896972E-2</c:v>
                </c:pt>
                <c:pt idx="1117">
                  <c:v>2.1111093526835489E-2</c:v>
                </c:pt>
                <c:pt idx="1118">
                  <c:v>2.1111315896877869E-2</c:v>
                </c:pt>
                <c:pt idx="1119">
                  <c:v>2.1111486762039888E-2</c:v>
                </c:pt>
                <c:pt idx="1120">
                  <c:v>2.111155685045496E-2</c:v>
                </c:pt>
                <c:pt idx="1121">
                  <c:v>2.1111575970920171E-2</c:v>
                </c:pt>
                <c:pt idx="1122">
                  <c:v>2.1111527878350245E-2</c:v>
                </c:pt>
                <c:pt idx="1123">
                  <c:v>2.1111412841170463E-2</c:v>
                </c:pt>
                <c:pt idx="1124">
                  <c:v>2.1111231127886043E-2</c:v>
                </c:pt>
                <c:pt idx="1125">
                  <c:v>2.1110983006842332E-2</c:v>
                </c:pt>
                <c:pt idx="1126">
                  <c:v>2.1110668746544548E-2</c:v>
                </c:pt>
                <c:pt idx="1127">
                  <c:v>2.1110288615417971E-2</c:v>
                </c:pt>
                <c:pt idx="1128">
                  <c:v>2.1109842881967822E-2</c:v>
                </c:pt>
                <c:pt idx="1129">
                  <c:v>2.1109331814459509E-2</c:v>
                </c:pt>
                <c:pt idx="1130">
                  <c:v>2.1108755681478186E-2</c:v>
                </c:pt>
                <c:pt idx="1131">
                  <c:v>2.11081147513692E-2</c:v>
                </c:pt>
                <c:pt idx="1132">
                  <c:v>2.1107409292637769E-2</c:v>
                </c:pt>
                <c:pt idx="1133">
                  <c:v>2.1106639573709174E-2</c:v>
                </c:pt>
                <c:pt idx="1134">
                  <c:v>2.1105805862928761E-2</c:v>
                </c:pt>
                <c:pt idx="1135">
                  <c:v>2.1104908428881686E-2</c:v>
                </c:pt>
                <c:pt idx="1136">
                  <c:v>2.1103947539913293E-2</c:v>
                </c:pt>
                <c:pt idx="1137">
                  <c:v>2.1102923464368928E-2</c:v>
                </c:pt>
                <c:pt idx="1138">
                  <c:v>2.1101836470993618E-2</c:v>
                </c:pt>
                <c:pt idx="1139">
                  <c:v>2.1100686827892901E-2</c:v>
                </c:pt>
                <c:pt idx="1140">
                  <c:v>2.109947480365193E-2</c:v>
                </c:pt>
                <c:pt idx="1141">
                  <c:v>2.1098200666695988E-2</c:v>
                </c:pt>
                <c:pt idx="1142">
                  <c:v>2.1096864685450356E-2</c:v>
                </c:pt>
                <c:pt idx="1143">
                  <c:v>2.1095467128340317E-2</c:v>
                </c:pt>
                <c:pt idx="1144">
                  <c:v>2.1094008263871089E-2</c:v>
                </c:pt>
                <c:pt idx="1145">
                  <c:v>2.1092488360388018E-2</c:v>
                </c:pt>
                <c:pt idx="1146">
                  <c:v>2.1090907686396321E-2</c:v>
                </c:pt>
                <c:pt idx="1147">
                  <c:v>2.1089266510241345E-2</c:v>
                </c:pt>
                <c:pt idx="1148">
                  <c:v>2.1087565100508243E-2</c:v>
                </c:pt>
                <c:pt idx="1149">
                  <c:v>2.1085803725462426E-2</c:v>
                </c:pt>
                <c:pt idx="1150">
                  <c:v>2.1083982653689048E-2</c:v>
                </c:pt>
                <c:pt idx="1151">
                  <c:v>2.1082102153533455E-2</c:v>
                </c:pt>
                <c:pt idx="1152">
                  <c:v>2.1080162493500865E-2</c:v>
                </c:pt>
                <c:pt idx="1153">
                  <c:v>2.1077582148043561E-2</c:v>
                </c:pt>
                <c:pt idx="1154">
                  <c:v>2.1075508273291632E-2</c:v>
                </c:pt>
                <c:pt idx="1155">
                  <c:v>2.1073684271781801E-2</c:v>
                </c:pt>
                <c:pt idx="1156">
                  <c:v>2.10715023803143E-2</c:v>
                </c:pt>
                <c:pt idx="1157">
                  <c:v>2.1069262709465519E-2</c:v>
                </c:pt>
                <c:pt idx="1158">
                  <c:v>2.1066965527660741E-2</c:v>
                </c:pt>
                <c:pt idx="1159">
                  <c:v>2.1064611103325248E-2</c:v>
                </c:pt>
                <c:pt idx="1160">
                  <c:v>2.1062199705044193E-2</c:v>
                </c:pt>
                <c:pt idx="1161">
                  <c:v>2.1059731601003051E-2</c:v>
                </c:pt>
                <c:pt idx="1162">
                  <c:v>2.1057207059786975E-2</c:v>
                </c:pt>
                <c:pt idx="1163">
                  <c:v>2.1054626349901184E-2</c:v>
                </c:pt>
                <c:pt idx="1164">
                  <c:v>2.1051989739611088E-2</c:v>
                </c:pt>
                <c:pt idx="1165">
                  <c:v>2.1049297497421904E-2</c:v>
                </c:pt>
                <c:pt idx="1166">
                  <c:v>2.104654989183885E-2</c:v>
                </c:pt>
                <c:pt idx="1167">
                  <c:v>2.1043747191207274E-2</c:v>
                </c:pt>
                <c:pt idx="1168">
                  <c:v>2.1040889664032392E-2</c:v>
                </c:pt>
                <c:pt idx="1169">
                  <c:v>2.1037977578739486E-2</c:v>
                </c:pt>
                <c:pt idx="1170">
                  <c:v>2.1034951942091595E-2</c:v>
                </c:pt>
                <c:pt idx="1171">
                  <c:v>2.1031554928008234E-2</c:v>
                </c:pt>
                <c:pt idx="1172">
                  <c:v>2.102891665840545E-2</c:v>
                </c:pt>
                <c:pt idx="1173">
                  <c:v>2.1025789024893271E-2</c:v>
                </c:pt>
                <c:pt idx="1174">
                  <c:v>2.1022608175469415E-2</c:v>
                </c:pt>
                <c:pt idx="1175">
                  <c:v>2.1019374378479228E-2</c:v>
                </c:pt>
                <c:pt idx="1176">
                  <c:v>2.1016087902507863E-2</c:v>
                </c:pt>
                <c:pt idx="1177">
                  <c:v>2.1012749015820731E-2</c:v>
                </c:pt>
                <c:pt idx="1178">
                  <c:v>2.1009357987002986E-2</c:v>
                </c:pt>
                <c:pt idx="1179">
                  <c:v>2.1005915084479909E-2</c:v>
                </c:pt>
                <c:pt idx="1180">
                  <c:v>2.1002420576516911E-2</c:v>
                </c:pt>
                <c:pt idx="1181">
                  <c:v>2.0998874731699146E-2</c:v>
                </c:pt>
                <c:pt idx="1182">
                  <c:v>2.0995277818451896E-2</c:v>
                </c:pt>
                <c:pt idx="1183">
                  <c:v>2.0991630105120507E-2</c:v>
                </c:pt>
                <c:pt idx="1184">
                  <c:v>2.0987931860370068E-2</c:v>
                </c:pt>
                <c:pt idx="1185">
                  <c:v>2.0984183352386054E-2</c:v>
                </c:pt>
                <c:pt idx="1186">
                  <c:v>2.0980384849753619E-2</c:v>
                </c:pt>
                <c:pt idx="1187">
                  <c:v>2.0976536620818109E-2</c:v>
                </c:pt>
                <c:pt idx="1188">
                  <c:v>2.0972638934084742E-2</c:v>
                </c:pt>
                <c:pt idx="1189">
                  <c:v>2.0968692057898863E-2</c:v>
                </c:pt>
                <c:pt idx="1190">
                  <c:v>2.0964696260845628E-2</c:v>
                </c:pt>
                <c:pt idx="1191">
                  <c:v>2.0960651811270381E-2</c:v>
                </c:pt>
                <c:pt idx="1192">
                  <c:v>2.0956558599101172E-2</c:v>
                </c:pt>
                <c:pt idx="1193">
                  <c:v>2.0952406274696855E-2</c:v>
                </c:pt>
                <c:pt idx="1194">
                  <c:v>2.0948190113196929E-2</c:v>
                </c:pt>
                <c:pt idx="1195">
                  <c:v>2.0943910301731705E-2</c:v>
                </c:pt>
                <c:pt idx="1196">
                  <c:v>2.0939567027591366E-2</c:v>
                </c:pt>
                <c:pt idx="1197">
                  <c:v>2.0935160477986159E-2</c:v>
                </c:pt>
                <c:pt idx="1198">
                  <c:v>2.0930690840126331E-2</c:v>
                </c:pt>
                <c:pt idx="1199">
                  <c:v>2.0926158301302067E-2</c:v>
                </c:pt>
                <c:pt idx="1200">
                  <c:v>2.0921563048723613E-2</c:v>
                </c:pt>
                <c:pt idx="1201">
                  <c:v>2.0916905269601216E-2</c:v>
                </c:pt>
                <c:pt idx="1202">
                  <c:v>2.0912185151065188E-2</c:v>
                </c:pt>
                <c:pt idx="1203">
                  <c:v>2.0907402880485648E-2</c:v>
                </c:pt>
                <c:pt idx="1204">
                  <c:v>2.0902558644992908E-2</c:v>
                </c:pt>
                <c:pt idx="1205">
                  <c:v>2.0896743637024429E-2</c:v>
                </c:pt>
                <c:pt idx="1206">
                  <c:v>2.0891749116520586E-2</c:v>
                </c:pt>
                <c:pt idx="1207">
                  <c:v>2.0886932590542528E-2</c:v>
                </c:pt>
                <c:pt idx="1208">
                  <c:v>2.088183363808227E-2</c:v>
                </c:pt>
                <c:pt idx="1209">
                  <c:v>2.0876673683618563E-2</c:v>
                </c:pt>
                <c:pt idx="1210">
                  <c:v>2.0871452914361655E-2</c:v>
                </c:pt>
                <c:pt idx="1211">
                  <c:v>2.0866171517521792E-2</c:v>
                </c:pt>
                <c:pt idx="1212">
                  <c:v>2.0860829680389159E-2</c:v>
                </c:pt>
                <c:pt idx="1213">
                  <c:v>2.0855427590253939E-2</c:v>
                </c:pt>
                <c:pt idx="1214">
                  <c:v>2.0849965434246442E-2</c:v>
                </c:pt>
                <c:pt idx="1215">
                  <c:v>2.0844443399576917E-2</c:v>
                </c:pt>
                <c:pt idx="1216">
                  <c:v>2.0838861673535547E-2</c:v>
                </c:pt>
                <c:pt idx="1217">
                  <c:v>2.0833220443332578E-2</c:v>
                </c:pt>
                <c:pt idx="1218">
                  <c:v>2.0827519896178259E-2</c:v>
                </c:pt>
                <c:pt idx="1219">
                  <c:v>2.0821760219282837E-2</c:v>
                </c:pt>
                <c:pt idx="1220">
                  <c:v>2.0816674132467128E-2</c:v>
                </c:pt>
                <c:pt idx="1221">
                  <c:v>2.0806679417715301E-2</c:v>
                </c:pt>
                <c:pt idx="1222">
                  <c:v>2.0800710091641861E-2</c:v>
                </c:pt>
                <c:pt idx="1223">
                  <c:v>2.0793816659976372E-2</c:v>
                </c:pt>
                <c:pt idx="1224">
                  <c:v>2.0788596805347836E-2</c:v>
                </c:pt>
                <c:pt idx="1225">
                  <c:v>2.0782453219627683E-2</c:v>
                </c:pt>
                <c:pt idx="1226">
                  <c:v>2.0776251921672539E-2</c:v>
                </c:pt>
                <c:pt idx="1227">
                  <c:v>2.0769993098772588E-2</c:v>
                </c:pt>
                <c:pt idx="1228">
                  <c:v>2.0763676938297948E-2</c:v>
                </c:pt>
                <c:pt idx="1229">
                  <c:v>2.0757303627378931E-2</c:v>
                </c:pt>
                <c:pt idx="1230">
                  <c:v>2.0750873353145849E-2</c:v>
                </c:pt>
                <c:pt idx="1231">
                  <c:v>2.0744386302888884E-2</c:v>
                </c:pt>
                <c:pt idx="1232">
                  <c:v>2.0737842663898221E-2</c:v>
                </c:pt>
                <c:pt idx="1233">
                  <c:v>2.0731242623464041E-2</c:v>
                </c:pt>
                <c:pt idx="1234">
                  <c:v>2.0724586368636722E-2</c:v>
                </c:pt>
                <c:pt idx="1235">
                  <c:v>2.0717874086706445E-2</c:v>
                </c:pt>
                <c:pt idx="1236">
                  <c:v>2.0711105964963394E-2</c:v>
                </c:pt>
                <c:pt idx="1237">
                  <c:v>2.0704282190537882E-2</c:v>
                </c:pt>
                <c:pt idx="1238">
                  <c:v>2.069740295072009E-2</c:v>
                </c:pt>
                <c:pt idx="1239">
                  <c:v>2.0690468432800202E-2</c:v>
                </c:pt>
                <c:pt idx="1240">
                  <c:v>2.0683478823828594E-2</c:v>
                </c:pt>
                <c:pt idx="1241">
                  <c:v>2.0676434311175385E-2</c:v>
                </c:pt>
                <c:pt idx="1242">
                  <c:v>2.0669335081970885E-2</c:v>
                </c:pt>
                <c:pt idx="1243">
                  <c:v>2.0662181323665152E-2</c:v>
                </c:pt>
                <c:pt idx="1244">
                  <c:v>2.0654973223148687E-2</c:v>
                </c:pt>
                <c:pt idx="1245">
                  <c:v>2.0647710967951483E-2</c:v>
                </c:pt>
                <c:pt idx="1246">
                  <c:v>2.0640394745043977E-2</c:v>
                </c:pt>
                <c:pt idx="1247">
                  <c:v>2.0633024741956163E-2</c:v>
                </c:pt>
                <c:pt idx="1248">
                  <c:v>2.0625601145578543E-2</c:v>
                </c:pt>
                <c:pt idx="1249">
                  <c:v>2.0618124143361172E-2</c:v>
                </c:pt>
                <c:pt idx="1250">
                  <c:v>2.0610593922514298E-2</c:v>
                </c:pt>
                <c:pt idx="1251">
                  <c:v>2.0603010670168231E-2</c:v>
                </c:pt>
                <c:pt idx="1252">
                  <c:v>2.0595374573613157E-2</c:v>
                </c:pt>
                <c:pt idx="1253">
                  <c:v>2.058768582005932E-2</c:v>
                </c:pt>
                <c:pt idx="1254">
                  <c:v>2.057994459671697E-2</c:v>
                </c:pt>
                <c:pt idx="1255">
                  <c:v>2.0572151090876289E-2</c:v>
                </c:pt>
                <c:pt idx="1256">
                  <c:v>2.0564305489827461E-2</c:v>
                </c:pt>
                <c:pt idx="1257">
                  <c:v>2.0554161501058488E-2</c:v>
                </c:pt>
                <c:pt idx="1258">
                  <c:v>2.0547318935024705E-2</c:v>
                </c:pt>
                <c:pt idx="1259">
                  <c:v>2.0540457986895078E-2</c:v>
                </c:pt>
                <c:pt idx="1260">
                  <c:v>2.0532405876796389E-2</c:v>
                </c:pt>
                <c:pt idx="1261">
                  <c:v>2.0524302607620726E-2</c:v>
                </c:pt>
                <c:pt idx="1262">
                  <c:v>2.0516148366418463E-2</c:v>
                </c:pt>
                <c:pt idx="1263">
                  <c:v>2.050794334055972E-2</c:v>
                </c:pt>
                <c:pt idx="1264">
                  <c:v>2.0499687717094872E-2</c:v>
                </c:pt>
                <c:pt idx="1265">
                  <c:v>2.0491381683553911E-2</c:v>
                </c:pt>
                <c:pt idx="1266">
                  <c:v>2.0483025426907275E-2</c:v>
                </c:pt>
                <c:pt idx="1267">
                  <c:v>2.0474619134445149E-2</c:v>
                </c:pt>
                <c:pt idx="1268">
                  <c:v>2.0466162993457715E-2</c:v>
                </c:pt>
                <c:pt idx="1269">
                  <c:v>2.0457657191075285E-2</c:v>
                </c:pt>
                <c:pt idx="1270">
                  <c:v>2.0446648489045316E-2</c:v>
                </c:pt>
                <c:pt idx="1271">
                  <c:v>2.0440497351206233E-2</c:v>
                </c:pt>
                <c:pt idx="1272">
                  <c:v>2.0431843688299978E-2</c:v>
                </c:pt>
                <c:pt idx="1273">
                  <c:v>2.0423141112839716E-2</c:v>
                </c:pt>
                <c:pt idx="1274">
                  <c:v>2.0414389812195566E-2</c:v>
                </c:pt>
                <c:pt idx="1275">
                  <c:v>2.040558997349784E-2</c:v>
                </c:pt>
                <c:pt idx="1276">
                  <c:v>2.0396741784196593E-2</c:v>
                </c:pt>
                <c:pt idx="1277">
                  <c:v>2.0387845431262264E-2</c:v>
                </c:pt>
                <c:pt idx="1278">
                  <c:v>2.0378901102144908E-2</c:v>
                </c:pt>
                <c:pt idx="1279">
                  <c:v>2.0369908983894902E-2</c:v>
                </c:pt>
                <c:pt idx="1280">
                  <c:v>2.0360869263802428E-2</c:v>
                </c:pt>
                <c:pt idx="1281">
                  <c:v>2.0351782129157669E-2</c:v>
                </c:pt>
                <c:pt idx="1282">
                  <c:v>2.0342647767011002E-2</c:v>
                </c:pt>
                <c:pt idx="1283">
                  <c:v>2.033346636481248E-2</c:v>
                </c:pt>
                <c:pt idx="1284">
                  <c:v>2.0324238109692416E-2</c:v>
                </c:pt>
                <c:pt idx="1285">
                  <c:v>2.0314963188781121E-2</c:v>
                </c:pt>
                <c:pt idx="1286">
                  <c:v>2.030564178952865E-2</c:v>
                </c:pt>
                <c:pt idx="1287">
                  <c:v>2.0296274098985378E-2</c:v>
                </c:pt>
                <c:pt idx="1288">
                  <c:v>2.028686030444149E-2</c:v>
                </c:pt>
                <c:pt idx="1289">
                  <c:v>2.0277400593027295E-2</c:v>
                </c:pt>
                <c:pt idx="1290">
                  <c:v>2.026789515219285E-2</c:v>
                </c:pt>
                <c:pt idx="1291">
                  <c:v>2.0258344168908593E-2</c:v>
                </c:pt>
                <c:pt idx="1292">
                  <c:v>2.0248747830624581E-2</c:v>
                </c:pt>
                <c:pt idx="1293">
                  <c:v>2.0239106324391187E-2</c:v>
                </c:pt>
                <c:pt idx="1294">
                  <c:v>2.0229419837578533E-2</c:v>
                </c:pt>
                <c:pt idx="1295">
                  <c:v>2.0219688557316928E-2</c:v>
                </c:pt>
                <c:pt idx="1296">
                  <c:v>2.0209912670896557E-2</c:v>
                </c:pt>
                <c:pt idx="1297">
                  <c:v>2.0200092365527667E-2</c:v>
                </c:pt>
                <c:pt idx="1298">
                  <c:v>2.0190227828340568E-2</c:v>
                </c:pt>
                <c:pt idx="1299">
                  <c:v>2.018031924670538E-2</c:v>
                </c:pt>
                <c:pt idx="1300">
                  <c:v>2.017036680767248E-2</c:v>
                </c:pt>
                <c:pt idx="1301">
                  <c:v>2.0160370698691921E-2</c:v>
                </c:pt>
                <c:pt idx="1302">
                  <c:v>2.0150331106894015E-2</c:v>
                </c:pt>
                <c:pt idx="1303">
                  <c:v>2.0140248219568946E-2</c:v>
                </c:pt>
                <c:pt idx="1304">
                  <c:v>2.0130122223767088E-2</c:v>
                </c:pt>
                <c:pt idx="1305">
                  <c:v>2.0119953306858562E-2</c:v>
                </c:pt>
                <c:pt idx="1306">
                  <c:v>2.0109741656053615E-2</c:v>
                </c:pt>
                <c:pt idx="1307">
                  <c:v>2.0099487458562493E-2</c:v>
                </c:pt>
                <c:pt idx="1308">
                  <c:v>2.0089190901595444E-2</c:v>
                </c:pt>
                <c:pt idx="1309">
                  <c:v>2.0078852172442652E-2</c:v>
                </c:pt>
                <c:pt idx="1310">
                  <c:v>2.0068471458234427E-2</c:v>
                </c:pt>
                <c:pt idx="1311">
                  <c:v>2.0058048946260953E-2</c:v>
                </c:pt>
                <c:pt idx="1312">
                  <c:v>2.0047584823812414E-2</c:v>
                </c:pt>
                <c:pt idx="1313">
                  <c:v>2.0037079278019121E-2</c:v>
                </c:pt>
                <c:pt idx="1314">
                  <c:v>2.002653249609132E-2</c:v>
                </c:pt>
                <c:pt idx="1315">
                  <c:v>2.0015944665319196E-2</c:v>
                </c:pt>
                <c:pt idx="1316">
                  <c:v>2.0005315972912996E-2</c:v>
                </c:pt>
                <c:pt idx="1317">
                  <c:v>1.9994646606162902E-2</c:v>
                </c:pt>
                <c:pt idx="1318">
                  <c:v>1.9983936752199227E-2</c:v>
                </c:pt>
                <c:pt idx="1319">
                  <c:v>1.9973186598232218E-2</c:v>
                </c:pt>
                <c:pt idx="1320">
                  <c:v>1.9962396331552057E-2</c:v>
                </c:pt>
                <c:pt idx="1321">
                  <c:v>1.9951566139448929E-2</c:v>
                </c:pt>
                <c:pt idx="1322">
                  <c:v>1.9940696208973208E-2</c:v>
                </c:pt>
                <c:pt idx="1323">
                  <c:v>1.992978672757495E-2</c:v>
                </c:pt>
                <c:pt idx="1324">
                  <c:v>1.991883788230453E-2</c:v>
                </c:pt>
                <c:pt idx="1325">
                  <c:v>1.9904703256194978E-2</c:v>
                </c:pt>
                <c:pt idx="1326">
                  <c:v>1.9896822849307938E-2</c:v>
                </c:pt>
                <c:pt idx="1327">
                  <c:v>1.9885757035922325E-2</c:v>
                </c:pt>
                <c:pt idx="1328">
                  <c:v>1.9874652607745347E-2</c:v>
                </c:pt>
                <c:pt idx="1329">
                  <c:v>1.9863509751747443E-2</c:v>
                </c:pt>
                <c:pt idx="1330">
                  <c:v>1.9852328655458606E-2</c:v>
                </c:pt>
                <c:pt idx="1331">
                  <c:v>1.9841109505929211E-2</c:v>
                </c:pt>
                <c:pt idx="1332">
                  <c:v>1.9829852490369504E-2</c:v>
                </c:pt>
                <c:pt idx="1333">
                  <c:v>1.9818557796069669E-2</c:v>
                </c:pt>
                <c:pt idx="1334">
                  <c:v>1.9807225610239954E-2</c:v>
                </c:pt>
                <c:pt idx="1335">
                  <c:v>1.9795856120010669E-2</c:v>
                </c:pt>
                <c:pt idx="1336">
                  <c:v>1.9784449512751934E-2</c:v>
                </c:pt>
                <c:pt idx="1337">
                  <c:v>1.9773005975753932E-2</c:v>
                </c:pt>
                <c:pt idx="1338">
                  <c:v>1.9761525695987103E-2</c:v>
                </c:pt>
                <c:pt idx="1339">
                  <c:v>1.9750008860901502E-2</c:v>
                </c:pt>
                <c:pt idx="1340">
                  <c:v>1.9738455657627441E-2</c:v>
                </c:pt>
                <c:pt idx="1341">
                  <c:v>1.9726866273375165E-2</c:v>
                </c:pt>
                <c:pt idx="1342">
                  <c:v>1.971524089543486E-2</c:v>
                </c:pt>
                <c:pt idx="1343">
                  <c:v>1.9703579711016772E-2</c:v>
                </c:pt>
                <c:pt idx="1344">
                  <c:v>1.9691882907331149E-2</c:v>
                </c:pt>
                <c:pt idx="1345">
                  <c:v>1.9680150671588237E-2</c:v>
                </c:pt>
                <c:pt idx="1346">
                  <c:v>1.966838319107822E-2</c:v>
                </c:pt>
                <c:pt idx="1347">
                  <c:v>1.9656580653011346E-2</c:v>
                </c:pt>
                <c:pt idx="1348">
                  <c:v>1.9644743244517926E-2</c:v>
                </c:pt>
                <c:pt idx="1349">
                  <c:v>1.9632871152888143E-2</c:v>
                </c:pt>
                <c:pt idx="1350">
                  <c:v>1.962096456541218E-2</c:v>
                </c:pt>
                <c:pt idx="1351">
                  <c:v>1.9609023669380221E-2</c:v>
                </c:pt>
                <c:pt idx="1352">
                  <c:v>1.9597048651762705E-2</c:v>
                </c:pt>
                <c:pt idx="1353">
                  <c:v>1.9585039699929752E-2</c:v>
                </c:pt>
                <c:pt idx="1354">
                  <c:v>1.9572997001171544E-2</c:v>
                </c:pt>
                <c:pt idx="1355">
                  <c:v>1.9560920742618393E-2</c:v>
                </c:pt>
                <c:pt idx="1356">
                  <c:v>1.9548811111560482E-2</c:v>
                </c:pt>
                <c:pt idx="1357">
                  <c:v>1.9536668295128123E-2</c:v>
                </c:pt>
                <c:pt idx="1358">
                  <c:v>1.9524492480691436E-2</c:v>
                </c:pt>
                <c:pt idx="1359">
                  <c:v>1.951228385538073E-2</c:v>
                </c:pt>
                <c:pt idx="1360">
                  <c:v>1.950004260648619E-2</c:v>
                </c:pt>
                <c:pt idx="1361">
                  <c:v>1.948601290060914E-2</c:v>
                </c:pt>
                <c:pt idx="1362">
                  <c:v>1.947546298670666E-2</c:v>
                </c:pt>
                <c:pt idx="1363">
                  <c:v>1.9463124990242164E-2</c:v>
                </c:pt>
                <c:pt idx="1364">
                  <c:v>1.945075511911476E-2</c:v>
                </c:pt>
                <c:pt idx="1365">
                  <c:v>1.9438353560454757E-2</c:v>
                </c:pt>
                <c:pt idx="1366">
                  <c:v>1.9425920501552341E-2</c:v>
                </c:pt>
                <c:pt idx="1367">
                  <c:v>1.9413456129617757E-2</c:v>
                </c:pt>
                <c:pt idx="1368">
                  <c:v>1.9400960631941189E-2</c:v>
                </c:pt>
                <c:pt idx="1369">
                  <c:v>1.9388434195573012E-2</c:v>
                </c:pt>
                <c:pt idx="1370">
                  <c:v>1.9375877007963282E-2</c:v>
                </c:pt>
                <c:pt idx="1371">
                  <c:v>1.9363289256162375E-2</c:v>
                </c:pt>
                <c:pt idx="1372">
                  <c:v>1.9350671127540409E-2</c:v>
                </c:pt>
                <c:pt idx="1373">
                  <c:v>1.9338022809067823E-2</c:v>
                </c:pt>
                <c:pt idx="1374">
                  <c:v>1.9325344488274609E-2</c:v>
                </c:pt>
                <c:pt idx="1375">
                  <c:v>1.9312636352291079E-2</c:v>
                </c:pt>
                <c:pt idx="1376">
                  <c:v>1.9296253811527109E-2</c:v>
                </c:pt>
                <c:pt idx="1377">
                  <c:v>1.9287131383514122E-2</c:v>
                </c:pt>
                <c:pt idx="1378">
                  <c:v>1.9274334925221126E-2</c:v>
                </c:pt>
                <c:pt idx="1379">
                  <c:v>1.9259674820970574E-2</c:v>
                </c:pt>
                <c:pt idx="1380">
                  <c:v>1.9248654996877335E-2</c:v>
                </c:pt>
                <c:pt idx="1381">
                  <c:v>1.923577190132697E-2</c:v>
                </c:pt>
                <c:pt idx="1382">
                  <c:v>1.9222860301217892E-2</c:v>
                </c:pt>
                <c:pt idx="1383">
                  <c:v>1.9209920383600476E-2</c:v>
                </c:pt>
                <c:pt idx="1384">
                  <c:v>1.9196952335844841E-2</c:v>
                </c:pt>
                <c:pt idx="1385">
                  <c:v>1.9183956345081299E-2</c:v>
                </c:pt>
                <c:pt idx="1386">
                  <c:v>1.9170932598679968E-2</c:v>
                </c:pt>
                <c:pt idx="1387">
                  <c:v>1.9157881283771161E-2</c:v>
                </c:pt>
                <c:pt idx="1388">
                  <c:v>1.9144802587565124E-2</c:v>
                </c:pt>
                <c:pt idx="1389">
                  <c:v>1.9131696697352041E-2</c:v>
                </c:pt>
                <c:pt idx="1390">
                  <c:v>1.9118563800262223E-2</c:v>
                </c:pt>
                <c:pt idx="1391">
                  <c:v>1.9105404083665789E-2</c:v>
                </c:pt>
                <c:pt idx="1392">
                  <c:v>1.9092217734613115E-2</c:v>
                </c:pt>
                <c:pt idx="1393">
                  <c:v>1.9079004940554256E-2</c:v>
                </c:pt>
                <c:pt idx="1394">
                  <c:v>1.9065765888459651E-2</c:v>
                </c:pt>
                <c:pt idx="1395">
                  <c:v>1.9052500765699421E-2</c:v>
                </c:pt>
                <c:pt idx="1396">
                  <c:v>1.9039209759483811E-2</c:v>
                </c:pt>
                <c:pt idx="1397">
                  <c:v>1.9025893057103005E-2</c:v>
                </c:pt>
                <c:pt idx="1398">
                  <c:v>1.9012550845767251E-2</c:v>
                </c:pt>
                <c:pt idx="1399">
                  <c:v>1.8999183312526924E-2</c:v>
                </c:pt>
                <c:pt idx="1400">
                  <c:v>1.8985790644752143E-2</c:v>
                </c:pt>
                <c:pt idx="1401">
                  <c:v>1.8972373029653156E-2</c:v>
                </c:pt>
                <c:pt idx="1402">
                  <c:v>1.8958930654600081E-2</c:v>
                </c:pt>
                <c:pt idx="1403">
                  <c:v>1.8945463706563359E-2</c:v>
                </c:pt>
                <c:pt idx="1404">
                  <c:v>1.8931972372833172E-2</c:v>
                </c:pt>
                <c:pt idx="1405">
                  <c:v>1.8918456840699704E-2</c:v>
                </c:pt>
                <c:pt idx="1406">
                  <c:v>1.8904917297533075E-2</c:v>
                </c:pt>
                <c:pt idx="1407">
                  <c:v>1.8891353930223787E-2</c:v>
                </c:pt>
                <c:pt idx="1408">
                  <c:v>1.8877766926221895E-2</c:v>
                </c:pt>
                <c:pt idx="1409">
                  <c:v>1.8864156472737648E-2</c:v>
                </c:pt>
                <c:pt idx="1410">
                  <c:v>1.8850522756901356E-2</c:v>
                </c:pt>
                <c:pt idx="1411">
                  <c:v>1.8836865966083138E-2</c:v>
                </c:pt>
                <c:pt idx="1412">
                  <c:v>1.8823186287413307E-2</c:v>
                </c:pt>
                <c:pt idx="1413">
                  <c:v>1.8805564799304619E-2</c:v>
                </c:pt>
                <c:pt idx="1414">
                  <c:v>1.8791833508560174E-2</c:v>
                </c:pt>
                <c:pt idx="1415">
                  <c:v>1.8780046096553704E-2</c:v>
                </c:pt>
                <c:pt idx="1416">
                  <c:v>1.876627359141736E-2</c:v>
                </c:pt>
                <c:pt idx="1417">
                  <c:v>1.8752479161259217E-2</c:v>
                </c:pt>
                <c:pt idx="1418">
                  <c:v>1.8738662993289523E-2</c:v>
                </c:pt>
                <c:pt idx="1419">
                  <c:v>1.872482527503827E-2</c:v>
                </c:pt>
                <c:pt idx="1420">
                  <c:v>1.8710966193316025E-2</c:v>
                </c:pt>
                <c:pt idx="1421">
                  <c:v>1.8697085935572844E-2</c:v>
                </c:pt>
                <c:pt idx="1422">
                  <c:v>1.8683184689018972E-2</c:v>
                </c:pt>
                <c:pt idx="1423">
                  <c:v>1.8669262640944595E-2</c:v>
                </c:pt>
                <c:pt idx="1424">
                  <c:v>1.8655319978400087E-2</c:v>
                </c:pt>
                <c:pt idx="1425">
                  <c:v>1.8641356888755567E-2</c:v>
                </c:pt>
                <c:pt idx="1426">
                  <c:v>1.8623374630832856E-2</c:v>
                </c:pt>
                <c:pt idx="1427">
                  <c:v>1.861337017684761E-2</c:v>
                </c:pt>
                <c:pt idx="1428">
                  <c:v>1.8599346929084604E-2</c:v>
                </c:pt>
                <c:pt idx="1429">
                  <c:v>1.8585304003062575E-2</c:v>
                </c:pt>
                <c:pt idx="1430">
                  <c:v>1.8571241585991771E-2</c:v>
                </c:pt>
                <c:pt idx="1431">
                  <c:v>1.8555146625827135E-2</c:v>
                </c:pt>
                <c:pt idx="1432">
                  <c:v>1.8543059027784636E-2</c:v>
                </c:pt>
                <c:pt idx="1433">
                  <c:v>1.8528939260988864E-2</c:v>
                </c:pt>
                <c:pt idx="1434">
                  <c:v>1.8514800752225113E-2</c:v>
                </c:pt>
                <c:pt idx="1435">
                  <c:v>1.8500643688383889E-2</c:v>
                </c:pt>
                <c:pt idx="1436">
                  <c:v>1.8486468256915245E-2</c:v>
                </c:pt>
                <c:pt idx="1437">
                  <c:v>1.847227464502943E-2</c:v>
                </c:pt>
                <c:pt idx="1438">
                  <c:v>1.8458063040016626E-2</c:v>
                </c:pt>
                <c:pt idx="1439">
                  <c:v>1.8443833628927209E-2</c:v>
                </c:pt>
                <c:pt idx="1440">
                  <c:v>1.8429586599051362E-2</c:v>
                </c:pt>
                <c:pt idx="1441">
                  <c:v>1.8415322137679269E-2</c:v>
                </c:pt>
                <c:pt idx="1442">
                  <c:v>1.840104043194124E-2</c:v>
                </c:pt>
                <c:pt idx="1443">
                  <c:v>1.838674166912746E-2</c:v>
                </c:pt>
                <c:pt idx="1444">
                  <c:v>1.8372426036528111E-2</c:v>
                </c:pt>
                <c:pt idx="1445">
                  <c:v>1.8358093721193569E-2</c:v>
                </c:pt>
                <c:pt idx="1446">
                  <c:v>1.8343744910493953E-2</c:v>
                </c:pt>
                <c:pt idx="1447">
                  <c:v>1.8329379791639511E-2</c:v>
                </c:pt>
                <c:pt idx="1448">
                  <c:v>1.8314998551760553E-2</c:v>
                </c:pt>
                <c:pt idx="1449">
                  <c:v>1.8300601378147263E-2</c:v>
                </c:pt>
                <c:pt idx="1450">
                  <c:v>1.8286188457929953E-2</c:v>
                </c:pt>
                <c:pt idx="1451">
                  <c:v>1.8271759978638613E-2</c:v>
                </c:pt>
                <c:pt idx="1452">
                  <c:v>1.8257316706939974E-2</c:v>
                </c:pt>
                <c:pt idx="1453">
                  <c:v>1.8242875089438115E-2</c:v>
                </c:pt>
                <c:pt idx="1454">
                  <c:v>1.8228442935006584E-2</c:v>
                </c:pt>
                <c:pt idx="1455">
                  <c:v>1.8214020524220942E-2</c:v>
                </c:pt>
                <c:pt idx="1456">
                  <c:v>1.8199608137576817E-2</c:v>
                </c:pt>
                <c:pt idx="1457">
                  <c:v>1.8185206055729708E-2</c:v>
                </c:pt>
                <c:pt idx="1458">
                  <c:v>1.8170814559095305E-2</c:v>
                </c:pt>
                <c:pt idx="1459">
                  <c:v>1.8156433928329108E-2</c:v>
                </c:pt>
                <c:pt idx="1460">
                  <c:v>1.8142064443926742E-2</c:v>
                </c:pt>
                <c:pt idx="1461">
                  <c:v>1.8127706386543707E-2</c:v>
                </c:pt>
                <c:pt idx="1462">
                  <c:v>1.8113360036435822E-2</c:v>
                </c:pt>
                <c:pt idx="1463">
                  <c:v>1.8099025674498392E-2</c:v>
                </c:pt>
                <c:pt idx="1464">
                  <c:v>1.8084703580987238E-2</c:v>
                </c:pt>
                <c:pt idx="1465">
                  <c:v>1.8066307939577086E-2</c:v>
                </c:pt>
                <c:pt idx="1466">
                  <c:v>1.8052014941991601E-2</c:v>
                </c:pt>
                <c:pt idx="1467">
                  <c:v>1.8039774289020372E-2</c:v>
                </c:pt>
                <c:pt idx="1468">
                  <c:v>1.80255060111012E-2</c:v>
                </c:pt>
                <c:pt idx="1469">
                  <c:v>1.8011251444454146E-2</c:v>
                </c:pt>
                <c:pt idx="1470">
                  <c:v>1.7997010869734709E-2</c:v>
                </c:pt>
                <c:pt idx="1471">
                  <c:v>1.7982784567518451E-2</c:v>
                </c:pt>
                <c:pt idx="1472">
                  <c:v>1.7968572818221062E-2</c:v>
                </c:pt>
                <c:pt idx="1473">
                  <c:v>1.7954375902498043E-2</c:v>
                </c:pt>
                <c:pt idx="1474">
                  <c:v>1.7940194100845019E-2</c:v>
                </c:pt>
                <c:pt idx="1475">
                  <c:v>1.7926027693837554E-2</c:v>
                </c:pt>
                <c:pt idx="1476">
                  <c:v>1.7911876961971274E-2</c:v>
                </c:pt>
                <c:pt idx="1477">
                  <c:v>1.7897742185821741E-2</c:v>
                </c:pt>
                <c:pt idx="1478">
                  <c:v>1.7883623645884583E-2</c:v>
                </c:pt>
                <c:pt idx="1479">
                  <c:v>1.7869521622815299E-2</c:v>
                </c:pt>
                <c:pt idx="1480">
                  <c:v>1.7855436397109514E-2</c:v>
                </c:pt>
                <c:pt idx="1481">
                  <c:v>1.783622808360974E-2</c:v>
                </c:pt>
                <c:pt idx="1482">
                  <c:v>1.7827317459770953E-2</c:v>
                </c:pt>
                <c:pt idx="1483">
                  <c:v>1.7812723332544245E-2</c:v>
                </c:pt>
                <c:pt idx="1484">
                  <c:v>1.7797268381665177E-2</c:v>
                </c:pt>
                <c:pt idx="1485">
                  <c:v>1.7783273973632774E-2</c:v>
                </c:pt>
                <c:pt idx="1486">
                  <c:v>1.7769298086305341E-2</c:v>
                </c:pt>
                <c:pt idx="1487">
                  <c:v>1.775534100025844E-2</c:v>
                </c:pt>
                <c:pt idx="1488">
                  <c:v>1.7741402996067634E-2</c:v>
                </c:pt>
                <c:pt idx="1489">
                  <c:v>1.7727484354068679E-2</c:v>
                </c:pt>
                <c:pt idx="1490">
                  <c:v>1.7713585354917072E-2</c:v>
                </c:pt>
                <c:pt idx="1491">
                  <c:v>1.7699706279268312E-2</c:v>
                </c:pt>
                <c:pt idx="1492">
                  <c:v>1.7685847407458155E-2</c:v>
                </c:pt>
                <c:pt idx="1493">
                  <c:v>1.7672009020222035E-2</c:v>
                </c:pt>
                <c:pt idx="1494">
                  <c:v>1.7658191397975642E-2</c:v>
                </c:pt>
                <c:pt idx="1495">
                  <c:v>1.7644394821374476E-2</c:v>
                </c:pt>
                <c:pt idx="1496">
                  <c:v>1.7630619570834227E-2</c:v>
                </c:pt>
                <c:pt idx="1497">
                  <c:v>1.7616865926930458E-2</c:v>
                </c:pt>
                <c:pt idx="1498">
                  <c:v>1.7603134170318668E-2</c:v>
                </c:pt>
                <c:pt idx="1499">
                  <c:v>1.7589424581414548E-2</c:v>
                </c:pt>
                <c:pt idx="1500">
                  <c:v>1.7575737440873596E-2</c:v>
                </c:pt>
                <c:pt idx="1501">
                  <c:v>1.7562073029111502E-2</c:v>
                </c:pt>
                <c:pt idx="1502">
                  <c:v>1.7548431626783767E-2</c:v>
                </c:pt>
                <c:pt idx="1503">
                  <c:v>1.7534813514386016E-2</c:v>
                </c:pt>
                <c:pt idx="1504">
                  <c:v>1.7521218972413877E-2</c:v>
                </c:pt>
                <c:pt idx="1505">
                  <c:v>1.7507648281442911E-2</c:v>
                </c:pt>
                <c:pt idx="1506">
                  <c:v>1.7494101722128619E-2</c:v>
                </c:pt>
                <c:pt idx="1507">
                  <c:v>1.7480579574726818E-2</c:v>
                </c:pt>
                <c:pt idx="1508">
                  <c:v>1.7467082120132815E-2</c:v>
                </c:pt>
                <c:pt idx="1509">
                  <c:v>1.7453609638682366E-2</c:v>
                </c:pt>
                <c:pt idx="1510">
                  <c:v>1.7440162410951032E-2</c:v>
                </c:pt>
                <c:pt idx="1511">
                  <c:v>1.7426740717594313E-2</c:v>
                </c:pt>
                <c:pt idx="1512">
                  <c:v>1.7413344838947964E-2</c:v>
                </c:pt>
                <c:pt idx="1513">
                  <c:v>1.7399975055667483E-2</c:v>
                </c:pt>
                <c:pt idx="1514">
                  <c:v>1.7386631648248496E-2</c:v>
                </c:pt>
                <c:pt idx="1515">
                  <c:v>1.7373314897346503E-2</c:v>
                </c:pt>
                <c:pt idx="1516">
                  <c:v>1.7360025083457131E-2</c:v>
                </c:pt>
                <c:pt idx="1517">
                  <c:v>1.7339196188608241E-2</c:v>
                </c:pt>
                <c:pt idx="1518">
                  <c:v>1.7325976929400966E-2</c:v>
                </c:pt>
                <c:pt idx="1519">
                  <c:v>1.7317384848007933E-2</c:v>
                </c:pt>
                <c:pt idx="1520">
                  <c:v>1.7304212391175966E-2</c:v>
                </c:pt>
                <c:pt idx="1521">
                  <c:v>1.729106835784755E-2</c:v>
                </c:pt>
                <c:pt idx="1522">
                  <c:v>1.7277953028651538E-2</c:v>
                </c:pt>
                <c:pt idx="1523">
                  <c:v>1.7264866684163493E-2</c:v>
                </c:pt>
                <c:pt idx="1524">
                  <c:v>1.7251809604879043E-2</c:v>
                </c:pt>
                <c:pt idx="1525">
                  <c:v>1.7238782071427039E-2</c:v>
                </c:pt>
                <c:pt idx="1526">
                  <c:v>1.7225784364329755E-2</c:v>
                </c:pt>
                <c:pt idx="1527">
                  <c:v>1.7212816764162753E-2</c:v>
                </c:pt>
                <c:pt idx="1528">
                  <c:v>1.7199879551501596E-2</c:v>
                </c:pt>
                <c:pt idx="1529">
                  <c:v>1.7186973006868556E-2</c:v>
                </c:pt>
                <c:pt idx="1530">
                  <c:v>1.7174097410892486E-2</c:v>
                </c:pt>
                <c:pt idx="1531">
                  <c:v>1.7154940238990335E-2</c:v>
                </c:pt>
                <c:pt idx="1532">
                  <c:v>1.7143968535364706E-2</c:v>
                </c:pt>
                <c:pt idx="1533">
                  <c:v>1.7131197817041866E-2</c:v>
                </c:pt>
                <c:pt idx="1534">
                  <c:v>1.7118459245804019E-2</c:v>
                </c:pt>
                <c:pt idx="1535">
                  <c:v>1.7103940602396506E-2</c:v>
                </c:pt>
                <c:pt idx="1536">
                  <c:v>1.7093079666725686E-2</c:v>
                </c:pt>
                <c:pt idx="1537">
                  <c:v>1.7080439219956389E-2</c:v>
                </c:pt>
                <c:pt idx="1538">
                  <c:v>1.7067832042494402E-2</c:v>
                </c:pt>
                <c:pt idx="1539">
                  <c:v>1.7055258414755414E-2</c:v>
                </c:pt>
                <c:pt idx="1540">
                  <c:v>1.7042718617235053E-2</c:v>
                </c:pt>
                <c:pt idx="1541">
                  <c:v>1.7030212930668753E-2</c:v>
                </c:pt>
                <c:pt idx="1542">
                  <c:v>1.7017741635472206E-2</c:v>
                </c:pt>
                <c:pt idx="1543">
                  <c:v>1.7005305012300909E-2</c:v>
                </c:pt>
                <c:pt idx="1544">
                  <c:v>1.6992903341570553E-2</c:v>
                </c:pt>
                <c:pt idx="1545">
                  <c:v>1.6980536903856702E-2</c:v>
                </c:pt>
                <c:pt idx="1546">
                  <c:v>1.6968205979654982E-2</c:v>
                </c:pt>
                <c:pt idx="1547">
                  <c:v>1.6955910849620892E-2</c:v>
                </c:pt>
                <c:pt idx="1548">
                  <c:v>1.6943651794329995E-2</c:v>
                </c:pt>
                <c:pt idx="1549">
                  <c:v>1.6931429094118045E-2</c:v>
                </c:pt>
                <c:pt idx="1550">
                  <c:v>1.691924302964054E-2</c:v>
                </c:pt>
                <c:pt idx="1551">
                  <c:v>1.6907093881473045E-2</c:v>
                </c:pt>
                <c:pt idx="1552">
                  <c:v>1.6894981930191122E-2</c:v>
                </c:pt>
                <c:pt idx="1553">
                  <c:v>1.6882907456210461E-2</c:v>
                </c:pt>
                <c:pt idx="1554">
                  <c:v>1.6870870740106625E-2</c:v>
                </c:pt>
                <c:pt idx="1555">
                  <c:v>1.6858872062535113E-2</c:v>
                </c:pt>
                <c:pt idx="1556">
                  <c:v>1.684691170383168E-2</c:v>
                </c:pt>
                <c:pt idx="1557">
                  <c:v>1.6834989944811696E-2</c:v>
                </c:pt>
                <c:pt idx="1558">
                  <c:v>1.6823107065810916E-2</c:v>
                </c:pt>
                <c:pt idx="1559">
                  <c:v>1.6811263347324967E-2</c:v>
                </c:pt>
                <c:pt idx="1560">
                  <c:v>1.679945907016922E-2</c:v>
                </c:pt>
                <c:pt idx="1561">
                  <c:v>1.6787694514519558E-2</c:v>
                </c:pt>
                <c:pt idx="1562">
                  <c:v>1.677596996119135E-2</c:v>
                </c:pt>
                <c:pt idx="1563">
                  <c:v>1.6764285690600289E-2</c:v>
                </c:pt>
                <c:pt idx="1564">
                  <c:v>1.6752641983401872E-2</c:v>
                </c:pt>
                <c:pt idx="1565">
                  <c:v>1.6741039120091727E-2</c:v>
                </c:pt>
                <c:pt idx="1566">
                  <c:v>1.6729477381085545E-2</c:v>
                </c:pt>
                <c:pt idx="1567">
                  <c:v>1.6717957047038823E-2</c:v>
                </c:pt>
                <c:pt idx="1568">
                  <c:v>1.6706478398527125E-2</c:v>
                </c:pt>
                <c:pt idx="1569">
                  <c:v>1.6693411346446752E-2</c:v>
                </c:pt>
                <c:pt idx="1570">
                  <c:v>1.6682022968605992E-2</c:v>
                </c:pt>
                <c:pt idx="1571">
                  <c:v>1.6672295371318313E-2</c:v>
                </c:pt>
                <c:pt idx="1572">
                  <c:v>1.6660986270142786E-2</c:v>
                </c:pt>
                <c:pt idx="1573">
                  <c:v>1.6649720257220224E-2</c:v>
                </c:pt>
                <c:pt idx="1574">
                  <c:v>1.6638497612966319E-2</c:v>
                </c:pt>
                <c:pt idx="1575">
                  <c:v>1.6627318617956632E-2</c:v>
                </c:pt>
                <c:pt idx="1576">
                  <c:v>1.6616183552846664E-2</c:v>
                </c:pt>
                <c:pt idx="1577">
                  <c:v>1.6605092698052104E-2</c:v>
                </c:pt>
                <c:pt idx="1578">
                  <c:v>1.6594046334148516E-2</c:v>
                </c:pt>
                <c:pt idx="1579">
                  <c:v>1.6583044741711461E-2</c:v>
                </c:pt>
                <c:pt idx="1580">
                  <c:v>1.6572088201236568E-2</c:v>
                </c:pt>
                <c:pt idx="1581">
                  <c:v>1.6561176993219462E-2</c:v>
                </c:pt>
                <c:pt idx="1582">
                  <c:v>1.6550311398395579E-2</c:v>
                </c:pt>
                <c:pt idx="1583">
                  <c:v>1.6539491697180608E-2</c:v>
                </c:pt>
                <c:pt idx="1584">
                  <c:v>1.6528718169990242E-2</c:v>
                </c:pt>
                <c:pt idx="1585">
                  <c:v>1.651799109763985E-2</c:v>
                </c:pt>
                <c:pt idx="1586">
                  <c:v>1.6504267858694632E-2</c:v>
                </c:pt>
                <c:pt idx="1587">
                  <c:v>1.6496677438961882E-2</c:v>
                </c:pt>
                <c:pt idx="1588">
                  <c:v>1.6486091413785431E-2</c:v>
                </c:pt>
                <c:pt idx="1589">
                  <c:v>1.6475552965511397E-2</c:v>
                </c:pt>
                <c:pt idx="1590">
                  <c:v>1.6465062374635409E-2</c:v>
                </c:pt>
                <c:pt idx="1591">
                  <c:v>1.6454619921653091E-2</c:v>
                </c:pt>
                <c:pt idx="1592">
                  <c:v>1.6444225887140007E-2</c:v>
                </c:pt>
                <c:pt idx="1593">
                  <c:v>1.6433880551751656E-2</c:v>
                </c:pt>
                <c:pt idx="1594">
                  <c:v>1.6423584195823793E-2</c:v>
                </c:pt>
                <c:pt idx="1595">
                  <c:v>1.6413337100011915E-2</c:v>
                </c:pt>
                <c:pt idx="1596">
                  <c:v>1.6403139544891587E-2</c:v>
                </c:pt>
                <c:pt idx="1597">
                  <c:v>1.6392991810878499E-2</c:v>
                </c:pt>
                <c:pt idx="1598">
                  <c:v>1.6382894178628149E-2</c:v>
                </c:pt>
                <c:pt idx="1599">
                  <c:v>1.6372846928556228E-2</c:v>
                </c:pt>
                <c:pt idx="1600">
                  <c:v>1.6362850341398172E-2</c:v>
                </c:pt>
                <c:pt idx="1601">
                  <c:v>1.6352904697489734E-2</c:v>
                </c:pt>
                <c:pt idx="1602">
                  <c:v>1.6343010277406478E-2</c:v>
                </c:pt>
                <c:pt idx="1603">
                  <c:v>1.6333167361963774E-2</c:v>
                </c:pt>
                <c:pt idx="1604">
                  <c:v>1.6323376231337505E-2</c:v>
                </c:pt>
                <c:pt idx="1605">
                  <c:v>1.6313637166263106E-2</c:v>
                </c:pt>
                <c:pt idx="1606">
                  <c:v>1.6303950447236204E-2</c:v>
                </c:pt>
                <c:pt idx="1607">
                  <c:v>1.6294316354752425E-2</c:v>
                </c:pt>
                <c:pt idx="1608">
                  <c:v>1.6284735169387332E-2</c:v>
                </c:pt>
                <c:pt idx="1609">
                  <c:v>1.6275207171796424E-2</c:v>
                </c:pt>
                <c:pt idx="1610">
                  <c:v>1.6265732642315456E-2</c:v>
                </c:pt>
                <c:pt idx="1611">
                  <c:v>1.6256311861599926E-2</c:v>
                </c:pt>
                <c:pt idx="1612">
                  <c:v>1.6246945110225397E-2</c:v>
                </c:pt>
                <c:pt idx="1613">
                  <c:v>1.623763266860756E-2</c:v>
                </c:pt>
                <c:pt idx="1614">
                  <c:v>1.622837481748185E-2</c:v>
                </c:pt>
                <c:pt idx="1615">
                  <c:v>1.6219171837184021E-2</c:v>
                </c:pt>
                <c:pt idx="1616">
                  <c:v>1.6210024008369572E-2</c:v>
                </c:pt>
                <c:pt idx="1617">
                  <c:v>1.6200931611454195E-2</c:v>
                </c:pt>
                <c:pt idx="1618">
                  <c:v>1.6191894927173323E-2</c:v>
                </c:pt>
                <c:pt idx="1619">
                  <c:v>1.6182914235942647E-2</c:v>
                </c:pt>
                <c:pt idx="1620">
                  <c:v>1.6173989818337731E-2</c:v>
                </c:pt>
                <c:pt idx="1621">
                  <c:v>1.6165121954934136E-2</c:v>
                </c:pt>
                <c:pt idx="1622">
                  <c:v>1.6156310926147555E-2</c:v>
                </c:pt>
                <c:pt idx="1623">
                  <c:v>1.6147557012633484E-2</c:v>
                </c:pt>
                <c:pt idx="1624">
                  <c:v>1.6138860494967489E-2</c:v>
                </c:pt>
                <c:pt idx="1625">
                  <c:v>1.6130221653565258E-2</c:v>
                </c:pt>
                <c:pt idx="1626">
                  <c:v>1.6121640769002354E-2</c:v>
                </c:pt>
                <c:pt idx="1627">
                  <c:v>1.6113118121854342E-2</c:v>
                </c:pt>
                <c:pt idx="1628">
                  <c:v>1.6104653992616846E-2</c:v>
                </c:pt>
                <c:pt idx="1629">
                  <c:v>1.6096248661865431E-2</c:v>
                </c:pt>
                <c:pt idx="1630">
                  <c:v>1.6087902410255595E-2</c:v>
                </c:pt>
                <c:pt idx="1631">
                  <c:v>1.6079615518123092E-2</c:v>
                </c:pt>
                <c:pt idx="1632">
                  <c:v>1.6071388266123421E-2</c:v>
                </c:pt>
                <c:pt idx="1633">
                  <c:v>1.6063220934752209E-2</c:v>
                </c:pt>
                <c:pt idx="1634">
                  <c:v>1.6055113804585019E-2</c:v>
                </c:pt>
                <c:pt idx="1635">
                  <c:v>1.6047067156037542E-2</c:v>
                </c:pt>
                <c:pt idx="1636">
                  <c:v>1.6036810787882771E-2</c:v>
                </c:pt>
                <c:pt idx="1637">
                  <c:v>1.6031156426583593E-2</c:v>
                </c:pt>
                <c:pt idx="1638">
                  <c:v>1.6023292906508502E-2</c:v>
                </c:pt>
                <c:pt idx="1639">
                  <c:v>1.601549099043531E-2</c:v>
                </c:pt>
                <c:pt idx="1640">
                  <c:v>1.6007750958699773E-2</c:v>
                </c:pt>
                <c:pt idx="1641">
                  <c:v>1.6000073092037326E-2</c:v>
                </c:pt>
                <c:pt idx="1642">
                  <c:v>1.5992457670783722E-2</c:v>
                </c:pt>
                <c:pt idx="1643">
                  <c:v>1.5984904975674397E-2</c:v>
                </c:pt>
                <c:pt idx="1644">
                  <c:v>1.5977415287125041E-2</c:v>
                </c:pt>
                <c:pt idx="1645">
                  <c:v>1.5969988885631281E-2</c:v>
                </c:pt>
                <c:pt idx="1646">
                  <c:v>1.5962626051928552E-2</c:v>
                </c:pt>
                <c:pt idx="1647">
                  <c:v>1.5955327066432545E-2</c:v>
                </c:pt>
                <c:pt idx="1648">
                  <c:v>1.5948092209638887E-2</c:v>
                </c:pt>
                <c:pt idx="1649">
                  <c:v>1.5940921762203075E-2</c:v>
                </c:pt>
                <c:pt idx="1650">
                  <c:v>1.5933816004540802E-2</c:v>
                </c:pt>
                <c:pt idx="1651">
                  <c:v>1.5926775217307565E-2</c:v>
                </c:pt>
                <c:pt idx="1652">
                  <c:v>1.5919799681078928E-2</c:v>
                </c:pt>
                <c:pt idx="1653">
                  <c:v>1.5912889676190645E-2</c:v>
                </c:pt>
                <c:pt idx="1654">
                  <c:v>1.5906045483378151E-2</c:v>
                </c:pt>
                <c:pt idx="1655">
                  <c:v>1.5899267383057136E-2</c:v>
                </c:pt>
                <c:pt idx="1656">
                  <c:v>1.5892555655803164E-2</c:v>
                </c:pt>
                <c:pt idx="1657">
                  <c:v>1.5885910582271734E-2</c:v>
                </c:pt>
                <c:pt idx="1658">
                  <c:v>1.5879332442878535E-2</c:v>
                </c:pt>
                <c:pt idx="1659">
                  <c:v>1.5872821518199132E-2</c:v>
                </c:pt>
                <c:pt idx="1660">
                  <c:v>1.5866378088649213E-2</c:v>
                </c:pt>
                <c:pt idx="1661">
                  <c:v>1.5860002435044152E-2</c:v>
                </c:pt>
                <c:pt idx="1662">
                  <c:v>1.5853694837639765E-2</c:v>
                </c:pt>
                <c:pt idx="1663">
                  <c:v>1.584745557733136E-2</c:v>
                </c:pt>
                <c:pt idx="1664">
                  <c:v>1.5841284934214883E-2</c:v>
                </c:pt>
                <c:pt idx="1665">
                  <c:v>1.5835183189185642E-2</c:v>
                </c:pt>
                <c:pt idx="1666">
                  <c:v>1.5829150622659327E-2</c:v>
                </c:pt>
                <c:pt idx="1667">
                  <c:v>1.5823187515051629E-2</c:v>
                </c:pt>
                <c:pt idx="1668">
                  <c:v>1.5817294147097982E-2</c:v>
                </c:pt>
                <c:pt idx="1669">
                  <c:v>1.5811470799214078E-2</c:v>
                </c:pt>
                <c:pt idx="1670">
                  <c:v>1.5805717752055415E-2</c:v>
                </c:pt>
                <c:pt idx="1671">
                  <c:v>1.580003528611762E-2</c:v>
                </c:pt>
                <c:pt idx="1672">
                  <c:v>1.5794423681976255E-2</c:v>
                </c:pt>
                <c:pt idx="1673">
                  <c:v>1.57880975492386E-2</c:v>
                </c:pt>
                <c:pt idx="1674">
                  <c:v>1.5783414180825517E-2</c:v>
                </c:pt>
                <c:pt idx="1675">
                  <c:v>1.5778016845127141E-2</c:v>
                </c:pt>
                <c:pt idx="1676">
                  <c:v>1.5772691493287638E-2</c:v>
                </c:pt>
                <c:pt idx="1677">
                  <c:v>1.5767438405962508E-2</c:v>
                </c:pt>
                <c:pt idx="1678">
                  <c:v>1.5762257863567442E-2</c:v>
                </c:pt>
                <c:pt idx="1679">
                  <c:v>1.5757150146678001E-2</c:v>
                </c:pt>
                <c:pt idx="1680">
                  <c:v>1.5752115535869748E-2</c:v>
                </c:pt>
                <c:pt idx="1681">
                  <c:v>1.5747154311798184E-2</c:v>
                </c:pt>
                <c:pt idx="1682">
                  <c:v>1.5742266754799061E-2</c:v>
                </c:pt>
                <c:pt idx="1683">
                  <c:v>1.573745314552788E-2</c:v>
                </c:pt>
                <c:pt idx="1684">
                  <c:v>1.5732713764480266E-2</c:v>
                </c:pt>
                <c:pt idx="1685">
                  <c:v>1.5728048892151847E-2</c:v>
                </c:pt>
                <c:pt idx="1686">
                  <c:v>1.5723458809278057E-2</c:v>
                </c:pt>
                <c:pt idx="1687">
                  <c:v>1.5717667620069875E-2</c:v>
                </c:pt>
                <c:pt idx="1688">
                  <c:v>1.5714504133557128E-2</c:v>
                </c:pt>
                <c:pt idx="1689">
                  <c:v>1.5710140101861114E-2</c:v>
                </c:pt>
                <c:pt idx="1690">
                  <c:v>1.5705851981602237E-2</c:v>
                </c:pt>
                <c:pt idx="1691">
                  <c:v>1.5701684725262233E-2</c:v>
                </c:pt>
                <c:pt idx="1692">
                  <c:v>1.5696920077505894E-2</c:v>
                </c:pt>
                <c:pt idx="1693">
                  <c:v>1.5692872362622623E-2</c:v>
                </c:pt>
                <c:pt idx="1694">
                  <c:v>1.5688901721606641E-2</c:v>
                </c:pt>
                <c:pt idx="1695">
                  <c:v>1.5685008434793701E-2</c:v>
                </c:pt>
                <c:pt idx="1696">
                  <c:v>1.5681192782759368E-2</c:v>
                </c:pt>
                <c:pt idx="1697">
                  <c:v>1.5677455046159139E-2</c:v>
                </c:pt>
                <c:pt idx="1698">
                  <c:v>1.5673795505408705E-2</c:v>
                </c:pt>
                <c:pt idx="1699">
                  <c:v>1.5670214441163566E-2</c:v>
                </c:pt>
                <c:pt idx="1700">
                  <c:v>1.5666712133919347E-2</c:v>
                </c:pt>
                <c:pt idx="1701">
                  <c:v>1.566328886409174E-2</c:v>
                </c:pt>
                <c:pt idx="1702">
                  <c:v>1.5659944912416179E-2</c:v>
                </c:pt>
                <c:pt idx="1703">
                  <c:v>1.5656680559308356E-2</c:v>
                </c:pt>
                <c:pt idx="1704">
                  <c:v>1.5653496085503704E-2</c:v>
                </c:pt>
                <c:pt idx="1705">
                  <c:v>1.5650391771337979E-2</c:v>
                </c:pt>
                <c:pt idx="1706">
                  <c:v>1.5647367897386744E-2</c:v>
                </c:pt>
                <c:pt idx="1707">
                  <c:v>1.5644424744145624E-2</c:v>
                </c:pt>
                <c:pt idx="1708">
                  <c:v>1.5641562592350056E-2</c:v>
                </c:pt>
                <c:pt idx="1709">
                  <c:v>1.5638781722415729E-2</c:v>
                </c:pt>
                <c:pt idx="1710">
                  <c:v>1.563608241483827E-2</c:v>
                </c:pt>
                <c:pt idx="1711">
                  <c:v>1.5633464950273179E-2</c:v>
                </c:pt>
                <c:pt idx="1712">
                  <c:v>1.5630927979879417E-2</c:v>
                </c:pt>
                <c:pt idx="1713">
                  <c:v>1.562842611004811E-2</c:v>
                </c:pt>
                <c:pt idx="1714">
                  <c:v>1.5625938251808691E-2</c:v>
                </c:pt>
                <c:pt idx="1715">
                  <c:v>1.5623464475744697E-2</c:v>
                </c:pt>
                <c:pt idx="1716">
                  <c:v>1.5621004852679476E-2</c:v>
                </c:pt>
                <c:pt idx="1717">
                  <c:v>1.5618559453436376E-2</c:v>
                </c:pt>
                <c:pt idx="1718">
                  <c:v>1.561612834867887E-2</c:v>
                </c:pt>
                <c:pt idx="1719">
                  <c:v>1.5613711609150371E-2</c:v>
                </c:pt>
                <c:pt idx="1720">
                  <c:v>1.5611309305754162E-2</c:v>
                </c:pt>
                <c:pt idx="1721">
                  <c:v>1.5608921509073781E-2</c:v>
                </c:pt>
                <c:pt idx="1722">
                  <c:v>1.5606548290012512E-2</c:v>
                </c:pt>
                <c:pt idx="1723">
                  <c:v>1.5604189719393702E-2</c:v>
                </c:pt>
                <c:pt idx="1724">
                  <c:v>1.560184586780089E-2</c:v>
                </c:pt>
                <c:pt idx="1725">
                  <c:v>1.5598854086338321E-2</c:v>
                </c:pt>
                <c:pt idx="1726">
                  <c:v>1.5596544144020896E-2</c:v>
                </c:pt>
                <c:pt idx="1727">
                  <c:v>1.5594576091180201E-2</c:v>
                </c:pt>
                <c:pt idx="1728">
                  <c:v>1.5592293972606086E-2</c:v>
                </c:pt>
                <c:pt idx="1729">
                  <c:v>1.5590026937086776E-2</c:v>
                </c:pt>
                <c:pt idx="1730">
                  <c:v>1.5587775055285746E-2</c:v>
                </c:pt>
                <c:pt idx="1731">
                  <c:v>1.558553839810628E-2</c:v>
                </c:pt>
                <c:pt idx="1732">
                  <c:v>1.5583317036291788E-2</c:v>
                </c:pt>
                <c:pt idx="1733">
                  <c:v>1.558111104042581E-2</c:v>
                </c:pt>
                <c:pt idx="1734">
                  <c:v>1.5578920481491565E-2</c:v>
                </c:pt>
                <c:pt idx="1735">
                  <c:v>1.5576745430152528E-2</c:v>
                </c:pt>
                <c:pt idx="1736">
                  <c:v>1.5574585957311982E-2</c:v>
                </c:pt>
                <c:pt idx="1737">
                  <c:v>1.557244213347353E-2</c:v>
                </c:pt>
                <c:pt idx="1738">
                  <c:v>1.5570314029540455E-2</c:v>
                </c:pt>
                <c:pt idx="1739">
                  <c:v>1.5568201716416041E-2</c:v>
                </c:pt>
                <c:pt idx="1740">
                  <c:v>1.5566105264603891E-2</c:v>
                </c:pt>
                <c:pt idx="1741">
                  <c:v>1.5564024745007288E-2</c:v>
                </c:pt>
                <c:pt idx="1742">
                  <c:v>1.5561753102399933E-2</c:v>
                </c:pt>
                <c:pt idx="1743">
                  <c:v>1.5559620467104907E-2</c:v>
                </c:pt>
                <c:pt idx="1744">
                  <c:v>1.5557879487184678E-2</c:v>
                </c:pt>
                <c:pt idx="1745">
                  <c:v>1.555586340396431E-2</c:v>
                </c:pt>
                <c:pt idx="1746">
                  <c:v>1.5553863606916352E-2</c:v>
                </c:pt>
                <c:pt idx="1747">
                  <c:v>1.5551880166544407E-2</c:v>
                </c:pt>
                <c:pt idx="1748">
                  <c:v>1.554991315375176E-2</c:v>
                </c:pt>
                <c:pt idx="1749">
                  <c:v>1.5547962639201884E-2</c:v>
                </c:pt>
                <c:pt idx="1750">
                  <c:v>1.5546028693798064E-2</c:v>
                </c:pt>
                <c:pt idx="1751">
                  <c:v>1.554411138828371E-2</c:v>
                </c:pt>
                <c:pt idx="1752">
                  <c:v>1.5542210793242361E-2</c:v>
                </c:pt>
                <c:pt idx="1753">
                  <c:v>1.5540326979657237E-2</c:v>
                </c:pt>
                <c:pt idx="1754">
                  <c:v>1.5538460018191813E-2</c:v>
                </c:pt>
                <c:pt idx="1755">
                  <c:v>1.5536609979669436E-2</c:v>
                </c:pt>
                <c:pt idx="1756">
                  <c:v>1.5534776934673644E-2</c:v>
                </c:pt>
                <c:pt idx="1757">
                  <c:v>1.5532960954187658E-2</c:v>
                </c:pt>
                <c:pt idx="1758">
                  <c:v>1.5531162108874952E-2</c:v>
                </c:pt>
                <c:pt idx="1759">
                  <c:v>1.5529380469399001E-2</c:v>
                </c:pt>
                <c:pt idx="1760">
                  <c:v>1.5527616106822961E-2</c:v>
                </c:pt>
                <c:pt idx="1761">
                  <c:v>1.5525869091570499E-2</c:v>
                </c:pt>
                <c:pt idx="1762">
                  <c:v>1.552413949470477E-2</c:v>
                </c:pt>
                <c:pt idx="1763">
                  <c:v>1.552242738664944E-2</c:v>
                </c:pt>
                <c:pt idx="1764">
                  <c:v>1.5520732838547602E-2</c:v>
                </c:pt>
                <c:pt idx="1765">
                  <c:v>1.5519055920902858E-2</c:v>
                </c:pt>
                <c:pt idx="1766">
                  <c:v>1.5517396704458619E-2</c:v>
                </c:pt>
                <c:pt idx="1767">
                  <c:v>1.5515755260198105E-2</c:v>
                </c:pt>
                <c:pt idx="1768">
                  <c:v>1.5514131658704855E-2</c:v>
                </c:pt>
                <c:pt idx="1769">
                  <c:v>1.5512525970882152E-2</c:v>
                </c:pt>
                <c:pt idx="1770">
                  <c:v>1.5510938267313534E-2</c:v>
                </c:pt>
                <c:pt idx="1771">
                  <c:v>1.5509368618902286E-2</c:v>
                </c:pt>
                <c:pt idx="1772">
                  <c:v>1.5507817096311882E-2</c:v>
                </c:pt>
                <c:pt idx="1773">
                  <c:v>1.5506283770445606E-2</c:v>
                </c:pt>
                <c:pt idx="1774">
                  <c:v>1.5504768711966932E-2</c:v>
                </c:pt>
                <c:pt idx="1775">
                  <c:v>1.5503271991619272E-2</c:v>
                </c:pt>
                <c:pt idx="1776">
                  <c:v>1.5501793680225973E-2</c:v>
                </c:pt>
                <c:pt idx="1777">
                  <c:v>1.550038135338383E-2</c:v>
                </c:pt>
                <c:pt idx="1778">
                  <c:v>1.5498947921077644E-2</c:v>
                </c:pt>
                <c:pt idx="1779">
                  <c:v>1.5497268194319958E-2</c:v>
                </c:pt>
                <c:pt idx="1780">
                  <c:v>1.5495866902357491E-2</c:v>
                </c:pt>
                <c:pt idx="1781">
                  <c:v>1.5494484383218321E-2</c:v>
                </c:pt>
                <c:pt idx="1782">
                  <c:v>1.5493120707725794E-2</c:v>
                </c:pt>
                <c:pt idx="1783">
                  <c:v>1.5491775946703257E-2</c:v>
                </c:pt>
                <c:pt idx="1784">
                  <c:v>1.5490450170734249E-2</c:v>
                </c:pt>
                <c:pt idx="1785">
                  <c:v>1.5489143450722054E-2</c:v>
                </c:pt>
                <c:pt idx="1786">
                  <c:v>1.5487855857330146E-2</c:v>
                </c:pt>
                <c:pt idx="1787">
                  <c:v>1.5486587461461809E-2</c:v>
                </c:pt>
                <c:pt idx="1788">
                  <c:v>1.5485338333780518E-2</c:v>
                </c:pt>
                <c:pt idx="1789">
                  <c:v>1.5484108545029684E-2</c:v>
                </c:pt>
                <c:pt idx="1790">
                  <c:v>1.5482898166112591E-2</c:v>
                </c:pt>
                <c:pt idx="1791">
                  <c:v>1.5482702571324225E-2</c:v>
                </c:pt>
                <c:pt idx="1792">
                  <c:v>1.5479875384407649E-2</c:v>
                </c:pt>
                <c:pt idx="1793">
                  <c:v>1.5478734903577873E-2</c:v>
                </c:pt>
                <c:pt idx="1794">
                  <c:v>1.5477614156003128E-2</c:v>
                </c:pt>
                <c:pt idx="1795">
                  <c:v>1.5476357555499476E-2</c:v>
                </c:pt>
                <c:pt idx="1796">
                  <c:v>1.5475432143512435E-2</c:v>
                </c:pt>
                <c:pt idx="1797">
                  <c:v>1.5474371020243183E-2</c:v>
                </c:pt>
                <c:pt idx="1798">
                  <c:v>1.5473329913122669E-2</c:v>
                </c:pt>
                <c:pt idx="1799">
                  <c:v>1.5472308893134112E-2</c:v>
                </c:pt>
                <c:pt idx="1800">
                  <c:v>1.5471308030940989E-2</c:v>
                </c:pt>
                <c:pt idx="1801">
                  <c:v>1.5470327397286709E-2</c:v>
                </c:pt>
                <c:pt idx="1802">
                  <c:v>1.5469367063074557E-2</c:v>
                </c:pt>
                <c:pt idx="1803">
                  <c:v>1.5468427098808135E-2</c:v>
                </c:pt>
                <c:pt idx="1804">
                  <c:v>1.5467507575550599E-2</c:v>
                </c:pt>
                <c:pt idx="1805">
                  <c:v>1.5466608563885487E-2</c:v>
                </c:pt>
                <c:pt idx="1806">
                  <c:v>1.546573013455621E-2</c:v>
                </c:pt>
                <c:pt idx="1807">
                  <c:v>1.5464872358466053E-2</c:v>
                </c:pt>
                <c:pt idx="1808">
                  <c:v>1.546403530627849E-2</c:v>
                </c:pt>
                <c:pt idx="1809">
                  <c:v>1.5463219048736931E-2</c:v>
                </c:pt>
                <c:pt idx="1810">
                  <c:v>1.5462423656664726E-2</c:v>
                </c:pt>
                <c:pt idx="1811">
                  <c:v>1.5461649200805283E-2</c:v>
                </c:pt>
                <c:pt idx="1812">
                  <c:v>1.5460895751981951E-2</c:v>
                </c:pt>
                <c:pt idx="1813">
                  <c:v>1.5460163380858205E-2</c:v>
                </c:pt>
                <c:pt idx="1814">
                  <c:v>1.5459452158177456E-2</c:v>
                </c:pt>
                <c:pt idx="1815">
                  <c:v>1.5458762154842987E-2</c:v>
                </c:pt>
                <c:pt idx="1816">
                  <c:v>1.5458093441438336E-2</c:v>
                </c:pt>
                <c:pt idx="1817">
                  <c:v>1.5457446088946725E-2</c:v>
                </c:pt>
                <c:pt idx="1818">
                  <c:v>1.5456820168031626E-2</c:v>
                </c:pt>
                <c:pt idx="1819">
                  <c:v>1.5456215749436453E-2</c:v>
                </c:pt>
                <c:pt idx="1820">
                  <c:v>1.5455632903824679E-2</c:v>
                </c:pt>
                <c:pt idx="1821">
                  <c:v>1.5455071702099588E-2</c:v>
                </c:pt>
                <c:pt idx="1822">
                  <c:v>1.5454532215004591E-2</c:v>
                </c:pt>
                <c:pt idx="1823">
                  <c:v>1.5454014513363035E-2</c:v>
                </c:pt>
                <c:pt idx="1824">
                  <c:v>1.5453518667758459E-2</c:v>
                </c:pt>
                <c:pt idx="1825">
                  <c:v>1.5453044749094147E-2</c:v>
                </c:pt>
                <c:pt idx="1826">
                  <c:v>1.5452592828193445E-2</c:v>
                </c:pt>
                <c:pt idx="1827">
                  <c:v>1.5452162975639894E-2</c:v>
                </c:pt>
                <c:pt idx="1828">
                  <c:v>1.5451755262336775E-2</c:v>
                </c:pt>
                <c:pt idx="1829">
                  <c:v>1.5451569116518016E-2</c:v>
                </c:pt>
                <c:pt idx="1830">
                  <c:v>1.5450956470344224E-2</c:v>
                </c:pt>
                <c:pt idx="1831">
                  <c:v>1.5450665665124319E-2</c:v>
                </c:pt>
                <c:pt idx="1832">
                  <c:v>1.5450347216336979E-2</c:v>
                </c:pt>
                <c:pt idx="1833">
                  <c:v>1.5450051260437192E-2</c:v>
                </c:pt>
                <c:pt idx="1834">
                  <c:v>1.5449777868408177E-2</c:v>
                </c:pt>
                <c:pt idx="1835">
                  <c:v>1.5449527110913408E-2</c:v>
                </c:pt>
                <c:pt idx="1836">
                  <c:v>1.5449299058616361E-2</c:v>
                </c:pt>
                <c:pt idx="1837">
                  <c:v>1.5449093782500256E-2</c:v>
                </c:pt>
                <c:pt idx="1838">
                  <c:v>1.5448911353228567E-2</c:v>
                </c:pt>
                <c:pt idx="1839">
                  <c:v>1.5448751841544706E-2</c:v>
                </c:pt>
                <c:pt idx="1840">
                  <c:v>1.5448615318192083E-2</c:v>
                </c:pt>
                <c:pt idx="1841">
                  <c:v>1.5448501854073982E-2</c:v>
                </c:pt>
                <c:pt idx="1842">
                  <c:v>1.5448389968293341E-2</c:v>
                </c:pt>
                <c:pt idx="1843">
                  <c:v>1.5448344386115309E-2</c:v>
                </c:pt>
                <c:pt idx="1844">
                  <c:v>1.5448300523921432E-2</c:v>
                </c:pt>
                <c:pt idx="1845">
                  <c:v>1.5448280003935722E-2</c:v>
                </c:pt>
                <c:pt idx="1846">
                  <c:v>1.5448282896821652E-2</c:v>
                </c:pt>
                <c:pt idx="1847">
                  <c:v>1.5448314962771548E-2</c:v>
                </c:pt>
                <c:pt idx="1848">
                  <c:v>1.5448359204661699E-2</c:v>
                </c:pt>
                <c:pt idx="1849">
                  <c:v>1.5448432761022701E-2</c:v>
                </c:pt>
                <c:pt idx="1850">
                  <c:v>1.5448530013468798E-2</c:v>
                </c:pt>
                <c:pt idx="1851">
                  <c:v>1.5448651032663463E-2</c:v>
                </c:pt>
                <c:pt idx="1852">
                  <c:v>1.5448795889350109E-2</c:v>
                </c:pt>
                <c:pt idx="1853">
                  <c:v>1.5448964654352082E-2</c:v>
                </c:pt>
                <c:pt idx="1854">
                  <c:v>1.544915739849273E-2</c:v>
                </c:pt>
                <c:pt idx="1855">
                  <c:v>1.5449374192355592E-2</c:v>
                </c:pt>
                <c:pt idx="1856">
                  <c:v>1.544961510684395E-2</c:v>
                </c:pt>
                <c:pt idx="1857">
                  <c:v>1.5449880212701217E-2</c:v>
                </c:pt>
                <c:pt idx="1858">
                  <c:v>1.5450169580750739E-2</c:v>
                </c:pt>
                <c:pt idx="1859">
                  <c:v>1.5450483281576055E-2</c:v>
                </c:pt>
                <c:pt idx="1860">
                  <c:v>1.5450821386080449E-2</c:v>
                </c:pt>
                <c:pt idx="1861">
                  <c:v>1.5451183965087267E-2</c:v>
                </c:pt>
                <c:pt idx="1862">
                  <c:v>1.545157108918005E-2</c:v>
                </c:pt>
                <c:pt idx="1863">
                  <c:v>1.5451982829262079E-2</c:v>
                </c:pt>
                <c:pt idx="1864">
                  <c:v>1.5452419256076766E-2</c:v>
                </c:pt>
                <c:pt idx="1865">
                  <c:v>1.5452880440287586E-2</c:v>
                </c:pt>
                <c:pt idx="1866">
                  <c:v>1.5453366452797823E-2</c:v>
                </c:pt>
                <c:pt idx="1867">
                  <c:v>1.5453877364270951E-2</c:v>
                </c:pt>
                <c:pt idx="1868">
                  <c:v>1.5454413245450382E-2</c:v>
                </c:pt>
                <c:pt idx="1869">
                  <c:v>1.5454974167239399E-2</c:v>
                </c:pt>
                <c:pt idx="1870">
                  <c:v>1.5455560200301477E-2</c:v>
                </c:pt>
                <c:pt idx="1871">
                  <c:v>1.5456171415380027E-2</c:v>
                </c:pt>
                <c:pt idx="1872">
                  <c:v>1.5456807883378332E-2</c:v>
                </c:pt>
                <c:pt idx="1873">
                  <c:v>1.5457469674799995E-2</c:v>
                </c:pt>
                <c:pt idx="1874">
                  <c:v>1.5458156860788108E-2</c:v>
                </c:pt>
                <c:pt idx="1875">
                  <c:v>1.5458869511766338E-2</c:v>
                </c:pt>
                <c:pt idx="1876">
                  <c:v>1.5459607698637967E-2</c:v>
                </c:pt>
                <c:pt idx="1877">
                  <c:v>1.5460371492146407E-2</c:v>
                </c:pt>
                <c:pt idx="1878">
                  <c:v>1.546116096303507E-2</c:v>
                </c:pt>
                <c:pt idx="1879">
                  <c:v>1.5461976182127302E-2</c:v>
                </c:pt>
                <c:pt idx="1880">
                  <c:v>1.5462817220166514E-2</c:v>
                </c:pt>
                <c:pt idx="1881">
                  <c:v>1.5463810112255061E-2</c:v>
                </c:pt>
                <c:pt idx="1882">
                  <c:v>1.5464706714807264E-2</c:v>
                </c:pt>
                <c:pt idx="1883">
                  <c:v>1.546549595548008E-2</c:v>
                </c:pt>
                <c:pt idx="1884">
                  <c:v>1.5466440976901197E-2</c:v>
                </c:pt>
                <c:pt idx="1885">
                  <c:v>1.546741217098635E-2</c:v>
                </c:pt>
                <c:pt idx="1886">
                  <c:v>1.5468409608718758E-2</c:v>
                </c:pt>
                <c:pt idx="1887">
                  <c:v>1.5469433360681961E-2</c:v>
                </c:pt>
                <c:pt idx="1888">
                  <c:v>1.5470483497699306E-2</c:v>
                </c:pt>
                <c:pt idx="1889">
                  <c:v>1.5471560090514203E-2</c:v>
                </c:pt>
                <c:pt idx="1890">
                  <c:v>1.5472663209949999E-2</c:v>
                </c:pt>
                <c:pt idx="1891">
                  <c:v>1.5473792926670171E-2</c:v>
                </c:pt>
                <c:pt idx="1892">
                  <c:v>1.5474949311578001E-2</c:v>
                </c:pt>
                <c:pt idx="1893">
                  <c:v>1.5476132435177092E-2</c:v>
                </c:pt>
                <c:pt idx="1894">
                  <c:v>1.5477342368610536E-2</c:v>
                </c:pt>
                <c:pt idx="1895">
                  <c:v>1.5478579182381935E-2</c:v>
                </c:pt>
                <c:pt idx="1896">
                  <c:v>1.5479842947234701E-2</c:v>
                </c:pt>
                <c:pt idx="1897">
                  <c:v>1.5481507503407599E-2</c:v>
                </c:pt>
                <c:pt idx="1898">
                  <c:v>1.5482451613637593E-2</c:v>
                </c:pt>
                <c:pt idx="1899">
                  <c:v>1.5483796656674542E-2</c:v>
                </c:pt>
                <c:pt idx="1900">
                  <c:v>1.5485168933846438E-2</c:v>
                </c:pt>
                <c:pt idx="1901">
                  <c:v>1.5486568516136501E-2</c:v>
                </c:pt>
                <c:pt idx="1902">
                  <c:v>1.5487995473968397E-2</c:v>
                </c:pt>
                <c:pt idx="1903">
                  <c:v>1.5489449878485217E-2</c:v>
                </c:pt>
                <c:pt idx="1904">
                  <c:v>1.5490931800190566E-2</c:v>
                </c:pt>
                <c:pt idx="1905">
                  <c:v>1.5492441309987726E-2</c:v>
                </c:pt>
                <c:pt idx="1906">
                  <c:v>1.5493978478540171E-2</c:v>
                </c:pt>
                <c:pt idx="1907">
                  <c:v>1.549554337667125E-2</c:v>
                </c:pt>
                <c:pt idx="1908">
                  <c:v>1.5497136075284246E-2</c:v>
                </c:pt>
                <c:pt idx="1909">
                  <c:v>1.5498756644802825E-2</c:v>
                </c:pt>
                <c:pt idx="1910">
                  <c:v>1.5500405156290142E-2</c:v>
                </c:pt>
                <c:pt idx="1911">
                  <c:v>1.5502081680409674E-2</c:v>
                </c:pt>
                <c:pt idx="1912">
                  <c:v>1.550378628790483E-2</c:v>
                </c:pt>
                <c:pt idx="1913">
                  <c:v>1.5505519049598959E-2</c:v>
                </c:pt>
                <c:pt idx="1914">
                  <c:v>1.5507280036075599E-2</c:v>
                </c:pt>
                <c:pt idx="1915">
                  <c:v>1.550906931831797E-2</c:v>
                </c:pt>
                <c:pt idx="1916">
                  <c:v>1.5510886967069482E-2</c:v>
                </c:pt>
                <c:pt idx="1917">
                  <c:v>1.5512733052913674E-2</c:v>
                </c:pt>
                <c:pt idx="1918">
                  <c:v>1.5514607646913703E-2</c:v>
                </c:pt>
                <c:pt idx="1919">
                  <c:v>1.5516510819493234E-2</c:v>
                </c:pt>
                <c:pt idx="1920">
                  <c:v>1.5518442641635488E-2</c:v>
                </c:pt>
                <c:pt idx="1921">
                  <c:v>1.5520403184083875E-2</c:v>
                </c:pt>
                <c:pt idx="1922">
                  <c:v>1.5522392517661743E-2</c:v>
                </c:pt>
                <c:pt idx="1923">
                  <c:v>1.5524410712872694E-2</c:v>
                </c:pt>
                <c:pt idx="1924">
                  <c:v>1.5526457840699948E-2</c:v>
                </c:pt>
                <c:pt idx="1925">
                  <c:v>1.5528533971886915E-2</c:v>
                </c:pt>
                <c:pt idx="1926">
                  <c:v>1.5530639177177008E-2</c:v>
                </c:pt>
                <c:pt idx="1927">
                  <c:v>1.5532773527233701E-2</c:v>
                </c:pt>
                <c:pt idx="1928">
                  <c:v>1.5534937093120149E-2</c:v>
                </c:pt>
                <c:pt idx="1929">
                  <c:v>1.5537129945180084E-2</c:v>
                </c:pt>
                <c:pt idx="1930">
                  <c:v>1.5539352154556596E-2</c:v>
                </c:pt>
                <c:pt idx="1931">
                  <c:v>1.5541603791753289E-2</c:v>
                </c:pt>
                <c:pt idx="1932">
                  <c:v>1.5543884927673446E-2</c:v>
                </c:pt>
                <c:pt idx="1933">
                  <c:v>1.554652815171309E-2</c:v>
                </c:pt>
                <c:pt idx="1934">
                  <c:v>1.554853597857786E-2</c:v>
                </c:pt>
                <c:pt idx="1935">
                  <c:v>1.5550906035128875E-2</c:v>
                </c:pt>
                <c:pt idx="1936">
                  <c:v>1.5553305873376999E-2</c:v>
                </c:pt>
                <c:pt idx="1937">
                  <c:v>1.5555735564225515E-2</c:v>
                </c:pt>
                <c:pt idx="1938">
                  <c:v>1.5558195178337897E-2</c:v>
                </c:pt>
                <c:pt idx="1939">
                  <c:v>1.5560684786377621E-2</c:v>
                </c:pt>
                <c:pt idx="1940">
                  <c:v>1.5563204459407842E-2</c:v>
                </c:pt>
                <c:pt idx="1941">
                  <c:v>1.5565754267852228E-2</c:v>
                </c:pt>
                <c:pt idx="1942">
                  <c:v>1.556833428261406E-2</c:v>
                </c:pt>
                <c:pt idx="1943">
                  <c:v>1.5570944574596624E-2</c:v>
                </c:pt>
                <c:pt idx="1944">
                  <c:v>1.557358521430352E-2</c:v>
                </c:pt>
                <c:pt idx="1945">
                  <c:v>1.5576256272797906E-2</c:v>
                </c:pt>
                <c:pt idx="1946">
                  <c:v>1.5578957820583383E-2</c:v>
                </c:pt>
                <c:pt idx="1947">
                  <c:v>1.55816899284833E-2</c:v>
                </c:pt>
                <c:pt idx="1948">
                  <c:v>1.5585247657314838E-2</c:v>
                </c:pt>
                <c:pt idx="1949">
                  <c:v>1.5587246107919839E-2</c:v>
                </c:pt>
                <c:pt idx="1950">
                  <c:v>1.5590070320863347E-2</c:v>
                </c:pt>
                <c:pt idx="1951">
                  <c:v>1.5593335764219063E-2</c:v>
                </c:pt>
                <c:pt idx="1952">
                  <c:v>1.5595811347317579E-2</c:v>
                </c:pt>
                <c:pt idx="1953">
                  <c:v>1.5598728302235187E-2</c:v>
                </c:pt>
                <c:pt idx="1954">
                  <c:v>1.5601676312710921E-2</c:v>
                </c:pt>
                <c:pt idx="1955">
                  <c:v>1.5604655449408256E-2</c:v>
                </c:pt>
                <c:pt idx="1956">
                  <c:v>1.5607665783070601E-2</c:v>
                </c:pt>
                <c:pt idx="1957">
                  <c:v>1.5610707384681177E-2</c:v>
                </c:pt>
                <c:pt idx="1958">
                  <c:v>1.5613780324823523E-2</c:v>
                </c:pt>
                <c:pt idx="1959">
                  <c:v>1.5616884674241049E-2</c:v>
                </c:pt>
                <c:pt idx="1960">
                  <c:v>1.5620020503916976E-2</c:v>
                </c:pt>
                <c:pt idx="1961">
                  <c:v>1.5623187884274969E-2</c:v>
                </c:pt>
                <c:pt idx="1962">
                  <c:v>1.5626386886378185E-2</c:v>
                </c:pt>
                <c:pt idx="1963">
                  <c:v>1.5629617580810162E-2</c:v>
                </c:pt>
                <c:pt idx="1964">
                  <c:v>1.5632880038394248E-2</c:v>
                </c:pt>
                <c:pt idx="1965">
                  <c:v>1.5636174329953789E-2</c:v>
                </c:pt>
                <c:pt idx="1966">
                  <c:v>1.5639500526152261E-2</c:v>
                </c:pt>
                <c:pt idx="1967">
                  <c:v>1.5642858697813011E-2</c:v>
                </c:pt>
                <c:pt idx="1968">
                  <c:v>1.564624891567945E-2</c:v>
                </c:pt>
                <c:pt idx="1969">
                  <c:v>1.5649671250574926E-2</c:v>
                </c:pt>
                <c:pt idx="1970">
                  <c:v>1.5653125773242849E-2</c:v>
                </c:pt>
                <c:pt idx="1971">
                  <c:v>1.5656612554346694E-2</c:v>
                </c:pt>
                <c:pt idx="1972">
                  <c:v>1.5660131501160635E-2</c:v>
                </c:pt>
                <c:pt idx="1973">
                  <c:v>1.566365552175597E-2</c:v>
                </c:pt>
                <c:pt idx="1974">
                  <c:v>1.5667163818529062E-2</c:v>
                </c:pt>
                <c:pt idx="1975">
                  <c:v>1.5670656339361599E-2</c:v>
                </c:pt>
                <c:pt idx="1976">
                  <c:v>1.5674133032215209E-2</c:v>
                </c:pt>
                <c:pt idx="1977">
                  <c:v>1.5677593845211391E-2</c:v>
                </c:pt>
                <c:pt idx="1978">
                  <c:v>1.5681038726151897E-2</c:v>
                </c:pt>
                <c:pt idx="1979">
                  <c:v>1.5684467623078291E-2</c:v>
                </c:pt>
                <c:pt idx="1980">
                  <c:v>1.5687880483872263E-2</c:v>
                </c:pt>
                <c:pt idx="1981">
                  <c:v>1.5691277256575376E-2</c:v>
                </c:pt>
                <c:pt idx="1982">
                  <c:v>1.5694657889149255E-2</c:v>
                </c:pt>
                <c:pt idx="1983">
                  <c:v>1.5698022329635464E-2</c:v>
                </c:pt>
                <c:pt idx="1984">
                  <c:v>1.570137052575582E-2</c:v>
                </c:pt>
                <c:pt idx="1985">
                  <c:v>1.5705651396613618E-2</c:v>
                </c:pt>
                <c:pt idx="1986">
                  <c:v>1.5708962267870774E-2</c:v>
                </c:pt>
                <c:pt idx="1987">
                  <c:v>1.571178709424359E-2</c:v>
                </c:pt>
                <c:pt idx="1988">
                  <c:v>1.5715067438559771E-2</c:v>
                </c:pt>
                <c:pt idx="1989">
                  <c:v>1.5718331271123986E-2</c:v>
                </c:pt>
                <c:pt idx="1990">
                  <c:v>1.5721578539817926E-2</c:v>
                </c:pt>
                <c:pt idx="1991">
                  <c:v>1.5724809192603217E-2</c:v>
                </c:pt>
                <c:pt idx="1992">
                  <c:v>1.5728023177441486E-2</c:v>
                </c:pt>
                <c:pt idx="1993">
                  <c:v>1.5731220442294358E-2</c:v>
                </c:pt>
                <c:pt idx="1994">
                  <c:v>1.5734400935283333E-2</c:v>
                </c:pt>
                <c:pt idx="1995">
                  <c:v>1.5737564603970355E-2</c:v>
                </c:pt>
                <c:pt idx="1996">
                  <c:v>1.5740711396636797E-2</c:v>
                </c:pt>
                <c:pt idx="1997">
                  <c:v>1.5743841261324221E-2</c:v>
                </c:pt>
                <c:pt idx="1998">
                  <c:v>1.574784041513233E-2</c:v>
                </c:pt>
                <c:pt idx="1999">
                  <c:v>1.5750049997969029E-2</c:v>
                </c:pt>
                <c:pt idx="2000">
                  <c:v>1.5753128765929603E-2</c:v>
                </c:pt>
                <c:pt idx="2001">
                  <c:v>1.5756190397677727E-2</c:v>
                </c:pt>
                <c:pt idx="2002">
                  <c:v>1.5759234841095093E-2</c:v>
                </c:pt>
                <c:pt idx="2003">
                  <c:v>1.5762693091341262E-2</c:v>
                </c:pt>
                <c:pt idx="2004">
                  <c:v>1.5765271954863991E-2</c:v>
                </c:pt>
                <c:pt idx="2005">
                  <c:v>1.5768264521218711E-2</c:v>
                </c:pt>
                <c:pt idx="2006">
                  <c:v>1.5771239691009242E-2</c:v>
                </c:pt>
                <c:pt idx="2007">
                  <c:v>1.5774197412437019E-2</c:v>
                </c:pt>
                <c:pt idx="2008">
                  <c:v>1.5777137633223859E-2</c:v>
                </c:pt>
                <c:pt idx="2009">
                  <c:v>1.5780060301491261E-2</c:v>
                </c:pt>
                <c:pt idx="2010">
                  <c:v>1.5782965365120916E-2</c:v>
                </c:pt>
                <c:pt idx="2011">
                  <c:v>1.5785852772154385E-2</c:v>
                </c:pt>
                <c:pt idx="2012">
                  <c:v>1.5788722470553296E-2</c:v>
                </c:pt>
                <c:pt idx="2013">
                  <c:v>1.5791574408199338E-2</c:v>
                </c:pt>
                <c:pt idx="2014">
                  <c:v>1.5794408533054138E-2</c:v>
                </c:pt>
                <c:pt idx="2015">
                  <c:v>1.5797224793239195E-2</c:v>
                </c:pt>
                <c:pt idx="2016">
                  <c:v>1.5800023136556263E-2</c:v>
                </c:pt>
                <c:pt idx="2017">
                  <c:v>1.5802803511046903E-2</c:v>
                </c:pt>
                <c:pt idx="2018">
                  <c:v>1.5805565864592808E-2</c:v>
                </c:pt>
                <c:pt idx="2019">
                  <c:v>1.5808310145235538E-2</c:v>
                </c:pt>
                <c:pt idx="2020">
                  <c:v>1.5811036300936721E-2</c:v>
                </c:pt>
                <c:pt idx="2021">
                  <c:v>1.5813744279657982E-2</c:v>
                </c:pt>
                <c:pt idx="2022">
                  <c:v>1.5816434029360948E-2</c:v>
                </c:pt>
                <c:pt idx="2023">
                  <c:v>1.5819105497847374E-2</c:v>
                </c:pt>
                <c:pt idx="2024">
                  <c:v>1.5821758633318694E-2</c:v>
                </c:pt>
                <c:pt idx="2025">
                  <c:v>1.5824393383656599E-2</c:v>
                </c:pt>
                <c:pt idx="2026">
                  <c:v>1.5827009696822714E-2</c:v>
                </c:pt>
                <c:pt idx="2027">
                  <c:v>1.5829607520778666E-2</c:v>
                </c:pt>
                <c:pt idx="2028">
                  <c:v>1.5832186803486081E-2</c:v>
                </c:pt>
                <c:pt idx="2029">
                  <c:v>1.5834747492906587E-2</c:v>
                </c:pt>
                <c:pt idx="2030">
                  <c:v>1.5837289536921872E-2</c:v>
                </c:pt>
                <c:pt idx="2031">
                  <c:v>1.5839812883653437E-2</c:v>
                </c:pt>
                <c:pt idx="2032">
                  <c:v>1.584231748098297E-2</c:v>
                </c:pt>
                <c:pt idx="2033">
                  <c:v>1.5844803276872099E-2</c:v>
                </c:pt>
                <c:pt idx="2034">
                  <c:v>1.584727021928245E-2</c:v>
                </c:pt>
                <c:pt idx="2035">
                  <c:v>1.5849718256095713E-2</c:v>
                </c:pt>
                <c:pt idx="2036">
                  <c:v>1.5852147335513322E-2</c:v>
                </c:pt>
                <c:pt idx="2037">
                  <c:v>1.5855242497719857E-2</c:v>
                </c:pt>
                <c:pt idx="2038">
                  <c:v>1.5857628050195416E-2</c:v>
                </c:pt>
                <c:pt idx="2039">
                  <c:v>1.5859657586654308E-2</c:v>
                </c:pt>
                <c:pt idx="2040">
                  <c:v>1.5862007573259618E-2</c:v>
                </c:pt>
                <c:pt idx="2041">
                  <c:v>1.5864338334603545E-2</c:v>
                </c:pt>
                <c:pt idx="2042">
                  <c:v>1.586664981896746E-2</c:v>
                </c:pt>
                <c:pt idx="2043">
                  <c:v>1.5868941973913309E-2</c:v>
                </c:pt>
                <c:pt idx="2044">
                  <c:v>1.5871214747722462E-2</c:v>
                </c:pt>
                <c:pt idx="2045">
                  <c:v>1.5873468088116738E-2</c:v>
                </c:pt>
                <c:pt idx="2046">
                  <c:v>1.5875701943217635E-2</c:v>
                </c:pt>
                <c:pt idx="2047">
                  <c:v>1.5877916260826908E-2</c:v>
                </c:pt>
                <c:pt idx="2048">
                  <c:v>1.588011098914599E-2</c:v>
                </c:pt>
                <c:pt idx="2049">
                  <c:v>1.5882286076056573E-2</c:v>
                </c:pt>
                <c:pt idx="2050">
                  <c:v>1.5884441469360411E-2</c:v>
                </c:pt>
                <c:pt idx="2051">
                  <c:v>1.5886577117179002E-2</c:v>
                </c:pt>
                <c:pt idx="2052">
                  <c:v>1.5888692967473972E-2</c:v>
                </c:pt>
                <c:pt idx="2053">
                  <c:v>1.5892382555042772E-2</c:v>
                </c:pt>
                <c:pt idx="2054">
                  <c:v>1.5892865067259621E-2</c:v>
                </c:pt>
                <c:pt idx="2055">
                  <c:v>1.5895213315815226E-2</c:v>
                </c:pt>
                <c:pt idx="2056">
                  <c:v>1.5896957352250496E-2</c:v>
                </c:pt>
                <c:pt idx="2057">
                  <c:v>1.5898973434191888E-2</c:v>
                </c:pt>
                <c:pt idx="2058">
                  <c:v>1.5900969406299481E-2</c:v>
                </c:pt>
                <c:pt idx="2059">
                  <c:v>1.5902945216614839E-2</c:v>
                </c:pt>
                <c:pt idx="2060">
                  <c:v>1.5904900813179523E-2</c:v>
                </c:pt>
                <c:pt idx="2061">
                  <c:v>1.5906836143715353E-2</c:v>
                </c:pt>
                <c:pt idx="2062">
                  <c:v>1.5908751156343826E-2</c:v>
                </c:pt>
                <c:pt idx="2063">
                  <c:v>1.5910645799026568E-2</c:v>
                </c:pt>
                <c:pt idx="2064">
                  <c:v>1.5912520019805143E-2</c:v>
                </c:pt>
                <c:pt idx="2065">
                  <c:v>1.5914373766481305E-2</c:v>
                </c:pt>
                <c:pt idx="2066">
                  <c:v>1.5916206987096615E-2</c:v>
                </c:pt>
                <c:pt idx="2067">
                  <c:v>1.5918019629532765E-2</c:v>
                </c:pt>
                <c:pt idx="2068">
                  <c:v>1.5919811641911252E-2</c:v>
                </c:pt>
                <c:pt idx="2069">
                  <c:v>1.5921582972033832E-2</c:v>
                </c:pt>
                <c:pt idx="2070">
                  <c:v>1.5923333567942066E-2</c:v>
                </c:pt>
                <c:pt idx="2071">
                  <c:v>1.5925063377677517E-2</c:v>
                </c:pt>
                <c:pt idx="2072">
                  <c:v>1.5926772349121876E-2</c:v>
                </c:pt>
                <c:pt idx="2073">
                  <c:v>1.5928460430316704E-2</c:v>
                </c:pt>
                <c:pt idx="2074">
                  <c:v>1.5930127568983821E-2</c:v>
                </c:pt>
                <c:pt idx="2075">
                  <c:v>1.5931773713404596E-2</c:v>
                </c:pt>
                <c:pt idx="2076">
                  <c:v>1.5933398811220911E-2</c:v>
                </c:pt>
                <c:pt idx="2077">
                  <c:v>1.5935002810634202E-2</c:v>
                </c:pt>
                <c:pt idx="2078">
                  <c:v>1.5936585659526159E-2</c:v>
                </c:pt>
                <c:pt idx="2079">
                  <c:v>1.5938147305938344E-2</c:v>
                </c:pt>
                <c:pt idx="2080">
                  <c:v>1.5939687697672511E-2</c:v>
                </c:pt>
                <c:pt idx="2081">
                  <c:v>1.5941206782850159E-2</c:v>
                </c:pt>
                <c:pt idx="2082">
                  <c:v>1.5942704509512851E-2</c:v>
                </c:pt>
                <c:pt idx="2083">
                  <c:v>1.5944180825302467E-2</c:v>
                </c:pt>
                <c:pt idx="2084">
                  <c:v>1.5945635678340508E-2</c:v>
                </c:pt>
                <c:pt idx="2085">
                  <c:v>1.5947069016748472E-2</c:v>
                </c:pt>
                <c:pt idx="2086">
                  <c:v>1.5948480788328112E-2</c:v>
                </c:pt>
                <c:pt idx="2087">
                  <c:v>1.5949870941041056E-2</c:v>
                </c:pt>
                <c:pt idx="2088">
                  <c:v>1.5951239422848928E-2</c:v>
                </c:pt>
                <c:pt idx="2089">
                  <c:v>1.5953863517017552E-2</c:v>
                </c:pt>
                <c:pt idx="2090">
                  <c:v>1.5955179269218078E-2</c:v>
                </c:pt>
                <c:pt idx="2091">
                  <c:v>1.5955398703288992E-2</c:v>
                </c:pt>
                <c:pt idx="2092">
                  <c:v>1.5956676851516249E-2</c:v>
                </c:pt>
                <c:pt idx="2093">
                  <c:v>1.5957933061292451E-2</c:v>
                </c:pt>
                <c:pt idx="2094">
                  <c:v>1.5959167280499287E-2</c:v>
                </c:pt>
                <c:pt idx="2095">
                  <c:v>1.5960379457098384E-2</c:v>
                </c:pt>
                <c:pt idx="2096">
                  <c:v>1.596156953921124E-2</c:v>
                </c:pt>
                <c:pt idx="2097">
                  <c:v>1.5962737474559674E-2</c:v>
                </c:pt>
                <c:pt idx="2098">
                  <c:v>1.596388321134512E-2</c:v>
                </c:pt>
                <c:pt idx="2099">
                  <c:v>1.5965006697369333E-2</c:v>
                </c:pt>
                <c:pt idx="2100">
                  <c:v>1.5966107880673874E-2</c:v>
                </c:pt>
                <c:pt idx="2101">
                  <c:v>1.5967186709220371E-2</c:v>
                </c:pt>
                <c:pt idx="2102">
                  <c:v>1.5968243130890514E-2</c:v>
                </c:pt>
                <c:pt idx="2103">
                  <c:v>1.5970984799702492E-2</c:v>
                </c:pt>
                <c:pt idx="2104">
                  <c:v>1.5970856391378518E-2</c:v>
                </c:pt>
                <c:pt idx="2105">
                  <c:v>1.5971832363881333E-2</c:v>
                </c:pt>
                <c:pt idx="2106">
                  <c:v>1.5972785691857894E-2</c:v>
                </c:pt>
                <c:pt idx="2107">
                  <c:v>1.5973847414567643E-2</c:v>
                </c:pt>
                <c:pt idx="2108">
                  <c:v>1.5974624205519206E-2</c:v>
                </c:pt>
                <c:pt idx="2109">
                  <c:v>1.5975509287047274E-2</c:v>
                </c:pt>
                <c:pt idx="2110">
                  <c:v>1.5976371515895593E-2</c:v>
                </c:pt>
                <c:pt idx="2111">
                  <c:v>1.5977210839865919E-2</c:v>
                </c:pt>
                <c:pt idx="2112">
                  <c:v>1.5978027206760004E-2</c:v>
                </c:pt>
                <c:pt idx="2113">
                  <c:v>1.597882056485922E-2</c:v>
                </c:pt>
                <c:pt idx="2114">
                  <c:v>1.597959086196532E-2</c:v>
                </c:pt>
                <c:pt idx="2115">
                  <c:v>1.5980338046039932E-2</c:v>
                </c:pt>
                <c:pt idx="2116">
                  <c:v>1.5981062064964746E-2</c:v>
                </c:pt>
                <c:pt idx="2117">
                  <c:v>1.5981762866941196E-2</c:v>
                </c:pt>
                <c:pt idx="2118">
                  <c:v>1.59824403996911E-2</c:v>
                </c:pt>
                <c:pt idx="2119">
                  <c:v>1.5983094611415893E-2</c:v>
                </c:pt>
                <c:pt idx="2120">
                  <c:v>1.5983725449837394E-2</c:v>
                </c:pt>
                <c:pt idx="2121">
                  <c:v>1.5984332862997164E-2</c:v>
                </c:pt>
                <c:pt idx="2122">
                  <c:v>1.5984916798936766E-2</c:v>
                </c:pt>
                <c:pt idx="2123">
                  <c:v>1.598547720553789E-2</c:v>
                </c:pt>
                <c:pt idx="2124">
                  <c:v>1.5986014030842099E-2</c:v>
                </c:pt>
                <c:pt idx="2125">
                  <c:v>1.598652722281102E-2</c:v>
                </c:pt>
                <c:pt idx="2126">
                  <c:v>1.5987016729246406E-2</c:v>
                </c:pt>
                <c:pt idx="2127">
                  <c:v>1.598748249818982E-2</c:v>
                </c:pt>
                <c:pt idx="2128">
                  <c:v>1.5987924477842697E-2</c:v>
                </c:pt>
                <c:pt idx="2129">
                  <c:v>1.5988342615846918E-2</c:v>
                </c:pt>
                <c:pt idx="2130">
                  <c:v>1.5988736860323982E-2</c:v>
                </c:pt>
                <c:pt idx="2131">
                  <c:v>1.598910715915558E-2</c:v>
                </c:pt>
                <c:pt idx="2132">
                  <c:v>1.5989453460383274E-2</c:v>
                </c:pt>
                <c:pt idx="2133">
                  <c:v>1.598977571196869E-2</c:v>
                </c:pt>
                <c:pt idx="2134">
                  <c:v>1.5990073861793519E-2</c:v>
                </c:pt>
                <c:pt idx="2135">
                  <c:v>1.5990347857979259E-2</c:v>
                </c:pt>
                <c:pt idx="2136">
                  <c:v>1.5990597648327665E-2</c:v>
                </c:pt>
                <c:pt idx="2137">
                  <c:v>1.5990823180880298E-2</c:v>
                </c:pt>
                <c:pt idx="2138">
                  <c:v>1.599102440351885E-2</c:v>
                </c:pt>
                <c:pt idx="2139">
                  <c:v>1.5991201264284882E-2</c:v>
                </c:pt>
                <c:pt idx="2140">
                  <c:v>1.5991353711219958E-2</c:v>
                </c:pt>
                <c:pt idx="2141">
                  <c:v>1.5991497974860991E-2</c:v>
                </c:pt>
                <c:pt idx="2142">
                  <c:v>1.5991597930984369E-2</c:v>
                </c:pt>
                <c:pt idx="2143">
                  <c:v>1.5991664047936283E-2</c:v>
                </c:pt>
                <c:pt idx="2144">
                  <c:v>1.599171831884405E-2</c:v>
                </c:pt>
                <c:pt idx="2145">
                  <c:v>1.5991747915569121E-2</c:v>
                </c:pt>
                <c:pt idx="2146">
                  <c:v>1.5991752786073121E-2</c:v>
                </c:pt>
                <c:pt idx="2147">
                  <c:v>1.5991732878637421E-2</c:v>
                </c:pt>
                <c:pt idx="2148">
                  <c:v>1.5991688140823968E-2</c:v>
                </c:pt>
                <c:pt idx="2149">
                  <c:v>1.5991618520754258E-2</c:v>
                </c:pt>
                <c:pt idx="2150">
                  <c:v>1.5991523966469856E-2</c:v>
                </c:pt>
                <c:pt idx="2151">
                  <c:v>1.5991404425772515E-2</c:v>
                </c:pt>
                <c:pt idx="2152">
                  <c:v>1.5991259846783734E-2</c:v>
                </c:pt>
                <c:pt idx="2153">
                  <c:v>1.5991090177465139E-2</c:v>
                </c:pt>
                <c:pt idx="2154">
                  <c:v>1.5990895365698421E-2</c:v>
                </c:pt>
                <c:pt idx="2155">
                  <c:v>1.599067535936527E-2</c:v>
                </c:pt>
                <c:pt idx="2156">
                  <c:v>1.5990430106587183E-2</c:v>
                </c:pt>
                <c:pt idx="2157">
                  <c:v>1.5990077601042429E-2</c:v>
                </c:pt>
                <c:pt idx="2158">
                  <c:v>1.5989863653462777E-2</c:v>
                </c:pt>
                <c:pt idx="2159">
                  <c:v>1.5989542348959773E-2</c:v>
                </c:pt>
                <c:pt idx="2160">
                  <c:v>1.5989195589938276E-2</c:v>
                </c:pt>
                <c:pt idx="2161">
                  <c:v>1.5988823324120105E-2</c:v>
                </c:pt>
                <c:pt idx="2162">
                  <c:v>1.5988425499626757E-2</c:v>
                </c:pt>
                <c:pt idx="2163">
                  <c:v>1.5988002064339923E-2</c:v>
                </c:pt>
                <c:pt idx="2164">
                  <c:v>1.5987552966381102E-2</c:v>
                </c:pt>
                <c:pt idx="2165">
                  <c:v>1.5987078153552048E-2</c:v>
                </c:pt>
                <c:pt idx="2166">
                  <c:v>1.5986577573814387E-2</c:v>
                </c:pt>
                <c:pt idx="2167">
                  <c:v>1.5986051175129745E-2</c:v>
                </c:pt>
                <c:pt idx="2168">
                  <c:v>1.5985498905619622E-2</c:v>
                </c:pt>
                <c:pt idx="2169">
                  <c:v>1.5984920713165707E-2</c:v>
                </c:pt>
                <c:pt idx="2170">
                  <c:v>1.5984316545649691E-2</c:v>
                </c:pt>
                <c:pt idx="2171">
                  <c:v>1.5983686351113136E-2</c:v>
                </c:pt>
                <c:pt idx="2172">
                  <c:v>1.5983030077437732E-2</c:v>
                </c:pt>
                <c:pt idx="2173">
                  <c:v>1.5982347672744979E-2</c:v>
                </c:pt>
                <c:pt idx="2174">
                  <c:v>1.598163908483663E-2</c:v>
                </c:pt>
                <c:pt idx="2175">
                  <c:v>1.598090426191412E-2</c:v>
                </c:pt>
                <c:pt idx="2176">
                  <c:v>1.598014315161933E-2</c:v>
                </c:pt>
                <c:pt idx="2177">
                  <c:v>1.5979355702073761E-2</c:v>
                </c:pt>
                <c:pt idx="2178">
                  <c:v>1.5978541861239037E-2</c:v>
                </c:pt>
                <c:pt idx="2179">
                  <c:v>1.5977701577156722E-2</c:v>
                </c:pt>
                <c:pt idx="2180">
                  <c:v>1.597683479762857E-2</c:v>
                </c:pt>
                <c:pt idx="2181">
                  <c:v>1.5975941470776078E-2</c:v>
                </c:pt>
                <c:pt idx="2182">
                  <c:v>1.5975021544401002E-2</c:v>
                </c:pt>
                <c:pt idx="2183">
                  <c:v>1.5974074966704777E-2</c:v>
                </c:pt>
                <c:pt idx="2184">
                  <c:v>1.5973101685329283E-2</c:v>
                </c:pt>
                <c:pt idx="2185">
                  <c:v>1.5972101648475956E-2</c:v>
                </c:pt>
                <c:pt idx="2186">
                  <c:v>1.5971074804106422E-2</c:v>
                </c:pt>
                <c:pt idx="2187">
                  <c:v>1.5970021100102372E-2</c:v>
                </c:pt>
                <c:pt idx="2188">
                  <c:v>1.5968940484425431E-2</c:v>
                </c:pt>
                <c:pt idx="2189">
                  <c:v>1.5967832905117163E-2</c:v>
                </c:pt>
                <c:pt idx="2190">
                  <c:v>1.5966698310059257E-2</c:v>
                </c:pt>
                <c:pt idx="2191">
                  <c:v>1.5965536647293277E-2</c:v>
                </c:pt>
                <c:pt idx="2192">
                  <c:v>1.5964347864620976E-2</c:v>
                </c:pt>
                <c:pt idx="2193">
                  <c:v>1.5963131910163852E-2</c:v>
                </c:pt>
                <c:pt idx="2194">
                  <c:v>1.5961888731883533E-2</c:v>
                </c:pt>
                <c:pt idx="2195">
                  <c:v>1.5960618277661709E-2</c:v>
                </c:pt>
                <c:pt idx="2196">
                  <c:v>1.5959320495619878E-2</c:v>
                </c:pt>
                <c:pt idx="2197">
                  <c:v>1.5957995333479857E-2</c:v>
                </c:pt>
                <c:pt idx="2198">
                  <c:v>1.5956642739363147E-2</c:v>
                </c:pt>
                <c:pt idx="2199">
                  <c:v>1.5955262661231373E-2</c:v>
                </c:pt>
                <c:pt idx="2200">
                  <c:v>1.5953855046966225E-2</c:v>
                </c:pt>
                <c:pt idx="2201">
                  <c:v>1.5952419844689203E-2</c:v>
                </c:pt>
                <c:pt idx="2202">
                  <c:v>1.5950957002122124E-2</c:v>
                </c:pt>
                <c:pt idx="2203">
                  <c:v>1.5949466467546358E-2</c:v>
                </c:pt>
                <c:pt idx="2204">
                  <c:v>1.5947948188683725E-2</c:v>
                </c:pt>
                <c:pt idx="2205">
                  <c:v>1.594640211349585E-2</c:v>
                </c:pt>
                <c:pt idx="2206">
                  <c:v>1.5944828190104232E-2</c:v>
                </c:pt>
                <c:pt idx="2207">
                  <c:v>1.5943226366310626E-2</c:v>
                </c:pt>
                <c:pt idx="2208">
                  <c:v>1.5941125798590861E-2</c:v>
                </c:pt>
                <c:pt idx="2209">
                  <c:v>1.5939938809763632E-2</c:v>
                </c:pt>
                <c:pt idx="2210">
                  <c:v>1.5938252972773626E-2</c:v>
                </c:pt>
                <c:pt idx="2211">
                  <c:v>1.5936539027388008E-2</c:v>
                </c:pt>
                <c:pt idx="2212">
                  <c:v>1.593479692148847E-2</c:v>
                </c:pt>
                <c:pt idx="2213">
                  <c:v>1.5933026603036637E-2</c:v>
                </c:pt>
                <c:pt idx="2214">
                  <c:v>1.5931228019994137E-2</c:v>
                </c:pt>
                <c:pt idx="2215">
                  <c:v>1.5929401120402531E-2</c:v>
                </c:pt>
                <c:pt idx="2216">
                  <c:v>1.5927545852063574E-2</c:v>
                </c:pt>
                <c:pt idx="2217">
                  <c:v>1.5925662163018828E-2</c:v>
                </c:pt>
                <c:pt idx="2218">
                  <c:v>1.5923750001389791E-2</c:v>
                </c:pt>
                <c:pt idx="2219">
                  <c:v>1.5921809314978219E-2</c:v>
                </c:pt>
                <c:pt idx="2220">
                  <c:v>1.5919840051745737E-2</c:v>
                </c:pt>
                <c:pt idx="2221">
                  <c:v>1.5917842159574036E-2</c:v>
                </c:pt>
                <c:pt idx="2222">
                  <c:v>1.5915815586744486E-2</c:v>
                </c:pt>
                <c:pt idx="2223">
                  <c:v>1.591376028089897E-2</c:v>
                </c:pt>
                <c:pt idx="2224">
                  <c:v>1.5911676190158985E-2</c:v>
                </c:pt>
                <c:pt idx="2225">
                  <c:v>1.5909563262486159E-2</c:v>
                </c:pt>
                <c:pt idx="2226">
                  <c:v>1.5907421445682246E-2</c:v>
                </c:pt>
                <c:pt idx="2227">
                  <c:v>1.5905250688028616E-2</c:v>
                </c:pt>
                <c:pt idx="2228">
                  <c:v>1.5903050937247087E-2</c:v>
                </c:pt>
                <c:pt idx="2229">
                  <c:v>1.5900822141219351E-2</c:v>
                </c:pt>
                <c:pt idx="2230">
                  <c:v>1.589856424814684E-2</c:v>
                </c:pt>
                <c:pt idx="2231">
                  <c:v>1.5896277205911247E-2</c:v>
                </c:pt>
                <c:pt idx="2232">
                  <c:v>1.589396096239426E-2</c:v>
                </c:pt>
                <c:pt idx="2233">
                  <c:v>1.5891615465717379E-2</c:v>
                </c:pt>
                <c:pt idx="2234">
                  <c:v>1.5889240663602422E-2</c:v>
                </c:pt>
                <c:pt idx="2235">
                  <c:v>1.5886836504250823E-2</c:v>
                </c:pt>
                <c:pt idx="2236">
                  <c:v>1.5884402935624209E-2</c:v>
                </c:pt>
                <c:pt idx="2237">
                  <c:v>1.5881939905524334E-2</c:v>
                </c:pt>
                <c:pt idx="2238">
                  <c:v>1.587944736199276E-2</c:v>
                </c:pt>
                <c:pt idx="2239">
                  <c:v>1.5876925252911178E-2</c:v>
                </c:pt>
                <c:pt idx="2240">
                  <c:v>1.5874373526560959E-2</c:v>
                </c:pt>
                <c:pt idx="2241">
                  <c:v>1.5871792130504048E-2</c:v>
                </c:pt>
                <c:pt idx="2242">
                  <c:v>1.586918101294188E-2</c:v>
                </c:pt>
                <c:pt idx="2243">
                  <c:v>1.5866540121756145E-2</c:v>
                </c:pt>
                <c:pt idx="2244">
                  <c:v>1.5863869404828534E-2</c:v>
                </c:pt>
                <c:pt idx="2245">
                  <c:v>1.5860780569161292E-2</c:v>
                </c:pt>
                <c:pt idx="2246">
                  <c:v>1.5858438286153742E-2</c:v>
                </c:pt>
                <c:pt idx="2247">
                  <c:v>1.5855677780169941E-2</c:v>
                </c:pt>
                <c:pt idx="2248">
                  <c:v>1.5852887240530578E-2</c:v>
                </c:pt>
                <c:pt idx="2249">
                  <c:v>1.5850066614877534E-2</c:v>
                </c:pt>
                <c:pt idx="2250">
                  <c:v>1.584721585149218E-2</c:v>
                </c:pt>
                <c:pt idx="2251">
                  <c:v>1.5844334898256207E-2</c:v>
                </c:pt>
                <c:pt idx="2252">
                  <c:v>1.5841423702891433E-2</c:v>
                </c:pt>
                <c:pt idx="2253">
                  <c:v>1.5838482213679228E-2</c:v>
                </c:pt>
                <c:pt idx="2254">
                  <c:v>1.5835510378501283E-2</c:v>
                </c:pt>
                <c:pt idx="2255">
                  <c:v>1.5832508145319224E-2</c:v>
                </c:pt>
                <c:pt idx="2256">
                  <c:v>1.5829475461934805E-2</c:v>
                </c:pt>
                <c:pt idx="2257">
                  <c:v>1.5826412276549462E-2</c:v>
                </c:pt>
                <c:pt idx="2258">
                  <c:v>1.582331853712482E-2</c:v>
                </c:pt>
                <c:pt idx="2259">
                  <c:v>1.5819295892507412E-2</c:v>
                </c:pt>
                <c:pt idx="2260">
                  <c:v>1.5817039187524529E-2</c:v>
                </c:pt>
                <c:pt idx="2261">
                  <c:v>1.5813853473432005E-2</c:v>
                </c:pt>
                <c:pt idx="2262">
                  <c:v>1.5810636996986815E-2</c:v>
                </c:pt>
                <c:pt idx="2263">
                  <c:v>1.5806923289165553E-2</c:v>
                </c:pt>
                <c:pt idx="2264">
                  <c:v>1.5804111549204691E-2</c:v>
                </c:pt>
                <c:pt idx="2265">
                  <c:v>1.5800802473711073E-2</c:v>
                </c:pt>
                <c:pt idx="2266">
                  <c:v>1.5797462427871167E-2</c:v>
                </c:pt>
                <c:pt idx="2267">
                  <c:v>1.57940913596466E-2</c:v>
                </c:pt>
                <c:pt idx="2268">
                  <c:v>1.5790689216759191E-2</c:v>
                </c:pt>
                <c:pt idx="2269">
                  <c:v>1.5787255947410372E-2</c:v>
                </c:pt>
                <c:pt idx="2270">
                  <c:v>1.5783791499481836E-2</c:v>
                </c:pt>
                <c:pt idx="2271">
                  <c:v>1.5780295821095081E-2</c:v>
                </c:pt>
                <c:pt idx="2272">
                  <c:v>1.5776768859891988E-2</c:v>
                </c:pt>
                <c:pt idx="2273">
                  <c:v>1.5773210564233864E-2</c:v>
                </c:pt>
                <c:pt idx="2274">
                  <c:v>1.5769620881682656E-2</c:v>
                </c:pt>
                <c:pt idx="2275">
                  <c:v>1.5765999760519733E-2</c:v>
                </c:pt>
                <c:pt idx="2276">
                  <c:v>1.5762347148546851E-2</c:v>
                </c:pt>
                <c:pt idx="2277">
                  <c:v>1.5758662993725636E-2</c:v>
                </c:pt>
                <c:pt idx="2278">
                  <c:v>1.575494724409765E-2</c:v>
                </c:pt>
                <c:pt idx="2279">
                  <c:v>1.5751199847704456E-2</c:v>
                </c:pt>
                <c:pt idx="2280">
                  <c:v>1.5747420752347807E-2</c:v>
                </c:pt>
                <c:pt idx="2281">
                  <c:v>1.5743609905909395E-2</c:v>
                </c:pt>
                <c:pt idx="2282">
                  <c:v>1.5739767256510717E-2</c:v>
                </c:pt>
                <c:pt idx="2283">
                  <c:v>1.5735892752193337E-2</c:v>
                </c:pt>
                <c:pt idx="2284">
                  <c:v>1.5731986340838944E-2</c:v>
                </c:pt>
                <c:pt idx="2285">
                  <c:v>1.5728047970329229E-2</c:v>
                </c:pt>
                <c:pt idx="2286">
                  <c:v>1.5724077588865626E-2</c:v>
                </c:pt>
                <c:pt idx="2287">
                  <c:v>1.5720075144169954E-2</c:v>
                </c:pt>
                <c:pt idx="2288">
                  <c:v>1.5716040584203839E-2</c:v>
                </c:pt>
                <c:pt idx="2289">
                  <c:v>1.5711973857008843E-2</c:v>
                </c:pt>
                <c:pt idx="2290">
                  <c:v>1.5707874910626529E-2</c:v>
                </c:pt>
                <c:pt idx="2291">
                  <c:v>1.5703743692938588E-2</c:v>
                </c:pt>
                <c:pt idx="2292">
                  <c:v>1.5699580151906645E-2</c:v>
                </c:pt>
                <c:pt idx="2293">
                  <c:v>1.5695384235492327E-2</c:v>
                </c:pt>
                <c:pt idx="2294">
                  <c:v>1.5691155891737196E-2</c:v>
                </c:pt>
                <c:pt idx="2295">
                  <c:v>1.568689506860288E-2</c:v>
                </c:pt>
                <c:pt idx="2296">
                  <c:v>1.5682601713811195E-2</c:v>
                </c:pt>
                <c:pt idx="2297">
                  <c:v>1.567703380128016E-2</c:v>
                </c:pt>
                <c:pt idx="2298">
                  <c:v>1.5672665893564641E-2</c:v>
                </c:pt>
                <c:pt idx="2299">
                  <c:v>1.5668895946090444E-2</c:v>
                </c:pt>
                <c:pt idx="2300">
                  <c:v>1.5664467263949433E-2</c:v>
                </c:pt>
                <c:pt idx="2301">
                  <c:v>1.5660005782525133E-2</c:v>
                </c:pt>
                <c:pt idx="2302">
                  <c:v>1.5655511450098913E-2</c:v>
                </c:pt>
                <c:pt idx="2303">
                  <c:v>1.5650984214632402E-2</c:v>
                </c:pt>
                <c:pt idx="2304">
                  <c:v>1.5646424023927352E-2</c:v>
                </c:pt>
                <c:pt idx="2305">
                  <c:v>1.5641830825945391E-2</c:v>
                </c:pt>
                <c:pt idx="2306">
                  <c:v>1.5637204568648144E-2</c:v>
                </c:pt>
                <c:pt idx="2307">
                  <c:v>1.5632545200157111E-2</c:v>
                </c:pt>
                <c:pt idx="2308">
                  <c:v>1.5627852668274045E-2</c:v>
                </c:pt>
                <c:pt idx="2309">
                  <c:v>1.5623126921200381E-2</c:v>
                </c:pt>
                <c:pt idx="2310">
                  <c:v>1.5618367906657937E-2</c:v>
                </c:pt>
                <c:pt idx="2311">
                  <c:v>1.561357557260834E-2</c:v>
                </c:pt>
                <c:pt idx="2312">
                  <c:v>1.5608749867173088E-2</c:v>
                </c:pt>
                <c:pt idx="2313">
                  <c:v>1.5603890738313808E-2</c:v>
                </c:pt>
                <c:pt idx="2314">
                  <c:v>1.5597594090950295E-2</c:v>
                </c:pt>
                <c:pt idx="2315">
                  <c:v>1.5594056493095643E-2</c:v>
                </c:pt>
                <c:pt idx="2316">
                  <c:v>1.5588401015769193E-2</c:v>
                </c:pt>
                <c:pt idx="2317">
                  <c:v>1.5583402863716955E-2</c:v>
                </c:pt>
                <c:pt idx="2318">
                  <c:v>1.5578371020614767E-2</c:v>
                </c:pt>
                <c:pt idx="2319">
                  <c:v>1.5573305434504192E-2</c:v>
                </c:pt>
                <c:pt idx="2320">
                  <c:v>1.5568206052947176E-2</c:v>
                </c:pt>
                <c:pt idx="2321">
                  <c:v>1.5563072824305024E-2</c:v>
                </c:pt>
                <c:pt idx="2322">
                  <c:v>1.5557905696539365E-2</c:v>
                </c:pt>
                <c:pt idx="2323">
                  <c:v>1.5552704617451951E-2</c:v>
                </c:pt>
                <c:pt idx="2324">
                  <c:v>1.554746953500441E-2</c:v>
                </c:pt>
                <c:pt idx="2325">
                  <c:v>1.5542200397158368E-2</c:v>
                </c:pt>
                <c:pt idx="2326">
                  <c:v>1.5536897152035323E-2</c:v>
                </c:pt>
                <c:pt idx="2327">
                  <c:v>1.5531559747516965E-2</c:v>
                </c:pt>
                <c:pt idx="2328">
                  <c:v>1.5526188131564922E-2</c:v>
                </c:pt>
                <c:pt idx="2329">
                  <c:v>1.5520782251980947E-2</c:v>
                </c:pt>
                <c:pt idx="2330">
                  <c:v>1.5515342057046411E-2</c:v>
                </c:pt>
                <c:pt idx="2331">
                  <c:v>1.5509867494483132E-2</c:v>
                </c:pt>
                <c:pt idx="2332">
                  <c:v>1.5504358512412608E-2</c:v>
                </c:pt>
                <c:pt idx="2333">
                  <c:v>1.5498815058716531E-2</c:v>
                </c:pt>
                <c:pt idx="2334">
                  <c:v>1.5493237081356526E-2</c:v>
                </c:pt>
                <c:pt idx="2335">
                  <c:v>1.5487624528294219E-2</c:v>
                </c:pt>
                <c:pt idx="2336">
                  <c:v>1.5481977347411302E-2</c:v>
                </c:pt>
                <c:pt idx="2337">
                  <c:v>1.5476295486989144E-2</c:v>
                </c:pt>
                <c:pt idx="2338">
                  <c:v>1.5470578894589693E-2</c:v>
                </c:pt>
                <c:pt idx="2339">
                  <c:v>1.5464827518414381E-2</c:v>
                </c:pt>
                <c:pt idx="2340">
                  <c:v>1.5459041306424837E-2</c:v>
                </c:pt>
                <c:pt idx="2341">
                  <c:v>1.5453220206582685E-2</c:v>
                </c:pt>
                <c:pt idx="2342">
                  <c:v>1.5447364166689681E-2</c:v>
                </c:pt>
                <c:pt idx="2343">
                  <c:v>1.5441473134867323E-2</c:v>
                </c:pt>
                <c:pt idx="2344">
                  <c:v>1.5435547059157173E-2</c:v>
                </c:pt>
                <c:pt idx="2345">
                  <c:v>1.5429585887360986E-2</c:v>
                </c:pt>
                <c:pt idx="2346">
                  <c:v>1.5423589567520324E-2</c:v>
                </c:pt>
                <c:pt idx="2347">
                  <c:v>1.5417558047516877E-2</c:v>
                </c:pt>
                <c:pt idx="2348">
                  <c:v>1.5411491275472144E-2</c:v>
                </c:pt>
                <c:pt idx="2349">
                  <c:v>1.5403421986261989E-2</c:v>
                </c:pt>
                <c:pt idx="2350">
                  <c:v>1.5397268858521329E-2</c:v>
                </c:pt>
                <c:pt idx="2351">
                  <c:v>1.5392194198176057E-2</c:v>
                </c:pt>
                <c:pt idx="2352">
                  <c:v>1.5385980827238299E-2</c:v>
                </c:pt>
                <c:pt idx="2353">
                  <c:v>1.5379731936553398E-2</c:v>
                </c:pt>
                <c:pt idx="2354">
                  <c:v>1.537344747408298E-2</c:v>
                </c:pt>
                <c:pt idx="2355">
                  <c:v>1.5367127387868607E-2</c:v>
                </c:pt>
                <c:pt idx="2356">
                  <c:v>1.5360771625712033E-2</c:v>
                </c:pt>
                <c:pt idx="2357">
                  <c:v>1.5354380135814694E-2</c:v>
                </c:pt>
                <c:pt idx="2358">
                  <c:v>1.5347952865898407E-2</c:v>
                </c:pt>
                <c:pt idx="2359">
                  <c:v>1.534148976408467E-2</c:v>
                </c:pt>
                <c:pt idx="2360">
                  <c:v>1.5334990778335111E-2</c:v>
                </c:pt>
                <c:pt idx="2361">
                  <c:v>1.532845585653142E-2</c:v>
                </c:pt>
                <c:pt idx="2362">
                  <c:v>1.5321884946635222E-2</c:v>
                </c:pt>
                <c:pt idx="2363">
                  <c:v>1.5314685764504787E-2</c:v>
                </c:pt>
                <c:pt idx="2364">
                  <c:v>1.5304822706054821E-2</c:v>
                </c:pt>
                <c:pt idx="2365">
                  <c:v>1.5298122842750672E-2</c:v>
                </c:pt>
                <c:pt idx="2366">
                  <c:v>1.5291386753544245E-2</c:v>
                </c:pt>
                <c:pt idx="2367">
                  <c:v>1.5283643940833258E-2</c:v>
                </c:pt>
                <c:pt idx="2368">
                  <c:v>1.5277805689191126E-2</c:v>
                </c:pt>
                <c:pt idx="2369">
                  <c:v>1.5270960610047624E-2</c:v>
                </c:pt>
                <c:pt idx="2370">
                  <c:v>1.5264079096848349E-2</c:v>
                </c:pt>
                <c:pt idx="2371">
                  <c:v>1.5257161097634864E-2</c:v>
                </c:pt>
                <c:pt idx="2372">
                  <c:v>1.5250206560049051E-2</c:v>
                </c:pt>
                <c:pt idx="2373">
                  <c:v>1.5243215432612089E-2</c:v>
                </c:pt>
                <c:pt idx="2374">
                  <c:v>1.5236187662885925E-2</c:v>
                </c:pt>
                <c:pt idx="2375">
                  <c:v>1.5229123198832184E-2</c:v>
                </c:pt>
                <c:pt idx="2376">
                  <c:v>1.5222021988572365E-2</c:v>
                </c:pt>
                <c:pt idx="2377">
                  <c:v>1.5214883980148031E-2</c:v>
                </c:pt>
                <c:pt idx="2378">
                  <c:v>1.5207709121440871E-2</c:v>
                </c:pt>
                <c:pt idx="2379">
                  <c:v>1.5200497360252641E-2</c:v>
                </c:pt>
                <c:pt idx="2380">
                  <c:v>1.5193248644704838E-2</c:v>
                </c:pt>
                <c:pt idx="2381">
                  <c:v>1.5185962922679153E-2</c:v>
                </c:pt>
                <c:pt idx="2382">
                  <c:v>1.5178640142297084E-2</c:v>
                </c:pt>
                <c:pt idx="2383">
                  <c:v>1.5171280251360386E-2</c:v>
                </c:pt>
                <c:pt idx="2384">
                  <c:v>1.5163883198070494E-2</c:v>
                </c:pt>
                <c:pt idx="2385">
                  <c:v>1.5156448929989352E-2</c:v>
                </c:pt>
                <c:pt idx="2386">
                  <c:v>1.5148977395478269E-2</c:v>
                </c:pt>
                <c:pt idx="2387">
                  <c:v>1.5141468542259062E-2</c:v>
                </c:pt>
                <c:pt idx="2388">
                  <c:v>1.513392231845323E-2</c:v>
                </c:pt>
                <c:pt idx="2389">
                  <c:v>1.5126338672022399E-2</c:v>
                </c:pt>
                <c:pt idx="2390">
                  <c:v>1.5118717550768324E-2</c:v>
                </c:pt>
                <c:pt idx="2391">
                  <c:v>1.5111058902732566E-2</c:v>
                </c:pt>
                <c:pt idx="2392">
                  <c:v>1.5103362676036625E-2</c:v>
                </c:pt>
                <c:pt idx="2393">
                  <c:v>1.5095628818402318E-2</c:v>
                </c:pt>
                <c:pt idx="2394">
                  <c:v>1.5087857277871208E-2</c:v>
                </c:pt>
                <c:pt idx="2395">
                  <c:v>1.508004800264473E-2</c:v>
                </c:pt>
                <c:pt idx="2396">
                  <c:v>1.5072200940364766E-2</c:v>
                </c:pt>
                <c:pt idx="2397">
                  <c:v>1.5064316039072878E-2</c:v>
                </c:pt>
                <c:pt idx="2398">
                  <c:v>1.5056393246970501E-2</c:v>
                </c:pt>
                <c:pt idx="2399">
                  <c:v>1.5048432511699517E-2</c:v>
                </c:pt>
                <c:pt idx="2400">
                  <c:v>1.5040433781381424E-2</c:v>
                </c:pt>
                <c:pt idx="2401">
                  <c:v>1.5029831129744764E-2</c:v>
                </c:pt>
                <c:pt idx="2402">
                  <c:v>1.5023165460608112E-2</c:v>
                </c:pt>
                <c:pt idx="2403">
                  <c:v>1.501620909992063E-2</c:v>
                </c:pt>
                <c:pt idx="2404">
                  <c:v>1.5008057868950431E-2</c:v>
                </c:pt>
                <c:pt idx="2405">
                  <c:v>1.4999868382981063E-2</c:v>
                </c:pt>
                <c:pt idx="2406">
                  <c:v>1.4991640589654409E-2</c:v>
                </c:pt>
                <c:pt idx="2407">
                  <c:v>1.4983374437171904E-2</c:v>
                </c:pt>
                <c:pt idx="2408">
                  <c:v>1.4975069873095492E-2</c:v>
                </c:pt>
                <c:pt idx="2409">
                  <c:v>1.4966726845866418E-2</c:v>
                </c:pt>
                <c:pt idx="2410">
                  <c:v>1.4958345303206499E-2</c:v>
                </c:pt>
                <c:pt idx="2411">
                  <c:v>1.4949925192997426E-2</c:v>
                </c:pt>
                <c:pt idx="2412">
                  <c:v>1.494146646352057E-2</c:v>
                </c:pt>
                <c:pt idx="2413">
                  <c:v>1.4932969062577683E-2</c:v>
                </c:pt>
                <c:pt idx="2414">
                  <c:v>1.4921986925457986E-2</c:v>
                </c:pt>
                <c:pt idx="2415">
                  <c:v>1.491585803790052E-2</c:v>
                </c:pt>
                <c:pt idx="2416">
                  <c:v>1.4907244310169432E-2</c:v>
                </c:pt>
                <c:pt idx="2417">
                  <c:v>1.4898591702898756E-2</c:v>
                </c:pt>
                <c:pt idx="2418">
                  <c:v>1.4889900163890246E-2</c:v>
                </c:pt>
                <c:pt idx="2419">
                  <c:v>1.4879919238284245E-2</c:v>
                </c:pt>
                <c:pt idx="2420">
                  <c:v>1.487240008274604E-2</c:v>
                </c:pt>
                <c:pt idx="2421">
                  <c:v>1.4863591436693468E-2</c:v>
                </c:pt>
                <c:pt idx="2422">
                  <c:v>1.4854743650669633E-2</c:v>
                </c:pt>
                <c:pt idx="2423">
                  <c:v>1.484585667303584E-2</c:v>
                </c:pt>
                <c:pt idx="2424">
                  <c:v>1.4836930451433972E-2</c:v>
                </c:pt>
                <c:pt idx="2425">
                  <c:v>1.4827964933905591E-2</c:v>
                </c:pt>
                <c:pt idx="2426">
                  <c:v>1.481896006849226E-2</c:v>
                </c:pt>
                <c:pt idx="2427">
                  <c:v>1.4809915803155604E-2</c:v>
                </c:pt>
                <c:pt idx="2428">
                  <c:v>1.4800832085937188E-2</c:v>
                </c:pt>
                <c:pt idx="2429">
                  <c:v>1.4791708864478892E-2</c:v>
                </c:pt>
                <c:pt idx="2430">
                  <c:v>1.4782546087062087E-2</c:v>
                </c:pt>
                <c:pt idx="2431">
                  <c:v>1.47733437016484E-2</c:v>
                </c:pt>
                <c:pt idx="2432">
                  <c:v>1.4764101656039585E-2</c:v>
                </c:pt>
                <c:pt idx="2433">
                  <c:v>1.4754819898277205E-2</c:v>
                </c:pt>
                <c:pt idx="2434">
                  <c:v>1.4745498376322885E-2</c:v>
                </c:pt>
                <c:pt idx="2435">
                  <c:v>1.4736137038138253E-2</c:v>
                </c:pt>
                <c:pt idx="2436">
                  <c:v>1.4726735831844806E-2</c:v>
                </c:pt>
                <c:pt idx="2437">
                  <c:v>1.4717294705164363E-2</c:v>
                </c:pt>
                <c:pt idx="2438">
                  <c:v>1.4707813606138487E-2</c:v>
                </c:pt>
                <c:pt idx="2439">
                  <c:v>1.4698292482808739E-2</c:v>
                </c:pt>
                <c:pt idx="2440">
                  <c:v>1.4688731283216683E-2</c:v>
                </c:pt>
                <c:pt idx="2441">
                  <c:v>1.46791299550042E-2</c:v>
                </c:pt>
                <c:pt idx="2442">
                  <c:v>1.4669488446532597E-2</c:v>
                </c:pt>
                <c:pt idx="2443">
                  <c:v>1.4659806705523692E-2</c:v>
                </c:pt>
                <c:pt idx="2444">
                  <c:v>1.4650084679939113E-2</c:v>
                </c:pt>
                <c:pt idx="2445">
                  <c:v>1.4640322317900356E-2</c:v>
                </c:pt>
                <c:pt idx="2446">
                  <c:v>1.4630519567209177E-2</c:v>
                </c:pt>
                <c:pt idx="2447">
                  <c:v>1.462067637606701E-2</c:v>
                </c:pt>
                <c:pt idx="2448">
                  <c:v>1.4610792692035801E-2</c:v>
                </c:pt>
                <c:pt idx="2449">
                  <c:v>1.4600868463556793E-2</c:v>
                </c:pt>
                <c:pt idx="2450">
                  <c:v>1.4590903638271868E-2</c:v>
                </c:pt>
                <c:pt idx="2451">
                  <c:v>1.4580898164222589E-2</c:v>
                </c:pt>
                <c:pt idx="2452">
                  <c:v>1.4570851989530453E-2</c:v>
                </c:pt>
                <c:pt idx="2453">
                  <c:v>1.4559320742453252E-2</c:v>
                </c:pt>
                <c:pt idx="2454">
                  <c:v>1.4549187176546852E-2</c:v>
                </c:pt>
                <c:pt idx="2455">
                  <c:v>1.4540468740174006E-2</c:v>
                </c:pt>
                <c:pt idx="2456">
                  <c:v>1.4530259242047094E-2</c:v>
                </c:pt>
                <c:pt idx="2457">
                  <c:v>1.4520008783005522E-2</c:v>
                </c:pt>
                <c:pt idx="2458">
                  <c:v>1.4509717310851045E-2</c:v>
                </c:pt>
                <c:pt idx="2459">
                  <c:v>1.4499384773785096E-2</c:v>
                </c:pt>
                <c:pt idx="2460">
                  <c:v>1.4489011119769302E-2</c:v>
                </c:pt>
                <c:pt idx="2461">
                  <c:v>1.4478596296685353E-2</c:v>
                </c:pt>
                <c:pt idx="2462">
                  <c:v>1.4468140252335004E-2</c:v>
                </c:pt>
                <c:pt idx="2463">
                  <c:v>1.4457642934999626E-2</c:v>
                </c:pt>
                <c:pt idx="2464">
                  <c:v>1.4447104292560908E-2</c:v>
                </c:pt>
                <c:pt idx="2465">
                  <c:v>1.4436524272820606E-2</c:v>
                </c:pt>
                <c:pt idx="2466">
                  <c:v>1.4425902823900216E-2</c:v>
                </c:pt>
                <c:pt idx="2467">
                  <c:v>1.4415239893761367E-2</c:v>
                </c:pt>
                <c:pt idx="2468">
                  <c:v>1.4404535430285748E-2</c:v>
                </c:pt>
                <c:pt idx="2469">
                  <c:v>1.4390711436416126E-2</c:v>
                </c:pt>
                <c:pt idx="2470">
                  <c:v>1.4383001695330577E-2</c:v>
                </c:pt>
                <c:pt idx="2471">
                  <c:v>1.4372172319774279E-2</c:v>
                </c:pt>
                <c:pt idx="2472">
                  <c:v>1.4361301202967525E-2</c:v>
                </c:pt>
                <c:pt idx="2473">
                  <c:v>1.4350388292552196E-2</c:v>
                </c:pt>
                <c:pt idx="2474">
                  <c:v>1.4339433536729729E-2</c:v>
                </c:pt>
                <c:pt idx="2475">
                  <c:v>1.4328436883381812E-2</c:v>
                </c:pt>
                <c:pt idx="2476">
                  <c:v>1.4317398280390137E-2</c:v>
                </c:pt>
                <c:pt idx="2477">
                  <c:v>1.4306317675956137E-2</c:v>
                </c:pt>
                <c:pt idx="2478">
                  <c:v>1.4295195017961504E-2</c:v>
                </c:pt>
                <c:pt idx="2479">
                  <c:v>1.4284030254207991E-2</c:v>
                </c:pt>
                <c:pt idx="2480">
                  <c:v>1.4272823332817097E-2</c:v>
                </c:pt>
                <c:pt idx="2481">
                  <c:v>1.4261574201750449E-2</c:v>
                </c:pt>
                <c:pt idx="2482">
                  <c:v>1.4250282809049608E-2</c:v>
                </c:pt>
                <c:pt idx="2483">
                  <c:v>1.4238949102356457E-2</c:v>
                </c:pt>
                <c:pt idx="2484">
                  <c:v>1.4227573029952367E-2</c:v>
                </c:pt>
                <c:pt idx="2485">
                  <c:v>1.4216154539798964E-2</c:v>
                </c:pt>
                <c:pt idx="2486">
                  <c:v>1.4204693579777938E-2</c:v>
                </c:pt>
                <c:pt idx="2487">
                  <c:v>1.419319009777098E-2</c:v>
                </c:pt>
                <c:pt idx="2488">
                  <c:v>1.4181644041979524E-2</c:v>
                </c:pt>
                <c:pt idx="2489">
                  <c:v>1.4170055360125389E-2</c:v>
                </c:pt>
                <c:pt idx="2490">
                  <c:v>1.4158424000330072E-2</c:v>
                </c:pt>
                <c:pt idx="2491">
                  <c:v>1.4146749910475265E-2</c:v>
                </c:pt>
                <c:pt idx="2492">
                  <c:v>1.4134980018614129E-2</c:v>
                </c:pt>
                <c:pt idx="2493">
                  <c:v>1.4123160879746521E-2</c:v>
                </c:pt>
                <c:pt idx="2494">
                  <c:v>1.4111361238162701E-2</c:v>
                </c:pt>
                <c:pt idx="2495">
                  <c:v>1.4099581161088892E-2</c:v>
                </c:pt>
                <c:pt idx="2496">
                  <c:v>1.4087820716310873E-2</c:v>
                </c:pt>
                <c:pt idx="2497">
                  <c:v>1.4076079971294675E-2</c:v>
                </c:pt>
                <c:pt idx="2498">
                  <c:v>1.406435899334646E-2</c:v>
                </c:pt>
                <c:pt idx="2499">
                  <c:v>1.4052657850172068E-2</c:v>
                </c:pt>
                <c:pt idx="2500">
                  <c:v>1.4040976609397404E-2</c:v>
                </c:pt>
                <c:pt idx="2501">
                  <c:v>1.4029315338168757E-2</c:v>
                </c:pt>
                <c:pt idx="2502">
                  <c:v>1.4017674104271904E-2</c:v>
                </c:pt>
                <c:pt idx="2503">
                  <c:v>1.4006052975172878E-2</c:v>
                </c:pt>
                <c:pt idx="2504">
                  <c:v>1.3994452018417647E-2</c:v>
                </c:pt>
                <c:pt idx="2505">
                  <c:v>1.3982871301232436E-2</c:v>
                </c:pt>
                <c:pt idx="2506">
                  <c:v>1.3971310891482958E-2</c:v>
                </c:pt>
                <c:pt idx="2507">
                  <c:v>1.3959770856635245E-2</c:v>
                </c:pt>
                <c:pt idx="2508">
                  <c:v>1.3948251264075395E-2</c:v>
                </c:pt>
                <c:pt idx="2509">
                  <c:v>1.3936752181189505E-2</c:v>
                </c:pt>
                <c:pt idx="2510">
                  <c:v>1.392527367576335E-2</c:v>
                </c:pt>
                <c:pt idx="2511">
                  <c:v>1.3913815815183028E-2</c:v>
                </c:pt>
                <c:pt idx="2512">
                  <c:v>1.3902378666994508E-2</c:v>
                </c:pt>
                <c:pt idx="2513">
                  <c:v>1.3890962298663823E-2</c:v>
                </c:pt>
                <c:pt idx="2514">
                  <c:v>1.3879566777816876E-2</c:v>
                </c:pt>
                <c:pt idx="2515">
                  <c:v>1.3868192171839766E-2</c:v>
                </c:pt>
                <c:pt idx="2516">
                  <c:v>1.3856838548198525E-2</c:v>
                </c:pt>
                <c:pt idx="2517">
                  <c:v>1.3845505974519057E-2</c:v>
                </c:pt>
                <c:pt idx="2518">
                  <c:v>1.3834194518347331E-2</c:v>
                </c:pt>
                <c:pt idx="2519">
                  <c:v>1.3819682355755702E-2</c:v>
                </c:pt>
                <c:pt idx="2520">
                  <c:v>1.3811635228151431E-2</c:v>
                </c:pt>
                <c:pt idx="2521">
                  <c:v>1.3800387529379066E-2</c:v>
                </c:pt>
                <c:pt idx="2522">
                  <c:v>1.3789161217978574E-2</c:v>
                </c:pt>
                <c:pt idx="2523">
                  <c:v>1.3776357423154195E-2</c:v>
                </c:pt>
                <c:pt idx="2524">
                  <c:v>1.3766773027716894E-2</c:v>
                </c:pt>
                <c:pt idx="2525">
                  <c:v>1.3755611283867708E-2</c:v>
                </c:pt>
                <c:pt idx="2526">
                  <c:v>1.3744471197494335E-2</c:v>
                </c:pt>
                <c:pt idx="2527">
                  <c:v>1.3733352836142743E-2</c:v>
                </c:pt>
                <c:pt idx="2528">
                  <c:v>1.3722256267358901E-2</c:v>
                </c:pt>
                <c:pt idx="2529">
                  <c:v>1.3711181558688779E-2</c:v>
                </c:pt>
                <c:pt idx="2530">
                  <c:v>1.3700128777678344E-2</c:v>
                </c:pt>
                <c:pt idx="2531">
                  <c:v>1.3689097991473886E-2</c:v>
                </c:pt>
                <c:pt idx="2532">
                  <c:v>1.367808926810099E-2</c:v>
                </c:pt>
                <c:pt idx="2533">
                  <c:v>1.3667102674705944E-2</c:v>
                </c:pt>
                <c:pt idx="2534">
                  <c:v>1.365613827899459E-2</c:v>
                </c:pt>
                <c:pt idx="2535">
                  <c:v>1.3645196148353023E-2</c:v>
                </c:pt>
                <c:pt idx="2536">
                  <c:v>1.3634276350327212E-2</c:v>
                </c:pt>
                <c:pt idx="2537">
                  <c:v>1.3623378952463128E-2</c:v>
                </c:pt>
                <c:pt idx="2538">
                  <c:v>1.3612504022386673E-2</c:v>
                </c:pt>
                <c:pt idx="2539">
                  <c:v>1.3601651627324074E-2</c:v>
                </c:pt>
                <c:pt idx="2540">
                  <c:v>1.359082183498117E-2</c:v>
                </c:pt>
                <c:pt idx="2541">
                  <c:v>1.358001471274406E-2</c:v>
                </c:pt>
                <c:pt idx="2542">
                  <c:v>1.3569230328398518E-2</c:v>
                </c:pt>
                <c:pt idx="2543">
                  <c:v>1.3558468749170771E-2</c:v>
                </c:pt>
                <c:pt idx="2544">
                  <c:v>1.3547730042606787E-2</c:v>
                </c:pt>
                <c:pt idx="2545">
                  <c:v>1.3537014276332471E-2</c:v>
                </c:pt>
                <c:pt idx="2546">
                  <c:v>1.3526321517813855E-2</c:v>
                </c:pt>
                <c:pt idx="2547">
                  <c:v>1.3515651834437037E-2</c:v>
                </c:pt>
                <c:pt idx="2548">
                  <c:v>1.3505005293987793E-2</c:v>
                </c:pt>
                <c:pt idx="2549">
                  <c:v>1.3494381963772284E-2</c:v>
                </c:pt>
                <c:pt idx="2550">
                  <c:v>1.3483781911256543E-2</c:v>
                </c:pt>
                <c:pt idx="2551">
                  <c:v>1.347320520414641E-2</c:v>
                </c:pt>
                <c:pt idx="2552">
                  <c:v>1.3462651909748047E-2</c:v>
                </c:pt>
                <c:pt idx="2553">
                  <c:v>1.3452122095767294E-2</c:v>
                </c:pt>
                <c:pt idx="2554">
                  <c:v>1.3441615829590248E-2</c:v>
                </c:pt>
                <c:pt idx="2555">
                  <c:v>1.3431133178762877E-2</c:v>
                </c:pt>
                <c:pt idx="2556">
                  <c:v>1.342067421067128E-2</c:v>
                </c:pt>
                <c:pt idx="2557">
                  <c:v>1.3407261874069931E-2</c:v>
                </c:pt>
                <c:pt idx="2558">
                  <c:v>1.3396857291834152E-2</c:v>
                </c:pt>
                <c:pt idx="2559">
                  <c:v>1.3387958102049069E-2</c:v>
                </c:pt>
                <c:pt idx="2560">
                  <c:v>1.3377597968018407E-2</c:v>
                </c:pt>
                <c:pt idx="2561">
                  <c:v>1.3367261863885815E-2</c:v>
                </c:pt>
                <c:pt idx="2562">
                  <c:v>1.3356949857437073E-2</c:v>
                </c:pt>
                <c:pt idx="2563">
                  <c:v>1.3346662015898403E-2</c:v>
                </c:pt>
                <c:pt idx="2564">
                  <c:v>1.3336398407055583E-2</c:v>
                </c:pt>
                <c:pt idx="2565">
                  <c:v>1.3326159098374646E-2</c:v>
                </c:pt>
                <c:pt idx="2566">
                  <c:v>1.3315944157161752E-2</c:v>
                </c:pt>
                <c:pt idx="2567">
                  <c:v>1.3305753651202679E-2</c:v>
                </c:pt>
                <c:pt idx="2568">
                  <c:v>1.329558764772365E-2</c:v>
                </c:pt>
                <c:pt idx="2569">
                  <c:v>1.3285446214510443E-2</c:v>
                </c:pt>
                <c:pt idx="2570">
                  <c:v>1.3275329418869219E-2</c:v>
                </c:pt>
                <c:pt idx="2571">
                  <c:v>1.3265237328425883E-2</c:v>
                </c:pt>
                <c:pt idx="2572">
                  <c:v>1.3255170010486594E-2</c:v>
                </c:pt>
                <c:pt idx="2573">
                  <c:v>1.3245127532997003E-2</c:v>
                </c:pt>
                <c:pt idx="2574">
                  <c:v>1.3232252384609566E-2</c:v>
                </c:pt>
                <c:pt idx="2575">
                  <c:v>1.3223691897490397E-2</c:v>
                </c:pt>
                <c:pt idx="2576">
                  <c:v>1.3215149816367955E-2</c:v>
                </c:pt>
                <c:pt idx="2577">
                  <c:v>1.3205207374618055E-2</c:v>
                </c:pt>
                <c:pt idx="2578">
                  <c:v>1.3195290110568081E-2</c:v>
                </c:pt>
                <c:pt idx="2579">
                  <c:v>1.3185398091764E-2</c:v>
                </c:pt>
                <c:pt idx="2580">
                  <c:v>1.3175531385831718E-2</c:v>
                </c:pt>
                <c:pt idx="2581">
                  <c:v>1.3165690060077395E-2</c:v>
                </c:pt>
                <c:pt idx="2582">
                  <c:v>1.3155874181967064E-2</c:v>
                </c:pt>
                <c:pt idx="2583">
                  <c:v>1.3146083819286503E-2</c:v>
                </c:pt>
                <c:pt idx="2584">
                  <c:v>1.3136319039501743E-2</c:v>
                </c:pt>
                <c:pt idx="2585">
                  <c:v>1.3126579909839009E-2</c:v>
                </c:pt>
                <c:pt idx="2586">
                  <c:v>1.3116866498084079E-2</c:v>
                </c:pt>
                <c:pt idx="2587">
                  <c:v>1.3107178871702985E-2</c:v>
                </c:pt>
                <c:pt idx="2588">
                  <c:v>1.3097517098161759E-2</c:v>
                </c:pt>
                <c:pt idx="2589">
                  <c:v>1.3087881244926436E-2</c:v>
                </c:pt>
                <c:pt idx="2590">
                  <c:v>1.3078271379542983E-2</c:v>
                </c:pt>
                <c:pt idx="2591">
                  <c:v>1.3068687569557369E-2</c:v>
                </c:pt>
                <c:pt idx="2592">
                  <c:v>1.3059129882435627E-2</c:v>
                </c:pt>
                <c:pt idx="2593">
                  <c:v>1.3049598385803662E-2</c:v>
                </c:pt>
                <c:pt idx="2594">
                  <c:v>1.3040093147047571E-2</c:v>
                </c:pt>
                <c:pt idx="2595">
                  <c:v>1.3030614233713322E-2</c:v>
                </c:pt>
                <c:pt idx="2596">
                  <c:v>1.3021161713187013E-2</c:v>
                </c:pt>
                <c:pt idx="2597">
                  <c:v>1.3011735653094547E-2</c:v>
                </c:pt>
                <c:pt idx="2598">
                  <c:v>1.3002336121221703E-2</c:v>
                </c:pt>
                <c:pt idx="2599">
                  <c:v>1.2992963184634831E-2</c:v>
                </c:pt>
                <c:pt idx="2600">
                  <c:v>1.2983616910959839E-2</c:v>
                </c:pt>
                <c:pt idx="2601">
                  <c:v>1.2974297367822629E-2</c:v>
                </c:pt>
                <c:pt idx="2602">
                  <c:v>1.2965004622689236E-2</c:v>
                </c:pt>
                <c:pt idx="2603">
                  <c:v>1.2955738743185563E-2</c:v>
                </c:pt>
                <c:pt idx="2604">
                  <c:v>1.2946499796537836E-2</c:v>
                </c:pt>
                <c:pt idx="2605">
                  <c:v>1.2937287850451895E-2</c:v>
                </c:pt>
                <c:pt idx="2606">
                  <c:v>1.2928102972393773E-2</c:v>
                </c:pt>
                <c:pt idx="2607">
                  <c:v>1.2918945229829504E-2</c:v>
                </c:pt>
                <c:pt idx="2608">
                  <c:v>1.2909814690544863E-2</c:v>
                </c:pt>
                <c:pt idx="2609">
                  <c:v>1.2898115506043695E-2</c:v>
                </c:pt>
                <c:pt idx="2610">
                  <c:v>1.2889047398498832E-2</c:v>
                </c:pt>
                <c:pt idx="2611">
                  <c:v>1.2881296560287581E-2</c:v>
                </c:pt>
                <c:pt idx="2612">
                  <c:v>1.2872279438518319E-2</c:v>
                </c:pt>
                <c:pt idx="2613">
                  <c:v>1.2863289866951177E-2</c:v>
                </c:pt>
                <c:pt idx="2614">
                  <c:v>1.2854327913132124E-2</c:v>
                </c:pt>
                <c:pt idx="2615">
                  <c:v>1.2845393644607128E-2</c:v>
                </c:pt>
                <c:pt idx="2616">
                  <c:v>1.2836487128922158E-2</c:v>
                </c:pt>
                <c:pt idx="2617">
                  <c:v>1.2827608433303439E-2</c:v>
                </c:pt>
                <c:pt idx="2618">
                  <c:v>1.2818757625776556E-2</c:v>
                </c:pt>
                <c:pt idx="2619">
                  <c:v>1.2809934773487797E-2</c:v>
                </c:pt>
                <c:pt idx="2620">
                  <c:v>1.2801139943983131E-2</c:v>
                </c:pt>
                <c:pt idx="2621">
                  <c:v>1.2792373204888463E-2</c:v>
                </c:pt>
                <c:pt idx="2622">
                  <c:v>1.2783634623669826E-2</c:v>
                </c:pt>
                <c:pt idx="2623">
                  <c:v>1.2774924267713317E-2</c:v>
                </c:pt>
                <c:pt idx="2624">
                  <c:v>1.276624220464484E-2</c:v>
                </c:pt>
                <c:pt idx="2625">
                  <c:v>1.2754340507710182E-2</c:v>
                </c:pt>
                <c:pt idx="2626">
                  <c:v>1.2748963227355858E-2</c:v>
                </c:pt>
                <c:pt idx="2627">
                  <c:v>1.273914066675097E-2</c:v>
                </c:pt>
                <c:pt idx="2628">
                  <c:v>1.2731798231531144E-2</c:v>
                </c:pt>
                <c:pt idx="2629">
                  <c:v>1.2723258645532809E-2</c:v>
                </c:pt>
                <c:pt idx="2630">
                  <c:v>1.2714747757618383E-2</c:v>
                </c:pt>
                <c:pt idx="2631">
                  <c:v>1.2706265634854219E-2</c:v>
                </c:pt>
                <c:pt idx="2632">
                  <c:v>1.2697812345345838E-2</c:v>
                </c:pt>
                <c:pt idx="2633">
                  <c:v>1.2689387956159592E-2</c:v>
                </c:pt>
                <c:pt idx="2634">
                  <c:v>1.2680992535001323E-2</c:v>
                </c:pt>
                <c:pt idx="2635">
                  <c:v>1.2672626149337063E-2</c:v>
                </c:pt>
                <c:pt idx="2636">
                  <c:v>1.2664288866632845E-2</c:v>
                </c:pt>
                <c:pt idx="2637">
                  <c:v>1.2655980754434637E-2</c:v>
                </c:pt>
                <c:pt idx="2638">
                  <c:v>1.2647701880368345E-2</c:v>
                </c:pt>
                <c:pt idx="2639">
                  <c:v>1.2639452311820065E-2</c:v>
                </c:pt>
                <c:pt idx="2640">
                  <c:v>1.2631232116255831E-2</c:v>
                </c:pt>
                <c:pt idx="2641">
                  <c:v>1.2623041361301546E-2</c:v>
                </c:pt>
                <c:pt idx="2642">
                  <c:v>1.2614880114423244E-2</c:v>
                </c:pt>
                <c:pt idx="2643">
                  <c:v>1.2606748443086957E-2</c:v>
                </c:pt>
                <c:pt idx="2644">
                  <c:v>1.2598646414758718E-2</c:v>
                </c:pt>
                <c:pt idx="2645">
                  <c:v>1.2590574097224305E-2</c:v>
                </c:pt>
                <c:pt idx="2646">
                  <c:v>1.2582531557630006E-2</c:v>
                </c:pt>
                <c:pt idx="2647">
                  <c:v>1.2574518863761597E-2</c:v>
                </c:pt>
                <c:pt idx="2648">
                  <c:v>1.2566536083085111E-2</c:v>
                </c:pt>
                <c:pt idx="2649">
                  <c:v>1.255858328290671E-2</c:v>
                </c:pt>
                <c:pt idx="2650">
                  <c:v>1.2550660530932234E-2</c:v>
                </c:pt>
                <c:pt idx="2651">
                  <c:v>1.2542767894707652E-2</c:v>
                </c:pt>
                <c:pt idx="2652">
                  <c:v>1.2534905441539124E-2</c:v>
                </c:pt>
                <c:pt idx="2653">
                  <c:v>1.2527073239212427E-2</c:v>
                </c:pt>
                <c:pt idx="2654">
                  <c:v>1.2519271354953787E-2</c:v>
                </c:pt>
                <c:pt idx="2655">
                  <c:v>1.251149985654898E-2</c:v>
                </c:pt>
                <c:pt idx="2656">
                  <c:v>1.250375881122423E-2</c:v>
                </c:pt>
                <c:pt idx="2657">
                  <c:v>1.2496048286605443E-2</c:v>
                </c:pt>
                <c:pt idx="2658">
                  <c:v>1.2488368350318524E-2</c:v>
                </c:pt>
                <c:pt idx="2659">
                  <c:v>1.2480719069829505E-2</c:v>
                </c:pt>
                <c:pt idx="2660">
                  <c:v>1.2473100512524482E-2</c:v>
                </c:pt>
                <c:pt idx="2661">
                  <c:v>1.2462701915261221E-2</c:v>
                </c:pt>
                <c:pt idx="2662">
                  <c:v>1.2455157730997257E-2</c:v>
                </c:pt>
                <c:pt idx="2663">
                  <c:v>1.2449357243493608E-2</c:v>
                </c:pt>
                <c:pt idx="2664">
                  <c:v>1.244186668755809E-2</c:v>
                </c:pt>
                <c:pt idx="2665">
                  <c:v>1.2434407201968867E-2</c:v>
                </c:pt>
                <c:pt idx="2666">
                  <c:v>1.2426978854511717E-2</c:v>
                </c:pt>
                <c:pt idx="2667">
                  <c:v>1.2419581712332928E-2</c:v>
                </c:pt>
                <c:pt idx="2668">
                  <c:v>1.2412215843298213E-2</c:v>
                </c:pt>
                <c:pt idx="2669">
                  <c:v>1.2404881314713734E-2</c:v>
                </c:pt>
                <c:pt idx="2670">
                  <c:v>1.2397578194125458E-2</c:v>
                </c:pt>
                <c:pt idx="2671">
                  <c:v>1.2390306549239227E-2</c:v>
                </c:pt>
                <c:pt idx="2672">
                  <c:v>1.2383066447121394E-2</c:v>
                </c:pt>
                <c:pt idx="2673">
                  <c:v>1.2375857955717606E-2</c:v>
                </c:pt>
                <c:pt idx="2674">
                  <c:v>1.2367486761323931E-2</c:v>
                </c:pt>
                <c:pt idx="2675">
                  <c:v>1.2357467457793092E-2</c:v>
                </c:pt>
                <c:pt idx="2676">
                  <c:v>1.2350372412281985E-2</c:v>
                </c:pt>
                <c:pt idx="2677">
                  <c:v>1.2343309285958171E-2</c:v>
                </c:pt>
                <c:pt idx="2678">
                  <c:v>1.2336278146287682E-2</c:v>
                </c:pt>
                <c:pt idx="2679">
                  <c:v>1.2328281812132857E-2</c:v>
                </c:pt>
                <c:pt idx="2680">
                  <c:v>1.2322312097170496E-2</c:v>
                </c:pt>
                <c:pt idx="2681">
                  <c:v>1.2315377322575927E-2</c:v>
                </c:pt>
                <c:pt idx="2682">
                  <c:v>1.2308474804738623E-2</c:v>
                </c:pt>
                <c:pt idx="2683">
                  <c:v>1.2301604611204553E-2</c:v>
                </c:pt>
                <c:pt idx="2684">
                  <c:v>1.2294766809519686E-2</c:v>
                </c:pt>
                <c:pt idx="2685">
                  <c:v>1.2287961466830311E-2</c:v>
                </c:pt>
                <c:pt idx="2686">
                  <c:v>1.2281188651162012E-2</c:v>
                </c:pt>
                <c:pt idx="2687">
                  <c:v>1.2274448429581142E-2</c:v>
                </c:pt>
                <c:pt idx="2688">
                  <c:v>1.2267740869873478E-2</c:v>
                </c:pt>
                <c:pt idx="2689">
                  <c:v>1.2261066039425117E-2</c:v>
                </c:pt>
                <c:pt idx="2690">
                  <c:v>1.2254424005861964E-2</c:v>
                </c:pt>
                <c:pt idx="2691">
                  <c:v>1.2247814836490178E-2</c:v>
                </c:pt>
                <c:pt idx="2692">
                  <c:v>1.2241238599095539E-2</c:v>
                </c:pt>
                <c:pt idx="2693">
                  <c:v>1.2234695360904269E-2</c:v>
                </c:pt>
                <c:pt idx="2694">
                  <c:v>1.2228185189782081E-2</c:v>
                </c:pt>
                <c:pt idx="2695">
                  <c:v>1.222170815279533E-2</c:v>
                </c:pt>
                <c:pt idx="2696">
                  <c:v>1.2215264317809726E-2</c:v>
                </c:pt>
                <c:pt idx="2697">
                  <c:v>1.2208853752211368E-2</c:v>
                </c:pt>
                <c:pt idx="2698">
                  <c:v>1.2202476523546224E-2</c:v>
                </c:pt>
                <c:pt idx="2699">
                  <c:v>1.2196132699280327E-2</c:v>
                </c:pt>
                <c:pt idx="2700">
                  <c:v>1.2189822346799772E-2</c:v>
                </c:pt>
                <c:pt idx="2701">
                  <c:v>1.2183545533890339E-2</c:v>
                </c:pt>
                <c:pt idx="2702">
                  <c:v>1.2177302327938122E-2</c:v>
                </c:pt>
                <c:pt idx="2703">
                  <c:v>1.2171092796409155E-2</c:v>
                </c:pt>
                <c:pt idx="2704">
                  <c:v>1.2164917006769471E-2</c:v>
                </c:pt>
                <c:pt idx="2705">
                  <c:v>1.2158775026724911E-2</c:v>
                </c:pt>
                <c:pt idx="2706">
                  <c:v>1.2152666923581634E-2</c:v>
                </c:pt>
                <c:pt idx="2707">
                  <c:v>1.2146592764885611E-2</c:v>
                </c:pt>
                <c:pt idx="2708">
                  <c:v>1.2140552618422618E-2</c:v>
                </c:pt>
                <c:pt idx="2709">
                  <c:v>1.2134546551259007E-2</c:v>
                </c:pt>
                <c:pt idx="2710">
                  <c:v>1.2128574631180555E-2</c:v>
                </c:pt>
                <c:pt idx="2711">
                  <c:v>1.2122636925653296E-2</c:v>
                </c:pt>
                <c:pt idx="2712">
                  <c:v>1.2116733502223198E-2</c:v>
                </c:pt>
                <c:pt idx="2713">
                  <c:v>1.2108980398104485E-2</c:v>
                </c:pt>
                <c:pt idx="2714">
                  <c:v>1.2104199062656917E-2</c:v>
                </c:pt>
                <c:pt idx="2715">
                  <c:v>1.209922959933607E-2</c:v>
                </c:pt>
                <c:pt idx="2716">
                  <c:v>1.2093463979194752E-2</c:v>
                </c:pt>
                <c:pt idx="2717">
                  <c:v>1.2087732978640631E-2</c:v>
                </c:pt>
                <c:pt idx="2718">
                  <c:v>1.2082036665299611E-2</c:v>
                </c:pt>
                <c:pt idx="2719">
                  <c:v>1.2076375106557791E-2</c:v>
                </c:pt>
                <c:pt idx="2720">
                  <c:v>1.2070748369881201E-2</c:v>
                </c:pt>
                <c:pt idx="2721">
                  <c:v>1.2065156522815812E-2</c:v>
                </c:pt>
                <c:pt idx="2722">
                  <c:v>1.2059599633067464E-2</c:v>
                </c:pt>
                <c:pt idx="2723">
                  <c:v>1.2054077767862381E-2</c:v>
                </c:pt>
                <c:pt idx="2724">
                  <c:v>1.2048590995066277E-2</c:v>
                </c:pt>
                <c:pt idx="2725">
                  <c:v>1.2043139381745505E-2</c:v>
                </c:pt>
                <c:pt idx="2726">
                  <c:v>1.203772299568584E-2</c:v>
                </c:pt>
                <c:pt idx="2727">
                  <c:v>1.2032341904353316E-2</c:v>
                </c:pt>
                <c:pt idx="2728">
                  <c:v>1.2026996175213966E-2</c:v>
                </c:pt>
                <c:pt idx="2729">
                  <c:v>1.2020175164577651E-2</c:v>
                </c:pt>
                <c:pt idx="2730">
                  <c:v>1.2016411073778599E-2</c:v>
                </c:pt>
                <c:pt idx="2731">
                  <c:v>1.2011171836494583E-2</c:v>
                </c:pt>
                <c:pt idx="2732">
                  <c:v>1.2005968231427744E-2</c:v>
                </c:pt>
                <c:pt idx="2733">
                  <c:v>1.2000800326203986E-2</c:v>
                </c:pt>
                <c:pt idx="2734">
                  <c:v>1.1995668188129471E-2</c:v>
                </c:pt>
                <c:pt idx="2735">
                  <c:v>1.1990571884989976E-2</c:v>
                </c:pt>
                <c:pt idx="2736">
                  <c:v>1.1985511484171596E-2</c:v>
                </c:pt>
                <c:pt idx="2737">
                  <c:v>1.1980487053220301E-2</c:v>
                </c:pt>
                <c:pt idx="2738">
                  <c:v>1.1975498659442252E-2</c:v>
                </c:pt>
                <c:pt idx="2739">
                  <c:v>1.1970546370543289E-2</c:v>
                </c:pt>
                <c:pt idx="2740">
                  <c:v>1.1965630254229254E-2</c:v>
                </c:pt>
                <c:pt idx="2741">
                  <c:v>1.1960750377646434E-2</c:v>
                </c:pt>
                <c:pt idx="2742">
                  <c:v>1.1955906808500671E-2</c:v>
                </c:pt>
                <c:pt idx="2743">
                  <c:v>1.195109961401819E-2</c:v>
                </c:pt>
                <c:pt idx="2744">
                  <c:v>1.1946328862224576E-2</c:v>
                </c:pt>
                <c:pt idx="2745">
                  <c:v>1.1941594620346052E-2</c:v>
                </c:pt>
                <c:pt idx="2746">
                  <c:v>1.1936896955688781E-2</c:v>
                </c:pt>
                <c:pt idx="2747">
                  <c:v>1.193223593619841E-2</c:v>
                </c:pt>
                <c:pt idx="2748">
                  <c:v>1.1927611629021229E-2</c:v>
                </c:pt>
                <c:pt idx="2749">
                  <c:v>1.1923024101863078E-2</c:v>
                </c:pt>
                <c:pt idx="2750">
                  <c:v>1.1918473422110054E-2</c:v>
                </c:pt>
                <c:pt idx="2751">
                  <c:v>1.1913959657467998E-2</c:v>
                </c:pt>
                <c:pt idx="2752">
                  <c:v>1.1909482875323008E-2</c:v>
                </c:pt>
                <c:pt idx="2753">
                  <c:v>1.1905043143061178E-2</c:v>
                </c:pt>
                <c:pt idx="2754">
                  <c:v>1.1900640528388351E-2</c:v>
                </c:pt>
                <c:pt idx="2755">
                  <c:v>1.1896275098690623E-2</c:v>
                </c:pt>
                <c:pt idx="2756">
                  <c:v>1.1891946921673835E-2</c:v>
                </c:pt>
                <c:pt idx="2757">
                  <c:v>1.1887656064644148E-2</c:v>
                </c:pt>
                <c:pt idx="2758">
                  <c:v>1.1883402594987658E-2</c:v>
                </c:pt>
                <c:pt idx="2759">
                  <c:v>1.187918658072995E-2</c:v>
                </c:pt>
                <c:pt idx="2760">
                  <c:v>1.1875008088857442E-2</c:v>
                </c:pt>
                <c:pt idx="2761">
                  <c:v>1.1870867187235845E-2</c:v>
                </c:pt>
                <c:pt idx="2762">
                  <c:v>1.1866763943091385E-2</c:v>
                </c:pt>
                <c:pt idx="2763">
                  <c:v>1.1862698424209839E-2</c:v>
                </c:pt>
                <c:pt idx="2764">
                  <c:v>1.1858670697817431E-2</c:v>
                </c:pt>
                <c:pt idx="2765">
                  <c:v>1.1854680831540065E-2</c:v>
                </c:pt>
                <c:pt idx="2766">
                  <c:v>1.1850728893083584E-2</c:v>
                </c:pt>
                <c:pt idx="2767">
                  <c:v>1.1846814949754148E-2</c:v>
                </c:pt>
                <c:pt idx="2768">
                  <c:v>1.1842939069097724E-2</c:v>
                </c:pt>
                <c:pt idx="2769">
                  <c:v>1.1839101318580347E-2</c:v>
                </c:pt>
                <c:pt idx="2770">
                  <c:v>1.1835301765827921E-2</c:v>
                </c:pt>
                <c:pt idx="2771">
                  <c:v>1.1831540478306479E-2</c:v>
                </c:pt>
                <c:pt idx="2772">
                  <c:v>1.1827817523402118E-2</c:v>
                </c:pt>
                <c:pt idx="2773">
                  <c:v>1.1824132968740741E-2</c:v>
                </c:pt>
                <c:pt idx="2774">
                  <c:v>1.182048688186832E-2</c:v>
                </c:pt>
                <c:pt idx="2775">
                  <c:v>1.1816879330330821E-2</c:v>
                </c:pt>
                <c:pt idx="2776">
                  <c:v>1.1813310381514341E-2</c:v>
                </c:pt>
                <c:pt idx="2777">
                  <c:v>1.1809780103044787E-2</c:v>
                </c:pt>
                <c:pt idx="2778">
                  <c:v>1.1806288562228318E-2</c:v>
                </c:pt>
                <c:pt idx="2779">
                  <c:v>1.1802835826770774E-2</c:v>
                </c:pt>
                <c:pt idx="2780">
                  <c:v>1.1798453724169988E-2</c:v>
                </c:pt>
                <c:pt idx="2781">
                  <c:v>1.179604704195647E-2</c:v>
                </c:pt>
                <c:pt idx="2782">
                  <c:v>1.1792711127531774E-2</c:v>
                </c:pt>
                <c:pt idx="2783">
                  <c:v>1.1789414288330136E-2</c:v>
                </c:pt>
                <c:pt idx="2784">
                  <c:v>1.1786156592137331E-2</c:v>
                </c:pt>
                <c:pt idx="2785">
                  <c:v>1.1782938106179586E-2</c:v>
                </c:pt>
                <c:pt idx="2786">
                  <c:v>1.1779758898322612E-2</c:v>
                </c:pt>
                <c:pt idx="2787">
                  <c:v>1.1776619035712699E-2</c:v>
                </c:pt>
                <c:pt idx="2788">
                  <c:v>1.1773518586055687E-2</c:v>
                </c:pt>
                <c:pt idx="2789">
                  <c:v>1.1770457616897545E-2</c:v>
                </c:pt>
                <c:pt idx="2790">
                  <c:v>1.1767436195464498E-2</c:v>
                </c:pt>
                <c:pt idx="2791">
                  <c:v>1.1764454389702195E-2</c:v>
                </c:pt>
                <c:pt idx="2792">
                  <c:v>1.176151226683686E-2</c:v>
                </c:pt>
                <c:pt idx="2793">
                  <c:v>1.1758609894334526E-2</c:v>
                </c:pt>
                <c:pt idx="2794">
                  <c:v>1.1755747339980971E-2</c:v>
                </c:pt>
                <c:pt idx="2795">
                  <c:v>1.1752924671002418E-2</c:v>
                </c:pt>
                <c:pt idx="2796">
                  <c:v>1.1750141955104709E-2</c:v>
                </c:pt>
                <c:pt idx="2797">
                  <c:v>1.1747399259673941E-2</c:v>
                </c:pt>
                <c:pt idx="2798">
                  <c:v>1.1744696652256081E-2</c:v>
                </c:pt>
                <c:pt idx="2799">
                  <c:v>1.17420342003971E-2</c:v>
                </c:pt>
                <c:pt idx="2800">
                  <c:v>1.173941197156303E-2</c:v>
                </c:pt>
                <c:pt idx="2801">
                  <c:v>1.1736830033219903E-2</c:v>
                </c:pt>
                <c:pt idx="2802">
                  <c:v>1.173428845307356E-2</c:v>
                </c:pt>
                <c:pt idx="2803">
                  <c:v>1.1731787298510099E-2</c:v>
                </c:pt>
                <c:pt idx="2804">
                  <c:v>1.1729326636995552E-2</c:v>
                </c:pt>
                <c:pt idx="2805">
                  <c:v>1.1726906536155823E-2</c:v>
                </c:pt>
                <c:pt idx="2806">
                  <c:v>1.172452706337701E-2</c:v>
                </c:pt>
                <c:pt idx="2807">
                  <c:v>1.1722188286364954E-2</c:v>
                </c:pt>
                <c:pt idx="2808">
                  <c:v>1.1719890272265943E-2</c:v>
                </c:pt>
                <c:pt idx="2809">
                  <c:v>1.1717633088945689E-2</c:v>
                </c:pt>
                <c:pt idx="2810">
                  <c:v>1.1715416803790291E-2</c:v>
                </c:pt>
                <c:pt idx="2811">
                  <c:v>1.1713241484425652E-2</c:v>
                </c:pt>
                <c:pt idx="2812">
                  <c:v>1.1711107198077997E-2</c:v>
                </c:pt>
                <c:pt idx="2813">
                  <c:v>1.1709014012533103E-2</c:v>
                </c:pt>
                <c:pt idx="2814">
                  <c:v>1.1706961995177068E-2</c:v>
                </c:pt>
                <c:pt idx="2815">
                  <c:v>1.1704951213475923E-2</c:v>
                </c:pt>
                <c:pt idx="2816">
                  <c:v>1.1702981735135509E-2</c:v>
                </c:pt>
                <c:pt idx="2817">
                  <c:v>1.1700781564689677E-2</c:v>
                </c:pt>
                <c:pt idx="2818">
                  <c:v>1.16991669581612E-2</c:v>
                </c:pt>
                <c:pt idx="2819">
                  <c:v>1.169732179445937E-2</c:v>
                </c:pt>
                <c:pt idx="2820">
                  <c:v>1.1695518204222211E-2</c:v>
                </c:pt>
                <c:pt idx="2821">
                  <c:v>1.1693756254675947E-2</c:v>
                </c:pt>
                <c:pt idx="2822">
                  <c:v>1.1692036013446483E-2</c:v>
                </c:pt>
                <c:pt idx="2823">
                  <c:v>1.1690357548159724E-2</c:v>
                </c:pt>
                <c:pt idx="2824">
                  <c:v>1.1688720926121832E-2</c:v>
                </c:pt>
                <c:pt idx="2825">
                  <c:v>1.1687126214878774E-2</c:v>
                </c:pt>
                <c:pt idx="2826">
                  <c:v>1.1685573482056455E-2</c:v>
                </c:pt>
                <c:pt idx="2827">
                  <c:v>1.1684062795200845E-2</c:v>
                </c:pt>
                <c:pt idx="2828">
                  <c:v>1.1682594221538167E-2</c:v>
                </c:pt>
                <c:pt idx="2829">
                  <c:v>1.1681167828934136E-2</c:v>
                </c:pt>
                <c:pt idx="2830">
                  <c:v>1.1679395984263152E-2</c:v>
                </c:pt>
                <c:pt idx="2831">
                  <c:v>1.1678441856366462E-2</c:v>
                </c:pt>
                <c:pt idx="2832">
                  <c:v>1.167714241141482E-2</c:v>
                </c:pt>
                <c:pt idx="2833">
                  <c:v>1.167588541730602E-2</c:v>
                </c:pt>
                <c:pt idx="2834">
                  <c:v>1.167467094198571E-2</c:v>
                </c:pt>
                <c:pt idx="2835">
                  <c:v>1.1673335119972705E-2</c:v>
                </c:pt>
                <c:pt idx="2836">
                  <c:v>1.1672369816455586E-2</c:v>
                </c:pt>
                <c:pt idx="2837">
                  <c:v>1.1671283301257773E-2</c:v>
                </c:pt>
                <c:pt idx="2838">
                  <c:v>1.1670239574712582E-2</c:v>
                </c:pt>
                <c:pt idx="2839">
                  <c:v>1.1669238704286045E-2</c:v>
                </c:pt>
                <c:pt idx="2840">
                  <c:v>1.1668280757204386E-2</c:v>
                </c:pt>
                <c:pt idx="2841">
                  <c:v>1.1667365801253382E-2</c:v>
                </c:pt>
                <c:pt idx="2842">
                  <c:v>1.1666493903899067E-2</c:v>
                </c:pt>
                <c:pt idx="2843">
                  <c:v>1.1665665132527536E-2</c:v>
                </c:pt>
                <c:pt idx="2844">
                  <c:v>1.1664879554684759E-2</c:v>
                </c:pt>
                <c:pt idx="2845">
                  <c:v>1.1664137238156513E-2</c:v>
                </c:pt>
                <c:pt idx="2846">
                  <c:v>1.1663438250089087E-2</c:v>
                </c:pt>
                <c:pt idx="2847">
                  <c:v>1.1662782658108384E-2</c:v>
                </c:pt>
                <c:pt idx="2848">
                  <c:v>1.166217052984031E-2</c:v>
                </c:pt>
                <c:pt idx="2849">
                  <c:v>1.1661601932670962E-2</c:v>
                </c:pt>
                <c:pt idx="2850">
                  <c:v>1.1661076934146308E-2</c:v>
                </c:pt>
                <c:pt idx="2851">
                  <c:v>1.1660595601732382E-2</c:v>
                </c:pt>
                <c:pt idx="2852">
                  <c:v>1.1660158003055088E-2</c:v>
                </c:pt>
                <c:pt idx="2853">
                  <c:v>1.1659764205580458E-2</c:v>
                </c:pt>
                <c:pt idx="2854">
                  <c:v>1.1659414276774527E-2</c:v>
                </c:pt>
                <c:pt idx="2855">
                  <c:v>1.1659108284263198E-2</c:v>
                </c:pt>
                <c:pt idx="2856">
                  <c:v>1.1658846295432568E-2</c:v>
                </c:pt>
                <c:pt idx="2857">
                  <c:v>1.1658628377908542E-2</c:v>
                </c:pt>
                <c:pt idx="2858">
                  <c:v>1.1658454599077217E-2</c:v>
                </c:pt>
                <c:pt idx="2859">
                  <c:v>1.1658325026404626E-2</c:v>
                </c:pt>
                <c:pt idx="2860">
                  <c:v>1.1658239727676545E-2</c:v>
                </c:pt>
                <c:pt idx="2861">
                  <c:v>1.1658198770119199E-2</c:v>
                </c:pt>
                <c:pt idx="2862">
                  <c:v>1.165820222143843E-2</c:v>
                </c:pt>
                <c:pt idx="2863">
                  <c:v>1.1658250149100269E-2</c:v>
                </c:pt>
                <c:pt idx="2864">
                  <c:v>1.165834262057075E-2</c:v>
                </c:pt>
                <c:pt idx="2865">
                  <c:v>1.1658479703315905E-2</c:v>
                </c:pt>
                <c:pt idx="2866">
                  <c:v>1.1658661464961639E-2</c:v>
                </c:pt>
                <c:pt idx="2867">
                  <c:v>1.1658887973053922E-2</c:v>
                </c:pt>
                <c:pt idx="2868">
                  <c:v>1.1659159294978849E-2</c:v>
                </c:pt>
                <c:pt idx="2869">
                  <c:v>1.1659574094933234E-2</c:v>
                </c:pt>
                <c:pt idx="2870">
                  <c:v>1.1659948102158424E-2</c:v>
                </c:pt>
                <c:pt idx="2871">
                  <c:v>1.1660304521852183E-2</c:v>
                </c:pt>
                <c:pt idx="2872">
                  <c:v>1.1660762220451204E-2</c:v>
                </c:pt>
                <c:pt idx="2873">
                  <c:v>1.1661265080284977E-2</c:v>
                </c:pt>
                <c:pt idx="2874">
                  <c:v>1.1661813168499791E-2</c:v>
                </c:pt>
                <c:pt idx="2875">
                  <c:v>1.1662406552881421E-2</c:v>
                </c:pt>
                <c:pt idx="2876">
                  <c:v>1.1663045301055774E-2</c:v>
                </c:pt>
                <c:pt idx="2877">
                  <c:v>1.1663729480249074E-2</c:v>
                </c:pt>
                <c:pt idx="2878">
                  <c:v>1.1664459158087226E-2</c:v>
                </c:pt>
                <c:pt idx="2879">
                  <c:v>1.1665234402116198E-2</c:v>
                </c:pt>
                <c:pt idx="2880">
                  <c:v>1.1666055279802023E-2</c:v>
                </c:pt>
                <c:pt idx="2881">
                  <c:v>1.1666921858610735E-2</c:v>
                </c:pt>
                <c:pt idx="2882">
                  <c:v>1.1667834206248173E-2</c:v>
                </c:pt>
                <c:pt idx="2883">
                  <c:v>1.1668792390020499E-2</c:v>
                </c:pt>
                <c:pt idx="2884">
                  <c:v>1.1669796477553618E-2</c:v>
                </c:pt>
                <c:pt idx="2885">
                  <c:v>1.1671155006283129E-2</c:v>
                </c:pt>
                <c:pt idx="2886">
                  <c:v>1.1671942633846299E-2</c:v>
                </c:pt>
                <c:pt idx="2887">
                  <c:v>1.1673251777359894E-2</c:v>
                </c:pt>
                <c:pt idx="2888">
                  <c:v>1.1674273215254161E-2</c:v>
                </c:pt>
                <c:pt idx="2889">
                  <c:v>1.1675507834141285E-2</c:v>
                </c:pt>
                <c:pt idx="2890">
                  <c:v>1.1676788761825208E-2</c:v>
                </c:pt>
                <c:pt idx="2891">
                  <c:v>1.1678116065931832E-2</c:v>
                </c:pt>
                <c:pt idx="2892">
                  <c:v>1.1679489813687383E-2</c:v>
                </c:pt>
                <c:pt idx="2893">
                  <c:v>1.1680910072877637E-2</c:v>
                </c:pt>
                <c:pt idx="2894">
                  <c:v>1.1682376911048564E-2</c:v>
                </c:pt>
                <c:pt idx="2895">
                  <c:v>1.1683890395426388E-2</c:v>
                </c:pt>
                <c:pt idx="2896">
                  <c:v>1.1685450593716951E-2</c:v>
                </c:pt>
                <c:pt idx="2897">
                  <c:v>1.1687057573386284E-2</c:v>
                </c:pt>
                <c:pt idx="2898">
                  <c:v>1.1688711402140228E-2</c:v>
                </c:pt>
                <c:pt idx="2899">
                  <c:v>1.1690412147205009E-2</c:v>
                </c:pt>
                <c:pt idx="2900">
                  <c:v>1.1692159876126595E-2</c:v>
                </c:pt>
                <c:pt idx="2901">
                  <c:v>1.1693954656690764E-2</c:v>
                </c:pt>
                <c:pt idx="2902">
                  <c:v>1.1695796556043803E-2</c:v>
                </c:pt>
                <c:pt idx="2903">
                  <c:v>1.1697685641891553E-2</c:v>
                </c:pt>
                <c:pt idx="2904">
                  <c:v>1.169962198185992E-2</c:v>
                </c:pt>
                <c:pt idx="2905">
                  <c:v>1.1701605643255064E-2</c:v>
                </c:pt>
                <c:pt idx="2906">
                  <c:v>1.1703636693782826E-2</c:v>
                </c:pt>
                <c:pt idx="2907">
                  <c:v>1.1705715200669431E-2</c:v>
                </c:pt>
                <c:pt idx="2908">
                  <c:v>1.1707841231700655E-2</c:v>
                </c:pt>
                <c:pt idx="2909">
                  <c:v>1.1710014854262596E-2</c:v>
                </c:pt>
                <c:pt idx="2910">
                  <c:v>1.1712236135981158E-2</c:v>
                </c:pt>
                <c:pt idx="2911">
                  <c:v>1.1714505144082565E-2</c:v>
                </c:pt>
                <c:pt idx="2912">
                  <c:v>1.1716821946512468E-2</c:v>
                </c:pt>
                <c:pt idx="2913">
                  <c:v>1.171918661049709E-2</c:v>
                </c:pt>
                <c:pt idx="2914">
                  <c:v>1.17215992035824E-2</c:v>
                </c:pt>
                <c:pt idx="2915">
                  <c:v>1.1724059793234431E-2</c:v>
                </c:pt>
                <c:pt idx="2916">
                  <c:v>1.1726568447238961E-2</c:v>
                </c:pt>
                <c:pt idx="2917">
                  <c:v>1.1729125232742277E-2</c:v>
                </c:pt>
                <c:pt idx="2918">
                  <c:v>1.173173021745022E-2</c:v>
                </c:pt>
                <c:pt idx="2919">
                  <c:v>1.1734383468828824E-2</c:v>
                </c:pt>
                <c:pt idx="2920">
                  <c:v>1.1737085054583929E-2</c:v>
                </c:pt>
                <c:pt idx="2921">
                  <c:v>1.1740629652159384E-2</c:v>
                </c:pt>
                <c:pt idx="2922">
                  <c:v>1.1743441969498392E-2</c:v>
                </c:pt>
                <c:pt idx="2923">
                  <c:v>1.174589117129976E-2</c:v>
                </c:pt>
                <c:pt idx="2924">
                  <c:v>1.1748793717982764E-2</c:v>
                </c:pt>
                <c:pt idx="2925">
                  <c:v>1.1751744946044695E-2</c:v>
                </c:pt>
                <c:pt idx="2926">
                  <c:v>1.1754744922951588E-2</c:v>
                </c:pt>
                <c:pt idx="2927">
                  <c:v>1.1757793716409282E-2</c:v>
                </c:pt>
                <c:pt idx="2928">
                  <c:v>1.1760891393723938E-2</c:v>
                </c:pt>
                <c:pt idx="2929">
                  <c:v>1.1764038022601397E-2</c:v>
                </c:pt>
                <c:pt idx="2930">
                  <c:v>1.1767233670427757E-2</c:v>
                </c:pt>
                <c:pt idx="2931">
                  <c:v>1.1770478404828921E-2</c:v>
                </c:pt>
                <c:pt idx="2932">
                  <c:v>1.1773772293190987E-2</c:v>
                </c:pt>
                <c:pt idx="2933">
                  <c:v>1.1777115403219796E-2</c:v>
                </c:pt>
                <c:pt idx="2934">
                  <c:v>1.1780507802061635E-2</c:v>
                </c:pt>
                <c:pt idx="2935">
                  <c:v>1.1783949557662154E-2</c:v>
                </c:pt>
                <c:pt idx="2936">
                  <c:v>1.1789338498662261E-2</c:v>
                </c:pt>
                <c:pt idx="2937">
                  <c:v>1.1790981408443812E-2</c:v>
                </c:pt>
                <c:pt idx="2938">
                  <c:v>1.1794571638796825E-2</c:v>
                </c:pt>
                <c:pt idx="2939">
                  <c:v>1.1798666851925432E-2</c:v>
                </c:pt>
                <c:pt idx="2940">
                  <c:v>1.1802432186049927E-2</c:v>
                </c:pt>
                <c:pt idx="2941">
                  <c:v>1.1806178613218421E-2</c:v>
                </c:pt>
                <c:pt idx="2942">
                  <c:v>1.1809974878920215E-2</c:v>
                </c:pt>
                <c:pt idx="2943">
                  <c:v>1.1813821051100959E-2</c:v>
                </c:pt>
                <c:pt idx="2944">
                  <c:v>1.1817717197146749E-2</c:v>
                </c:pt>
                <c:pt idx="2945">
                  <c:v>1.1821663384523617E-2</c:v>
                </c:pt>
                <c:pt idx="2946">
                  <c:v>1.1825659680697598E-2</c:v>
                </c:pt>
                <c:pt idx="2947">
                  <c:v>1.1829706153294595E-2</c:v>
                </c:pt>
                <c:pt idx="2948">
                  <c:v>1.1833802869780641E-2</c:v>
                </c:pt>
                <c:pt idx="2949">
                  <c:v>1.1837949897621769E-2</c:v>
                </c:pt>
                <c:pt idx="2950">
                  <c:v>1.184214730452382E-2</c:v>
                </c:pt>
                <c:pt idx="2951">
                  <c:v>1.1846395157792955E-2</c:v>
                </c:pt>
                <c:pt idx="2952">
                  <c:v>1.1850693524975142E-2</c:v>
                </c:pt>
                <c:pt idx="2953">
                  <c:v>1.1855042473616351E-2</c:v>
                </c:pt>
                <c:pt idx="2954">
                  <c:v>1.1859442071262549E-2</c:v>
                </c:pt>
                <c:pt idx="2955">
                  <c:v>1.1863892385379771E-2</c:v>
                </c:pt>
                <c:pt idx="2956">
                  <c:v>1.186839348359392E-2</c:v>
                </c:pt>
                <c:pt idx="2957">
                  <c:v>1.1872945433291093E-2</c:v>
                </c:pt>
                <c:pt idx="2958">
                  <c:v>1.187754830201726E-2</c:v>
                </c:pt>
                <c:pt idx="2959">
                  <c:v>1.1882202157238453E-2</c:v>
                </c:pt>
                <c:pt idx="2960">
                  <c:v>1.1886907066580576E-2</c:v>
                </c:pt>
                <c:pt idx="2961">
                  <c:v>1.1891663097429728E-2</c:v>
                </c:pt>
                <c:pt idx="2962">
                  <c:v>1.1896470317571683E-2</c:v>
                </c:pt>
                <c:pt idx="2963">
                  <c:v>1.1901328794072796E-2</c:v>
                </c:pt>
                <c:pt idx="2964">
                  <c:v>1.1906238594798779E-2</c:v>
                </c:pt>
                <c:pt idx="2965">
                  <c:v>1.1911199787295601E-2</c:v>
                </c:pt>
                <c:pt idx="2966">
                  <c:v>1.1916212438869422E-2</c:v>
                </c:pt>
                <c:pt idx="2967">
                  <c:v>1.1921276617066212E-2</c:v>
                </c:pt>
                <c:pt idx="2968">
                  <c:v>1.1926392389352003E-2</c:v>
                </c:pt>
                <c:pt idx="2969">
                  <c:v>1.1931559823512572E-2</c:v>
                </c:pt>
                <c:pt idx="2970">
                  <c:v>1.193677898685408E-2</c:v>
                </c:pt>
                <c:pt idx="2971">
                  <c:v>1.1942049946842559E-2</c:v>
                </c:pt>
                <c:pt idx="2972">
                  <c:v>1.1947372771183851E-2</c:v>
                </c:pt>
                <c:pt idx="2973">
                  <c:v>1.1955842158615226E-2</c:v>
                </c:pt>
                <c:pt idx="2974">
                  <c:v>1.1961298658187403E-2</c:v>
                </c:pt>
                <c:pt idx="2975">
                  <c:v>1.1965626099579296E-2</c:v>
                </c:pt>
                <c:pt idx="2976">
                  <c:v>1.1971172333105073E-2</c:v>
                </c:pt>
                <c:pt idx="2977">
                  <c:v>1.1976770791415348E-2</c:v>
                </c:pt>
                <c:pt idx="2978">
                  <c:v>1.1982421541976152E-2</c:v>
                </c:pt>
                <c:pt idx="2979">
                  <c:v>1.1988124652360099E-2</c:v>
                </c:pt>
                <c:pt idx="2980">
                  <c:v>1.1993880190059869E-2</c:v>
                </c:pt>
                <c:pt idx="2981">
                  <c:v>1.199968822262143E-2</c:v>
                </c:pt>
                <c:pt idx="2982">
                  <c:v>1.2005548817564105E-2</c:v>
                </c:pt>
                <c:pt idx="2983">
                  <c:v>1.2011462042407217E-2</c:v>
                </c:pt>
                <c:pt idx="2984">
                  <c:v>1.2017427964670091E-2</c:v>
                </c:pt>
                <c:pt idx="2985">
                  <c:v>1.2023446651898695E-2</c:v>
                </c:pt>
                <c:pt idx="2986">
                  <c:v>1.2031733958499657E-2</c:v>
                </c:pt>
                <c:pt idx="2987">
                  <c:v>1.203699931592972E-2</c:v>
                </c:pt>
                <c:pt idx="2988">
                  <c:v>1.2043191434507605E-2</c:v>
                </c:pt>
                <c:pt idx="2989">
                  <c:v>1.2049436603689401E-2</c:v>
                </c:pt>
                <c:pt idx="2990">
                  <c:v>1.2055734890861203E-2</c:v>
                </c:pt>
                <c:pt idx="2991">
                  <c:v>1.2062998062685182E-2</c:v>
                </c:pt>
                <c:pt idx="2992">
                  <c:v>1.2068491089678446E-2</c:v>
                </c:pt>
                <c:pt idx="2993">
                  <c:v>1.2074949136415825E-2</c:v>
                </c:pt>
                <c:pt idx="2994">
                  <c:v>1.2081460571167213E-2</c:v>
                </c:pt>
                <c:pt idx="2995">
                  <c:v>1.2088025461638452E-2</c:v>
                </c:pt>
                <c:pt idx="2996">
                  <c:v>1.209464387537551E-2</c:v>
                </c:pt>
                <c:pt idx="2997">
                  <c:v>1.2101315879684549E-2</c:v>
                </c:pt>
                <c:pt idx="2998">
                  <c:v>1.2108041542271408E-2</c:v>
                </c:pt>
                <c:pt idx="2999">
                  <c:v>1.2114820930602122E-2</c:v>
                </c:pt>
                <c:pt idx="3000">
                  <c:v>1.2121654112222657E-2</c:v>
                </c:pt>
                <c:pt idx="3001">
                  <c:v>1.2128541154599048E-2</c:v>
                </c:pt>
                <c:pt idx="3002">
                  <c:v>1.2135482125197328E-2</c:v>
                </c:pt>
                <c:pt idx="3003">
                  <c:v>1.2142477091723336E-2</c:v>
                </c:pt>
                <c:pt idx="3004">
                  <c:v>1.2149526121483234E-2</c:v>
                </c:pt>
                <c:pt idx="3005">
                  <c:v>1.2156629282102926E-2</c:v>
                </c:pt>
                <c:pt idx="3006">
                  <c:v>1.216378664096851E-2</c:v>
                </c:pt>
                <c:pt idx="3007">
                  <c:v>1.2170998265785826E-2</c:v>
                </c:pt>
                <c:pt idx="3008">
                  <c:v>1.2178264223940971E-2</c:v>
                </c:pt>
                <c:pt idx="3009">
                  <c:v>1.2185584583139786E-2</c:v>
                </c:pt>
                <c:pt idx="3010">
                  <c:v>1.2192959410608495E-2</c:v>
                </c:pt>
                <c:pt idx="3011">
                  <c:v>1.2200388774052939E-2</c:v>
                </c:pt>
                <c:pt idx="3012">
                  <c:v>1.2207517687752301E-2</c:v>
                </c:pt>
                <c:pt idx="3013">
                  <c:v>1.2214453703593975E-2</c:v>
                </c:pt>
                <c:pt idx="3014">
                  <c:v>1.222138302175324E-2</c:v>
                </c:pt>
                <c:pt idx="3015">
                  <c:v>1.2228305616490687E-2</c:v>
                </c:pt>
                <c:pt idx="3016">
                  <c:v>1.2235221462466583E-2</c:v>
                </c:pt>
                <c:pt idx="3017">
                  <c:v>1.2242130534181328E-2</c:v>
                </c:pt>
                <c:pt idx="3018">
                  <c:v>1.2249032806215254E-2</c:v>
                </c:pt>
                <c:pt idx="3019">
                  <c:v>1.2255928252828951E-2</c:v>
                </c:pt>
                <c:pt idx="3020">
                  <c:v>1.2262816848602753E-2</c:v>
                </c:pt>
                <c:pt idx="3021">
                  <c:v>1.2269698568116993E-2</c:v>
                </c:pt>
                <c:pt idx="3022">
                  <c:v>1.2276573385792133E-2</c:v>
                </c:pt>
                <c:pt idx="3023">
                  <c:v>1.2283441276208507E-2</c:v>
                </c:pt>
                <c:pt idx="3024">
                  <c:v>1.2290302213626703E-2</c:v>
                </c:pt>
                <c:pt idx="3025">
                  <c:v>1.22981347387352E-2</c:v>
                </c:pt>
                <c:pt idx="3026">
                  <c:v>1.2304980691499878E-2</c:v>
                </c:pt>
                <c:pt idx="3027">
                  <c:v>1.2310843054095244E-2</c:v>
                </c:pt>
                <c:pt idx="3028">
                  <c:v>1.2317675925324068E-2</c:v>
                </c:pt>
                <c:pt idx="3029">
                  <c:v>1.2324501716056702E-2</c:v>
                </c:pt>
                <c:pt idx="3030">
                  <c:v>1.2331320400953416E-2</c:v>
                </c:pt>
                <c:pt idx="3031">
                  <c:v>1.2338131954514608E-2</c:v>
                </c:pt>
                <c:pt idx="3032">
                  <c:v>1.234493635116074E-2</c:v>
                </c:pt>
                <c:pt idx="3033">
                  <c:v>1.2351733565552081E-2</c:v>
                </c:pt>
                <c:pt idx="3034">
                  <c:v>1.2358523571869284E-2</c:v>
                </c:pt>
                <c:pt idx="3035">
                  <c:v>1.236530634477262E-2</c:v>
                </c:pt>
                <c:pt idx="3036">
                  <c:v>1.2372081858922357E-2</c:v>
                </c:pt>
                <c:pt idx="3037">
                  <c:v>1.2378850088659021E-2</c:v>
                </c:pt>
                <c:pt idx="3038">
                  <c:v>1.2385611008323139E-2</c:v>
                </c:pt>
                <c:pt idx="3039">
                  <c:v>1.239236459273485E-2</c:v>
                </c:pt>
                <c:pt idx="3040">
                  <c:v>1.240103695284489E-2</c:v>
                </c:pt>
                <c:pt idx="3041">
                  <c:v>1.2405849653083223E-2</c:v>
                </c:pt>
                <c:pt idx="3042">
                  <c:v>1.2412581078100615E-2</c:v>
                </c:pt>
                <c:pt idx="3043">
                  <c:v>1.2419305065787256E-2</c:v>
                </c:pt>
                <c:pt idx="3044">
                  <c:v>1.2426021590483671E-2</c:v>
                </c:pt>
                <c:pt idx="3045">
                  <c:v>1.2432730626610322E-2</c:v>
                </c:pt>
                <c:pt idx="3046">
                  <c:v>1.2439432148827478E-2</c:v>
                </c:pt>
                <c:pt idx="3047">
                  <c:v>1.2446126131635538E-2</c:v>
                </c:pt>
                <c:pt idx="3048">
                  <c:v>1.2452812549454961E-2</c:v>
                </c:pt>
                <c:pt idx="3049">
                  <c:v>1.2459491376706211E-2</c:v>
                </c:pt>
                <c:pt idx="3050">
                  <c:v>1.2466162588129492E-2</c:v>
                </c:pt>
                <c:pt idx="3051">
                  <c:v>1.2472826157905459E-2</c:v>
                </c:pt>
                <c:pt idx="3052">
                  <c:v>1.2479482060854252E-2</c:v>
                </c:pt>
                <c:pt idx="3053">
                  <c:v>1.2486130271156526E-2</c:v>
                </c:pt>
                <c:pt idx="3054">
                  <c:v>1.2492770763552485E-2</c:v>
                </c:pt>
                <c:pt idx="3055">
                  <c:v>1.2499403512382656E-2</c:v>
                </c:pt>
                <c:pt idx="3056">
                  <c:v>1.2506028492147436E-2</c:v>
                </c:pt>
                <c:pt idx="3057">
                  <c:v>1.2512645677427159E-2</c:v>
                </c:pt>
                <c:pt idx="3058">
                  <c:v>1.2519255042722222E-2</c:v>
                </c:pt>
                <c:pt idx="3059">
                  <c:v>1.2525856562453086E-2</c:v>
                </c:pt>
                <c:pt idx="3060">
                  <c:v>1.253245021112015E-2</c:v>
                </c:pt>
                <c:pt idx="3061">
                  <c:v>1.253903596322381E-2</c:v>
                </c:pt>
                <c:pt idx="3062">
                  <c:v>1.2545613793344401E-2</c:v>
                </c:pt>
                <c:pt idx="3063">
                  <c:v>1.2552183675822448E-2</c:v>
                </c:pt>
                <c:pt idx="3064">
                  <c:v>1.2558745585238285E-2</c:v>
                </c:pt>
                <c:pt idx="3065">
                  <c:v>1.2565299496172244E-2</c:v>
                </c:pt>
                <c:pt idx="3066">
                  <c:v>1.2571845382964852E-2</c:v>
                </c:pt>
                <c:pt idx="3067">
                  <c:v>1.2578383220196443E-2</c:v>
                </c:pt>
                <c:pt idx="3068">
                  <c:v>1.2584912982287477E-2</c:v>
                </c:pt>
                <c:pt idx="3069">
                  <c:v>1.2591434643898225E-2</c:v>
                </c:pt>
                <c:pt idx="3070">
                  <c:v>1.2597948179289276E-2</c:v>
                </c:pt>
                <c:pt idx="3071">
                  <c:v>1.2604453563040963E-2</c:v>
                </c:pt>
                <c:pt idx="3072">
                  <c:v>1.2610950769813556E-2</c:v>
                </c:pt>
                <c:pt idx="3073">
                  <c:v>1.2617439773867645E-2</c:v>
                </c:pt>
                <c:pt idx="3074">
                  <c:v>1.2623920549943435E-2</c:v>
                </c:pt>
                <c:pt idx="3075">
                  <c:v>1.2630393072141644E-2</c:v>
                </c:pt>
                <c:pt idx="3076">
                  <c:v>1.2636857315362349E-2</c:v>
                </c:pt>
                <c:pt idx="3077">
                  <c:v>1.2643313253946076E-2</c:v>
                </c:pt>
                <c:pt idx="3078">
                  <c:v>1.2649760862313286E-2</c:v>
                </c:pt>
                <c:pt idx="3079">
                  <c:v>1.2656200115044314E-2</c:v>
                </c:pt>
                <c:pt idx="3080">
                  <c:v>1.2662630986639556E-2</c:v>
                </c:pt>
                <c:pt idx="3081">
                  <c:v>1.266905345159941E-2</c:v>
                </c:pt>
                <c:pt idx="3082">
                  <c:v>1.2675467484344338E-2</c:v>
                </c:pt>
                <c:pt idx="3083">
                  <c:v>1.2681873059454674E-2</c:v>
                </c:pt>
                <c:pt idx="3084">
                  <c:v>1.2688270151350878E-2</c:v>
                </c:pt>
                <c:pt idx="3085">
                  <c:v>1.2694658734453412E-2</c:v>
                </c:pt>
                <c:pt idx="3086">
                  <c:v>1.2701038783422547E-2</c:v>
                </c:pt>
                <c:pt idx="3087">
                  <c:v>1.2707410272758679E-2</c:v>
                </c:pt>
                <c:pt idx="3088">
                  <c:v>1.271377317688227E-2</c:v>
                </c:pt>
                <c:pt idx="3089">
                  <c:v>1.2720127470293718E-2</c:v>
                </c:pt>
                <c:pt idx="3090">
                  <c:v>1.2726473127413485E-2</c:v>
                </c:pt>
                <c:pt idx="3091">
                  <c:v>1.2734619098511146E-2</c:v>
                </c:pt>
                <c:pt idx="3092">
                  <c:v>1.273913843101937E-2</c:v>
                </c:pt>
                <c:pt idx="3093">
                  <c:v>1.2745458026506284E-2</c:v>
                </c:pt>
                <c:pt idx="3094">
                  <c:v>1.2751768883703107E-2</c:v>
                </c:pt>
                <c:pt idx="3095">
                  <c:v>1.2758070977190172E-2</c:v>
                </c:pt>
                <c:pt idx="3096">
                  <c:v>1.2764364281308005E-2</c:v>
                </c:pt>
                <c:pt idx="3097">
                  <c:v>1.2770648770876747E-2</c:v>
                </c:pt>
                <c:pt idx="3098">
                  <c:v>1.2776924420077052E-2</c:v>
                </c:pt>
                <c:pt idx="3099">
                  <c:v>1.2783191203409316E-2</c:v>
                </c:pt>
                <c:pt idx="3100">
                  <c:v>1.2789449095533811E-2</c:v>
                </c:pt>
                <c:pt idx="3101">
                  <c:v>1.2795698070950934E-2</c:v>
                </c:pt>
                <c:pt idx="3102">
                  <c:v>1.2801938104001209E-2</c:v>
                </c:pt>
                <c:pt idx="3103">
                  <c:v>1.2808169169185035E-2</c:v>
                </c:pt>
                <c:pt idx="3104">
                  <c:v>1.2814391241242618E-2</c:v>
                </c:pt>
                <c:pt idx="3105">
                  <c:v>1.2820604294354609E-2</c:v>
                </c:pt>
                <c:pt idx="3106">
                  <c:v>1.2826808303181281E-2</c:v>
                </c:pt>
                <c:pt idx="3107">
                  <c:v>1.2833003242143093E-2</c:v>
                </c:pt>
                <c:pt idx="3108">
                  <c:v>1.2839189085900315E-2</c:v>
                </c:pt>
                <c:pt idx="3109">
                  <c:v>1.2845365808793474E-2</c:v>
                </c:pt>
                <c:pt idx="3110">
                  <c:v>1.2851533385163094E-2</c:v>
                </c:pt>
                <c:pt idx="3111">
                  <c:v>1.2857691789909254E-2</c:v>
                </c:pt>
                <c:pt idx="3112">
                  <c:v>1.2863840997292542E-2</c:v>
                </c:pt>
                <c:pt idx="3113">
                  <c:v>1.286998098173342E-2</c:v>
                </c:pt>
                <c:pt idx="3114">
                  <c:v>1.2876111717812222E-2</c:v>
                </c:pt>
                <c:pt idx="3115">
                  <c:v>1.2882233180029345E-2</c:v>
                </c:pt>
                <c:pt idx="3116">
                  <c:v>1.2888345342885188E-2</c:v>
                </c:pt>
                <c:pt idx="3117">
                  <c:v>1.2894448180880147E-2</c:v>
                </c:pt>
                <c:pt idx="3118">
                  <c:v>1.2900541668434684E-2</c:v>
                </c:pt>
                <c:pt idx="3119">
                  <c:v>1.2906625780209069E-2</c:v>
                </c:pt>
                <c:pt idx="3120">
                  <c:v>1.2912700490543827E-2</c:v>
                </c:pt>
                <c:pt idx="3121">
                  <c:v>1.291876577385942E-2</c:v>
                </c:pt>
                <c:pt idx="3122">
                  <c:v>1.2924821604816117E-2</c:v>
                </c:pt>
                <c:pt idx="3123">
                  <c:v>1.2930867957994252E-2</c:v>
                </c:pt>
                <c:pt idx="3124">
                  <c:v>1.2936904807654415E-2</c:v>
                </c:pt>
                <c:pt idx="3125">
                  <c:v>1.2942932128297002E-2</c:v>
                </c:pt>
                <c:pt idx="3126">
                  <c:v>1.2948949894662221E-2</c:v>
                </c:pt>
                <c:pt idx="3127">
                  <c:v>1.2954958081010659E-2</c:v>
                </c:pt>
                <c:pt idx="3128">
                  <c:v>1.2960956661922651E-2</c:v>
                </c:pt>
                <c:pt idx="3129">
                  <c:v>1.296780038846812E-2</c:v>
                </c:pt>
                <c:pt idx="3130">
                  <c:v>1.2972924905438887E-2</c:v>
                </c:pt>
                <c:pt idx="3131">
                  <c:v>1.297889451696399E-2</c:v>
                </c:pt>
                <c:pt idx="3132">
                  <c:v>1.2984854420974301E-2</c:v>
                </c:pt>
                <c:pt idx="3133">
                  <c:v>1.2990804592050154E-2</c:v>
                </c:pt>
                <c:pt idx="3134">
                  <c:v>1.2996745004691945E-2</c:v>
                </c:pt>
                <c:pt idx="3135">
                  <c:v>1.3002675633320138E-2</c:v>
                </c:pt>
                <c:pt idx="3136">
                  <c:v>1.3008596452435128E-2</c:v>
                </c:pt>
                <c:pt idx="3137">
                  <c:v>1.3014507436617251E-2</c:v>
                </c:pt>
                <c:pt idx="3138">
                  <c:v>1.3020408560207031E-2</c:v>
                </c:pt>
                <c:pt idx="3139">
                  <c:v>1.3026299797784802E-2</c:v>
                </c:pt>
                <c:pt idx="3140">
                  <c:v>1.3032181123850961E-2</c:v>
                </c:pt>
                <c:pt idx="3141">
                  <c:v>1.3038052512985843E-2</c:v>
                </c:pt>
                <c:pt idx="3142">
                  <c:v>1.3043913939529972E-2</c:v>
                </c:pt>
                <c:pt idx="3143">
                  <c:v>1.3049765378063682E-2</c:v>
                </c:pt>
                <c:pt idx="3144">
                  <c:v>1.3055606803087372E-2</c:v>
                </c:pt>
                <c:pt idx="3145">
                  <c:v>1.3061438189021501E-2</c:v>
                </c:pt>
                <c:pt idx="3146">
                  <c:v>1.3068920892838065E-2</c:v>
                </c:pt>
                <c:pt idx="3147">
                  <c:v>1.3073722800389653E-2</c:v>
                </c:pt>
                <c:pt idx="3148">
                  <c:v>1.3079699760956132E-2</c:v>
                </c:pt>
                <c:pt idx="3149">
                  <c:v>1.3085489284856422E-2</c:v>
                </c:pt>
                <c:pt idx="3150">
                  <c:v>1.3091268638572018E-2</c:v>
                </c:pt>
                <c:pt idx="3151">
                  <c:v>1.3097037796443445E-2</c:v>
                </c:pt>
                <c:pt idx="3152">
                  <c:v>1.3102796733051036E-2</c:v>
                </c:pt>
                <c:pt idx="3153">
                  <c:v>1.3108545423055062E-2</c:v>
                </c:pt>
                <c:pt idx="3154">
                  <c:v>1.3114283840716112E-2</c:v>
                </c:pt>
                <c:pt idx="3155">
                  <c:v>1.3120011960694455E-2</c:v>
                </c:pt>
                <c:pt idx="3156">
                  <c:v>1.3125729757330618E-2</c:v>
                </c:pt>
                <c:pt idx="3157">
                  <c:v>1.3131437205364804E-2</c:v>
                </c:pt>
                <c:pt idx="3158">
                  <c:v>1.3137134279057605E-2</c:v>
                </c:pt>
                <c:pt idx="3159">
                  <c:v>1.3142820952829481E-2</c:v>
                </c:pt>
                <c:pt idx="3160">
                  <c:v>1.3148497201580511E-2</c:v>
                </c:pt>
                <c:pt idx="3161">
                  <c:v>1.3154162999331476E-2</c:v>
                </c:pt>
                <c:pt idx="3162">
                  <c:v>1.3159818320902517E-2</c:v>
                </c:pt>
                <c:pt idx="3163">
                  <c:v>1.3165463140634159E-2</c:v>
                </c:pt>
                <c:pt idx="3164">
                  <c:v>1.3171097433106738E-2</c:v>
                </c:pt>
                <c:pt idx="3165">
                  <c:v>1.3176721172660777E-2</c:v>
                </c:pt>
                <c:pt idx="3166">
                  <c:v>1.3182334334036483E-2</c:v>
                </c:pt>
                <c:pt idx="3167">
                  <c:v>1.3187936891494445E-2</c:v>
                </c:pt>
                <c:pt idx="3168">
                  <c:v>1.3193528819694933E-2</c:v>
                </c:pt>
                <c:pt idx="3169">
                  <c:v>1.3199110092978472E-2</c:v>
                </c:pt>
                <c:pt idx="3170">
                  <c:v>1.3204680685925396E-2</c:v>
                </c:pt>
                <c:pt idx="3171">
                  <c:v>1.3210240573116039E-2</c:v>
                </c:pt>
                <c:pt idx="3172">
                  <c:v>1.3215789728890925E-2</c:v>
                </c:pt>
                <c:pt idx="3173">
                  <c:v>1.322132812783039E-2</c:v>
                </c:pt>
                <c:pt idx="3174">
                  <c:v>1.3226855744354893E-2</c:v>
                </c:pt>
                <c:pt idx="3175">
                  <c:v>1.3232372553044769E-2</c:v>
                </c:pt>
                <c:pt idx="3176">
                  <c:v>1.3237878528400415E-2</c:v>
                </c:pt>
                <c:pt idx="3177">
                  <c:v>1.3243373644762357E-2</c:v>
                </c:pt>
                <c:pt idx="3178">
                  <c:v>1.3248857876870801E-2</c:v>
                </c:pt>
                <c:pt idx="3179">
                  <c:v>1.3254331198986335E-2</c:v>
                </c:pt>
                <c:pt idx="3180">
                  <c:v>1.3259793585769231E-2</c:v>
                </c:pt>
                <c:pt idx="3181">
                  <c:v>1.3266800545101987E-2</c:v>
                </c:pt>
                <c:pt idx="3182">
                  <c:v>1.3272237840835643E-2</c:v>
                </c:pt>
                <c:pt idx="3183">
                  <c:v>1.3276889610684961E-2</c:v>
                </c:pt>
                <c:pt idx="3184">
                  <c:v>1.3282306421844581E-2</c:v>
                </c:pt>
                <c:pt idx="3185">
                  <c:v>1.3287712166576426E-2</c:v>
                </c:pt>
                <c:pt idx="3186">
                  <c:v>1.3293106819141087E-2</c:v>
                </c:pt>
                <c:pt idx="3187">
                  <c:v>1.3298490354118897E-2</c:v>
                </c:pt>
                <c:pt idx="3188">
                  <c:v>1.3303862746010253E-2</c:v>
                </c:pt>
                <c:pt idx="3189">
                  <c:v>1.3309223969315553E-2</c:v>
                </c:pt>
                <c:pt idx="3190">
                  <c:v>1.3314573998535195E-2</c:v>
                </c:pt>
                <c:pt idx="3191">
                  <c:v>1.331991280808964E-2</c:v>
                </c:pt>
                <c:pt idx="3192">
                  <c:v>1.3325240372639158E-2</c:v>
                </c:pt>
                <c:pt idx="3193">
                  <c:v>1.3330556666364402E-2</c:v>
                </c:pt>
                <c:pt idx="3194">
                  <c:v>1.3335861664165449E-2</c:v>
                </c:pt>
                <c:pt idx="3195">
                  <c:v>1.3341155340222954E-2</c:v>
                </c:pt>
                <c:pt idx="3196">
                  <c:v>1.334643766911725E-2</c:v>
                </c:pt>
                <c:pt idx="3197">
                  <c:v>1.3354459404100183E-2</c:v>
                </c:pt>
                <c:pt idx="3198">
                  <c:v>1.3356968183657614E-2</c:v>
                </c:pt>
                <c:pt idx="3199">
                  <c:v>1.3362965117647008E-2</c:v>
                </c:pt>
                <c:pt idx="3200">
                  <c:v>1.3367453003469976E-2</c:v>
                </c:pt>
                <c:pt idx="3201">
                  <c:v>1.3372678214134126E-2</c:v>
                </c:pt>
                <c:pt idx="3202">
                  <c:v>1.3377891924717389E-2</c:v>
                </c:pt>
                <c:pt idx="3203">
                  <c:v>1.3383094109480353E-2</c:v>
                </c:pt>
                <c:pt idx="3204">
                  <c:v>1.3388284743003354E-2</c:v>
                </c:pt>
                <c:pt idx="3205">
                  <c:v>1.3393463799946659E-2</c:v>
                </c:pt>
                <c:pt idx="3206">
                  <c:v>1.3398631254730731E-2</c:v>
                </c:pt>
                <c:pt idx="3207">
                  <c:v>1.3403787081696095E-2</c:v>
                </c:pt>
                <c:pt idx="3208">
                  <c:v>1.340893125550302E-2</c:v>
                </c:pt>
                <c:pt idx="3209">
                  <c:v>1.341406375057197E-2</c:v>
                </c:pt>
                <c:pt idx="3210">
                  <c:v>1.3419184541483276E-2</c:v>
                </c:pt>
                <c:pt idx="3211">
                  <c:v>1.3424293602577464E-2</c:v>
                </c:pt>
                <c:pt idx="3212">
                  <c:v>1.3429390908514804E-2</c:v>
                </c:pt>
                <c:pt idx="3213">
                  <c:v>1.3434476433635822E-2</c:v>
                </c:pt>
                <c:pt idx="3214">
                  <c:v>1.3439550152520852E-2</c:v>
                </c:pt>
                <c:pt idx="3215">
                  <c:v>1.344461203967029E-2</c:v>
                </c:pt>
                <c:pt idx="3216">
                  <c:v>1.344966206966447E-2</c:v>
                </c:pt>
                <c:pt idx="3217">
                  <c:v>1.3454700216763982E-2</c:v>
                </c:pt>
                <c:pt idx="3218">
                  <c:v>1.3459726455549159E-2</c:v>
                </c:pt>
                <c:pt idx="3219">
                  <c:v>1.3464740760680272E-2</c:v>
                </c:pt>
                <c:pt idx="3220">
                  <c:v>1.3469743106417909E-2</c:v>
                </c:pt>
                <c:pt idx="3221">
                  <c:v>1.3474733467502276E-2</c:v>
                </c:pt>
                <c:pt idx="3222">
                  <c:v>1.3479711818114026E-2</c:v>
                </c:pt>
                <c:pt idx="3223">
                  <c:v>1.3484678133073302E-2</c:v>
                </c:pt>
                <c:pt idx="3224">
                  <c:v>1.3489632386640693E-2</c:v>
                </c:pt>
                <c:pt idx="3225">
                  <c:v>1.3494574553396532E-2</c:v>
                </c:pt>
                <c:pt idx="3226">
                  <c:v>1.3499504607841217E-2</c:v>
                </c:pt>
                <c:pt idx="3227">
                  <c:v>1.3504422524555082E-2</c:v>
                </c:pt>
                <c:pt idx="3228">
                  <c:v>1.3509328277798716E-2</c:v>
                </c:pt>
                <c:pt idx="3229">
                  <c:v>1.3514221842232388E-2</c:v>
                </c:pt>
                <c:pt idx="3230">
                  <c:v>1.3519103192436432E-2</c:v>
                </c:pt>
                <c:pt idx="3231">
                  <c:v>1.3523972302671439E-2</c:v>
                </c:pt>
                <c:pt idx="3232">
                  <c:v>1.3528829147597676E-2</c:v>
                </c:pt>
                <c:pt idx="3233">
                  <c:v>1.3536255027268851E-2</c:v>
                </c:pt>
                <c:pt idx="3234">
                  <c:v>1.3541082341550492E-2</c:v>
                </c:pt>
                <c:pt idx="3235">
                  <c:v>1.3544013382666975E-2</c:v>
                </c:pt>
                <c:pt idx="3236">
                  <c:v>1.3548819142217283E-2</c:v>
                </c:pt>
                <c:pt idx="3237">
                  <c:v>1.3553612505283752E-2</c:v>
                </c:pt>
                <c:pt idx="3238">
                  <c:v>1.3558393446286843E-2</c:v>
                </c:pt>
                <c:pt idx="3239">
                  <c:v>1.3563161939726953E-2</c:v>
                </c:pt>
                <c:pt idx="3240">
                  <c:v>1.3567917960184417E-2</c:v>
                </c:pt>
                <c:pt idx="3241">
                  <c:v>1.3572661481999759E-2</c:v>
                </c:pt>
                <c:pt idx="3242">
                  <c:v>1.357739247983325E-2</c:v>
                </c:pt>
                <c:pt idx="3243">
                  <c:v>1.3582110928105351E-2</c:v>
                </c:pt>
                <c:pt idx="3244">
                  <c:v>1.3586816801236523E-2</c:v>
                </c:pt>
                <c:pt idx="3245">
                  <c:v>1.3591510073727164E-2</c:v>
                </c:pt>
                <c:pt idx="3246">
                  <c:v>1.3598552687339449E-2</c:v>
                </c:pt>
                <c:pt idx="3247">
                  <c:v>1.3603520450740092E-2</c:v>
                </c:pt>
                <c:pt idx="3248">
                  <c:v>1.3608168513075114E-2</c:v>
                </c:pt>
                <c:pt idx="3249">
                  <c:v>1.3612803858222833E-2</c:v>
                </c:pt>
                <c:pt idx="3250">
                  <c:v>1.361742646060371E-2</c:v>
                </c:pt>
                <c:pt idx="3251">
                  <c:v>1.3622693798849284E-2</c:v>
                </c:pt>
                <c:pt idx="3252">
                  <c:v>1.3626633335466209E-2</c:v>
                </c:pt>
                <c:pt idx="3253">
                  <c:v>1.3631217556868691E-2</c:v>
                </c:pt>
                <c:pt idx="3254">
                  <c:v>1.3635788933425985E-2</c:v>
                </c:pt>
                <c:pt idx="3255">
                  <c:v>1.3640347439958234E-2</c:v>
                </c:pt>
                <c:pt idx="3256">
                  <c:v>1.364489305064609E-2</c:v>
                </c:pt>
                <c:pt idx="3257">
                  <c:v>1.3649425740229759E-2</c:v>
                </c:pt>
                <c:pt idx="3258">
                  <c:v>1.3653945482889895E-2</c:v>
                </c:pt>
                <c:pt idx="3259">
                  <c:v>1.365845225344664E-2</c:v>
                </c:pt>
                <c:pt idx="3260">
                  <c:v>1.3662946026240519E-2</c:v>
                </c:pt>
                <c:pt idx="3261">
                  <c:v>1.3667426775771929E-2</c:v>
                </c:pt>
                <c:pt idx="3262">
                  <c:v>1.3671894476541269E-2</c:v>
                </c:pt>
                <c:pt idx="3263">
                  <c:v>1.3676349103128871E-2</c:v>
                </c:pt>
                <c:pt idx="3264">
                  <c:v>1.3680790629795325E-2</c:v>
                </c:pt>
                <c:pt idx="3265">
                  <c:v>1.3685219031280837E-2</c:v>
                </c:pt>
                <c:pt idx="3266">
                  <c:v>1.3689634282005869E-2</c:v>
                </c:pt>
                <c:pt idx="3267">
                  <c:v>1.3694036356390882E-2</c:v>
                </c:pt>
                <c:pt idx="3268">
                  <c:v>1.3698425229016209E-2</c:v>
                </c:pt>
                <c:pt idx="3269">
                  <c:v>1.3702800874302312E-2</c:v>
                </c:pt>
                <c:pt idx="3270">
                  <c:v>1.3707163266909461E-2</c:v>
                </c:pt>
                <c:pt idx="3271">
                  <c:v>1.3711512381098245E-2</c:v>
                </c:pt>
                <c:pt idx="3272">
                  <c:v>1.3715848191448998E-2</c:v>
                </c:pt>
                <c:pt idx="3273">
                  <c:v>1.3720170672462118E-2</c:v>
                </c:pt>
                <c:pt idx="3274">
                  <c:v>1.3724479798797873E-2</c:v>
                </c:pt>
                <c:pt idx="3275">
                  <c:v>1.3728775544716854E-2</c:v>
                </c:pt>
                <c:pt idx="3276">
                  <c:v>1.3733057884719457E-2</c:v>
                </c:pt>
                <c:pt idx="3277">
                  <c:v>1.373732679354589E-2</c:v>
                </c:pt>
                <c:pt idx="3278">
                  <c:v>1.374158224545674E-2</c:v>
                </c:pt>
                <c:pt idx="3279">
                  <c:v>1.3745824214792535E-2</c:v>
                </c:pt>
                <c:pt idx="3280">
                  <c:v>1.3750052676533286E-2</c:v>
                </c:pt>
                <c:pt idx="3281">
                  <c:v>1.3754267604859649E-2</c:v>
                </c:pt>
                <c:pt idx="3282">
                  <c:v>1.3758468974192084E-2</c:v>
                </c:pt>
                <c:pt idx="3283">
                  <c:v>1.3762656759270797E-2</c:v>
                </c:pt>
                <c:pt idx="3284">
                  <c:v>1.3766830934356378E-2</c:v>
                </c:pt>
                <c:pt idx="3285">
                  <c:v>1.3772737482886654E-2</c:v>
                </c:pt>
                <c:pt idx="3286">
                  <c:v>1.3775729647562684E-2</c:v>
                </c:pt>
                <c:pt idx="3287">
                  <c:v>1.3779271545457661E-2</c:v>
                </c:pt>
                <c:pt idx="3288">
                  <c:v>1.3783391025974367E-2</c:v>
                </c:pt>
                <c:pt idx="3289">
                  <c:v>1.3787496768999929E-2</c:v>
                </c:pt>
                <c:pt idx="3290">
                  <c:v>1.3791588749194617E-2</c:v>
                </c:pt>
                <c:pt idx="3291">
                  <c:v>1.3795666941058826E-2</c:v>
                </c:pt>
                <c:pt idx="3292">
                  <c:v>1.3799731318773212E-2</c:v>
                </c:pt>
                <c:pt idx="3293">
                  <c:v>1.3803781857157915E-2</c:v>
                </c:pt>
                <c:pt idx="3294">
                  <c:v>1.3807818530553462E-2</c:v>
                </c:pt>
                <c:pt idx="3295">
                  <c:v>1.3811841313620121E-2</c:v>
                </c:pt>
                <c:pt idx="3296">
                  <c:v>1.3815850180618483E-2</c:v>
                </c:pt>
                <c:pt idx="3297">
                  <c:v>1.3819845106128881E-2</c:v>
                </c:pt>
                <c:pt idx="3298">
                  <c:v>1.3823826064731648E-2</c:v>
                </c:pt>
                <c:pt idx="3299">
                  <c:v>1.3827793030847246E-2</c:v>
                </c:pt>
                <c:pt idx="3300">
                  <c:v>1.3831745979056009E-2</c:v>
                </c:pt>
                <c:pt idx="3301">
                  <c:v>1.3836807701936849E-2</c:v>
                </c:pt>
                <c:pt idx="3302">
                  <c:v>1.3839609719195067E-2</c:v>
                </c:pt>
                <c:pt idx="3303">
                  <c:v>1.3844077985512016E-2</c:v>
                </c:pt>
                <c:pt idx="3304">
                  <c:v>1.3847417081471747E-2</c:v>
                </c:pt>
                <c:pt idx="3305">
                  <c:v>1.3851299557092744E-2</c:v>
                </c:pt>
                <c:pt idx="3306">
                  <c:v>1.385516786164942E-2</c:v>
                </c:pt>
                <c:pt idx="3307">
                  <c:v>1.3859021969722107E-2</c:v>
                </c:pt>
                <c:pt idx="3308">
                  <c:v>1.3862861855731268E-2</c:v>
                </c:pt>
                <c:pt idx="3309">
                  <c:v>1.3866687494177299E-2</c:v>
                </c:pt>
                <c:pt idx="3310">
                  <c:v>1.387049885972047E-2</c:v>
                </c:pt>
                <c:pt idx="3311">
                  <c:v>1.3874295926621372E-2</c:v>
                </c:pt>
                <c:pt idx="3312">
                  <c:v>1.38780786693804E-2</c:v>
                </c:pt>
                <c:pt idx="3313">
                  <c:v>1.3881847062657826E-2</c:v>
                </c:pt>
                <c:pt idx="3314">
                  <c:v>1.3885601080954046E-2</c:v>
                </c:pt>
                <c:pt idx="3315">
                  <c:v>1.3889340698529651E-2</c:v>
                </c:pt>
                <c:pt idx="3316">
                  <c:v>1.3893065890124845E-2</c:v>
                </c:pt>
                <c:pt idx="3317">
                  <c:v>1.389677663016009E-2</c:v>
                </c:pt>
                <c:pt idx="3318">
                  <c:v>1.3900472892975912E-2</c:v>
                </c:pt>
                <c:pt idx="3319">
                  <c:v>1.3904154653232581E-2</c:v>
                </c:pt>
                <c:pt idx="3320">
                  <c:v>1.3907821885430494E-2</c:v>
                </c:pt>
                <c:pt idx="3321">
                  <c:v>1.3911474563990112E-2</c:v>
                </c:pt>
                <c:pt idx="3322">
                  <c:v>1.3915112663491769E-2</c:v>
                </c:pt>
                <c:pt idx="3323">
                  <c:v>1.3918736158275991E-2</c:v>
                </c:pt>
                <c:pt idx="3324">
                  <c:v>1.3922345023003047E-2</c:v>
                </c:pt>
                <c:pt idx="3325">
                  <c:v>1.3925939232093398E-2</c:v>
                </c:pt>
                <c:pt idx="3326">
                  <c:v>1.3929518759967507E-2</c:v>
                </c:pt>
                <c:pt idx="3327">
                  <c:v>1.3933083581205707E-2</c:v>
                </c:pt>
                <c:pt idx="3328">
                  <c:v>1.3936633670468268E-2</c:v>
                </c:pt>
                <c:pt idx="3329">
                  <c:v>1.3940169001855907E-2</c:v>
                </c:pt>
                <c:pt idx="3330">
                  <c:v>1.3943689550188765E-2</c:v>
                </c:pt>
                <c:pt idx="3331">
                  <c:v>1.3947195289887304E-2</c:v>
                </c:pt>
                <c:pt idx="3332">
                  <c:v>1.395068619529205E-2</c:v>
                </c:pt>
                <c:pt idx="3333">
                  <c:v>1.3954162241143209E-2</c:v>
                </c:pt>
                <c:pt idx="3334">
                  <c:v>1.3957623401701369E-2</c:v>
                </c:pt>
                <c:pt idx="3335">
                  <c:v>1.3961069651706737E-2</c:v>
                </c:pt>
                <c:pt idx="3336">
                  <c:v>1.3964500965260029E-2</c:v>
                </c:pt>
                <c:pt idx="3337">
                  <c:v>1.3968404144719671E-2</c:v>
                </c:pt>
                <c:pt idx="3338">
                  <c:v>1.3971803366423785E-2</c:v>
                </c:pt>
                <c:pt idx="3339">
                  <c:v>1.3974705034209833E-2</c:v>
                </c:pt>
                <c:pt idx="3340">
                  <c:v>1.397807634799797E-2</c:v>
                </c:pt>
                <c:pt idx="3341">
                  <c:v>1.3981432598075827E-2</c:v>
                </c:pt>
                <c:pt idx="3342">
                  <c:v>1.3984773759023739E-2</c:v>
                </c:pt>
                <c:pt idx="3343">
                  <c:v>1.398809980518223E-2</c:v>
                </c:pt>
                <c:pt idx="3344">
                  <c:v>1.3991410711051699E-2</c:v>
                </c:pt>
                <c:pt idx="3345">
                  <c:v>1.399470645121248E-2</c:v>
                </c:pt>
                <c:pt idx="3346">
                  <c:v>1.3997987000085033E-2</c:v>
                </c:pt>
                <c:pt idx="3347">
                  <c:v>1.4001252332169756E-2</c:v>
                </c:pt>
                <c:pt idx="3348">
                  <c:v>1.4004502421967047E-2</c:v>
                </c:pt>
                <c:pt idx="3349">
                  <c:v>1.4007737244137175E-2</c:v>
                </c:pt>
                <c:pt idx="3350">
                  <c:v>1.4010956772860794E-2</c:v>
                </c:pt>
                <c:pt idx="3351">
                  <c:v>1.4014160982798174E-2</c:v>
                </c:pt>
                <c:pt idx="3352">
                  <c:v>1.401825813117874E-2</c:v>
                </c:pt>
                <c:pt idx="3353">
                  <c:v>1.4020523344475677E-2</c:v>
                </c:pt>
                <c:pt idx="3354">
                  <c:v>1.4023681445056724E-2</c:v>
                </c:pt>
                <c:pt idx="3355">
                  <c:v>1.4026824124773185E-2</c:v>
                </c:pt>
                <c:pt idx="3356">
                  <c:v>1.4029951358205395E-2</c:v>
                </c:pt>
                <c:pt idx="3357">
                  <c:v>1.4033063119933686E-2</c:v>
                </c:pt>
                <c:pt idx="3358">
                  <c:v>1.4036159384218649E-2</c:v>
                </c:pt>
                <c:pt idx="3359">
                  <c:v>1.4039240125640617E-2</c:v>
                </c:pt>
                <c:pt idx="3360">
                  <c:v>1.404230531885986E-2</c:v>
                </c:pt>
                <c:pt idx="3361">
                  <c:v>1.4045354938057031E-2</c:v>
                </c:pt>
                <c:pt idx="3362">
                  <c:v>1.4048388957972335E-2</c:v>
                </c:pt>
                <c:pt idx="3363">
                  <c:v>1.4051407353026235E-2</c:v>
                </c:pt>
                <c:pt idx="3364">
                  <c:v>1.4054410097799064E-2</c:v>
                </c:pt>
                <c:pt idx="3365">
                  <c:v>1.4057397166631347E-2</c:v>
                </c:pt>
                <c:pt idx="3366">
                  <c:v>1.4060368533943546E-2</c:v>
                </c:pt>
                <c:pt idx="3367">
                  <c:v>1.4063324174555802E-2</c:v>
                </c:pt>
                <c:pt idx="3368">
                  <c:v>1.406626406264877E-2</c:v>
                </c:pt>
                <c:pt idx="3369">
                  <c:v>1.4069188173042591E-2</c:v>
                </c:pt>
                <c:pt idx="3370">
                  <c:v>1.4072096479837981E-2</c:v>
                </c:pt>
                <c:pt idx="3371">
                  <c:v>1.4074988957855084E-2</c:v>
                </c:pt>
                <c:pt idx="3372">
                  <c:v>1.4077865581354487E-2</c:v>
                </c:pt>
                <c:pt idx="3373">
                  <c:v>1.4080726324996462E-2</c:v>
                </c:pt>
                <c:pt idx="3374">
                  <c:v>1.4083571163121533E-2</c:v>
                </c:pt>
                <c:pt idx="3375">
                  <c:v>1.4086400070469907E-2</c:v>
                </c:pt>
                <c:pt idx="3376">
                  <c:v>1.4089213021302172E-2</c:v>
                </c:pt>
                <c:pt idx="3377">
                  <c:v>1.4092009990198662E-2</c:v>
                </c:pt>
                <c:pt idx="3378">
                  <c:v>1.4094790951579839E-2</c:v>
                </c:pt>
                <c:pt idx="3379">
                  <c:v>1.4097555880105972E-2</c:v>
                </c:pt>
                <c:pt idx="3380">
                  <c:v>1.4100304750117587E-2</c:v>
                </c:pt>
                <c:pt idx="3381">
                  <c:v>1.4103037536115082E-2</c:v>
                </c:pt>
                <c:pt idx="3382">
                  <c:v>1.4105754212758725E-2</c:v>
                </c:pt>
                <c:pt idx="3383">
                  <c:v>1.4108454754389044E-2</c:v>
                </c:pt>
                <c:pt idx="3384">
                  <c:v>1.4111139135426498E-2</c:v>
                </c:pt>
                <c:pt idx="3385">
                  <c:v>1.4113807330531358E-2</c:v>
                </c:pt>
                <c:pt idx="3386">
                  <c:v>1.4116459314204022E-2</c:v>
                </c:pt>
                <c:pt idx="3387">
                  <c:v>1.4119095060785014E-2</c:v>
                </c:pt>
                <c:pt idx="3388">
                  <c:v>1.4121714544934605E-2</c:v>
                </c:pt>
                <c:pt idx="3389">
                  <c:v>1.412468829506075E-2</c:v>
                </c:pt>
                <c:pt idx="3390">
                  <c:v>1.4126904623701364E-2</c:v>
                </c:pt>
                <c:pt idx="3391">
                  <c:v>1.4129475167159455E-2</c:v>
                </c:pt>
                <c:pt idx="3392">
                  <c:v>1.4132029346107799E-2</c:v>
                </c:pt>
                <c:pt idx="3393">
                  <c:v>1.413456713512673E-2</c:v>
                </c:pt>
                <c:pt idx="3394">
                  <c:v>1.4137088508636708E-2</c:v>
                </c:pt>
                <c:pt idx="3395">
                  <c:v>1.413959344097826E-2</c:v>
                </c:pt>
                <c:pt idx="3396">
                  <c:v>1.4142081906811654E-2</c:v>
                </c:pt>
                <c:pt idx="3397">
                  <c:v>1.4144553880557353E-2</c:v>
                </c:pt>
                <c:pt idx="3398">
                  <c:v>1.4147009336795691E-2</c:v>
                </c:pt>
                <c:pt idx="3399">
                  <c:v>1.4149448249867191E-2</c:v>
                </c:pt>
                <c:pt idx="3400">
                  <c:v>1.4151870594432125E-2</c:v>
                </c:pt>
                <c:pt idx="3401">
                  <c:v>1.4154276344910954E-2</c:v>
                </c:pt>
                <c:pt idx="3402">
                  <c:v>1.4157345028378288E-2</c:v>
                </c:pt>
                <c:pt idx="3403">
                  <c:v>1.4159037961531951E-2</c:v>
                </c:pt>
                <c:pt idx="3404">
                  <c:v>1.4161393776674913E-2</c:v>
                </c:pt>
                <c:pt idx="3405">
                  <c:v>1.4163732895733361E-2</c:v>
                </c:pt>
                <c:pt idx="3406">
                  <c:v>1.4166055293127755E-2</c:v>
                </c:pt>
                <c:pt idx="3407">
                  <c:v>1.4168688953537512E-2</c:v>
                </c:pt>
                <c:pt idx="3408">
                  <c:v>1.4170649821165782E-2</c:v>
                </c:pt>
                <c:pt idx="3409">
                  <c:v>1.4172921900730273E-2</c:v>
                </c:pt>
                <c:pt idx="3410">
                  <c:v>1.4175177156632301E-2</c:v>
                </c:pt>
                <c:pt idx="3411">
                  <c:v>1.41774155634522E-2</c:v>
                </c:pt>
                <c:pt idx="3412">
                  <c:v>1.4179637095530495E-2</c:v>
                </c:pt>
                <c:pt idx="3413">
                  <c:v>1.4181841727527456E-2</c:v>
                </c:pt>
                <c:pt idx="3414">
                  <c:v>1.4184029433863543E-2</c:v>
                </c:pt>
                <c:pt idx="3415">
                  <c:v>1.4186200188959219E-2</c:v>
                </c:pt>
                <c:pt idx="3416">
                  <c:v>1.4188353967394818E-2</c:v>
                </c:pt>
                <c:pt idx="3417">
                  <c:v>1.4190490743750672E-2</c:v>
                </c:pt>
                <c:pt idx="3418">
                  <c:v>1.4192610492367308E-2</c:v>
                </c:pt>
                <c:pt idx="3419">
                  <c:v>1.4194713187745123E-2</c:v>
                </c:pt>
                <c:pt idx="3420">
                  <c:v>1.419679880446445E-2</c:v>
                </c:pt>
                <c:pt idx="3421">
                  <c:v>1.4198867316945751E-2</c:v>
                </c:pt>
                <c:pt idx="3422">
                  <c:v>1.420091869976936E-2</c:v>
                </c:pt>
                <c:pt idx="3423">
                  <c:v>1.4202952927275803E-2</c:v>
                </c:pt>
                <c:pt idx="3424">
                  <c:v>1.4204969974205284E-2</c:v>
                </c:pt>
                <c:pt idx="3425">
                  <c:v>1.4206969814818393E-2</c:v>
                </c:pt>
                <c:pt idx="3426">
                  <c:v>1.4208952423775401E-2</c:v>
                </c:pt>
                <c:pt idx="3427">
                  <c:v>1.4210917775416831E-2</c:v>
                </c:pt>
                <c:pt idx="3428">
                  <c:v>1.4212865844243083E-2</c:v>
                </c:pt>
                <c:pt idx="3429">
                  <c:v>1.4214796604994362E-2</c:v>
                </c:pt>
                <c:pt idx="3430">
                  <c:v>1.4216710031931257E-2</c:v>
                </c:pt>
                <c:pt idx="3431">
                  <c:v>1.4218606099474229E-2</c:v>
                </c:pt>
                <c:pt idx="3432">
                  <c:v>1.4220484782443421E-2</c:v>
                </c:pt>
                <c:pt idx="3433">
                  <c:v>1.4222346055019486E-2</c:v>
                </c:pt>
                <c:pt idx="3434">
                  <c:v>1.4224189891782757E-2</c:v>
                </c:pt>
                <c:pt idx="3435">
                  <c:v>1.4226016267393504E-2</c:v>
                </c:pt>
                <c:pt idx="3436">
                  <c:v>1.4227825156192253E-2</c:v>
                </c:pt>
                <c:pt idx="3437">
                  <c:v>1.4229616532679401E-2</c:v>
                </c:pt>
                <c:pt idx="3438">
                  <c:v>1.4231390371195474E-2</c:v>
                </c:pt>
                <c:pt idx="3439">
                  <c:v>1.4233146646560613E-2</c:v>
                </c:pt>
                <c:pt idx="3440">
                  <c:v>1.423488533319528E-2</c:v>
                </c:pt>
                <c:pt idx="3441">
                  <c:v>1.423709490140368E-2</c:v>
                </c:pt>
                <c:pt idx="3442">
                  <c:v>1.4238793289074181E-2</c:v>
                </c:pt>
                <c:pt idx="3443">
                  <c:v>1.4240234985036793E-2</c:v>
                </c:pt>
                <c:pt idx="3444">
                  <c:v>1.4241900531937191E-2</c:v>
                </c:pt>
                <c:pt idx="3445">
                  <c:v>1.4243548358852109E-2</c:v>
                </c:pt>
                <c:pt idx="3446">
                  <c:v>1.4245178440202011E-2</c:v>
                </c:pt>
                <c:pt idx="3447">
                  <c:v>1.4246790750567229E-2</c:v>
                </c:pt>
                <c:pt idx="3448">
                  <c:v>1.4248385264528096E-2</c:v>
                </c:pt>
                <c:pt idx="3449">
                  <c:v>1.4249961956345203E-2</c:v>
                </c:pt>
                <c:pt idx="3450">
                  <c:v>1.4251520800678819E-2</c:v>
                </c:pt>
                <c:pt idx="3451">
                  <c:v>1.4253061772029341E-2</c:v>
                </c:pt>
                <c:pt idx="3452">
                  <c:v>1.4254584844897167E-2</c:v>
                </c:pt>
                <c:pt idx="3453">
                  <c:v>1.4256089993622822E-2</c:v>
                </c:pt>
                <c:pt idx="3454">
                  <c:v>1.4257577192786641E-2</c:v>
                </c:pt>
                <c:pt idx="3455">
                  <c:v>1.4259046417048893E-2</c:v>
                </c:pt>
                <c:pt idx="3456">
                  <c:v>1.4260497640670167E-2</c:v>
                </c:pt>
                <c:pt idx="3457">
                  <c:v>1.4262337008847936E-2</c:v>
                </c:pt>
                <c:pt idx="3458">
                  <c:v>1.4263345984231179E-2</c:v>
                </c:pt>
                <c:pt idx="3459">
                  <c:v>1.4264941157344779E-2</c:v>
                </c:pt>
                <c:pt idx="3460">
                  <c:v>1.4266122019632732E-2</c:v>
                </c:pt>
                <c:pt idx="3461">
                  <c:v>1.4267482857874825E-2</c:v>
                </c:pt>
                <c:pt idx="3462">
                  <c:v>1.4268825542558261E-2</c:v>
                </c:pt>
                <c:pt idx="3463">
                  <c:v>1.4270150048263375E-2</c:v>
                </c:pt>
                <c:pt idx="3464">
                  <c:v>1.4271456349250755E-2</c:v>
                </c:pt>
                <c:pt idx="3465">
                  <c:v>1.4272744420180672E-2</c:v>
                </c:pt>
                <c:pt idx="3466">
                  <c:v>1.4274014235553523E-2</c:v>
                </c:pt>
                <c:pt idx="3467">
                  <c:v>1.4275265769709833E-2</c:v>
                </c:pt>
                <c:pt idx="3468">
                  <c:v>1.4276498997309872E-2</c:v>
                </c:pt>
                <c:pt idx="3469">
                  <c:v>1.4277713892694166E-2</c:v>
                </c:pt>
                <c:pt idx="3470">
                  <c:v>1.4278910430522984E-2</c:v>
                </c:pt>
                <c:pt idx="3471">
                  <c:v>1.4280088585216788E-2</c:v>
                </c:pt>
                <c:pt idx="3472">
                  <c:v>1.4281248331196039E-2</c:v>
                </c:pt>
                <c:pt idx="3473">
                  <c:v>1.4282389643041071E-2</c:v>
                </c:pt>
                <c:pt idx="3474">
                  <c:v>1.4283512495332218E-2</c:v>
                </c:pt>
                <c:pt idx="3475">
                  <c:v>1.4284616862410005E-2</c:v>
                </c:pt>
                <c:pt idx="3476">
                  <c:v>1.4285702718774829E-2</c:v>
                </c:pt>
                <c:pt idx="3477">
                  <c:v>1.4286770039166896E-2</c:v>
                </c:pt>
                <c:pt idx="3478">
                  <c:v>1.4287818797686924E-2</c:v>
                </c:pt>
                <c:pt idx="3479">
                  <c:v>1.4288848968995183E-2</c:v>
                </c:pt>
                <c:pt idx="3480">
                  <c:v>1.4289860527592069E-2</c:v>
                </c:pt>
                <c:pt idx="3481">
                  <c:v>1.4290853448217788E-2</c:v>
                </c:pt>
                <c:pt idx="3482">
                  <c:v>1.4291827704973059E-2</c:v>
                </c:pt>
                <c:pt idx="3483">
                  <c:v>1.429278327251815E-2</c:v>
                </c:pt>
                <c:pt idx="3484">
                  <c:v>1.429372012535346E-2</c:v>
                </c:pt>
                <c:pt idx="3485">
                  <c:v>1.4294638238059321E-2</c:v>
                </c:pt>
                <c:pt idx="3486">
                  <c:v>1.4295537584976259E-2</c:v>
                </c:pt>
                <c:pt idx="3487">
                  <c:v>1.4296418140604672E-2</c:v>
                </c:pt>
                <c:pt idx="3488">
                  <c:v>1.4297279879604829E-2</c:v>
                </c:pt>
                <c:pt idx="3489">
                  <c:v>1.4298122776317257E-2</c:v>
                </c:pt>
                <c:pt idx="3490">
                  <c:v>1.4298946805242352E-2</c:v>
                </c:pt>
                <c:pt idx="3491">
                  <c:v>1.4299751940960448E-2</c:v>
                </c:pt>
                <c:pt idx="3492">
                  <c:v>1.4300538158051879E-2</c:v>
                </c:pt>
                <c:pt idx="3493">
                  <c:v>1.4301521168365028E-2</c:v>
                </c:pt>
                <c:pt idx="3494">
                  <c:v>1.4302264046603952E-2</c:v>
                </c:pt>
                <c:pt idx="3495">
                  <c:v>1.430288567591198E-2</c:v>
                </c:pt>
                <c:pt idx="3496">
                  <c:v>1.4303593243436552E-2</c:v>
                </c:pt>
                <c:pt idx="3497">
                  <c:v>1.4304281761079451E-2</c:v>
                </c:pt>
                <c:pt idx="3498">
                  <c:v>1.430495120326114E-2</c:v>
                </c:pt>
                <c:pt idx="3499">
                  <c:v>1.430560154440208E-2</c:v>
                </c:pt>
                <c:pt idx="3500">
                  <c:v>1.4306232759322413E-2</c:v>
                </c:pt>
                <c:pt idx="3501">
                  <c:v>1.4306844822042919E-2</c:v>
                </c:pt>
                <c:pt idx="3502">
                  <c:v>1.4307437707463677E-2</c:v>
                </c:pt>
                <c:pt idx="3503">
                  <c:v>1.4308011389845277E-2</c:v>
                </c:pt>
                <c:pt idx="3504">
                  <c:v>1.4308565843847987E-2</c:v>
                </c:pt>
                <c:pt idx="3505">
                  <c:v>1.4309101043732397E-2</c:v>
                </c:pt>
                <c:pt idx="3506">
                  <c:v>1.4309616964238714E-2</c:v>
                </c:pt>
                <c:pt idx="3507">
                  <c:v>1.4310113579707462E-2</c:v>
                </c:pt>
                <c:pt idx="3508">
                  <c:v>1.4311358252712125E-2</c:v>
                </c:pt>
                <c:pt idx="3509">
                  <c:v>1.4311048793773651E-2</c:v>
                </c:pt>
                <c:pt idx="3510">
                  <c:v>1.4311487341212015E-2</c:v>
                </c:pt>
                <c:pt idx="3511">
                  <c:v>1.4311964773225938E-2</c:v>
                </c:pt>
                <c:pt idx="3512">
                  <c:v>1.431230618980095E-2</c:v>
                </c:pt>
                <c:pt idx="3513">
                  <c:v>1.4312686439712508E-2</c:v>
                </c:pt>
                <c:pt idx="3514">
                  <c:v>1.431304720608928E-2</c:v>
                </c:pt>
                <c:pt idx="3515">
                  <c:v>1.43133884635116E-2</c:v>
                </c:pt>
                <c:pt idx="3516">
                  <c:v>1.4313710186399931E-2</c:v>
                </c:pt>
                <c:pt idx="3517">
                  <c:v>1.4314012349174732E-2</c:v>
                </c:pt>
                <c:pt idx="3518">
                  <c:v>1.4314294926416338E-2</c:v>
                </c:pt>
                <c:pt idx="3519">
                  <c:v>1.4314557892705082E-2</c:v>
                </c:pt>
                <c:pt idx="3520">
                  <c:v>1.4314801222301554E-2</c:v>
                </c:pt>
                <c:pt idx="3521">
                  <c:v>1.4315024889866024E-2</c:v>
                </c:pt>
                <c:pt idx="3522">
                  <c:v>1.4315228869978824E-2</c:v>
                </c:pt>
                <c:pt idx="3523">
                  <c:v>1.4315413136900546E-2</c:v>
                </c:pt>
                <c:pt idx="3524">
                  <c:v>1.4315577665211521E-2</c:v>
                </c:pt>
                <c:pt idx="3525">
                  <c:v>1.4315722429492084E-2</c:v>
                </c:pt>
                <c:pt idx="3526">
                  <c:v>1.4315847404162696E-2</c:v>
                </c:pt>
                <c:pt idx="3527">
                  <c:v>1.4315952563803691E-2</c:v>
                </c:pt>
                <c:pt idx="3528">
                  <c:v>1.4316037882755595E-2</c:v>
                </c:pt>
                <c:pt idx="3529">
                  <c:v>1.4316103335518804E-2</c:v>
                </c:pt>
                <c:pt idx="3530">
                  <c:v>1.4316148896833525E-2</c:v>
                </c:pt>
                <c:pt idx="3531">
                  <c:v>1.4316174540960347E-2</c:v>
                </c:pt>
                <c:pt idx="3532">
                  <c:v>1.4316180717779403E-2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18720"/>
        <c:axId val="355520512"/>
      </c:lineChart>
      <c:dateAx>
        <c:axId val="355518720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205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55520512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5551872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-4.6000000000134459E-4</c:v>
                </c:pt>
                <c:pt idx="1">
                  <c:v>-4.5939536036882297E-4</c:v>
                </c:pt>
                <c:pt idx="2">
                  <c:v>-4.5728367180907848E-4</c:v>
                </c:pt>
                <c:pt idx="3">
                  <c:v>-4.5660495227839074E-4</c:v>
                </c:pt>
                <c:pt idx="4">
                  <c:v>-4.5598945273238268E-4</c:v>
                </c:pt>
                <c:pt idx="5">
                  <c:v>-4.263476313029158E-4</c:v>
                </c:pt>
                <c:pt idx="6">
                  <c:v>-4.253145949377804E-4</c:v>
                </c:pt>
                <c:pt idx="7">
                  <c:v>-4.2251161471148444E-4</c:v>
                </c:pt>
                <c:pt idx="8">
                  <c:v>-4.2184245974873991E-4</c:v>
                </c:pt>
                <c:pt idx="9">
                  <c:v>-4.2117368364598216E-4</c:v>
                </c:pt>
                <c:pt idx="10">
                  <c:v>-4.205053093856968E-4</c:v>
                </c:pt>
                <c:pt idx="11">
                  <c:v>-4.2073584708414701E-4</c:v>
                </c:pt>
                <c:pt idx="12">
                  <c:v>-4.1783628692699902E-4</c:v>
                </c:pt>
                <c:pt idx="13">
                  <c:v>-4.1717026311307296E-4</c:v>
                </c:pt>
                <c:pt idx="14">
                  <c:v>-4.1650477692865297E-4</c:v>
                </c:pt>
                <c:pt idx="15">
                  <c:v>-4.1583985065374312E-4</c:v>
                </c:pt>
                <c:pt idx="16">
                  <c:v>-4.1618071185938707E-4</c:v>
                </c:pt>
                <c:pt idx="17">
                  <c:v>-4.1318618668170168E-4</c:v>
                </c:pt>
                <c:pt idx="18">
                  <c:v>-4.1252439060202528E-4</c:v>
                </c:pt>
                <c:pt idx="19">
                  <c:v>-4.1186328598532266E-4</c:v>
                </c:pt>
                <c:pt idx="20">
                  <c:v>-4.1120289440781295E-4</c:v>
                </c:pt>
                <c:pt idx="21">
                  <c:v>-4.1165663438504112E-4</c:v>
                </c:pt>
                <c:pt idx="22">
                  <c:v>-4.0856888641609319E-4</c:v>
                </c:pt>
                <c:pt idx="23">
                  <c:v>-4.0792770581834701E-4</c:v>
                </c:pt>
                <c:pt idx="24">
                  <c:v>-4.0731908832933198E-4</c:v>
                </c:pt>
                <c:pt idx="25">
                  <c:v>-4.0674455772928063E-4</c:v>
                </c:pt>
                <c:pt idx="26">
                  <c:v>-4.0557812385116118E-4</c:v>
                </c:pt>
                <c:pt idx="27">
                  <c:v>-4.0481291929398956E-4</c:v>
                </c:pt>
                <c:pt idx="28">
                  <c:v>-4.0442681934588947E-4</c:v>
                </c:pt>
                <c:pt idx="29">
                  <c:v>-4.0408103268658351E-4</c:v>
                </c:pt>
                <c:pt idx="30">
                  <c:v>-4.037761110095452E-4</c:v>
                </c:pt>
                <c:pt idx="31">
                  <c:v>-4.0480075334641544E-4</c:v>
                </c:pt>
                <c:pt idx="32">
                  <c:v>-4.029712474667749E-4</c:v>
                </c:pt>
                <c:pt idx="33">
                  <c:v>-4.0287406560508653E-4</c:v>
                </c:pt>
                <c:pt idx="34">
                  <c:v>-4.028181425997296E-4</c:v>
                </c:pt>
                <c:pt idx="35">
                  <c:v>-4.0280305805263992E-4</c:v>
                </c:pt>
                <c:pt idx="36">
                  <c:v>-4.0414662262236027E-4</c:v>
                </c:pt>
                <c:pt idx="37">
                  <c:v>-4.0313783600886633E-4</c:v>
                </c:pt>
                <c:pt idx="38">
                  <c:v>-4.0331577731533846E-4</c:v>
                </c:pt>
                <c:pt idx="39">
                  <c:v>-4.0352911841794848E-4</c:v>
                </c:pt>
                <c:pt idx="40">
                  <c:v>-4.0377646682926671E-4</c:v>
                </c:pt>
                <c:pt idx="41">
                  <c:v>-4.0536588618481377E-4</c:v>
                </c:pt>
                <c:pt idx="42">
                  <c:v>-4.0507322339400359E-4</c:v>
                </c:pt>
                <c:pt idx="43">
                  <c:v>-4.0546486062099994E-4</c:v>
                </c:pt>
                <c:pt idx="44">
                  <c:v>-4.0590693041829009E-4</c:v>
                </c:pt>
                <c:pt idx="45">
                  <c:v>-4.0642449574671127E-4</c:v>
                </c:pt>
                <c:pt idx="46">
                  <c:v>-4.0828027120366078E-4</c:v>
                </c:pt>
                <c:pt idx="47">
                  <c:v>-4.085514713903315E-4</c:v>
                </c:pt>
                <c:pt idx="48">
                  <c:v>-4.0940176666627901E-4</c:v>
                </c:pt>
                <c:pt idx="49">
                  <c:v>-4.1030477137157524E-4</c:v>
                </c:pt>
                <c:pt idx="50">
                  <c:v>-4.1125536841134041E-4</c:v>
                </c:pt>
                <c:pt idx="51">
                  <c:v>-4.1224810236572244E-4</c:v>
                </c:pt>
                <c:pt idx="52">
                  <c:v>-4.1541949658153342E-4</c:v>
                </c:pt>
                <c:pt idx="53">
                  <c:v>-4.1651945742657873E-4</c:v>
                </c:pt>
                <c:pt idx="54">
                  <c:v>-4.1762920317242575E-4</c:v>
                </c:pt>
                <c:pt idx="55">
                  <c:v>-4.1874124844323878E-4</c:v>
                </c:pt>
                <c:pt idx="56">
                  <c:v>-4.198477695346961E-4</c:v>
                </c:pt>
                <c:pt idx="57">
                  <c:v>-4.2305087588847764E-4</c:v>
                </c:pt>
                <c:pt idx="58">
                  <c:v>-4.2405029680022115E-4</c:v>
                </c:pt>
                <c:pt idx="59">
                  <c:v>-4.2500000018516588E-4</c:v>
                </c:pt>
                <c:pt idx="60">
                  <c:v>-4.2588975823174707E-4</c:v>
                </c:pt>
                <c:pt idx="61">
                  <c:v>-4.2670900170392893E-4</c:v>
                </c:pt>
                <c:pt idx="62">
                  <c:v>-4.2863660601570217E-4</c:v>
                </c:pt>
                <c:pt idx="63">
                  <c:v>-4.2906506180918371E-4</c:v>
                </c:pt>
                <c:pt idx="64">
                  <c:v>-4.2936694761081526E-4</c:v>
                </c:pt>
                <c:pt idx="65">
                  <c:v>-4.2953003788792269E-4</c:v>
                </c:pt>
                <c:pt idx="66">
                  <c:v>-4.3033499533090308E-4</c:v>
                </c:pt>
                <c:pt idx="67">
                  <c:v>-4.2999042964604622E-4</c:v>
                </c:pt>
                <c:pt idx="68">
                  <c:v>-4.3008549033064493E-4</c:v>
                </c:pt>
                <c:pt idx="69">
                  <c:v>-4.3018151775841266E-4</c:v>
                </c:pt>
                <c:pt idx="70">
                  <c:v>-4.6578002964262955E-4</c:v>
                </c:pt>
                <c:pt idx="71">
                  <c:v>-4.658807232525632E-4</c:v>
                </c:pt>
                <c:pt idx="72">
                  <c:v>-4.6598231824739766E-4</c:v>
                </c:pt>
                <c:pt idx="73">
                  <c:v>-4.6608480438214121E-4</c:v>
                </c:pt>
                <c:pt idx="74">
                  <c:v>-4.6618817160417578E-4</c:v>
                </c:pt>
                <c:pt idx="75">
                  <c:v>-4.6650346202563905E-4</c:v>
                </c:pt>
                <c:pt idx="76">
                  <c:v>-4.6661025676220959E-4</c:v>
                </c:pt>
                <c:pt idx="77">
                  <c:v>-4.6671788509746468E-4</c:v>
                </c:pt>
                <c:pt idx="78">
                  <c:v>-4.668263380956951E-4</c:v>
                </c:pt>
                <c:pt idx="79">
                  <c:v>-4.6693560700214557E-4</c:v>
                </c:pt>
                <c:pt idx="80">
                  <c:v>-4.6726822442849468E-4</c:v>
                </c:pt>
                <c:pt idx="81">
                  <c:v>-4.6738067315618665E-4</c:v>
                </c:pt>
                <c:pt idx="82">
                  <c:v>-4.6749389681652412E-4</c:v>
                </c:pt>
                <c:pt idx="83">
                  <c:v>-4.6760788776990391E-4</c:v>
                </c:pt>
                <c:pt idx="84">
                  <c:v>-4.6772263856777874E-4</c:v>
                </c:pt>
                <c:pt idx="85">
                  <c:v>-4.6807137830069451E-4</c:v>
                </c:pt>
                <c:pt idx="86">
                  <c:v>-4.6818909768131159E-4</c:v>
                </c:pt>
                <c:pt idx="87">
                  <c:v>-4.6830754243729284E-4</c:v>
                </c:pt>
                <c:pt idx="88">
                  <c:v>-4.6842670623612132E-4</c:v>
                </c:pt>
                <c:pt idx="89">
                  <c:v>-4.6854658292623427E-4</c:v>
                </c:pt>
                <c:pt idx="90">
                  <c:v>-4.6891043164661776E-4</c:v>
                </c:pt>
                <c:pt idx="91">
                  <c:v>-4.6897005157475746E-4</c:v>
                </c:pt>
                <c:pt idx="92">
                  <c:v>-4.6909309964338064E-4</c:v>
                </c:pt>
                <c:pt idx="93">
                  <c:v>-4.692168195457036E-4</c:v>
                </c:pt>
                <c:pt idx="94">
                  <c:v>-4.6934120629504861E-4</c:v>
                </c:pt>
                <c:pt idx="95">
                  <c:v>-4.6978333902332855E-4</c:v>
                </c:pt>
                <c:pt idx="96">
                  <c:v>-4.6984532861271688E-4</c:v>
                </c:pt>
                <c:pt idx="97">
                  <c:v>-4.6997298138196086E-4</c:v>
                </c:pt>
                <c:pt idx="98">
                  <c:v>-4.7010127502744581E-4</c:v>
                </c:pt>
                <c:pt idx="99">
                  <c:v>-4.7023020588055076E-4</c:v>
                </c:pt>
                <c:pt idx="100">
                  <c:v>-4.706885015357445E-4</c:v>
                </c:pt>
                <c:pt idx="101">
                  <c:v>-4.7075223454839943E-4</c:v>
                </c:pt>
                <c:pt idx="102">
                  <c:v>-4.7088430297081985E-4</c:v>
                </c:pt>
                <c:pt idx="103">
                  <c:v>-4.7101699052909396E-4</c:v>
                </c:pt>
                <c:pt idx="104">
                  <c:v>-4.7115029486954896E-4</c:v>
                </c:pt>
                <c:pt idx="105">
                  <c:v>-4.7162476685113101E-4</c:v>
                </c:pt>
                <c:pt idx="106">
                  <c:v>-4.7168963956822907E-4</c:v>
                </c:pt>
                <c:pt idx="107">
                  <c:v>-4.7182599909767475E-4</c:v>
                </c:pt>
                <c:pt idx="108">
                  <c:v>-4.7196296523921433E-4</c:v>
                </c:pt>
                <c:pt idx="109">
                  <c:v>-4.7210053695057042E-4</c:v>
                </c:pt>
                <c:pt idx="110">
                  <c:v>-4.7266643629301946E-4</c:v>
                </c:pt>
                <c:pt idx="111">
                  <c:v>-4.7280756470588855E-4</c:v>
                </c:pt>
                <c:pt idx="112">
                  <c:v>-4.7294931835340436E-4</c:v>
                </c:pt>
                <c:pt idx="113">
                  <c:v>-4.7309169749362121E-4</c:v>
                </c:pt>
                <c:pt idx="114">
                  <c:v>-4.7339086977256036E-4</c:v>
                </c:pt>
                <c:pt idx="115">
                  <c:v>-4.7366748053008804E-4</c:v>
                </c:pt>
                <c:pt idx="116">
                  <c:v>-4.7381299740342173E-4</c:v>
                </c:pt>
                <c:pt idx="117">
                  <c:v>-4.7395914516644379E-4</c:v>
                </c:pt>
                <c:pt idx="118">
                  <c:v>-4.7410592535966097E-4</c:v>
                </c:pt>
                <c:pt idx="119">
                  <c:v>-4.7441871030482093E-4</c:v>
                </c:pt>
                <c:pt idx="120">
                  <c:v>-4.74699407753325E-4</c:v>
                </c:pt>
                <c:pt idx="121">
                  <c:v>-4.7484937969123685E-4</c:v>
                </c:pt>
                <c:pt idx="122">
                  <c:v>-4.7499999718449696E-4</c:v>
                </c:pt>
                <c:pt idx="123">
                  <c:v>-4.7515908875224265E-4</c:v>
                </c:pt>
                <c:pt idx="124">
                  <c:v>-4.7559586010203337E-4</c:v>
                </c:pt>
                <c:pt idx="125">
                  <c:v>-4.7595598504988847E-4</c:v>
                </c:pt>
                <c:pt idx="126">
                  <c:v>-4.7619456257153996E-4</c:v>
                </c:pt>
                <c:pt idx="127">
                  <c:v>-4.7644855311709209E-4</c:v>
                </c:pt>
                <c:pt idx="128">
                  <c:v>-4.7671778414543308E-4</c:v>
                </c:pt>
                <c:pt idx="129">
                  <c:v>-4.7828617293514377E-4</c:v>
                </c:pt>
                <c:pt idx="130">
                  <c:v>-4.7864295578840512E-4</c:v>
                </c:pt>
                <c:pt idx="131">
                  <c:v>-4.7873287199429551E-4</c:v>
                </c:pt>
                <c:pt idx="132">
                  <c:v>-4.7910643065214847E-4</c:v>
                </c:pt>
                <c:pt idx="133">
                  <c:v>-4.8030918468170759E-4</c:v>
                </c:pt>
                <c:pt idx="134">
                  <c:v>-4.8073671922134665E-4</c:v>
                </c:pt>
                <c:pt idx="135">
                  <c:v>-4.8117717852685867E-4</c:v>
                </c:pt>
                <c:pt idx="136">
                  <c:v>-4.8163032525754711E-4</c:v>
                </c:pt>
                <c:pt idx="137">
                  <c:v>-4.8209591723614466E-4</c:v>
                </c:pt>
                <c:pt idx="138">
                  <c:v>-4.835648703943779E-4</c:v>
                </c:pt>
                <c:pt idx="139">
                  <c:v>-4.8407772493782626E-4</c:v>
                </c:pt>
                <c:pt idx="140">
                  <c:v>-4.8460174135885064E-4</c:v>
                </c:pt>
                <c:pt idx="141">
                  <c:v>-4.8513664847920642E-4</c:v>
                </c:pt>
                <c:pt idx="142">
                  <c:v>-4.8568217029681525E-4</c:v>
                </c:pt>
                <c:pt idx="143">
                  <c:v>-4.8737959141827787E-4</c:v>
                </c:pt>
                <c:pt idx="144">
                  <c:v>-4.8796471534297482E-4</c:v>
                </c:pt>
                <c:pt idx="145">
                  <c:v>-4.8855900146175212E-4</c:v>
                </c:pt>
                <c:pt idx="146">
                  <c:v>-4.8916214477550692E-4</c:v>
                </c:pt>
                <c:pt idx="147">
                  <c:v>-4.8977383545251835E-4</c:v>
                </c:pt>
                <c:pt idx="148">
                  <c:v>-4.9165702089131618E-4</c:v>
                </c:pt>
                <c:pt idx="149">
                  <c:v>-4.9229970608121799E-4</c:v>
                </c:pt>
                <c:pt idx="150">
                  <c:v>-4.929493170023171E-4</c:v>
                </c:pt>
                <c:pt idx="151">
                  <c:v>-4.936055148306996E-4</c:v>
                </c:pt>
                <c:pt idx="152">
                  <c:v>-4.9426795590983366E-4</c:v>
                </c:pt>
                <c:pt idx="153">
                  <c:v>-4.9673105139147467E-4</c:v>
                </c:pt>
                <c:pt idx="154">
                  <c:v>-4.9741354361377687E-4</c:v>
                </c:pt>
                <c:pt idx="155">
                  <c:v>-4.9810008660927424E-4</c:v>
                </c:pt>
                <c:pt idx="156">
                  <c:v>-4.9879030708135572E-4</c:v>
                </c:pt>
                <c:pt idx="157">
                  <c:v>-5.0033697212454589E-4</c:v>
                </c:pt>
                <c:pt idx="158">
                  <c:v>-5.0158033058923378E-4</c:v>
                </c:pt>
                <c:pt idx="159">
                  <c:v>-5.0228317175580474E-4</c:v>
                </c:pt>
                <c:pt idx="160">
                  <c:v>-5.0298735026435201E-4</c:v>
                </c:pt>
                <c:pt idx="161">
                  <c:v>-5.0369245936458991E-4</c:v>
                </c:pt>
                <c:pt idx="162">
                  <c:v>-5.0518616266217119E-4</c:v>
                </c:pt>
                <c:pt idx="163">
                  <c:v>-5.0651389936014028E-4</c:v>
                </c:pt>
                <c:pt idx="164">
                  <c:v>-5.0721739285968144E-4</c:v>
                </c:pt>
                <c:pt idx="165">
                  <c:v>-5.0791927607210161E-4</c:v>
                </c:pt>
                <c:pt idx="166">
                  <c:v>-5.0861910878909609E-4</c:v>
                </c:pt>
                <c:pt idx="167">
                  <c:v>-5.1000029575689037E-4</c:v>
                </c:pt>
                <c:pt idx="168">
                  <c:v>-5.113889632618366E-4</c:v>
                </c:pt>
                <c:pt idx="169">
                  <c:v>-5.1207177310007236E-4</c:v>
                </c:pt>
                <c:pt idx="170">
                  <c:v>-5.1274979082290798E-4</c:v>
                </c:pt>
                <c:pt idx="171">
                  <c:v>-5.1342254276966746E-4</c:v>
                </c:pt>
                <c:pt idx="172">
                  <c:v>-5.1463004440517515E-4</c:v>
                </c:pt>
                <c:pt idx="173">
                  <c:v>-5.1605125219197792E-4</c:v>
                </c:pt>
                <c:pt idx="174">
                  <c:v>-5.1669040299295865E-4</c:v>
                </c:pt>
                <c:pt idx="175">
                  <c:v>-5.1732134565542274E-4</c:v>
                </c:pt>
                <c:pt idx="176">
                  <c:v>-5.179435730619785E-4</c:v>
                </c:pt>
                <c:pt idx="177">
                  <c:v>-5.1891485015240863E-4</c:v>
                </c:pt>
                <c:pt idx="178">
                  <c:v>-5.2033502039040413E-4</c:v>
                </c:pt>
                <c:pt idx="179">
                  <c:v>-5.2090589739824415E-4</c:v>
                </c:pt>
                <c:pt idx="180">
                  <c:v>-5.2146491604961346E-4</c:v>
                </c:pt>
                <c:pt idx="181">
                  <c:v>-5.2201153576258508E-4</c:v>
                </c:pt>
                <c:pt idx="182">
                  <c:v>-5.226829230439888E-4</c:v>
                </c:pt>
                <c:pt idx="183">
                  <c:v>-5.2406304638874524E-4</c:v>
                </c:pt>
                <c:pt idx="184">
                  <c:v>-5.2453939545285186E-4</c:v>
                </c:pt>
                <c:pt idx="185">
                  <c:v>-5.2500000173466327E-4</c:v>
                </c:pt>
                <c:pt idx="186">
                  <c:v>-5.2544663843837177E-4</c:v>
                </c:pt>
                <c:pt idx="187">
                  <c:v>-5.2578476267126735E-4</c:v>
                </c:pt>
                <c:pt idx="188">
                  <c:v>-5.2699593401368155E-4</c:v>
                </c:pt>
                <c:pt idx="189">
                  <c:v>-5.2731691950143626E-4</c:v>
                </c:pt>
                <c:pt idx="190">
                  <c:v>-5.276115800582602E-4</c:v>
                </c:pt>
                <c:pt idx="191">
                  <c:v>-5.2788003019125281E-4</c:v>
                </c:pt>
                <c:pt idx="192">
                  <c:v>-5.278524243867279E-4</c:v>
                </c:pt>
                <c:pt idx="193">
                  <c:v>-5.2869420258206334E-4</c:v>
                </c:pt>
                <c:pt idx="194">
                  <c:v>-5.288335041336615E-4</c:v>
                </c:pt>
                <c:pt idx="195">
                  <c:v>-5.2894739385218707E-4</c:v>
                </c:pt>
                <c:pt idx="196">
                  <c:v>-5.2903602342369504E-4</c:v>
                </c:pt>
                <c:pt idx="197">
                  <c:v>-5.2867209234661689E-4</c:v>
                </c:pt>
                <c:pt idx="198">
                  <c:v>-5.2914115985716733E-4</c:v>
                </c:pt>
                <c:pt idx="199">
                  <c:v>-5.2910594987788727E-4</c:v>
                </c:pt>
                <c:pt idx="200">
                  <c:v>-5.290465014043521E-4</c:v>
                </c:pt>
                <c:pt idx="201">
                  <c:v>-5.2896300329853118E-4</c:v>
                </c:pt>
                <c:pt idx="202">
                  <c:v>-5.2829331776555496E-4</c:v>
                </c:pt>
                <c:pt idx="203">
                  <c:v>-5.2839247773217579E-4</c:v>
                </c:pt>
                <c:pt idx="204">
                  <c:v>-5.2819175032096152E-4</c:v>
                </c:pt>
                <c:pt idx="205">
                  <c:v>-5.2796821799309653E-4</c:v>
                </c:pt>
                <c:pt idx="206">
                  <c:v>-5.2772210679602233E-4</c:v>
                </c:pt>
                <c:pt idx="207">
                  <c:v>-5.2677813234587026E-4</c:v>
                </c:pt>
                <c:pt idx="208">
                  <c:v>-5.2651658002891486E-4</c:v>
                </c:pt>
                <c:pt idx="209">
                  <c:v>-5.2616115099792513E-4</c:v>
                </c:pt>
                <c:pt idx="210">
                  <c:v>-5.2578461088492257E-4</c:v>
                </c:pt>
                <c:pt idx="211">
                  <c:v>-5.2538722290935318E-4</c:v>
                </c:pt>
                <c:pt idx="212">
                  <c:v>-5.2420104848466612E-4</c:v>
                </c:pt>
                <c:pt idx="213">
                  <c:v>-5.2359464269812828E-4</c:v>
                </c:pt>
                <c:pt idx="214">
                  <c:v>-5.2309714961965622E-4</c:v>
                </c:pt>
                <c:pt idx="215">
                  <c:v>-5.2258049954345687E-4</c:v>
                </c:pt>
                <c:pt idx="216">
                  <c:v>-5.2204499286749768E-4</c:v>
                </c:pt>
                <c:pt idx="217">
                  <c:v>-5.2064905950087415E-4</c:v>
                </c:pt>
                <c:pt idx="218">
                  <c:v>-5.1972059408404898E-4</c:v>
                </c:pt>
                <c:pt idx="219">
                  <c:v>-5.1909549632093207E-4</c:v>
                </c:pt>
                <c:pt idx="220">
                  <c:v>-5.1845345590227577E-4</c:v>
                </c:pt>
                <c:pt idx="221">
                  <c:v>-5.1779481040891285E-4</c:v>
                </c:pt>
                <c:pt idx="222">
                  <c:v>-5.1622163991545502E-4</c:v>
                </c:pt>
                <c:pt idx="223">
                  <c:v>-5.1500111520765067E-4</c:v>
                </c:pt>
                <c:pt idx="224">
                  <c:v>-5.1426469395801763E-4</c:v>
                </c:pt>
                <c:pt idx="225">
                  <c:v>-5.135138046620585E-4</c:v>
                </c:pt>
                <c:pt idx="226">
                  <c:v>-5.1274882208129924E-4</c:v>
                </c:pt>
                <c:pt idx="227">
                  <c:v>-5.1103074574052932E-4</c:v>
                </c:pt>
                <c:pt idx="228">
                  <c:v>-5.0955564007118656E-4</c:v>
                </c:pt>
                <c:pt idx="229">
                  <c:v>-5.0872599841320456E-4</c:v>
                </c:pt>
                <c:pt idx="230">
                  <c:v>-5.0788462358904466E-4</c:v>
                </c:pt>
                <c:pt idx="231">
                  <c:v>-5.0703192754613974E-4</c:v>
                </c:pt>
                <c:pt idx="232">
                  <c:v>-5.0520081479529496E-4</c:v>
                </c:pt>
                <c:pt idx="233">
                  <c:v>-5.0351635597358977E-4</c:v>
                </c:pt>
                <c:pt idx="234">
                  <c:v>-5.0261341891064495E-4</c:v>
                </c:pt>
                <c:pt idx="235">
                  <c:v>-5.0170174384259799E-4</c:v>
                </c:pt>
                <c:pt idx="236">
                  <c:v>-5.0078177989757496E-4</c:v>
                </c:pt>
                <c:pt idx="237">
                  <c:v>-4.9886876701003922E-4</c:v>
                </c:pt>
                <c:pt idx="238">
                  <c:v>-4.9702820382152818E-4</c:v>
                </c:pt>
                <c:pt idx="239">
                  <c:v>-4.9607371832566976E-4</c:v>
                </c:pt>
                <c:pt idx="240">
                  <c:v>-4.9560978690867444E-4</c:v>
                </c:pt>
                <c:pt idx="241">
                  <c:v>-4.9464544245207795E-4</c:v>
                </c:pt>
                <c:pt idx="242">
                  <c:v>-4.9367654173198313E-4</c:v>
                </c:pt>
                <c:pt idx="243">
                  <c:v>-4.9074754660730112E-4</c:v>
                </c:pt>
                <c:pt idx="244">
                  <c:v>-4.8976549229734067E-4</c:v>
                </c:pt>
                <c:pt idx="245">
                  <c:v>-4.8878144430743371E-4</c:v>
                </c:pt>
                <c:pt idx="246">
                  <c:v>-4.8779593126439314E-4</c:v>
                </c:pt>
                <c:pt idx="247">
                  <c:v>-4.8680948716743719E-4</c:v>
                </c:pt>
                <c:pt idx="248">
                  <c:v>-4.8384998908962483E-4</c:v>
                </c:pt>
                <c:pt idx="249">
                  <c:v>-4.8286526816636056E-4</c:v>
                </c:pt>
                <c:pt idx="250">
                  <c:v>-4.8188236673798069E-4</c:v>
                </c:pt>
                <c:pt idx="251">
                  <c:v>-4.8090185102584078E-4</c:v>
                </c:pt>
                <c:pt idx="252">
                  <c:v>-4.7992191955800219E-4</c:v>
                </c:pt>
                <c:pt idx="253">
                  <c:v>-4.7697299336333889E-4</c:v>
                </c:pt>
                <c:pt idx="254">
                  <c:v>-4.7598716261487586E-4</c:v>
                </c:pt>
                <c:pt idx="255">
                  <c:v>-4.7499999848246011E-4</c:v>
                </c:pt>
                <c:pt idx="256">
                  <c:v>-4.740122146861637E-4</c:v>
                </c:pt>
                <c:pt idx="257">
                  <c:v>-4.7302433766817321E-4</c:v>
                </c:pt>
                <c:pt idx="258">
                  <c:v>-4.6955661083587124E-4</c:v>
                </c:pt>
                <c:pt idx="259">
                  <c:v>-4.6906733409062218E-4</c:v>
                </c:pt>
                <c:pt idx="260">
                  <c:v>-4.6807554627215699E-4</c:v>
                </c:pt>
                <c:pt idx="261">
                  <c:v>-4.6708226957258551E-4</c:v>
                </c:pt>
                <c:pt idx="262">
                  <c:v>-4.6608726249102247E-4</c:v>
                </c:pt>
                <c:pt idx="263">
                  <c:v>-4.3636550177294104E-4</c:v>
                </c:pt>
                <c:pt idx="264">
                  <c:v>-4.3535890216709873E-4</c:v>
                </c:pt>
                <c:pt idx="265">
                  <c:v>-4.3434907138115034E-4</c:v>
                </c:pt>
                <c:pt idx="266">
                  <c:v>-4.3333575356062788E-4</c:v>
                </c:pt>
                <c:pt idx="267">
                  <c:v>-4.3182793765869583E-4</c:v>
                </c:pt>
                <c:pt idx="268">
                  <c:v>-4.2924240691420641E-4</c:v>
                </c:pt>
                <c:pt idx="269">
                  <c:v>-4.2820772816630921E-4</c:v>
                </c:pt>
                <c:pt idx="270">
                  <c:v>-4.2716797448923935E-4</c:v>
                </c:pt>
                <c:pt idx="271">
                  <c:v>-4.2612287243998963E-4</c:v>
                </c:pt>
                <c:pt idx="272">
                  <c:v>-4.2452149097187462E-4</c:v>
                </c:pt>
                <c:pt idx="273">
                  <c:v>-4.2188342366795311E-4</c:v>
                </c:pt>
                <c:pt idx="274">
                  <c:v>-4.2080739013089752E-4</c:v>
                </c:pt>
                <c:pt idx="275">
                  <c:v>-4.1972431478018798E-4</c:v>
                </c:pt>
                <c:pt idx="276">
                  <c:v>-4.1863390657863022E-4</c:v>
                </c:pt>
                <c:pt idx="277">
                  <c:v>-4.1690180918506787E-4</c:v>
                </c:pt>
                <c:pt idx="278">
                  <c:v>-4.1419303660817779E-4</c:v>
                </c:pt>
                <c:pt idx="279">
                  <c:v>-4.1306151066349662E-4</c:v>
                </c:pt>
                <c:pt idx="280">
                  <c:v>-4.1192085288135536E-4</c:v>
                </c:pt>
                <c:pt idx="281">
                  <c:v>-4.1077075462950377E-4</c:v>
                </c:pt>
                <c:pt idx="282">
                  <c:v>-4.0887076037441207E-4</c:v>
                </c:pt>
                <c:pt idx="283">
                  <c:v>-4.0606969644286161E-4</c:v>
                </c:pt>
                <c:pt idx="284">
                  <c:v>-4.0486767848117424E-4</c:v>
                </c:pt>
                <c:pt idx="285">
                  <c:v>-4.0365431551064147E-4</c:v>
                </c:pt>
                <c:pt idx="286">
                  <c:v>-4.0242928130960489E-4</c:v>
                </c:pt>
                <c:pt idx="287">
                  <c:v>-4.0032430699877191E-4</c:v>
                </c:pt>
                <c:pt idx="288">
                  <c:v>-3.9740581985279479E-4</c:v>
                </c:pt>
                <c:pt idx="289">
                  <c:v>-3.9611744824296225E-4</c:v>
                </c:pt>
                <c:pt idx="290">
                  <c:v>-3.9481539530531997E-4</c:v>
                </c:pt>
                <c:pt idx="291">
                  <c:v>-3.9349931722836685E-4</c:v>
                </c:pt>
                <c:pt idx="292">
                  <c:v>-3.9115250571180557E-4</c:v>
                </c:pt>
                <c:pt idx="293">
                  <c:v>-3.8808778929347434E-4</c:v>
                </c:pt>
                <c:pt idx="294">
                  <c:v>-3.8669634035392664E-4</c:v>
                </c:pt>
                <c:pt idx="295">
                  <c:v>-3.8528875061655016E-4</c:v>
                </c:pt>
                <c:pt idx="296">
                  <c:v>-3.8386465867478814E-4</c:v>
                </c:pt>
                <c:pt idx="297">
                  <c:v>-3.8123950713363658E-4</c:v>
                </c:pt>
                <c:pt idx="298">
                  <c:v>-3.7799595275268892E-4</c:v>
                </c:pt>
                <c:pt idx="299">
                  <c:v>-3.7648384071536684E-4</c:v>
                </c:pt>
                <c:pt idx="300">
                  <c:v>-3.7495300524784721E-4</c:v>
                </c:pt>
                <c:pt idx="301">
                  <c:v>-3.7340306735155832E-4</c:v>
                </c:pt>
                <c:pt idx="302">
                  <c:v>-3.704635555676763E-4</c:v>
                </c:pt>
                <c:pt idx="303">
                  <c:v>-3.6700462346596417E-4</c:v>
                </c:pt>
                <c:pt idx="304">
                  <c:v>-3.6607025080512008E-4</c:v>
                </c:pt>
                <c:pt idx="305">
                  <c:v>-3.6512646060860021E-4</c:v>
                </c:pt>
                <c:pt idx="306">
                  <c:v>-3.6346124381392286E-4</c:v>
                </c:pt>
                <c:pt idx="307">
                  <c:v>-3.6177411911797464E-4</c:v>
                </c:pt>
                <c:pt idx="308">
                  <c:v>-3.5578834121369136E-4</c:v>
                </c:pt>
                <c:pt idx="309">
                  <c:v>-3.5479836943208554E-4</c:v>
                </c:pt>
                <c:pt idx="310">
                  <c:v>-3.5299555382062309E-4</c:v>
                </c:pt>
                <c:pt idx="311">
                  <c:v>-3.5116835175275085E-4</c:v>
                </c:pt>
                <c:pt idx="312">
                  <c:v>-3.4931634114476751E-4</c:v>
                </c:pt>
                <c:pt idx="313">
                  <c:v>-3.4270781023575955E-4</c:v>
                </c:pt>
                <c:pt idx="314">
                  <c:v>-3.4165168160793513E-4</c:v>
                </c:pt>
                <c:pt idx="315">
                  <c:v>-3.396692070412044E-4</c:v>
                </c:pt>
                <c:pt idx="316">
                  <c:v>-3.3765933744422938E-4</c:v>
                </c:pt>
                <c:pt idx="317">
                  <c:v>-3.3562163273792578E-4</c:v>
                </c:pt>
                <c:pt idx="318">
                  <c:v>-3.2832081879186314E-4</c:v>
                </c:pt>
                <c:pt idx="319">
                  <c:v>-3.2718357136429788E-4</c:v>
                </c:pt>
                <c:pt idx="320">
                  <c:v>-3.250000000223352E-4</c:v>
                </c:pt>
                <c:pt idx="321">
                  <c:v>-3.2278529599016892E-4</c:v>
                </c:pt>
                <c:pt idx="322">
                  <c:v>-3.2053883361760072E-4</c:v>
                </c:pt>
                <c:pt idx="323">
                  <c:v>-3.1123937467825158E-4</c:v>
                </c:pt>
                <c:pt idx="324">
                  <c:v>-3.0883712469753632E-4</c:v>
                </c:pt>
                <c:pt idx="325">
                  <c:v>-3.0640433691431213E-4</c:v>
                </c:pt>
                <c:pt idx="326">
                  <c:v>-3.0274749734544756E-4</c:v>
                </c:pt>
                <c:pt idx="327">
                  <c:v>-3.2163899246182595E-4</c:v>
                </c:pt>
                <c:pt idx="328">
                  <c:v>-3.2058790768907386E-4</c:v>
                </c:pt>
                <c:pt idx="329">
                  <c:v>-3.1797647546305541E-4</c:v>
                </c:pt>
                <c:pt idx="330">
                  <c:v>-3.153360524574822E-4</c:v>
                </c:pt>
                <c:pt idx="331">
                  <c:v>-3.1266687044917418E-4</c:v>
                </c:pt>
                <c:pt idx="332">
                  <c:v>-3.0286686564091544E-4</c:v>
                </c:pt>
                <c:pt idx="333">
                  <c:v>-3.0170728240896949E-4</c:v>
                </c:pt>
                <c:pt idx="334">
                  <c:v>-2.9889787653747391E-4</c:v>
                </c:pt>
                <c:pt idx="335">
                  <c:v>-2.9606115902858221E-4</c:v>
                </c:pt>
                <c:pt idx="336">
                  <c:v>-2.9319738056488021E-4</c:v>
                </c:pt>
                <c:pt idx="337">
                  <c:v>-2.810379868079937E-4</c:v>
                </c:pt>
                <c:pt idx="338">
                  <c:v>-2.797650577166912E-4</c:v>
                </c:pt>
                <c:pt idx="339">
                  <c:v>-2.7848153675114062E-4</c:v>
                </c:pt>
                <c:pt idx="340">
                  <c:v>-2.7546080807372419E-4</c:v>
                </c:pt>
                <c:pt idx="341">
                  <c:v>-2.7241484882267741E-4</c:v>
                </c:pt>
                <c:pt idx="342">
                  <c:v>-2.6135923024882805E-4</c:v>
                </c:pt>
                <c:pt idx="343">
                  <c:v>-2.59984192329199E-4</c:v>
                </c:pt>
                <c:pt idx="344">
                  <c:v>-2.5681621852990943E-4</c:v>
                </c:pt>
                <c:pt idx="345">
                  <c:v>-2.5362468839240648E-4</c:v>
                </c:pt>
                <c:pt idx="346">
                  <c:v>-2.5040989040991946E-4</c:v>
                </c:pt>
                <c:pt idx="347">
                  <c:v>-2.4427055079565755E-4</c:v>
                </c:pt>
                <c:pt idx="348">
                  <c:v>-2.4280373437938704E-4</c:v>
                </c:pt>
                <c:pt idx="349">
                  <c:v>-2.3399716913630186E-4</c:v>
                </c:pt>
                <c:pt idx="350">
                  <c:v>-2.3249347761146813E-4</c:v>
                </c:pt>
                <c:pt idx="351">
                  <c:v>-2.2913098825575248E-4</c:v>
                </c:pt>
                <c:pt idx="352">
                  <c:v>-2.1517390220066474E-4</c:v>
                </c:pt>
                <c:pt idx="353">
                  <c:v>-2.1359664758868746E-4</c:v>
                </c:pt>
                <c:pt idx="354">
                  <c:v>-2.1200907486753278E-4</c:v>
                </c:pt>
                <c:pt idx="355">
                  <c:v>-2.0852504596440203E-4</c:v>
                </c:pt>
                <c:pt idx="356">
                  <c:v>-2.0502189676536295E-4</c:v>
                </c:pt>
                <c:pt idx="357">
                  <c:v>-1.9057871179810202E-4</c:v>
                </c:pt>
                <c:pt idx="358">
                  <c:v>-1.8890977360586092E-4</c:v>
                </c:pt>
                <c:pt idx="359">
                  <c:v>-1.8723105988795906E-4</c:v>
                </c:pt>
                <c:pt idx="360">
                  <c:v>-1.8362025528971803E-4</c:v>
                </c:pt>
                <c:pt idx="361">
                  <c:v>-1.7999271135302227E-4</c:v>
                </c:pt>
                <c:pt idx="362">
                  <c:v>-1.6512885742473536E-4</c:v>
                </c:pt>
                <c:pt idx="363">
                  <c:v>-1.633770403848267E-4</c:v>
                </c:pt>
                <c:pt idx="364">
                  <c:v>-1.6161628444432129E-4</c:v>
                </c:pt>
                <c:pt idx="365">
                  <c:v>-1.5789577244291827E-4</c:v>
                </c:pt>
                <c:pt idx="366">
                  <c:v>-1.5416103592691535E-4</c:v>
                </c:pt>
                <c:pt idx="367">
                  <c:v>-1.3894262331791464E-4</c:v>
                </c:pt>
                <c:pt idx="368">
                  <c:v>-1.3317760678733175E-4</c:v>
                </c:pt>
                <c:pt idx="369">
                  <c:v>-1.2936889539106249E-4</c:v>
                </c:pt>
                <c:pt idx="370">
                  <c:v>-1.2554854854870837E-4</c:v>
                </c:pt>
                <c:pt idx="371">
                  <c:v>-1.1775501284103981E-4</c:v>
                </c:pt>
                <c:pt idx="372">
                  <c:v>-1.1015837052107065E-4</c:v>
                </c:pt>
                <c:pt idx="373">
                  <c:v>-1.0628554243241123E-4</c:v>
                </c:pt>
                <c:pt idx="374">
                  <c:v>-1.0240337579685952E-4</c:v>
                </c:pt>
                <c:pt idx="375">
                  <c:v>-9.851226267949157E-5</c:v>
                </c:pt>
                <c:pt idx="376">
                  <c:v>-9.062061554813835E-5</c:v>
                </c:pt>
                <c:pt idx="377">
                  <c:v>-8.2866279314072159E-5</c:v>
                </c:pt>
                <c:pt idx="378">
                  <c:v>-7.8936407350137187E-5</c:v>
                </c:pt>
                <c:pt idx="379">
                  <c:v>-7.4999996832156185E-5</c:v>
                </c:pt>
                <c:pt idx="380">
                  <c:v>-7.1057453960854389E-5</c:v>
                </c:pt>
                <c:pt idx="381">
                  <c:v>-6.3094187275642926E-5</c:v>
                </c:pt>
                <c:pt idx="382">
                  <c:v>-5.5233778572165626E-5</c:v>
                </c:pt>
                <c:pt idx="383">
                  <c:v>-5.1266449439125104E-5</c:v>
                </c:pt>
                <c:pt idx="384">
                  <c:v>-4.729529114214214E-5</c:v>
                </c:pt>
                <c:pt idx="385">
                  <c:v>-4.3320404630900121E-5</c:v>
                </c:pt>
                <c:pt idx="386">
                  <c:v>-3.5306619264803462E-5</c:v>
                </c:pt>
                <c:pt idx="387">
                  <c:v>-2.738439408885803E-5</c:v>
                </c:pt>
                <c:pt idx="388">
                  <c:v>-2.3391478287815776E-5</c:v>
                </c:pt>
                <c:pt idx="389">
                  <c:v>-1.9395077823780582E-5</c:v>
                </c:pt>
                <c:pt idx="390">
                  <c:v>-1.5395232705618234E-5</c:v>
                </c:pt>
                <c:pt idx="391">
                  <c:v>-1.3417968673299998E-5</c:v>
                </c:pt>
                <c:pt idx="392">
                  <c:v>-1.3921647250387975E-6</c:v>
                </c:pt>
                <c:pt idx="393">
                  <c:v>2.6230036472511316E-6</c:v>
                </c:pt>
                <c:pt idx="394">
                  <c:v>6.6413906444680823E-6</c:v>
                </c:pt>
                <c:pt idx="395">
                  <c:v>1.0662957576242464E-5</c:v>
                </c:pt>
                <c:pt idx="396">
                  <c:v>1.4687665919543359E-5</c:v>
                </c:pt>
                <c:pt idx="397">
                  <c:v>2.6780256711991465E-5</c:v>
                </c:pt>
                <c:pt idx="398">
                  <c:v>3.0817148838066248E-5</c:v>
                </c:pt>
                <c:pt idx="399">
                  <c:v>3.4856992281573233E-5</c:v>
                </c:pt>
                <c:pt idx="400">
                  <c:v>3.8899749527905611E-5</c:v>
                </c:pt>
                <c:pt idx="401">
                  <c:v>5.9155941572933776E-5</c:v>
                </c:pt>
                <c:pt idx="402">
                  <c:v>6.3215403243483645E-5</c:v>
                </c:pt>
                <c:pt idx="403">
                  <c:v>6.7277520817662407E-5</c:v>
                </c:pt>
                <c:pt idx="404">
                  <c:v>7.1342258125721531E-5</c:v>
                </c:pt>
                <c:pt idx="405">
                  <c:v>8.3551829265336887E-5</c:v>
                </c:pt>
                <c:pt idx="406">
                  <c:v>8.7626687156448947E-5</c:v>
                </c:pt>
                <c:pt idx="407">
                  <c:v>9.1703986449367001E-5</c:v>
                </c:pt>
                <c:pt idx="408">
                  <c:v>9.5783691977496138E-5</c:v>
                </c:pt>
                <c:pt idx="409">
                  <c:v>1.0604478528744162E-4</c:v>
                </c:pt>
                <c:pt idx="410">
                  <c:v>1.1828002466767089E-4</c:v>
                </c:pt>
                <c:pt idx="411">
                  <c:v>1.2237436799813196E-4</c:v>
                </c:pt>
                <c:pt idx="412">
                  <c:v>1.2647086028178231E-4</c:v>
                </c:pt>
                <c:pt idx="413">
                  <c:v>1.3470239478054468E-4</c:v>
                </c:pt>
                <c:pt idx="414">
                  <c:v>1.428776408593875E-4</c:v>
                </c:pt>
                <c:pt idx="415">
                  <c:v>1.4698437079376504E-4</c:v>
                </c:pt>
                <c:pt idx="416">
                  <c:v>1.5109304799657602E-4</c:v>
                </c:pt>
                <c:pt idx="417">
                  <c:v>1.5520363943772006E-4</c:v>
                </c:pt>
                <c:pt idx="418">
                  <c:v>1.6346038203421929E-4</c:v>
                </c:pt>
                <c:pt idx="419">
                  <c:v>1.7166449272771987E-4</c:v>
                </c:pt>
                <c:pt idx="420">
                  <c:v>1.7578416567832141E-4</c:v>
                </c:pt>
                <c:pt idx="421">
                  <c:v>1.7990555815779007E-4</c:v>
                </c:pt>
                <c:pt idx="422">
                  <c:v>1.8402863830118036E-4</c:v>
                </c:pt>
                <c:pt idx="423">
                  <c:v>1.9230721425417144E-4</c:v>
                </c:pt>
                <c:pt idx="424">
                  <c:v>2.0053720390527979E-4</c:v>
                </c:pt>
                <c:pt idx="425">
                  <c:v>2.0466825012690194E-4</c:v>
                </c:pt>
                <c:pt idx="426">
                  <c:v>2.0880079628174519E-4</c:v>
                </c:pt>
                <c:pt idx="427">
                  <c:v>2.1293481166306807E-4</c:v>
                </c:pt>
                <c:pt idx="428">
                  <c:v>2.2123174907592323E-4</c:v>
                </c:pt>
                <c:pt idx="429">
                  <c:v>2.2948495715192015E-4</c:v>
                </c:pt>
                <c:pt idx="430">
                  <c:v>2.3362586389029323E-4</c:v>
                </c:pt>
                <c:pt idx="431">
                  <c:v>2.3776805910755513E-4</c:v>
                </c:pt>
                <c:pt idx="432">
                  <c:v>2.4191151326038152E-4</c:v>
                </c:pt>
                <c:pt idx="433">
                  <c:v>2.5022323457756873E-4</c:v>
                </c:pt>
                <c:pt idx="434">
                  <c:v>2.5849733417966951E-4</c:v>
                </c:pt>
                <c:pt idx="435">
                  <c:v>2.6264664567753965E-4</c:v>
                </c:pt>
                <c:pt idx="436">
                  <c:v>2.6679704234128005E-4</c:v>
                </c:pt>
                <c:pt idx="437">
                  <c:v>2.7094849579185237E-4</c:v>
                </c:pt>
                <c:pt idx="438">
                  <c:v>2.7927130929763177E-4</c:v>
                </c:pt>
                <c:pt idx="439">
                  <c:v>2.8756431566663397E-4</c:v>
                </c:pt>
                <c:pt idx="440">
                  <c:v>2.9172063316289427E-4</c:v>
                </c:pt>
                <c:pt idx="441">
                  <c:v>2.9587784065331985E-4</c:v>
                </c:pt>
                <c:pt idx="442">
                  <c:v>3.0003591092576525E-4</c:v>
                </c:pt>
                <c:pt idx="443">
                  <c:v>3.0836599795848728E-4</c:v>
                </c:pt>
                <c:pt idx="444">
                  <c:v>3.166760001262264E-4</c:v>
                </c:pt>
                <c:pt idx="445">
                  <c:v>3.2083771301792143E-4</c:v>
                </c:pt>
                <c:pt idx="446">
                  <c:v>3.2499999582677344E-4</c:v>
                </c:pt>
                <c:pt idx="447">
                  <c:v>3.2916282889459427E-4</c:v>
                </c:pt>
                <c:pt idx="448">
                  <c:v>3.374976248114223E-4</c:v>
                </c:pt>
                <c:pt idx="449">
                  <c:v>3.4582230881104485E-4</c:v>
                </c:pt>
                <c:pt idx="450">
                  <c:v>3.4998997014621682E-4</c:v>
                </c:pt>
                <c:pt idx="451">
                  <c:v>3.5415905366462954E-4</c:v>
                </c:pt>
                <c:pt idx="452">
                  <c:v>3.5832971411988427E-4</c:v>
                </c:pt>
                <c:pt idx="453">
                  <c:v>3.60411764876512E-4</c:v>
                </c:pt>
                <c:pt idx="454">
                  <c:v>3.7503125894962656E-4</c:v>
                </c:pt>
                <c:pt idx="455">
                  <c:v>3.7921216398311048E-4</c:v>
                </c:pt>
                <c:pt idx="456">
                  <c:v>3.8339559763825429E-4</c:v>
                </c:pt>
                <c:pt idx="457">
                  <c:v>3.8758172239465295E-4</c:v>
                </c:pt>
                <c:pt idx="458">
                  <c:v>3.9598454787607127E-4</c:v>
                </c:pt>
                <c:pt idx="459">
                  <c:v>4.0435642058776213E-4</c:v>
                </c:pt>
                <c:pt idx="460">
                  <c:v>4.0855847662914772E-4</c:v>
                </c:pt>
                <c:pt idx="461">
                  <c:v>4.1276422181169974E-4</c:v>
                </c:pt>
                <c:pt idx="462">
                  <c:v>4.1697382633926921E-4</c:v>
                </c:pt>
                <c:pt idx="463">
                  <c:v>4.2544542350873577E-4</c:v>
                </c:pt>
                <c:pt idx="464">
                  <c:v>4.3385428058498928E-4</c:v>
                </c:pt>
                <c:pt idx="465">
                  <c:v>4.3808577351060936E-4</c:v>
                </c:pt>
                <c:pt idx="466">
                  <c:v>4.4232217017885878E-4</c:v>
                </c:pt>
                <c:pt idx="467">
                  <c:v>4.4656364852045118E-4</c:v>
                </c:pt>
                <c:pt idx="468">
                  <c:v>4.5512653779339682E-4</c:v>
                </c:pt>
                <c:pt idx="469">
                  <c:v>4.6358397582018003E-4</c:v>
                </c:pt>
                <c:pt idx="470">
                  <c:v>4.6785357009483246E-4</c:v>
                </c:pt>
                <c:pt idx="471">
                  <c:v>4.721293367964023E-4</c:v>
                </c:pt>
                <c:pt idx="472">
                  <c:v>4.7641146158246576E-4</c:v>
                </c:pt>
                <c:pt idx="473">
                  <c:v>4.8508760485476305E-4</c:v>
                </c:pt>
                <c:pt idx="474">
                  <c:v>4.9360729333056011E-4</c:v>
                </c:pt>
                <c:pt idx="475">
                  <c:v>4.9792403201706517E-4</c:v>
                </c:pt>
                <c:pt idx="476">
                  <c:v>5.0224826590542068E-4</c:v>
                </c:pt>
                <c:pt idx="477">
                  <c:v>5.0658018838006563E-4</c:v>
                </c:pt>
                <c:pt idx="478">
                  <c:v>5.1539093273581503E-4</c:v>
                </c:pt>
                <c:pt idx="479">
                  <c:v>5.2398867043943289E-4</c:v>
                </c:pt>
                <c:pt idx="480">
                  <c:v>5.2836197523078153E-4</c:v>
                </c:pt>
                <c:pt idx="481">
                  <c:v>5.3274415208868998E-4</c:v>
                </c:pt>
                <c:pt idx="482">
                  <c:v>5.3713540212619725E-4</c:v>
                </c:pt>
                <c:pt idx="483">
                  <c:v>5.461014235500234E-4</c:v>
                </c:pt>
                <c:pt idx="484">
                  <c:v>5.547951949221333E-4</c:v>
                </c:pt>
                <c:pt idx="485">
                  <c:v>5.5923486615712696E-4</c:v>
                </c:pt>
                <c:pt idx="486">
                  <c:v>5.6368484041924782E-4</c:v>
                </c:pt>
                <c:pt idx="487">
                  <c:v>5.6814532655100427E-4</c:v>
                </c:pt>
                <c:pt idx="488">
                  <c:v>5.7728657363952075E-4</c:v>
                </c:pt>
                <c:pt idx="489">
                  <c:v>5.8609660517111345E-4</c:v>
                </c:pt>
                <c:pt idx="490">
                  <c:v>5.9061282186738103E-4</c:v>
                </c:pt>
                <c:pt idx="491">
                  <c:v>5.9514082664893905E-4</c:v>
                </c:pt>
                <c:pt idx="492">
                  <c:v>5.9968083608689644E-4</c:v>
                </c:pt>
                <c:pt idx="493">
                  <c:v>6.0901647376643742E-4</c:v>
                </c:pt>
                <c:pt idx="494">
                  <c:v>6.1796529038796308E-4</c:v>
                </c:pt>
                <c:pt idx="495">
                  <c:v>6.225686102619446E-4</c:v>
                </c:pt>
                <c:pt idx="496">
                  <c:v>6.2718525738740245E-4</c:v>
                </c:pt>
                <c:pt idx="497">
                  <c:v>6.2938146027967672E-4</c:v>
                </c:pt>
                <c:pt idx="498">
                  <c:v>6.3401662467703573E-4</c:v>
                </c:pt>
                <c:pt idx="499">
                  <c:v>6.480066622133856E-4</c:v>
                </c:pt>
                <c:pt idx="500">
                  <c:v>6.5269895848799574E-4</c:v>
                </c:pt>
                <c:pt idx="501">
                  <c:v>6.5740611725713762E-4</c:v>
                </c:pt>
                <c:pt idx="502">
                  <c:v>6.6212837257007484E-4</c:v>
                </c:pt>
                <c:pt idx="503">
                  <c:v>6.6686595958024251E-4</c:v>
                </c:pt>
                <c:pt idx="504">
                  <c:v>6.811730791677574E-4</c:v>
                </c:pt>
                <c:pt idx="505">
                  <c:v>6.8597436691491794E-4</c:v>
                </c:pt>
                <c:pt idx="506">
                  <c:v>6.9079217891042182E-4</c:v>
                </c:pt>
                <c:pt idx="507">
                  <c:v>6.9562675701618408E-4</c:v>
                </c:pt>
                <c:pt idx="508">
                  <c:v>7.0047834420619722E-4</c:v>
                </c:pt>
                <c:pt idx="509">
                  <c:v>7.1513760679682104E-4</c:v>
                </c:pt>
                <c:pt idx="510">
                  <c:v>7.200596824195074E-4</c:v>
                </c:pt>
                <c:pt idx="511">
                  <c:v>7.2499999875750556E-4</c:v>
                </c:pt>
                <c:pt idx="512">
                  <c:v>7.2995878429705651E-4</c:v>
                </c:pt>
                <c:pt idx="513">
                  <c:v>7.3493614980669748E-4</c:v>
                </c:pt>
                <c:pt idx="514">
                  <c:v>7.5532014922951771E-4</c:v>
                </c:pt>
                <c:pt idx="515">
                  <c:v>7.5770678752698137E-4</c:v>
                </c:pt>
                <c:pt idx="516">
                  <c:v>7.6009937867783028E-4</c:v>
                </c:pt>
                <c:pt idx="517">
                  <c:v>7.651867350276433E-4</c:v>
                </c:pt>
                <c:pt idx="518">
                  <c:v>8.0405318991937525E-4</c:v>
                </c:pt>
                <c:pt idx="519">
                  <c:v>8.4107530916791148E-4</c:v>
                </c:pt>
                <c:pt idx="520">
                  <c:v>8.7891709127924827E-4</c:v>
                </c:pt>
                <c:pt idx="521">
                  <c:v>9.1754646917222146E-4</c:v>
                </c:pt>
                <c:pt idx="522">
                  <c:v>9.569299003180763E-4</c:v>
                </c:pt>
                <c:pt idx="523">
                  <c:v>9.9703236659102242E-4</c:v>
                </c:pt>
                <c:pt idx="524">
                  <c:v>1.0378173741370342E-3</c:v>
                </c:pt>
                <c:pt idx="525">
                  <c:v>1.0792469532270117E-3</c:v>
                </c:pt>
                <c:pt idx="526">
                  <c:v>1.1150774307502331E-3</c:v>
                </c:pt>
                <c:pt idx="527">
                  <c:v>1.157610591717706E-3</c:v>
                </c:pt>
                <c:pt idx="528">
                  <c:v>1.200667662632604E-3</c:v>
                </c:pt>
                <c:pt idx="529">
                  <c:v>1.24420387737878E-3</c:v>
                </c:pt>
                <c:pt idx="530">
                  <c:v>1.2945024999186927E-3</c:v>
                </c:pt>
                <c:pt idx="531">
                  <c:v>1.338981149866747E-3</c:v>
                </c:pt>
                <c:pt idx="532">
                  <c:v>1.3838930708889308E-3</c:v>
                </c:pt>
                <c:pt idx="533">
                  <c:v>1.4292354689180442E-3</c:v>
                </c:pt>
                <c:pt idx="534">
                  <c:v>1.4750055499002102E-3</c:v>
                </c:pt>
                <c:pt idx="535">
                  <c:v>1.5178194526554126E-3</c:v>
                </c:pt>
                <c:pt idx="536">
                  <c:v>1.5644066878171465E-3</c:v>
                </c:pt>
                <c:pt idx="537">
                  <c:v>1.611413415484332E-3</c:v>
                </c:pt>
                <c:pt idx="538">
                  <c:v>1.6588368414696155E-3</c:v>
                </c:pt>
                <c:pt idx="539">
                  <c:v>1.7241979960274383E-3</c:v>
                </c:pt>
                <c:pt idx="540">
                  <c:v>1.7725915770958468E-3</c:v>
                </c:pt>
                <c:pt idx="541">
                  <c:v>1.8213925187580231E-3</c:v>
                </c:pt>
                <c:pt idx="542">
                  <c:v>1.8705980275489334E-3</c:v>
                </c:pt>
                <c:pt idx="543">
                  <c:v>1.9378158732975292E-3</c:v>
                </c:pt>
                <c:pt idx="544">
                  <c:v>1.9592595562806666E-3</c:v>
                </c:pt>
                <c:pt idx="545">
                  <c:v>2.0095778349127958E-3</c:v>
                </c:pt>
                <c:pt idx="546">
                  <c:v>2.0602900774156821E-3</c:v>
                </c:pt>
                <c:pt idx="547">
                  <c:v>2.1113934897781491E-3</c:v>
                </c:pt>
                <c:pt idx="548">
                  <c:v>2.1741705536972994E-3</c:v>
                </c:pt>
                <c:pt idx="549">
                  <c:v>2.2261298137263119E-3</c:v>
                </c:pt>
                <c:pt idx="550">
                  <c:v>2.2784712923686794E-3</c:v>
                </c:pt>
                <c:pt idx="551">
                  <c:v>2.3311921959161589E-3</c:v>
                </c:pt>
                <c:pt idx="552">
                  <c:v>2.3842897306179871E-3</c:v>
                </c:pt>
                <c:pt idx="553">
                  <c:v>2.4377611026825839E-3</c:v>
                </c:pt>
                <c:pt idx="554">
                  <c:v>2.4916035182673442E-3</c:v>
                </c:pt>
                <c:pt idx="555">
                  <c:v>2.5458141834828938E-3</c:v>
                </c:pt>
                <c:pt idx="556">
                  <c:v>2.5884653099655748E-3</c:v>
                </c:pt>
                <c:pt idx="557">
                  <c:v>2.6553078899810879E-3</c:v>
                </c:pt>
                <c:pt idx="558">
                  <c:v>2.710555745140781E-3</c:v>
                </c:pt>
                <c:pt idx="559">
                  <c:v>2.7661117411817955E-3</c:v>
                </c:pt>
                <c:pt idx="560">
                  <c:v>2.8219559802029328E-3</c:v>
                </c:pt>
                <c:pt idx="561">
                  <c:v>2.8780681621599939E-3</c:v>
                </c:pt>
                <c:pt idx="562">
                  <c:v>2.9344275848275131E-3</c:v>
                </c:pt>
                <c:pt idx="563">
                  <c:v>2.9910131437519863E-3</c:v>
                </c:pt>
                <c:pt idx="564">
                  <c:v>3.0478033322093524E-3</c:v>
                </c:pt>
                <c:pt idx="565">
                  <c:v>3.0924447966593554E-3</c:v>
                </c:pt>
                <c:pt idx="566">
                  <c:v>3.1495556506183084E-3</c:v>
                </c:pt>
                <c:pt idx="567">
                  <c:v>3.2068071410573055E-3</c:v>
                </c:pt>
                <c:pt idx="568">
                  <c:v>3.2641756603391824E-3</c:v>
                </c:pt>
                <c:pt idx="569">
                  <c:v>3.3340433081396653E-3</c:v>
                </c:pt>
                <c:pt idx="570">
                  <c:v>3.391596866305753E-3</c:v>
                </c:pt>
                <c:pt idx="571">
                  <c:v>3.4492184411755991E-3</c:v>
                </c:pt>
                <c:pt idx="572">
                  <c:v>3.506899839196134E-3</c:v>
                </c:pt>
                <c:pt idx="573">
                  <c:v>3.5646328663253165E-3</c:v>
                </c:pt>
                <c:pt idx="574">
                  <c:v>3.622409328028734E-3</c:v>
                </c:pt>
                <c:pt idx="575">
                  <c:v>3.6802210292779013E-3</c:v>
                </c:pt>
                <c:pt idx="576">
                  <c:v>3.7380597745545118E-3</c:v>
                </c:pt>
                <c:pt idx="577">
                  <c:v>3.7959173678419338E-3</c:v>
                </c:pt>
                <c:pt idx="578">
                  <c:v>3.837166990052765E-3</c:v>
                </c:pt>
                <c:pt idx="579">
                  <c:v>3.895040469932276E-3</c:v>
                </c:pt>
                <c:pt idx="580">
                  <c:v>3.9529105121314245E-3</c:v>
                </c:pt>
                <c:pt idx="581">
                  <c:v>4.0107689191701823E-3</c:v>
                </c:pt>
                <c:pt idx="582">
                  <c:v>4.0850911170050878E-3</c:v>
                </c:pt>
                <c:pt idx="583">
                  <c:v>4.1553278702581194E-3</c:v>
                </c:pt>
                <c:pt idx="584">
                  <c:v>4.2130804013179772E-3</c:v>
                </c:pt>
                <c:pt idx="585">
                  <c:v>4.2749203771896838E-3</c:v>
                </c:pt>
                <c:pt idx="586">
                  <c:v>4.3284317001384574E-3</c:v>
                </c:pt>
                <c:pt idx="587">
                  <c:v>4.3860140670228176E-3</c:v>
                </c:pt>
                <c:pt idx="588">
                  <c:v>4.4435233108479216E-3</c:v>
                </c:pt>
                <c:pt idx="589">
                  <c:v>4.5009512299915315E-3</c:v>
                </c:pt>
                <c:pt idx="590">
                  <c:v>4.5582896223605764E-3</c:v>
                </c:pt>
                <c:pt idx="591">
                  <c:v>4.6196278722342105E-3</c:v>
                </c:pt>
                <c:pt idx="592">
                  <c:v>4.6767541834808642E-3</c:v>
                </c:pt>
                <c:pt idx="593">
                  <c:v>4.7337657803964393E-3</c:v>
                </c:pt>
                <c:pt idx="594">
                  <c:v>4.7906544588261907E-3</c:v>
                </c:pt>
                <c:pt idx="595">
                  <c:v>4.8433515766114054E-3</c:v>
                </c:pt>
                <c:pt idx="596">
                  <c:v>4.8999805382579312E-3</c:v>
                </c:pt>
                <c:pt idx="597">
                  <c:v>4.9564625454655087E-3</c:v>
                </c:pt>
                <c:pt idx="598">
                  <c:v>5.0288531301069363E-3</c:v>
                </c:pt>
                <c:pt idx="599">
                  <c:v>5.0689528729887566E-3</c:v>
                </c:pt>
                <c:pt idx="600">
                  <c:v>5.1289457503761226E-3</c:v>
                </c:pt>
                <c:pt idx="601">
                  <c:v>5.1847442444013835E-3</c:v>
                </c:pt>
                <c:pt idx="602">
                  <c:v>5.2403541702142949E-3</c:v>
                </c:pt>
                <c:pt idx="603">
                  <c:v>5.2957673195851099E-3</c:v>
                </c:pt>
                <c:pt idx="604">
                  <c:v>5.3509754838487744E-3</c:v>
                </c:pt>
                <c:pt idx="605">
                  <c:v>5.4059704539101477E-3</c:v>
                </c:pt>
                <c:pt idx="606">
                  <c:v>5.4607440202474712E-3</c:v>
                </c:pt>
                <c:pt idx="607">
                  <c:v>5.5152879729167157E-3</c:v>
                </c:pt>
                <c:pt idx="608">
                  <c:v>5.569601029527165E-3</c:v>
                </c:pt>
                <c:pt idx="609">
                  <c:v>5.6237098842065979E-3</c:v>
                </c:pt>
                <c:pt idx="610">
                  <c:v>5.6776488875495577E-3</c:v>
                </c:pt>
                <c:pt idx="611">
                  <c:v>5.7314531849478566E-3</c:v>
                </c:pt>
                <c:pt idx="612">
                  <c:v>5.7851587166296813E-3</c:v>
                </c:pt>
                <c:pt idx="613">
                  <c:v>5.8388022177065062E-3</c:v>
                </c:pt>
                <c:pt idx="614">
                  <c:v>5.8924212182156687E-3</c:v>
                </c:pt>
                <c:pt idx="615">
                  <c:v>5.9460540431733738E-3</c:v>
                </c:pt>
                <c:pt idx="616">
                  <c:v>5.9997398126276922E-3</c:v>
                </c:pt>
                <c:pt idx="617">
                  <c:v>6.049594412953301E-3</c:v>
                </c:pt>
                <c:pt idx="618">
                  <c:v>6.1034883178341433E-3</c:v>
                </c:pt>
                <c:pt idx="619">
                  <c:v>6.1575561743250247E-3</c:v>
                </c:pt>
                <c:pt idx="620">
                  <c:v>6.2118407226873854E-3</c:v>
                </c:pt>
                <c:pt idx="621">
                  <c:v>6.2703833283079442E-3</c:v>
                </c:pt>
                <c:pt idx="622">
                  <c:v>6.3252126106483827E-3</c:v>
                </c:pt>
                <c:pt idx="623">
                  <c:v>6.3803126641968858E-3</c:v>
                </c:pt>
                <c:pt idx="624">
                  <c:v>6.4356857203606852E-3</c:v>
                </c:pt>
                <c:pt idx="625">
                  <c:v>6.4913340107320833E-3</c:v>
                </c:pt>
                <c:pt idx="626">
                  <c:v>6.5472597670841078E-3</c:v>
                </c:pt>
                <c:pt idx="627">
                  <c:v>6.6034652213774617E-3</c:v>
                </c:pt>
                <c:pt idx="628">
                  <c:v>6.6599526057570489E-3</c:v>
                </c:pt>
                <c:pt idx="629">
                  <c:v>6.7167241525606623E-3</c:v>
                </c:pt>
                <c:pt idx="630">
                  <c:v>6.7695886090847679E-3</c:v>
                </c:pt>
                <c:pt idx="631">
                  <c:v>6.82691306044283E-3</c:v>
                </c:pt>
                <c:pt idx="632">
                  <c:v>6.8845281981962849E-3</c:v>
                </c:pt>
                <c:pt idx="633">
                  <c:v>6.94243625525262E-3</c:v>
                </c:pt>
                <c:pt idx="634">
                  <c:v>7.0089784332199355E-3</c:v>
                </c:pt>
                <c:pt idx="635">
                  <c:v>7.0675216943853619E-3</c:v>
                </c:pt>
                <c:pt idx="636">
                  <c:v>7.1263648938421362E-3</c:v>
                </c:pt>
                <c:pt idx="637">
                  <c:v>7.185510265315549E-3</c:v>
                </c:pt>
                <c:pt idx="638">
                  <c:v>7.2449600427311727E-3</c:v>
                </c:pt>
                <c:pt idx="639">
                  <c:v>7.3003165765541667E-3</c:v>
                </c:pt>
                <c:pt idx="640">
                  <c:v>7.3603581679506647E-3</c:v>
                </c:pt>
                <c:pt idx="641">
                  <c:v>7.4207106922639099E-3</c:v>
                </c:pt>
                <c:pt idx="642">
                  <c:v>7.4813763840264613E-3</c:v>
                </c:pt>
                <c:pt idx="643">
                  <c:v>7.5513513591645067E-3</c:v>
                </c:pt>
                <c:pt idx="644">
                  <c:v>7.6126989198177031E-3</c:v>
                </c:pt>
                <c:pt idx="645">
                  <c:v>7.6743667066277955E-3</c:v>
                </c:pt>
                <c:pt idx="646">
                  <c:v>7.7363569554219592E-3</c:v>
                </c:pt>
                <c:pt idx="647">
                  <c:v>7.7940750066576034E-3</c:v>
                </c:pt>
                <c:pt idx="648">
                  <c:v>7.8566917549873147E-3</c:v>
                </c:pt>
                <c:pt idx="649">
                  <c:v>7.937682733977958E-3</c:v>
                </c:pt>
                <c:pt idx="650">
                  <c:v>8.0010547524073175E-3</c:v>
                </c:pt>
                <c:pt idx="651">
                  <c:v>8.069466737248867E-3</c:v>
                </c:pt>
                <c:pt idx="652">
                  <c:v>8.1335350998675317E-3</c:v>
                </c:pt>
                <c:pt idx="653">
                  <c:v>8.19794222081454E-3</c:v>
                </c:pt>
                <c:pt idx="654">
                  <c:v>8.262690337793829E-3</c:v>
                </c:pt>
                <c:pt idx="655">
                  <c:v>8.3277816887439293E-3</c:v>
                </c:pt>
                <c:pt idx="656">
                  <c:v>8.3932185118414417E-3</c:v>
                </c:pt>
                <c:pt idx="657">
                  <c:v>8.4590030455010349E-3</c:v>
                </c:pt>
                <c:pt idx="658">
                  <c:v>8.5251375283771896E-3</c:v>
                </c:pt>
                <c:pt idx="659">
                  <c:v>8.5916241812517245E-3</c:v>
                </c:pt>
                <c:pt idx="660">
                  <c:v>8.6584559843781179E-3</c:v>
                </c:pt>
                <c:pt idx="661">
                  <c:v>8.725601436240191E-3</c:v>
                </c:pt>
                <c:pt idx="662">
                  <c:v>8.793024562823739E-3</c:v>
                </c:pt>
                <c:pt idx="663">
                  <c:v>8.8606888164638707E-3</c:v>
                </c:pt>
                <c:pt idx="664">
                  <c:v>8.9285570757650628E-3</c:v>
                </c:pt>
                <c:pt idx="665">
                  <c:v>8.9965916455377361E-3</c:v>
                </c:pt>
                <c:pt idx="666">
                  <c:v>9.0647542567244017E-3</c:v>
                </c:pt>
                <c:pt idx="667">
                  <c:v>9.133006066343187E-3</c:v>
                </c:pt>
                <c:pt idx="668">
                  <c:v>9.2013076574209273E-3</c:v>
                </c:pt>
                <c:pt idx="669">
                  <c:v>9.2646327233751706E-3</c:v>
                </c:pt>
                <c:pt idx="670">
                  <c:v>9.3329212857852593E-3</c:v>
                </c:pt>
                <c:pt idx="671">
                  <c:v>9.4011391074932584E-3</c:v>
                </c:pt>
                <c:pt idx="672">
                  <c:v>9.4692440760590427E-3</c:v>
                </c:pt>
                <c:pt idx="673">
                  <c:v>9.5569899857338957E-3</c:v>
                </c:pt>
                <c:pt idx="674">
                  <c:v>9.6099330165974016E-3</c:v>
                </c:pt>
                <c:pt idx="675">
                  <c:v>9.6775507827367279E-3</c:v>
                </c:pt>
                <c:pt idx="676">
                  <c:v>9.7449967939874805E-3</c:v>
                </c:pt>
                <c:pt idx="677">
                  <c:v>9.8122657537838675E-3</c:v>
                </c:pt>
                <c:pt idx="678">
                  <c:v>9.8793523652186271E-3</c:v>
                </c:pt>
                <c:pt idx="679">
                  <c:v>9.9462513310517205E-3</c:v>
                </c:pt>
                <c:pt idx="680">
                  <c:v>1.0012957353705989E-2</c:v>
                </c:pt>
                <c:pt idx="681">
                  <c:v>1.0079465135274971E-2</c:v>
                </c:pt>
                <c:pt idx="682">
                  <c:v>1.0136089603045129E-2</c:v>
                </c:pt>
                <c:pt idx="683">
                  <c:v>1.0202213072687094E-2</c:v>
                </c:pt>
                <c:pt idx="684">
                  <c:v>1.0268123150539488E-2</c:v>
                </c:pt>
                <c:pt idx="685">
                  <c:v>1.0333814537976771E-2</c:v>
                </c:pt>
                <c:pt idx="686">
                  <c:v>1.0399281936066096E-2</c:v>
                </c:pt>
                <c:pt idx="687">
                  <c:v>1.0464520045561976E-2</c:v>
                </c:pt>
                <c:pt idx="688">
                  <c:v>1.0529523566915167E-2</c:v>
                </c:pt>
                <c:pt idx="689">
                  <c:v>1.0594287200274444E-2</c:v>
                </c:pt>
                <c:pt idx="690">
                  <c:v>1.0658805645491043E-2</c:v>
                </c:pt>
                <c:pt idx="691">
                  <c:v>1.0718371065098421E-2</c:v>
                </c:pt>
                <c:pt idx="692">
                  <c:v>1.0782400574917573E-2</c:v>
                </c:pt>
                <c:pt idx="693">
                  <c:v>1.0846169369541673E-2</c:v>
                </c:pt>
                <c:pt idx="694">
                  <c:v>1.0909672147975126E-2</c:v>
                </c:pt>
                <c:pt idx="695">
                  <c:v>1.0986791169389788E-2</c:v>
                </c:pt>
                <c:pt idx="696">
                  <c:v>1.1049689368875975E-2</c:v>
                </c:pt>
                <c:pt idx="697">
                  <c:v>1.1112304518013783E-2</c:v>
                </c:pt>
                <c:pt idx="698">
                  <c:v>1.1174631313718287E-2</c:v>
                </c:pt>
                <c:pt idx="699">
                  <c:v>1.1232114921731637E-2</c:v>
                </c:pt>
                <c:pt idx="700">
                  <c:v>1.1293869524960542E-2</c:v>
                </c:pt>
                <c:pt idx="701">
                  <c:v>1.1355320241768366E-2</c:v>
                </c:pt>
                <c:pt idx="702">
                  <c:v>1.1416461768342333E-2</c:v>
                </c:pt>
                <c:pt idx="703">
                  <c:v>1.1477288800616688E-2</c:v>
                </c:pt>
                <c:pt idx="704">
                  <c:v>1.1542239659202281E-2</c:v>
                </c:pt>
                <c:pt idx="705">
                  <c:v>1.1602399472063185E-2</c:v>
                </c:pt>
                <c:pt idx="706">
                  <c:v>1.1662228497318084E-2</c:v>
                </c:pt>
                <c:pt idx="707">
                  <c:v>1.1721721429570862E-2</c:v>
                </c:pt>
                <c:pt idx="708">
                  <c:v>1.1780872963187321E-2</c:v>
                </c:pt>
                <c:pt idx="709">
                  <c:v>1.1839677792307364E-2</c:v>
                </c:pt>
                <c:pt idx="710">
                  <c:v>1.1898130610842376E-2</c:v>
                </c:pt>
                <c:pt idx="711">
                  <c:v>1.1956226112482189E-2</c:v>
                </c:pt>
                <c:pt idx="712">
                  <c:v>1.2013963284602899E-2</c:v>
                </c:pt>
                <c:pt idx="713">
                  <c:v>1.2071358399826891E-2</c:v>
                </c:pt>
                <c:pt idx="714">
                  <c:v>1.212843232657246E-2</c:v>
                </c:pt>
                <c:pt idx="715">
                  <c:v>1.2185206262611837E-2</c:v>
                </c:pt>
                <c:pt idx="716">
                  <c:v>1.2241701735085099E-2</c:v>
                </c:pt>
                <c:pt idx="717">
                  <c:v>1.2297940600502755E-2</c:v>
                </c:pt>
                <c:pt idx="718">
                  <c:v>1.2353945044762274E-2</c:v>
                </c:pt>
                <c:pt idx="719">
                  <c:v>1.2409737583148076E-2</c:v>
                </c:pt>
                <c:pt idx="720">
                  <c:v>1.2465341060349777E-2</c:v>
                </c:pt>
                <c:pt idx="721">
                  <c:v>1.2516624119099087E-2</c:v>
                </c:pt>
                <c:pt idx="722">
                  <c:v>1.2571923095011761E-2</c:v>
                </c:pt>
                <c:pt idx="723">
                  <c:v>1.262710299001754E-2</c:v>
                </c:pt>
                <c:pt idx="724">
                  <c:v>1.2682188242027463E-2</c:v>
                </c:pt>
                <c:pt idx="725">
                  <c:v>1.2741342449118703E-2</c:v>
                </c:pt>
                <c:pt idx="726">
                  <c:v>1.2796284865074661E-2</c:v>
                </c:pt>
                <c:pt idx="727">
                  <c:v>1.2851159058983477E-2</c:v>
                </c:pt>
                <c:pt idx="728">
                  <c:v>1.2905964048581315E-2</c:v>
                </c:pt>
                <c:pt idx="729">
                  <c:v>1.2960698851554816E-2</c:v>
                </c:pt>
                <c:pt idx="730">
                  <c:v>1.3015362485537614E-2</c:v>
                </c:pt>
                <c:pt idx="731">
                  <c:v>1.3069953968115564E-2</c:v>
                </c:pt>
                <c:pt idx="732">
                  <c:v>1.3124472316823248E-2</c:v>
                </c:pt>
                <c:pt idx="733">
                  <c:v>1.3178916549142253E-2</c:v>
                </c:pt>
                <c:pt idx="734">
                  <c:v>1.3225061720080866E-2</c:v>
                </c:pt>
                <c:pt idx="735">
                  <c:v>1.327936201301938E-2</c:v>
                </c:pt>
                <c:pt idx="736">
                  <c:v>1.333358537147511E-2</c:v>
                </c:pt>
                <c:pt idx="737">
                  <c:v>1.3387730812878473E-2</c:v>
                </c:pt>
                <c:pt idx="738">
                  <c:v>1.3441797354618146E-2</c:v>
                </c:pt>
                <c:pt idx="739">
                  <c:v>1.3495784014028622E-2</c:v>
                </c:pt>
                <c:pt idx="740">
                  <c:v>1.3549689808399989E-2</c:v>
                </c:pt>
                <c:pt idx="741">
                  <c:v>1.3603513754973484E-2</c:v>
                </c:pt>
                <c:pt idx="742">
                  <c:v>1.3657254870941493E-2</c:v>
                </c:pt>
                <c:pt idx="743">
                  <c:v>1.3706834664971889E-2</c:v>
                </c:pt>
                <c:pt idx="744">
                  <c:v>1.3760411369396763E-2</c:v>
                </c:pt>
                <c:pt idx="745">
                  <c:v>1.3813902360068237E-2</c:v>
                </c:pt>
                <c:pt idx="746">
                  <c:v>1.3867306654070093E-2</c:v>
                </c:pt>
                <c:pt idx="747">
                  <c:v>1.3932803253399522E-2</c:v>
                </c:pt>
                <c:pt idx="748">
                  <c:v>1.3986017804261E-2</c:v>
                </c:pt>
                <c:pt idx="749">
                  <c:v>1.4039142511779276E-2</c:v>
                </c:pt>
                <c:pt idx="750">
                  <c:v>1.409217639261225E-2</c:v>
                </c:pt>
                <c:pt idx="751">
                  <c:v>1.4141077082861895E-2</c:v>
                </c:pt>
                <c:pt idx="752">
                  <c:v>1.4193931097133071E-2</c:v>
                </c:pt>
                <c:pt idx="753">
                  <c:v>1.4246691400635871E-2</c:v>
                </c:pt>
                <c:pt idx="754">
                  <c:v>1.4299357009927518E-2</c:v>
                </c:pt>
                <c:pt idx="755">
                  <c:v>1.4351926941518676E-2</c:v>
                </c:pt>
                <c:pt idx="756">
                  <c:v>1.4408417244209963E-2</c:v>
                </c:pt>
                <c:pt idx="757">
                  <c:v>1.4460787800772642E-2</c:v>
                </c:pt>
                <c:pt idx="758">
                  <c:v>1.451305966225278E-2</c:v>
                </c:pt>
                <c:pt idx="759">
                  <c:v>1.4565231844893823E-2</c:v>
                </c:pt>
                <c:pt idx="760">
                  <c:v>1.4617303364898377E-2</c:v>
                </c:pt>
                <c:pt idx="761">
                  <c:v>1.4669273238424742E-2</c:v>
                </c:pt>
                <c:pt idx="762">
                  <c:v>1.4721140481585161E-2</c:v>
                </c:pt>
                <c:pt idx="763">
                  <c:v>1.4772904110448438E-2</c:v>
                </c:pt>
                <c:pt idx="764">
                  <c:v>1.4824562810198491E-2</c:v>
                </c:pt>
                <c:pt idx="765">
                  <c:v>1.4876109689942246E-2</c:v>
                </c:pt>
                <c:pt idx="766">
                  <c:v>1.4927533157662792E-2</c:v>
                </c:pt>
                <c:pt idx="767">
                  <c:v>1.4978821365315843E-2</c:v>
                </c:pt>
                <c:pt idx="768">
                  <c:v>1.502996234802188E-2</c:v>
                </c:pt>
                <c:pt idx="769">
                  <c:v>1.5080944024063531E-2</c:v>
                </c:pt>
                <c:pt idx="770">
                  <c:v>1.5131754194878643E-2</c:v>
                </c:pt>
                <c:pt idx="771">
                  <c:v>1.5182380545062863E-2</c:v>
                </c:pt>
                <c:pt idx="772">
                  <c:v>1.5232810642363575E-2</c:v>
                </c:pt>
                <c:pt idx="773">
                  <c:v>1.5279164395851275E-2</c:v>
                </c:pt>
                <c:pt idx="774">
                  <c:v>1.5329180501547062E-2</c:v>
                </c:pt>
                <c:pt idx="775">
                  <c:v>1.5378962835226597E-2</c:v>
                </c:pt>
                <c:pt idx="776">
                  <c:v>1.5428498383823215E-2</c:v>
                </c:pt>
                <c:pt idx="777">
                  <c:v>1.5477774157220679E-2</c:v>
                </c:pt>
                <c:pt idx="778">
                  <c:v>1.55305641690599E-2</c:v>
                </c:pt>
                <c:pt idx="779">
                  <c:v>1.5579282926539454E-2</c:v>
                </c:pt>
                <c:pt idx="780">
                  <c:v>1.5627727921383838E-2</c:v>
                </c:pt>
                <c:pt idx="781">
                  <c:v>1.5675896635525557E-2</c:v>
                </c:pt>
                <c:pt idx="782">
                  <c:v>1.5723786550829347E-2</c:v>
                </c:pt>
                <c:pt idx="783">
                  <c:v>1.5771395149097384E-2</c:v>
                </c:pt>
                <c:pt idx="784">
                  <c:v>1.5818719912072763E-2</c:v>
                </c:pt>
                <c:pt idx="785">
                  <c:v>1.5865758321435143E-2</c:v>
                </c:pt>
                <c:pt idx="786">
                  <c:v>1.5905235583648647E-2</c:v>
                </c:pt>
                <c:pt idx="787">
                  <c:v>1.5951732182812428E-2</c:v>
                </c:pt>
                <c:pt idx="788">
                  <c:v>1.5997935246939932E-2</c:v>
                </c:pt>
                <c:pt idx="789">
                  <c:v>1.6043842257948526E-2</c:v>
                </c:pt>
                <c:pt idx="790">
                  <c:v>1.6089450697705843E-2</c:v>
                </c:pt>
                <c:pt idx="791">
                  <c:v>1.6134758048033326E-2</c:v>
                </c:pt>
                <c:pt idx="792">
                  <c:v>1.6179761790702685E-2</c:v>
                </c:pt>
                <c:pt idx="793">
                  <c:v>1.6224459407447434E-2</c:v>
                </c:pt>
                <c:pt idx="794">
                  <c:v>1.6268848379953127E-2</c:v>
                </c:pt>
                <c:pt idx="795">
                  <c:v>1.6309466986515517E-2</c:v>
                </c:pt>
                <c:pt idx="796">
                  <c:v>1.6353252004692058E-2</c:v>
                </c:pt>
                <c:pt idx="797">
                  <c:v>1.6396721012417528E-2</c:v>
                </c:pt>
                <c:pt idx="798">
                  <c:v>1.6439871491460922E-2</c:v>
                </c:pt>
                <c:pt idx="799">
                  <c:v>1.6492818538567874E-2</c:v>
                </c:pt>
                <c:pt idx="800">
                  <c:v>1.6535259410627216E-2</c:v>
                </c:pt>
                <c:pt idx="801">
                  <c:v>1.6577373629395188E-2</c:v>
                </c:pt>
                <c:pt idx="802">
                  <c:v>1.6619158675830289E-2</c:v>
                </c:pt>
                <c:pt idx="803">
                  <c:v>1.6660612030866696E-2</c:v>
                </c:pt>
                <c:pt idx="804">
                  <c:v>1.6698470930100774E-2</c:v>
                </c:pt>
                <c:pt idx="805">
                  <c:v>1.6739275980537371E-2</c:v>
                </c:pt>
                <c:pt idx="806">
                  <c:v>1.677974197335946E-2</c:v>
                </c:pt>
                <c:pt idx="807">
                  <c:v>1.6819866389657996E-2</c:v>
                </c:pt>
                <c:pt idx="808">
                  <c:v>1.6862815266341202E-2</c:v>
                </c:pt>
                <c:pt idx="809">
                  <c:v>1.690222557151267E-2</c:v>
                </c:pt>
                <c:pt idx="810">
                  <c:v>1.6941286551325065E-2</c:v>
                </c:pt>
                <c:pt idx="811">
                  <c:v>1.6979995686591785E-2</c:v>
                </c:pt>
                <c:pt idx="812">
                  <c:v>1.7018350458127975E-2</c:v>
                </c:pt>
                <c:pt idx="813">
                  <c:v>1.7056348346740951E-2</c:v>
                </c:pt>
                <c:pt idx="814">
                  <c:v>1.7093986833240638E-2</c:v>
                </c:pt>
                <c:pt idx="815">
                  <c:v>1.7131263398437832E-2</c:v>
                </c:pt>
                <c:pt idx="816">
                  <c:v>1.7168176003300981E-2</c:v>
                </c:pt>
                <c:pt idx="817">
                  <c:v>1.7204730697818423E-2</c:v>
                </c:pt>
                <c:pt idx="818">
                  <c:v>1.7240940338299218E-2</c:v>
                </c:pt>
                <c:pt idx="819">
                  <c:v>1.727681813140174E-2</c:v>
                </c:pt>
                <c:pt idx="820">
                  <c:v>1.7312377432063146E-2</c:v>
                </c:pt>
                <c:pt idx="821">
                  <c:v>1.7347631743487208E-2</c:v>
                </c:pt>
                <c:pt idx="822">
                  <c:v>1.7382594717144314E-2</c:v>
                </c:pt>
                <c:pt idx="823">
                  <c:v>1.7417280152765391E-2</c:v>
                </c:pt>
                <c:pt idx="824">
                  <c:v>1.7451701998341892E-2</c:v>
                </c:pt>
                <c:pt idx="825">
                  <c:v>1.7483051566198119E-2</c:v>
                </c:pt>
                <c:pt idx="826">
                  <c:v>1.751700086590189E-2</c:v>
                </c:pt>
                <c:pt idx="827">
                  <c:v>1.7550728927315552E-2</c:v>
                </c:pt>
                <c:pt idx="828">
                  <c:v>1.758425045685278E-2</c:v>
                </c:pt>
                <c:pt idx="829">
                  <c:v>1.7617580106055967E-2</c:v>
                </c:pt>
                <c:pt idx="830">
                  <c:v>1.7653489929468094E-2</c:v>
                </c:pt>
                <c:pt idx="831">
                  <c:v>1.7686440132554118E-2</c:v>
                </c:pt>
                <c:pt idx="832">
                  <c:v>1.7719205767262169E-2</c:v>
                </c:pt>
                <c:pt idx="833">
                  <c:v>1.7751786261203155E-2</c:v>
                </c:pt>
                <c:pt idx="834">
                  <c:v>1.7784181041993197E-2</c:v>
                </c:pt>
                <c:pt idx="835">
                  <c:v>1.7816389537257105E-2</c:v>
                </c:pt>
                <c:pt idx="836">
                  <c:v>1.7848411174624899E-2</c:v>
                </c:pt>
                <c:pt idx="837">
                  <c:v>1.7880245381737898E-2</c:v>
                </c:pt>
                <c:pt idx="838">
                  <c:v>1.7909221958503207E-2</c:v>
                </c:pt>
                <c:pt idx="839">
                  <c:v>1.794069160184893E-2</c:v>
                </c:pt>
                <c:pt idx="840">
                  <c:v>1.7971972145472397E-2</c:v>
                </c:pt>
                <c:pt idx="841">
                  <c:v>1.800306301712367E-2</c:v>
                </c:pt>
                <c:pt idx="842">
                  <c:v>1.8035741830353835E-2</c:v>
                </c:pt>
                <c:pt idx="843">
                  <c:v>1.80690449612106E-2</c:v>
                </c:pt>
                <c:pt idx="844">
                  <c:v>1.8099535995609477E-2</c:v>
                </c:pt>
                <c:pt idx="845">
                  <c:v>1.8129834987398848E-2</c:v>
                </c:pt>
                <c:pt idx="846">
                  <c:v>1.8159941364381475E-2</c:v>
                </c:pt>
                <c:pt idx="847">
                  <c:v>1.8187295440307949E-2</c:v>
                </c:pt>
                <c:pt idx="848">
                  <c:v>1.8217027317740886E-2</c:v>
                </c:pt>
                <c:pt idx="849">
                  <c:v>1.8246564912091756E-2</c:v>
                </c:pt>
                <c:pt idx="850">
                  <c:v>1.8275907651281287E-2</c:v>
                </c:pt>
                <c:pt idx="851">
                  <c:v>1.8315084371235482E-2</c:v>
                </c:pt>
                <c:pt idx="852">
                  <c:v>1.8343985094145643E-2</c:v>
                </c:pt>
                <c:pt idx="853">
                  <c:v>1.83726890514673E-2</c:v>
                </c:pt>
                <c:pt idx="854">
                  <c:v>1.8401195670870184E-2</c:v>
                </c:pt>
                <c:pt idx="855">
                  <c:v>1.8438246012725392E-2</c:v>
                </c:pt>
                <c:pt idx="856">
                  <c:v>1.8450285444508337E-2</c:v>
                </c:pt>
                <c:pt idx="857">
                  <c:v>1.847823529688021E-2</c:v>
                </c:pt>
                <c:pt idx="858">
                  <c:v>1.8505985668999112E-2</c:v>
                </c:pt>
                <c:pt idx="859">
                  <c:v>1.8533535988827673E-2</c:v>
                </c:pt>
                <c:pt idx="860">
                  <c:v>1.8574932178298316E-2</c:v>
                </c:pt>
                <c:pt idx="861">
                  <c:v>1.8601981169585988E-2</c:v>
                </c:pt>
                <c:pt idx="862">
                  <c:v>1.8628828098166225E-2</c:v>
                </c:pt>
                <c:pt idx="863">
                  <c:v>1.8655472391997482E-2</c:v>
                </c:pt>
                <c:pt idx="864">
                  <c:v>1.8681913479052119E-2</c:v>
                </c:pt>
                <c:pt idx="865">
                  <c:v>1.8708150787318995E-2</c:v>
                </c:pt>
                <c:pt idx="866">
                  <c:v>1.8734183744804359E-2</c:v>
                </c:pt>
                <c:pt idx="867">
                  <c:v>1.8760011779530961E-2</c:v>
                </c:pt>
                <c:pt idx="868">
                  <c:v>1.8785636372461976E-2</c:v>
                </c:pt>
                <c:pt idx="869">
                  <c:v>1.8811067251289108E-2</c:v>
                </c:pt>
                <c:pt idx="870">
                  <c:v>1.8836316292880535E-2</c:v>
                </c:pt>
                <c:pt idx="871">
                  <c:v>1.8861395479113485E-2</c:v>
                </c:pt>
                <c:pt idx="872">
                  <c:v>1.8886316896868156E-2</c:v>
                </c:pt>
                <c:pt idx="873">
                  <c:v>1.8911092738025093E-2</c:v>
                </c:pt>
                <c:pt idx="874">
                  <c:v>1.8935735299464334E-2</c:v>
                </c:pt>
                <c:pt idx="875">
                  <c:v>1.8960256983062793E-2</c:v>
                </c:pt>
                <c:pt idx="876">
                  <c:v>1.8984670295699484E-2</c:v>
                </c:pt>
                <c:pt idx="877">
                  <c:v>1.9006763559380871E-2</c:v>
                </c:pt>
                <c:pt idx="878">
                  <c:v>1.9031000324312593E-2</c:v>
                </c:pt>
                <c:pt idx="879">
                  <c:v>1.9055166526652061E-2</c:v>
                </c:pt>
                <c:pt idx="880">
                  <c:v>1.907927522577264E-2</c:v>
                </c:pt>
                <c:pt idx="881">
                  <c:v>1.9105555092442578E-2</c:v>
                </c:pt>
                <c:pt idx="882">
                  <c:v>1.9129574821510922E-2</c:v>
                </c:pt>
                <c:pt idx="883">
                  <c:v>1.9153553649311678E-2</c:v>
                </c:pt>
                <c:pt idx="884">
                  <c:v>1.9177492382932284E-2</c:v>
                </c:pt>
                <c:pt idx="885">
                  <c:v>1.9201391829485374E-2</c:v>
                </c:pt>
                <c:pt idx="886">
                  <c:v>1.922525279610271E-2</c:v>
                </c:pt>
                <c:pt idx="887">
                  <c:v>1.9249076089934283E-2</c:v>
                </c:pt>
                <c:pt idx="888">
                  <c:v>1.9272862518153553E-2</c:v>
                </c:pt>
                <c:pt idx="889">
                  <c:v>1.9296612887953965E-2</c:v>
                </c:pt>
                <c:pt idx="890">
                  <c:v>1.9318123125559774E-2</c:v>
                </c:pt>
                <c:pt idx="891">
                  <c:v>1.9341804839501708E-2</c:v>
                </c:pt>
                <c:pt idx="892">
                  <c:v>1.9365452859323621E-2</c:v>
                </c:pt>
                <c:pt idx="893">
                  <c:v>1.9389067992258476E-2</c:v>
                </c:pt>
                <c:pt idx="894">
                  <c:v>1.9413816537371176E-2</c:v>
                </c:pt>
                <c:pt idx="895">
                  <c:v>1.9437364723550843E-2</c:v>
                </c:pt>
                <c:pt idx="896">
                  <c:v>1.9460882502446708E-2</c:v>
                </c:pt>
                <c:pt idx="897">
                  <c:v>1.9486569377782932E-2</c:v>
                </c:pt>
                <c:pt idx="898">
                  <c:v>1.9507830067522214E-2</c:v>
                </c:pt>
                <c:pt idx="899">
                  <c:v>1.9531261468321404E-2</c:v>
                </c:pt>
                <c:pt idx="900">
                  <c:v>1.9554665691074113E-2</c:v>
                </c:pt>
                <c:pt idx="901">
                  <c:v>1.9578043543137191E-2</c:v>
                </c:pt>
                <c:pt idx="902">
                  <c:v>1.9601395831888802E-2</c:v>
                </c:pt>
                <c:pt idx="903">
                  <c:v>1.9629114936671816E-2</c:v>
                </c:pt>
                <c:pt idx="904">
                  <c:v>1.9652417951932729E-2</c:v>
                </c:pt>
                <c:pt idx="905">
                  <c:v>1.9675697941971913E-2</c:v>
                </c:pt>
                <c:pt idx="906">
                  <c:v>1.969895571432688E-2</c:v>
                </c:pt>
                <c:pt idx="907">
                  <c:v>1.9719997042198324E-2</c:v>
                </c:pt>
                <c:pt idx="908">
                  <c:v>1.974321285165867E-2</c:v>
                </c:pt>
                <c:pt idx="909">
                  <c:v>1.9766408808070582E-2</c:v>
                </c:pt>
                <c:pt idx="910">
                  <c:v>1.9796204308423278E-2</c:v>
                </c:pt>
                <c:pt idx="911">
                  <c:v>1.9829250230566624E-2</c:v>
                </c:pt>
                <c:pt idx="912">
                  <c:v>1.9844689759672251E-2</c:v>
                </c:pt>
                <c:pt idx="913">
                  <c:v>1.9867810036546134E-2</c:v>
                </c:pt>
                <c:pt idx="914">
                  <c:v>1.989091478749512E-2</c:v>
                </c:pt>
                <c:pt idx="915">
                  <c:v>1.9914004820233977E-2</c:v>
                </c:pt>
                <c:pt idx="916">
                  <c:v>1.9937080942499196E-2</c:v>
                </c:pt>
                <c:pt idx="917">
                  <c:v>1.9960143962042893E-2</c:v>
                </c:pt>
                <c:pt idx="918">
                  <c:v>1.9983194686638055E-2</c:v>
                </c:pt>
                <c:pt idx="919">
                  <c:v>2.000623388120585E-2</c:v>
                </c:pt>
                <c:pt idx="920">
                  <c:v>2.0029258567962172E-2</c:v>
                </c:pt>
                <c:pt idx="921">
                  <c:v>2.0052259133976565E-2</c:v>
                </c:pt>
                <c:pt idx="922">
                  <c:v>2.0075225213006389E-2</c:v>
                </c:pt>
                <c:pt idx="923">
                  <c:v>2.0098146354071558E-2</c:v>
                </c:pt>
                <c:pt idx="924">
                  <c:v>2.0121012021462374E-2</c:v>
                </c:pt>
                <c:pt idx="925">
                  <c:v>2.0143811594732584E-2</c:v>
                </c:pt>
                <c:pt idx="926">
                  <c:v>2.0166534368699352E-2</c:v>
                </c:pt>
                <c:pt idx="927">
                  <c:v>2.0189169553447635E-2</c:v>
                </c:pt>
                <c:pt idx="928">
                  <c:v>2.0211706274322339E-2</c:v>
                </c:pt>
                <c:pt idx="929">
                  <c:v>2.0231988730201551E-2</c:v>
                </c:pt>
                <c:pt idx="930">
                  <c:v>2.0254304855918132E-2</c:v>
                </c:pt>
                <c:pt idx="931">
                  <c:v>2.0276489636455581E-2</c:v>
                </c:pt>
                <c:pt idx="932">
                  <c:v>2.0306991931351832E-2</c:v>
                </c:pt>
                <c:pt idx="933">
                  <c:v>2.0322529124757113E-2</c:v>
                </c:pt>
                <c:pt idx="934">
                  <c:v>2.0344257353462951E-2</c:v>
                </c:pt>
                <c:pt idx="935">
                  <c:v>2.0365832446762697E-2</c:v>
                </c:pt>
                <c:pt idx="936">
                  <c:v>2.0387254099688994E-2</c:v>
                </c:pt>
                <c:pt idx="937">
                  <c:v>2.0408522007288384E-2</c:v>
                </c:pt>
                <c:pt idx="938">
                  <c:v>2.0429635864619579E-2</c:v>
                </c:pt>
                <c:pt idx="939">
                  <c:v>2.045059536675085E-2</c:v>
                </c:pt>
                <c:pt idx="940">
                  <c:v>2.0471400208761759E-2</c:v>
                </c:pt>
                <c:pt idx="941">
                  <c:v>2.0492050085744899E-2</c:v>
                </c:pt>
                <c:pt idx="942">
                  <c:v>2.0508508200292042E-2</c:v>
                </c:pt>
                <c:pt idx="943">
                  <c:v>2.0528867255068306E-2</c:v>
                </c:pt>
                <c:pt idx="944">
                  <c:v>2.0549070489171761E-2</c:v>
                </c:pt>
                <c:pt idx="945">
                  <c:v>2.0582485675732749E-2</c:v>
                </c:pt>
                <c:pt idx="946">
                  <c:v>2.0591837014184655E-2</c:v>
                </c:pt>
                <c:pt idx="947">
                  <c:v>2.0608742219764054E-2</c:v>
                </c:pt>
                <c:pt idx="948">
                  <c:v>2.0628319123557226E-2</c:v>
                </c:pt>
                <c:pt idx="949">
                  <c:v>2.0647738682931127E-2</c:v>
                </c:pt>
                <c:pt idx="950">
                  <c:v>2.0667000593172169E-2</c:v>
                </c:pt>
                <c:pt idx="951">
                  <c:v>2.0684176108567306E-2</c:v>
                </c:pt>
                <c:pt idx="952">
                  <c:v>2.070313208000343E-2</c:v>
                </c:pt>
                <c:pt idx="953">
                  <c:v>2.0721929518119152E-2</c:v>
                </c:pt>
                <c:pt idx="954">
                  <c:v>2.0740568118295218E-2</c:v>
                </c:pt>
                <c:pt idx="955">
                  <c:v>2.0764706316617924E-2</c:v>
                </c:pt>
                <c:pt idx="956">
                  <c:v>2.0782995137697234E-2</c:v>
                </c:pt>
                <c:pt idx="957">
                  <c:v>2.0801124116935042E-2</c:v>
                </c:pt>
                <c:pt idx="958">
                  <c:v>2.08190929496429E-2</c:v>
                </c:pt>
                <c:pt idx="959">
                  <c:v>2.0835057784046439E-2</c:v>
                </c:pt>
                <c:pt idx="960">
                  <c:v>2.0852715929788539E-2</c:v>
                </c:pt>
                <c:pt idx="961">
                  <c:v>2.0870213045227699E-2</c:v>
                </c:pt>
                <c:pt idx="962">
                  <c:v>2.0887548825775041E-2</c:v>
                </c:pt>
                <c:pt idx="963">
                  <c:v>2.0906524252139048E-2</c:v>
                </c:pt>
                <c:pt idx="964">
                  <c:v>2.0923525808011757E-2</c:v>
                </c:pt>
                <c:pt idx="965">
                  <c:v>2.0940365084935925E-2</c:v>
                </c:pt>
                <c:pt idx="966">
                  <c:v>2.0957041778340402E-2</c:v>
                </c:pt>
                <c:pt idx="967">
                  <c:v>2.0973555583667071E-2</c:v>
                </c:pt>
                <c:pt idx="968">
                  <c:v>2.0989906196374319E-2</c:v>
                </c:pt>
                <c:pt idx="969">
                  <c:v>2.1006093311934444E-2</c:v>
                </c:pt>
                <c:pt idx="970">
                  <c:v>2.1022116625835377E-2</c:v>
                </c:pt>
                <c:pt idx="971">
                  <c:v>2.1037975833581558E-2</c:v>
                </c:pt>
                <c:pt idx="972">
                  <c:v>2.1053670630692196E-2</c:v>
                </c:pt>
                <c:pt idx="973">
                  <c:v>2.1069200712701276E-2</c:v>
                </c:pt>
                <c:pt idx="974">
                  <c:v>2.1084565775161029E-2</c:v>
                </c:pt>
                <c:pt idx="975">
                  <c:v>2.109976551363758E-2</c:v>
                </c:pt>
                <c:pt idx="976">
                  <c:v>2.1114799623714441E-2</c:v>
                </c:pt>
                <c:pt idx="977">
                  <c:v>2.1129667800992499E-2</c:v>
                </c:pt>
                <c:pt idx="978">
                  <c:v>2.1144369741084797E-2</c:v>
                </c:pt>
                <c:pt idx="979">
                  <c:v>2.1158905139625244E-2</c:v>
                </c:pt>
                <c:pt idx="980">
                  <c:v>2.1173273692263378E-2</c:v>
                </c:pt>
                <c:pt idx="981">
                  <c:v>2.1185870028273796E-2</c:v>
                </c:pt>
                <c:pt idx="982">
                  <c:v>2.1199915169774614E-2</c:v>
                </c:pt>
                <c:pt idx="983">
                  <c:v>2.1213792583469282E-2</c:v>
                </c:pt>
                <c:pt idx="984">
                  <c:v>2.1227501965107112E-2</c:v>
                </c:pt>
                <c:pt idx="985">
                  <c:v>2.1247277311419888E-2</c:v>
                </c:pt>
                <c:pt idx="986">
                  <c:v>2.1255964202601556E-2</c:v>
                </c:pt>
                <c:pt idx="987">
                  <c:v>2.1269156313515652E-2</c:v>
                </c:pt>
                <c:pt idx="988">
                  <c:v>2.1282179144334591E-2</c:v>
                </c:pt>
                <c:pt idx="989">
                  <c:v>2.1295032390861703E-2</c:v>
                </c:pt>
                <c:pt idx="990">
                  <c:v>2.1307715748919431E-2</c:v>
                </c:pt>
                <c:pt idx="991">
                  <c:v>2.1320228914350217E-2</c:v>
                </c:pt>
                <c:pt idx="992">
                  <c:v>2.1332571583011255E-2</c:v>
                </c:pt>
                <c:pt idx="993">
                  <c:v>2.1344743450781471E-2</c:v>
                </c:pt>
                <c:pt idx="994">
                  <c:v>2.1353828929430385E-2</c:v>
                </c:pt>
                <c:pt idx="995">
                  <c:v>2.1365681479720955E-2</c:v>
                </c:pt>
                <c:pt idx="996">
                  <c:v>2.1377362379853437E-2</c:v>
                </c:pt>
                <c:pt idx="997">
                  <c:v>2.138887132584788E-2</c:v>
                </c:pt>
                <c:pt idx="998">
                  <c:v>2.1400208013741207E-2</c:v>
                </c:pt>
                <c:pt idx="999">
                  <c:v>2.1411372139588103E-2</c:v>
                </c:pt>
                <c:pt idx="1000">
                  <c:v>2.1422363399463684E-2</c:v>
                </c:pt>
                <c:pt idx="1001">
                  <c:v>2.1433181489462605E-2</c:v>
                </c:pt>
                <c:pt idx="1002">
                  <c:v>2.1443826105697283E-2</c:v>
                </c:pt>
                <c:pt idx="1003">
                  <c:v>2.145294320243072E-2</c:v>
                </c:pt>
                <c:pt idx="1004">
                  <c:v>2.1463251837279835E-2</c:v>
                </c:pt>
                <c:pt idx="1005">
                  <c:v>2.1473386118597785E-2</c:v>
                </c:pt>
                <c:pt idx="1006">
                  <c:v>2.1483345742605998E-2</c:v>
                </c:pt>
                <c:pt idx="1007">
                  <c:v>2.1497045241988789E-2</c:v>
                </c:pt>
                <c:pt idx="1008">
                  <c:v>2.1506618614533925E-2</c:v>
                </c:pt>
                <c:pt idx="1009">
                  <c:v>2.1516016322826351E-2</c:v>
                </c:pt>
                <c:pt idx="1010">
                  <c:v>2.1525238063076033E-2</c:v>
                </c:pt>
                <c:pt idx="1011">
                  <c:v>2.1533027920536386E-2</c:v>
                </c:pt>
                <c:pt idx="1012">
                  <c:v>2.1541908953270222E-2</c:v>
                </c:pt>
                <c:pt idx="1013">
                  <c:v>2.1550613138746341E-2</c:v>
                </c:pt>
                <c:pt idx="1014">
                  <c:v>2.1559140173290296E-2</c:v>
                </c:pt>
                <c:pt idx="1015">
                  <c:v>2.1567489753244327E-2</c:v>
                </c:pt>
                <c:pt idx="1016">
                  <c:v>2.1576856166027121E-2</c:v>
                </c:pt>
                <c:pt idx="1017">
                  <c:v>2.1584837625598641E-2</c:v>
                </c:pt>
                <c:pt idx="1018">
                  <c:v>2.1592640687560435E-2</c:v>
                </c:pt>
                <c:pt idx="1019">
                  <c:v>2.1600265048315352E-2</c:v>
                </c:pt>
                <c:pt idx="1020">
                  <c:v>2.1607710404283623E-2</c:v>
                </c:pt>
                <c:pt idx="1021">
                  <c:v>2.1614976451911544E-2</c:v>
                </c:pt>
                <c:pt idx="1022">
                  <c:v>2.1622062887668873E-2</c:v>
                </c:pt>
                <c:pt idx="1023">
                  <c:v>2.1628969408041869E-2</c:v>
                </c:pt>
                <c:pt idx="1024">
                  <c:v>2.1635696847099872E-2</c:v>
                </c:pt>
                <c:pt idx="1025">
                  <c:v>2.1642250603679913E-2</c:v>
                </c:pt>
                <c:pt idx="1026">
                  <c:v>2.1648637254144919E-2</c:v>
                </c:pt>
                <c:pt idx="1027">
                  <c:v>2.1654863418452519E-2</c:v>
                </c:pt>
                <c:pt idx="1028">
                  <c:v>2.1660935760158505E-2</c:v>
                </c:pt>
                <c:pt idx="1029">
                  <c:v>2.1666860986410758E-2</c:v>
                </c:pt>
                <c:pt idx="1030">
                  <c:v>2.1672645847944906E-2</c:v>
                </c:pt>
                <c:pt idx="1031">
                  <c:v>2.1678297139091255E-2</c:v>
                </c:pt>
                <c:pt idx="1032">
                  <c:v>2.168382169776005E-2</c:v>
                </c:pt>
                <c:pt idx="1033">
                  <c:v>2.1688208391285792E-2</c:v>
                </c:pt>
                <c:pt idx="1034">
                  <c:v>2.1693506618927022E-2</c:v>
                </c:pt>
                <c:pt idx="1035">
                  <c:v>2.1698698717073608E-2</c:v>
                </c:pt>
                <c:pt idx="1036">
                  <c:v>2.1703791771641584E-2</c:v>
                </c:pt>
                <c:pt idx="1037">
                  <c:v>2.1709785165530564E-2</c:v>
                </c:pt>
                <c:pt idx="1038">
                  <c:v>2.1714688785913351E-2</c:v>
                </c:pt>
                <c:pt idx="1039">
                  <c:v>2.1719502025091882E-2</c:v>
                </c:pt>
                <c:pt idx="1040">
                  <c:v>2.172422515234727E-2</c:v>
                </c:pt>
                <c:pt idx="1041">
                  <c:v>2.1728858436964982E-2</c:v>
                </c:pt>
                <c:pt idx="1042">
                  <c:v>2.1733402148242643E-2</c:v>
                </c:pt>
                <c:pt idx="1043">
                  <c:v>2.1737856555483097E-2</c:v>
                </c:pt>
                <c:pt idx="1044">
                  <c:v>2.1742221927995263E-2</c:v>
                </c:pt>
                <c:pt idx="1045">
                  <c:v>2.1746498535095887E-2</c:v>
                </c:pt>
                <c:pt idx="1046">
                  <c:v>2.174974832877808E-2</c:v>
                </c:pt>
                <c:pt idx="1047">
                  <c:v>2.1753854216664471E-2</c:v>
                </c:pt>
                <c:pt idx="1048">
                  <c:v>2.1757872133151904E-2</c:v>
                </c:pt>
                <c:pt idx="1049">
                  <c:v>2.1761802347572187E-2</c:v>
                </c:pt>
                <c:pt idx="1050">
                  <c:v>2.1765645129263284E-2</c:v>
                </c:pt>
                <c:pt idx="1051">
                  <c:v>2.1769400747573692E-2</c:v>
                </c:pt>
                <c:pt idx="1052">
                  <c:v>2.1773069471851907E-2</c:v>
                </c:pt>
                <c:pt idx="1053">
                  <c:v>2.1776651571459613E-2</c:v>
                </c:pt>
                <c:pt idx="1054">
                  <c:v>2.1780147315761993E-2</c:v>
                </c:pt>
                <c:pt idx="1055">
                  <c:v>2.1782671660927733E-2</c:v>
                </c:pt>
                <c:pt idx="1056">
                  <c:v>2.1786001381131292E-2</c:v>
                </c:pt>
                <c:pt idx="1057">
                  <c:v>2.1789245540057678E-2</c:v>
                </c:pt>
                <c:pt idx="1058">
                  <c:v>2.1792404407084298E-2</c:v>
                </c:pt>
                <c:pt idx="1059">
                  <c:v>2.1797201500837485E-2</c:v>
                </c:pt>
                <c:pt idx="1060">
                  <c:v>2.1800178949604156E-2</c:v>
                </c:pt>
                <c:pt idx="1061">
                  <c:v>2.1803071942973366E-2</c:v>
                </c:pt>
                <c:pt idx="1062">
                  <c:v>2.180588075037829E-2</c:v>
                </c:pt>
                <c:pt idx="1063">
                  <c:v>2.1808605641256442E-2</c:v>
                </c:pt>
                <c:pt idx="1064">
                  <c:v>2.1810414482067577E-2</c:v>
                </c:pt>
                <c:pt idx="1065">
                  <c:v>2.1812978097987566E-2</c:v>
                </c:pt>
                <c:pt idx="1066">
                  <c:v>2.1815458591486956E-2</c:v>
                </c:pt>
                <c:pt idx="1067">
                  <c:v>2.1817856232012638E-2</c:v>
                </c:pt>
                <c:pt idx="1068">
                  <c:v>2.1820980778477495E-2</c:v>
                </c:pt>
                <c:pt idx="1069">
                  <c:v>2.1823207828719108E-2</c:v>
                </c:pt>
                <c:pt idx="1070">
                  <c:v>2.1825352848666858E-2</c:v>
                </c:pt>
                <c:pt idx="1071">
                  <c:v>2.1827416107803446E-2</c:v>
                </c:pt>
                <c:pt idx="1072">
                  <c:v>2.182939787562025E-2</c:v>
                </c:pt>
                <c:pt idx="1073">
                  <c:v>2.1831298421613007E-2</c:v>
                </c:pt>
                <c:pt idx="1074">
                  <c:v>2.1833118015284397E-2</c:v>
                </c:pt>
                <c:pt idx="1075">
                  <c:v>2.1834856926142312E-2</c:v>
                </c:pt>
                <c:pt idx="1076">
                  <c:v>2.1836515423697255E-2</c:v>
                </c:pt>
                <c:pt idx="1077">
                  <c:v>2.1838093777471021E-2</c:v>
                </c:pt>
                <c:pt idx="1078">
                  <c:v>2.1839592256984539E-2</c:v>
                </c:pt>
                <c:pt idx="1079">
                  <c:v>2.184101113176742E-2</c:v>
                </c:pt>
                <c:pt idx="1080">
                  <c:v>2.1842350671353632E-2</c:v>
                </c:pt>
                <c:pt idx="1081">
                  <c:v>2.1843611145282344E-2</c:v>
                </c:pt>
                <c:pt idx="1082">
                  <c:v>2.184479282309881E-2</c:v>
                </c:pt>
                <c:pt idx="1083">
                  <c:v>2.1845895974351763E-2</c:v>
                </c:pt>
                <c:pt idx="1084">
                  <c:v>2.184692086859602E-2</c:v>
                </c:pt>
                <c:pt idx="1085">
                  <c:v>2.1847153106215732E-2</c:v>
                </c:pt>
                <c:pt idx="1086">
                  <c:v>2.1848027742574674E-2</c:v>
                </c:pt>
                <c:pt idx="1087">
                  <c:v>2.1848824916047404E-2</c:v>
                </c:pt>
                <c:pt idx="1088">
                  <c:v>2.1849544896194114E-2</c:v>
                </c:pt>
                <c:pt idx="1089">
                  <c:v>2.1850187952576761E-2</c:v>
                </c:pt>
                <c:pt idx="1090">
                  <c:v>2.1851441932543583E-2</c:v>
                </c:pt>
                <c:pt idx="1091">
                  <c:v>2.1851926575661394E-2</c:v>
                </c:pt>
                <c:pt idx="1092">
                  <c:v>2.1852335118381049E-2</c:v>
                </c:pt>
                <c:pt idx="1093">
                  <c:v>2.1852667830297327E-2</c:v>
                </c:pt>
                <c:pt idx="1094">
                  <c:v>2.1852924981015438E-2</c:v>
                </c:pt>
                <c:pt idx="1095">
                  <c:v>2.1853106840138851E-2</c:v>
                </c:pt>
                <c:pt idx="1096">
                  <c:v>2.1853213677279725E-2</c:v>
                </c:pt>
                <c:pt idx="1097">
                  <c:v>2.1853245762051953E-2</c:v>
                </c:pt>
                <c:pt idx="1098">
                  <c:v>2.1851912903044557E-2</c:v>
                </c:pt>
                <c:pt idx="1099">
                  <c:v>2.1851806806700402E-2</c:v>
                </c:pt>
                <c:pt idx="1100">
                  <c:v>2.1851626737294794E-2</c:v>
                </c:pt>
                <c:pt idx="1101">
                  <c:v>2.1851372964427185E-2</c:v>
                </c:pt>
                <c:pt idx="1102">
                  <c:v>2.1850993034999711E-2</c:v>
                </c:pt>
                <c:pt idx="1103">
                  <c:v>2.1850582233988725E-2</c:v>
                </c:pt>
                <c:pt idx="1104">
                  <c:v>2.1850098576849497E-2</c:v>
                </c:pt>
                <c:pt idx="1105">
                  <c:v>2.1849542333197469E-2</c:v>
                </c:pt>
                <c:pt idx="1106">
                  <c:v>2.184891377264897E-2</c:v>
                </c:pt>
                <c:pt idx="1107">
                  <c:v>2.1847614755061917E-2</c:v>
                </c:pt>
                <c:pt idx="1108">
                  <c:v>2.1846847493027337E-2</c:v>
                </c:pt>
                <c:pt idx="1109">
                  <c:v>2.18460087080425E-2</c:v>
                </c:pt>
                <c:pt idx="1110">
                  <c:v>2.1845098669721841E-2</c:v>
                </c:pt>
                <c:pt idx="1111">
                  <c:v>2.1847003092323788E-2</c:v>
                </c:pt>
                <c:pt idx="1112">
                  <c:v>2.1845926050440875E-2</c:v>
                </c:pt>
                <c:pt idx="1113">
                  <c:v>2.1844778639117473E-2</c:v>
                </c:pt>
                <c:pt idx="1114">
                  <c:v>2.1843561128069747E-2</c:v>
                </c:pt>
                <c:pt idx="1115">
                  <c:v>2.1839846048715122E-2</c:v>
                </c:pt>
                <c:pt idx="1116">
                  <c:v>2.1839262442054103E-2</c:v>
                </c:pt>
                <c:pt idx="1117">
                  <c:v>2.1837851204305023E-2</c:v>
                </c:pt>
                <c:pt idx="1118">
                  <c:v>2.1836370900447509E-2</c:v>
                </c:pt>
                <c:pt idx="1119">
                  <c:v>2.1834821800162101E-2</c:v>
                </c:pt>
                <c:pt idx="1120">
                  <c:v>2.1834799072086002E-2</c:v>
                </c:pt>
                <c:pt idx="1121">
                  <c:v>2.183309841529614E-2</c:v>
                </c:pt>
                <c:pt idx="1122">
                  <c:v>2.1831329816627772E-2</c:v>
                </c:pt>
                <c:pt idx="1123">
                  <c:v>2.1829493545828527E-2</c:v>
                </c:pt>
                <c:pt idx="1124">
                  <c:v>2.182758987264773E-2</c:v>
                </c:pt>
                <c:pt idx="1125">
                  <c:v>2.1825619066834719E-2</c:v>
                </c:pt>
                <c:pt idx="1126">
                  <c:v>2.1823581398145619E-2</c:v>
                </c:pt>
                <c:pt idx="1127">
                  <c:v>2.1821477136336562E-2</c:v>
                </c:pt>
                <c:pt idx="1128">
                  <c:v>2.1817828557132227E-2</c:v>
                </c:pt>
                <c:pt idx="1129">
                  <c:v>2.1817069912404379E-2</c:v>
                </c:pt>
                <c:pt idx="1130">
                  <c:v>2.1814767489810521E-2</c:v>
                </c:pt>
                <c:pt idx="1131">
                  <c:v>2.1812399553155254E-2</c:v>
                </c:pt>
                <c:pt idx="1132">
                  <c:v>2.1809966372210016E-2</c:v>
                </c:pt>
                <c:pt idx="1133">
                  <c:v>2.1807468216747949E-2</c:v>
                </c:pt>
                <c:pt idx="1134">
                  <c:v>2.1804905356547291E-2</c:v>
                </c:pt>
                <c:pt idx="1135">
                  <c:v>2.1802278061385436E-2</c:v>
                </c:pt>
                <c:pt idx="1136">
                  <c:v>2.1799586601044883E-2</c:v>
                </c:pt>
                <c:pt idx="1137">
                  <c:v>2.179548125956637E-2</c:v>
                </c:pt>
                <c:pt idx="1138">
                  <c:v>2.1792676270371611E-2</c:v>
                </c:pt>
                <c:pt idx="1139">
                  <c:v>2.1789807878964139E-2</c:v>
                </c:pt>
                <c:pt idx="1140">
                  <c:v>2.1786876355078956E-2</c:v>
                </c:pt>
                <c:pt idx="1141">
                  <c:v>2.1785176264187481E-2</c:v>
                </c:pt>
                <c:pt idx="1142">
                  <c:v>2.1782105478322742E-2</c:v>
                </c:pt>
                <c:pt idx="1143">
                  <c:v>2.1778972415817138E-2</c:v>
                </c:pt>
                <c:pt idx="1144">
                  <c:v>2.1775777346471022E-2</c:v>
                </c:pt>
                <c:pt idx="1145">
                  <c:v>2.1772520540086444E-2</c:v>
                </c:pt>
                <c:pt idx="1146">
                  <c:v>2.1769202266467162E-2</c:v>
                </c:pt>
                <c:pt idx="1147">
                  <c:v>2.1765822795420327E-2</c:v>
                </c:pt>
                <c:pt idx="1148">
                  <c:v>2.1762382396752246E-2</c:v>
                </c:pt>
                <c:pt idx="1149">
                  <c:v>2.1758881340275177E-2</c:v>
                </c:pt>
                <c:pt idx="1150">
                  <c:v>2.1753756782070255E-2</c:v>
                </c:pt>
                <c:pt idx="1151">
                  <c:v>2.1750153068429867E-2</c:v>
                </c:pt>
                <c:pt idx="1152">
                  <c:v>2.1746489443627226E-2</c:v>
                </c:pt>
                <c:pt idx="1153">
                  <c:v>2.1742766177404782E-2</c:v>
                </c:pt>
                <c:pt idx="1154">
                  <c:v>2.1736599609692483E-2</c:v>
                </c:pt>
                <c:pt idx="1155">
                  <c:v>2.1733844660365993E-2</c:v>
                </c:pt>
                <c:pt idx="1156">
                  <c:v>2.1729914578354079E-2</c:v>
                </c:pt>
                <c:pt idx="1157">
                  <c:v>2.1726284270617943E-2</c:v>
                </c:pt>
                <c:pt idx="1158">
                  <c:v>2.1721879391039443E-2</c:v>
                </c:pt>
                <c:pt idx="1159">
                  <c:v>2.1717774825280516E-2</c:v>
                </c:pt>
                <c:pt idx="1160">
                  <c:v>2.1713612637819017E-2</c:v>
                </c:pt>
                <c:pt idx="1161">
                  <c:v>2.170939309843211E-2</c:v>
                </c:pt>
                <c:pt idx="1162">
                  <c:v>2.1705116476896085E-2</c:v>
                </c:pt>
                <c:pt idx="1163">
                  <c:v>2.1701115410948491E-2</c:v>
                </c:pt>
                <c:pt idx="1164">
                  <c:v>2.1696721183858465E-2</c:v>
                </c:pt>
                <c:pt idx="1165">
                  <c:v>2.1692270699900582E-2</c:v>
                </c:pt>
                <c:pt idx="1166">
                  <c:v>2.1687764228877277E-2</c:v>
                </c:pt>
                <c:pt idx="1167">
                  <c:v>2.1682886579267913E-2</c:v>
                </c:pt>
                <c:pt idx="1168">
                  <c:v>2.1678273130227976E-2</c:v>
                </c:pt>
                <c:pt idx="1169">
                  <c:v>2.1673604487513355E-2</c:v>
                </c:pt>
                <c:pt idx="1170">
                  <c:v>2.1667521280146949E-2</c:v>
                </c:pt>
                <c:pt idx="1171">
                  <c:v>2.1664102700209138E-2</c:v>
                </c:pt>
                <c:pt idx="1172">
                  <c:v>2.1659564783315148E-2</c:v>
                </c:pt>
                <c:pt idx="1173">
                  <c:v>2.1654673957336158E-2</c:v>
                </c:pt>
                <c:pt idx="1174">
                  <c:v>2.1649729302732998E-2</c:v>
                </c:pt>
                <c:pt idx="1175">
                  <c:v>2.1644731089315934E-2</c:v>
                </c:pt>
                <c:pt idx="1176">
                  <c:v>2.1639679586896964E-2</c:v>
                </c:pt>
                <c:pt idx="1177">
                  <c:v>2.1634575065284611E-2</c:v>
                </c:pt>
                <c:pt idx="1178">
                  <c:v>2.1629417794293476E-2</c:v>
                </c:pt>
                <c:pt idx="1179">
                  <c:v>2.1624208043733828E-2</c:v>
                </c:pt>
                <c:pt idx="1180">
                  <c:v>2.1618945954391306E-2</c:v>
                </c:pt>
                <c:pt idx="1181">
                  <c:v>2.1613631149615894E-2</c:v>
                </c:pt>
                <c:pt idx="1182">
                  <c:v>2.1608263120114119E-2</c:v>
                </c:pt>
                <c:pt idx="1183">
                  <c:v>2.1602841352640009E-2</c:v>
                </c:pt>
                <c:pt idx="1184">
                  <c:v>2.1597365330008143E-2</c:v>
                </c:pt>
                <c:pt idx="1185">
                  <c:v>2.1591834531081471E-2</c:v>
                </c:pt>
                <c:pt idx="1186">
                  <c:v>2.1586248430780886E-2</c:v>
                </c:pt>
                <c:pt idx="1187">
                  <c:v>2.1580606500077388E-2</c:v>
                </c:pt>
                <c:pt idx="1188">
                  <c:v>2.1574908206001664E-2</c:v>
                </c:pt>
                <c:pt idx="1189">
                  <c:v>2.1568930100175281E-2</c:v>
                </c:pt>
                <c:pt idx="1190">
                  <c:v>2.1563122015745177E-2</c:v>
                </c:pt>
                <c:pt idx="1191">
                  <c:v>2.1557255951253875E-2</c:v>
                </c:pt>
                <c:pt idx="1192">
                  <c:v>2.1551331349551457E-2</c:v>
                </c:pt>
                <c:pt idx="1193">
                  <c:v>2.1545552436005071E-2</c:v>
                </c:pt>
                <c:pt idx="1194">
                  <c:v>2.153950529441586E-2</c:v>
                </c:pt>
                <c:pt idx="1195">
                  <c:v>2.1533399391199783E-2</c:v>
                </c:pt>
                <c:pt idx="1196">
                  <c:v>2.152723494429902E-2</c:v>
                </c:pt>
                <c:pt idx="1197">
                  <c:v>2.1521012171654891E-2</c:v>
                </c:pt>
                <c:pt idx="1198">
                  <c:v>2.1514731291214798E-2</c:v>
                </c:pt>
                <c:pt idx="1199">
                  <c:v>2.1508392520921793E-2</c:v>
                </c:pt>
                <c:pt idx="1200">
                  <c:v>2.1501996078722406E-2</c:v>
                </c:pt>
                <c:pt idx="1201">
                  <c:v>2.1495542182564907E-2</c:v>
                </c:pt>
                <c:pt idx="1202">
                  <c:v>2.1488866697816404E-2</c:v>
                </c:pt>
                <c:pt idx="1203">
                  <c:v>2.1482302969884241E-2</c:v>
                </c:pt>
                <c:pt idx="1204">
                  <c:v>2.1475682429537967E-2</c:v>
                </c:pt>
                <c:pt idx="1205">
                  <c:v>2.1469005294712257E-2</c:v>
                </c:pt>
                <c:pt idx="1206">
                  <c:v>2.1461158741604258E-2</c:v>
                </c:pt>
                <c:pt idx="1207">
                  <c:v>2.1454365438971834E-2</c:v>
                </c:pt>
                <c:pt idx="1208">
                  <c:v>2.1447654004474001E-2</c:v>
                </c:pt>
                <c:pt idx="1209">
                  <c:v>2.1440611285916233E-2</c:v>
                </c:pt>
                <c:pt idx="1210">
                  <c:v>2.1433650871341747E-2</c:v>
                </c:pt>
                <c:pt idx="1211">
                  <c:v>2.1426635188635856E-2</c:v>
                </c:pt>
                <c:pt idx="1212">
                  <c:v>2.1419564455724682E-2</c:v>
                </c:pt>
                <c:pt idx="1213">
                  <c:v>2.1412438890533458E-2</c:v>
                </c:pt>
                <c:pt idx="1214">
                  <c:v>2.1405258710991859E-2</c:v>
                </c:pt>
                <c:pt idx="1215">
                  <c:v>2.1398238971828326E-2</c:v>
                </c:pt>
                <c:pt idx="1216">
                  <c:v>2.1390941697833694E-2</c:v>
                </c:pt>
                <c:pt idx="1217">
                  <c:v>2.1383590488309109E-2</c:v>
                </c:pt>
                <c:pt idx="1218">
                  <c:v>2.1376185561218473E-2</c:v>
                </c:pt>
                <c:pt idx="1219">
                  <c:v>2.1368636878512516E-2</c:v>
                </c:pt>
                <c:pt idx="1220">
                  <c:v>2.1361129379254645E-2</c:v>
                </c:pt>
                <c:pt idx="1221">
                  <c:v>2.1351398921100259E-2</c:v>
                </c:pt>
                <c:pt idx="1222">
                  <c:v>2.1343770424924413E-2</c:v>
                </c:pt>
                <c:pt idx="1223">
                  <c:v>2.1335201732443097E-2</c:v>
                </c:pt>
                <c:pt idx="1224">
                  <c:v>2.132842406700931E-2</c:v>
                </c:pt>
                <c:pt idx="1225">
                  <c:v>2.1320634348023806E-2</c:v>
                </c:pt>
                <c:pt idx="1226">
                  <c:v>2.1312792717463266E-2</c:v>
                </c:pt>
                <c:pt idx="1227">
                  <c:v>2.1304899393294198E-2</c:v>
                </c:pt>
                <c:pt idx="1228">
                  <c:v>2.1296954593483124E-2</c:v>
                </c:pt>
                <c:pt idx="1229">
                  <c:v>2.1288958535996549E-2</c:v>
                </c:pt>
                <c:pt idx="1230">
                  <c:v>2.1280911438802737E-2</c:v>
                </c:pt>
                <c:pt idx="1231">
                  <c:v>2.1272813519868192E-2</c:v>
                </c:pt>
                <c:pt idx="1232">
                  <c:v>2.1264664997159434E-2</c:v>
                </c:pt>
                <c:pt idx="1233">
                  <c:v>2.1256466088646453E-2</c:v>
                </c:pt>
                <c:pt idx="1234">
                  <c:v>2.1248217012294891E-2</c:v>
                </c:pt>
                <c:pt idx="1235">
                  <c:v>2.123991798607474E-2</c:v>
                </c:pt>
                <c:pt idx="1236">
                  <c:v>2.1231569227952513E-2</c:v>
                </c:pt>
                <c:pt idx="1237">
                  <c:v>2.1223170955897337E-2</c:v>
                </c:pt>
                <c:pt idx="1238">
                  <c:v>2.1214723387875715E-2</c:v>
                </c:pt>
                <c:pt idx="1239">
                  <c:v>2.1206226741856779E-2</c:v>
                </c:pt>
                <c:pt idx="1240">
                  <c:v>2.1197681235808778E-2</c:v>
                </c:pt>
                <c:pt idx="1241">
                  <c:v>2.118908762304288E-2</c:v>
                </c:pt>
                <c:pt idx="1242">
                  <c:v>2.1180448975602419E-2</c:v>
                </c:pt>
                <c:pt idx="1243">
                  <c:v>2.1171762109090147E-2</c:v>
                </c:pt>
                <c:pt idx="1244">
                  <c:v>2.1162975938029686E-2</c:v>
                </c:pt>
                <c:pt idx="1245">
                  <c:v>2.115422843400161E-2</c:v>
                </c:pt>
                <c:pt idx="1246">
                  <c:v>2.1145394345101209E-2</c:v>
                </c:pt>
                <c:pt idx="1247">
                  <c:v>2.1136512921941689E-2</c:v>
                </c:pt>
                <c:pt idx="1248">
                  <c:v>2.1127584382493906E-2</c:v>
                </c:pt>
                <c:pt idx="1249">
                  <c:v>2.111860894472177E-2</c:v>
                </c:pt>
                <c:pt idx="1250">
                  <c:v>2.1109586826593529E-2</c:v>
                </c:pt>
                <c:pt idx="1251">
                  <c:v>2.1100518246072224E-2</c:v>
                </c:pt>
                <c:pt idx="1252">
                  <c:v>2.1091403421126111E-2</c:v>
                </c:pt>
                <c:pt idx="1253">
                  <c:v>2.1082242569719092E-2</c:v>
                </c:pt>
                <c:pt idx="1254">
                  <c:v>2.1073086452577553E-2</c:v>
                </c:pt>
                <c:pt idx="1255">
                  <c:v>2.1063837957329672E-2</c:v>
                </c:pt>
                <c:pt idx="1256">
                  <c:v>2.1054544076355847E-2</c:v>
                </c:pt>
                <c:pt idx="1257">
                  <c:v>2.1039784339092121E-2</c:v>
                </c:pt>
                <c:pt idx="1258">
                  <c:v>2.1034476801127952E-2</c:v>
                </c:pt>
                <c:pt idx="1259">
                  <c:v>2.1026392298549357E-2</c:v>
                </c:pt>
                <c:pt idx="1260">
                  <c:v>2.1016919054139778E-2</c:v>
                </c:pt>
                <c:pt idx="1261">
                  <c:v>2.100740151373388E-2</c:v>
                </c:pt>
                <c:pt idx="1262">
                  <c:v>2.0997839895277759E-2</c:v>
                </c:pt>
                <c:pt idx="1263">
                  <c:v>2.0988317931947442E-2</c:v>
                </c:pt>
                <c:pt idx="1264">
                  <c:v>2.0978672448536351E-2</c:v>
                </c:pt>
                <c:pt idx="1265">
                  <c:v>2.0968983527601459E-2</c:v>
                </c:pt>
                <c:pt idx="1266">
                  <c:v>2.0959251387072442E-2</c:v>
                </c:pt>
                <c:pt idx="1267">
                  <c:v>2.0949279930957316E-2</c:v>
                </c:pt>
                <c:pt idx="1268">
                  <c:v>2.0939454838113658E-2</c:v>
                </c:pt>
                <c:pt idx="1269">
                  <c:v>2.0929587206176888E-2</c:v>
                </c:pt>
                <c:pt idx="1270">
                  <c:v>2.0919677253103952E-2</c:v>
                </c:pt>
                <c:pt idx="1271">
                  <c:v>2.0909837777378114E-2</c:v>
                </c:pt>
                <c:pt idx="1272">
                  <c:v>2.0899847365206732E-2</c:v>
                </c:pt>
                <c:pt idx="1273">
                  <c:v>2.0889815272325477E-2</c:v>
                </c:pt>
                <c:pt idx="1274">
                  <c:v>2.087974171667167E-2</c:v>
                </c:pt>
                <c:pt idx="1275">
                  <c:v>2.0869626916178229E-2</c:v>
                </c:pt>
                <c:pt idx="1276">
                  <c:v>2.0859340996153275E-2</c:v>
                </c:pt>
                <c:pt idx="1277">
                  <c:v>2.0849140897785598E-2</c:v>
                </c:pt>
                <c:pt idx="1278">
                  <c:v>2.0838900221887884E-2</c:v>
                </c:pt>
                <c:pt idx="1279">
                  <c:v>2.0828619186406671E-2</c:v>
                </c:pt>
                <c:pt idx="1280">
                  <c:v>2.081829800928588E-2</c:v>
                </c:pt>
                <c:pt idx="1281">
                  <c:v>2.0807936908473781E-2</c:v>
                </c:pt>
                <c:pt idx="1282">
                  <c:v>2.0797536101910818E-2</c:v>
                </c:pt>
                <c:pt idx="1283">
                  <c:v>2.0787095807541789E-2</c:v>
                </c:pt>
                <c:pt idx="1284">
                  <c:v>2.0776616243305401E-2</c:v>
                </c:pt>
                <c:pt idx="1285">
                  <c:v>2.0766097627142974E-2</c:v>
                </c:pt>
                <c:pt idx="1286">
                  <c:v>2.0755540176993215E-2</c:v>
                </c:pt>
                <c:pt idx="1287">
                  <c:v>2.0744944110793102E-2</c:v>
                </c:pt>
                <c:pt idx="1288">
                  <c:v>2.0734309646480469E-2</c:v>
                </c:pt>
                <c:pt idx="1289">
                  <c:v>2.0723637001990557E-2</c:v>
                </c:pt>
                <c:pt idx="1290">
                  <c:v>2.0712926395256862E-2</c:v>
                </c:pt>
                <c:pt idx="1291">
                  <c:v>2.0702178044212882E-2</c:v>
                </c:pt>
                <c:pt idx="1292">
                  <c:v>2.0691392166787767E-2</c:v>
                </c:pt>
                <c:pt idx="1293">
                  <c:v>2.0680756079141299E-2</c:v>
                </c:pt>
                <c:pt idx="1294">
                  <c:v>2.0669899032892014E-2</c:v>
                </c:pt>
                <c:pt idx="1295">
                  <c:v>2.0659005100270966E-2</c:v>
                </c:pt>
                <c:pt idx="1296">
                  <c:v>2.0648074499185608E-2</c:v>
                </c:pt>
                <c:pt idx="1297">
                  <c:v>2.0636907511485537E-2</c:v>
                </c:pt>
                <c:pt idx="1298">
                  <c:v>2.0625901052271068E-2</c:v>
                </c:pt>
                <c:pt idx="1299">
                  <c:v>2.0614858592160421E-2</c:v>
                </c:pt>
                <c:pt idx="1300">
                  <c:v>2.060378034907406E-2</c:v>
                </c:pt>
                <c:pt idx="1301">
                  <c:v>2.0592666540929845E-2</c:v>
                </c:pt>
                <c:pt idx="1302">
                  <c:v>2.0581517385646501E-2</c:v>
                </c:pt>
                <c:pt idx="1303">
                  <c:v>2.057033310113841E-2</c:v>
                </c:pt>
                <c:pt idx="1304">
                  <c:v>2.0559113905320822E-2</c:v>
                </c:pt>
                <c:pt idx="1305">
                  <c:v>2.0547860016107256E-2</c:v>
                </c:pt>
                <c:pt idx="1306">
                  <c:v>2.053702737426466E-2</c:v>
                </c:pt>
                <c:pt idx="1307">
                  <c:v>2.0525710852772328E-2</c:v>
                </c:pt>
                <c:pt idx="1308">
                  <c:v>2.05143602636495E-2</c:v>
                </c:pt>
                <c:pt idx="1309">
                  <c:v>2.050297582476901E-2</c:v>
                </c:pt>
                <c:pt idx="1310">
                  <c:v>2.0491557754007239E-2</c:v>
                </c:pt>
                <c:pt idx="1311">
                  <c:v>2.0480106269236131E-2</c:v>
                </c:pt>
                <c:pt idx="1312">
                  <c:v>2.0468621588325853E-2</c:v>
                </c:pt>
                <c:pt idx="1313">
                  <c:v>2.0457103929146569E-2</c:v>
                </c:pt>
                <c:pt idx="1314">
                  <c:v>2.0445553509564007E-2</c:v>
                </c:pt>
                <c:pt idx="1315">
                  <c:v>2.0434224926232206E-2</c:v>
                </c:pt>
                <c:pt idx="1316">
                  <c:v>2.04226125652987E-2</c:v>
                </c:pt>
                <c:pt idx="1317">
                  <c:v>2.0410968083437252E-2</c:v>
                </c:pt>
                <c:pt idx="1318">
                  <c:v>2.0399291698493381E-2</c:v>
                </c:pt>
                <c:pt idx="1319">
                  <c:v>2.0386784787882185E-2</c:v>
                </c:pt>
                <c:pt idx="1320">
                  <c:v>2.0375036646160999E-2</c:v>
                </c:pt>
                <c:pt idx="1321">
                  <c:v>2.0363257297423713E-2</c:v>
                </c:pt>
                <c:pt idx="1322">
                  <c:v>2.0351446959554296E-2</c:v>
                </c:pt>
                <c:pt idx="1323">
                  <c:v>2.0339883795254476E-2</c:v>
                </c:pt>
                <c:pt idx="1324">
                  <c:v>2.0328014942739166E-2</c:v>
                </c:pt>
                <c:pt idx="1325">
                  <c:v>2.0316115740487941E-2</c:v>
                </c:pt>
                <c:pt idx="1326">
                  <c:v>2.0304186406361703E-2</c:v>
                </c:pt>
                <c:pt idx="1327">
                  <c:v>2.0292227158220461E-2</c:v>
                </c:pt>
                <c:pt idx="1328">
                  <c:v>2.0279946361811772E-2</c:v>
                </c:pt>
                <c:pt idx="1329">
                  <c:v>2.0267925200601829E-2</c:v>
                </c:pt>
                <c:pt idx="1330">
                  <c:v>2.0255874793260284E-2</c:v>
                </c:pt>
                <c:pt idx="1331">
                  <c:v>2.0243795357652861E-2</c:v>
                </c:pt>
                <c:pt idx="1332">
                  <c:v>2.0231687111645288E-2</c:v>
                </c:pt>
                <c:pt idx="1333">
                  <c:v>2.0219550273098939E-2</c:v>
                </c:pt>
                <c:pt idx="1334">
                  <c:v>2.0207385059873465E-2</c:v>
                </c:pt>
                <c:pt idx="1335">
                  <c:v>2.0195191689827637E-2</c:v>
                </c:pt>
                <c:pt idx="1336">
                  <c:v>2.0182970380815887E-2</c:v>
                </c:pt>
                <c:pt idx="1337">
                  <c:v>2.0170721350694379E-2</c:v>
                </c:pt>
                <c:pt idx="1338">
                  <c:v>2.0158444817313201E-2</c:v>
                </c:pt>
                <c:pt idx="1339">
                  <c:v>2.0146140998522442E-2</c:v>
                </c:pt>
                <c:pt idx="1340">
                  <c:v>2.0133810112168707E-2</c:v>
                </c:pt>
                <c:pt idx="1341">
                  <c:v>2.0121452376098609E-2</c:v>
                </c:pt>
                <c:pt idx="1342">
                  <c:v>2.0109068008153545E-2</c:v>
                </c:pt>
                <c:pt idx="1343">
                  <c:v>2.0096657226176651E-2</c:v>
                </c:pt>
                <c:pt idx="1344">
                  <c:v>2.0084220248004107E-2</c:v>
                </c:pt>
                <c:pt idx="1345">
                  <c:v>2.007209374240726E-2</c:v>
                </c:pt>
                <c:pt idx="1346">
                  <c:v>2.0059607518516823E-2</c:v>
                </c:pt>
                <c:pt idx="1347">
                  <c:v>2.0047095737366346E-2</c:v>
                </c:pt>
                <c:pt idx="1348">
                  <c:v>2.0034558616765771E-2</c:v>
                </c:pt>
                <c:pt idx="1349">
                  <c:v>2.0021996374532947E-2</c:v>
                </c:pt>
                <c:pt idx="1350">
                  <c:v>2.0009060457569252E-2</c:v>
                </c:pt>
                <c:pt idx="1351">
                  <c:v>1.9996446205328242E-2</c:v>
                </c:pt>
                <c:pt idx="1352">
                  <c:v>1.9983807499521972E-2</c:v>
                </c:pt>
                <c:pt idx="1353">
                  <c:v>1.9971144557965774E-2</c:v>
                </c:pt>
                <c:pt idx="1354">
                  <c:v>1.9958457598477582E-2</c:v>
                </c:pt>
                <c:pt idx="1355">
                  <c:v>1.9945746838870126E-2</c:v>
                </c:pt>
                <c:pt idx="1356">
                  <c:v>1.9933012496955258E-2</c:v>
                </c:pt>
                <c:pt idx="1357">
                  <c:v>1.9920254790539622E-2</c:v>
                </c:pt>
                <c:pt idx="1358">
                  <c:v>1.9908209147986078E-2</c:v>
                </c:pt>
                <c:pt idx="1359">
                  <c:v>1.989540997255812E-2</c:v>
                </c:pt>
                <c:pt idx="1360">
                  <c:v>1.9882588056526984E-2</c:v>
                </c:pt>
                <c:pt idx="1361">
                  <c:v>1.986974361766336E-2</c:v>
                </c:pt>
                <c:pt idx="1362">
                  <c:v>1.9856876873736162E-2</c:v>
                </c:pt>
                <c:pt idx="1363">
                  <c:v>1.984398804251164E-2</c:v>
                </c:pt>
                <c:pt idx="1364">
                  <c:v>1.983107734175249E-2</c:v>
                </c:pt>
                <c:pt idx="1365">
                  <c:v>1.9818144989218744E-2</c:v>
                </c:pt>
                <c:pt idx="1366">
                  <c:v>1.9805191202670436E-2</c:v>
                </c:pt>
                <c:pt idx="1367">
                  <c:v>1.9792603671755678E-2</c:v>
                </c:pt>
                <c:pt idx="1368">
                  <c:v>1.9779609842427211E-2</c:v>
                </c:pt>
                <c:pt idx="1369">
                  <c:v>1.9766595217462071E-2</c:v>
                </c:pt>
                <c:pt idx="1370">
                  <c:v>1.9753560014596199E-2</c:v>
                </c:pt>
                <c:pt idx="1371">
                  <c:v>1.9739315595277227E-2</c:v>
                </c:pt>
                <c:pt idx="1372">
                  <c:v>1.9726233556736084E-2</c:v>
                </c:pt>
                <c:pt idx="1373">
                  <c:v>1.9713131638297215E-2</c:v>
                </c:pt>
                <c:pt idx="1374">
                  <c:v>1.9700010057727292E-2</c:v>
                </c:pt>
                <c:pt idx="1375">
                  <c:v>1.9686869032790384E-2</c:v>
                </c:pt>
                <c:pt idx="1376">
                  <c:v>1.9674115680331616E-2</c:v>
                </c:pt>
                <c:pt idx="1377">
                  <c:v>1.9660938454761571E-2</c:v>
                </c:pt>
                <c:pt idx="1378">
                  <c:v>1.9647742423088477E-2</c:v>
                </c:pt>
                <c:pt idx="1379">
                  <c:v>1.9634527803052006E-2</c:v>
                </c:pt>
                <c:pt idx="1380">
                  <c:v>1.9620879864127933E-2</c:v>
                </c:pt>
                <c:pt idx="1381">
                  <c:v>1.960762674587118E-2</c:v>
                </c:pt>
                <c:pt idx="1382">
                  <c:v>1.9594355707516848E-2</c:v>
                </c:pt>
                <c:pt idx="1383">
                  <c:v>1.9581066966807281E-2</c:v>
                </c:pt>
                <c:pt idx="1384">
                  <c:v>1.956776074148309E-2</c:v>
                </c:pt>
                <c:pt idx="1385">
                  <c:v>1.9554437249279667E-2</c:v>
                </c:pt>
                <c:pt idx="1386">
                  <c:v>1.9541096707932408E-2</c:v>
                </c:pt>
                <c:pt idx="1387">
                  <c:v>1.9527739335173235E-2</c:v>
                </c:pt>
                <c:pt idx="1388">
                  <c:v>1.9514365348727112E-2</c:v>
                </c:pt>
                <c:pt idx="1389">
                  <c:v>1.950097496632509E-2</c:v>
                </c:pt>
                <c:pt idx="1390">
                  <c:v>1.9487568405686061E-2</c:v>
                </c:pt>
                <c:pt idx="1391">
                  <c:v>1.947414588453238E-2</c:v>
                </c:pt>
                <c:pt idx="1392">
                  <c:v>1.9460707620582069E-2</c:v>
                </c:pt>
                <c:pt idx="1393">
                  <c:v>1.9447253831549667E-2</c:v>
                </c:pt>
                <c:pt idx="1394">
                  <c:v>1.9433784735147112E-2</c:v>
                </c:pt>
                <c:pt idx="1395">
                  <c:v>1.9420300549080255E-2</c:v>
                </c:pt>
                <c:pt idx="1396">
                  <c:v>1.9406801491061904E-2</c:v>
                </c:pt>
                <c:pt idx="1397">
                  <c:v>1.9393734239027675E-2</c:v>
                </c:pt>
                <c:pt idx="1398">
                  <c:v>1.9380207806983785E-2</c:v>
                </c:pt>
                <c:pt idx="1399">
                  <c:v>1.9366667140796358E-2</c:v>
                </c:pt>
                <c:pt idx="1400">
                  <c:v>1.9353112458145336E-2</c:v>
                </c:pt>
                <c:pt idx="1401">
                  <c:v>1.9339543976713298E-2</c:v>
                </c:pt>
                <c:pt idx="1402">
                  <c:v>1.9325507023100208E-2</c:v>
                </c:pt>
                <c:pt idx="1403">
                  <c:v>1.9311909956940255E-2</c:v>
                </c:pt>
                <c:pt idx="1404">
                  <c:v>1.9298299760374841E-2</c:v>
                </c:pt>
                <c:pt idx="1405">
                  <c:v>1.9284676651083757E-2</c:v>
                </c:pt>
                <c:pt idx="1406">
                  <c:v>1.9271040846746787E-2</c:v>
                </c:pt>
                <c:pt idx="1407">
                  <c:v>1.9257392565038511E-2</c:v>
                </c:pt>
                <c:pt idx="1408">
                  <c:v>1.9243732023630018E-2</c:v>
                </c:pt>
                <c:pt idx="1409">
                  <c:v>1.9230059440191547E-2</c:v>
                </c:pt>
                <c:pt idx="1410">
                  <c:v>1.9217310035691604E-2</c:v>
                </c:pt>
                <c:pt idx="1411">
                  <c:v>1.9203617056574807E-2</c:v>
                </c:pt>
                <c:pt idx="1412">
                  <c:v>1.918991265750325E-2</c:v>
                </c:pt>
                <c:pt idx="1413">
                  <c:v>1.9176197056107291E-2</c:v>
                </c:pt>
                <c:pt idx="1414">
                  <c:v>1.9160035033843514E-2</c:v>
                </c:pt>
                <c:pt idx="1415">
                  <c:v>1.9146769771579919E-2</c:v>
                </c:pt>
                <c:pt idx="1416">
                  <c:v>1.9133020379678456E-2</c:v>
                </c:pt>
                <c:pt idx="1417">
                  <c:v>1.9119260687040729E-2</c:v>
                </c:pt>
                <c:pt idx="1418">
                  <c:v>1.910549091128555E-2</c:v>
                </c:pt>
                <c:pt idx="1419">
                  <c:v>1.9092191850086232E-2</c:v>
                </c:pt>
                <c:pt idx="1420">
                  <c:v>1.9078403939002807E-2</c:v>
                </c:pt>
                <c:pt idx="1421">
                  <c:v>1.9064606582067642E-2</c:v>
                </c:pt>
                <c:pt idx="1422">
                  <c:v>1.9050799996871176E-2</c:v>
                </c:pt>
                <c:pt idx="1423">
                  <c:v>1.9034552991600166E-2</c:v>
                </c:pt>
                <c:pt idx="1424">
                  <c:v>1.9020722038631713E-2</c:v>
                </c:pt>
                <c:pt idx="1425">
                  <c:v>1.9006882588279192E-2</c:v>
                </c:pt>
                <c:pt idx="1426">
                  <c:v>1.8986100441885308E-2</c:v>
                </c:pt>
                <c:pt idx="1427">
                  <c:v>1.8980653790802465E-2</c:v>
                </c:pt>
                <c:pt idx="1428">
                  <c:v>1.8966793900476047E-2</c:v>
                </c:pt>
                <c:pt idx="1429">
                  <c:v>1.8952926336297748E-2</c:v>
                </c:pt>
                <c:pt idx="1430">
                  <c:v>1.8939051315863174E-2</c:v>
                </c:pt>
                <c:pt idx="1431">
                  <c:v>1.8925169056764429E-2</c:v>
                </c:pt>
                <c:pt idx="1432">
                  <c:v>1.8909786790658394E-2</c:v>
                </c:pt>
                <c:pt idx="1433">
                  <c:v>1.8895887196114118E-2</c:v>
                </c:pt>
                <c:pt idx="1434">
                  <c:v>1.8881981062859838E-2</c:v>
                </c:pt>
                <c:pt idx="1435">
                  <c:v>1.8868068608510424E-2</c:v>
                </c:pt>
                <c:pt idx="1436">
                  <c:v>1.8854150050677334E-2</c:v>
                </c:pt>
                <c:pt idx="1437">
                  <c:v>1.884022560697203E-2</c:v>
                </c:pt>
                <c:pt idx="1438">
                  <c:v>1.8826295494996616E-2</c:v>
                </c:pt>
                <c:pt idx="1439">
                  <c:v>1.8812359932354902E-2</c:v>
                </c:pt>
                <c:pt idx="1440">
                  <c:v>1.8799938909063042E-2</c:v>
                </c:pt>
                <c:pt idx="1441">
                  <c:v>1.8784474283285044E-2</c:v>
                </c:pt>
                <c:pt idx="1442">
                  <c:v>1.877052595212432E-2</c:v>
                </c:pt>
                <c:pt idx="1443">
                  <c:v>1.8756575204201487E-2</c:v>
                </c:pt>
                <c:pt idx="1444">
                  <c:v>1.8742622983681293E-2</c:v>
                </c:pt>
                <c:pt idx="1445">
                  <c:v>1.8728670237459062E-2</c:v>
                </c:pt>
                <c:pt idx="1446">
                  <c:v>1.8714717915166657E-2</c:v>
                </c:pt>
                <c:pt idx="1447">
                  <c:v>1.8700766969169075E-2</c:v>
                </c:pt>
                <c:pt idx="1448">
                  <c:v>1.8686818354566148E-2</c:v>
                </c:pt>
                <c:pt idx="1449">
                  <c:v>1.8674407827381501E-2</c:v>
                </c:pt>
                <c:pt idx="1450">
                  <c:v>1.8660467442021149E-2</c:v>
                </c:pt>
                <c:pt idx="1451">
                  <c:v>1.8646532155722189E-2</c:v>
                </c:pt>
                <c:pt idx="1452">
                  <c:v>1.8632602957833005E-2</c:v>
                </c:pt>
                <c:pt idx="1453">
                  <c:v>1.861714385003601E-2</c:v>
                </c:pt>
                <c:pt idx="1454">
                  <c:v>1.8603228991929403E-2</c:v>
                </c:pt>
                <c:pt idx="1455">
                  <c:v>1.8589322097216147E-2</c:v>
                </c:pt>
                <c:pt idx="1456">
                  <c:v>1.8575423420238317E-2</c:v>
                </c:pt>
                <c:pt idx="1457">
                  <c:v>1.8561533215336292E-2</c:v>
                </c:pt>
                <c:pt idx="1458">
                  <c:v>1.8547651736847054E-2</c:v>
                </c:pt>
                <c:pt idx="1459">
                  <c:v>1.8533779239104174E-2</c:v>
                </c:pt>
                <c:pt idx="1460">
                  <c:v>1.8519915976434424E-2</c:v>
                </c:pt>
                <c:pt idx="1461">
                  <c:v>1.8506062203166283E-2</c:v>
                </c:pt>
                <c:pt idx="1462">
                  <c:v>1.8493756312390409E-2</c:v>
                </c:pt>
                <c:pt idx="1463">
                  <c:v>1.8479922123437329E-2</c:v>
                </c:pt>
                <c:pt idx="1464">
                  <c:v>1.8466098129191744E-2</c:v>
                </c:pt>
                <c:pt idx="1465">
                  <c:v>1.8452284583931132E-2</c:v>
                </c:pt>
                <c:pt idx="1466">
                  <c:v>1.8432569577731255E-2</c:v>
                </c:pt>
                <c:pt idx="1467">
                  <c:v>1.8418782467175616E-2</c:v>
                </c:pt>
                <c:pt idx="1468">
                  <c:v>1.8404494637076208E-2</c:v>
                </c:pt>
                <c:pt idx="1469">
                  <c:v>1.8391242462620087E-2</c:v>
                </c:pt>
                <c:pt idx="1470">
                  <c:v>1.8377490077138257E-2</c:v>
                </c:pt>
                <c:pt idx="1471">
                  <c:v>1.8363749775195868E-2</c:v>
                </c:pt>
                <c:pt idx="1472">
                  <c:v>1.8350021811040538E-2</c:v>
                </c:pt>
                <c:pt idx="1473">
                  <c:v>1.833630643892251E-2</c:v>
                </c:pt>
                <c:pt idx="1474">
                  <c:v>1.8322603913086762E-2</c:v>
                </c:pt>
                <c:pt idx="1475">
                  <c:v>1.8308404073408474E-2</c:v>
                </c:pt>
                <c:pt idx="1476">
                  <c:v>1.8294728312464786E-2</c:v>
                </c:pt>
                <c:pt idx="1477">
                  <c:v>1.8281066179881279E-2</c:v>
                </c:pt>
                <c:pt idx="1478">
                  <c:v>1.8267417929900664E-2</c:v>
                </c:pt>
                <c:pt idx="1479">
                  <c:v>1.825429287643706E-2</c:v>
                </c:pt>
                <c:pt idx="1480">
                  <c:v>1.8240672767230438E-2</c:v>
                </c:pt>
                <c:pt idx="1481">
                  <c:v>1.8223182724939498E-2</c:v>
                </c:pt>
                <c:pt idx="1482">
                  <c:v>1.8213476680724112E-2</c:v>
                </c:pt>
                <c:pt idx="1483">
                  <c:v>1.8199901211858143E-2</c:v>
                </c:pt>
                <c:pt idx="1484">
                  <c:v>1.8183898386482041E-2</c:v>
                </c:pt>
                <c:pt idx="1485">
                  <c:v>1.8170356691419358E-2</c:v>
                </c:pt>
                <c:pt idx="1486">
                  <c:v>1.8156830949089726E-2</c:v>
                </c:pt>
                <c:pt idx="1487">
                  <c:v>1.8143321413701965E-2</c:v>
                </c:pt>
                <c:pt idx="1488">
                  <c:v>1.8129828339468385E-2</c:v>
                </c:pt>
                <c:pt idx="1489">
                  <c:v>1.8116351980591729E-2</c:v>
                </c:pt>
                <c:pt idx="1490">
                  <c:v>1.8102892591273876E-2</c:v>
                </c:pt>
                <c:pt idx="1491">
                  <c:v>1.8089450425710616E-2</c:v>
                </c:pt>
                <c:pt idx="1492">
                  <c:v>1.8076025738100358E-2</c:v>
                </c:pt>
                <c:pt idx="1493">
                  <c:v>1.8062618782631941E-2</c:v>
                </c:pt>
                <c:pt idx="1494">
                  <c:v>1.8049229813496815E-2</c:v>
                </c:pt>
                <c:pt idx="1495">
                  <c:v>1.8035859084877745E-2</c:v>
                </c:pt>
                <c:pt idx="1496">
                  <c:v>1.8022506850956618E-2</c:v>
                </c:pt>
                <c:pt idx="1497">
                  <c:v>1.8009173365915336E-2</c:v>
                </c:pt>
                <c:pt idx="1498">
                  <c:v>1.7995858883924489E-2</c:v>
                </c:pt>
                <c:pt idx="1499">
                  <c:v>1.7982563659161628E-2</c:v>
                </c:pt>
                <c:pt idx="1500">
                  <c:v>1.7969287945792136E-2</c:v>
                </c:pt>
                <c:pt idx="1501">
                  <c:v>1.7956527924539931E-2</c:v>
                </c:pt>
                <c:pt idx="1502">
                  <c:v>1.7943291176995724E-2</c:v>
                </c:pt>
                <c:pt idx="1503">
                  <c:v>1.7930074683690241E-2</c:v>
                </c:pt>
                <c:pt idx="1504">
                  <c:v>1.7916878698770077E-2</c:v>
                </c:pt>
                <c:pt idx="1505">
                  <c:v>1.7903210945579829E-2</c:v>
                </c:pt>
                <c:pt idx="1506">
                  <c:v>1.7890057637961962E-2</c:v>
                </c:pt>
                <c:pt idx="1507">
                  <c:v>1.7876925620836068E-2</c:v>
                </c:pt>
                <c:pt idx="1508">
                  <c:v>1.7863815148346691E-2</c:v>
                </c:pt>
                <c:pt idx="1509">
                  <c:v>1.7850726474635745E-2</c:v>
                </c:pt>
                <c:pt idx="1510">
                  <c:v>1.7837659853843418E-2</c:v>
                </c:pt>
                <c:pt idx="1511">
                  <c:v>1.7824615540102083E-2</c:v>
                </c:pt>
                <c:pt idx="1512">
                  <c:v>1.7811593787545842E-2</c:v>
                </c:pt>
                <c:pt idx="1513">
                  <c:v>1.7798594850304456E-2</c:v>
                </c:pt>
                <c:pt idx="1514">
                  <c:v>1.7786586546778338E-2</c:v>
                </c:pt>
                <c:pt idx="1515">
                  <c:v>1.7773631853211569E-2</c:v>
                </c:pt>
                <c:pt idx="1516">
                  <c:v>1.7760700697781573E-2</c:v>
                </c:pt>
                <c:pt idx="1517">
                  <c:v>1.7747793334586426E-2</c:v>
                </c:pt>
                <c:pt idx="1518">
                  <c:v>1.7733071521663923E-2</c:v>
                </c:pt>
                <c:pt idx="1519">
                  <c:v>1.7720215997452549E-2</c:v>
                </c:pt>
                <c:pt idx="1520">
                  <c:v>1.7707385064050563E-2</c:v>
                </c:pt>
                <c:pt idx="1521">
                  <c:v>1.7694578975545383E-2</c:v>
                </c:pt>
                <c:pt idx="1522">
                  <c:v>1.7681797986019987E-2</c:v>
                </c:pt>
                <c:pt idx="1523">
                  <c:v>1.7669515726947721E-2</c:v>
                </c:pt>
                <c:pt idx="1524">
                  <c:v>1.7656784444723312E-2</c:v>
                </c:pt>
                <c:pt idx="1525">
                  <c:v>1.7644079003854923E-2</c:v>
                </c:pt>
                <c:pt idx="1526">
                  <c:v>1.7631399658401804E-2</c:v>
                </c:pt>
                <c:pt idx="1527">
                  <c:v>1.7617342261405801E-2</c:v>
                </c:pt>
                <c:pt idx="1528">
                  <c:v>1.7604719872007756E-2</c:v>
                </c:pt>
                <c:pt idx="1529">
                  <c:v>1.7592124399898976E-2</c:v>
                </c:pt>
                <c:pt idx="1530">
                  <c:v>1.7579556099160568E-2</c:v>
                </c:pt>
                <c:pt idx="1531">
                  <c:v>1.7567477779910502E-2</c:v>
                </c:pt>
                <c:pt idx="1532">
                  <c:v>1.7553177639249434E-2</c:v>
                </c:pt>
                <c:pt idx="1533">
                  <c:v>1.7540694949584219E-2</c:v>
                </c:pt>
                <c:pt idx="1534">
                  <c:v>1.7528240463932199E-2</c:v>
                </c:pt>
                <c:pt idx="1535">
                  <c:v>1.7515357876261985E-2</c:v>
                </c:pt>
                <c:pt idx="1536">
                  <c:v>1.7502962059423782E-2</c:v>
                </c:pt>
                <c:pt idx="1537">
                  <c:v>1.7490595228739057E-2</c:v>
                </c:pt>
                <c:pt idx="1538">
                  <c:v>1.7478257638267193E-2</c:v>
                </c:pt>
                <c:pt idx="1539">
                  <c:v>1.7465949542066702E-2</c:v>
                </c:pt>
                <c:pt idx="1540">
                  <c:v>1.7453671194189144E-2</c:v>
                </c:pt>
                <c:pt idx="1541">
                  <c:v>1.7441422848687826E-2</c:v>
                </c:pt>
                <c:pt idx="1542">
                  <c:v>1.7429204759612564E-2</c:v>
                </c:pt>
                <c:pt idx="1543">
                  <c:v>1.7417017181007109E-2</c:v>
                </c:pt>
                <c:pt idx="1544">
                  <c:v>1.740486036691867E-2</c:v>
                </c:pt>
                <c:pt idx="1545">
                  <c:v>1.7392734571388391E-2</c:v>
                </c:pt>
                <c:pt idx="1546">
                  <c:v>1.7380640048455666E-2</c:v>
                </c:pt>
                <c:pt idx="1547">
                  <c:v>1.7368577052156418E-2</c:v>
                </c:pt>
                <c:pt idx="1548">
                  <c:v>1.7356545836526571E-2</c:v>
                </c:pt>
                <c:pt idx="1549">
                  <c:v>1.7344546655599442E-2</c:v>
                </c:pt>
                <c:pt idx="1550">
                  <c:v>1.7332579763402262E-2</c:v>
                </c:pt>
                <c:pt idx="1551">
                  <c:v>1.7320645413964875E-2</c:v>
                </c:pt>
                <c:pt idx="1552">
                  <c:v>1.7308743861311905E-2</c:v>
                </c:pt>
                <c:pt idx="1553">
                  <c:v>1.7297301880646147E-2</c:v>
                </c:pt>
                <c:pt idx="1554">
                  <c:v>1.7285464824056729E-2</c:v>
                </c:pt>
                <c:pt idx="1555">
                  <c:v>1.7273661306177579E-2</c:v>
                </c:pt>
                <c:pt idx="1556">
                  <c:v>1.7261891581015626E-2</c:v>
                </c:pt>
                <c:pt idx="1557">
                  <c:v>1.7248481091796202E-2</c:v>
                </c:pt>
                <c:pt idx="1558">
                  <c:v>1.7238037503010555E-2</c:v>
                </c:pt>
                <c:pt idx="1559">
                  <c:v>1.7226372640373865E-2</c:v>
                </c:pt>
                <c:pt idx="1560">
                  <c:v>1.7214742606645631E-2</c:v>
                </c:pt>
                <c:pt idx="1561">
                  <c:v>1.7203147655831363E-2</c:v>
                </c:pt>
                <c:pt idx="1562">
                  <c:v>1.7191588041934831E-2</c:v>
                </c:pt>
                <c:pt idx="1563">
                  <c:v>1.718006401895808E-2</c:v>
                </c:pt>
                <c:pt idx="1564">
                  <c:v>1.7168575840900535E-2</c:v>
                </c:pt>
                <c:pt idx="1565">
                  <c:v>1.7157123761759017E-2</c:v>
                </c:pt>
                <c:pt idx="1566">
                  <c:v>1.7146509773155572E-2</c:v>
                </c:pt>
                <c:pt idx="1567">
                  <c:v>1.7135126411778501E-2</c:v>
                </c:pt>
                <c:pt idx="1568">
                  <c:v>1.7123779870804157E-2</c:v>
                </c:pt>
                <c:pt idx="1569">
                  <c:v>1.7112470404204494E-2</c:v>
                </c:pt>
                <c:pt idx="1570">
                  <c:v>1.7101198265950579E-2</c:v>
                </c:pt>
                <c:pt idx="1571">
                  <c:v>1.708996371001259E-2</c:v>
                </c:pt>
                <c:pt idx="1572">
                  <c:v>1.7078766990357153E-2</c:v>
                </c:pt>
                <c:pt idx="1573">
                  <c:v>1.7067608360950892E-2</c:v>
                </c:pt>
                <c:pt idx="1574">
                  <c:v>1.705648807575777E-2</c:v>
                </c:pt>
                <c:pt idx="1575">
                  <c:v>1.7045787751369307E-2</c:v>
                </c:pt>
                <c:pt idx="1576">
                  <c:v>1.7034742615951795E-2</c:v>
                </c:pt>
                <c:pt idx="1577">
                  <c:v>1.7023736566305306E-2</c:v>
                </c:pt>
                <c:pt idx="1578">
                  <c:v>1.7012769856382209E-2</c:v>
                </c:pt>
                <c:pt idx="1579">
                  <c:v>1.7000727274227953E-2</c:v>
                </c:pt>
                <c:pt idx="1580">
                  <c:v>1.6989847157280566E-2</c:v>
                </c:pt>
                <c:pt idx="1581">
                  <c:v>1.6979007202961187E-2</c:v>
                </c:pt>
                <c:pt idx="1582">
                  <c:v>1.6968207665236223E-2</c:v>
                </c:pt>
                <c:pt idx="1583">
                  <c:v>1.6957810737555781E-2</c:v>
                </c:pt>
                <c:pt idx="1584">
                  <c:v>1.6947090327520922E-2</c:v>
                </c:pt>
                <c:pt idx="1585">
                  <c:v>1.6936411075582778E-2</c:v>
                </c:pt>
                <c:pt idx="1586">
                  <c:v>1.692577323569644E-2</c:v>
                </c:pt>
                <c:pt idx="1587">
                  <c:v>1.6915177061815254E-2</c:v>
                </c:pt>
                <c:pt idx="1588">
                  <c:v>1.6904273409376301E-2</c:v>
                </c:pt>
                <c:pt idx="1589">
                  <c:v>1.6893763898782346E-2</c:v>
                </c:pt>
                <c:pt idx="1590">
                  <c:v>1.6883296836467197E-2</c:v>
                </c:pt>
                <c:pt idx="1591">
                  <c:v>1.6872872476388575E-2</c:v>
                </c:pt>
                <c:pt idx="1592">
                  <c:v>1.6862491072498993E-2</c:v>
                </c:pt>
                <c:pt idx="1593">
                  <c:v>1.6852152878750099E-2</c:v>
                </c:pt>
                <c:pt idx="1594">
                  <c:v>1.6841858149092656E-2</c:v>
                </c:pt>
                <c:pt idx="1595">
                  <c:v>1.6831607137474839E-2</c:v>
                </c:pt>
                <c:pt idx="1596">
                  <c:v>1.682140009784568E-2</c:v>
                </c:pt>
                <c:pt idx="1597">
                  <c:v>1.6811237284151612E-2</c:v>
                </c:pt>
                <c:pt idx="1598">
                  <c:v>1.6801118950339925E-2</c:v>
                </c:pt>
                <c:pt idx="1599">
                  <c:v>1.6791045350355319E-2</c:v>
                </c:pt>
                <c:pt idx="1600">
                  <c:v>1.6781016738138137E-2</c:v>
                </c:pt>
                <c:pt idx="1601">
                  <c:v>1.6771033367634806E-2</c:v>
                </c:pt>
                <c:pt idx="1602">
                  <c:v>1.676109549278481E-2</c:v>
                </c:pt>
                <c:pt idx="1603">
                  <c:v>1.6751203367529357E-2</c:v>
                </c:pt>
                <c:pt idx="1604">
                  <c:v>1.6741357245807064E-2</c:v>
                </c:pt>
                <c:pt idx="1605">
                  <c:v>1.6731860315679806E-2</c:v>
                </c:pt>
                <c:pt idx="1606">
                  <c:v>1.672210404499265E-2</c:v>
                </c:pt>
                <c:pt idx="1607">
                  <c:v>1.6712394519085846E-2</c:v>
                </c:pt>
                <c:pt idx="1608">
                  <c:v>1.6702731991887265E-2</c:v>
                </c:pt>
                <c:pt idx="1609">
                  <c:v>1.6692825578028633E-2</c:v>
                </c:pt>
                <c:pt idx="1610">
                  <c:v>1.6683260810190878E-2</c:v>
                </c:pt>
                <c:pt idx="1611">
                  <c:v>1.6673743823440036E-2</c:v>
                </c:pt>
                <c:pt idx="1612">
                  <c:v>1.6664274871708636E-2</c:v>
                </c:pt>
                <c:pt idx="1613">
                  <c:v>1.6654854208928333E-2</c:v>
                </c:pt>
                <c:pt idx="1614">
                  <c:v>1.6645482089030786E-2</c:v>
                </c:pt>
                <c:pt idx="1615">
                  <c:v>1.6636158765945916E-2</c:v>
                </c:pt>
                <c:pt idx="1616">
                  <c:v>1.6626884493607989E-2</c:v>
                </c:pt>
                <c:pt idx="1617">
                  <c:v>1.6617659525941714E-2</c:v>
                </c:pt>
                <c:pt idx="1618">
                  <c:v>1.6609011204641533E-2</c:v>
                </c:pt>
                <c:pt idx="1619">
                  <c:v>1.6599879238510695E-2</c:v>
                </c:pt>
                <c:pt idx="1620">
                  <c:v>1.659079729750168E-2</c:v>
                </c:pt>
                <c:pt idx="1621">
                  <c:v>1.6581765635527823E-2</c:v>
                </c:pt>
                <c:pt idx="1622">
                  <c:v>1.6572784506497129E-2</c:v>
                </c:pt>
                <c:pt idx="1623">
                  <c:v>1.6563854164324709E-2</c:v>
                </c:pt>
                <c:pt idx="1624">
                  <c:v>1.6554974862919458E-2</c:v>
                </c:pt>
                <c:pt idx="1625">
                  <c:v>1.6546146856192046E-2</c:v>
                </c:pt>
                <c:pt idx="1626">
                  <c:v>1.653737039805403E-2</c:v>
                </c:pt>
                <c:pt idx="1627">
                  <c:v>1.652888035099415E-2</c:v>
                </c:pt>
                <c:pt idx="1628">
                  <c:v>1.6520204383782076E-2</c:v>
                </c:pt>
                <c:pt idx="1629">
                  <c:v>1.6511580706152103E-2</c:v>
                </c:pt>
                <c:pt idx="1630">
                  <c:v>1.6503009572004509E-2</c:v>
                </c:pt>
                <c:pt idx="1631">
                  <c:v>1.6493829168963765E-2</c:v>
                </c:pt>
                <c:pt idx="1632">
                  <c:v>1.6485374242688141E-2</c:v>
                </c:pt>
                <c:pt idx="1633">
                  <c:v>1.6476972683909893E-2</c:v>
                </c:pt>
                <c:pt idx="1634">
                  <c:v>1.6468624746556339E-2</c:v>
                </c:pt>
                <c:pt idx="1635">
                  <c:v>1.6460537104497016E-2</c:v>
                </c:pt>
                <c:pt idx="1636">
                  <c:v>1.645229363347386E-2</c:v>
                </c:pt>
                <c:pt idx="1637">
                  <c:v>1.6444104524846605E-2</c:v>
                </c:pt>
                <c:pt idx="1638">
                  <c:v>1.6435970032532582E-2</c:v>
                </c:pt>
                <c:pt idx="1639">
                  <c:v>1.6427890410449116E-2</c:v>
                </c:pt>
                <c:pt idx="1640">
                  <c:v>1.6419677392143228E-2</c:v>
                </c:pt>
                <c:pt idx="1641">
                  <c:v>1.6411711914664749E-2</c:v>
                </c:pt>
                <c:pt idx="1642">
                  <c:v>1.6403802090012094E-2</c:v>
                </c:pt>
                <c:pt idx="1643">
                  <c:v>1.6395948172116925E-2</c:v>
                </c:pt>
                <c:pt idx="1644">
                  <c:v>1.6388150414902207E-2</c:v>
                </c:pt>
                <c:pt idx="1645">
                  <c:v>1.6380409072295259E-2</c:v>
                </c:pt>
                <c:pt idx="1646">
                  <c:v>1.6372724398225999E-2</c:v>
                </c:pt>
                <c:pt idx="1647">
                  <c:v>1.6365096646620874E-2</c:v>
                </c:pt>
                <c:pt idx="1648">
                  <c:v>1.635752607141067E-2</c:v>
                </c:pt>
                <c:pt idx="1649">
                  <c:v>1.6350012926520965E-2</c:v>
                </c:pt>
                <c:pt idx="1650">
                  <c:v>1.6342557465884287E-2</c:v>
                </c:pt>
                <c:pt idx="1651">
                  <c:v>1.6335159943429687E-2</c:v>
                </c:pt>
                <c:pt idx="1652">
                  <c:v>1.6327820613089693E-2</c:v>
                </c:pt>
                <c:pt idx="1653">
                  <c:v>1.6320539728795096E-2</c:v>
                </c:pt>
                <c:pt idx="1654">
                  <c:v>1.6313317544477547E-2</c:v>
                </c:pt>
                <c:pt idx="1655">
                  <c:v>1.6306154314072188E-2</c:v>
                </c:pt>
                <c:pt idx="1656">
                  <c:v>1.6299050291510672E-2</c:v>
                </c:pt>
                <c:pt idx="1657">
                  <c:v>1.6292129490438175E-2</c:v>
                </c:pt>
                <c:pt idx="1658">
                  <c:v>1.628514064757023E-2</c:v>
                </c:pt>
                <c:pt idx="1659">
                  <c:v>1.6278211753375127E-2</c:v>
                </c:pt>
                <c:pt idx="1660">
                  <c:v>1.6271343061781605E-2</c:v>
                </c:pt>
                <c:pt idx="1661">
                  <c:v>1.6264534826722809E-2</c:v>
                </c:pt>
                <c:pt idx="1662">
                  <c:v>1.6257683741294122E-2</c:v>
                </c:pt>
                <c:pt idx="1663">
                  <c:v>1.6251001283871056E-2</c:v>
                </c:pt>
                <c:pt idx="1664">
                  <c:v>1.6244380065797235E-2</c:v>
                </c:pt>
                <c:pt idx="1665">
                  <c:v>1.6237820341015612E-2</c:v>
                </c:pt>
                <c:pt idx="1666">
                  <c:v>1.6231322363471745E-2</c:v>
                </c:pt>
                <c:pt idx="1667">
                  <c:v>1.6224886387107722E-2</c:v>
                </c:pt>
                <c:pt idx="1668">
                  <c:v>1.6218512665872573E-2</c:v>
                </c:pt>
                <c:pt idx="1669">
                  <c:v>1.6212201453712737E-2</c:v>
                </c:pt>
                <c:pt idx="1670">
                  <c:v>1.6206023154205565E-2</c:v>
                </c:pt>
                <c:pt idx="1671">
                  <c:v>1.619983345088688E-2</c:v>
                </c:pt>
                <c:pt idx="1672">
                  <c:v>1.6193706997408724E-2</c:v>
                </c:pt>
                <c:pt idx="1673">
                  <c:v>1.6187644047720051E-2</c:v>
                </c:pt>
                <c:pt idx="1674">
                  <c:v>1.6181644855764534E-2</c:v>
                </c:pt>
                <c:pt idx="1675">
                  <c:v>1.6175709675492006E-2</c:v>
                </c:pt>
                <c:pt idx="1676">
                  <c:v>1.6169838760849656E-2</c:v>
                </c:pt>
                <c:pt idx="1677">
                  <c:v>1.6164032365792589E-2</c:v>
                </c:pt>
                <c:pt idx="1678">
                  <c:v>1.6158290744268868E-2</c:v>
                </c:pt>
                <c:pt idx="1679">
                  <c:v>1.6152645524982745E-2</c:v>
                </c:pt>
                <c:pt idx="1680">
                  <c:v>1.6147029753326159E-2</c:v>
                </c:pt>
                <c:pt idx="1681">
                  <c:v>1.614147949591338E-2</c:v>
                </c:pt>
                <c:pt idx="1682">
                  <c:v>1.6135995006700377E-2</c:v>
                </c:pt>
                <c:pt idx="1683">
                  <c:v>1.6130550150612214E-2</c:v>
                </c:pt>
                <c:pt idx="1684">
                  <c:v>1.6125207049329928E-2</c:v>
                </c:pt>
                <c:pt idx="1685">
                  <c:v>1.6119930520496931E-2</c:v>
                </c:pt>
                <c:pt idx="1686">
                  <c:v>1.6114720818090067E-2</c:v>
                </c:pt>
                <c:pt idx="1687">
                  <c:v>1.6109578196088783E-2</c:v>
                </c:pt>
                <c:pt idx="1688">
                  <c:v>1.6104492944424044E-2</c:v>
                </c:pt>
                <c:pt idx="1689">
                  <c:v>1.6099480593201616E-2</c:v>
                </c:pt>
                <c:pt idx="1690">
                  <c:v>1.6094536063094942E-2</c:v>
                </c:pt>
                <c:pt idx="1691">
                  <c:v>1.6089659608081962E-2</c:v>
                </c:pt>
                <c:pt idx="1692">
                  <c:v>1.6084259686146855E-2</c:v>
                </c:pt>
                <c:pt idx="1693">
                  <c:v>1.607954418812076E-2</c:v>
                </c:pt>
                <c:pt idx="1694">
                  <c:v>1.6074897627245122E-2</c:v>
                </c:pt>
                <c:pt idx="1695">
                  <c:v>1.6070320257533768E-2</c:v>
                </c:pt>
                <c:pt idx="1696">
                  <c:v>1.6065812333003936E-2</c:v>
                </c:pt>
                <c:pt idx="1697">
                  <c:v>1.6061374107674557E-2</c:v>
                </c:pt>
                <c:pt idx="1698">
                  <c:v>1.6057005835567968E-2</c:v>
                </c:pt>
                <c:pt idx="1699">
                  <c:v>1.6052707770708205E-2</c:v>
                </c:pt>
                <c:pt idx="1700">
                  <c:v>1.6048274950236262E-2</c:v>
                </c:pt>
                <c:pt idx="1701">
                  <c:v>1.6044317897694858E-2</c:v>
                </c:pt>
                <c:pt idx="1702">
                  <c:v>1.6040219184645044E-2</c:v>
                </c:pt>
                <c:pt idx="1703">
                  <c:v>1.6036179549342184E-2</c:v>
                </c:pt>
                <c:pt idx="1704">
                  <c:v>1.6032195172947409E-2</c:v>
                </c:pt>
                <c:pt idx="1705">
                  <c:v>1.6028262224283645E-2</c:v>
                </c:pt>
                <c:pt idx="1706">
                  <c:v>1.6024376859838999E-2</c:v>
                </c:pt>
                <c:pt idx="1707">
                  <c:v>1.6020535223759111E-2</c:v>
                </c:pt>
                <c:pt idx="1708">
                  <c:v>1.6016733447854811E-2</c:v>
                </c:pt>
                <c:pt idx="1709">
                  <c:v>1.6012691669175242E-2</c:v>
                </c:pt>
                <c:pt idx="1710">
                  <c:v>1.6008953903896415E-2</c:v>
                </c:pt>
                <c:pt idx="1711">
                  <c:v>1.6005244618751885E-2</c:v>
                </c:pt>
                <c:pt idx="1712">
                  <c:v>1.6001559764673753E-2</c:v>
                </c:pt>
                <c:pt idx="1713">
                  <c:v>1.5998186345916286E-2</c:v>
                </c:pt>
                <c:pt idx="1714">
                  <c:v>1.5994544291972747E-2</c:v>
                </c:pt>
                <c:pt idx="1715">
                  <c:v>1.59909210239195E-2</c:v>
                </c:pt>
                <c:pt idx="1716">
                  <c:v>1.598731663004592E-2</c:v>
                </c:pt>
                <c:pt idx="1717">
                  <c:v>1.5983731198639679E-2</c:v>
                </c:pt>
                <c:pt idx="1718">
                  <c:v>1.5980164817993556E-2</c:v>
                </c:pt>
                <c:pt idx="1719">
                  <c:v>1.5976617576395229E-2</c:v>
                </c:pt>
                <c:pt idx="1720">
                  <c:v>1.5973089562137471E-2</c:v>
                </c:pt>
                <c:pt idx="1721">
                  <c:v>1.596958086350966E-2</c:v>
                </c:pt>
                <c:pt idx="1722">
                  <c:v>1.596566001654498E-2</c:v>
                </c:pt>
                <c:pt idx="1723">
                  <c:v>1.5962185195735223E-2</c:v>
                </c:pt>
                <c:pt idx="1724">
                  <c:v>1.595872992660663E-2</c:v>
                </c:pt>
                <c:pt idx="1725">
                  <c:v>1.5955294297433475E-2</c:v>
                </c:pt>
                <c:pt idx="1726">
                  <c:v>1.5950194260085322E-2</c:v>
                </c:pt>
                <c:pt idx="1727">
                  <c:v>1.5947147530140305E-2</c:v>
                </c:pt>
                <c:pt idx="1728">
                  <c:v>1.5943781200781739E-2</c:v>
                </c:pt>
                <c:pt idx="1729">
                  <c:v>1.5940552225187306E-2</c:v>
                </c:pt>
                <c:pt idx="1730">
                  <c:v>1.5937108744696064E-2</c:v>
                </c:pt>
                <c:pt idx="1731">
                  <c:v>1.5933802794528377E-2</c:v>
                </c:pt>
                <c:pt idx="1732">
                  <c:v>1.5930517147320005E-2</c:v>
                </c:pt>
                <c:pt idx="1733">
                  <c:v>1.592725189134583E-2</c:v>
                </c:pt>
                <c:pt idx="1734">
                  <c:v>1.5924007114891271E-2</c:v>
                </c:pt>
                <c:pt idx="1735">
                  <c:v>1.5920908177283321E-2</c:v>
                </c:pt>
                <c:pt idx="1736">
                  <c:v>1.5917705975944448E-2</c:v>
                </c:pt>
                <c:pt idx="1737">
                  <c:v>1.5914524526212091E-2</c:v>
                </c:pt>
                <c:pt idx="1738">
                  <c:v>1.5911363916369551E-2</c:v>
                </c:pt>
                <c:pt idx="1739">
                  <c:v>1.5908093515166269E-2</c:v>
                </c:pt>
                <c:pt idx="1740">
                  <c:v>1.5904973469693297E-2</c:v>
                </c:pt>
                <c:pt idx="1741">
                  <c:v>1.590187452169662E-2</c:v>
                </c:pt>
                <c:pt idx="1742">
                  <c:v>1.5897921302435225E-2</c:v>
                </c:pt>
                <c:pt idx="1743">
                  <c:v>1.5895740271258025E-2</c:v>
                </c:pt>
                <c:pt idx="1744">
                  <c:v>1.5892842838879616E-2</c:v>
                </c:pt>
                <c:pt idx="1745">
                  <c:v>1.5889830580205815E-2</c:v>
                </c:pt>
                <c:pt idx="1746">
                  <c:v>1.5886839867692522E-2</c:v>
                </c:pt>
                <c:pt idx="1747">
                  <c:v>1.5883870789621297E-2</c:v>
                </c:pt>
                <c:pt idx="1748">
                  <c:v>1.588092343427977E-2</c:v>
                </c:pt>
                <c:pt idx="1749">
                  <c:v>1.5877997889947763E-2</c:v>
                </c:pt>
                <c:pt idx="1750">
                  <c:v>1.5875094244912045E-2</c:v>
                </c:pt>
                <c:pt idx="1751">
                  <c:v>1.5872212587457652E-2</c:v>
                </c:pt>
                <c:pt idx="1752">
                  <c:v>1.5869353005867868E-2</c:v>
                </c:pt>
                <c:pt idx="1753">
                  <c:v>1.5866515588427735E-2</c:v>
                </c:pt>
                <c:pt idx="1754">
                  <c:v>1.586370042342054E-2</c:v>
                </c:pt>
                <c:pt idx="1755">
                  <c:v>1.586090759913392E-2</c:v>
                </c:pt>
                <c:pt idx="1756">
                  <c:v>1.5858137203850306E-2</c:v>
                </c:pt>
                <c:pt idx="1757">
                  <c:v>1.5855389325855593E-2</c:v>
                </c:pt>
                <c:pt idx="1758">
                  <c:v>1.5852664053436556E-2</c:v>
                </c:pt>
                <c:pt idx="1759">
                  <c:v>1.5849961474875614E-2</c:v>
                </c:pt>
                <c:pt idx="1760">
                  <c:v>1.5847281678463013E-2</c:v>
                </c:pt>
                <c:pt idx="1761">
                  <c:v>1.584446198428055E-2</c:v>
                </c:pt>
                <c:pt idx="1762">
                  <c:v>1.5841826476190982E-2</c:v>
                </c:pt>
                <c:pt idx="1763">
                  <c:v>1.583921400776829E-2</c:v>
                </c:pt>
                <c:pt idx="1764">
                  <c:v>1.5836624667293509E-2</c:v>
                </c:pt>
                <c:pt idx="1765">
                  <c:v>1.5834227518577777E-2</c:v>
                </c:pt>
                <c:pt idx="1766">
                  <c:v>1.5831686269041755E-2</c:v>
                </c:pt>
                <c:pt idx="1767">
                  <c:v>1.582916841965451E-2</c:v>
                </c:pt>
                <c:pt idx="1768">
                  <c:v>1.5826674058703676E-2</c:v>
                </c:pt>
                <c:pt idx="1769">
                  <c:v>1.582420327447516E-2</c:v>
                </c:pt>
                <c:pt idx="1770">
                  <c:v>1.5821756155256592E-2</c:v>
                </c:pt>
                <c:pt idx="1771">
                  <c:v>1.5819332789337354E-2</c:v>
                </c:pt>
                <c:pt idx="1772">
                  <c:v>1.5816933265002473E-2</c:v>
                </c:pt>
                <c:pt idx="1773">
                  <c:v>1.5814557670543065E-2</c:v>
                </c:pt>
                <c:pt idx="1774">
                  <c:v>1.5812022722081927E-2</c:v>
                </c:pt>
                <c:pt idx="1775">
                  <c:v>1.5809693615763128E-2</c:v>
                </c:pt>
                <c:pt idx="1776">
                  <c:v>1.5807388696801501E-2</c:v>
                </c:pt>
                <c:pt idx="1777">
                  <c:v>1.5805108053484226E-2</c:v>
                </c:pt>
                <c:pt idx="1778">
                  <c:v>1.5802341407422205E-2</c:v>
                </c:pt>
                <c:pt idx="1779">
                  <c:v>1.5800303115713486E-2</c:v>
                </c:pt>
                <c:pt idx="1780">
                  <c:v>1.5797905966913106E-2</c:v>
                </c:pt>
                <c:pt idx="1781">
                  <c:v>1.5795725153520124E-2</c:v>
                </c:pt>
                <c:pt idx="1782">
                  <c:v>1.5793569062410029E-2</c:v>
                </c:pt>
                <c:pt idx="1783">
                  <c:v>1.5791437781871309E-2</c:v>
                </c:pt>
                <c:pt idx="1784">
                  <c:v>1.5789331400181794E-2</c:v>
                </c:pt>
                <c:pt idx="1785">
                  <c:v>1.5787250005629083E-2</c:v>
                </c:pt>
                <c:pt idx="1786">
                  <c:v>1.5785193686497223E-2</c:v>
                </c:pt>
                <c:pt idx="1787">
                  <c:v>1.5783573299607147E-2</c:v>
                </c:pt>
                <c:pt idx="1788">
                  <c:v>1.5781570862923724E-2</c:v>
                </c:pt>
                <c:pt idx="1789">
                  <c:v>1.5779593781370466E-2</c:v>
                </c:pt>
                <c:pt idx="1790">
                  <c:v>1.5777642143236757E-2</c:v>
                </c:pt>
                <c:pt idx="1791">
                  <c:v>1.5775503587154415E-2</c:v>
                </c:pt>
                <c:pt idx="1792">
                  <c:v>1.5773062553994195E-2</c:v>
                </c:pt>
                <c:pt idx="1793">
                  <c:v>1.5771193364277781E-2</c:v>
                </c:pt>
                <c:pt idx="1794">
                  <c:v>1.5769349988937937E-2</c:v>
                </c:pt>
                <c:pt idx="1795">
                  <c:v>1.5767936478974277E-2</c:v>
                </c:pt>
                <c:pt idx="1796">
                  <c:v>1.5765962889799343E-2</c:v>
                </c:pt>
                <c:pt idx="1797">
                  <c:v>1.5764199290185171E-2</c:v>
                </c:pt>
                <c:pt idx="1798">
                  <c:v>1.5762461865569691E-2</c:v>
                </c:pt>
                <c:pt idx="1799">
                  <c:v>1.5760750704252702E-2</c:v>
                </c:pt>
                <c:pt idx="1800">
                  <c:v>1.5759065894527056E-2</c:v>
                </c:pt>
                <c:pt idx="1801">
                  <c:v>1.5757407524689949E-2</c:v>
                </c:pt>
                <c:pt idx="1802">
                  <c:v>1.5755775683037709E-2</c:v>
                </c:pt>
                <c:pt idx="1803">
                  <c:v>1.5754170457869268E-2</c:v>
                </c:pt>
                <c:pt idx="1804">
                  <c:v>1.5752591937481821E-2</c:v>
                </c:pt>
                <c:pt idx="1805">
                  <c:v>1.575104021017083E-2</c:v>
                </c:pt>
                <c:pt idx="1806">
                  <c:v>1.57495153642387E-2</c:v>
                </c:pt>
                <c:pt idx="1807">
                  <c:v>1.5748017487980888E-2</c:v>
                </c:pt>
                <c:pt idx="1808">
                  <c:v>1.5746546669698071E-2</c:v>
                </c:pt>
                <c:pt idx="1809">
                  <c:v>1.5745102997690913E-2</c:v>
                </c:pt>
                <c:pt idx="1810">
                  <c:v>1.574368656025835E-2</c:v>
                </c:pt>
                <c:pt idx="1811">
                  <c:v>1.5742297445701055E-2</c:v>
                </c:pt>
                <c:pt idx="1812">
                  <c:v>1.57409357423197E-2</c:v>
                </c:pt>
                <c:pt idx="1813">
                  <c:v>1.5739348017901174E-2</c:v>
                </c:pt>
                <c:pt idx="1814">
                  <c:v>1.5738039471646086E-2</c:v>
                </c:pt>
                <c:pt idx="1815">
                  <c:v>1.5736758593952946E-2</c:v>
                </c:pt>
                <c:pt idx="1816">
                  <c:v>1.5736543972027606E-2</c:v>
                </c:pt>
                <c:pt idx="1817">
                  <c:v>1.5734541483629339E-2</c:v>
                </c:pt>
                <c:pt idx="1818">
                  <c:v>1.5733346101654194E-2</c:v>
                </c:pt>
                <c:pt idx="1819">
                  <c:v>1.5732178748975326E-2</c:v>
                </c:pt>
                <c:pt idx="1820">
                  <c:v>1.5731039513896879E-2</c:v>
                </c:pt>
                <c:pt idx="1821">
                  <c:v>1.5729928484726475E-2</c:v>
                </c:pt>
                <c:pt idx="1822">
                  <c:v>1.5728845749767392E-2</c:v>
                </c:pt>
                <c:pt idx="1823">
                  <c:v>1.5727791397328123E-2</c:v>
                </c:pt>
                <c:pt idx="1824">
                  <c:v>1.5726765515712813E-2</c:v>
                </c:pt>
                <c:pt idx="1825">
                  <c:v>1.5725768193229954E-2</c:v>
                </c:pt>
                <c:pt idx="1826">
                  <c:v>1.572424132044592E-2</c:v>
                </c:pt>
                <c:pt idx="1827">
                  <c:v>1.5723297325605401E-2</c:v>
                </c:pt>
                <c:pt idx="1828">
                  <c:v>1.572238213969257E-2</c:v>
                </c:pt>
                <c:pt idx="1829">
                  <c:v>1.5721575159922434E-2</c:v>
                </c:pt>
                <c:pt idx="1830">
                  <c:v>1.5720518447287724E-2</c:v>
                </c:pt>
                <c:pt idx="1831">
                  <c:v>1.571981031853209E-2</c:v>
                </c:pt>
                <c:pt idx="1832">
                  <c:v>1.571901125134989E-2</c:v>
                </c:pt>
                <c:pt idx="1833">
                  <c:v>1.5718241434609759E-2</c:v>
                </c:pt>
                <c:pt idx="1834">
                  <c:v>1.5717500956617947E-2</c:v>
                </c:pt>
                <c:pt idx="1835">
                  <c:v>1.5716492597295063E-2</c:v>
                </c:pt>
                <c:pt idx="1836">
                  <c:v>1.5715808966890645E-2</c:v>
                </c:pt>
                <c:pt idx="1837">
                  <c:v>1.5715154932553842E-2</c:v>
                </c:pt>
                <c:pt idx="1838">
                  <c:v>1.5714530582587059E-2</c:v>
                </c:pt>
                <c:pt idx="1839">
                  <c:v>1.5714853840858505E-2</c:v>
                </c:pt>
                <c:pt idx="1840">
                  <c:v>1.5714295502627207E-2</c:v>
                </c:pt>
                <c:pt idx="1841">
                  <c:v>1.5713767136525898E-2</c:v>
                </c:pt>
                <c:pt idx="1842">
                  <c:v>1.5713268830867426E-2</c:v>
                </c:pt>
                <c:pt idx="1843">
                  <c:v>1.5712485963889702E-2</c:v>
                </c:pt>
                <c:pt idx="1844">
                  <c:v>1.5712045886778245E-2</c:v>
                </c:pt>
                <c:pt idx="1845">
                  <c:v>1.5711636127440576E-2</c:v>
                </c:pt>
                <c:pt idx="1846">
                  <c:v>1.5711256774187589E-2</c:v>
                </c:pt>
                <c:pt idx="1847">
                  <c:v>1.5711231300394386E-2</c:v>
                </c:pt>
                <c:pt idx="1848">
                  <c:v>1.571091521210493E-2</c:v>
                </c:pt>
                <c:pt idx="1849">
                  <c:v>1.5710629802495071E-2</c:v>
                </c:pt>
                <c:pt idx="1850">
                  <c:v>1.5710375159895023E-2</c:v>
                </c:pt>
                <c:pt idx="1851">
                  <c:v>1.5710151372623698E-2</c:v>
                </c:pt>
                <c:pt idx="1852">
                  <c:v>1.5709958529006102E-2</c:v>
                </c:pt>
                <c:pt idx="1853">
                  <c:v>1.5709796717368101E-2</c:v>
                </c:pt>
                <c:pt idx="1854">
                  <c:v>1.5709666026032087E-2</c:v>
                </c:pt>
                <c:pt idx="1855">
                  <c:v>1.5709566543328272E-2</c:v>
                </c:pt>
                <c:pt idx="1856">
                  <c:v>1.5709498357579923E-2</c:v>
                </c:pt>
                <c:pt idx="1857">
                  <c:v>1.570946155711898E-2</c:v>
                </c:pt>
                <c:pt idx="1858">
                  <c:v>1.5709456230269585E-2</c:v>
                </c:pt>
                <c:pt idx="1859">
                  <c:v>1.5709482465362815E-2</c:v>
                </c:pt>
                <c:pt idx="1860">
                  <c:v>1.570954035072801E-2</c:v>
                </c:pt>
                <c:pt idx="1861">
                  <c:v>1.5709629974696257E-2</c:v>
                </c:pt>
                <c:pt idx="1862">
                  <c:v>1.5709751425598637E-2</c:v>
                </c:pt>
                <c:pt idx="1863">
                  <c:v>1.5709904791767964E-2</c:v>
                </c:pt>
                <c:pt idx="1864">
                  <c:v>1.5710090161537935E-2</c:v>
                </c:pt>
                <c:pt idx="1865">
                  <c:v>1.5709943684303732E-2</c:v>
                </c:pt>
                <c:pt idx="1866">
                  <c:v>1.5710191000237617E-2</c:v>
                </c:pt>
                <c:pt idx="1867">
                  <c:v>1.571047057705997E-2</c:v>
                </c:pt>
                <c:pt idx="1868">
                  <c:v>1.5710782503104523E-2</c:v>
                </c:pt>
                <c:pt idx="1869">
                  <c:v>1.5712621440279219E-2</c:v>
                </c:pt>
                <c:pt idx="1870">
                  <c:v>1.5711879402501152E-2</c:v>
                </c:pt>
                <c:pt idx="1871">
                  <c:v>1.5712291270862305E-2</c:v>
                </c:pt>
                <c:pt idx="1872">
                  <c:v>1.5712735849515328E-2</c:v>
                </c:pt>
                <c:pt idx="1873">
                  <c:v>1.5713213226804332E-2</c:v>
                </c:pt>
                <c:pt idx="1874">
                  <c:v>1.5713723491067349E-2</c:v>
                </c:pt>
                <c:pt idx="1875">
                  <c:v>1.5714266730646756E-2</c:v>
                </c:pt>
                <c:pt idx="1876">
                  <c:v>1.5714843033888405E-2</c:v>
                </c:pt>
                <c:pt idx="1877">
                  <c:v>1.5715452489134675E-2</c:v>
                </c:pt>
                <c:pt idx="1878">
                  <c:v>1.5715700404392487E-2</c:v>
                </c:pt>
                <c:pt idx="1879">
                  <c:v>1.5716374002036963E-2</c:v>
                </c:pt>
                <c:pt idx="1880">
                  <c:v>1.5717081008955028E-2</c:v>
                </c:pt>
                <c:pt idx="1881">
                  <c:v>1.5717821513491839E-2</c:v>
                </c:pt>
                <c:pt idx="1882">
                  <c:v>1.571859560399079E-2</c:v>
                </c:pt>
                <c:pt idx="1883">
                  <c:v>1.5719403368797041E-2</c:v>
                </c:pt>
                <c:pt idx="1884">
                  <c:v>1.5720244896255748E-2</c:v>
                </c:pt>
                <c:pt idx="1885">
                  <c:v>1.5721120274716456E-2</c:v>
                </c:pt>
                <c:pt idx="1886">
                  <c:v>1.5722029592525198E-2</c:v>
                </c:pt>
                <c:pt idx="1887">
                  <c:v>1.5722556288349843E-2</c:v>
                </c:pt>
                <c:pt idx="1888">
                  <c:v>1.5723531254019818E-2</c:v>
                </c:pt>
                <c:pt idx="1889">
                  <c:v>1.5724540416283794E-2</c:v>
                </c:pt>
                <c:pt idx="1890">
                  <c:v>1.5725583863489767E-2</c:v>
                </c:pt>
                <c:pt idx="1891">
                  <c:v>1.5727515297841371E-2</c:v>
                </c:pt>
                <c:pt idx="1892">
                  <c:v>1.5728632635055428E-2</c:v>
                </c:pt>
                <c:pt idx="1893">
                  <c:v>1.5729784537904187E-2</c:v>
                </c:pt>
                <c:pt idx="1894">
                  <c:v>1.5730971094748272E-2</c:v>
                </c:pt>
                <c:pt idx="1895">
                  <c:v>1.5731755301426287E-2</c:v>
                </c:pt>
                <c:pt idx="1896">
                  <c:v>1.573300887208192E-2</c:v>
                </c:pt>
                <c:pt idx="1897">
                  <c:v>1.5734297353983313E-2</c:v>
                </c:pt>
                <c:pt idx="1898">
                  <c:v>1.5735620835486165E-2</c:v>
                </c:pt>
                <c:pt idx="1899">
                  <c:v>1.5736979404950564E-2</c:v>
                </c:pt>
                <c:pt idx="1900">
                  <c:v>1.5738823118000737E-2</c:v>
                </c:pt>
                <c:pt idx="1901">
                  <c:v>1.5740254726979926E-2</c:v>
                </c:pt>
                <c:pt idx="1902">
                  <c:v>1.5741721696872442E-2</c:v>
                </c:pt>
                <c:pt idx="1903">
                  <c:v>1.5743224116049337E-2</c:v>
                </c:pt>
                <c:pt idx="1904">
                  <c:v>1.5744762072879923E-2</c:v>
                </c:pt>
                <c:pt idx="1905">
                  <c:v>1.5746335655735244E-2</c:v>
                </c:pt>
                <c:pt idx="1906">
                  <c:v>1.5747944952988095E-2</c:v>
                </c:pt>
                <c:pt idx="1907">
                  <c:v>1.574959005301647E-2</c:v>
                </c:pt>
                <c:pt idx="1908">
                  <c:v>1.5751271044192293E-2</c:v>
                </c:pt>
                <c:pt idx="1909">
                  <c:v>1.575298801489269E-2</c:v>
                </c:pt>
                <c:pt idx="1910">
                  <c:v>1.5754741053494798E-2</c:v>
                </c:pt>
                <c:pt idx="1911">
                  <c:v>1.5756530248376616E-2</c:v>
                </c:pt>
                <c:pt idx="1912">
                  <c:v>1.5758355687919619E-2</c:v>
                </c:pt>
                <c:pt idx="1913">
                  <c:v>1.5760217460503545E-2</c:v>
                </c:pt>
                <c:pt idx="1914">
                  <c:v>1.5762115654510737E-2</c:v>
                </c:pt>
                <c:pt idx="1915">
                  <c:v>1.5764050358324417E-2</c:v>
                </c:pt>
                <c:pt idx="1916">
                  <c:v>1.5766021660331263E-2</c:v>
                </c:pt>
                <c:pt idx="1917">
                  <c:v>1.5767534435139206E-2</c:v>
                </c:pt>
                <c:pt idx="1918">
                  <c:v>1.5769576465955296E-2</c:v>
                </c:pt>
                <c:pt idx="1919">
                  <c:v>1.5771655352185929E-2</c:v>
                </c:pt>
                <c:pt idx="1920">
                  <c:v>1.5773771182216671E-2</c:v>
                </c:pt>
                <c:pt idx="1921">
                  <c:v>1.5775924044433079E-2</c:v>
                </c:pt>
                <c:pt idx="1922">
                  <c:v>1.5778622984062709E-2</c:v>
                </c:pt>
                <c:pt idx="1923">
                  <c:v>1.5780852948274256E-2</c:v>
                </c:pt>
                <c:pt idx="1924">
                  <c:v>1.5783120217796816E-2</c:v>
                </c:pt>
                <c:pt idx="1925">
                  <c:v>1.5785424881025769E-2</c:v>
                </c:pt>
                <c:pt idx="1926">
                  <c:v>1.57877670263591E-2</c:v>
                </c:pt>
                <c:pt idx="1927">
                  <c:v>1.5790146742194793E-2</c:v>
                </c:pt>
                <c:pt idx="1928">
                  <c:v>1.5792564116928223E-2</c:v>
                </c:pt>
                <c:pt idx="1929">
                  <c:v>1.5795019238966066E-2</c:v>
                </c:pt>
                <c:pt idx="1930">
                  <c:v>1.5796449763612053E-2</c:v>
                </c:pt>
                <c:pt idx="1931">
                  <c:v>1.579897497377214E-2</c:v>
                </c:pt>
                <c:pt idx="1932">
                  <c:v>1.5801538180448382E-2</c:v>
                </c:pt>
                <c:pt idx="1933">
                  <c:v>1.5804139472040291E-2</c:v>
                </c:pt>
                <c:pt idx="1934">
                  <c:v>1.5806778936943822E-2</c:v>
                </c:pt>
                <c:pt idx="1935">
                  <c:v>1.5809456663558485E-2</c:v>
                </c:pt>
                <c:pt idx="1936">
                  <c:v>1.581217274028468E-2</c:v>
                </c:pt>
                <c:pt idx="1937">
                  <c:v>1.5814927255523692E-2</c:v>
                </c:pt>
                <c:pt idx="1938">
                  <c:v>1.5817720297678584E-2</c:v>
                </c:pt>
                <c:pt idx="1939">
                  <c:v>1.5819995368402145E-2</c:v>
                </c:pt>
                <c:pt idx="1940">
                  <c:v>1.5822862822895321E-2</c:v>
                </c:pt>
                <c:pt idx="1941">
                  <c:v>1.5825769061486226E-2</c:v>
                </c:pt>
                <c:pt idx="1942">
                  <c:v>1.5828714172572467E-2</c:v>
                </c:pt>
                <c:pt idx="1943">
                  <c:v>1.5833403921735746E-2</c:v>
                </c:pt>
                <c:pt idx="1944">
                  <c:v>1.5836435862294364E-2</c:v>
                </c:pt>
                <c:pt idx="1945">
                  <c:v>1.5839506964751053E-2</c:v>
                </c:pt>
                <c:pt idx="1946">
                  <c:v>1.584261731752639E-2</c:v>
                </c:pt>
                <c:pt idx="1947">
                  <c:v>1.5845767009050511E-2</c:v>
                </c:pt>
                <c:pt idx="1948">
                  <c:v>1.5848372487736545E-2</c:v>
                </c:pt>
                <c:pt idx="1949">
                  <c:v>1.5851598141071312E-2</c:v>
                </c:pt>
                <c:pt idx="1950">
                  <c:v>1.5854863390353698E-2</c:v>
                </c:pt>
                <c:pt idx="1951">
                  <c:v>1.5858168324007917E-2</c:v>
                </c:pt>
                <c:pt idx="1952">
                  <c:v>1.5862108642865348E-2</c:v>
                </c:pt>
                <c:pt idx="1953">
                  <c:v>1.5865496223888869E-2</c:v>
                </c:pt>
                <c:pt idx="1954">
                  <c:v>1.5868923762678181E-2</c:v>
                </c:pt>
                <c:pt idx="1955">
                  <c:v>1.5872391347672977E-2</c:v>
                </c:pt>
                <c:pt idx="1956">
                  <c:v>1.5875899067310337E-2</c:v>
                </c:pt>
                <c:pt idx="1957">
                  <c:v>1.587944701003256E-2</c:v>
                </c:pt>
                <c:pt idx="1958">
                  <c:v>1.5883035264281076E-2</c:v>
                </c:pt>
                <c:pt idx="1959">
                  <c:v>1.5886663918499917E-2</c:v>
                </c:pt>
                <c:pt idx="1960">
                  <c:v>1.5890332926609421E-2</c:v>
                </c:pt>
                <c:pt idx="1961">
                  <c:v>1.589403998112408E-2</c:v>
                </c:pt>
                <c:pt idx="1962">
                  <c:v>1.5897780891095441E-2</c:v>
                </c:pt>
                <c:pt idx="1963">
                  <c:v>1.5901551397784923E-2</c:v>
                </c:pt>
                <c:pt idx="1964">
                  <c:v>1.5905347231394092E-2</c:v>
                </c:pt>
                <c:pt idx="1965">
                  <c:v>1.5909164111059467E-2</c:v>
                </c:pt>
                <c:pt idx="1966">
                  <c:v>1.591299774485249E-2</c:v>
                </c:pt>
                <c:pt idx="1967">
                  <c:v>1.5916843829780421E-2</c:v>
                </c:pt>
                <c:pt idx="1968">
                  <c:v>1.5920698051784581E-2</c:v>
                </c:pt>
                <c:pt idx="1969">
                  <c:v>1.5923929591856248E-2</c:v>
                </c:pt>
                <c:pt idx="1970">
                  <c:v>1.5927787851932509E-2</c:v>
                </c:pt>
                <c:pt idx="1971">
                  <c:v>1.5931641366534431E-2</c:v>
                </c:pt>
                <c:pt idx="1972">
                  <c:v>1.5935485730267276E-2</c:v>
                </c:pt>
                <c:pt idx="1973">
                  <c:v>1.5939316583919158E-2</c:v>
                </c:pt>
                <c:pt idx="1974">
                  <c:v>1.5943753384037477E-2</c:v>
                </c:pt>
                <c:pt idx="1975">
                  <c:v>1.5947551078649307E-2</c:v>
                </c:pt>
                <c:pt idx="1976">
                  <c:v>1.5951332534986061E-2</c:v>
                </c:pt>
                <c:pt idx="1977">
                  <c:v>1.595509769612545E-2</c:v>
                </c:pt>
                <c:pt idx="1978">
                  <c:v>1.5958846505146052E-2</c:v>
                </c:pt>
                <c:pt idx="1979">
                  <c:v>1.5962578905122964E-2</c:v>
                </c:pt>
                <c:pt idx="1980">
                  <c:v>1.5966294839138237E-2</c:v>
                </c:pt>
                <c:pt idx="1981">
                  <c:v>1.5969994250267842E-2</c:v>
                </c:pt>
                <c:pt idx="1982">
                  <c:v>1.5972449384293874E-2</c:v>
                </c:pt>
                <c:pt idx="1983">
                  <c:v>1.5976117651743671E-2</c:v>
                </c:pt>
                <c:pt idx="1984">
                  <c:v>1.5979769235078933E-2</c:v>
                </c:pt>
                <c:pt idx="1985">
                  <c:v>1.5983404077378971E-2</c:v>
                </c:pt>
                <c:pt idx="1986">
                  <c:v>1.5988147175907522E-2</c:v>
                </c:pt>
                <c:pt idx="1987">
                  <c:v>1.5991136387633276E-2</c:v>
                </c:pt>
                <c:pt idx="1988">
                  <c:v>1.5994718244725092E-2</c:v>
                </c:pt>
                <c:pt idx="1989">
                  <c:v>1.5998283124988077E-2</c:v>
                </c:pt>
                <c:pt idx="1990">
                  <c:v>1.600183097150687E-2</c:v>
                </c:pt>
                <c:pt idx="1991">
                  <c:v>1.6004757404429686E-2</c:v>
                </c:pt>
                <c:pt idx="1992">
                  <c:v>1.6008272092119337E-2</c:v>
                </c:pt>
                <c:pt idx="1993">
                  <c:v>1.6011769580111142E-2</c:v>
                </c:pt>
                <c:pt idx="1994">
                  <c:v>1.6015249811494221E-2</c:v>
                </c:pt>
                <c:pt idx="1995">
                  <c:v>1.6021711739110638E-2</c:v>
                </c:pt>
                <c:pt idx="1996">
                  <c:v>1.602515178864778E-2</c:v>
                </c:pt>
                <c:pt idx="1997">
                  <c:v>1.6028574386795655E-2</c:v>
                </c:pt>
                <c:pt idx="1998">
                  <c:v>1.6032725921055372E-2</c:v>
                </c:pt>
                <c:pt idx="1999">
                  <c:v>1.6033581144643334E-2</c:v>
                </c:pt>
                <c:pt idx="2000">
                  <c:v>1.6036954405006239E-2</c:v>
                </c:pt>
                <c:pt idx="2001">
                  <c:v>1.604031000073192E-2</c:v>
                </c:pt>
                <c:pt idx="2002">
                  <c:v>1.6043647874898877E-2</c:v>
                </c:pt>
                <c:pt idx="2003">
                  <c:v>1.6046967970590874E-2</c:v>
                </c:pt>
                <c:pt idx="2004">
                  <c:v>1.6052039153036338E-2</c:v>
                </c:pt>
                <c:pt idx="2005">
                  <c:v>1.6055320090678758E-2</c:v>
                </c:pt>
                <c:pt idx="2006">
                  <c:v>1.6058583064584298E-2</c:v>
                </c:pt>
                <c:pt idx="2007">
                  <c:v>1.6061828017824877E-2</c:v>
                </c:pt>
                <c:pt idx="2008">
                  <c:v>1.6065054893471566E-2</c:v>
                </c:pt>
                <c:pt idx="2009">
                  <c:v>1.6068263634597985E-2</c:v>
                </c:pt>
                <c:pt idx="2010">
                  <c:v>1.6071454184278609E-2</c:v>
                </c:pt>
                <c:pt idx="2011">
                  <c:v>1.6074626485581955E-2</c:v>
                </c:pt>
                <c:pt idx="2012">
                  <c:v>1.6076039408846256E-2</c:v>
                </c:pt>
                <c:pt idx="2013">
                  <c:v>1.6080916115358106E-2</c:v>
                </c:pt>
                <c:pt idx="2014">
                  <c:v>1.6084033329974753E-2</c:v>
                </c:pt>
                <c:pt idx="2015">
                  <c:v>1.6087132068507756E-2</c:v>
                </c:pt>
                <c:pt idx="2016">
                  <c:v>1.6090212274032439E-2</c:v>
                </c:pt>
                <c:pt idx="2017">
                  <c:v>1.6093273889619022E-2</c:v>
                </c:pt>
                <c:pt idx="2018">
                  <c:v>1.609631685834283E-2</c:v>
                </c:pt>
                <c:pt idx="2019">
                  <c:v>1.6099341123275782E-2</c:v>
                </c:pt>
                <c:pt idx="2020">
                  <c:v>1.610234662749235E-2</c:v>
                </c:pt>
                <c:pt idx="2021">
                  <c:v>1.6103624686712163E-2</c:v>
                </c:pt>
                <c:pt idx="2022">
                  <c:v>1.6106596176891353E-2</c:v>
                </c:pt>
                <c:pt idx="2023">
                  <c:v>1.6109548750234973E-2</c:v>
                </c:pt>
                <c:pt idx="2024">
                  <c:v>1.611248234982679E-2</c:v>
                </c:pt>
                <c:pt idx="2025">
                  <c:v>1.6117090745401057E-2</c:v>
                </c:pt>
                <c:pt idx="2026">
                  <c:v>1.6119982489866218E-2</c:v>
                </c:pt>
                <c:pt idx="2027">
                  <c:v>1.6122855075131195E-2</c:v>
                </c:pt>
                <c:pt idx="2028">
                  <c:v>1.612570844427046E-2</c:v>
                </c:pt>
                <c:pt idx="2029">
                  <c:v>1.6128542540360183E-2</c:v>
                </c:pt>
                <c:pt idx="2030">
                  <c:v>1.6131357306472291E-2</c:v>
                </c:pt>
                <c:pt idx="2031">
                  <c:v>1.61341526856838E-2</c:v>
                </c:pt>
                <c:pt idx="2032">
                  <c:v>1.6136928621068337E-2</c:v>
                </c:pt>
                <c:pt idx="2033">
                  <c:v>1.6139685055701222E-2</c:v>
                </c:pt>
                <c:pt idx="2034">
                  <c:v>1.6140208832614356E-2</c:v>
                </c:pt>
                <c:pt idx="2035">
                  <c:v>1.6142931253230408E-2</c:v>
                </c:pt>
                <c:pt idx="2036">
                  <c:v>1.6145634022020516E-2</c:v>
                </c:pt>
                <c:pt idx="2037">
                  <c:v>1.6148317082071983E-2</c:v>
                </c:pt>
                <c:pt idx="2038">
                  <c:v>1.6151020017124835E-2</c:v>
                </c:pt>
                <c:pt idx="2039">
                  <c:v>1.6155297061967253E-2</c:v>
                </c:pt>
                <c:pt idx="2040">
                  <c:v>1.6158455755491252E-2</c:v>
                </c:pt>
                <c:pt idx="2041">
                  <c:v>1.6160504575430334E-2</c:v>
                </c:pt>
                <c:pt idx="2042">
                  <c:v>1.616307832666972E-2</c:v>
                </c:pt>
                <c:pt idx="2043">
                  <c:v>1.6165631998363166E-2</c:v>
                </c:pt>
                <c:pt idx="2044">
                  <c:v>1.6168165533592689E-2</c:v>
                </c:pt>
                <c:pt idx="2045">
                  <c:v>1.617067887544469E-2</c:v>
                </c:pt>
                <c:pt idx="2046">
                  <c:v>1.6173171967008213E-2</c:v>
                </c:pt>
                <c:pt idx="2047">
                  <c:v>1.6176180354193048E-2</c:v>
                </c:pt>
                <c:pt idx="2048">
                  <c:v>1.6178631418736551E-2</c:v>
                </c:pt>
                <c:pt idx="2049">
                  <c:v>1.6181062057283507E-2</c:v>
                </c:pt>
                <c:pt idx="2050">
                  <c:v>1.6183472212917709E-2</c:v>
                </c:pt>
                <c:pt idx="2051">
                  <c:v>1.6185331678476272E-2</c:v>
                </c:pt>
                <c:pt idx="2052">
                  <c:v>1.6187702073106745E-2</c:v>
                </c:pt>
                <c:pt idx="2053">
                  <c:v>1.6190719374457933E-2</c:v>
                </c:pt>
                <c:pt idx="2054">
                  <c:v>1.6192380859403162E-2</c:v>
                </c:pt>
                <c:pt idx="2055">
                  <c:v>1.6194689137241921E-2</c:v>
                </c:pt>
                <c:pt idx="2056">
                  <c:v>1.6197499818242849E-2</c:v>
                </c:pt>
                <c:pt idx="2057">
                  <c:v>1.6199764999839057E-2</c:v>
                </c:pt>
                <c:pt idx="2058">
                  <c:v>1.6202009243198034E-2</c:v>
                </c:pt>
                <c:pt idx="2059">
                  <c:v>1.620423249140444E-2</c:v>
                </c:pt>
                <c:pt idx="2060">
                  <c:v>1.6206434687543798E-2</c:v>
                </c:pt>
                <c:pt idx="2061">
                  <c:v>1.6208615774701635E-2</c:v>
                </c:pt>
                <c:pt idx="2062">
                  <c:v>1.6210775695964352E-2</c:v>
                </c:pt>
                <c:pt idx="2063">
                  <c:v>1.6212914394416602E-2</c:v>
                </c:pt>
                <c:pt idx="2064">
                  <c:v>1.6215031813147388E-2</c:v>
                </c:pt>
                <c:pt idx="2065">
                  <c:v>1.6217127895242236E-2</c:v>
                </c:pt>
                <c:pt idx="2066">
                  <c:v>1.6219202583788415E-2</c:v>
                </c:pt>
                <c:pt idx="2067">
                  <c:v>1.622125582187145E-2</c:v>
                </c:pt>
                <c:pt idx="2068">
                  <c:v>1.62232875525786E-2</c:v>
                </c:pt>
                <c:pt idx="2069">
                  <c:v>1.6225297718998877E-2</c:v>
                </c:pt>
                <c:pt idx="2070">
                  <c:v>1.6227286264221277E-2</c:v>
                </c:pt>
                <c:pt idx="2071">
                  <c:v>1.6229253131329589E-2</c:v>
                </c:pt>
                <c:pt idx="2072">
                  <c:v>1.6231198263414556E-2</c:v>
                </c:pt>
                <c:pt idx="2073">
                  <c:v>1.6232622870031577E-2</c:v>
                </c:pt>
                <c:pt idx="2074">
                  <c:v>1.6234525847069064E-2</c:v>
                </c:pt>
                <c:pt idx="2075">
                  <c:v>1.6236406923392344E-2</c:v>
                </c:pt>
                <c:pt idx="2076">
                  <c:v>1.6238266042091332E-2</c:v>
                </c:pt>
                <c:pt idx="2077">
                  <c:v>1.6240595906598196E-2</c:v>
                </c:pt>
                <c:pt idx="2078">
                  <c:v>1.6242409433411265E-2</c:v>
                </c:pt>
                <c:pt idx="2079">
                  <c:v>1.6244200826824873E-2</c:v>
                </c:pt>
                <c:pt idx="2080">
                  <c:v>1.6245970029932368E-2</c:v>
                </c:pt>
                <c:pt idx="2081">
                  <c:v>1.6247716985819276E-2</c:v>
                </c:pt>
                <c:pt idx="2082">
                  <c:v>1.6249441637580679E-2</c:v>
                </c:pt>
                <c:pt idx="2083">
                  <c:v>1.6251143928307319E-2</c:v>
                </c:pt>
                <c:pt idx="2084">
                  <c:v>1.6252823801088199E-2</c:v>
                </c:pt>
                <c:pt idx="2085">
                  <c:v>1.6254481199016662E-2</c:v>
                </c:pt>
                <c:pt idx="2086">
                  <c:v>1.625563704019941E-2</c:v>
                </c:pt>
                <c:pt idx="2087">
                  <c:v>1.6257250869188975E-2</c:v>
                </c:pt>
                <c:pt idx="2088">
                  <c:v>1.6258842057679832E-2</c:v>
                </c:pt>
                <c:pt idx="2089">
                  <c:v>1.6260410548768929E-2</c:v>
                </c:pt>
                <c:pt idx="2090">
                  <c:v>1.6262175244281286E-2</c:v>
                </c:pt>
                <c:pt idx="2091">
                  <c:v>1.6263694906467265E-2</c:v>
                </c:pt>
                <c:pt idx="2092">
                  <c:v>1.6265191692409926E-2</c:v>
                </c:pt>
                <c:pt idx="2093">
                  <c:v>1.6266665545207098E-2</c:v>
                </c:pt>
                <c:pt idx="2094">
                  <c:v>1.6268116407958357E-2</c:v>
                </c:pt>
                <c:pt idx="2095">
                  <c:v>1.6269079434506395E-2</c:v>
                </c:pt>
                <c:pt idx="2096">
                  <c:v>1.6270485743942409E-2</c:v>
                </c:pt>
                <c:pt idx="2097">
                  <c:v>1.6271868897730357E-2</c:v>
                </c:pt>
                <c:pt idx="2098">
                  <c:v>1.6273228838968201E-2</c:v>
                </c:pt>
                <c:pt idx="2099">
                  <c:v>1.6275482107375078E-2</c:v>
                </c:pt>
                <c:pt idx="2100">
                  <c:v>1.6276792216447608E-2</c:v>
                </c:pt>
                <c:pt idx="2101">
                  <c:v>1.6278078932047763E-2</c:v>
                </c:pt>
                <c:pt idx="2102">
                  <c:v>1.6279342197272364E-2</c:v>
                </c:pt>
                <c:pt idx="2103">
                  <c:v>1.628013023178862E-2</c:v>
                </c:pt>
                <c:pt idx="2104">
                  <c:v>1.6281691681550196E-2</c:v>
                </c:pt>
                <c:pt idx="2105">
                  <c:v>1.6282879140426042E-2</c:v>
                </c:pt>
                <c:pt idx="2106">
                  <c:v>1.6284042910191431E-2</c:v>
                </c:pt>
                <c:pt idx="2107">
                  <c:v>1.628562759727718E-2</c:v>
                </c:pt>
                <c:pt idx="2108">
                  <c:v>1.6286742157205009E-2</c:v>
                </c:pt>
                <c:pt idx="2109">
                  <c:v>1.6287832852189772E-2</c:v>
                </c:pt>
                <c:pt idx="2110">
                  <c:v>1.6288899625331772E-2</c:v>
                </c:pt>
                <c:pt idx="2111">
                  <c:v>1.6289942419731297E-2</c:v>
                </c:pt>
                <c:pt idx="2112">
                  <c:v>1.6290961178490389E-2</c:v>
                </c:pt>
                <c:pt idx="2113">
                  <c:v>1.6291955844709344E-2</c:v>
                </c:pt>
                <c:pt idx="2114">
                  <c:v>1.6292926361489327E-2</c:v>
                </c:pt>
                <c:pt idx="2115">
                  <c:v>1.6293872671933246E-2</c:v>
                </c:pt>
                <c:pt idx="2116">
                  <c:v>1.6294794719142264E-2</c:v>
                </c:pt>
                <c:pt idx="2117">
                  <c:v>1.6295692446220159E-2</c:v>
                </c:pt>
                <c:pt idx="2118">
                  <c:v>1.6296565796270698E-2</c:v>
                </c:pt>
                <c:pt idx="2119">
                  <c:v>1.6297414712395049E-2</c:v>
                </c:pt>
                <c:pt idx="2120">
                  <c:v>1.6298239137700465E-2</c:v>
                </c:pt>
                <c:pt idx="2121">
                  <c:v>1.6299039015288976E-2</c:v>
                </c:pt>
                <c:pt idx="2122">
                  <c:v>1.6299814288266098E-2</c:v>
                </c:pt>
                <c:pt idx="2123">
                  <c:v>1.6300564899737337E-2</c:v>
                </c:pt>
                <c:pt idx="2124">
                  <c:v>1.6301290792808208E-2</c:v>
                </c:pt>
                <c:pt idx="2125">
                  <c:v>1.6301577932191998E-2</c:v>
                </c:pt>
                <c:pt idx="2126">
                  <c:v>1.6302255971606505E-2</c:v>
                </c:pt>
                <c:pt idx="2127">
                  <c:v>1.6302909127126505E-2</c:v>
                </c:pt>
                <c:pt idx="2128">
                  <c:v>1.6303537341863E-2</c:v>
                </c:pt>
                <c:pt idx="2129">
                  <c:v>1.6305767343397306E-2</c:v>
                </c:pt>
                <c:pt idx="2130">
                  <c:v>1.630512387879595E-2</c:v>
                </c:pt>
                <c:pt idx="2131">
                  <c:v>1.6305675150059373E-2</c:v>
                </c:pt>
                <c:pt idx="2132">
                  <c:v>1.6306201247782148E-2</c:v>
                </c:pt>
                <c:pt idx="2133">
                  <c:v>1.6306702115075008E-2</c:v>
                </c:pt>
                <c:pt idx="2134">
                  <c:v>1.6307177695047803E-2</c:v>
                </c:pt>
                <c:pt idx="2135">
                  <c:v>1.6307627930811256E-2</c:v>
                </c:pt>
                <c:pt idx="2136">
                  <c:v>1.6308052765476963E-2</c:v>
                </c:pt>
                <c:pt idx="2137">
                  <c:v>1.6308452142153911E-2</c:v>
                </c:pt>
                <c:pt idx="2138">
                  <c:v>1.6308044295260338E-2</c:v>
                </c:pt>
                <c:pt idx="2139">
                  <c:v>1.6308396227675992E-2</c:v>
                </c:pt>
                <c:pt idx="2140">
                  <c:v>1.6308722541886311E-2</c:v>
                </c:pt>
                <c:pt idx="2141">
                  <c:v>1.6309023181006133E-2</c:v>
                </c:pt>
                <c:pt idx="2142">
                  <c:v>1.6309298088157398E-2</c:v>
                </c:pt>
                <c:pt idx="2143">
                  <c:v>1.6309547206457609E-2</c:v>
                </c:pt>
                <c:pt idx="2144">
                  <c:v>1.6309770479027819E-2</c:v>
                </c:pt>
                <c:pt idx="2145">
                  <c:v>1.630996784898997E-2</c:v>
                </c:pt>
                <c:pt idx="2146">
                  <c:v>1.6310139259460676E-2</c:v>
                </c:pt>
                <c:pt idx="2147">
                  <c:v>1.6309910127571055E-2</c:v>
                </c:pt>
                <c:pt idx="2148">
                  <c:v>1.6310031315868206E-2</c:v>
                </c:pt>
                <c:pt idx="2149">
                  <c:v>1.6310126379287814E-2</c:v>
                </c:pt>
                <c:pt idx="2150">
                  <c:v>1.6310195260953127E-2</c:v>
                </c:pt>
                <c:pt idx="2151">
                  <c:v>1.6311338470571052E-2</c:v>
                </c:pt>
                <c:pt idx="2152">
                  <c:v>1.6311349151147476E-2</c:v>
                </c:pt>
                <c:pt idx="2153">
                  <c:v>1.6311333463586659E-2</c:v>
                </c:pt>
                <c:pt idx="2154">
                  <c:v>1.631129135100802E-2</c:v>
                </c:pt>
                <c:pt idx="2155">
                  <c:v>1.6310863659988354E-2</c:v>
                </c:pt>
                <c:pt idx="2156">
                  <c:v>1.6310770437316574E-2</c:v>
                </c:pt>
                <c:pt idx="2157">
                  <c:v>1.6310650624256878E-2</c:v>
                </c:pt>
                <c:pt idx="2158">
                  <c:v>1.6310504163931691E-2</c:v>
                </c:pt>
                <c:pt idx="2159">
                  <c:v>1.6310330999468704E-2</c:v>
                </c:pt>
                <c:pt idx="2160">
                  <c:v>1.631048056496363E-2</c:v>
                </c:pt>
                <c:pt idx="2161">
                  <c:v>1.6310251884668059E-2</c:v>
                </c:pt>
                <c:pt idx="2162">
                  <c:v>1.6309996324336034E-2</c:v>
                </c:pt>
                <c:pt idx="2163">
                  <c:v>1.6309713827089567E-2</c:v>
                </c:pt>
                <c:pt idx="2164">
                  <c:v>1.6309404336057636E-2</c:v>
                </c:pt>
                <c:pt idx="2165">
                  <c:v>1.6309067794363124E-2</c:v>
                </c:pt>
                <c:pt idx="2166">
                  <c:v>1.6308704145132396E-2</c:v>
                </c:pt>
                <c:pt idx="2167">
                  <c:v>1.6308313331495291E-2</c:v>
                </c:pt>
                <c:pt idx="2168">
                  <c:v>1.6307895296577304E-2</c:v>
                </c:pt>
                <c:pt idx="2169">
                  <c:v>1.6307449983510015E-2</c:v>
                </c:pt>
                <c:pt idx="2170">
                  <c:v>1.6306977335418044E-2</c:v>
                </c:pt>
                <c:pt idx="2171">
                  <c:v>1.6306477295435582E-2</c:v>
                </c:pt>
                <c:pt idx="2172">
                  <c:v>1.6305949806686378E-2</c:v>
                </c:pt>
                <c:pt idx="2173">
                  <c:v>1.63053948123081E-2</c:v>
                </c:pt>
                <c:pt idx="2174">
                  <c:v>1.630481225542884E-2</c:v>
                </c:pt>
                <c:pt idx="2175">
                  <c:v>1.6304202079180184E-2</c:v>
                </c:pt>
                <c:pt idx="2176">
                  <c:v>1.6303564226697178E-2</c:v>
                </c:pt>
                <c:pt idx="2177">
                  <c:v>1.6302582797330791E-2</c:v>
                </c:pt>
                <c:pt idx="2178">
                  <c:v>1.6301891448754161E-2</c:v>
                </c:pt>
                <c:pt idx="2179">
                  <c:v>1.6301172258661189E-2</c:v>
                </c:pt>
                <c:pt idx="2180">
                  <c:v>1.6300425170189224E-2</c:v>
                </c:pt>
                <c:pt idx="2181">
                  <c:v>1.6299957830425125E-2</c:v>
                </c:pt>
                <c:pt idx="2182">
                  <c:v>1.6299152726346071E-2</c:v>
                </c:pt>
                <c:pt idx="2183">
                  <c:v>1.6298319547977162E-2</c:v>
                </c:pt>
                <c:pt idx="2184">
                  <c:v>1.6297458238455197E-2</c:v>
                </c:pt>
                <c:pt idx="2185">
                  <c:v>1.629656874092044E-2</c:v>
                </c:pt>
                <c:pt idx="2186">
                  <c:v>1.6295650998508809E-2</c:v>
                </c:pt>
                <c:pt idx="2187">
                  <c:v>1.6294704954364046E-2</c:v>
                </c:pt>
                <c:pt idx="2188">
                  <c:v>1.6293730551624679E-2</c:v>
                </c:pt>
                <c:pt idx="2189">
                  <c:v>1.6292727733430108E-2</c:v>
                </c:pt>
                <c:pt idx="2190">
                  <c:v>1.6291118096477319E-2</c:v>
                </c:pt>
                <c:pt idx="2191">
                  <c:v>1.6290062468828914E-2</c:v>
                </c:pt>
                <c:pt idx="2192">
                  <c:v>1.6288978265851739E-2</c:v>
                </c:pt>
                <c:pt idx="2193">
                  <c:v>1.6287865430693493E-2</c:v>
                </c:pt>
                <c:pt idx="2194">
                  <c:v>1.6286723906500988E-2</c:v>
                </c:pt>
                <c:pt idx="2195">
                  <c:v>1.6285553636426364E-2</c:v>
                </c:pt>
                <c:pt idx="2196">
                  <c:v>1.6284354563619097E-2</c:v>
                </c:pt>
                <c:pt idx="2197">
                  <c:v>1.6283126631230438E-2</c:v>
                </c:pt>
                <c:pt idx="2198">
                  <c:v>1.6281869782410752E-2</c:v>
                </c:pt>
                <c:pt idx="2199">
                  <c:v>1.6280313549244946E-2</c:v>
                </c:pt>
                <c:pt idx="2200">
                  <c:v>1.6279000840389173E-2</c:v>
                </c:pt>
                <c:pt idx="2201">
                  <c:v>1.6277659049927961E-2</c:v>
                </c:pt>
                <c:pt idx="2202">
                  <c:v>1.627628812102408E-2</c:v>
                </c:pt>
                <c:pt idx="2203">
                  <c:v>1.6275672816659963E-2</c:v>
                </c:pt>
                <c:pt idx="2204">
                  <c:v>1.6274236944047848E-2</c:v>
                </c:pt>
                <c:pt idx="2205">
                  <c:v>1.6272771746333386E-2</c:v>
                </c:pt>
                <c:pt idx="2206">
                  <c:v>1.6271277166666404E-2</c:v>
                </c:pt>
                <c:pt idx="2207">
                  <c:v>1.6269500436702274E-2</c:v>
                </c:pt>
                <c:pt idx="2208">
                  <c:v>1.6267949110126505E-2</c:v>
                </c:pt>
                <c:pt idx="2209">
                  <c:v>1.6266368236453655E-2</c:v>
                </c:pt>
                <c:pt idx="2210">
                  <c:v>1.6264757758836897E-2</c:v>
                </c:pt>
                <c:pt idx="2211">
                  <c:v>1.626311762043554E-2</c:v>
                </c:pt>
                <c:pt idx="2212">
                  <c:v>1.6261689484386999E-2</c:v>
                </c:pt>
                <c:pt idx="2213">
                  <c:v>1.6259987639420308E-2</c:v>
                </c:pt>
                <c:pt idx="2214">
                  <c:v>1.6258255957752685E-2</c:v>
                </c:pt>
                <c:pt idx="2215">
                  <c:v>1.625649438254698E-2</c:v>
                </c:pt>
                <c:pt idx="2216">
                  <c:v>1.6254702856964311E-2</c:v>
                </c:pt>
                <c:pt idx="2217">
                  <c:v>1.6252881324163197E-2</c:v>
                </c:pt>
                <c:pt idx="2218">
                  <c:v>1.6251029727308224E-2</c:v>
                </c:pt>
                <c:pt idx="2219">
                  <c:v>1.6249148009561388E-2</c:v>
                </c:pt>
                <c:pt idx="2220">
                  <c:v>1.6247236114087276E-2</c:v>
                </c:pt>
                <c:pt idx="2221">
                  <c:v>1.6245293984050484E-2</c:v>
                </c:pt>
                <c:pt idx="2222">
                  <c:v>1.6243321562616476E-2</c:v>
                </c:pt>
                <c:pt idx="2223">
                  <c:v>1.6241318792949846E-2</c:v>
                </c:pt>
                <c:pt idx="2224">
                  <c:v>1.6239285618222136E-2</c:v>
                </c:pt>
                <c:pt idx="2225">
                  <c:v>1.6237221981596207E-2</c:v>
                </c:pt>
                <c:pt idx="2226">
                  <c:v>1.62351278262436E-2</c:v>
                </c:pt>
                <c:pt idx="2227">
                  <c:v>1.623300309533152E-2</c:v>
                </c:pt>
                <c:pt idx="2228">
                  <c:v>1.6230847732033243E-2</c:v>
                </c:pt>
                <c:pt idx="2229">
                  <c:v>1.6228458341030368E-2</c:v>
                </c:pt>
                <c:pt idx="2230">
                  <c:v>1.6226243848968994E-2</c:v>
                </c:pt>
                <c:pt idx="2231">
                  <c:v>1.6223998559467417E-2</c:v>
                </c:pt>
                <c:pt idx="2232">
                  <c:v>1.6221722415701644E-2</c:v>
                </c:pt>
                <c:pt idx="2233">
                  <c:v>1.6219415360845917E-2</c:v>
                </c:pt>
                <c:pt idx="2234">
                  <c:v>1.6217269089757447E-2</c:v>
                </c:pt>
                <c:pt idx="2235">
                  <c:v>1.6214897708589495E-2</c:v>
                </c:pt>
                <c:pt idx="2236">
                  <c:v>1.6212495240430298E-2</c:v>
                </c:pt>
                <c:pt idx="2237">
                  <c:v>1.6210061628453145E-2</c:v>
                </c:pt>
                <c:pt idx="2238">
                  <c:v>1.6207596815840868E-2</c:v>
                </c:pt>
                <c:pt idx="2239">
                  <c:v>1.6205100745771105E-2</c:v>
                </c:pt>
                <c:pt idx="2240">
                  <c:v>1.6202573361427556E-2</c:v>
                </c:pt>
                <c:pt idx="2241">
                  <c:v>1.6200014605987852E-2</c:v>
                </c:pt>
                <c:pt idx="2242">
                  <c:v>1.6197078341200211E-2</c:v>
                </c:pt>
                <c:pt idx="2243">
                  <c:v>1.6194461427014417E-2</c:v>
                </c:pt>
                <c:pt idx="2244">
                  <c:v>1.619181298219452E-2</c:v>
                </c:pt>
                <c:pt idx="2245">
                  <c:v>1.618913294992641E-2</c:v>
                </c:pt>
                <c:pt idx="2246">
                  <c:v>1.6186421273406637E-2</c:v>
                </c:pt>
                <c:pt idx="2247">
                  <c:v>1.6183677895820203E-2</c:v>
                </c:pt>
                <c:pt idx="2248">
                  <c:v>1.6180902760360105E-2</c:v>
                </c:pt>
                <c:pt idx="2249">
                  <c:v>1.6178095810218451E-2</c:v>
                </c:pt>
                <c:pt idx="2250">
                  <c:v>1.6175256988590014E-2</c:v>
                </c:pt>
                <c:pt idx="2251">
                  <c:v>1.6172234446569789E-2</c:v>
                </c:pt>
                <c:pt idx="2252">
                  <c:v>1.6169334136761738E-2</c:v>
                </c:pt>
                <c:pt idx="2253">
                  <c:v>1.6166401790518165E-2</c:v>
                </c:pt>
                <c:pt idx="2254">
                  <c:v>1.6163437351043145E-2</c:v>
                </c:pt>
                <c:pt idx="2255">
                  <c:v>1.6160866248895265E-2</c:v>
                </c:pt>
                <c:pt idx="2256">
                  <c:v>1.6157830109471045E-2</c:v>
                </c:pt>
                <c:pt idx="2257">
                  <c:v>1.615476168998559E-2</c:v>
                </c:pt>
                <c:pt idx="2258">
                  <c:v>1.6151660933637384E-2</c:v>
                </c:pt>
                <c:pt idx="2259">
                  <c:v>1.6148527783622298E-2</c:v>
                </c:pt>
                <c:pt idx="2260">
                  <c:v>1.6145232879603282E-2</c:v>
                </c:pt>
                <c:pt idx="2261">
                  <c:v>1.6142037247549798E-2</c:v>
                </c:pt>
                <c:pt idx="2262">
                  <c:v>1.6138809056918064E-2</c:v>
                </c:pt>
                <c:pt idx="2263">
                  <c:v>1.6135548250912193E-2</c:v>
                </c:pt>
                <c:pt idx="2264">
                  <c:v>1.6132374140585187E-2</c:v>
                </c:pt>
                <c:pt idx="2265">
                  <c:v>1.612904543580294E-2</c:v>
                </c:pt>
                <c:pt idx="2266">
                  <c:v>1.6125683939771845E-2</c:v>
                </c:pt>
                <c:pt idx="2267">
                  <c:v>1.6122289595699942E-2</c:v>
                </c:pt>
                <c:pt idx="2268">
                  <c:v>1.6118862346795267E-2</c:v>
                </c:pt>
                <c:pt idx="2269">
                  <c:v>1.6115402136264119E-2</c:v>
                </c:pt>
                <c:pt idx="2270">
                  <c:v>1.6111908907318884E-2</c:v>
                </c:pt>
                <c:pt idx="2271">
                  <c:v>1.6108382603167597E-2</c:v>
                </c:pt>
                <c:pt idx="2272">
                  <c:v>1.6104823167025242E-2</c:v>
                </c:pt>
                <c:pt idx="2273">
                  <c:v>1.6101230542099863E-2</c:v>
                </c:pt>
                <c:pt idx="2274">
                  <c:v>1.6097604671609922E-2</c:v>
                </c:pt>
                <c:pt idx="2275">
                  <c:v>1.6093945498766932E-2</c:v>
                </c:pt>
                <c:pt idx="2276">
                  <c:v>1.6090252966787622E-2</c:v>
                </c:pt>
                <c:pt idx="2277">
                  <c:v>1.6086527018889581E-2</c:v>
                </c:pt>
                <c:pt idx="2278">
                  <c:v>1.6082767598292143E-2</c:v>
                </c:pt>
                <c:pt idx="2279">
                  <c:v>1.6078974648212039E-2</c:v>
                </c:pt>
                <c:pt idx="2280">
                  <c:v>1.6075148111870337E-2</c:v>
                </c:pt>
                <c:pt idx="2281">
                  <c:v>1.607121177247647E-2</c:v>
                </c:pt>
                <c:pt idx="2282">
                  <c:v>1.6067320484481347E-2</c:v>
                </c:pt>
                <c:pt idx="2283">
                  <c:v>1.6063395445409565E-2</c:v>
                </c:pt>
                <c:pt idx="2284">
                  <c:v>1.6059436598481924E-2</c:v>
                </c:pt>
                <c:pt idx="2285">
                  <c:v>1.6055443886933286E-2</c:v>
                </c:pt>
                <c:pt idx="2286">
                  <c:v>1.605148040279341E-2</c:v>
                </c:pt>
                <c:pt idx="2287">
                  <c:v>1.6047417172877405E-2</c:v>
                </c:pt>
                <c:pt idx="2288">
                  <c:v>1.6043319902500512E-2</c:v>
                </c:pt>
                <c:pt idx="2289">
                  <c:v>1.6039188534890756E-2</c:v>
                </c:pt>
                <c:pt idx="2290">
                  <c:v>1.6035023013283977E-2</c:v>
                </c:pt>
                <c:pt idx="2291">
                  <c:v>1.6030823280907332E-2</c:v>
                </c:pt>
                <c:pt idx="2292">
                  <c:v>1.6026589280999263E-2</c:v>
                </c:pt>
                <c:pt idx="2293">
                  <c:v>1.6022320956791271E-2</c:v>
                </c:pt>
                <c:pt idx="2294">
                  <c:v>1.6017976207835974E-2</c:v>
                </c:pt>
                <c:pt idx="2295">
                  <c:v>1.6013641727759133E-2</c:v>
                </c:pt>
                <c:pt idx="2296">
                  <c:v>1.600927275862541E-2</c:v>
                </c:pt>
                <c:pt idx="2297">
                  <c:v>1.6004869243679318E-2</c:v>
                </c:pt>
                <c:pt idx="2298">
                  <c:v>1.5999794281359923E-2</c:v>
                </c:pt>
                <c:pt idx="2299">
                  <c:v>1.5995316548542426E-2</c:v>
                </c:pt>
                <c:pt idx="2300">
                  <c:v>1.5990804091529538E-2</c:v>
                </c:pt>
                <c:pt idx="2301">
                  <c:v>1.5986346912592053E-2</c:v>
                </c:pt>
                <c:pt idx="2302">
                  <c:v>1.5981674777905349E-2</c:v>
                </c:pt>
                <c:pt idx="2303">
                  <c:v>1.5977040059411252E-2</c:v>
                </c:pt>
                <c:pt idx="2304">
                  <c:v>1.5972390851127116E-2</c:v>
                </c:pt>
                <c:pt idx="2305">
                  <c:v>1.5967706640427792E-2</c:v>
                </c:pt>
                <c:pt idx="2306">
                  <c:v>1.5962987370570225E-2</c:v>
                </c:pt>
                <c:pt idx="2307">
                  <c:v>1.5958258871405808E-2</c:v>
                </c:pt>
                <c:pt idx="2308">
                  <c:v>1.5953458368443856E-2</c:v>
                </c:pt>
                <c:pt idx="2309">
                  <c:v>1.5948622613890469E-2</c:v>
                </c:pt>
                <c:pt idx="2310">
                  <c:v>1.5943751551003804E-2</c:v>
                </c:pt>
                <c:pt idx="2311">
                  <c:v>1.5938859036528412E-2</c:v>
                </c:pt>
                <c:pt idx="2312">
                  <c:v>1.5933925462647557E-2</c:v>
                </c:pt>
                <c:pt idx="2313">
                  <c:v>1.5928956426851978E-2</c:v>
                </c:pt>
                <c:pt idx="2314">
                  <c:v>1.5921076158018903E-2</c:v>
                </c:pt>
                <c:pt idx="2315">
                  <c:v>1.5918911742564126E-2</c:v>
                </c:pt>
                <c:pt idx="2316">
                  <c:v>1.5911630318813135E-2</c:v>
                </c:pt>
                <c:pt idx="2317">
                  <c:v>1.5906500767212263E-2</c:v>
                </c:pt>
                <c:pt idx="2318">
                  <c:v>1.5901335440147064E-2</c:v>
                </c:pt>
                <c:pt idx="2319">
                  <c:v>1.589613428087857E-2</c:v>
                </c:pt>
                <c:pt idx="2320">
                  <c:v>1.5890897232677382E-2</c:v>
                </c:pt>
                <c:pt idx="2321">
                  <c:v>1.5885624238812356E-2</c:v>
                </c:pt>
                <c:pt idx="2322">
                  <c:v>1.5880315242555829E-2</c:v>
                </c:pt>
                <c:pt idx="2323">
                  <c:v>1.5874970187178396E-2</c:v>
                </c:pt>
                <c:pt idx="2324">
                  <c:v>1.5869589015949783E-2</c:v>
                </c:pt>
                <c:pt idx="2325">
                  <c:v>1.5864171672151879E-2</c:v>
                </c:pt>
                <c:pt idx="2326">
                  <c:v>1.5858718099054418E-2</c:v>
                </c:pt>
                <c:pt idx="2327">
                  <c:v>1.5853228239936682E-2</c:v>
                </c:pt>
                <c:pt idx="2328">
                  <c:v>1.5847702038078823E-2</c:v>
                </c:pt>
                <c:pt idx="2329">
                  <c:v>1.5842139436757521E-2</c:v>
                </c:pt>
                <c:pt idx="2330">
                  <c:v>1.5836540379255536E-2</c:v>
                </c:pt>
                <c:pt idx="2331">
                  <c:v>1.5830904808856499E-2</c:v>
                </c:pt>
                <c:pt idx="2332">
                  <c:v>1.5825232668841428E-2</c:v>
                </c:pt>
                <c:pt idx="2333">
                  <c:v>1.5819591471082656E-2</c:v>
                </c:pt>
                <c:pt idx="2334">
                  <c:v>1.5813848904440667E-2</c:v>
                </c:pt>
                <c:pt idx="2335">
                  <c:v>1.5808069603612876E-2</c:v>
                </c:pt>
                <c:pt idx="2336">
                  <c:v>1.58022535118886E-2</c:v>
                </c:pt>
                <c:pt idx="2337">
                  <c:v>1.5796321439578626E-2</c:v>
                </c:pt>
                <c:pt idx="2338">
                  <c:v>1.5790428690913946E-2</c:v>
                </c:pt>
                <c:pt idx="2339">
                  <c:v>1.578449897565774E-2</c:v>
                </c:pt>
                <c:pt idx="2340">
                  <c:v>1.5778532237106672E-2</c:v>
                </c:pt>
                <c:pt idx="2341">
                  <c:v>1.5772528418558269E-2</c:v>
                </c:pt>
                <c:pt idx="2342">
                  <c:v>1.5766487463309192E-2</c:v>
                </c:pt>
                <c:pt idx="2343">
                  <c:v>1.5760409314656977E-2</c:v>
                </c:pt>
                <c:pt idx="2344">
                  <c:v>1.575429391590176E-2</c:v>
                </c:pt>
                <c:pt idx="2345">
                  <c:v>1.5748141210348024E-2</c:v>
                </c:pt>
                <c:pt idx="2346">
                  <c:v>1.5742056620134229E-2</c:v>
                </c:pt>
                <c:pt idx="2347">
                  <c:v>1.5735832086081203E-2</c:v>
                </c:pt>
                <c:pt idx="2348">
                  <c:v>1.5729570080716852E-2</c:v>
                </c:pt>
                <c:pt idx="2349">
                  <c:v>1.5723270547351571E-2</c:v>
                </c:pt>
                <c:pt idx="2350">
                  <c:v>1.5716142525802113E-2</c:v>
                </c:pt>
                <c:pt idx="2351">
                  <c:v>1.5709644913861499E-2</c:v>
                </c:pt>
                <c:pt idx="2352">
                  <c:v>1.5703350497751067E-2</c:v>
                </c:pt>
                <c:pt idx="2353">
                  <c:v>1.5696897876154026E-2</c:v>
                </c:pt>
                <c:pt idx="2354">
                  <c:v>1.5690407440597021E-2</c:v>
                </c:pt>
                <c:pt idx="2355">
                  <c:v>1.5683879134396506E-2</c:v>
                </c:pt>
                <c:pt idx="2356">
                  <c:v>1.567731290087071E-2</c:v>
                </c:pt>
                <c:pt idx="2357">
                  <c:v>1.5670708683340528E-2</c:v>
                </c:pt>
                <c:pt idx="2358">
                  <c:v>1.5664066425126855E-2</c:v>
                </c:pt>
                <c:pt idx="2359">
                  <c:v>1.5657096835541839E-2</c:v>
                </c:pt>
                <c:pt idx="2360">
                  <c:v>1.5650372269533461E-2</c:v>
                </c:pt>
                <c:pt idx="2361">
                  <c:v>1.5643609481655933E-2</c:v>
                </c:pt>
                <c:pt idx="2362">
                  <c:v>1.5636808415234595E-2</c:v>
                </c:pt>
                <c:pt idx="2363">
                  <c:v>1.5630125924658057E-2</c:v>
                </c:pt>
                <c:pt idx="2364">
                  <c:v>1.5621279911288333E-2</c:v>
                </c:pt>
                <c:pt idx="2365">
                  <c:v>1.5614355731504069E-2</c:v>
                </c:pt>
                <c:pt idx="2366">
                  <c:v>1.5607393035887521E-2</c:v>
                </c:pt>
                <c:pt idx="2367">
                  <c:v>1.55988761465507E-2</c:v>
                </c:pt>
                <c:pt idx="2368">
                  <c:v>1.559317877040807E-2</c:v>
                </c:pt>
                <c:pt idx="2369">
                  <c:v>1.5586097106982836E-2</c:v>
                </c:pt>
                <c:pt idx="2370">
                  <c:v>1.5578976695493714E-2</c:v>
                </c:pt>
                <c:pt idx="2371">
                  <c:v>1.5571817479282549E-2</c:v>
                </c:pt>
                <c:pt idx="2372">
                  <c:v>1.5564619401692053E-2</c:v>
                </c:pt>
                <c:pt idx="2373">
                  <c:v>1.5557382406064935E-2</c:v>
                </c:pt>
                <c:pt idx="2374">
                  <c:v>1.5550106435749125E-2</c:v>
                </c:pt>
                <c:pt idx="2375">
                  <c:v>1.554279143408994E-2</c:v>
                </c:pt>
                <c:pt idx="2376">
                  <c:v>1.5535437344437042E-2</c:v>
                </c:pt>
                <c:pt idx="2377">
                  <c:v>1.5528044110140967E-2</c:v>
                </c:pt>
                <c:pt idx="2378">
                  <c:v>1.5520611674554851E-2</c:v>
                </c:pt>
                <c:pt idx="2379">
                  <c:v>1.5513139981030965E-2</c:v>
                </c:pt>
                <c:pt idx="2380">
                  <c:v>1.5505628972923317E-2</c:v>
                </c:pt>
                <c:pt idx="2381">
                  <c:v>1.5498078593594602E-2</c:v>
                </c:pt>
                <c:pt idx="2382">
                  <c:v>1.5490488786397961E-2</c:v>
                </c:pt>
                <c:pt idx="2383">
                  <c:v>1.5482859494695219E-2</c:v>
                </c:pt>
                <c:pt idx="2384">
                  <c:v>1.5475190661848206E-2</c:v>
                </c:pt>
                <c:pt idx="2385">
                  <c:v>1.5467708456066338E-2</c:v>
                </c:pt>
                <c:pt idx="2386">
                  <c:v>1.5459963546239023E-2</c:v>
                </c:pt>
                <c:pt idx="2387">
                  <c:v>1.5452178930942907E-2</c:v>
                </c:pt>
                <c:pt idx="2388">
                  <c:v>1.5443409616532029E-2</c:v>
                </c:pt>
                <c:pt idx="2389">
                  <c:v>1.5436251398230327E-2</c:v>
                </c:pt>
                <c:pt idx="2390">
                  <c:v>1.5428344129209031E-2</c:v>
                </c:pt>
                <c:pt idx="2391">
                  <c:v>1.5420396922623175E-2</c:v>
                </c:pt>
                <c:pt idx="2392">
                  <c:v>1.5412409721846751E-2</c:v>
                </c:pt>
                <c:pt idx="2393">
                  <c:v>1.5404382470256358E-2</c:v>
                </c:pt>
                <c:pt idx="2394">
                  <c:v>1.5396315111233808E-2</c:v>
                </c:pt>
                <c:pt idx="2395">
                  <c:v>1.5388207588154828E-2</c:v>
                </c:pt>
                <c:pt idx="2396">
                  <c:v>1.5380059844403837E-2</c:v>
                </c:pt>
                <c:pt idx="2397">
                  <c:v>1.5371871823363517E-2</c:v>
                </c:pt>
                <c:pt idx="2398">
                  <c:v>1.5364179026616576E-2</c:v>
                </c:pt>
                <c:pt idx="2399">
                  <c:v>1.5355916775997791E-2</c:v>
                </c:pt>
                <c:pt idx="2400">
                  <c:v>1.5347614089399997E-2</c:v>
                </c:pt>
                <c:pt idx="2401">
                  <c:v>1.533392637185998E-2</c:v>
                </c:pt>
                <c:pt idx="2402">
                  <c:v>1.5329686192912639E-2</c:v>
                </c:pt>
                <c:pt idx="2403">
                  <c:v>1.5322462847648488E-2</c:v>
                </c:pt>
                <c:pt idx="2404">
                  <c:v>1.5313997851053252E-2</c:v>
                </c:pt>
                <c:pt idx="2405">
                  <c:v>1.5305492135444076E-2</c:v>
                </c:pt>
                <c:pt idx="2406">
                  <c:v>1.5296945644220905E-2</c:v>
                </c:pt>
                <c:pt idx="2407">
                  <c:v>1.5288655042922044E-2</c:v>
                </c:pt>
                <c:pt idx="2408">
                  <c:v>1.5280030127316957E-2</c:v>
                </c:pt>
                <c:pt idx="2409">
                  <c:v>1.527136427187159E-2</c:v>
                </c:pt>
                <c:pt idx="2410">
                  <c:v>1.5262657419988517E-2</c:v>
                </c:pt>
                <c:pt idx="2411">
                  <c:v>1.5252978712347201E-2</c:v>
                </c:pt>
                <c:pt idx="2412">
                  <c:v>1.5244179739176255E-2</c:v>
                </c:pt>
                <c:pt idx="2413">
                  <c:v>1.5235339583089971E-2</c:v>
                </c:pt>
                <c:pt idx="2414">
                  <c:v>1.5226458187504045E-2</c:v>
                </c:pt>
                <c:pt idx="2415">
                  <c:v>1.521785940290632E-2</c:v>
                </c:pt>
                <c:pt idx="2416">
                  <c:v>1.5208898700992219E-2</c:v>
                </c:pt>
                <c:pt idx="2417">
                  <c:v>1.519989659538973E-2</c:v>
                </c:pt>
                <c:pt idx="2418">
                  <c:v>1.519085302952169E-2</c:v>
                </c:pt>
                <c:pt idx="2419">
                  <c:v>1.5181430636637901E-2</c:v>
                </c:pt>
                <c:pt idx="2420">
                  <c:v>1.5172300615824613E-2</c:v>
                </c:pt>
                <c:pt idx="2421">
                  <c:v>1.5163128959454583E-2</c:v>
                </c:pt>
                <c:pt idx="2422">
                  <c:v>1.5153915610958281E-2</c:v>
                </c:pt>
                <c:pt idx="2423">
                  <c:v>1.5144660513762698E-2</c:v>
                </c:pt>
                <c:pt idx="2424">
                  <c:v>1.5135363611300041E-2</c:v>
                </c:pt>
                <c:pt idx="2425">
                  <c:v>1.5126024847005991E-2</c:v>
                </c:pt>
                <c:pt idx="2426">
                  <c:v>1.5116644164312756E-2</c:v>
                </c:pt>
                <c:pt idx="2427">
                  <c:v>1.5107221506662096E-2</c:v>
                </c:pt>
                <c:pt idx="2428">
                  <c:v>1.5097756817490565E-2</c:v>
                </c:pt>
                <c:pt idx="2429">
                  <c:v>1.5088250040239925E-2</c:v>
                </c:pt>
                <c:pt idx="2430">
                  <c:v>1.5078701118354547E-2</c:v>
                </c:pt>
                <c:pt idx="2431">
                  <c:v>1.506910999527793E-2</c:v>
                </c:pt>
                <c:pt idx="2432">
                  <c:v>1.5059476614457923E-2</c:v>
                </c:pt>
                <c:pt idx="2433">
                  <c:v>1.5049800919343237E-2</c:v>
                </c:pt>
                <c:pt idx="2434">
                  <c:v>1.5040082853385197E-2</c:v>
                </c:pt>
                <c:pt idx="2435">
                  <c:v>1.5030322360033386E-2</c:v>
                </c:pt>
                <c:pt idx="2436">
                  <c:v>1.502051938274868E-2</c:v>
                </c:pt>
                <c:pt idx="2437">
                  <c:v>1.5011072589308618E-2</c:v>
                </c:pt>
                <c:pt idx="2438">
                  <c:v>1.5001187939130687E-2</c:v>
                </c:pt>
                <c:pt idx="2439">
                  <c:v>1.4991260640932254E-2</c:v>
                </c:pt>
                <c:pt idx="2440">
                  <c:v>1.4981290638177448E-2</c:v>
                </c:pt>
                <c:pt idx="2441">
                  <c:v>1.4969625345450766E-2</c:v>
                </c:pt>
                <c:pt idx="2442">
                  <c:v>1.4960806190080779E-2</c:v>
                </c:pt>
                <c:pt idx="2443">
                  <c:v>1.4950704242138277E-2</c:v>
                </c:pt>
                <c:pt idx="2444">
                  <c:v>1.4940559357966421E-2</c:v>
                </c:pt>
                <c:pt idx="2445">
                  <c:v>1.4930371481039992E-2</c:v>
                </c:pt>
                <c:pt idx="2446">
                  <c:v>1.4920140554830293E-2</c:v>
                </c:pt>
                <c:pt idx="2447">
                  <c:v>1.4909866522817321E-2</c:v>
                </c:pt>
                <c:pt idx="2448">
                  <c:v>1.4899549328479329E-2</c:v>
                </c:pt>
                <c:pt idx="2449">
                  <c:v>1.4889188915293707E-2</c:v>
                </c:pt>
                <c:pt idx="2450">
                  <c:v>1.4879673269218685E-2</c:v>
                </c:pt>
                <c:pt idx="2451">
                  <c:v>1.4869233321234354E-2</c:v>
                </c:pt>
                <c:pt idx="2452">
                  <c:v>1.4858749995901199E-2</c:v>
                </c:pt>
                <c:pt idx="2453">
                  <c:v>1.4848223236705316E-2</c:v>
                </c:pt>
                <c:pt idx="2454">
                  <c:v>1.4837652987133687E-2</c:v>
                </c:pt>
                <c:pt idx="2455">
                  <c:v>1.482703919067685E-2</c:v>
                </c:pt>
                <c:pt idx="2456">
                  <c:v>1.4816381790824451E-2</c:v>
                </c:pt>
                <c:pt idx="2457">
                  <c:v>1.4805680731074133E-2</c:v>
                </c:pt>
                <c:pt idx="2458">
                  <c:v>1.4794935954915545E-2</c:v>
                </c:pt>
                <c:pt idx="2459">
                  <c:v>1.4784622919164336E-2</c:v>
                </c:pt>
                <c:pt idx="2460">
                  <c:v>1.4773794125628761E-2</c:v>
                </c:pt>
                <c:pt idx="2461">
                  <c:v>1.4762921451693648E-2</c:v>
                </c:pt>
                <c:pt idx="2462">
                  <c:v>1.4752004840862165E-2</c:v>
                </c:pt>
                <c:pt idx="2463">
                  <c:v>1.4739573505839959E-2</c:v>
                </c:pt>
                <c:pt idx="2464">
                  <c:v>1.4728558029021434E-2</c:v>
                </c:pt>
                <c:pt idx="2465">
                  <c:v>1.4717498429322778E-2</c:v>
                </c:pt>
                <c:pt idx="2466">
                  <c:v>1.4706394650263081E-2</c:v>
                </c:pt>
                <c:pt idx="2467">
                  <c:v>1.4695751702190753E-2</c:v>
                </c:pt>
                <c:pt idx="2468">
                  <c:v>1.4684563025128983E-2</c:v>
                </c:pt>
                <c:pt idx="2469">
                  <c:v>1.4673330004754894E-2</c:v>
                </c:pt>
                <c:pt idx="2470">
                  <c:v>1.4662052584593225E-2</c:v>
                </c:pt>
                <c:pt idx="2471">
                  <c:v>1.4650730708168707E-2</c:v>
                </c:pt>
                <c:pt idx="2472">
                  <c:v>1.4638841046439215E-2</c:v>
                </c:pt>
                <c:pt idx="2473">
                  <c:v>1.4627426430464181E-2</c:v>
                </c:pt>
                <c:pt idx="2474">
                  <c:v>1.4615967183327772E-2</c:v>
                </c:pt>
                <c:pt idx="2475">
                  <c:v>1.4604463248571672E-2</c:v>
                </c:pt>
                <c:pt idx="2476">
                  <c:v>1.4592914569725399E-2</c:v>
                </c:pt>
                <c:pt idx="2477">
                  <c:v>1.4581321090334113E-2</c:v>
                </c:pt>
                <c:pt idx="2478">
                  <c:v>1.4569682753936023E-2</c:v>
                </c:pt>
                <c:pt idx="2479">
                  <c:v>1.4557999504077155E-2</c:v>
                </c:pt>
                <c:pt idx="2480">
                  <c:v>1.4546272107183565E-2</c:v>
                </c:pt>
                <c:pt idx="2481">
                  <c:v>1.4534504624331075E-2</c:v>
                </c:pt>
                <c:pt idx="2482">
                  <c:v>1.4522701948095594E-2</c:v>
                </c:pt>
                <c:pt idx="2483">
                  <c:v>1.4510868980450732E-2</c:v>
                </c:pt>
                <c:pt idx="2484">
                  <c:v>1.4499010632766931E-2</c:v>
                </c:pt>
                <c:pt idx="2485">
                  <c:v>1.4487131825821018E-2</c:v>
                </c:pt>
                <c:pt idx="2486">
                  <c:v>1.4475237489780572E-2</c:v>
                </c:pt>
                <c:pt idx="2487">
                  <c:v>1.4463332564216957E-2</c:v>
                </c:pt>
                <c:pt idx="2488">
                  <c:v>1.4451421998094018E-2</c:v>
                </c:pt>
                <c:pt idx="2489">
                  <c:v>1.4440070643171396E-2</c:v>
                </c:pt>
                <c:pt idx="2490">
                  <c:v>1.4428162925060505E-2</c:v>
                </c:pt>
                <c:pt idx="2491">
                  <c:v>1.4416264348153454E-2</c:v>
                </c:pt>
                <c:pt idx="2492">
                  <c:v>1.4404379952864041E-2</c:v>
                </c:pt>
                <c:pt idx="2493">
                  <c:v>1.4391957912594053E-2</c:v>
                </c:pt>
                <c:pt idx="2494">
                  <c:v>1.4380113203119075E-2</c:v>
                </c:pt>
                <c:pt idx="2495">
                  <c:v>1.4368288577486512E-2</c:v>
                </c:pt>
                <c:pt idx="2496">
                  <c:v>1.4356484102958211E-2</c:v>
                </c:pt>
                <c:pt idx="2497">
                  <c:v>1.4344699846796023E-2</c:v>
                </c:pt>
                <c:pt idx="2498">
                  <c:v>1.4332935876260057E-2</c:v>
                </c:pt>
                <c:pt idx="2499">
                  <c:v>1.4321192258613899E-2</c:v>
                </c:pt>
                <c:pt idx="2500">
                  <c:v>1.4309469061115923E-2</c:v>
                </c:pt>
                <c:pt idx="2501">
                  <c:v>1.4297766351027976E-2</c:v>
                </c:pt>
                <c:pt idx="2502">
                  <c:v>1.4286631603090228E-2</c:v>
                </c:pt>
                <c:pt idx="2503">
                  <c:v>1.4274969045703589E-2</c:v>
                </c:pt>
                <c:pt idx="2504">
                  <c:v>1.4263327171502223E-2</c:v>
                </c:pt>
                <c:pt idx="2505">
                  <c:v>1.4251706047747493E-2</c:v>
                </c:pt>
                <c:pt idx="2506">
                  <c:v>1.4240105741691976E-2</c:v>
                </c:pt>
                <c:pt idx="2507">
                  <c:v>1.4228526320594397E-2</c:v>
                </c:pt>
                <c:pt idx="2508">
                  <c:v>1.4216967851712605E-2</c:v>
                </c:pt>
                <c:pt idx="2509">
                  <c:v>1.4205430402301813E-2</c:v>
                </c:pt>
                <c:pt idx="2510">
                  <c:v>1.419391403961196E-2</c:v>
                </c:pt>
                <c:pt idx="2511">
                  <c:v>1.4182956896191534E-2</c:v>
                </c:pt>
                <c:pt idx="2512">
                  <c:v>1.4171481831424693E-2</c:v>
                </c:pt>
                <c:pt idx="2513">
                  <c:v>1.4160028049139406E-2</c:v>
                </c:pt>
                <c:pt idx="2514">
                  <c:v>1.4148595616592985E-2</c:v>
                </c:pt>
                <c:pt idx="2515">
                  <c:v>1.4136117252140611E-2</c:v>
                </c:pt>
                <c:pt idx="2516">
                  <c:v>1.4124729924055784E-2</c:v>
                </c:pt>
                <c:pt idx="2517">
                  <c:v>1.4113364159474985E-2</c:v>
                </c:pt>
                <c:pt idx="2518">
                  <c:v>1.4102020025650502E-2</c:v>
                </c:pt>
                <c:pt idx="2519">
                  <c:v>1.4090697589834627E-2</c:v>
                </c:pt>
                <c:pt idx="2520">
                  <c:v>1.4079924978390687E-2</c:v>
                </c:pt>
                <c:pt idx="2521">
                  <c:v>1.4068645008384725E-2</c:v>
                </c:pt>
                <c:pt idx="2522">
                  <c:v>1.405738693212975E-2</c:v>
                </c:pt>
                <c:pt idx="2523">
                  <c:v>1.404615081687834E-2</c:v>
                </c:pt>
                <c:pt idx="2524">
                  <c:v>1.4034413234665874E-2</c:v>
                </c:pt>
                <c:pt idx="2525">
                  <c:v>1.4023222399164991E-2</c:v>
                </c:pt>
                <c:pt idx="2526">
                  <c:v>1.4012053732423112E-2</c:v>
                </c:pt>
                <c:pt idx="2527">
                  <c:v>1.4000907301689049E-2</c:v>
                </c:pt>
                <c:pt idx="2528">
                  <c:v>1.398978317421162E-2</c:v>
                </c:pt>
                <c:pt idx="2529">
                  <c:v>1.39786814172379E-2</c:v>
                </c:pt>
                <c:pt idx="2530">
                  <c:v>1.3967602098014969E-2</c:v>
                </c:pt>
                <c:pt idx="2531">
                  <c:v>1.3956545283789902E-2</c:v>
                </c:pt>
                <c:pt idx="2532">
                  <c:v>1.3945511041808909E-2</c:v>
                </c:pt>
                <c:pt idx="2533">
                  <c:v>1.3934499439321676E-2</c:v>
                </c:pt>
                <c:pt idx="2534">
                  <c:v>1.3923510543568326E-2</c:v>
                </c:pt>
                <c:pt idx="2535">
                  <c:v>1.3912544421800281E-2</c:v>
                </c:pt>
                <c:pt idx="2536">
                  <c:v>1.3901601141256803E-2</c:v>
                </c:pt>
                <c:pt idx="2537">
                  <c:v>1.389068076918757E-2</c:v>
                </c:pt>
                <c:pt idx="2538">
                  <c:v>1.387978337283532E-2</c:v>
                </c:pt>
                <c:pt idx="2539">
                  <c:v>1.3868909019443652E-2</c:v>
                </c:pt>
                <c:pt idx="2540">
                  <c:v>1.385805777625704E-2</c:v>
                </c:pt>
                <c:pt idx="2541">
                  <c:v>1.3847732735828905E-2</c:v>
                </c:pt>
                <c:pt idx="2542">
                  <c:v>1.3836926656518419E-2</c:v>
                </c:pt>
                <c:pt idx="2543">
                  <c:v>1.3826143883120735E-2</c:v>
                </c:pt>
                <c:pt idx="2544">
                  <c:v>1.3815384482883164E-2</c:v>
                </c:pt>
                <c:pt idx="2545">
                  <c:v>1.380464852304159E-2</c:v>
                </c:pt>
                <c:pt idx="2546">
                  <c:v>1.3793439397046104E-2</c:v>
                </c:pt>
                <c:pt idx="2547">
                  <c:v>1.3782751808090526E-2</c:v>
                </c:pt>
                <c:pt idx="2548">
                  <c:v>1.3772087867279263E-2</c:v>
                </c:pt>
                <c:pt idx="2549">
                  <c:v>1.3761447641850699E-2</c:v>
                </c:pt>
                <c:pt idx="2550">
                  <c:v>1.3750831199047568E-2</c:v>
                </c:pt>
                <c:pt idx="2551">
                  <c:v>1.3740238606109132E-2</c:v>
                </c:pt>
                <c:pt idx="2552">
                  <c:v>1.3729669930276382E-2</c:v>
                </c:pt>
                <c:pt idx="2553">
                  <c:v>1.3719125238787707E-2</c:v>
                </c:pt>
                <c:pt idx="2554">
                  <c:v>1.37095771106166E-2</c:v>
                </c:pt>
                <c:pt idx="2555">
                  <c:v>1.3699077917042501E-2</c:v>
                </c:pt>
                <c:pt idx="2556">
                  <c:v>1.368860289747964E-2</c:v>
                </c:pt>
                <c:pt idx="2557">
                  <c:v>1.3678152119164011E-2</c:v>
                </c:pt>
                <c:pt idx="2558">
                  <c:v>1.3665757402246362E-2</c:v>
                </c:pt>
                <c:pt idx="2559">
                  <c:v>1.3655839535560155E-2</c:v>
                </c:pt>
                <c:pt idx="2560">
                  <c:v>1.364546538175393E-2</c:v>
                </c:pt>
                <c:pt idx="2561">
                  <c:v>1.3635115747751669E-2</c:v>
                </c:pt>
                <c:pt idx="2562">
                  <c:v>1.3624790700785816E-2</c:v>
                </c:pt>
                <c:pt idx="2563">
                  <c:v>1.3614964303862748E-2</c:v>
                </c:pt>
                <c:pt idx="2564">
                  <c:v>1.3604687242257428E-2</c:v>
                </c:pt>
                <c:pt idx="2565">
                  <c:v>1.3594434963369111E-2</c:v>
                </c:pt>
                <c:pt idx="2566">
                  <c:v>1.3584207534434798E-2</c:v>
                </c:pt>
                <c:pt idx="2567">
                  <c:v>1.3571664267434367E-2</c:v>
                </c:pt>
                <c:pt idx="2568">
                  <c:v>1.3561493819022406E-2</c:v>
                </c:pt>
                <c:pt idx="2569">
                  <c:v>1.3551348452419416E-2</c:v>
                </c:pt>
                <c:pt idx="2570">
                  <c:v>1.3541228234866075E-2</c:v>
                </c:pt>
                <c:pt idx="2571">
                  <c:v>1.353252021102884E-2</c:v>
                </c:pt>
                <c:pt idx="2572">
                  <c:v>1.352244617169073E-2</c:v>
                </c:pt>
                <c:pt idx="2573">
                  <c:v>1.3512397465006395E-2</c:v>
                </c:pt>
                <c:pt idx="2574">
                  <c:v>1.3496657984241522E-2</c:v>
                </c:pt>
                <c:pt idx="2575">
                  <c:v>1.3492376318547878E-2</c:v>
                </c:pt>
                <c:pt idx="2576">
                  <c:v>1.348103882473776E-2</c:v>
                </c:pt>
                <c:pt idx="2577">
                  <c:v>1.3471096533110329E-2</c:v>
                </c:pt>
                <c:pt idx="2578">
                  <c:v>1.3461179928413777E-2</c:v>
                </c:pt>
                <c:pt idx="2579">
                  <c:v>1.3451289077881134E-2</c:v>
                </c:pt>
                <c:pt idx="2580">
                  <c:v>1.3441424048745425E-2</c:v>
                </c:pt>
                <c:pt idx="2581">
                  <c:v>1.3431584908242231E-2</c:v>
                </c:pt>
                <c:pt idx="2582">
                  <c:v>1.342177172360373E-2</c:v>
                </c:pt>
                <c:pt idx="2583">
                  <c:v>1.3411984562066347E-2</c:v>
                </c:pt>
                <c:pt idx="2584">
                  <c:v>1.3403552875658675E-2</c:v>
                </c:pt>
                <c:pt idx="2585">
                  <c:v>1.3392488577221955E-2</c:v>
                </c:pt>
                <c:pt idx="2586">
                  <c:v>1.3382779888383552E-2</c:v>
                </c:pt>
                <c:pt idx="2587">
                  <c:v>1.3373097491578377E-2</c:v>
                </c:pt>
                <c:pt idx="2588">
                  <c:v>1.3363441454036062E-2</c:v>
                </c:pt>
                <c:pt idx="2589">
                  <c:v>1.3353811842994735E-2</c:v>
                </c:pt>
                <c:pt idx="2590">
                  <c:v>1.3344208725685721E-2</c:v>
                </c:pt>
                <c:pt idx="2591">
                  <c:v>1.3334632169336098E-2</c:v>
                </c:pt>
                <c:pt idx="2592">
                  <c:v>1.3325082241186543E-2</c:v>
                </c:pt>
                <c:pt idx="2593">
                  <c:v>1.3316846728504252E-2</c:v>
                </c:pt>
                <c:pt idx="2594">
                  <c:v>1.3307345538429551E-2</c:v>
                </c:pt>
                <c:pt idx="2595">
                  <c:v>1.3297871160124358E-2</c:v>
                </c:pt>
                <c:pt idx="2596">
                  <c:v>1.3288423660821046E-2</c:v>
                </c:pt>
                <c:pt idx="2597">
                  <c:v>1.3277734376500558E-2</c:v>
                </c:pt>
                <c:pt idx="2598">
                  <c:v>1.3268345629400788E-2</c:v>
                </c:pt>
                <c:pt idx="2599">
                  <c:v>1.3258983981122078E-2</c:v>
                </c:pt>
                <c:pt idx="2600">
                  <c:v>1.3249649498894052E-2</c:v>
                </c:pt>
                <c:pt idx="2601">
                  <c:v>1.324034224994974E-2</c:v>
                </c:pt>
                <c:pt idx="2602">
                  <c:v>1.3231062301520468E-2</c:v>
                </c:pt>
                <c:pt idx="2603">
                  <c:v>1.3221809720837564E-2</c:v>
                </c:pt>
                <c:pt idx="2604">
                  <c:v>1.3212584575130653E-2</c:v>
                </c:pt>
                <c:pt idx="2605">
                  <c:v>1.3203386931632762E-2</c:v>
                </c:pt>
                <c:pt idx="2606">
                  <c:v>1.3195850414275512E-2</c:v>
                </c:pt>
                <c:pt idx="2607">
                  <c:v>1.3186701370544007E-2</c:v>
                </c:pt>
                <c:pt idx="2608">
                  <c:v>1.3177580006529688E-2</c:v>
                </c:pt>
                <c:pt idx="2609">
                  <c:v>1.3168486389466771E-2</c:v>
                </c:pt>
                <c:pt idx="2610">
                  <c:v>1.3156346734239831E-2</c:v>
                </c:pt>
                <c:pt idx="2611">
                  <c:v>1.3146118244603605E-2</c:v>
                </c:pt>
                <c:pt idx="2612">
                  <c:v>1.3136724211573289E-2</c:v>
                </c:pt>
                <c:pt idx="2613">
                  <c:v>1.3128153713740275E-2</c:v>
                </c:pt>
                <c:pt idx="2614">
                  <c:v>1.3119213591628653E-2</c:v>
                </c:pt>
                <c:pt idx="2615">
                  <c:v>1.3110301654707477E-2</c:v>
                </c:pt>
                <c:pt idx="2616">
                  <c:v>1.3101417970200334E-2</c:v>
                </c:pt>
                <c:pt idx="2617">
                  <c:v>1.3092562605342235E-2</c:v>
                </c:pt>
                <c:pt idx="2618">
                  <c:v>1.3083735627358525E-2</c:v>
                </c:pt>
                <c:pt idx="2619">
                  <c:v>1.3074551319282278E-2</c:v>
                </c:pt>
                <c:pt idx="2620">
                  <c:v>1.3065783049232248E-2</c:v>
                </c:pt>
                <c:pt idx="2621">
                  <c:v>1.305704337379672E-2</c:v>
                </c:pt>
                <c:pt idx="2622">
                  <c:v>1.3048332360212345E-2</c:v>
                </c:pt>
                <c:pt idx="2623">
                  <c:v>1.3040028893649365E-2</c:v>
                </c:pt>
                <c:pt idx="2624">
                  <c:v>1.30313736487567E-2</c:v>
                </c:pt>
                <c:pt idx="2625">
                  <c:v>1.3020287888996864E-2</c:v>
                </c:pt>
                <c:pt idx="2626">
                  <c:v>1.30141497986602E-2</c:v>
                </c:pt>
                <c:pt idx="2627">
                  <c:v>1.300558132791672E-2</c:v>
                </c:pt>
                <c:pt idx="2628">
                  <c:v>1.2996671942378355E-2</c:v>
                </c:pt>
                <c:pt idx="2629">
                  <c:v>1.2988163444172361E-2</c:v>
                </c:pt>
                <c:pt idx="2630">
                  <c:v>1.2979684145656858E-2</c:v>
                </c:pt>
                <c:pt idx="2631">
                  <c:v>1.2971234114063285E-2</c:v>
                </c:pt>
                <c:pt idx="2632">
                  <c:v>1.2962813416620471E-2</c:v>
                </c:pt>
                <c:pt idx="2633">
                  <c:v>1.2954422120561596E-2</c:v>
                </c:pt>
                <c:pt idx="2634">
                  <c:v>1.2946060293114616E-2</c:v>
                </c:pt>
                <c:pt idx="2635">
                  <c:v>1.2937728001516187E-2</c:v>
                </c:pt>
                <c:pt idx="2636">
                  <c:v>1.2929425312991663E-2</c:v>
                </c:pt>
                <c:pt idx="2637">
                  <c:v>1.2921152294774221E-2</c:v>
                </c:pt>
                <c:pt idx="2638">
                  <c:v>1.2912909014097034E-2</c:v>
                </c:pt>
                <c:pt idx="2639">
                  <c:v>1.2904695538189806E-2</c:v>
                </c:pt>
                <c:pt idx="2640">
                  <c:v>1.28965119342831E-2</c:v>
                </c:pt>
                <c:pt idx="2641">
                  <c:v>1.2888358269609228E-2</c:v>
                </c:pt>
                <c:pt idx="2642">
                  <c:v>1.2880234611402232E-2</c:v>
                </c:pt>
                <c:pt idx="2643">
                  <c:v>1.2872141026890943E-2</c:v>
                </c:pt>
                <c:pt idx="2644">
                  <c:v>1.2864077583308538E-2</c:v>
                </c:pt>
                <c:pt idx="2645">
                  <c:v>1.2856383120104644E-2</c:v>
                </c:pt>
                <c:pt idx="2646">
                  <c:v>1.2848378270161304E-2</c:v>
                </c:pt>
                <c:pt idx="2647">
                  <c:v>1.2840403756783752E-2</c:v>
                </c:pt>
                <c:pt idx="2648">
                  <c:v>1.2832459647206118E-2</c:v>
                </c:pt>
                <c:pt idx="2649">
                  <c:v>1.2824214832463968E-2</c:v>
                </c:pt>
                <c:pt idx="2650">
                  <c:v>1.2816333646336778E-2</c:v>
                </c:pt>
                <c:pt idx="2651">
                  <c:v>1.2808483071767225E-2</c:v>
                </c:pt>
                <c:pt idx="2652">
                  <c:v>1.2800663175988483E-2</c:v>
                </c:pt>
                <c:pt idx="2653">
                  <c:v>1.2792874026234597E-2</c:v>
                </c:pt>
                <c:pt idx="2654">
                  <c:v>1.2785115689737876E-2</c:v>
                </c:pt>
                <c:pt idx="2655">
                  <c:v>1.277738823373323E-2</c:v>
                </c:pt>
                <c:pt idx="2656">
                  <c:v>1.2769691725453837E-2</c:v>
                </c:pt>
                <c:pt idx="2657">
                  <c:v>1.2762026232134608E-2</c:v>
                </c:pt>
                <c:pt idx="2658">
                  <c:v>1.2754705551525431E-2</c:v>
                </c:pt>
                <c:pt idx="2659">
                  <c:v>1.2747100321103743E-2</c:v>
                </c:pt>
                <c:pt idx="2660">
                  <c:v>1.2739526301280115E-2</c:v>
                </c:pt>
                <c:pt idx="2661">
                  <c:v>1.2731983559290437E-2</c:v>
                </c:pt>
                <c:pt idx="2662">
                  <c:v>1.2724932087541959E-2</c:v>
                </c:pt>
                <c:pt idx="2663">
                  <c:v>1.271622990143495E-2</c:v>
                </c:pt>
                <c:pt idx="2664">
                  <c:v>1.2708783899624265E-2</c:v>
                </c:pt>
                <c:pt idx="2665">
                  <c:v>1.2701369448127053E-2</c:v>
                </c:pt>
                <c:pt idx="2666">
                  <c:v>1.2693986614177533E-2</c:v>
                </c:pt>
                <c:pt idx="2667">
                  <c:v>1.2686635465013474E-2</c:v>
                </c:pt>
                <c:pt idx="2668">
                  <c:v>1.2679316067866431E-2</c:v>
                </c:pt>
                <c:pt idx="2669">
                  <c:v>1.2672028489975951E-2</c:v>
                </c:pt>
                <c:pt idx="2670">
                  <c:v>1.266477279857714E-2</c:v>
                </c:pt>
                <c:pt idx="2671">
                  <c:v>1.265697412877829E-2</c:v>
                </c:pt>
                <c:pt idx="2672">
                  <c:v>1.2649786508402887E-2</c:v>
                </c:pt>
                <c:pt idx="2673">
                  <c:v>1.2642630988371605E-2</c:v>
                </c:pt>
                <c:pt idx="2674">
                  <c:v>1.2635507635925441E-2</c:v>
                </c:pt>
                <c:pt idx="2675">
                  <c:v>1.2626674964530838E-2</c:v>
                </c:pt>
                <c:pt idx="2676">
                  <c:v>1.2619623315978724E-2</c:v>
                </c:pt>
                <c:pt idx="2677">
                  <c:v>1.2612604049867075E-2</c:v>
                </c:pt>
                <c:pt idx="2678">
                  <c:v>1.2605617233434414E-2</c:v>
                </c:pt>
                <c:pt idx="2679">
                  <c:v>1.2596862955919384E-2</c:v>
                </c:pt>
                <c:pt idx="2680">
                  <c:v>1.2591473102070525E-2</c:v>
                </c:pt>
                <c:pt idx="2681">
                  <c:v>1.2584586142988375E-2</c:v>
                </c:pt>
                <c:pt idx="2682">
                  <c:v>1.2577731908623074E-2</c:v>
                </c:pt>
                <c:pt idx="2683">
                  <c:v>1.2570910466213881E-2</c:v>
                </c:pt>
                <c:pt idx="2684">
                  <c:v>1.2564121883003527E-2</c:v>
                </c:pt>
                <c:pt idx="2685">
                  <c:v>1.2557366226235616E-2</c:v>
                </c:pt>
                <c:pt idx="2686">
                  <c:v>1.2550643563152011E-2</c:v>
                </c:pt>
                <c:pt idx="2687">
                  <c:v>1.2543953960997183E-2</c:v>
                </c:pt>
                <c:pt idx="2688">
                  <c:v>1.2537297487011259E-2</c:v>
                </c:pt>
                <c:pt idx="2689">
                  <c:v>1.2530674208439578E-2</c:v>
                </c:pt>
                <c:pt idx="2690">
                  <c:v>1.2524084192527481E-2</c:v>
                </c:pt>
                <c:pt idx="2691">
                  <c:v>1.2517527506516831E-2</c:v>
                </c:pt>
                <c:pt idx="2692">
                  <c:v>1.2511004217655575E-2</c:v>
                </c:pt>
                <c:pt idx="2693">
                  <c:v>1.2504514393189052E-2</c:v>
                </c:pt>
                <c:pt idx="2694">
                  <c:v>1.2498058100359997E-2</c:v>
                </c:pt>
                <c:pt idx="2695">
                  <c:v>1.2491635406416355E-2</c:v>
                </c:pt>
                <c:pt idx="2696">
                  <c:v>1.2485246378605201E-2</c:v>
                </c:pt>
                <c:pt idx="2697">
                  <c:v>1.2479122591171222E-2</c:v>
                </c:pt>
                <c:pt idx="2698">
                  <c:v>1.2472798889132724E-2</c:v>
                </c:pt>
                <c:pt idx="2699">
                  <c:v>1.2466509048883205E-2</c:v>
                </c:pt>
                <c:pt idx="2700">
                  <c:v>1.2459354925823618E-2</c:v>
                </c:pt>
                <c:pt idx="2701">
                  <c:v>1.2453808585186247E-2</c:v>
                </c:pt>
                <c:pt idx="2702">
                  <c:v>1.2447622966370829E-2</c:v>
                </c:pt>
                <c:pt idx="2703">
                  <c:v>1.2441471484422656E-2</c:v>
                </c:pt>
                <c:pt idx="2704">
                  <c:v>1.2435354206596628E-2</c:v>
                </c:pt>
                <c:pt idx="2705">
                  <c:v>1.2429271200142426E-2</c:v>
                </c:pt>
                <c:pt idx="2706">
                  <c:v>1.2423222532307128E-2</c:v>
                </c:pt>
                <c:pt idx="2707">
                  <c:v>1.2417208270347372E-2</c:v>
                </c:pt>
                <c:pt idx="2708">
                  <c:v>1.2411228481513707E-2</c:v>
                </c:pt>
                <c:pt idx="2709">
                  <c:v>1.2405283233057559E-2</c:v>
                </c:pt>
                <c:pt idx="2710">
                  <c:v>1.2399574917411511E-2</c:v>
                </c:pt>
                <c:pt idx="2711">
                  <c:v>1.239369666408917E-2</c:v>
                </c:pt>
                <c:pt idx="2712">
                  <c:v>1.2387853146812077E-2</c:v>
                </c:pt>
                <c:pt idx="2713">
                  <c:v>1.2378740819559758E-2</c:v>
                </c:pt>
                <c:pt idx="2714">
                  <c:v>1.2375448605135165E-2</c:v>
                </c:pt>
                <c:pt idx="2715">
                  <c:v>1.2370531683800904E-2</c:v>
                </c:pt>
                <c:pt idx="2716">
                  <c:v>1.236482778325166E-2</c:v>
                </c:pt>
                <c:pt idx="2717">
                  <c:v>1.235915895502724E-2</c:v>
                </c:pt>
                <c:pt idx="2718">
                  <c:v>1.2353525266378467E-2</c:v>
                </c:pt>
                <c:pt idx="2719">
                  <c:v>1.2348108523214663E-2</c:v>
                </c:pt>
                <c:pt idx="2720">
                  <c:v>1.2342542973884818E-2</c:v>
                </c:pt>
                <c:pt idx="2721">
                  <c:v>1.2337012759807919E-2</c:v>
                </c:pt>
                <c:pt idx="2722">
                  <c:v>1.2331517948240389E-2</c:v>
                </c:pt>
                <c:pt idx="2723">
                  <c:v>1.2325714157095574E-2</c:v>
                </c:pt>
                <c:pt idx="2724">
                  <c:v>1.2320295084981052E-2</c:v>
                </c:pt>
                <c:pt idx="2725">
                  <c:v>1.2314911629359764E-2</c:v>
                </c:pt>
                <c:pt idx="2726">
                  <c:v>1.2309563857492689E-2</c:v>
                </c:pt>
                <c:pt idx="2727">
                  <c:v>1.2304414447168455E-2</c:v>
                </c:pt>
                <c:pt idx="2728">
                  <c:v>1.2299135853536808E-2</c:v>
                </c:pt>
                <c:pt idx="2729">
                  <c:v>1.2293893139344361E-2</c:v>
                </c:pt>
                <c:pt idx="2730">
                  <c:v>1.2288686371852474E-2</c:v>
                </c:pt>
                <c:pt idx="2731">
                  <c:v>1.2283515618327781E-2</c:v>
                </c:pt>
                <c:pt idx="2732">
                  <c:v>1.2278230351866917E-2</c:v>
                </c:pt>
                <c:pt idx="2733">
                  <c:v>1.2273134249663212E-2</c:v>
                </c:pt>
                <c:pt idx="2734">
                  <c:v>1.2268074369331094E-2</c:v>
                </c:pt>
                <c:pt idx="2735">
                  <c:v>1.2263050778138497E-2</c:v>
                </c:pt>
                <c:pt idx="2736">
                  <c:v>1.2258063543354217E-2</c:v>
                </c:pt>
                <c:pt idx="2737">
                  <c:v>1.225311273224532E-2</c:v>
                </c:pt>
                <c:pt idx="2738">
                  <c:v>1.2248198412082337E-2</c:v>
                </c:pt>
                <c:pt idx="2739">
                  <c:v>1.2243320650136679E-2</c:v>
                </c:pt>
                <c:pt idx="2740">
                  <c:v>1.2238479513678012E-2</c:v>
                </c:pt>
                <c:pt idx="2741">
                  <c:v>1.2233675069978611E-2</c:v>
                </c:pt>
                <c:pt idx="2742">
                  <c:v>1.222890738631075E-2</c:v>
                </c:pt>
                <c:pt idx="2743">
                  <c:v>1.2224176529945834E-2</c:v>
                </c:pt>
                <c:pt idx="2744">
                  <c:v>1.2219482568160484E-2</c:v>
                </c:pt>
                <c:pt idx="2745">
                  <c:v>1.2214825568227844E-2</c:v>
                </c:pt>
                <c:pt idx="2746">
                  <c:v>1.2210205597422794E-2</c:v>
                </c:pt>
                <c:pt idx="2747">
                  <c:v>1.2205622723021083E-2</c:v>
                </c:pt>
                <c:pt idx="2748">
                  <c:v>1.2201077012299335E-2</c:v>
                </c:pt>
                <c:pt idx="2749">
                  <c:v>1.2196677128201612E-2</c:v>
                </c:pt>
                <c:pt idx="2750">
                  <c:v>1.219220342111068E-2</c:v>
                </c:pt>
                <c:pt idx="2751">
                  <c:v>1.2187767073410053E-2</c:v>
                </c:pt>
                <c:pt idx="2752">
                  <c:v>1.2183368152379541E-2</c:v>
                </c:pt>
                <c:pt idx="2753">
                  <c:v>1.2178908268636808E-2</c:v>
                </c:pt>
                <c:pt idx="2754">
                  <c:v>1.2174586952849864E-2</c:v>
                </c:pt>
                <c:pt idx="2755">
                  <c:v>1.2170303271701806E-2</c:v>
                </c:pt>
                <c:pt idx="2756">
                  <c:v>1.2166057292475331E-2</c:v>
                </c:pt>
                <c:pt idx="2757">
                  <c:v>1.2161849082452273E-2</c:v>
                </c:pt>
                <c:pt idx="2758">
                  <c:v>1.215767870891794E-2</c:v>
                </c:pt>
                <c:pt idx="2759">
                  <c:v>1.2153546239159378E-2</c:v>
                </c:pt>
                <c:pt idx="2760">
                  <c:v>1.2149451740459286E-2</c:v>
                </c:pt>
                <c:pt idx="2761">
                  <c:v>1.2145395280107319E-2</c:v>
                </c:pt>
                <c:pt idx="2762">
                  <c:v>1.2141527743010805E-2</c:v>
                </c:pt>
                <c:pt idx="2763">
                  <c:v>1.2137542351354114E-2</c:v>
                </c:pt>
                <c:pt idx="2764">
                  <c:v>1.2133595187636459E-2</c:v>
                </c:pt>
                <c:pt idx="2765">
                  <c:v>1.2129686319144461E-2</c:v>
                </c:pt>
                <c:pt idx="2766">
                  <c:v>1.2125815813168295E-2</c:v>
                </c:pt>
                <c:pt idx="2767">
                  <c:v>1.2121983736997244E-2</c:v>
                </c:pt>
                <c:pt idx="2768">
                  <c:v>1.2118190157921482E-2</c:v>
                </c:pt>
                <c:pt idx="2769">
                  <c:v>1.2114435143232072E-2</c:v>
                </c:pt>
                <c:pt idx="2770">
                  <c:v>1.2110718760222738E-2</c:v>
                </c:pt>
                <c:pt idx="2771">
                  <c:v>1.2107093198513727E-2</c:v>
                </c:pt>
                <c:pt idx="2772">
                  <c:v>1.2103451621507045E-2</c:v>
                </c:pt>
                <c:pt idx="2773">
                  <c:v>1.2099848871915354E-2</c:v>
                </c:pt>
                <c:pt idx="2774">
                  <c:v>1.2096285017033137E-2</c:v>
                </c:pt>
                <c:pt idx="2775">
                  <c:v>1.2092636544228121E-2</c:v>
                </c:pt>
                <c:pt idx="2776">
                  <c:v>1.2089158734075215E-2</c:v>
                </c:pt>
                <c:pt idx="2777">
                  <c:v>1.2085720038975244E-2</c:v>
                </c:pt>
                <c:pt idx="2778">
                  <c:v>1.2082320526229156E-2</c:v>
                </c:pt>
                <c:pt idx="2779">
                  <c:v>1.2078990423828671E-2</c:v>
                </c:pt>
                <c:pt idx="2780">
                  <c:v>1.2075666767964736E-2</c:v>
                </c:pt>
                <c:pt idx="2781">
                  <c:v>1.2072382490210365E-2</c:v>
                </c:pt>
                <c:pt idx="2782">
                  <c:v>1.2069137657869961E-2</c:v>
                </c:pt>
                <c:pt idx="2783">
                  <c:v>1.206593233824705E-2</c:v>
                </c:pt>
                <c:pt idx="2784">
                  <c:v>1.2062750048217958E-2</c:v>
                </c:pt>
                <c:pt idx="2785">
                  <c:v>1.2059626696482452E-2</c:v>
                </c:pt>
                <c:pt idx="2786">
                  <c:v>1.2056543065550982E-2</c:v>
                </c:pt>
                <c:pt idx="2787">
                  <c:v>1.2053499222731448E-2</c:v>
                </c:pt>
                <c:pt idx="2788">
                  <c:v>1.20504952353387E-2</c:v>
                </c:pt>
                <c:pt idx="2789">
                  <c:v>1.2047531170681504E-2</c:v>
                </c:pt>
                <c:pt idx="2790">
                  <c:v>1.2044607096075579E-2</c:v>
                </c:pt>
                <c:pt idx="2791">
                  <c:v>1.2041723078834034E-2</c:v>
                </c:pt>
                <c:pt idx="2792">
                  <c:v>1.2038879186273459E-2</c:v>
                </c:pt>
                <c:pt idx="2793">
                  <c:v>1.2036075485711308E-2</c:v>
                </c:pt>
                <c:pt idx="2794">
                  <c:v>1.2033312044463302E-2</c:v>
                </c:pt>
                <c:pt idx="2795">
                  <c:v>1.2030588929847765E-2</c:v>
                </c:pt>
                <c:pt idx="2796">
                  <c:v>1.2027906209186494E-2</c:v>
                </c:pt>
                <c:pt idx="2797">
                  <c:v>1.2025263949798685E-2</c:v>
                </c:pt>
                <c:pt idx="2798">
                  <c:v>1.2022662219007009E-2</c:v>
                </c:pt>
                <c:pt idx="2799">
                  <c:v>1.2020101084132396E-2</c:v>
                </c:pt>
                <c:pt idx="2800">
                  <c:v>1.2017580612501858E-2</c:v>
                </c:pt>
                <c:pt idx="2801">
                  <c:v>1.2015069993746521E-2</c:v>
                </c:pt>
                <c:pt idx="2802">
                  <c:v>1.2012628205088657E-2</c:v>
                </c:pt>
                <c:pt idx="2803">
                  <c:v>1.2010227275464752E-2</c:v>
                </c:pt>
                <c:pt idx="2804">
                  <c:v>1.2007867272202927E-2</c:v>
                </c:pt>
                <c:pt idx="2805">
                  <c:v>1.2005548262629544E-2</c:v>
                </c:pt>
                <c:pt idx="2806">
                  <c:v>1.2003315481089219E-2</c:v>
                </c:pt>
                <c:pt idx="2807">
                  <c:v>1.200108153731925E-2</c:v>
                </c:pt>
                <c:pt idx="2808">
                  <c:v>1.1998888795425105E-2</c:v>
                </c:pt>
                <c:pt idx="2809">
                  <c:v>1.1996737322737273E-2</c:v>
                </c:pt>
                <c:pt idx="2810">
                  <c:v>1.1994627186593195E-2</c:v>
                </c:pt>
                <c:pt idx="2811">
                  <c:v>1.1992558454327703E-2</c:v>
                </c:pt>
                <c:pt idx="2812">
                  <c:v>1.1990531193281712E-2</c:v>
                </c:pt>
                <c:pt idx="2813">
                  <c:v>1.1988545470790058E-2</c:v>
                </c:pt>
                <c:pt idx="2814">
                  <c:v>1.1986464930738627E-2</c:v>
                </c:pt>
                <c:pt idx="2815">
                  <c:v>1.1984556635961319E-2</c:v>
                </c:pt>
                <c:pt idx="2816">
                  <c:v>1.1982690069348045E-2</c:v>
                </c:pt>
                <c:pt idx="2817">
                  <c:v>1.1980865298239607E-2</c:v>
                </c:pt>
                <c:pt idx="2818">
                  <c:v>1.1979082389976803E-2</c:v>
                </c:pt>
                <c:pt idx="2819">
                  <c:v>1.1977341411903097E-2</c:v>
                </c:pt>
                <c:pt idx="2820">
                  <c:v>1.1975642431360178E-2</c:v>
                </c:pt>
                <c:pt idx="2821">
                  <c:v>1.1973985515694174E-2</c:v>
                </c:pt>
                <c:pt idx="2822">
                  <c:v>1.1972370732252102E-2</c:v>
                </c:pt>
                <c:pt idx="2823">
                  <c:v>1.1970703811416211E-2</c:v>
                </c:pt>
                <c:pt idx="2824">
                  <c:v>1.1969170513814966E-2</c:v>
                </c:pt>
                <c:pt idx="2825">
                  <c:v>1.1967679544260406E-2</c:v>
                </c:pt>
                <c:pt idx="2826">
                  <c:v>1.1966230970100007E-2</c:v>
                </c:pt>
                <c:pt idx="2827">
                  <c:v>1.1965144616791165E-2</c:v>
                </c:pt>
                <c:pt idx="2828">
                  <c:v>1.1963790054098717E-2</c:v>
                </c:pt>
                <c:pt idx="2829">
                  <c:v>1.196247810754732E-2</c:v>
                </c:pt>
                <c:pt idx="2830">
                  <c:v>1.1961208844496137E-2</c:v>
                </c:pt>
                <c:pt idx="2831">
                  <c:v>1.1959982332305196E-2</c:v>
                </c:pt>
                <c:pt idx="2832">
                  <c:v>1.1958676666476181E-2</c:v>
                </c:pt>
                <c:pt idx="2833">
                  <c:v>1.1957532820058158E-2</c:v>
                </c:pt>
                <c:pt idx="2834">
                  <c:v>1.1956431920350938E-2</c:v>
                </c:pt>
                <c:pt idx="2835">
                  <c:v>1.1955374034721293E-2</c:v>
                </c:pt>
                <c:pt idx="2836">
                  <c:v>1.1954493391995967E-2</c:v>
                </c:pt>
                <c:pt idx="2837">
                  <c:v>1.1953524799627916E-2</c:v>
                </c:pt>
                <c:pt idx="2838">
                  <c:v>1.1952599429683766E-2</c:v>
                </c:pt>
                <c:pt idx="2839">
                  <c:v>1.1951717349538319E-2</c:v>
                </c:pt>
                <c:pt idx="2840">
                  <c:v>1.1950878626562031E-2</c:v>
                </c:pt>
                <c:pt idx="2841">
                  <c:v>1.1950083328131441E-2</c:v>
                </c:pt>
                <c:pt idx="2842">
                  <c:v>1.1949331521619613E-2</c:v>
                </c:pt>
                <c:pt idx="2843">
                  <c:v>1.1948623274406562E-2</c:v>
                </c:pt>
                <c:pt idx="2844">
                  <c:v>1.1947958653870565E-2</c:v>
                </c:pt>
                <c:pt idx="2845">
                  <c:v>1.1947337727391635E-2</c:v>
                </c:pt>
                <c:pt idx="2846">
                  <c:v>1.194676056234892E-2</c:v>
                </c:pt>
                <c:pt idx="2847">
                  <c:v>1.1946227226129385E-2</c:v>
                </c:pt>
                <c:pt idx="2848">
                  <c:v>1.1945737786113911E-2</c:v>
                </c:pt>
                <c:pt idx="2849">
                  <c:v>1.1945292309688597E-2</c:v>
                </c:pt>
                <c:pt idx="2850">
                  <c:v>1.1944890864243017E-2</c:v>
                </c:pt>
                <c:pt idx="2851">
                  <c:v>1.1944533517165002E-2</c:v>
                </c:pt>
                <c:pt idx="2852">
                  <c:v>1.1944220335843256E-2</c:v>
                </c:pt>
                <c:pt idx="2853">
                  <c:v>1.1943764303982324E-2</c:v>
                </c:pt>
                <c:pt idx="2854">
                  <c:v>1.1943536486850133E-2</c:v>
                </c:pt>
                <c:pt idx="2855">
                  <c:v>1.1943353031370754E-2</c:v>
                </c:pt>
                <c:pt idx="2856">
                  <c:v>1.1943214004938189E-2</c:v>
                </c:pt>
                <c:pt idx="2857">
                  <c:v>1.1943119474947321E-2</c:v>
                </c:pt>
                <c:pt idx="2858">
                  <c:v>1.1943272502844212E-2</c:v>
                </c:pt>
                <c:pt idx="2859">
                  <c:v>1.1943270368870345E-2</c:v>
                </c:pt>
                <c:pt idx="2860">
                  <c:v>1.1943312939827538E-2</c:v>
                </c:pt>
                <c:pt idx="2861">
                  <c:v>1.1943400283120137E-2</c:v>
                </c:pt>
                <c:pt idx="2862">
                  <c:v>1.1943532466153352E-2</c:v>
                </c:pt>
                <c:pt idx="2863">
                  <c:v>1.1943709556335001E-2</c:v>
                </c:pt>
                <c:pt idx="2864">
                  <c:v>1.1943931621069428E-2</c:v>
                </c:pt>
                <c:pt idx="2865">
                  <c:v>1.1944198727770533E-2</c:v>
                </c:pt>
                <c:pt idx="2866">
                  <c:v>1.1944053703051516E-2</c:v>
                </c:pt>
                <c:pt idx="2867">
                  <c:v>1.1944404593851488E-2</c:v>
                </c:pt>
                <c:pt idx="2868">
                  <c:v>1.1944800716224613E-2</c:v>
                </c:pt>
                <c:pt idx="2869">
                  <c:v>1.1945242137584522E-2</c:v>
                </c:pt>
                <c:pt idx="2870">
                  <c:v>1.1946044144866315E-2</c:v>
                </c:pt>
                <c:pt idx="2871">
                  <c:v>1.1946340891384466E-2</c:v>
                </c:pt>
                <c:pt idx="2872">
                  <c:v>1.194692511986517E-2</c:v>
                </c:pt>
                <c:pt idx="2873">
                  <c:v>1.1947554926624804E-2</c:v>
                </c:pt>
                <c:pt idx="2874">
                  <c:v>1.1948230379081437E-2</c:v>
                </c:pt>
                <c:pt idx="2875">
                  <c:v>1.1948693447188363E-2</c:v>
                </c:pt>
                <c:pt idx="2876">
                  <c:v>1.1949457085457386E-2</c:v>
                </c:pt>
                <c:pt idx="2877">
                  <c:v>1.195026656535533E-2</c:v>
                </c:pt>
                <c:pt idx="2878">
                  <c:v>1.1951121954303317E-2</c:v>
                </c:pt>
                <c:pt idx="2879">
                  <c:v>1.1953383394751226E-2</c:v>
                </c:pt>
                <c:pt idx="2880">
                  <c:v>1.1954347476913414E-2</c:v>
                </c:pt>
                <c:pt idx="2881">
                  <c:v>1.1955357702147092E-2</c:v>
                </c:pt>
                <c:pt idx="2882">
                  <c:v>1.1956414137899588E-2</c:v>
                </c:pt>
                <c:pt idx="2883">
                  <c:v>1.1956659697044269E-2</c:v>
                </c:pt>
                <c:pt idx="2884">
                  <c:v>1.1957798674184564E-2</c:v>
                </c:pt>
                <c:pt idx="2885">
                  <c:v>1.195968225572234E-2</c:v>
                </c:pt>
                <c:pt idx="2886">
                  <c:v>1.1960215877234153E-2</c:v>
                </c:pt>
                <c:pt idx="2887">
                  <c:v>1.1961494238028956E-2</c:v>
                </c:pt>
                <c:pt idx="2888">
                  <c:v>1.1963726950304574E-2</c:v>
                </c:pt>
                <c:pt idx="2889">
                  <c:v>1.1965108748233418E-2</c:v>
                </c:pt>
                <c:pt idx="2890">
                  <c:v>1.1966537296286035E-2</c:v>
                </c:pt>
                <c:pt idx="2891">
                  <c:v>1.1968012661925057E-2</c:v>
                </c:pt>
                <c:pt idx="2892">
                  <c:v>1.196953491261056E-2</c:v>
                </c:pt>
                <c:pt idx="2893">
                  <c:v>1.1971104115805179E-2</c:v>
                </c:pt>
                <c:pt idx="2894">
                  <c:v>1.1972720338973245E-2</c:v>
                </c:pt>
                <c:pt idx="2895">
                  <c:v>1.197438364958164E-2</c:v>
                </c:pt>
                <c:pt idx="2896">
                  <c:v>1.1975104403970028E-2</c:v>
                </c:pt>
                <c:pt idx="2897">
                  <c:v>1.1977851802994606E-2</c:v>
                </c:pt>
                <c:pt idx="2898">
                  <c:v>1.1979656780741447E-2</c:v>
                </c:pt>
                <c:pt idx="2899">
                  <c:v>1.1981509115814007E-2</c:v>
                </c:pt>
                <c:pt idx="2900">
                  <c:v>1.1983408875686826E-2</c:v>
                </c:pt>
                <c:pt idx="2901">
                  <c:v>1.198535612783784E-2</c:v>
                </c:pt>
                <c:pt idx="2902">
                  <c:v>1.1987350939747539E-2</c:v>
                </c:pt>
                <c:pt idx="2903">
                  <c:v>1.198939337889641E-2</c:v>
                </c:pt>
                <c:pt idx="2904">
                  <c:v>1.1991483512769198E-2</c:v>
                </c:pt>
                <c:pt idx="2905">
                  <c:v>1.1992538029452162E-2</c:v>
                </c:pt>
                <c:pt idx="2906">
                  <c:v>1.1994713251413396E-2</c:v>
                </c:pt>
                <c:pt idx="2907">
                  <c:v>1.1996936351277592E-2</c:v>
                </c:pt>
                <c:pt idx="2908">
                  <c:v>1.1999207396526592E-2</c:v>
                </c:pt>
                <c:pt idx="2909">
                  <c:v>1.2002651965028381E-2</c:v>
                </c:pt>
                <c:pt idx="2910">
                  <c:v>1.2005029684498207E-2</c:v>
                </c:pt>
                <c:pt idx="2911">
                  <c:v>1.2007455571130206E-2</c:v>
                </c:pt>
                <c:pt idx="2912">
                  <c:v>1.2009929692421026E-2</c:v>
                </c:pt>
                <c:pt idx="2913">
                  <c:v>1.2012452115874966E-2</c:v>
                </c:pt>
                <c:pt idx="2914">
                  <c:v>1.2015022908992075E-2</c:v>
                </c:pt>
                <c:pt idx="2915">
                  <c:v>1.2017642139280053E-2</c:v>
                </c:pt>
                <c:pt idx="2916">
                  <c:v>1.202030987424235E-2</c:v>
                </c:pt>
                <c:pt idx="2917">
                  <c:v>1.2023026181390921E-2</c:v>
                </c:pt>
                <c:pt idx="2918">
                  <c:v>1.2024569692442772E-2</c:v>
                </c:pt>
                <c:pt idx="2919">
                  <c:v>1.2027372591241106E-2</c:v>
                </c:pt>
                <c:pt idx="2920">
                  <c:v>1.2030224245349559E-2</c:v>
                </c:pt>
                <c:pt idx="2921">
                  <c:v>1.2033124722277206E-2</c:v>
                </c:pt>
                <c:pt idx="2922">
                  <c:v>1.2037353087223299E-2</c:v>
                </c:pt>
                <c:pt idx="2923">
                  <c:v>1.2040798745094918E-2</c:v>
                </c:pt>
                <c:pt idx="2924">
                  <c:v>1.2043440796879237E-2</c:v>
                </c:pt>
                <c:pt idx="2925">
                  <c:v>1.2046558300649095E-2</c:v>
                </c:pt>
                <c:pt idx="2926">
                  <c:v>1.2049724993733555E-2</c:v>
                </c:pt>
                <c:pt idx="2927">
                  <c:v>1.2052940943656621E-2</c:v>
                </c:pt>
                <c:pt idx="2928">
                  <c:v>1.2056206217937033E-2</c:v>
                </c:pt>
                <c:pt idx="2929">
                  <c:v>1.20595208840988E-2</c:v>
                </c:pt>
                <c:pt idx="2930">
                  <c:v>1.2062885009668563E-2</c:v>
                </c:pt>
                <c:pt idx="2931">
                  <c:v>1.2066754130750453E-2</c:v>
                </c:pt>
                <c:pt idx="2932">
                  <c:v>1.2070221049304433E-2</c:v>
                </c:pt>
                <c:pt idx="2933">
                  <c:v>1.2073737636376406E-2</c:v>
                </c:pt>
                <c:pt idx="2934">
                  <c:v>1.2077303959501916E-2</c:v>
                </c:pt>
                <c:pt idx="2935">
                  <c:v>1.2080449892170896E-2</c:v>
                </c:pt>
                <c:pt idx="2936">
                  <c:v>1.2085167732076013E-2</c:v>
                </c:pt>
                <c:pt idx="2937">
                  <c:v>1.2087824424658861E-2</c:v>
                </c:pt>
                <c:pt idx="2938">
                  <c:v>1.2091586656664354E-2</c:v>
                </c:pt>
                <c:pt idx="2939">
                  <c:v>1.2095398955903724E-2</c:v>
                </c:pt>
                <c:pt idx="2940">
                  <c:v>1.2100306543193641E-2</c:v>
                </c:pt>
                <c:pt idx="2941">
                  <c:v>1.2104230088162561E-2</c:v>
                </c:pt>
                <c:pt idx="2942">
                  <c:v>1.2108203919218949E-2</c:v>
                </c:pt>
                <c:pt idx="2943">
                  <c:v>1.2112228103920939E-2</c:v>
                </c:pt>
                <c:pt idx="2944">
                  <c:v>1.2116302709827531E-2</c:v>
                </c:pt>
                <c:pt idx="2945">
                  <c:v>1.212042780450207E-2</c:v>
                </c:pt>
                <c:pt idx="2946">
                  <c:v>1.2124603455507907E-2</c:v>
                </c:pt>
                <c:pt idx="2947">
                  <c:v>1.2128829730412729E-2</c:v>
                </c:pt>
                <c:pt idx="2948">
                  <c:v>1.2133106696785096E-2</c:v>
                </c:pt>
                <c:pt idx="2949">
                  <c:v>1.2137434422195306E-2</c:v>
                </c:pt>
                <c:pt idx="2950">
                  <c:v>1.2141812974218869E-2</c:v>
                </c:pt>
                <c:pt idx="2951">
                  <c:v>1.2146242420430426E-2</c:v>
                </c:pt>
                <c:pt idx="2952">
                  <c:v>1.2150722828407226E-2</c:v>
                </c:pt>
                <c:pt idx="2953">
                  <c:v>1.215525426573086E-2</c:v>
                </c:pt>
                <c:pt idx="2954">
                  <c:v>1.2159836799982922E-2</c:v>
                </c:pt>
                <c:pt idx="2955">
                  <c:v>1.216447049874848E-2</c:v>
                </c:pt>
                <c:pt idx="2956">
                  <c:v>1.2169155429616076E-2</c:v>
                </c:pt>
                <c:pt idx="2957">
                  <c:v>1.2173338052363062E-2</c:v>
                </c:pt>
                <c:pt idx="2958">
                  <c:v>1.2178121806821995E-2</c:v>
                </c:pt>
                <c:pt idx="2959">
                  <c:v>1.218295698952984E-2</c:v>
                </c:pt>
                <c:pt idx="2960">
                  <c:v>1.2187843668075607E-2</c:v>
                </c:pt>
                <c:pt idx="2961">
                  <c:v>1.219335093118098E-2</c:v>
                </c:pt>
                <c:pt idx="2962">
                  <c:v>1.2198344674115799E-2</c:v>
                </c:pt>
                <c:pt idx="2963">
                  <c:v>1.2203390122328069E-2</c:v>
                </c:pt>
                <c:pt idx="2964">
                  <c:v>1.220848734342371E-2</c:v>
                </c:pt>
                <c:pt idx="2965">
                  <c:v>1.2213636405010383E-2</c:v>
                </c:pt>
                <c:pt idx="2966">
                  <c:v>1.2218837374700956E-2</c:v>
                </c:pt>
                <c:pt idx="2967">
                  <c:v>1.2224090320106566E-2</c:v>
                </c:pt>
                <c:pt idx="2968">
                  <c:v>1.2229395308843561E-2</c:v>
                </c:pt>
                <c:pt idx="2969">
                  <c:v>1.2234752408530893E-2</c:v>
                </c:pt>
                <c:pt idx="2970">
                  <c:v>1.223895389490437E-2</c:v>
                </c:pt>
                <c:pt idx="2971">
                  <c:v>1.2244407560241477E-2</c:v>
                </c:pt>
                <c:pt idx="2972">
                  <c:v>1.2249913526015455E-2</c:v>
                </c:pt>
                <c:pt idx="2973">
                  <c:v>1.2255471859847766E-2</c:v>
                </c:pt>
                <c:pt idx="2974">
                  <c:v>1.2261888452265168E-2</c:v>
                </c:pt>
                <c:pt idx="2975">
                  <c:v>1.2267559231069036E-2</c:v>
                </c:pt>
                <c:pt idx="2976">
                  <c:v>1.22732825904599E-2</c:v>
                </c:pt>
                <c:pt idx="2977">
                  <c:v>1.2279058598066328E-2</c:v>
                </c:pt>
                <c:pt idx="2978">
                  <c:v>1.2284887321518667E-2</c:v>
                </c:pt>
                <c:pt idx="2979">
                  <c:v>1.2290129348323508E-2</c:v>
                </c:pt>
                <c:pt idx="2980">
                  <c:v>1.2296059716573913E-2</c:v>
                </c:pt>
                <c:pt idx="2981">
                  <c:v>1.2302042996844252E-2</c:v>
                </c:pt>
                <c:pt idx="2982">
                  <c:v>1.2308079256769413E-2</c:v>
                </c:pt>
                <c:pt idx="2983">
                  <c:v>1.2316136197439745E-2</c:v>
                </c:pt>
                <c:pt idx="2984">
                  <c:v>1.232229067211746E-2</c:v>
                </c:pt>
                <c:pt idx="2985">
                  <c:v>1.2328498349638176E-2</c:v>
                </c:pt>
                <c:pt idx="2986">
                  <c:v>1.2334759297665159E-2</c:v>
                </c:pt>
                <c:pt idx="2987">
                  <c:v>1.2341307015861634E-2</c:v>
                </c:pt>
                <c:pt idx="2988">
                  <c:v>1.2347678296546209E-2</c:v>
                </c:pt>
                <c:pt idx="2989">
                  <c:v>1.2354103053624206E-2</c:v>
                </c:pt>
                <c:pt idx="2990">
                  <c:v>1.2360581354762819E-2</c:v>
                </c:pt>
                <c:pt idx="2991">
                  <c:v>1.2367802460398989E-2</c:v>
                </c:pt>
                <c:pt idx="2992">
                  <c:v>1.2374392126091233E-2</c:v>
                </c:pt>
                <c:pt idx="2993">
                  <c:v>1.2381035545660479E-2</c:v>
                </c:pt>
                <c:pt idx="2994">
                  <c:v>1.238773278678737E-2</c:v>
                </c:pt>
                <c:pt idx="2995">
                  <c:v>1.2394483917159501E-2</c:v>
                </c:pt>
                <c:pt idx="2996">
                  <c:v>1.2401289004464468E-2</c:v>
                </c:pt>
                <c:pt idx="2997">
                  <c:v>1.24081481163916E-2</c:v>
                </c:pt>
                <c:pt idx="2998">
                  <c:v>1.2415061320635447E-2</c:v>
                </c:pt>
                <c:pt idx="2999">
                  <c:v>1.2422028682608029E-2</c:v>
                </c:pt>
                <c:pt idx="3000">
                  <c:v>1.2429049107049813E-2</c:v>
                </c:pt>
                <c:pt idx="3001">
                  <c:v>1.2436118450128564E-2</c:v>
                </c:pt>
                <c:pt idx="3002">
                  <c:v>1.2443232067638393E-2</c:v>
                </c:pt>
                <c:pt idx="3003">
                  <c:v>1.2450385308135721E-2</c:v>
                </c:pt>
                <c:pt idx="3004">
                  <c:v>1.2457573512938415E-2</c:v>
                </c:pt>
                <c:pt idx="3005">
                  <c:v>1.2464792016125778E-2</c:v>
                </c:pt>
                <c:pt idx="3006">
                  <c:v>1.2472036144540299E-2</c:v>
                </c:pt>
                <c:pt idx="3007">
                  <c:v>1.2479301217778956E-2</c:v>
                </c:pt>
                <c:pt idx="3008">
                  <c:v>1.2486582548203645E-2</c:v>
                </c:pt>
                <c:pt idx="3009">
                  <c:v>1.2493137497314965E-2</c:v>
                </c:pt>
                <c:pt idx="3010">
                  <c:v>1.2500437353822367E-2</c:v>
                </c:pt>
                <c:pt idx="3011">
                  <c:v>1.2507739466009369E-2</c:v>
                </c:pt>
                <c:pt idx="3012">
                  <c:v>1.2515039065910605E-2</c:v>
                </c:pt>
                <c:pt idx="3013">
                  <c:v>1.2525280502845491E-2</c:v>
                </c:pt>
                <c:pt idx="3014">
                  <c:v>1.2530354783127291E-2</c:v>
                </c:pt>
                <c:pt idx="3015">
                  <c:v>1.2537632955048955E-2</c:v>
                </c:pt>
                <c:pt idx="3016">
                  <c:v>1.254490375593814E-2</c:v>
                </c:pt>
                <c:pt idx="3017">
                  <c:v>1.2552167158454976E-2</c:v>
                </c:pt>
                <c:pt idx="3018">
                  <c:v>1.2559423135264805E-2</c:v>
                </c:pt>
                <c:pt idx="3019">
                  <c:v>1.2566671659028628E-2</c:v>
                </c:pt>
                <c:pt idx="3020">
                  <c:v>1.257391270241005E-2</c:v>
                </c:pt>
                <c:pt idx="3021">
                  <c:v>1.2581146238070941E-2</c:v>
                </c:pt>
                <c:pt idx="3022">
                  <c:v>1.2586903125837878E-2</c:v>
                </c:pt>
                <c:pt idx="3023">
                  <c:v>1.2594122150338727E-2</c:v>
                </c:pt>
                <c:pt idx="3024">
                  <c:v>1.260133358925053E-2</c:v>
                </c:pt>
                <c:pt idx="3025">
                  <c:v>1.2608537415240484E-2</c:v>
                </c:pt>
                <c:pt idx="3026">
                  <c:v>1.2615733600971346E-2</c:v>
                </c:pt>
                <c:pt idx="3027">
                  <c:v>1.2622922119109425E-2</c:v>
                </c:pt>
                <c:pt idx="3028">
                  <c:v>1.263010294231659E-2</c:v>
                </c:pt>
                <c:pt idx="3029">
                  <c:v>1.2637276043258261E-2</c:v>
                </c:pt>
                <c:pt idx="3030">
                  <c:v>1.2644441394597195E-2</c:v>
                </c:pt>
                <c:pt idx="3031">
                  <c:v>1.2650867106550175E-2</c:v>
                </c:pt>
                <c:pt idx="3032">
                  <c:v>1.2658017188241839E-2</c:v>
                </c:pt>
                <c:pt idx="3033">
                  <c:v>1.2665159440406812E-2</c:v>
                </c:pt>
                <c:pt idx="3034">
                  <c:v>1.2672293835712355E-2</c:v>
                </c:pt>
                <c:pt idx="3035">
                  <c:v>1.2681612117217292E-2</c:v>
                </c:pt>
                <c:pt idx="3036">
                  <c:v>1.2688729756447468E-2</c:v>
                </c:pt>
                <c:pt idx="3037">
                  <c:v>1.2695839450533103E-2</c:v>
                </c:pt>
                <c:pt idx="3038">
                  <c:v>1.2702941172135196E-2</c:v>
                </c:pt>
                <c:pt idx="3039">
                  <c:v>1.2709305611132839E-2</c:v>
                </c:pt>
                <c:pt idx="3040">
                  <c:v>1.2716391634434153E-2</c:v>
                </c:pt>
                <c:pt idx="3041">
                  <c:v>1.2723469605330133E-2</c:v>
                </c:pt>
                <c:pt idx="3042">
                  <c:v>1.2730539496476494E-2</c:v>
                </c:pt>
                <c:pt idx="3043">
                  <c:v>1.2737601280538623E-2</c:v>
                </c:pt>
                <c:pt idx="3044">
                  <c:v>1.2745382548508521E-2</c:v>
                </c:pt>
                <c:pt idx="3045">
                  <c:v>1.2752427697182531E-2</c:v>
                </c:pt>
                <c:pt idx="3046">
                  <c:v>1.2759464654644484E-2</c:v>
                </c:pt>
                <c:pt idx="3047">
                  <c:v>1.2766493393553645E-2</c:v>
                </c:pt>
                <c:pt idx="3048">
                  <c:v>1.2773513886567533E-2</c:v>
                </c:pt>
                <c:pt idx="3049">
                  <c:v>1.2780526106344543E-2</c:v>
                </c:pt>
                <c:pt idx="3050">
                  <c:v>1.2787530025543937E-2</c:v>
                </c:pt>
                <c:pt idx="3051">
                  <c:v>1.2794525616821499E-2</c:v>
                </c:pt>
                <c:pt idx="3052">
                  <c:v>1.2801512852835624E-2</c:v>
                </c:pt>
                <c:pt idx="3053">
                  <c:v>1.2808491706244705E-2</c:v>
                </c:pt>
                <c:pt idx="3054">
                  <c:v>1.2815462149706264E-2</c:v>
                </c:pt>
                <c:pt idx="3055">
                  <c:v>1.2822424155876958E-2</c:v>
                </c:pt>
                <c:pt idx="3056">
                  <c:v>1.2829377697413441E-2</c:v>
                </c:pt>
                <c:pt idx="3057">
                  <c:v>1.2836322746972368E-2</c:v>
                </c:pt>
                <c:pt idx="3058">
                  <c:v>1.2843259277212131E-2</c:v>
                </c:pt>
                <c:pt idx="3059">
                  <c:v>1.2850187260789387E-2</c:v>
                </c:pt>
                <c:pt idx="3060">
                  <c:v>1.2857106670359051E-2</c:v>
                </c:pt>
                <c:pt idx="3061">
                  <c:v>1.2863295913875897E-2</c:v>
                </c:pt>
                <c:pt idx="3062">
                  <c:v>1.2870198468586563E-2</c:v>
                </c:pt>
                <c:pt idx="3063">
                  <c:v>1.2877092369389748E-2</c:v>
                </c:pt>
                <c:pt idx="3064">
                  <c:v>1.2883977588943806E-2</c:v>
                </c:pt>
                <c:pt idx="3065">
                  <c:v>1.2891574151084257E-2</c:v>
                </c:pt>
                <c:pt idx="3066">
                  <c:v>1.2898441542395524E-2</c:v>
                </c:pt>
                <c:pt idx="3067">
                  <c:v>1.2905300168294919E-2</c:v>
                </c:pt>
                <c:pt idx="3068">
                  <c:v>1.291215000143388E-2</c:v>
                </c:pt>
                <c:pt idx="3069">
                  <c:v>1.2918991014469063E-2</c:v>
                </c:pt>
                <c:pt idx="3070">
                  <c:v>1.2925823180057123E-2</c:v>
                </c:pt>
                <c:pt idx="3071">
                  <c:v>1.2932646470852108E-2</c:v>
                </c:pt>
                <c:pt idx="3072">
                  <c:v>1.2939460859510676E-2</c:v>
                </c:pt>
                <c:pt idx="3073">
                  <c:v>1.2946266318685134E-2</c:v>
                </c:pt>
                <c:pt idx="3074">
                  <c:v>1.2951629758193306E-2</c:v>
                </c:pt>
                <c:pt idx="3075">
                  <c:v>1.2958418082147816E-2</c:v>
                </c:pt>
                <c:pt idx="3076">
                  <c:v>1.2965197398882466E-2</c:v>
                </c:pt>
                <c:pt idx="3077">
                  <c:v>1.2971967681054686E-2</c:v>
                </c:pt>
                <c:pt idx="3078">
                  <c:v>1.2978728901321013E-2</c:v>
                </c:pt>
                <c:pt idx="3079">
                  <c:v>1.2985481032338875E-2</c:v>
                </c:pt>
                <c:pt idx="3080">
                  <c:v>1.2992224046765699E-2</c:v>
                </c:pt>
                <c:pt idx="3081">
                  <c:v>1.2998957917258025E-2</c:v>
                </c:pt>
                <c:pt idx="3082">
                  <c:v>1.300568261647328E-2</c:v>
                </c:pt>
                <c:pt idx="3083">
                  <c:v>1.3011685254320853E-2</c:v>
                </c:pt>
                <c:pt idx="3084">
                  <c:v>1.3018391950929261E-2</c:v>
                </c:pt>
                <c:pt idx="3085">
                  <c:v>1.3025089396393101E-2</c:v>
                </c:pt>
                <c:pt idx="3086">
                  <c:v>1.3031777563368849E-2</c:v>
                </c:pt>
                <c:pt idx="3087">
                  <c:v>1.3040589837836939E-2</c:v>
                </c:pt>
                <c:pt idx="3088">
                  <c:v>1.3047258073265119E-2</c:v>
                </c:pt>
                <c:pt idx="3089">
                  <c:v>1.3053916941670487E-2</c:v>
                </c:pt>
                <c:pt idx="3090">
                  <c:v>1.3060566415707096E-2</c:v>
                </c:pt>
                <c:pt idx="3091">
                  <c:v>1.3066497091578148E-2</c:v>
                </c:pt>
                <c:pt idx="3092">
                  <c:v>1.3073128134577238E-2</c:v>
                </c:pt>
                <c:pt idx="3093">
                  <c:v>1.3079749703339548E-2</c:v>
                </c:pt>
                <c:pt idx="3094">
                  <c:v>1.308636177051904E-2</c:v>
                </c:pt>
                <c:pt idx="3095">
                  <c:v>1.3092964308769679E-2</c:v>
                </c:pt>
                <c:pt idx="3096">
                  <c:v>1.3100264446710421E-2</c:v>
                </c:pt>
                <c:pt idx="3097">
                  <c:v>1.310684739442953E-2</c:v>
                </c:pt>
                <c:pt idx="3098">
                  <c:v>1.3113420728996626E-2</c:v>
                </c:pt>
                <c:pt idx="3099">
                  <c:v>1.3119984423064019E-2</c:v>
                </c:pt>
                <c:pt idx="3100">
                  <c:v>1.3126538449284022E-2</c:v>
                </c:pt>
                <c:pt idx="3101">
                  <c:v>1.3133082780306334E-2</c:v>
                </c:pt>
                <c:pt idx="3102">
                  <c:v>1.3139617388785007E-2</c:v>
                </c:pt>
                <c:pt idx="3103">
                  <c:v>1.3146142247369744E-2</c:v>
                </c:pt>
                <c:pt idx="3104">
                  <c:v>1.3152657328711988E-2</c:v>
                </c:pt>
                <c:pt idx="3105">
                  <c:v>1.3159162605461442E-2</c:v>
                </c:pt>
                <c:pt idx="3106">
                  <c:v>1.3165658050271286E-2</c:v>
                </c:pt>
                <c:pt idx="3107">
                  <c:v>1.3172143635790355E-2</c:v>
                </c:pt>
                <c:pt idx="3108">
                  <c:v>1.3178619334671828E-2</c:v>
                </c:pt>
                <c:pt idx="3109">
                  <c:v>1.3185085119563671E-2</c:v>
                </c:pt>
                <c:pt idx="3110">
                  <c:v>1.3191540963119065E-2</c:v>
                </c:pt>
                <c:pt idx="3111">
                  <c:v>1.3197986837985976E-2</c:v>
                </c:pt>
                <c:pt idx="3112">
                  <c:v>1.3204422716816714E-2</c:v>
                </c:pt>
                <c:pt idx="3113">
                  <c:v>1.3210149375010269E-2</c:v>
                </c:pt>
                <c:pt idx="3114">
                  <c:v>1.3216565667671407E-2</c:v>
                </c:pt>
                <c:pt idx="3115">
                  <c:v>1.3222971884454831E-2</c:v>
                </c:pt>
                <c:pt idx="3116">
                  <c:v>1.3229367998011866E-2</c:v>
                </c:pt>
                <c:pt idx="3117">
                  <c:v>1.3235753980994722E-2</c:v>
                </c:pt>
                <c:pt idx="3118">
                  <c:v>1.3242826541428417E-2</c:v>
                </c:pt>
                <c:pt idx="3119">
                  <c:v>1.3249191682201136E-2</c:v>
                </c:pt>
                <c:pt idx="3120">
                  <c:v>1.3255546608136182E-2</c:v>
                </c:pt>
                <c:pt idx="3121">
                  <c:v>1.3261891291880655E-2</c:v>
                </c:pt>
                <c:pt idx="3122">
                  <c:v>1.3268225706087733E-2</c:v>
                </c:pt>
                <c:pt idx="3123">
                  <c:v>1.3274549823404515E-2</c:v>
                </c:pt>
                <c:pt idx="3124">
                  <c:v>1.3280863616480704E-2</c:v>
                </c:pt>
                <c:pt idx="3125">
                  <c:v>1.3287167057966003E-2</c:v>
                </c:pt>
                <c:pt idx="3126">
                  <c:v>1.3292767439406224E-2</c:v>
                </c:pt>
                <c:pt idx="3127">
                  <c:v>1.3299050612446541E-2</c:v>
                </c:pt>
                <c:pt idx="3128">
                  <c:v>1.3305323354070248E-2</c:v>
                </c:pt>
                <c:pt idx="3129">
                  <c:v>1.3311585636929552E-2</c:v>
                </c:pt>
                <c:pt idx="3130">
                  <c:v>1.3317837433672266E-2</c:v>
                </c:pt>
                <c:pt idx="3131">
                  <c:v>1.3324078716950594E-2</c:v>
                </c:pt>
                <c:pt idx="3132">
                  <c:v>1.3330309459414108E-2</c:v>
                </c:pt>
                <c:pt idx="3133">
                  <c:v>1.333652963371062E-2</c:v>
                </c:pt>
                <c:pt idx="3134">
                  <c:v>1.3342739212491459E-2</c:v>
                </c:pt>
                <c:pt idx="3135">
                  <c:v>1.3348250184487931E-2</c:v>
                </c:pt>
                <c:pt idx="3136">
                  <c:v>1.3354439026880272E-2</c:v>
                </c:pt>
                <c:pt idx="3137">
                  <c:v>1.3360617193948876E-2</c:v>
                </c:pt>
                <c:pt idx="3138">
                  <c:v>1.3366784658344955E-2</c:v>
                </c:pt>
                <c:pt idx="3139">
                  <c:v>1.3374313004867347E-2</c:v>
                </c:pt>
                <c:pt idx="3140">
                  <c:v>1.3380457890301749E-2</c:v>
                </c:pt>
                <c:pt idx="3141">
                  <c:v>1.3386591986514462E-2</c:v>
                </c:pt>
                <c:pt idx="3142">
                  <c:v>1.3392715266156926E-2</c:v>
                </c:pt>
                <c:pt idx="3143">
                  <c:v>1.339882770187624E-2</c:v>
                </c:pt>
                <c:pt idx="3144">
                  <c:v>1.3404246229838898E-2</c:v>
                </c:pt>
                <c:pt idx="3145">
                  <c:v>1.3410337452810188E-2</c:v>
                </c:pt>
                <c:pt idx="3146">
                  <c:v>1.3416417752056259E-2</c:v>
                </c:pt>
                <c:pt idx="3147">
                  <c:v>1.3422487100227556E-2</c:v>
                </c:pt>
                <c:pt idx="3148">
                  <c:v>1.3431452082404243E-2</c:v>
                </c:pt>
                <c:pt idx="3149">
                  <c:v>1.3437496171650357E-2</c:v>
                </c:pt>
                <c:pt idx="3150">
                  <c:v>1.3443529217067643E-2</c:v>
                </c:pt>
                <c:pt idx="3151">
                  <c:v>1.3449551191297555E-2</c:v>
                </c:pt>
                <c:pt idx="3152">
                  <c:v>1.3455562066984958E-2</c:v>
                </c:pt>
                <c:pt idx="3153">
                  <c:v>1.3461561816773861E-2</c:v>
                </c:pt>
                <c:pt idx="3154">
                  <c:v>1.3467550413305721E-2</c:v>
                </c:pt>
                <c:pt idx="3155">
                  <c:v>1.3473527829226253E-2</c:v>
                </c:pt>
                <c:pt idx="3156">
                  <c:v>1.3477465800657611E-2</c:v>
                </c:pt>
                <c:pt idx="3157">
                  <c:v>1.348544900980256E-2</c:v>
                </c:pt>
                <c:pt idx="3158">
                  <c:v>1.3491392719744658E-2</c:v>
                </c:pt>
                <c:pt idx="3159">
                  <c:v>1.3497325139646361E-2</c:v>
                </c:pt>
                <c:pt idx="3160">
                  <c:v>1.3503246242152536E-2</c:v>
                </c:pt>
                <c:pt idx="3161">
                  <c:v>1.3509155999905487E-2</c:v>
                </c:pt>
                <c:pt idx="3162">
                  <c:v>1.3515054385547526E-2</c:v>
                </c:pt>
                <c:pt idx="3163">
                  <c:v>1.3520941371721813E-2</c:v>
                </c:pt>
                <c:pt idx="3164">
                  <c:v>1.3526816931069805E-2</c:v>
                </c:pt>
                <c:pt idx="3165">
                  <c:v>1.3530668838377172E-2</c:v>
                </c:pt>
                <c:pt idx="3166">
                  <c:v>1.3536523278357885E-2</c:v>
                </c:pt>
                <c:pt idx="3167">
                  <c:v>1.354236621631465E-2</c:v>
                </c:pt>
                <c:pt idx="3168">
                  <c:v>1.3548197624895279E-2</c:v>
                </c:pt>
                <c:pt idx="3169">
                  <c:v>1.3556022367931908E-2</c:v>
                </c:pt>
                <c:pt idx="3170">
                  <c:v>1.3561828791825943E-2</c:v>
                </c:pt>
                <c:pt idx="3171">
                  <c:v>1.3567623597390702E-2</c:v>
                </c:pt>
                <c:pt idx="3172">
                  <c:v>1.3573406757271042E-2</c:v>
                </c:pt>
                <c:pt idx="3173">
                  <c:v>1.3579178244109275E-2</c:v>
                </c:pt>
                <c:pt idx="3174">
                  <c:v>1.3584938030546861E-2</c:v>
                </c:pt>
                <c:pt idx="3175">
                  <c:v>1.3590686089223557E-2</c:v>
                </c:pt>
                <c:pt idx="3176">
                  <c:v>1.3596422392785922E-2</c:v>
                </c:pt>
                <c:pt idx="3177">
                  <c:v>1.3602146913872869E-2</c:v>
                </c:pt>
                <c:pt idx="3178">
                  <c:v>1.3605208806738212E-2</c:v>
                </c:pt>
                <c:pt idx="3179">
                  <c:v>1.3610912221786897E-2</c:v>
                </c:pt>
                <c:pt idx="3180">
                  <c:v>1.3616603781532177E-2</c:v>
                </c:pt>
                <c:pt idx="3181">
                  <c:v>1.3622283458624374E-2</c:v>
                </c:pt>
                <c:pt idx="3182">
                  <c:v>1.3629056598372002E-2</c:v>
                </c:pt>
                <c:pt idx="3183">
                  <c:v>1.3636686617605285E-2</c:v>
                </c:pt>
                <c:pt idx="3184">
                  <c:v>1.364298330230836E-2</c:v>
                </c:pt>
                <c:pt idx="3185">
                  <c:v>1.3647950774390624E-2</c:v>
                </c:pt>
                <c:pt idx="3186">
                  <c:v>1.3653564816274303E-2</c:v>
                </c:pt>
                <c:pt idx="3187">
                  <c:v>1.3659166797345855E-2</c:v>
                </c:pt>
                <c:pt idx="3188">
                  <c:v>1.3664756690252211E-2</c:v>
                </c:pt>
                <c:pt idx="3189">
                  <c:v>1.3670334467640309E-2</c:v>
                </c:pt>
                <c:pt idx="3190">
                  <c:v>1.3675900102154449E-2</c:v>
                </c:pt>
                <c:pt idx="3191">
                  <c:v>1.3682107570743793E-2</c:v>
                </c:pt>
                <c:pt idx="3192">
                  <c:v>1.3687648171144011E-2</c:v>
                </c:pt>
                <c:pt idx="3193">
                  <c:v>1.3693176544276334E-2</c:v>
                </c:pt>
                <c:pt idx="3194">
                  <c:v>1.3698692662785254E-2</c:v>
                </c:pt>
                <c:pt idx="3195">
                  <c:v>1.3703545174247067E-2</c:v>
                </c:pt>
                <c:pt idx="3196">
                  <c:v>1.3709037377090791E-2</c:v>
                </c:pt>
                <c:pt idx="3197">
                  <c:v>1.3716080652975072E-2</c:v>
                </c:pt>
                <c:pt idx="3198">
                  <c:v>1.3719984752372245E-2</c:v>
                </c:pt>
                <c:pt idx="3199">
                  <c:v>1.3725439870100331E-2</c:v>
                </c:pt>
                <c:pt idx="3200">
                  <c:v>1.373153049482229E-2</c:v>
                </c:pt>
                <c:pt idx="3201">
                  <c:v>1.373696006500618E-2</c:v>
                </c:pt>
                <c:pt idx="3202">
                  <c:v>1.3742377161718252E-2</c:v>
                </c:pt>
                <c:pt idx="3203">
                  <c:v>1.37477817576056E-2</c:v>
                </c:pt>
                <c:pt idx="3204">
                  <c:v>1.3753173825311847E-2</c:v>
                </c:pt>
                <c:pt idx="3205">
                  <c:v>1.3758553337480614E-2</c:v>
                </c:pt>
                <c:pt idx="3206">
                  <c:v>1.3763920266753786E-2</c:v>
                </c:pt>
                <c:pt idx="3207">
                  <c:v>1.3769274585776724E-2</c:v>
                </c:pt>
                <c:pt idx="3208">
                  <c:v>1.3774616267194785E-2</c:v>
                </c:pt>
                <c:pt idx="3209">
                  <c:v>1.3779945283650723E-2</c:v>
                </c:pt>
                <c:pt idx="3210">
                  <c:v>1.3785261607788162E-2</c:v>
                </c:pt>
                <c:pt idx="3211">
                  <c:v>1.3790565212250722E-2</c:v>
                </c:pt>
                <c:pt idx="3212">
                  <c:v>1.3795856069683763E-2</c:v>
                </c:pt>
                <c:pt idx="3213">
                  <c:v>1.38011341527283E-2</c:v>
                </c:pt>
                <c:pt idx="3214">
                  <c:v>1.3806399434030562E-2</c:v>
                </c:pt>
                <c:pt idx="3215">
                  <c:v>1.3811651886233303E-2</c:v>
                </c:pt>
                <c:pt idx="3216">
                  <c:v>1.3816891481980143E-2</c:v>
                </c:pt>
                <c:pt idx="3217">
                  <c:v>1.3821482276052906E-2</c:v>
                </c:pt>
                <c:pt idx="3218">
                  <c:v>1.3826696804310888E-2</c:v>
                </c:pt>
                <c:pt idx="3219">
                  <c:v>1.3831898396418258E-2</c:v>
                </c:pt>
                <c:pt idx="3220">
                  <c:v>1.3837087025021949E-2</c:v>
                </c:pt>
                <c:pt idx="3221">
                  <c:v>1.384289565640783E-2</c:v>
                </c:pt>
                <c:pt idx="3222">
                  <c:v>1.3848057538937071E-2</c:v>
                </c:pt>
                <c:pt idx="3223">
                  <c:v>1.3853206373515765E-2</c:v>
                </c:pt>
                <c:pt idx="3224">
                  <c:v>1.3858342132789274E-2</c:v>
                </c:pt>
                <c:pt idx="3225">
                  <c:v>1.386346478939861E-2</c:v>
                </c:pt>
                <c:pt idx="3226">
                  <c:v>1.3868574315988267E-2</c:v>
                </c:pt>
                <c:pt idx="3227">
                  <c:v>1.3873670685202734E-2</c:v>
                </c:pt>
                <c:pt idx="3228">
                  <c:v>1.3878753869683895E-2</c:v>
                </c:pt>
                <c:pt idx="3229">
                  <c:v>1.3883823842076244E-2</c:v>
                </c:pt>
                <c:pt idx="3230">
                  <c:v>1.3888254300251061E-2</c:v>
                </c:pt>
                <c:pt idx="3231">
                  <c:v>1.3893298524888166E-2</c:v>
                </c:pt>
                <c:pt idx="3232">
                  <c:v>1.3898329457761979E-2</c:v>
                </c:pt>
                <c:pt idx="3233">
                  <c:v>1.3903347071517674E-2</c:v>
                </c:pt>
                <c:pt idx="3234">
                  <c:v>1.3905948699070979E-2</c:v>
                </c:pt>
                <c:pt idx="3235">
                  <c:v>1.3913431717687885E-2</c:v>
                </c:pt>
                <c:pt idx="3236">
                  <c:v>1.3918408063862131E-2</c:v>
                </c:pt>
                <c:pt idx="3237">
                  <c:v>1.3923370979994409E-2</c:v>
                </c:pt>
                <c:pt idx="3238">
                  <c:v>1.3928320438732378E-2</c:v>
                </c:pt>
                <c:pt idx="3239">
                  <c:v>1.3933256412723694E-2</c:v>
                </c:pt>
                <c:pt idx="3240">
                  <c:v>1.3938178874613349E-2</c:v>
                </c:pt>
                <c:pt idx="3241">
                  <c:v>1.3943087797049003E-2</c:v>
                </c:pt>
                <c:pt idx="3242">
                  <c:v>1.3947983152678312E-2</c:v>
                </c:pt>
                <c:pt idx="3243">
                  <c:v>1.3954097202445304E-2</c:v>
                </c:pt>
                <c:pt idx="3244">
                  <c:v>1.3958963762428127E-2</c:v>
                </c:pt>
                <c:pt idx="3245">
                  <c:v>1.3963816668711909E-2</c:v>
                </c:pt>
                <c:pt idx="3246">
                  <c:v>1.396865589393506E-2</c:v>
                </c:pt>
                <c:pt idx="3247">
                  <c:v>1.397424489696197E-2</c:v>
                </c:pt>
                <c:pt idx="3248">
                  <c:v>1.3979053548950215E-2</c:v>
                </c:pt>
                <c:pt idx="3249">
                  <c:v>1.398384843241895E-2</c:v>
                </c:pt>
                <c:pt idx="3250">
                  <c:v>1.3988629520014229E-2</c:v>
                </c:pt>
                <c:pt idx="3251">
                  <c:v>1.3995904644508549E-2</c:v>
                </c:pt>
                <c:pt idx="3252">
                  <c:v>1.3998758882691561E-2</c:v>
                </c:pt>
                <c:pt idx="3253">
                  <c:v>1.4003497605922765E-2</c:v>
                </c:pt>
                <c:pt idx="3254">
                  <c:v>1.4008222421428563E-2</c:v>
                </c:pt>
                <c:pt idx="3255">
                  <c:v>1.4012933301853445E-2</c:v>
                </c:pt>
                <c:pt idx="3256">
                  <c:v>1.4017630219839296E-2</c:v>
                </c:pt>
                <c:pt idx="3257">
                  <c:v>1.4022313148032345E-2</c:v>
                </c:pt>
                <c:pt idx="3258">
                  <c:v>1.4026982059074475E-2</c:v>
                </c:pt>
                <c:pt idx="3259">
                  <c:v>1.4031636925610179E-2</c:v>
                </c:pt>
                <c:pt idx="3260">
                  <c:v>1.4036277720283076E-2</c:v>
                </c:pt>
                <c:pt idx="3261">
                  <c:v>1.404090441573679E-2</c:v>
                </c:pt>
                <c:pt idx="3262">
                  <c:v>1.4045516984614943E-2</c:v>
                </c:pt>
                <c:pt idx="3263">
                  <c:v>1.4050115399560288E-2</c:v>
                </c:pt>
                <c:pt idx="3264">
                  <c:v>1.4054699633219921E-2</c:v>
                </c:pt>
                <c:pt idx="3265">
                  <c:v>1.4059269658234858E-2</c:v>
                </c:pt>
                <c:pt idx="3266">
                  <c:v>1.4063825447248723E-2</c:v>
                </c:pt>
                <c:pt idx="3267">
                  <c:v>1.4068366972906874E-2</c:v>
                </c:pt>
                <c:pt idx="3268">
                  <c:v>1.4072894207853801E-2</c:v>
                </c:pt>
                <c:pt idx="3269">
                  <c:v>1.4076812586473747E-2</c:v>
                </c:pt>
                <c:pt idx="3270">
                  <c:v>1.4081312012102309E-2</c:v>
                </c:pt>
                <c:pt idx="3271">
                  <c:v>1.4085797067409676E-2</c:v>
                </c:pt>
                <c:pt idx="3272">
                  <c:v>1.4092635197195572E-2</c:v>
                </c:pt>
                <c:pt idx="3273">
                  <c:v>1.4095315064441645E-2</c:v>
                </c:pt>
                <c:pt idx="3274">
                  <c:v>1.4099755980638165E-2</c:v>
                </c:pt>
                <c:pt idx="3275">
                  <c:v>1.410418241463229E-2</c:v>
                </c:pt>
                <c:pt idx="3276">
                  <c:v>1.4108594339065906E-2</c:v>
                </c:pt>
                <c:pt idx="3277">
                  <c:v>1.411299172658524E-2</c:v>
                </c:pt>
                <c:pt idx="3278">
                  <c:v>1.4117374549833046E-2</c:v>
                </c:pt>
                <c:pt idx="3279">
                  <c:v>1.4121742781453816E-2</c:v>
                </c:pt>
                <c:pt idx="3280">
                  <c:v>1.4126096394091171E-2</c:v>
                </c:pt>
                <c:pt idx="3281">
                  <c:v>1.4130435360391339E-2</c:v>
                </c:pt>
                <c:pt idx="3282">
                  <c:v>1.4133593100234876E-2</c:v>
                </c:pt>
                <c:pt idx="3283">
                  <c:v>1.41379044640777E-2</c:v>
                </c:pt>
                <c:pt idx="3284">
                  <c:v>1.4142201104476726E-2</c:v>
                </c:pt>
                <c:pt idx="3285">
                  <c:v>1.414950329013492E-2</c:v>
                </c:pt>
                <c:pt idx="3286">
                  <c:v>1.4151358484906673E-2</c:v>
                </c:pt>
                <c:pt idx="3287">
                  <c:v>1.4155002411481377E-2</c:v>
                </c:pt>
                <c:pt idx="3288">
                  <c:v>1.415923988458001E-2</c:v>
                </c:pt>
                <c:pt idx="3289">
                  <c:v>1.4163462497471357E-2</c:v>
                </c:pt>
                <c:pt idx="3290">
                  <c:v>1.4167670222806628E-2</c:v>
                </c:pt>
                <c:pt idx="3291">
                  <c:v>1.4171287714079104E-2</c:v>
                </c:pt>
                <c:pt idx="3292">
                  <c:v>1.4175466490377578E-2</c:v>
                </c:pt>
                <c:pt idx="3293">
                  <c:v>1.4179630299555476E-2</c:v>
                </c:pt>
                <c:pt idx="3294">
                  <c:v>1.4183779114265684E-2</c:v>
                </c:pt>
                <c:pt idx="3295">
                  <c:v>1.4189627704077034E-2</c:v>
                </c:pt>
                <c:pt idx="3296">
                  <c:v>1.4193743692666993E-2</c:v>
                </c:pt>
                <c:pt idx="3297">
                  <c:v>1.4197844597236832E-2</c:v>
                </c:pt>
                <c:pt idx="3298">
                  <c:v>1.4201930390429303E-2</c:v>
                </c:pt>
                <c:pt idx="3299">
                  <c:v>1.420543320815231E-2</c:v>
                </c:pt>
                <c:pt idx="3300">
                  <c:v>1.4209489625177884E-2</c:v>
                </c:pt>
                <c:pt idx="3301">
                  <c:v>1.4213530851270112E-2</c:v>
                </c:pt>
                <c:pt idx="3302">
                  <c:v>1.4217556859076807E-2</c:v>
                </c:pt>
                <c:pt idx="3303">
                  <c:v>1.4222131728346556E-2</c:v>
                </c:pt>
                <c:pt idx="3304">
                  <c:v>1.4226126278839546E-2</c:v>
                </c:pt>
                <c:pt idx="3305">
                  <c:v>1.4230105526475292E-2</c:v>
                </c:pt>
                <c:pt idx="3306">
                  <c:v>1.4234069443899157E-2</c:v>
                </c:pt>
                <c:pt idx="3307">
                  <c:v>1.4238018003758237E-2</c:v>
                </c:pt>
                <c:pt idx="3308">
                  <c:v>1.4241951178696153E-2</c:v>
                </c:pt>
                <c:pt idx="3309">
                  <c:v>1.4245868941362609E-2</c:v>
                </c:pt>
                <c:pt idx="3310">
                  <c:v>1.4249771264399492E-2</c:v>
                </c:pt>
                <c:pt idx="3311">
                  <c:v>1.4253658120456503E-2</c:v>
                </c:pt>
                <c:pt idx="3312">
                  <c:v>1.4257529482178136E-2</c:v>
                </c:pt>
                <c:pt idx="3313">
                  <c:v>1.4261385322210616E-2</c:v>
                </c:pt>
                <c:pt idx="3314">
                  <c:v>1.4265225613200172E-2</c:v>
                </c:pt>
                <c:pt idx="3315">
                  <c:v>1.4269050327793905E-2</c:v>
                </c:pt>
                <c:pt idx="3316">
                  <c:v>1.4272859438638909E-2</c:v>
                </c:pt>
                <c:pt idx="3317">
                  <c:v>1.4276652918381413E-2</c:v>
                </c:pt>
                <c:pt idx="3318">
                  <c:v>1.4280430739666779E-2</c:v>
                </c:pt>
                <c:pt idx="3319">
                  <c:v>1.4284192875142971E-2</c:v>
                </c:pt>
                <c:pt idx="3320">
                  <c:v>1.4287939297457088E-2</c:v>
                </c:pt>
                <c:pt idx="3321">
                  <c:v>1.4291123154315244E-2</c:v>
                </c:pt>
                <c:pt idx="3322">
                  <c:v>1.4294839052411721E-2</c:v>
                </c:pt>
                <c:pt idx="3323">
                  <c:v>1.4298539157827627E-2</c:v>
                </c:pt>
                <c:pt idx="3324">
                  <c:v>1.4302223443212534E-2</c:v>
                </c:pt>
                <c:pt idx="3325">
                  <c:v>1.4308062889704811E-2</c:v>
                </c:pt>
                <c:pt idx="3326">
                  <c:v>1.4310086323155665E-2</c:v>
                </c:pt>
                <c:pt idx="3327">
                  <c:v>1.4313721987450503E-2</c:v>
                </c:pt>
                <c:pt idx="3328">
                  <c:v>1.4317341719760046E-2</c:v>
                </c:pt>
                <c:pt idx="3329">
                  <c:v>1.4320945492732258E-2</c:v>
                </c:pt>
                <c:pt idx="3330">
                  <c:v>1.4324533279015107E-2</c:v>
                </c:pt>
                <c:pt idx="3331">
                  <c:v>1.4328105051257426E-2</c:v>
                </c:pt>
                <c:pt idx="3332">
                  <c:v>1.4331660782105446E-2</c:v>
                </c:pt>
                <c:pt idx="3333">
                  <c:v>1.4335200444208001E-2</c:v>
                </c:pt>
                <c:pt idx="3334">
                  <c:v>1.433819017814353E-2</c:v>
                </c:pt>
                <c:pt idx="3335">
                  <c:v>1.4341698638030979E-2</c:v>
                </c:pt>
                <c:pt idx="3336">
                  <c:v>1.434519094967788E-2</c:v>
                </c:pt>
                <c:pt idx="3337">
                  <c:v>1.4348667085737319E-2</c:v>
                </c:pt>
                <c:pt idx="3338">
                  <c:v>1.435212701885711E-2</c:v>
                </c:pt>
                <c:pt idx="3339">
                  <c:v>1.4355570721689455E-2</c:v>
                </c:pt>
                <c:pt idx="3340">
                  <c:v>1.4358998166883049E-2</c:v>
                </c:pt>
                <c:pt idx="3341">
                  <c:v>1.436240932708834E-2</c:v>
                </c:pt>
                <c:pt idx="3342">
                  <c:v>1.4365804174955777E-2</c:v>
                </c:pt>
                <c:pt idx="3343">
                  <c:v>1.4368658014043412E-2</c:v>
                </c:pt>
                <c:pt idx="3344">
                  <c:v>1.4372021195362628E-2</c:v>
                </c:pt>
                <c:pt idx="3345">
                  <c:v>1.4375367984873044E-2</c:v>
                </c:pt>
                <c:pt idx="3346">
                  <c:v>1.4378698355224984E-2</c:v>
                </c:pt>
                <c:pt idx="3347">
                  <c:v>1.4383053178509169E-2</c:v>
                </c:pt>
                <c:pt idx="3348">
                  <c:v>1.4386348527263042E-2</c:v>
                </c:pt>
                <c:pt idx="3349">
                  <c:v>1.438962736965455E-2</c:v>
                </c:pt>
                <c:pt idx="3350">
                  <c:v>1.4392889678331662E-2</c:v>
                </c:pt>
                <c:pt idx="3351">
                  <c:v>1.4395619237970293E-2</c:v>
                </c:pt>
                <c:pt idx="3352">
                  <c:v>1.4398849458265495E-2</c:v>
                </c:pt>
                <c:pt idx="3353">
                  <c:v>1.4402063065386566E-2</c:v>
                </c:pt>
                <c:pt idx="3354">
                  <c:v>1.4405260031983952E-2</c:v>
                </c:pt>
                <c:pt idx="3355">
                  <c:v>1.4408440330712494E-2</c:v>
                </c:pt>
                <c:pt idx="3356">
                  <c:v>1.4412114790835364E-2</c:v>
                </c:pt>
                <c:pt idx="3357">
                  <c:v>1.4415260597727735E-2</c:v>
                </c:pt>
                <c:pt idx="3358">
                  <c:v>1.441838965211116E-2</c:v>
                </c:pt>
                <c:pt idx="3359">
                  <c:v>1.4421501926636214E-2</c:v>
                </c:pt>
                <c:pt idx="3360">
                  <c:v>1.4424597393952599E-2</c:v>
                </c:pt>
                <c:pt idx="3361">
                  <c:v>1.4427676026714364E-2</c:v>
                </c:pt>
                <c:pt idx="3362">
                  <c:v>1.4430737797569475E-2</c:v>
                </c:pt>
                <c:pt idx="3363">
                  <c:v>1.4433782679171982E-2</c:v>
                </c:pt>
                <c:pt idx="3364">
                  <c:v>1.4436810644171587E-2</c:v>
                </c:pt>
                <c:pt idx="3365">
                  <c:v>1.4439821665220603E-2</c:v>
                </c:pt>
                <c:pt idx="3366">
                  <c:v>1.4442815714971337E-2</c:v>
                </c:pt>
                <c:pt idx="3367">
                  <c:v>1.4445792766076972E-2</c:v>
                </c:pt>
                <c:pt idx="3368">
                  <c:v>1.444875279118721E-2</c:v>
                </c:pt>
                <c:pt idx="3369">
                  <c:v>1.4451695762955232E-2</c:v>
                </c:pt>
                <c:pt idx="3370">
                  <c:v>1.4454621654035087E-2</c:v>
                </c:pt>
                <c:pt idx="3371">
                  <c:v>1.4457530437077344E-2</c:v>
                </c:pt>
                <c:pt idx="3372">
                  <c:v>1.4460422084734319E-2</c:v>
                </c:pt>
                <c:pt idx="3373">
                  <c:v>1.4462804325929226E-2</c:v>
                </c:pt>
                <c:pt idx="3374">
                  <c:v>1.4465662739158414E-2</c:v>
                </c:pt>
                <c:pt idx="3375">
                  <c:v>1.4468503937584833E-2</c:v>
                </c:pt>
                <c:pt idx="3376">
                  <c:v>1.4471327893862443E-2</c:v>
                </c:pt>
                <c:pt idx="3377">
                  <c:v>1.4474134580646968E-2</c:v>
                </c:pt>
                <c:pt idx="3378">
                  <c:v>1.44774105961867E-2</c:v>
                </c:pt>
                <c:pt idx="3379">
                  <c:v>1.448018153044266E-2</c:v>
                </c:pt>
                <c:pt idx="3380">
                  <c:v>1.4482935110543115E-2</c:v>
                </c:pt>
                <c:pt idx="3381">
                  <c:v>1.4485671309140379E-2</c:v>
                </c:pt>
                <c:pt idx="3382">
                  <c:v>1.4488390098888497E-2</c:v>
                </c:pt>
                <c:pt idx="3383">
                  <c:v>1.4491091452440649E-2</c:v>
                </c:pt>
                <c:pt idx="3384">
                  <c:v>1.4493775342455228E-2</c:v>
                </c:pt>
                <c:pt idx="3385">
                  <c:v>1.4496441741583677E-2</c:v>
                </c:pt>
                <c:pt idx="3386">
                  <c:v>1.4498135525545131E-2</c:v>
                </c:pt>
                <c:pt idx="3387">
                  <c:v>1.450076916573817E-2</c:v>
                </c:pt>
                <c:pt idx="3388">
                  <c:v>1.4503385238289646E-2</c:v>
                </c:pt>
                <c:pt idx="3389">
                  <c:v>1.4505983715863202E-2</c:v>
                </c:pt>
                <c:pt idx="3390">
                  <c:v>1.4508564571112714E-2</c:v>
                </c:pt>
                <c:pt idx="3391">
                  <c:v>1.4511127776697386E-2</c:v>
                </c:pt>
                <c:pt idx="3392">
                  <c:v>1.4513673305278196E-2</c:v>
                </c:pt>
                <c:pt idx="3393">
                  <c:v>1.4516201129512574E-2</c:v>
                </c:pt>
                <c:pt idx="3394">
                  <c:v>1.4518711222058833E-2</c:v>
                </c:pt>
                <c:pt idx="3395">
                  <c:v>1.4520736324674679E-2</c:v>
                </c:pt>
                <c:pt idx="3396">
                  <c:v>1.452321204765411E-2</c:v>
                </c:pt>
                <c:pt idx="3397">
                  <c:v>1.452566995957754E-2</c:v>
                </c:pt>
                <c:pt idx="3398">
                  <c:v>1.4528110033105942E-2</c:v>
                </c:pt>
                <c:pt idx="3399">
                  <c:v>1.4531919473429902E-2</c:v>
                </c:pt>
                <c:pt idx="3400">
                  <c:v>1.453432022795117E-2</c:v>
                </c:pt>
                <c:pt idx="3401">
                  <c:v>1.4536703054084969E-2</c:v>
                </c:pt>
                <c:pt idx="3402">
                  <c:v>1.453906792448882E-2</c:v>
                </c:pt>
                <c:pt idx="3403">
                  <c:v>1.4541414811820249E-2</c:v>
                </c:pt>
                <c:pt idx="3404">
                  <c:v>1.4543287340418638E-2</c:v>
                </c:pt>
                <c:pt idx="3405">
                  <c:v>1.454559937990773E-2</c:v>
                </c:pt>
                <c:pt idx="3406">
                  <c:v>1.4547893356965271E-2</c:v>
                </c:pt>
                <c:pt idx="3407">
                  <c:v>1.4550169244251373E-2</c:v>
                </c:pt>
                <c:pt idx="3408">
                  <c:v>1.4552878545418296E-2</c:v>
                </c:pt>
                <c:pt idx="3409">
                  <c:v>1.4555116960136224E-2</c:v>
                </c:pt>
                <c:pt idx="3410">
                  <c:v>1.4557337200392217E-2</c:v>
                </c:pt>
                <c:pt idx="3411">
                  <c:v>1.4559539238841193E-2</c:v>
                </c:pt>
                <c:pt idx="3412">
                  <c:v>1.4561723048146756E-2</c:v>
                </c:pt>
                <c:pt idx="3413">
                  <c:v>1.4563888600968168E-2</c:v>
                </c:pt>
                <c:pt idx="3414">
                  <c:v>1.4566035869965561E-2</c:v>
                </c:pt>
                <c:pt idx="3415">
                  <c:v>1.456816482779472E-2</c:v>
                </c:pt>
                <c:pt idx="3416">
                  <c:v>1.4570275447120119E-2</c:v>
                </c:pt>
                <c:pt idx="3417">
                  <c:v>1.4572367700600154E-2</c:v>
                </c:pt>
                <c:pt idx="3418">
                  <c:v>1.4574441560897558E-2</c:v>
                </c:pt>
                <c:pt idx="3419">
                  <c:v>1.4576497000669857E-2</c:v>
                </c:pt>
                <c:pt idx="3420">
                  <c:v>1.4578533992580656E-2</c:v>
                </c:pt>
                <c:pt idx="3421">
                  <c:v>1.4580552509292693E-2</c:v>
                </c:pt>
                <c:pt idx="3422">
                  <c:v>1.4582552523461755E-2</c:v>
                </c:pt>
                <c:pt idx="3423">
                  <c:v>1.4584534007754054E-2</c:v>
                </c:pt>
                <c:pt idx="3424">
                  <c:v>1.4586496934830589E-2</c:v>
                </c:pt>
                <c:pt idx="3425">
                  <c:v>1.4588010697866836E-2</c:v>
                </c:pt>
                <c:pt idx="3426">
                  <c:v>1.4589937685126706E-2</c:v>
                </c:pt>
                <c:pt idx="3427">
                  <c:v>1.4591846035853378E-2</c:v>
                </c:pt>
                <c:pt idx="3428">
                  <c:v>1.4593735722709602E-2</c:v>
                </c:pt>
                <c:pt idx="3429">
                  <c:v>1.4595606718362518E-2</c:v>
                </c:pt>
                <c:pt idx="3430">
                  <c:v>1.4597883264831189E-2</c:v>
                </c:pt>
                <c:pt idx="3431">
                  <c:v>1.459971552594185E-2</c:v>
                </c:pt>
                <c:pt idx="3432">
                  <c:v>1.4601529011137775E-2</c:v>
                </c:pt>
                <c:pt idx="3433">
                  <c:v>1.4603323693084307E-2</c:v>
                </c:pt>
                <c:pt idx="3434">
                  <c:v>1.4605099544442448E-2</c:v>
                </c:pt>
                <c:pt idx="3435">
                  <c:v>1.4606856537879276E-2</c:v>
                </c:pt>
                <c:pt idx="3436">
                  <c:v>1.4608594646058397E-2</c:v>
                </c:pt>
                <c:pt idx="3437">
                  <c:v>1.4610313841644289E-2</c:v>
                </c:pt>
                <c:pt idx="3438">
                  <c:v>1.4611185920077041E-2</c:v>
                </c:pt>
                <c:pt idx="3439">
                  <c:v>1.4612869791760019E-2</c:v>
                </c:pt>
                <c:pt idx="3440">
                  <c:v>1.4614534674271873E-2</c:v>
                </c:pt>
                <c:pt idx="3441">
                  <c:v>1.461618054028424E-2</c:v>
                </c:pt>
                <c:pt idx="3442">
                  <c:v>1.4618446985913207E-2</c:v>
                </c:pt>
                <c:pt idx="3443">
                  <c:v>1.4619643233769075E-2</c:v>
                </c:pt>
                <c:pt idx="3444">
                  <c:v>1.4621229155699744E-2</c:v>
                </c:pt>
                <c:pt idx="3445">
                  <c:v>1.4622795947900613E-2</c:v>
                </c:pt>
                <c:pt idx="3446">
                  <c:v>1.4624343583037991E-2</c:v>
                </c:pt>
                <c:pt idx="3447">
                  <c:v>1.4625469683569835E-2</c:v>
                </c:pt>
                <c:pt idx="3448">
                  <c:v>1.4626980238662979E-2</c:v>
                </c:pt>
                <c:pt idx="3449">
                  <c:v>1.4628471557429435E-2</c:v>
                </c:pt>
                <c:pt idx="3450">
                  <c:v>1.4629943612543644E-2</c:v>
                </c:pt>
                <c:pt idx="3451">
                  <c:v>1.4633380565407526E-2</c:v>
                </c:pt>
                <c:pt idx="3452">
                  <c:v>1.4634807373375473E-2</c:v>
                </c:pt>
                <c:pt idx="3453">
                  <c:v>1.4636214822047973E-2</c:v>
                </c:pt>
                <c:pt idx="3454">
                  <c:v>1.4637602884090302E-2</c:v>
                </c:pt>
                <c:pt idx="3455">
                  <c:v>1.4637797350297443E-2</c:v>
                </c:pt>
                <c:pt idx="3456">
                  <c:v>1.4639150573481941E-2</c:v>
                </c:pt>
                <c:pt idx="3457">
                  <c:v>1.4641237738550408E-2</c:v>
                </c:pt>
                <c:pt idx="3458">
                  <c:v>1.4641798611265713E-2</c:v>
                </c:pt>
                <c:pt idx="3459">
                  <c:v>1.4643093371204537E-2</c:v>
                </c:pt>
                <c:pt idx="3460">
                  <c:v>1.464552260642696E-2</c:v>
                </c:pt>
                <c:pt idx="3461">
                  <c:v>1.4646774196724745E-2</c:v>
                </c:pt>
                <c:pt idx="3462">
                  <c:v>1.4648006181729822E-2</c:v>
                </c:pt>
                <c:pt idx="3463">
                  <c:v>1.464921853411001E-2</c:v>
                </c:pt>
                <c:pt idx="3464">
                  <c:v>1.4650411226533133E-2</c:v>
                </c:pt>
                <c:pt idx="3465">
                  <c:v>1.4651584231670411E-2</c:v>
                </c:pt>
                <c:pt idx="3466">
                  <c:v>1.4652737522189666E-2</c:v>
                </c:pt>
                <c:pt idx="3467">
                  <c:v>1.4653871070757867E-2</c:v>
                </c:pt>
                <c:pt idx="3468">
                  <c:v>1.4653863523088716E-2</c:v>
                </c:pt>
                <c:pt idx="3469">
                  <c:v>1.4656078832731956E-2</c:v>
                </c:pt>
                <c:pt idx="3470">
                  <c:v>1.4657152991475185E-2</c:v>
                </c:pt>
                <c:pt idx="3471">
                  <c:v>1.4658207298951401E-2</c:v>
                </c:pt>
                <c:pt idx="3472">
                  <c:v>1.4659241727829276E-2</c:v>
                </c:pt>
                <c:pt idx="3473">
                  <c:v>1.4660256250780882E-2</c:v>
                </c:pt>
                <c:pt idx="3474">
                  <c:v>1.466125084047744E-2</c:v>
                </c:pt>
                <c:pt idx="3475">
                  <c:v>1.4662225469591025E-2</c:v>
                </c:pt>
                <c:pt idx="3476">
                  <c:v>1.4663180110793709E-2</c:v>
                </c:pt>
                <c:pt idx="3477">
                  <c:v>1.4663030818711988E-2</c:v>
                </c:pt>
                <c:pt idx="3478">
                  <c:v>1.4663949600066282E-2</c:v>
                </c:pt>
                <c:pt idx="3479">
                  <c:v>1.4664848319824236E-2</c:v>
                </c:pt>
                <c:pt idx="3480">
                  <c:v>1.4665726950660016E-2</c:v>
                </c:pt>
                <c:pt idx="3481">
                  <c:v>1.4667652541670418E-2</c:v>
                </c:pt>
                <c:pt idx="3482">
                  <c:v>1.4668486681531432E-2</c:v>
                </c:pt>
                <c:pt idx="3483">
                  <c:v>1.4669300642192858E-2</c:v>
                </c:pt>
                <c:pt idx="3484">
                  <c:v>1.4670094396327618E-2</c:v>
                </c:pt>
                <c:pt idx="3485">
                  <c:v>1.4670867916612039E-2</c:v>
                </c:pt>
                <c:pt idx="3486">
                  <c:v>1.4671621175719893E-2</c:v>
                </c:pt>
                <c:pt idx="3487">
                  <c:v>1.4672354146326656E-2</c:v>
                </c:pt>
                <c:pt idx="3488">
                  <c:v>1.46730668011078E-2</c:v>
                </c:pt>
                <c:pt idx="3489">
                  <c:v>1.4673759112740502E-2</c:v>
                </c:pt>
                <c:pt idx="3490">
                  <c:v>1.4673059203415662E-2</c:v>
                </c:pt>
                <c:pt idx="3491">
                  <c:v>1.4673716487628496E-2</c:v>
                </c:pt>
                <c:pt idx="3492">
                  <c:v>1.467435335784284E-2</c:v>
                </c:pt>
                <c:pt idx="3493">
                  <c:v>1.4674969786743652E-2</c:v>
                </c:pt>
                <c:pt idx="3494">
                  <c:v>1.4675140941221274E-2</c:v>
                </c:pt>
                <c:pt idx="3495">
                  <c:v>1.4677052092445665E-2</c:v>
                </c:pt>
                <c:pt idx="3496">
                  <c:v>1.4677261576904055E-2</c:v>
                </c:pt>
                <c:pt idx="3497">
                  <c:v>1.4677785698959701E-2</c:v>
                </c:pt>
                <c:pt idx="3498">
                  <c:v>1.4678289228618109E-2</c:v>
                </c:pt>
                <c:pt idx="3499">
                  <c:v>1.4678772138560474E-2</c:v>
                </c:pt>
                <c:pt idx="3500">
                  <c:v>1.4679234401472377E-2</c:v>
                </c:pt>
                <c:pt idx="3501">
                  <c:v>1.4679675990036774E-2</c:v>
                </c:pt>
                <c:pt idx="3502">
                  <c:v>1.4680096876933977E-2</c:v>
                </c:pt>
                <c:pt idx="3503">
                  <c:v>1.4680820558032206E-2</c:v>
                </c:pt>
                <c:pt idx="3504">
                  <c:v>1.4681198487145428E-2</c:v>
                </c:pt>
                <c:pt idx="3505">
                  <c:v>1.4681555629850403E-2</c:v>
                </c:pt>
                <c:pt idx="3506">
                  <c:v>1.4681891958828984E-2</c:v>
                </c:pt>
                <c:pt idx="3507">
                  <c:v>1.4681889830387375E-2</c:v>
                </c:pt>
                <c:pt idx="3508">
                  <c:v>1.4682266698328185E-2</c:v>
                </c:pt>
                <c:pt idx="3509">
                  <c:v>1.4682461144068574E-2</c:v>
                </c:pt>
                <c:pt idx="3510">
                  <c:v>1.4682715434287345E-2</c:v>
                </c:pt>
                <c:pt idx="3511">
                  <c:v>1.4682948777003922E-2</c:v>
                </c:pt>
                <c:pt idx="3512">
                  <c:v>1.4683471314763712E-2</c:v>
                </c:pt>
                <c:pt idx="3513">
                  <c:v>1.4683661182823248E-2</c:v>
                </c:pt>
                <c:pt idx="3514">
                  <c:v>1.4683830018637272E-2</c:v>
                </c:pt>
                <c:pt idx="3515">
                  <c:v>1.4683977794889377E-2</c:v>
                </c:pt>
                <c:pt idx="3516">
                  <c:v>1.4684104484270972E-2</c:v>
                </c:pt>
                <c:pt idx="3517">
                  <c:v>1.4684210059465646E-2</c:v>
                </c:pt>
                <c:pt idx="3518">
                  <c:v>1.4684294493161333E-2</c:v>
                </c:pt>
                <c:pt idx="3519">
                  <c:v>1.4684357758045968E-2</c:v>
                </c:pt>
                <c:pt idx="3520">
                  <c:v>1.4684403408147927E-2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426240"/>
        <c:axId val="61043251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42303</c:v>
                </c:pt>
                <c:pt idx="1">
                  <c:v>42332</c:v>
                </c:pt>
                <c:pt idx="2">
                  <c:v>42362</c:v>
                </c:pt>
                <c:pt idx="3">
                  <c:v>42394</c:v>
                </c:pt>
                <c:pt idx="4">
                  <c:v>42424</c:v>
                </c:pt>
                <c:pt idx="5">
                  <c:v>42453</c:v>
                </c:pt>
                <c:pt idx="6">
                  <c:v>42485</c:v>
                </c:pt>
                <c:pt idx="7">
                  <c:v>42514</c:v>
                </c:pt>
                <c:pt idx="8">
                  <c:v>42545</c:v>
                </c:pt>
                <c:pt idx="9">
                  <c:v>42576</c:v>
                </c:pt>
                <c:pt idx="10">
                  <c:v>42606</c:v>
                </c:pt>
                <c:pt idx="11">
                  <c:v>42639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-4.0999999999999994E-4</c:v>
                </c:pt>
                <c:pt idx="1">
                  <c:v>-4.2000000000000002E-4</c:v>
                </c:pt>
                <c:pt idx="2">
                  <c:v>-4.2999999999999999E-4</c:v>
                </c:pt>
                <c:pt idx="3">
                  <c:v>-4.6000000000000001E-4</c:v>
                </c:pt>
                <c:pt idx="4">
                  <c:v>-4.8000000000000001E-4</c:v>
                </c:pt>
                <c:pt idx="5">
                  <c:v>-5.0000000000000001E-4</c:v>
                </c:pt>
                <c:pt idx="6">
                  <c:v>-5.2000000000000006E-4</c:v>
                </c:pt>
                <c:pt idx="7">
                  <c:v>-5.4000000000000001E-4</c:v>
                </c:pt>
                <c:pt idx="8">
                  <c:v>-5.5000000000000003E-4</c:v>
                </c:pt>
                <c:pt idx="9">
                  <c:v>-5.4000000000000001E-4</c:v>
                </c:pt>
                <c:pt idx="10">
                  <c:v>-5.2999999999999998E-4</c:v>
                </c:pt>
                <c:pt idx="11">
                  <c:v>-5.0000000000000001E-4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42354</c:v>
                </c:pt>
                <c:pt idx="1">
                  <c:v>42445</c:v>
                </c:pt>
                <c:pt idx="2">
                  <c:v>42536</c:v>
                </c:pt>
                <c:pt idx="3">
                  <c:v>42634</c:v>
                </c:pt>
                <c:pt idx="4">
                  <c:v>42725</c:v>
                </c:pt>
                <c:pt idx="5">
                  <c:v>42809</c:v>
                </c:pt>
                <c:pt idx="6">
                  <c:v>42907</c:v>
                </c:pt>
                <c:pt idx="7">
                  <c:v>42998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-4.2500000000003977E-4</c:v>
                </c:pt>
                <c:pt idx="1">
                  <c:v>-4.7499999999999431E-4</c:v>
                </c:pt>
                <c:pt idx="2">
                  <c:v>-5.2500000000009093E-4</c:v>
                </c:pt>
                <c:pt idx="3">
                  <c:v>-4.7499999999999431E-4</c:v>
                </c:pt>
                <c:pt idx="4">
                  <c:v>-3.2499999999998866E-4</c:v>
                </c:pt>
                <c:pt idx="5">
                  <c:v>-7.4999999999931784E-5</c:v>
                </c:pt>
                <c:pt idx="6">
                  <c:v>3.2499999999998866E-4</c:v>
                </c:pt>
                <c:pt idx="7">
                  <c:v>7.2499999999990909E-4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42298</c:v>
                </c:pt>
                <c:pt idx="1">
                  <c:v>42326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-4.2500000000003977E-4</c:v>
                </c:pt>
                <c:pt idx="1">
                  <c:v>-4.7499999999999431E-4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43089</c:v>
                </c:pt>
                <c:pt idx="1">
                  <c:v>43180</c:v>
                </c:pt>
                <c:pt idx="2">
                  <c:v>43271</c:v>
                </c:pt>
                <c:pt idx="3">
                  <c:v>43362</c:v>
                </c:pt>
                <c:pt idx="4">
                  <c:v>43453</c:v>
                </c:pt>
                <c:pt idx="5">
                  <c:v>43544</c:v>
                </c:pt>
                <c:pt idx="6">
                  <c:v>43635</c:v>
                </c:pt>
                <c:pt idx="7">
                  <c:v>43726</c:v>
                </c:pt>
                <c:pt idx="8">
                  <c:v>43817</c:v>
                </c:pt>
                <c:pt idx="9">
                  <c:v>43908</c:v>
                </c:pt>
                <c:pt idx="10">
                  <c:v>43999</c:v>
                </c:pt>
                <c:pt idx="11">
                  <c:v>44090</c:v>
                </c:pt>
                <c:pt idx="12">
                  <c:v>44181</c:v>
                </c:pt>
                <c:pt idx="13">
                  <c:v>44272</c:v>
                </c:pt>
                <c:pt idx="14">
                  <c:v>44363</c:v>
                </c:pt>
                <c:pt idx="15">
                  <c:v>44454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426240"/>
        <c:axId val="610432512"/>
      </c:scatterChart>
      <c:dateAx>
        <c:axId val="610426240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4325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10432512"/>
        <c:scaling>
          <c:orientation val="minMax"/>
          <c:max val="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042624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-5.2351118775995076E-4</c:v>
                </c:pt>
                <c:pt idx="1">
                  <c:v>-5.2351118779991879E-4</c:v>
                </c:pt>
                <c:pt idx="2">
                  <c:v>-9.151129761963972E-5</c:v>
                </c:pt>
                <c:pt idx="3">
                  <c:v>-5.2351118783988682E-4</c:v>
                </c:pt>
                <c:pt idx="4">
                  <c:v>-5.2351042652887259E-4</c:v>
                </c:pt>
                <c:pt idx="5">
                  <c:v>-5.2351118779991879E-4</c:v>
                </c:pt>
                <c:pt idx="6">
                  <c:v>-5.2351118779991879E-4</c:v>
                </c:pt>
                <c:pt idx="7">
                  <c:v>-5.2351118779991879E-4</c:v>
                </c:pt>
                <c:pt idx="8">
                  <c:v>-5.2351118771998273E-4</c:v>
                </c:pt>
                <c:pt idx="9">
                  <c:v>-5.2351042652887259E-4</c:v>
                </c:pt>
                <c:pt idx="10">
                  <c:v>-5.2351118783988682E-4</c:v>
                </c:pt>
                <c:pt idx="11">
                  <c:v>-5.2351118783988682E-4</c:v>
                </c:pt>
                <c:pt idx="12">
                  <c:v>-5.2351118775995076E-4</c:v>
                </c:pt>
                <c:pt idx="13">
                  <c:v>-5.2351118783988682E-4</c:v>
                </c:pt>
                <c:pt idx="14">
                  <c:v>-5.2351042652887259E-4</c:v>
                </c:pt>
                <c:pt idx="15">
                  <c:v>-5.2351118771998273E-4</c:v>
                </c:pt>
                <c:pt idx="16">
                  <c:v>-5.2351118787985484E-4</c:v>
                </c:pt>
                <c:pt idx="17">
                  <c:v>-5.2351118779991879E-4</c:v>
                </c:pt>
                <c:pt idx="18">
                  <c:v>-5.2351118779991879E-4</c:v>
                </c:pt>
                <c:pt idx="19">
                  <c:v>-5.2351042652887259E-4</c:v>
                </c:pt>
                <c:pt idx="20">
                  <c:v>-5.2210107705175091E-4</c:v>
                </c:pt>
                <c:pt idx="21">
                  <c:v>-5.1918228512359832E-4</c:v>
                </c:pt>
                <c:pt idx="22">
                  <c:v>-5.1612521280830492E-4</c:v>
                </c:pt>
                <c:pt idx="23">
                  <c:v>-5.1294262809253865E-4</c:v>
                </c:pt>
                <c:pt idx="24">
                  <c:v>-5.0622221240192999E-4</c:v>
                </c:pt>
                <c:pt idx="25">
                  <c:v>-4.9921252547768802E-4</c:v>
                </c:pt>
                <c:pt idx="26">
                  <c:v>-4.9559389847964042E-4</c:v>
                </c:pt>
                <c:pt idx="27">
                  <c:v>-4.9192636680128743E-4</c:v>
                </c:pt>
                <c:pt idx="28">
                  <c:v>-4.8822269862913714E-4</c:v>
                </c:pt>
                <c:pt idx="29">
                  <c:v>-4.8075810416658982E-4</c:v>
                </c:pt>
                <c:pt idx="30">
                  <c:v>-4.7330201765838353E-4</c:v>
                </c:pt>
                <c:pt idx="31">
                  <c:v>-4.6960918529848072E-4</c:v>
                </c:pt>
                <c:pt idx="32">
                  <c:v>-4.6595682376526781E-4</c:v>
                </c:pt>
                <c:pt idx="33">
                  <c:v>-4.6235770144509303E-4</c:v>
                </c:pt>
                <c:pt idx="34">
                  <c:v>-4.5540018352330236E-4</c:v>
                </c:pt>
                <c:pt idx="35">
                  <c:v>-4.487489605509154E-4</c:v>
                </c:pt>
                <c:pt idx="36">
                  <c:v>-4.4560755229738902E-4</c:v>
                </c:pt>
                <c:pt idx="37">
                  <c:v>-4.4259599073726008E-4</c:v>
                </c:pt>
                <c:pt idx="38">
                  <c:v>-4.3972704389716455E-4</c:v>
                </c:pt>
                <c:pt idx="39">
                  <c:v>-4.3452784754371976E-4</c:v>
                </c:pt>
                <c:pt idx="40">
                  <c:v>-4.2993276195169017E-4</c:v>
                </c:pt>
                <c:pt idx="41">
                  <c:v>-4.2542007456791708E-4</c:v>
                </c:pt>
                <c:pt idx="42">
                  <c:v>-4.1860301684959467E-4</c:v>
                </c:pt>
                <c:pt idx="43">
                  <c:v>-4.1206857098519123E-4</c:v>
                </c:pt>
                <c:pt idx="44">
                  <c:v>-4.0009518446293413E-4</c:v>
                </c:pt>
                <c:pt idx="45">
                  <c:v>-3.893725481241006E-4</c:v>
                </c:pt>
                <c:pt idx="46">
                  <c:v>-3.847128935419164E-4</c:v>
                </c:pt>
                <c:pt idx="47">
                  <c:v>-3.8052054371462418E-4</c:v>
                </c:pt>
                <c:pt idx="48">
                  <c:v>-3.7682628089896752E-4</c:v>
                </c:pt>
                <c:pt idx="49">
                  <c:v>-3.712515731768562E-4</c:v>
                </c:pt>
                <c:pt idx="50">
                  <c:v>-3.676457428491986E-4</c:v>
                </c:pt>
                <c:pt idx="51">
                  <c:v>-3.6690364750402438E-4</c:v>
                </c:pt>
                <c:pt idx="52">
                  <c:v>-3.6684433207145872E-4</c:v>
                </c:pt>
                <c:pt idx="53">
                  <c:v>-3.6749857908802142E-4</c:v>
                </c:pt>
                <c:pt idx="54">
                  <c:v>-3.7133914098319565E-4</c:v>
                </c:pt>
                <c:pt idx="55">
                  <c:v>-3.7786683114493513E-4</c:v>
                </c:pt>
                <c:pt idx="56">
                  <c:v>-3.82550621180755E-4</c:v>
                </c:pt>
                <c:pt idx="57">
                  <c:v>-3.881326661270279E-4</c:v>
                </c:pt>
                <c:pt idx="58">
                  <c:v>-3.9464374832043347E-4</c:v>
                </c:pt>
                <c:pt idx="59">
                  <c:v>-4.1091614469745963E-4</c:v>
                </c:pt>
                <c:pt idx="60">
                  <c:v>-4.3059409046364294E-4</c:v>
                </c:pt>
                <c:pt idx="61">
                  <c:v>-4.4221208982619942E-4</c:v>
                </c:pt>
                <c:pt idx="62">
                  <c:v>-4.5494381885724522E-4</c:v>
                </c:pt>
                <c:pt idx="63">
                  <c:v>-4.6170675261025806E-4</c:v>
                </c:pt>
                <c:pt idx="64">
                  <c:v>-4.6174066018700444E-4</c:v>
                </c:pt>
                <c:pt idx="65">
                  <c:v>-4.6175827817407367E-4</c:v>
                </c:pt>
                <c:pt idx="66">
                  <c:v>-4.6177808497027684E-4</c:v>
                </c:pt>
                <c:pt idx="67">
                  <c:v>3.3916544211143318E-4</c:v>
                </c:pt>
                <c:pt idx="68">
                  <c:v>-4.6190962754710796E-4</c:v>
                </c:pt>
                <c:pt idx="69">
                  <c:v>-4.619423728335903E-4</c:v>
                </c:pt>
                <c:pt idx="70">
                  <c:v>-4.6197724218099978E-4</c:v>
                </c:pt>
                <c:pt idx="71">
                  <c:v>-4.6201422615688159E-4</c:v>
                </c:pt>
                <c:pt idx="72">
                  <c:v>-4.6209460376811506E-4</c:v>
                </c:pt>
                <c:pt idx="73">
                  <c:v>-4.6218312389267879E-4</c:v>
                </c:pt>
                <c:pt idx="74">
                  <c:v>-4.6223054248173412E-4</c:v>
                </c:pt>
                <c:pt idx="75">
                  <c:v>-4.6228002006376556E-4</c:v>
                </c:pt>
                <c:pt idx="76">
                  <c:v>-4.6233154744612648E-4</c:v>
                </c:pt>
                <c:pt idx="77">
                  <c:v>-4.6244079460411314E-4</c:v>
                </c:pt>
                <c:pt idx="78">
                  <c:v>-4.6255796984695507E-4</c:v>
                </c:pt>
                <c:pt idx="79">
                  <c:v>-4.6261960726212692E-4</c:v>
                </c:pt>
                <c:pt idx="80">
                  <c:v>-4.6268323892206809E-4</c:v>
                </c:pt>
                <c:pt idx="81">
                  <c:v>-4.6274885555419587E-4</c:v>
                </c:pt>
                <c:pt idx="82">
                  <c:v>-4.6288606354583095E-4</c:v>
                </c:pt>
                <c:pt idx="83">
                  <c:v>-4.6303098563349465E-4</c:v>
                </c:pt>
                <c:pt idx="84">
                  <c:v>-4.6310638783797486E-4</c:v>
                </c:pt>
                <c:pt idx="85">
                  <c:v>-4.6318371913933731E-4</c:v>
                </c:pt>
                <c:pt idx="86">
                  <c:v>-4.6326297078458367E-4</c:v>
                </c:pt>
                <c:pt idx="87">
                  <c:v>-4.6342723097669847E-4</c:v>
                </c:pt>
                <c:pt idx="88">
                  <c:v>-4.6359899163572749E-4</c:v>
                </c:pt>
                <c:pt idx="89">
                  <c:v>-4.6368770435289974E-4</c:v>
                </c:pt>
                <c:pt idx="90">
                  <c:v>-4.6377828137877941E-4</c:v>
                </c:pt>
                <c:pt idx="91">
                  <c:v>-4.6387071364062393E-4</c:v>
                </c:pt>
                <c:pt idx="92">
                  <c:v>-4.6406111724017762E-4</c:v>
                </c:pt>
                <c:pt idx="93">
                  <c:v>-4.6425880843692369E-4</c:v>
                </c:pt>
                <c:pt idx="94">
                  <c:v>-4.6436037731023561E-4</c:v>
                </c:pt>
                <c:pt idx="95">
                  <c:v>-4.6446374578401617E-4</c:v>
                </c:pt>
                <c:pt idx="96">
                  <c:v>-4.645689043458745E-4</c:v>
                </c:pt>
                <c:pt idx="97">
                  <c:v>-4.6478454285292514E-4</c:v>
                </c:pt>
                <c:pt idx="98">
                  <c:v>-4.6500725618070504E-4</c:v>
                </c:pt>
                <c:pt idx="99">
                  <c:v>-4.6512122709341241E-4</c:v>
                </c:pt>
                <c:pt idx="100">
                  <c:v>-4.6523693261857346E-4</c:v>
                </c:pt>
                <c:pt idx="101">
                  <c:v>-4.6535436356354154E-4</c:v>
                </c:pt>
                <c:pt idx="102">
                  <c:v>-4.655943280251762E-4</c:v>
                </c:pt>
                <c:pt idx="103">
                  <c:v>-4.6584115545034166E-4</c:v>
                </c:pt>
                <c:pt idx="104">
                  <c:v>-4.659670740458921E-4</c:v>
                </c:pt>
                <c:pt idx="105">
                  <c:v>-4.6609466250568943E-4</c:v>
                </c:pt>
                <c:pt idx="106">
                  <c:v>-4.6622391147721487E-4</c:v>
                </c:pt>
                <c:pt idx="107">
                  <c:v>-4.6648729332687822E-4</c:v>
                </c:pt>
                <c:pt idx="108">
                  <c:v>-4.6675732630951927E-4</c:v>
                </c:pt>
                <c:pt idx="109">
                  <c:v>-4.6689473871097675E-4</c:v>
                </c:pt>
                <c:pt idx="110">
                  <c:v>-4.6703375570888994E-4</c:v>
                </c:pt>
                <c:pt idx="111">
                  <c:v>-4.6717436843035642E-4</c:v>
                </c:pt>
                <c:pt idx="112">
                  <c:v>-4.6746025906152511E-4</c:v>
                </c:pt>
                <c:pt idx="113">
                  <c:v>-4.6775258962128419E-4</c:v>
                </c:pt>
                <c:pt idx="114">
                  <c:v>-4.6790104115235209E-4</c:v>
                </c:pt>
                <c:pt idx="115">
                  <c:v>-4.6805103273150905E-4</c:v>
                </c:pt>
                <c:pt idx="116">
                  <c:v>-4.6820255496626828E-4</c:v>
                </c:pt>
                <c:pt idx="117">
                  <c:v>-4.6851004562586951E-4</c:v>
                </c:pt>
                <c:pt idx="118">
                  <c:v>-4.6882376540935411E-4</c:v>
                </c:pt>
                <c:pt idx="119">
                  <c:v>-4.6898280207319232E-4</c:v>
                </c:pt>
                <c:pt idx="120">
                  <c:v>-4.6910926043697287E-4</c:v>
                </c:pt>
                <c:pt idx="121">
                  <c:v>-4.6920284929363731E-4</c:v>
                </c:pt>
                <c:pt idx="122">
                  <c:v>-4.6939291604264355E-4</c:v>
                </c:pt>
                <c:pt idx="123">
                  <c:v>-4.6958774596816966E-4</c:v>
                </c:pt>
                <c:pt idx="124">
                  <c:v>-4.6968664385804715E-4</c:v>
                </c:pt>
                <c:pt idx="125">
                  <c:v>-4.6978662628038848E-4</c:v>
                </c:pt>
                <c:pt idx="126">
                  <c:v>-4.7009304649758832E-4</c:v>
                </c:pt>
                <c:pt idx="127">
                  <c:v>-4.7040972972922646E-4</c:v>
                </c:pt>
                <c:pt idx="128">
                  <c:v>-4.705175198260747E-4</c:v>
                </c:pt>
                <c:pt idx="129">
                  <c:v>-4.7062645592621521E-4</c:v>
                </c:pt>
                <c:pt idx="130">
                  <c:v>-4.7084757055948501E-4</c:v>
                </c:pt>
                <c:pt idx="131">
                  <c:v>-4.7107381327737841E-4</c:v>
                </c:pt>
                <c:pt idx="132">
                  <c:v>-4.7118859438199934E-4</c:v>
                </c:pt>
                <c:pt idx="133">
                  <c:v>-4.7130456717336955E-4</c:v>
                </c:pt>
                <c:pt idx="134">
                  <c:v>-4.7142173964509482E-4</c:v>
                </c:pt>
                <c:pt idx="135">
                  <c:v>-4.7165950354699504E-4</c:v>
                </c:pt>
                <c:pt idx="136">
                  <c:v>-4.7190257857376849E-4</c:v>
                </c:pt>
                <c:pt idx="137">
                  <c:v>-4.7202586375583167E-4</c:v>
                </c:pt>
                <c:pt idx="138">
                  <c:v>-4.721503947013872E-4</c:v>
                </c:pt>
                <c:pt idx="139">
                  <c:v>-4.7227617864464833E-4</c:v>
                </c:pt>
                <c:pt idx="140">
                  <c:v>-4.7253134198843583E-4</c:v>
                </c:pt>
                <c:pt idx="141">
                  <c:v>-4.72791999710509E-4</c:v>
                </c:pt>
                <c:pt idx="142">
                  <c:v>-4.7292416450961383E-4</c:v>
                </c:pt>
                <c:pt idx="143">
                  <c:v>-4.730576283096255E-4</c:v>
                </c:pt>
                <c:pt idx="144">
                  <c:v>-4.7319239918408584E-4</c:v>
                </c:pt>
                <c:pt idx="145">
                  <c:v>-4.7346571212969479E-4</c:v>
                </c:pt>
                <c:pt idx="146">
                  <c:v>-4.7374470310668215E-4</c:v>
                </c:pt>
                <c:pt idx="147">
                  <c:v>-4.7388612254284368E-4</c:v>
                </c:pt>
                <c:pt idx="148">
                  <c:v>-4.740288947369109E-4</c:v>
                </c:pt>
                <c:pt idx="149">
                  <c:v>-4.7417302740271339E-4</c:v>
                </c:pt>
                <c:pt idx="150">
                  <c:v>-4.7446524019001401E-4</c:v>
                </c:pt>
                <c:pt idx="151">
                  <c:v>-4.747633148216579E-4</c:v>
                </c:pt>
                <c:pt idx="152">
                  <c:v>-4.7491436415469934E-4</c:v>
                </c:pt>
                <c:pt idx="153">
                  <c:v>-4.7506682004261336E-4</c:v>
                </c:pt>
                <c:pt idx="154">
                  <c:v>-4.7522068959970909E-4</c:v>
                </c:pt>
                <c:pt idx="155">
                  <c:v>-4.7553255240195824E-4</c:v>
                </c:pt>
                <c:pt idx="156">
                  <c:v>-4.7585046135445452E-4</c:v>
                </c:pt>
                <c:pt idx="157">
                  <c:v>-4.7601151576426304E-4</c:v>
                </c:pt>
                <c:pt idx="158">
                  <c:v>-4.7617403008626269E-4</c:v>
                </c:pt>
                <c:pt idx="159">
                  <c:v>-4.7633801207425108E-4</c:v>
                </c:pt>
                <c:pt idx="160">
                  <c:v>-4.7667027498476955E-4</c:v>
                </c:pt>
                <c:pt idx="161">
                  <c:v>-4.7700876876444198E-4</c:v>
                </c:pt>
                <c:pt idx="162">
                  <c:v>-4.7718020343090473E-4</c:v>
                </c:pt>
                <c:pt idx="163">
                  <c:v>-4.7735315156671732E-4</c:v>
                </c:pt>
                <c:pt idx="164">
                  <c:v>-4.7752762096564538E-4</c:v>
                </c:pt>
                <c:pt idx="165">
                  <c:v>-4.7788103422430339E-4</c:v>
                </c:pt>
                <c:pt idx="166">
                  <c:v>-4.7824086319092629E-4</c:v>
                </c:pt>
                <c:pt idx="167">
                  <c:v>-4.7842305345380254E-4</c:v>
                </c:pt>
                <c:pt idx="168">
                  <c:v>-4.7860681054334719E-4</c:v>
                </c:pt>
                <c:pt idx="169">
                  <c:v>-4.7879214261303815E-4</c:v>
                </c:pt>
                <c:pt idx="170">
                  <c:v>-4.7916745624654311E-4</c:v>
                </c:pt>
                <c:pt idx="171">
                  <c:v>-4.7954937125282981E-4</c:v>
                </c:pt>
                <c:pt idx="172">
                  <c:v>-4.7974269201223052E-4</c:v>
                </c:pt>
                <c:pt idx="173">
                  <c:v>-4.7993763331533046E-4</c:v>
                </c:pt>
                <c:pt idx="174">
                  <c:v>-4.8013420303583132E-4</c:v>
                </c:pt>
                <c:pt idx="175">
                  <c:v>-4.8053216736398952E-4</c:v>
                </c:pt>
                <c:pt idx="176">
                  <c:v>-4.8093691892958645E-4</c:v>
                </c:pt>
                <c:pt idx="177">
                  <c:v>-4.8114174532543075E-4</c:v>
                </c:pt>
                <c:pt idx="178">
                  <c:v>-4.8134824614187721E-4</c:v>
                </c:pt>
                <c:pt idx="179">
                  <c:v>-4.8155642877301119E-4</c:v>
                </c:pt>
                <c:pt idx="180">
                  <c:v>-4.81977793782562E-4</c:v>
                </c:pt>
                <c:pt idx="181">
                  <c:v>-4.824061323205342E-4</c:v>
                </c:pt>
                <c:pt idx="182">
                  <c:v>-4.8262283973254938E-4</c:v>
                </c:pt>
                <c:pt idx="183">
                  <c:v>-4.8284127512232544E-4</c:v>
                </c:pt>
                <c:pt idx="184">
                  <c:v>-4.8374744250345714E-4</c:v>
                </c:pt>
                <c:pt idx="185">
                  <c:v>-4.8689887940156495E-4</c:v>
                </c:pt>
                <c:pt idx="186">
                  <c:v>-4.9000809266175338E-4</c:v>
                </c:pt>
                <c:pt idx="187">
                  <c:v>-4.9153951940716922E-4</c:v>
                </c:pt>
                <c:pt idx="188">
                  <c:v>-4.9305658755827153E-4</c:v>
                </c:pt>
                <c:pt idx="189">
                  <c:v>-4.9455886478089184E-4</c:v>
                </c:pt>
                <c:pt idx="190">
                  <c:v>-4.9751126842245696E-4</c:v>
                </c:pt>
                <c:pt idx="191">
                  <c:v>-5.0041142309886766E-4</c:v>
                </c:pt>
                <c:pt idx="192">
                  <c:v>-5.0183326426367358E-4</c:v>
                </c:pt>
                <c:pt idx="193">
                  <c:v>-5.032377218538997E-4</c:v>
                </c:pt>
                <c:pt idx="194">
                  <c:v>-5.0462436353537754E-4</c:v>
                </c:pt>
                <c:pt idx="195">
                  <c:v>-5.0733538526248623E-4</c:v>
                </c:pt>
                <c:pt idx="196">
                  <c:v>-5.0998412960634454E-4</c:v>
                </c:pt>
                <c:pt idx="197">
                  <c:v>-5.1127521004890042E-4</c:v>
                </c:pt>
                <c:pt idx="198">
                  <c:v>-5.1254588189664219E-4</c:v>
                </c:pt>
                <c:pt idx="199">
                  <c:v>-5.1379571305520955E-4</c:v>
                </c:pt>
                <c:pt idx="200">
                  <c:v>-5.1622300484943651E-4</c:v>
                </c:pt>
                <c:pt idx="201">
                  <c:v>-5.1857798619270312E-4</c:v>
                </c:pt>
                <c:pt idx="202">
                  <c:v>-5.1971713121101715E-4</c:v>
                </c:pt>
                <c:pt idx="203">
                  <c:v>-5.2083284225457049E-4</c:v>
                </c:pt>
                <c:pt idx="204">
                  <c:v>-5.2192468742884301E-4</c:v>
                </c:pt>
                <c:pt idx="205">
                  <c:v>-5.2402590189792875E-4</c:v>
                </c:pt>
                <c:pt idx="206">
                  <c:v>-5.2604476758588703E-4</c:v>
                </c:pt>
                <c:pt idx="207">
                  <c:v>-5.2701080167860681E-4</c:v>
                </c:pt>
                <c:pt idx="208">
                  <c:v>-5.2795037681629964E-4</c:v>
                </c:pt>
                <c:pt idx="209">
                  <c:v>-5.2886306126431748E-4</c:v>
                </c:pt>
                <c:pt idx="210">
                  <c:v>-5.3059585133574672E-4</c:v>
                </c:pt>
                <c:pt idx="211">
                  <c:v>-5.3223624775444733E-4</c:v>
                </c:pt>
                <c:pt idx="212">
                  <c:v>-5.3300799577993274E-4</c:v>
                </c:pt>
                <c:pt idx="213">
                  <c:v>-5.3375026014990112E-4</c:v>
                </c:pt>
                <c:pt idx="214">
                  <c:v>-5.3446260869005613E-4</c:v>
                </c:pt>
                <c:pt idx="215">
                  <c:v>-5.3578462795744741E-4</c:v>
                </c:pt>
                <c:pt idx="216">
                  <c:v>-5.3700420106661539E-4</c:v>
                </c:pt>
                <c:pt idx="217">
                  <c:v>-5.3756048808306645E-4</c:v>
                </c:pt>
                <c:pt idx="218">
                  <c:v>-5.3808426638379814E-4</c:v>
                </c:pt>
                <c:pt idx="219">
                  <c:v>-5.3857510375454609E-4</c:v>
                </c:pt>
                <c:pt idx="220">
                  <c:v>-5.3944400662420122E-4</c:v>
                </c:pt>
                <c:pt idx="221">
                  <c:v>-5.4020040177071849E-4</c:v>
                </c:pt>
                <c:pt idx="222">
                  <c:v>-5.4052005267646308E-4</c:v>
                </c:pt>
                <c:pt idx="223">
                  <c:v>-5.4080416976631795E-4</c:v>
                </c:pt>
                <c:pt idx="224">
                  <c:v>-5.4105232102585887E-4</c:v>
                </c:pt>
                <c:pt idx="225">
                  <c:v>-5.4142576214388782E-4</c:v>
                </c:pt>
                <c:pt idx="226">
                  <c:v>-5.4167662415505191E-4</c:v>
                </c:pt>
                <c:pt idx="227">
                  <c:v>-5.4173846372851386E-4</c:v>
                </c:pt>
                <c:pt idx="228">
                  <c:v>-5.4176174458575588E-4</c:v>
                </c:pt>
                <c:pt idx="229">
                  <c:v>-5.4174603451251357E-4</c:v>
                </c:pt>
                <c:pt idx="230">
                  <c:v>-5.4158166925777351E-4</c:v>
                </c:pt>
                <c:pt idx="231">
                  <c:v>-5.4128464234803886E-4</c:v>
                </c:pt>
                <c:pt idx="232">
                  <c:v>-5.4106749556748213E-4</c:v>
                </c:pt>
                <c:pt idx="233">
                  <c:v>-5.4080876505047115E-4</c:v>
                </c:pt>
                <c:pt idx="234">
                  <c:v>-5.4050801866267761E-4</c:v>
                </c:pt>
                <c:pt idx="235">
                  <c:v>-5.3976350257389782E-4</c:v>
                </c:pt>
                <c:pt idx="236">
                  <c:v>-5.3887623067794266E-4</c:v>
                </c:pt>
                <c:pt idx="237">
                  <c:v>-5.3835892240172711E-4</c:v>
                </c:pt>
                <c:pt idx="238">
                  <c:v>-5.3779700528888696E-4</c:v>
                </c:pt>
                <c:pt idx="239">
                  <c:v>-5.3719004744490206E-4</c:v>
                </c:pt>
                <c:pt idx="240">
                  <c:v>-5.3582303671362297E-4</c:v>
                </c:pt>
                <c:pt idx="241">
                  <c:v>-5.3430316319325044E-4</c:v>
                </c:pt>
                <c:pt idx="242">
                  <c:v>-5.3346451831970398E-4</c:v>
                </c:pt>
                <c:pt idx="243">
                  <c:v>-5.3257823974917073E-4</c:v>
                </c:pt>
                <c:pt idx="244">
                  <c:v>-5.3164389502757814E-4</c:v>
                </c:pt>
                <c:pt idx="245">
                  <c:v>-5.2961204604518031E-4</c:v>
                </c:pt>
                <c:pt idx="246">
                  <c:v>-5.2741721414228948E-4</c:v>
                </c:pt>
                <c:pt idx="247">
                  <c:v>-5.2623605752977198E-4</c:v>
                </c:pt>
                <c:pt idx="248">
                  <c:v>-5.2500424204016127E-4</c:v>
                </c:pt>
                <c:pt idx="249">
                  <c:v>-5.2393731045707881E-4</c:v>
                </c:pt>
                <c:pt idx="250">
                  <c:v>-5.2218944816218027E-4</c:v>
                </c:pt>
                <c:pt idx="251">
                  <c:v>-5.2042960341225353E-4</c:v>
                </c:pt>
                <c:pt idx="252">
                  <c:v>-5.1954269494558503E-4</c:v>
                </c:pt>
                <c:pt idx="253">
                  <c:v>-5.1865190726196886E-4</c:v>
                </c:pt>
                <c:pt idx="254">
                  <c:v>-5.1775729643654955E-4</c:v>
                </c:pt>
                <c:pt idx="255">
                  <c:v>-5.1595487550404329E-4</c:v>
                </c:pt>
                <c:pt idx="256">
                  <c:v>-5.14141756369213E-4</c:v>
                </c:pt>
                <c:pt idx="257">
                  <c:v>-5.132288797948803E-4</c:v>
                </c:pt>
                <c:pt idx="258">
                  <c:v>-5.1231252000683014E-4</c:v>
                </c:pt>
                <c:pt idx="259">
                  <c:v>-5.1139273339995128E-4</c:v>
                </c:pt>
                <c:pt idx="260">
                  <c:v>-5.0954129891422895E-4</c:v>
                </c:pt>
                <c:pt idx="261">
                  <c:v>-5.0768045015914254E-4</c:v>
                </c:pt>
                <c:pt idx="262">
                  <c:v>-5.0674437801934147E-4</c:v>
                </c:pt>
                <c:pt idx="263">
                  <c:v>-5.0580521862908512E-4</c:v>
                </c:pt>
                <c:pt idx="264">
                  <c:v>-5.0486302838326225E-4</c:v>
                </c:pt>
                <c:pt idx="265">
                  <c:v>-5.0296812590833184E-4</c:v>
                </c:pt>
                <c:pt idx="266">
                  <c:v>-5.0106509209779659E-4</c:v>
                </c:pt>
                <c:pt idx="267">
                  <c:v>-5.0010859697469101E-4</c:v>
                </c:pt>
                <c:pt idx="268">
                  <c:v>-4.9914941044448824E-4</c:v>
                </c:pt>
                <c:pt idx="269">
                  <c:v>-4.9818758946162944E-4</c:v>
                </c:pt>
                <c:pt idx="270">
                  <c:v>-4.9625476380210642E-4</c:v>
                </c:pt>
                <c:pt idx="271">
                  <c:v>-4.9431508998054596E-4</c:v>
                </c:pt>
                <c:pt idx="272">
                  <c:v>-4.9334094409658746E-4</c:v>
                </c:pt>
                <c:pt idx="273">
                  <c:v>-4.9236450332834636E-4</c:v>
                </c:pt>
                <c:pt idx="274">
                  <c:v>-4.9138582363106309E-4</c:v>
                </c:pt>
                <c:pt idx="275">
                  <c:v>-4.8942062008450193E-4</c:v>
                </c:pt>
                <c:pt idx="276">
                  <c:v>-4.8744985108317707E-4</c:v>
                </c:pt>
                <c:pt idx="277">
                  <c:v>-4.8646082710046556E-4</c:v>
                </c:pt>
                <c:pt idx="278">
                  <c:v>-4.8546990427666969E-4</c:v>
                </c:pt>
                <c:pt idx="279">
                  <c:v>-4.8447713864696595E-4</c:v>
                </c:pt>
                <c:pt idx="280">
                  <c:v>-4.824851021378862E-4</c:v>
                </c:pt>
                <c:pt idx="281">
                  <c:v>-4.8048878296125253E-4</c:v>
                </c:pt>
                <c:pt idx="282">
                  <c:v>-4.7948765342198385E-4</c:v>
                </c:pt>
                <c:pt idx="283">
                  <c:v>-4.7848502096492496E-4</c:v>
                </c:pt>
                <c:pt idx="284">
                  <c:v>-4.7748094202493263E-4</c:v>
                </c:pt>
                <c:pt idx="285">
                  <c:v>-4.7546761741124044E-4</c:v>
                </c:pt>
                <c:pt idx="286">
                  <c:v>-4.7345129305043088E-4</c:v>
                </c:pt>
                <c:pt idx="287">
                  <c:v>-4.7244083049680086E-4</c:v>
                </c:pt>
                <c:pt idx="288">
                  <c:v>-4.7142926102861082E-4</c:v>
                </c:pt>
                <c:pt idx="289">
                  <c:v>-4.7041664104074954E-4</c:v>
                </c:pt>
                <c:pt idx="290">
                  <c:v>-4.6838757334022318E-4</c:v>
                </c:pt>
                <c:pt idx="291">
                  <c:v>-4.6635678902617883E-4</c:v>
                </c:pt>
                <c:pt idx="292">
                  <c:v>-4.6533976588047921E-4</c:v>
                </c:pt>
                <c:pt idx="293">
                  <c:v>-4.6432203166357766E-4</c:v>
                </c:pt>
                <c:pt idx="294">
                  <c:v>-4.6330364340985142E-4</c:v>
                </c:pt>
                <c:pt idx="295">
                  <c:v>-4.6126437737381565E-4</c:v>
                </c:pt>
                <c:pt idx="296">
                  <c:v>-4.5922467820425084E-4</c:v>
                </c:pt>
                <c:pt idx="297">
                  <c:v>-4.5820386692874138E-4</c:v>
                </c:pt>
                <c:pt idx="298">
                  <c:v>-4.5718274074513232E-4</c:v>
                </c:pt>
                <c:pt idx="299">
                  <c:v>-4.5616135636805666E-4</c:v>
                </c:pt>
                <c:pt idx="300">
                  <c:v>-4.5411743696099904E-4</c:v>
                </c:pt>
                <c:pt idx="301">
                  <c:v>-4.5207436806027346E-4</c:v>
                </c:pt>
                <c:pt idx="302">
                  <c:v>-4.5105254131705408E-4</c:v>
                </c:pt>
                <c:pt idx="303">
                  <c:v>-4.5003079554906122E-4</c:v>
                </c:pt>
                <c:pt idx="304">
                  <c:v>-4.4900918775070409E-4</c:v>
                </c:pt>
                <c:pt idx="305">
                  <c:v>-4.469661594841412E-4</c:v>
                </c:pt>
                <c:pt idx="306">
                  <c:v>-4.449252662697134E-4</c:v>
                </c:pt>
                <c:pt idx="307">
                  <c:v>-4.4390519632120373E-4</c:v>
                </c:pt>
                <c:pt idx="308">
                  <c:v>-4.4288560367089502E-4</c:v>
                </c:pt>
                <c:pt idx="309">
                  <c:v>-4.4186654487354815E-4</c:v>
                </c:pt>
                <c:pt idx="310">
                  <c:v>-4.3982995244551404E-4</c:v>
                </c:pt>
                <c:pt idx="311">
                  <c:v>-4.3779678026822921E-4</c:v>
                </c:pt>
                <c:pt idx="312">
                  <c:v>-4.3678123961665705E-4</c:v>
                </c:pt>
                <c:pt idx="313">
                  <c:v>-4.3576657242638817E-4</c:v>
                </c:pt>
                <c:pt idx="314">
                  <c:v>-4.3475283529215147E-4</c:v>
                </c:pt>
                <c:pt idx="315">
                  <c:v>-4.3272822332074412E-4</c:v>
                </c:pt>
                <c:pt idx="316">
                  <c:v>-4.3070831745151139E-4</c:v>
                </c:pt>
                <c:pt idx="317">
                  <c:v>-4.2970007879894467E-4</c:v>
                </c:pt>
                <c:pt idx="318">
                  <c:v>-4.2875291716981678E-4</c:v>
                </c:pt>
                <c:pt idx="319">
                  <c:v>-4.2784984443322571E-4</c:v>
                </c:pt>
                <c:pt idx="320">
                  <c:v>-4.2546896215189811E-4</c:v>
                </c:pt>
                <c:pt idx="321">
                  <c:v>-4.2296561453269987E-4</c:v>
                </c:pt>
                <c:pt idx="322">
                  <c:v>-4.2191377303879563E-4</c:v>
                </c:pt>
                <c:pt idx="323">
                  <c:v>-4.2083652578739361E-4</c:v>
                </c:pt>
                <c:pt idx="324">
                  <c:v>3.8540659738295346E-4</c:v>
                </c:pt>
                <c:pt idx="325">
                  <c:v>-4.1626998480204236E-4</c:v>
                </c:pt>
                <c:pt idx="326">
                  <c:v>-4.1506308869898589E-4</c:v>
                </c:pt>
                <c:pt idx="327">
                  <c:v>-4.1382973895665032E-4</c:v>
                </c:pt>
                <c:pt idx="328">
                  <c:v>-4.1256976095471742E-4</c:v>
                </c:pt>
                <c:pt idx="329">
                  <c:v>-4.0995970446378038E-4</c:v>
                </c:pt>
                <c:pt idx="330">
                  <c:v>-4.0726007486391325E-4</c:v>
                </c:pt>
                <c:pt idx="331">
                  <c:v>-4.0586433673883704E-4</c:v>
                </c:pt>
                <c:pt idx="332">
                  <c:v>-4.0444092255231823E-4</c:v>
                </c:pt>
                <c:pt idx="333">
                  <c:v>-4.0298965792384678E-4</c:v>
                </c:pt>
                <c:pt idx="334">
                  <c:v>-3.999929763409682E-4</c:v>
                </c:pt>
                <c:pt idx="335">
                  <c:v>-3.9690260242419839E-4</c:v>
                </c:pt>
                <c:pt idx="336">
                  <c:v>-3.9530946624122265E-4</c:v>
                </c:pt>
                <c:pt idx="337">
                  <c:v>-3.936874316945449E-4</c:v>
                </c:pt>
                <c:pt idx="338">
                  <c:v>-3.9203632448359116E-4</c:v>
                </c:pt>
                <c:pt idx="339">
                  <c:v>-3.8863590813509319E-4</c:v>
                </c:pt>
                <c:pt idx="340">
                  <c:v>-3.8513767547154742E-4</c:v>
                </c:pt>
                <c:pt idx="341">
                  <c:v>-3.8333858499495221E-4</c:v>
                </c:pt>
                <c:pt idx="342">
                  <c:v>-3.815093742920439E-4</c:v>
                </c:pt>
                <c:pt idx="343">
                  <c:v>-3.7964986826288794E-4</c:v>
                </c:pt>
                <c:pt idx="344">
                  <c:v>-3.7582860746177005E-4</c:v>
                </c:pt>
                <c:pt idx="345">
                  <c:v>-3.7190540151499363E-4</c:v>
                </c:pt>
                <c:pt idx="346">
                  <c:v>-3.6989180106861141E-4</c:v>
                </c:pt>
                <c:pt idx="347">
                  <c:v>-3.6784685777391246E-4</c:v>
                </c:pt>
                <c:pt idx="348">
                  <c:v>-3.6577039705054659E-4</c:v>
                </c:pt>
                <c:pt idx="349">
                  <c:v>-3.6151118183003206E-4</c:v>
                </c:pt>
                <c:pt idx="350">
                  <c:v>-3.5714588854318663E-4</c:v>
                </c:pt>
                <c:pt idx="351">
                  <c:v>-3.5490922177139339E-4</c:v>
                </c:pt>
                <c:pt idx="352">
                  <c:v>-3.5263999004886415E-4</c:v>
                </c:pt>
                <c:pt idx="353">
                  <c:v>-3.5033801871531267E-4</c:v>
                </c:pt>
                <c:pt idx="354">
                  <c:v>-3.4562373868229912E-4</c:v>
                </c:pt>
                <c:pt idx="355">
                  <c:v>-3.407992441850638E-4</c:v>
                </c:pt>
                <c:pt idx="356">
                  <c:v>-3.3833095505197974E-4</c:v>
                </c:pt>
                <c:pt idx="357">
                  <c:v>-3.3582887882577239E-4</c:v>
                </c:pt>
                <c:pt idx="358">
                  <c:v>-3.3329284052641128E-4</c:v>
                </c:pt>
                <c:pt idx="359">
                  <c:v>-3.2810638547431381E-4</c:v>
                </c:pt>
                <c:pt idx="360">
                  <c:v>-3.2280557574981827E-4</c:v>
                </c:pt>
                <c:pt idx="361">
                  <c:v>-3.200971086192439E-4</c:v>
                </c:pt>
                <c:pt idx="362">
                  <c:v>-3.1735363161367047E-4</c:v>
                </c:pt>
                <c:pt idx="363">
                  <c:v>-3.1457497051246008E-4</c:v>
                </c:pt>
                <c:pt idx="364">
                  <c:v>-3.0889922942201054E-4</c:v>
                </c:pt>
                <c:pt idx="365">
                  <c:v>-3.0310499130603574E-4</c:v>
                </c:pt>
                <c:pt idx="366">
                  <c:v>-3.0014778978237899E-4</c:v>
                </c:pt>
                <c:pt idx="367">
                  <c:v>-2.9715435616139985E-4</c:v>
                </c:pt>
                <c:pt idx="368">
                  <c:v>-2.9412451630239644E-4</c:v>
                </c:pt>
                <c:pt idx="369">
                  <c:v>-2.8794237758145158E-4</c:v>
                </c:pt>
                <c:pt idx="370">
                  <c:v>-2.8163759828281343E-4</c:v>
                </c:pt>
                <c:pt idx="371">
                  <c:v>-2.7842310625025846E-4</c:v>
                </c:pt>
                <c:pt idx="372">
                  <c:v>-2.7517116021780197E-4</c:v>
                </c:pt>
                <c:pt idx="373">
                  <c:v>-2.7188158504554139E-4</c:v>
                </c:pt>
                <c:pt idx="374">
                  <c:v>-2.6517593712860332E-4</c:v>
                </c:pt>
                <c:pt idx="375">
                  <c:v>-2.5834350422915264E-4</c:v>
                </c:pt>
                <c:pt idx="376">
                  <c:v>-2.5486316581169177E-4</c:v>
                </c:pt>
                <c:pt idx="377">
                  <c:v>-2.5134415077232575E-4</c:v>
                </c:pt>
                <c:pt idx="378">
                  <c:v>-2.4778628477051257E-4</c:v>
                </c:pt>
                <c:pt idx="379">
                  <c:v>-2.4054001490636523E-4</c:v>
                </c:pt>
                <c:pt idx="380">
                  <c:v>-2.3316281661411864E-4</c:v>
                </c:pt>
                <c:pt idx="381">
                  <c:v>-2.2941359540062933E-4</c:v>
                </c:pt>
                <c:pt idx="382">
                  <c:v>-2.2565215456182841E-4</c:v>
                </c:pt>
                <c:pt idx="383">
                  <c:v>-2.2188406220369217E-4</c:v>
                </c:pt>
                <c:pt idx="384">
                  <c:v>-2.1432592029135833E-4</c:v>
                </c:pt>
                <c:pt idx="385">
                  <c:v>-2.067465462829432E-4</c:v>
                </c:pt>
                <c:pt idx="386">
                  <c:v>-2.0294622286698427E-4</c:v>
                </c:pt>
                <c:pt idx="387">
                  <c:v>-1.9913965868312289E-4</c:v>
                </c:pt>
                <c:pt idx="388">
                  <c:v>-1.9532692215662451E-4</c:v>
                </c:pt>
                <c:pt idx="389">
                  <c:v>-1.8768111875289151E-4</c:v>
                </c:pt>
                <c:pt idx="390">
                  <c:v>-1.8001562096969792E-4</c:v>
                </c:pt>
                <c:pt idx="391">
                  <c:v>-1.7617304934880451E-4</c:v>
                </c:pt>
                <c:pt idx="392">
                  <c:v>-1.7232471605677091E-4</c:v>
                </c:pt>
                <c:pt idx="393">
                  <c:v>-1.6847068939895848E-4</c:v>
                </c:pt>
                <c:pt idx="394">
                  <c:v>-1.6074392956699768E-4</c:v>
                </c:pt>
                <c:pt idx="395">
                  <c:v>-1.5299902053289571E-4</c:v>
                </c:pt>
                <c:pt idx="396">
                  <c:v>-1.4911755470414789E-4</c:v>
                </c:pt>
                <c:pt idx="397">
                  <c:v>-1.4523080662076637E-4</c:v>
                </c:pt>
                <c:pt idx="398">
                  <c:v>-1.3353444419816896E-4</c:v>
                </c:pt>
                <c:pt idx="399">
                  <c:v>-1.2180321935062466E-4</c:v>
                </c:pt>
                <c:pt idx="400">
                  <c:v>-1.1788141071278346E-4</c:v>
                </c:pt>
                <c:pt idx="401">
                  <c:v>-1.1395486710252811E-4</c:v>
                </c:pt>
                <c:pt idx="402">
                  <c:v>-1.0608630845787559E-4</c:v>
                </c:pt>
                <c:pt idx="403">
                  <c:v>-9.8202714000628077E-5</c:v>
                </c:pt>
                <c:pt idx="404">
                  <c:v>-9.4253523306164766E-5</c:v>
                </c:pt>
                <c:pt idx="405">
                  <c:v>-9.0300008390720166E-5</c:v>
                </c:pt>
                <c:pt idx="406">
                  <c:v>-8.6342237879399875E-5</c:v>
                </c:pt>
                <c:pt idx="407">
                  <c:v>-7.6427108032239843E-5</c:v>
                </c:pt>
                <c:pt idx="408">
                  <c:v>-6.6491946628666199E-5</c:v>
                </c:pt>
                <c:pt idx="409">
                  <c:v>-6.251007987234658E-5</c:v>
                </c:pt>
                <c:pt idx="410">
                  <c:v>-5.8524436616913533E-5</c:v>
                </c:pt>
                <c:pt idx="411">
                  <c:v>-5.0540897200690438E-5</c:v>
                </c:pt>
                <c:pt idx="412">
                  <c:v>-4.2545468308397005E-5</c:v>
                </c:pt>
                <c:pt idx="413">
                  <c:v>-3.8541969695771172E-5</c:v>
                </c:pt>
                <c:pt idx="414">
                  <c:v>-3.4535105375432806E-5</c:v>
                </c:pt>
                <c:pt idx="415">
                  <c:v>-3.0524943652743275E-5</c:v>
                </c:pt>
                <c:pt idx="416">
                  <c:v>-2.2493970459613877E-5</c:v>
                </c:pt>
                <c:pt idx="417">
                  <c:v>-1.44526936418643E-5</c:v>
                </c:pt>
                <c:pt idx="418">
                  <c:v>-1.0427072565377671E-5</c:v>
                </c:pt>
                <c:pt idx="419">
                  <c:v>-6.3985650378128867E-6</c:v>
                </c:pt>
                <c:pt idx="420">
                  <c:v>-2.3672392046591995E-6</c:v>
                </c:pt>
                <c:pt idx="421">
                  <c:v>5.7044635948244604E-6</c:v>
                </c:pt>
                <c:pt idx="422">
                  <c:v>1.3784875241285022E-5</c:v>
                </c:pt>
                <c:pt idx="423">
                  <c:v>1.7829264464808148E-5</c:v>
                </c:pt>
                <c:pt idx="424">
                  <c:v>2.1876061122583224E-5</c:v>
                </c:pt>
                <c:pt idx="425">
                  <c:v>2.5925196549536622E-5</c:v>
                </c:pt>
                <c:pt idx="426">
                  <c:v>3.4030924798145179E-5</c:v>
                </c:pt>
                <c:pt idx="427">
                  <c:v>4.2143758243184948E-5</c:v>
                </c:pt>
                <c:pt idx="428">
                  <c:v>4.6203561376856328E-5</c:v>
                </c:pt>
                <c:pt idx="429">
                  <c:v>5.0265292568241193E-5</c:v>
                </c:pt>
                <c:pt idx="430">
                  <c:v>5.4328883551946205E-5</c:v>
                </c:pt>
                <c:pt idx="431">
                  <c:v>6.2461932932578179E-5</c:v>
                </c:pt>
                <c:pt idx="432">
                  <c:v>7.0600475226001436E-5</c:v>
                </c:pt>
                <c:pt idx="433">
                  <c:v>7.4672337833092683E-5</c:v>
                </c:pt>
                <c:pt idx="434">
                  <c:v>7.8745649361167125E-5</c:v>
                </c:pt>
                <c:pt idx="435">
                  <c:v>8.2820341544831422E-5</c:v>
                </c:pt>
                <c:pt idx="436">
                  <c:v>9.0974008033484211E-5</c:v>
                </c:pt>
                <c:pt idx="437">
                  <c:v>9.9131545772124241E-5</c:v>
                </c:pt>
                <c:pt idx="438">
                  <c:v>1.0321211365571514E-4</c:v>
                </c:pt>
                <c:pt idx="439">
                  <c:v>1.0729365108375077E-4</c:v>
                </c:pt>
                <c:pt idx="440">
                  <c:v>1.1137649234882474E-4</c:v>
                </c:pt>
                <c:pt idx="441">
                  <c:v>1.1955215692083243E-4</c:v>
                </c:pt>
                <c:pt idx="442">
                  <c:v>1.2773822088085751E-4</c:v>
                </c:pt>
                <c:pt idx="443">
                  <c:v>1.3183637933344983E-4</c:v>
                </c:pt>
                <c:pt idx="444">
                  <c:v>1.3593752171914275E-4</c:v>
                </c:pt>
                <c:pt idx="445">
                  <c:v>1.400415952002021E-4</c:v>
                </c:pt>
                <c:pt idx="446">
                  <c:v>1.4825930749751137E-4</c:v>
                </c:pt>
                <c:pt idx="447">
                  <c:v>1.5648613620911078E-4</c:v>
                </c:pt>
                <c:pt idx="448">
                  <c:v>1.6060406724527354E-4</c:v>
                </c:pt>
                <c:pt idx="449">
                  <c:v>1.6472461043193221E-4</c:v>
                </c:pt>
                <c:pt idx="450">
                  <c:v>1.688477125316723E-4</c:v>
                </c:pt>
                <c:pt idx="451">
                  <c:v>1.7710226773104409E-4</c:v>
                </c:pt>
                <c:pt idx="452">
                  <c:v>1.8536464675200648E-4</c:v>
                </c:pt>
                <c:pt idx="453">
                  <c:v>1.8949974605497744E-4</c:v>
                </c:pt>
                <c:pt idx="454">
                  <c:v>1.9363708516628719E-4</c:v>
                </c:pt>
                <c:pt idx="455">
                  <c:v>1.9777661124820156E-4</c:v>
                </c:pt>
                <c:pt idx="456">
                  <c:v>2.0606280460633286E-4</c:v>
                </c:pt>
                <c:pt idx="457">
                  <c:v>2.1435551997406321E-4</c:v>
                </c:pt>
                <c:pt idx="458">
                  <c:v>2.1850518266752772E-4</c:v>
                </c:pt>
                <c:pt idx="459">
                  <c:v>2.2265671298704603E-4</c:v>
                </c:pt>
                <c:pt idx="460">
                  <c:v>2.2681005817482003E-4</c:v>
                </c:pt>
                <c:pt idx="461">
                  <c:v>2.3512268521486135E-4</c:v>
                </c:pt>
                <c:pt idx="462">
                  <c:v>2.4344052270031113E-4</c:v>
                </c:pt>
                <c:pt idx="463">
                  <c:v>2.4760214382801848E-4</c:v>
                </c:pt>
                <c:pt idx="464">
                  <c:v>2.5176526079917494E-4</c:v>
                </c:pt>
                <c:pt idx="465">
                  <c:v>2.5592982045630208E-4</c:v>
                </c:pt>
                <c:pt idx="466">
                  <c:v>2.6426367656817717E-4</c:v>
                </c:pt>
                <c:pt idx="467">
                  <c:v>2.7260142159590828E-4</c:v>
                </c:pt>
                <c:pt idx="468">
                  <c:v>2.7677239692103228E-4</c:v>
                </c:pt>
                <c:pt idx="469">
                  <c:v>2.8094449574744829E-4</c:v>
                </c:pt>
                <c:pt idx="470">
                  <c:v>2.8511766507754999E-4</c:v>
                </c:pt>
                <c:pt idx="471">
                  <c:v>2.9346754551795584E-4</c:v>
                </c:pt>
                <c:pt idx="472">
                  <c:v>3.0181998420530931E-4</c:v>
                </c:pt>
                <c:pt idx="473">
                  <c:v>3.0599770861172715E-4</c:v>
                </c:pt>
                <c:pt idx="474">
                  <c:v>3.1017618457696017E-4</c:v>
                </c:pt>
                <c:pt idx="475">
                  <c:v>3.1435535894352995E-4</c:v>
                </c:pt>
                <c:pt idx="476">
                  <c:v>3.2271605915568102E-4</c:v>
                </c:pt>
                <c:pt idx="477">
                  <c:v>3.3107797711373621E-4</c:v>
                </c:pt>
                <c:pt idx="478">
                  <c:v>3.3525984612481352E-4</c:v>
                </c:pt>
                <c:pt idx="479">
                  <c:v>3.3944209435254891E-4</c:v>
                </c:pt>
                <c:pt idx="480">
                  <c:v>3.4362466919901635E-4</c:v>
                </c:pt>
                <c:pt idx="481">
                  <c:v>3.5199098441296428E-4</c:v>
                </c:pt>
                <c:pt idx="482">
                  <c:v>3.603571673860273E-4</c:v>
                </c:pt>
                <c:pt idx="483">
                  <c:v>3.6454057628532155E-4</c:v>
                </c:pt>
                <c:pt idx="484">
                  <c:v>3.6872399213905283E-4</c:v>
                </c:pt>
                <c:pt idx="485">
                  <c:v>3.7290736250916723E-4</c:v>
                </c:pt>
                <c:pt idx="486">
                  <c:v>3.8127408822141717E-4</c:v>
                </c:pt>
                <c:pt idx="487">
                  <c:v>3.8963932200708484E-4</c:v>
                </c:pt>
                <c:pt idx="488">
                  <c:v>3.9382166591828138E-4</c:v>
                </c:pt>
                <c:pt idx="489">
                  <c:v>3.9800364484143813E-4</c:v>
                </c:pt>
                <c:pt idx="490">
                  <c:v>4.021852059388209E-4</c:v>
                </c:pt>
                <c:pt idx="491">
                  <c:v>4.1054713748600591E-4</c:v>
                </c:pt>
                <c:pt idx="492">
                  <c:v>4.1890620804174716E-4</c:v>
                </c:pt>
                <c:pt idx="493">
                  <c:v>4.2308488200859529E-4</c:v>
                </c:pt>
                <c:pt idx="494">
                  <c:v>4.2726281936467103E-4</c:v>
                </c:pt>
                <c:pt idx="495">
                  <c:v>4.3143996663275175E-4</c:v>
                </c:pt>
                <c:pt idx="496">
                  <c:v>4.3979189911169669E-4</c:v>
                </c:pt>
                <c:pt idx="497">
                  <c:v>4.4813959215517229E-4</c:v>
                </c:pt>
                <c:pt idx="498">
                  <c:v>4.5231199194084581E-4</c:v>
                </c:pt>
                <c:pt idx="499">
                  <c:v>4.5648328261371773E-4</c:v>
                </c:pt>
                <c:pt idx="500">
                  <c:v>4.6065341133605386E-4</c:v>
                </c:pt>
                <c:pt idx="501">
                  <c:v>4.6899013997681038E-4</c:v>
                </c:pt>
                <c:pt idx="502">
                  <c:v>4.7732124149213462E-4</c:v>
                </c:pt>
                <c:pt idx="503">
                  <c:v>4.8148476206044677E-4</c:v>
                </c:pt>
                <c:pt idx="504">
                  <c:v>4.856468015734805E-4</c:v>
                </c:pt>
                <c:pt idx="505">
                  <c:v>4.8980730703362951E-4</c:v>
                </c:pt>
                <c:pt idx="506">
                  <c:v>4.9812362698631318E-4</c:v>
                </c:pt>
                <c:pt idx="507">
                  <c:v>5.0643292287766428E-4</c:v>
                </c:pt>
                <c:pt idx="508">
                  <c:v>5.1058495967204465E-4</c:v>
                </c:pt>
                <c:pt idx="509">
                  <c:v>5.1473514330879766E-4</c:v>
                </c:pt>
                <c:pt idx="510">
                  <c:v>5.188865026450884E-4</c:v>
                </c:pt>
                <c:pt idx="511">
                  <c:v>5.2723911905694365E-4</c:v>
                </c:pt>
                <c:pt idx="512">
                  <c:v>5.3564570547059986E-4</c:v>
                </c:pt>
                <c:pt idx="513">
                  <c:v>5.3987726281512494E-4</c:v>
                </c:pt>
                <c:pt idx="514">
                  <c:v>5.441256191218713E-4</c:v>
                </c:pt>
                <c:pt idx="515">
                  <c:v>5.483908233117063E-4</c:v>
                </c:pt>
                <c:pt idx="516">
                  <c:v>5.569784928205479E-4</c:v>
                </c:pt>
                <c:pt idx="517">
                  <c:v>5.6562108053270777E-4</c:v>
                </c:pt>
                <c:pt idx="518">
                  <c:v>5.9643381953300434E-4</c:v>
                </c:pt>
                <c:pt idx="519">
                  <c:v>6.2810049177741689E-4</c:v>
                </c:pt>
                <c:pt idx="520">
                  <c:v>6.6063766649193667E-4</c:v>
                </c:pt>
                <c:pt idx="521">
                  <c:v>6.940619131423631E-4</c:v>
                </c:pt>
                <c:pt idx="522">
                  <c:v>7.2838980111455953E-4</c:v>
                </c:pt>
                <c:pt idx="523">
                  <c:v>7.6363789971445328E-4</c:v>
                </c:pt>
                <c:pt idx="524">
                  <c:v>7.998227781680356E-4</c:v>
                </c:pt>
                <c:pt idx="525">
                  <c:v>8.3696100610097801E-4</c:v>
                </c:pt>
                <c:pt idx="526">
                  <c:v>8.7506915281920783E-4</c:v>
                </c:pt>
                <c:pt idx="527">
                  <c:v>9.1416378778852447E-4</c:v>
                </c:pt>
                <c:pt idx="528">
                  <c:v>9.5426148023491919E-4</c:v>
                </c:pt>
                <c:pt idx="529">
                  <c:v>1.0069868142537075E-3</c:v>
                </c:pt>
                <c:pt idx="530">
                  <c:v>1.0485251299208187E-3</c:v>
                </c:pt>
                <c:pt idx="531">
                  <c:v>1.0844886920491348E-3</c:v>
                </c:pt>
                <c:pt idx="532">
                  <c:v>1.1268628720539908E-3</c:v>
                </c:pt>
                <c:pt idx="533">
                  <c:v>1.1696831218799275E-3</c:v>
                </c:pt>
                <c:pt idx="534">
                  <c:v>1.2129466342525319E-3</c:v>
                </c:pt>
                <c:pt idx="535">
                  <c:v>1.256650601737519E-3</c:v>
                </c:pt>
                <c:pt idx="536">
                  <c:v>1.3007922166607955E-3</c:v>
                </c:pt>
                <c:pt idx="537">
                  <c:v>1.3453686715081403E-3</c:v>
                </c:pt>
                <c:pt idx="538">
                  <c:v>1.3903771591650127E-3</c:v>
                </c:pt>
                <c:pt idx="539">
                  <c:v>1.4358148716375752E-3</c:v>
                </c:pt>
                <c:pt idx="540">
                  <c:v>1.4816790018112869E-3</c:v>
                </c:pt>
                <c:pt idx="541">
                  <c:v>1.5279667420120546E-3</c:v>
                </c:pt>
                <c:pt idx="542">
                  <c:v>1.5746752848855294E-3</c:v>
                </c:pt>
                <c:pt idx="543">
                  <c:v>1.6353429293936017E-3</c:v>
                </c:pt>
                <c:pt idx="544">
                  <c:v>1.6693435481140995E-3</c:v>
                </c:pt>
                <c:pt idx="545">
                  <c:v>1.7172976536805606E-3</c:v>
                </c:pt>
                <c:pt idx="546">
                  <c:v>1.7656613318628445E-3</c:v>
                </c:pt>
                <c:pt idx="547">
                  <c:v>1.8214320230480752E-3</c:v>
                </c:pt>
                <c:pt idx="548">
                  <c:v>1.8636061761778677E-3</c:v>
                </c:pt>
                <c:pt idx="549">
                  <c:v>1.913181727282165E-3</c:v>
                </c:pt>
                <c:pt idx="550">
                  <c:v>1.9631556209454004E-3</c:v>
                </c:pt>
                <c:pt idx="551">
                  <c:v>2.0135250498931612E-3</c:v>
                </c:pt>
                <c:pt idx="552">
                  <c:v>2.064287206451354E-3</c:v>
                </c:pt>
                <c:pt idx="553">
                  <c:v>2.1154392831856939E-3</c:v>
                </c:pt>
                <c:pt idx="554">
                  <c:v>2.1669784725819596E-3</c:v>
                </c:pt>
                <c:pt idx="555">
                  <c:v>2.2189019672058663E-3</c:v>
                </c:pt>
                <c:pt idx="556">
                  <c:v>2.2712069594632567E-3</c:v>
                </c:pt>
                <c:pt idx="557">
                  <c:v>2.3238906419198457E-3</c:v>
                </c:pt>
                <c:pt idx="558">
                  <c:v>2.3769502071413484E-3</c:v>
                </c:pt>
                <c:pt idx="559">
                  <c:v>2.4303828476135436E-3</c:v>
                </c:pt>
                <c:pt idx="560">
                  <c:v>2.4841857557422742E-3</c:v>
                </c:pt>
                <c:pt idx="561">
                  <c:v>2.538356124013319E-3</c:v>
                </c:pt>
                <c:pt idx="562">
                  <c:v>2.5928911450723291E-3</c:v>
                </c:pt>
                <c:pt idx="563">
                  <c:v>2.6477880113251473E-3</c:v>
                </c:pt>
                <c:pt idx="564">
                  <c:v>2.7030439154973607E-3</c:v>
                </c:pt>
                <c:pt idx="565">
                  <c:v>2.7586560496750678E-3</c:v>
                </c:pt>
                <c:pt idx="566">
                  <c:v>2.8146216066637919E-3</c:v>
                </c:pt>
                <c:pt idx="567">
                  <c:v>2.8709377788693757E-3</c:v>
                </c:pt>
                <c:pt idx="568">
                  <c:v>2.9275967335973263E-3</c:v>
                </c:pt>
                <c:pt idx="569">
                  <c:v>2.9844536498924157E-3</c:v>
                </c:pt>
                <c:pt idx="570">
                  <c:v>3.0414355769092793E-3</c:v>
                </c:pt>
                <c:pt idx="571">
                  <c:v>3.0985343255984787E-3</c:v>
                </c:pt>
                <c:pt idx="572">
                  <c:v>3.1557417068306393E-3</c:v>
                </c:pt>
                <c:pt idx="573">
                  <c:v>3.2130495313964502E-3</c:v>
                </c:pt>
                <c:pt idx="574">
                  <c:v>3.2704496104063452E-3</c:v>
                </c:pt>
                <c:pt idx="575">
                  <c:v>3.3279337544911414E-3</c:v>
                </c:pt>
                <c:pt idx="576">
                  <c:v>3.3854937746813363E-3</c:v>
                </c:pt>
                <c:pt idx="577">
                  <c:v>3.4431214817676192E-3</c:v>
                </c:pt>
                <c:pt idx="578">
                  <c:v>3.5008086866206156E-3</c:v>
                </c:pt>
                <c:pt idx="579">
                  <c:v>3.5585472001109508E-3</c:v>
                </c:pt>
                <c:pt idx="580">
                  <c:v>3.6163288331092502E-3</c:v>
                </c:pt>
                <c:pt idx="581">
                  <c:v>3.6906696841843001E-3</c:v>
                </c:pt>
                <c:pt idx="582">
                  <c:v>3.7485191247821348E-3</c:v>
                </c:pt>
                <c:pt idx="583">
                  <c:v>3.798117573490245E-3</c:v>
                </c:pt>
                <c:pt idx="584">
                  <c:v>3.8559906046575776E-3</c:v>
                </c:pt>
                <c:pt idx="585">
                  <c:v>3.9138646394221155E-3</c:v>
                </c:pt>
                <c:pt idx="586">
                  <c:v>3.9717314887344202E-3</c:v>
                </c:pt>
                <c:pt idx="587">
                  <c:v>4.029582963465117E-3</c:v>
                </c:pt>
                <c:pt idx="588">
                  <c:v>4.0874108744048954E-3</c:v>
                </c:pt>
                <c:pt idx="589">
                  <c:v>4.1452070321845724E-3</c:v>
                </c:pt>
                <c:pt idx="590">
                  <c:v>4.2029632479145818E-3</c:v>
                </c:pt>
                <c:pt idx="591">
                  <c:v>4.2606713320658685E-3</c:v>
                </c:pt>
                <c:pt idx="592">
                  <c:v>4.318323095588994E-3</c:v>
                </c:pt>
                <c:pt idx="593">
                  <c:v>4.3759103491947116E-3</c:v>
                </c:pt>
                <c:pt idx="594">
                  <c:v>4.4334249036737106E-3</c:v>
                </c:pt>
                <c:pt idx="595">
                  <c:v>4.4908585698166803E-3</c:v>
                </c:pt>
                <c:pt idx="596">
                  <c:v>4.5482031584143101E-3</c:v>
                </c:pt>
                <c:pt idx="597">
                  <c:v>4.6054504801773533E-3</c:v>
                </c:pt>
                <c:pt idx="598">
                  <c:v>4.6871076314314308E-3</c:v>
                </c:pt>
                <c:pt idx="599">
                  <c:v>4.7277576999693594E-3</c:v>
                </c:pt>
                <c:pt idx="600">
                  <c:v>4.7765269518063036E-3</c:v>
                </c:pt>
                <c:pt idx="601">
                  <c:v>4.8333033137382131E-3</c:v>
                </c:pt>
                <c:pt idx="602">
                  <c:v>4.8899414624692383E-3</c:v>
                </c:pt>
                <c:pt idx="603">
                  <c:v>4.9464332088700047E-3</c:v>
                </c:pt>
                <c:pt idx="604">
                  <c:v>5.0027703634913934E-3</c:v>
                </c:pt>
                <c:pt idx="605">
                  <c:v>5.0589447372040297E-3</c:v>
                </c:pt>
                <c:pt idx="606">
                  <c:v>5.114948140718667E-3</c:v>
                </c:pt>
                <c:pt idx="607">
                  <c:v>5.1707723847460585E-3</c:v>
                </c:pt>
                <c:pt idx="608">
                  <c:v>5.2264092798370854E-3</c:v>
                </c:pt>
                <c:pt idx="609">
                  <c:v>5.281850636862373E-3</c:v>
                </c:pt>
                <c:pt idx="610">
                  <c:v>5.3370882663728025E-3</c:v>
                </c:pt>
                <c:pt idx="611">
                  <c:v>5.3921139792389994E-3</c:v>
                </c:pt>
                <c:pt idx="612">
                  <c:v>5.4469195859319086E-3</c:v>
                </c:pt>
                <c:pt idx="613">
                  <c:v>5.5014968972422196E-3</c:v>
                </c:pt>
                <c:pt idx="614">
                  <c:v>5.5558377238806855E-3</c:v>
                </c:pt>
                <c:pt idx="615">
                  <c:v>5.6099338764781237E-3</c:v>
                </c:pt>
                <c:pt idx="616">
                  <c:v>5.6637771655854152E-3</c:v>
                </c:pt>
                <c:pt idx="617">
                  <c:v>5.7173594020731855E-3</c:v>
                </c:pt>
                <c:pt idx="618">
                  <c:v>5.7706723964123796E-3</c:v>
                </c:pt>
                <c:pt idx="619">
                  <c:v>5.823707959473623E-3</c:v>
                </c:pt>
                <c:pt idx="620">
                  <c:v>5.8764708480918415E-3</c:v>
                </c:pt>
                <c:pt idx="621">
                  <c:v>5.9293178992270157E-3</c:v>
                </c:pt>
                <c:pt idx="622">
                  <c:v>5.9824185375134675E-3</c:v>
                </c:pt>
                <c:pt idx="623">
                  <c:v>6.035774979498143E-3</c:v>
                </c:pt>
                <c:pt idx="624">
                  <c:v>6.089389441568116E-3</c:v>
                </c:pt>
                <c:pt idx="625">
                  <c:v>6.1432641403502686E-3</c:v>
                </c:pt>
                <c:pt idx="626">
                  <c:v>6.1974012923116106E-3</c:v>
                </c:pt>
                <c:pt idx="627">
                  <c:v>6.2518031140790242E-3</c:v>
                </c:pt>
                <c:pt idx="628">
                  <c:v>6.3064718220395832E-3</c:v>
                </c:pt>
                <c:pt idx="629">
                  <c:v>6.3614096327402336E-3</c:v>
                </c:pt>
                <c:pt idx="630">
                  <c:v>6.4166187628078575E-3</c:v>
                </c:pt>
                <c:pt idx="631">
                  <c:v>6.4721014285495926E-3</c:v>
                </c:pt>
                <c:pt idx="632">
                  <c:v>6.5278598467521931E-3</c:v>
                </c:pt>
                <c:pt idx="633">
                  <c:v>6.6081206768409118E-3</c:v>
                </c:pt>
                <c:pt idx="634">
                  <c:v>6.6645601032000457E-3</c:v>
                </c:pt>
                <c:pt idx="635">
                  <c:v>6.7049205311864313E-3</c:v>
                </c:pt>
                <c:pt idx="636">
                  <c:v>6.7618449649131662E-3</c:v>
                </c:pt>
                <c:pt idx="637">
                  <c:v>6.8190565503822853E-3</c:v>
                </c:pt>
                <c:pt idx="638">
                  <c:v>6.8765575040607985E-3</c:v>
                </c:pt>
                <c:pt idx="639">
                  <c:v>6.9343500425755877E-3</c:v>
                </c:pt>
                <c:pt idx="640">
                  <c:v>6.9924363823936631E-3</c:v>
                </c:pt>
                <c:pt idx="641">
                  <c:v>7.0508187400619704E-3</c:v>
                </c:pt>
                <c:pt idx="642">
                  <c:v>7.1094993322873279E-3</c:v>
                </c:pt>
                <c:pt idx="643">
                  <c:v>7.1684803752969373E-3</c:v>
                </c:pt>
                <c:pt idx="644">
                  <c:v>7.2277640859574888E-3</c:v>
                </c:pt>
                <c:pt idx="645">
                  <c:v>7.2873526808159284E-3</c:v>
                </c:pt>
                <c:pt idx="646">
                  <c:v>7.347248376339266E-3</c:v>
                </c:pt>
                <c:pt idx="647">
                  <c:v>7.4074533889945116E-3</c:v>
                </c:pt>
                <c:pt idx="648">
                  <c:v>7.4856356085728493E-3</c:v>
                </c:pt>
                <c:pt idx="649">
                  <c:v>7.5637021226260259E-3</c:v>
                </c:pt>
                <c:pt idx="650">
                  <c:v>7.6250299341751315E-3</c:v>
                </c:pt>
                <c:pt idx="651">
                  <c:v>7.6955101544751159E-3</c:v>
                </c:pt>
                <c:pt idx="652">
                  <c:v>7.7486461243392313E-3</c:v>
                </c:pt>
                <c:pt idx="653">
                  <c:v>7.8109389360481174E-3</c:v>
                </c:pt>
                <c:pt idx="654">
                  <c:v>7.873557847624113E-3</c:v>
                </c:pt>
                <c:pt idx="655">
                  <c:v>7.9365050756141642E-3</c:v>
                </c:pt>
                <c:pt idx="656">
                  <c:v>7.9997828367250889E-3</c:v>
                </c:pt>
                <c:pt idx="657">
                  <c:v>8.0633933474238972E-3</c:v>
                </c:pt>
                <c:pt idx="658">
                  <c:v>8.1273388243374711E-3</c:v>
                </c:pt>
                <c:pt idx="659">
                  <c:v>8.1916214840926926E-3</c:v>
                </c:pt>
                <c:pt idx="660">
                  <c:v>8.2562435432365078E-3</c:v>
                </c:pt>
                <c:pt idx="661">
                  <c:v>8.3212072183158625E-3</c:v>
                </c:pt>
                <c:pt idx="662">
                  <c:v>8.386514726117511E-3</c:v>
                </c:pt>
                <c:pt idx="663">
                  <c:v>8.4521682831084632E-3</c:v>
                </c:pt>
                <c:pt idx="664">
                  <c:v>8.5181701059156012E-3</c:v>
                </c:pt>
                <c:pt idx="665">
                  <c:v>8.5845224111658069E-3</c:v>
                </c:pt>
                <c:pt idx="666">
                  <c:v>8.6512274154060265E-3</c:v>
                </c:pt>
                <c:pt idx="667">
                  <c:v>8.7182873353430779E-3</c:v>
                </c:pt>
                <c:pt idx="668">
                  <c:v>8.7857043876038432E-3</c:v>
                </c:pt>
                <c:pt idx="669">
                  <c:v>8.8534807886553324E-3</c:v>
                </c:pt>
                <c:pt idx="670">
                  <c:v>8.9216187553642357E-3</c:v>
                </c:pt>
                <c:pt idx="671">
                  <c:v>8.9901205040376908E-3</c:v>
                </c:pt>
                <c:pt idx="672">
                  <c:v>9.0588865007745767E-3</c:v>
                </c:pt>
                <c:pt idx="673">
                  <c:v>9.1275586389905072E-3</c:v>
                </c:pt>
                <c:pt idx="674">
                  <c:v>9.1961001146856347E-3</c:v>
                </c:pt>
                <c:pt idx="675">
                  <c:v>9.2645056534390591E-3</c:v>
                </c:pt>
                <c:pt idx="676">
                  <c:v>9.3327699806700082E-3</c:v>
                </c:pt>
                <c:pt idx="677">
                  <c:v>9.4008878213980296E-3</c:v>
                </c:pt>
                <c:pt idx="678">
                  <c:v>9.4688539012022233E-3</c:v>
                </c:pt>
                <c:pt idx="679">
                  <c:v>9.5366629453419449E-3</c:v>
                </c:pt>
                <c:pt idx="680">
                  <c:v>9.6043096792364224E-3</c:v>
                </c:pt>
                <c:pt idx="681">
                  <c:v>9.6717888280650754E-3</c:v>
                </c:pt>
                <c:pt idx="682">
                  <c:v>9.7390951172471318E-3</c:v>
                </c:pt>
                <c:pt idx="683">
                  <c:v>9.8062232720419473E-3</c:v>
                </c:pt>
                <c:pt idx="684">
                  <c:v>9.8731680178687498E-3</c:v>
                </c:pt>
                <c:pt idx="685">
                  <c:v>9.9494449499193394E-3</c:v>
                </c:pt>
                <c:pt idx="686">
                  <c:v>1.0015978914656998E-2</c:v>
                </c:pt>
                <c:pt idx="687">
                  <c:v>1.0072849054134636E-2</c:v>
                </c:pt>
                <c:pt idx="688">
                  <c:v>1.0139007416842816E-2</c:v>
                </c:pt>
                <c:pt idx="689">
                  <c:v>1.0204955997039633E-2</c:v>
                </c:pt>
                <c:pt idx="690">
                  <c:v>1.027068952006438E-2</c:v>
                </c:pt>
                <c:pt idx="691">
                  <c:v>1.0336202711096476E-2</c:v>
                </c:pt>
                <c:pt idx="692">
                  <c:v>1.0401490295555149E-2</c:v>
                </c:pt>
                <c:pt idx="693">
                  <c:v>1.0466546998619819E-2</c:v>
                </c:pt>
                <c:pt idx="694">
                  <c:v>1.0531367545629777E-2</c:v>
                </c:pt>
                <c:pt idx="695">
                  <c:v>1.0595946661764444E-2</c:v>
                </c:pt>
                <c:pt idx="696">
                  <c:v>1.0660279072443046E-2</c:v>
                </c:pt>
                <c:pt idx="697">
                  <c:v>1.0724359502924941E-2</c:v>
                </c:pt>
                <c:pt idx="698">
                  <c:v>1.0788182678229674E-2</c:v>
                </c:pt>
                <c:pt idx="699">
                  <c:v>1.0869854550534797E-2</c:v>
                </c:pt>
                <c:pt idx="700">
                  <c:v>1.0915036165144443E-2</c:v>
                </c:pt>
                <c:pt idx="701">
                  <c:v>1.0978055927273189E-2</c:v>
                </c:pt>
                <c:pt idx="702">
                  <c:v>1.1040797335262198E-2</c:v>
                </c:pt>
                <c:pt idx="703">
                  <c:v>1.1103255114610633E-2</c:v>
                </c:pt>
                <c:pt idx="704">
                  <c:v>1.1165423990497914E-2</c:v>
                </c:pt>
                <c:pt idx="705">
                  <c:v>1.122729868810346E-2</c:v>
                </c:pt>
                <c:pt idx="706">
                  <c:v>1.1288873932846499E-2</c:v>
                </c:pt>
                <c:pt idx="707">
                  <c:v>1.1350144449906452E-2</c:v>
                </c:pt>
                <c:pt idx="708">
                  <c:v>1.1411104964382801E-2</c:v>
                </c:pt>
                <c:pt idx="709">
                  <c:v>1.1471750201614839E-2</c:v>
                </c:pt>
                <c:pt idx="710">
                  <c:v>1.1532074886861921E-2</c:v>
                </c:pt>
                <c:pt idx="711">
                  <c:v>1.1592073745303466E-2</c:v>
                </c:pt>
                <c:pt idx="712">
                  <c:v>1.1651741502118895E-2</c:v>
                </c:pt>
                <c:pt idx="713">
                  <c:v>1.17110728826475E-2</c:v>
                </c:pt>
                <c:pt idx="714">
                  <c:v>1.1770062612068699E-2</c:v>
                </c:pt>
                <c:pt idx="715">
                  <c:v>1.1828705415481977E-2</c:v>
                </c:pt>
                <c:pt idx="716">
                  <c:v>1.1886996018306561E-2</c:v>
                </c:pt>
                <c:pt idx="717">
                  <c:v>1.1944929145641936E-2</c:v>
                </c:pt>
                <c:pt idx="718">
                  <c:v>1.200249952266752E-2</c:v>
                </c:pt>
                <c:pt idx="719">
                  <c:v>1.2059701874562734E-2</c:v>
                </c:pt>
                <c:pt idx="720">
                  <c:v>1.2116530926746805E-2</c:v>
                </c:pt>
                <c:pt idx="721">
                  <c:v>1.217298140423928E-2</c:v>
                </c:pt>
                <c:pt idx="722">
                  <c:v>1.2229048032299517E-2</c:v>
                </c:pt>
                <c:pt idx="723">
                  <c:v>1.2284725536026997E-2</c:v>
                </c:pt>
                <c:pt idx="724">
                  <c:v>1.2340051081531911E-2</c:v>
                </c:pt>
                <c:pt idx="725">
                  <c:v>1.2395273349810054E-2</c:v>
                </c:pt>
                <c:pt idx="726">
                  <c:v>1.2450433622719359E-2</c:v>
                </c:pt>
                <c:pt idx="727">
                  <c:v>1.2505530924000752E-2</c:v>
                </c:pt>
                <c:pt idx="728">
                  <c:v>1.2560564277395159E-2</c:v>
                </c:pt>
                <c:pt idx="729">
                  <c:v>1.2615532706723442E-2</c:v>
                </c:pt>
                <c:pt idx="730">
                  <c:v>1.2670435235646593E-2</c:v>
                </c:pt>
                <c:pt idx="731">
                  <c:v>1.2725270888145346E-2</c:v>
                </c:pt>
                <c:pt idx="732">
                  <c:v>1.278003868788069E-2</c:v>
                </c:pt>
                <c:pt idx="733">
                  <c:v>1.2834737658593554E-2</c:v>
                </c:pt>
                <c:pt idx="734">
                  <c:v>1.2889366824024862E-2</c:v>
                </c:pt>
                <c:pt idx="735">
                  <c:v>1.2943925208155349E-2</c:v>
                </c:pt>
                <c:pt idx="736">
                  <c:v>1.2998411834486134E-2</c:v>
                </c:pt>
                <c:pt idx="737">
                  <c:v>1.3052825726918016E-2</c:v>
                </c:pt>
                <c:pt idx="738">
                  <c:v>1.3107165909271856E-2</c:v>
                </c:pt>
                <c:pt idx="739">
                  <c:v>1.3161431405208646E-2</c:v>
                </c:pt>
                <c:pt idx="740">
                  <c:v>1.3215621238629183E-2</c:v>
                </c:pt>
                <c:pt idx="741">
                  <c:v>1.3269734433114522E-2</c:v>
                </c:pt>
                <c:pt idx="742">
                  <c:v>1.3323770012645397E-2</c:v>
                </c:pt>
                <c:pt idx="743">
                  <c:v>1.3377727000802864E-2</c:v>
                </c:pt>
                <c:pt idx="744">
                  <c:v>1.3431604421487719E-2</c:v>
                </c:pt>
                <c:pt idx="745">
                  <c:v>1.3485401298360955E-2</c:v>
                </c:pt>
                <c:pt idx="746">
                  <c:v>1.3539116655323369E-2</c:v>
                </c:pt>
                <c:pt idx="747">
                  <c:v>1.3592749515956015E-2</c:v>
                </c:pt>
                <c:pt idx="748">
                  <c:v>1.3646298904159693E-2</c:v>
                </c:pt>
                <c:pt idx="749">
                  <c:v>1.3699763843755264E-2</c:v>
                </c:pt>
                <c:pt idx="750">
                  <c:v>1.3753143358323783E-2</c:v>
                </c:pt>
                <c:pt idx="751">
                  <c:v>1.3806436471766048E-2</c:v>
                </c:pt>
                <c:pt idx="752">
                  <c:v>1.3859642207822986E-2</c:v>
                </c:pt>
                <c:pt idx="753">
                  <c:v>1.3927919620266849E-2</c:v>
                </c:pt>
                <c:pt idx="754">
                  <c:v>1.3965787642664651E-2</c:v>
                </c:pt>
                <c:pt idx="755">
                  <c:v>1.4018725389011166E-2</c:v>
                </c:pt>
                <c:pt idx="756">
                  <c:v>1.4071571853015996E-2</c:v>
                </c:pt>
                <c:pt idx="757">
                  <c:v>1.4124326058420067E-2</c:v>
                </c:pt>
                <c:pt idx="758">
                  <c:v>1.4176987029044241E-2</c:v>
                </c:pt>
                <c:pt idx="759">
                  <c:v>1.4229553788469573E-2</c:v>
                </c:pt>
                <c:pt idx="760">
                  <c:v>1.4282025360676798E-2</c:v>
                </c:pt>
                <c:pt idx="761">
                  <c:v>1.4334400769326905E-2</c:v>
                </c:pt>
                <c:pt idx="762">
                  <c:v>1.4386679038080885E-2</c:v>
                </c:pt>
                <c:pt idx="763">
                  <c:v>1.4438859190839537E-2</c:v>
                </c:pt>
                <c:pt idx="764">
                  <c:v>1.4490940251263851E-2</c:v>
                </c:pt>
                <c:pt idx="765">
                  <c:v>1.4542921243174689E-2</c:v>
                </c:pt>
                <c:pt idx="766">
                  <c:v>1.4594801190392914E-2</c:v>
                </c:pt>
                <c:pt idx="767">
                  <c:v>1.4646579116499581E-2</c:v>
                </c:pt>
                <c:pt idx="768">
                  <c:v>1.4698254045315551E-2</c:v>
                </c:pt>
                <c:pt idx="769">
                  <c:v>1.4749825000661687E-2</c:v>
                </c:pt>
                <c:pt idx="770">
                  <c:v>1.4801291006278916E-2</c:v>
                </c:pt>
                <c:pt idx="771">
                  <c:v>1.4852651085828228E-2</c:v>
                </c:pt>
                <c:pt idx="772">
                  <c:v>1.4903904263130485E-2</c:v>
                </c:pt>
                <c:pt idx="773">
                  <c:v>1.495504956200655E-2</c:v>
                </c:pt>
                <c:pt idx="774">
                  <c:v>1.5006086006037478E-2</c:v>
                </c:pt>
                <c:pt idx="775">
                  <c:v>1.5057012619124066E-2</c:v>
                </c:pt>
                <c:pt idx="776">
                  <c:v>1.5107827951705843E-2</c:v>
                </c:pt>
                <c:pt idx="777">
                  <c:v>1.5158452184431681E-2</c:v>
                </c:pt>
                <c:pt idx="778">
                  <c:v>1.5208822943115763E-2</c:v>
                </c:pt>
                <c:pt idx="779">
                  <c:v>1.5258937729596411E-2</c:v>
                </c:pt>
                <c:pt idx="780">
                  <c:v>1.5308794045791885E-2</c:v>
                </c:pt>
                <c:pt idx="781">
                  <c:v>1.535838939346057E-2</c:v>
                </c:pt>
                <c:pt idx="782">
                  <c:v>1.5407721274680597E-2</c:v>
                </c:pt>
                <c:pt idx="783">
                  <c:v>1.5456787191130417E-2</c:v>
                </c:pt>
                <c:pt idx="784">
                  <c:v>1.5505584644648351E-2</c:v>
                </c:pt>
                <c:pt idx="785">
                  <c:v>1.5554111137312532E-2</c:v>
                </c:pt>
                <c:pt idx="786">
                  <c:v>1.5602364170721472E-2</c:v>
                </c:pt>
                <c:pt idx="787">
                  <c:v>1.5650341246873367E-2</c:v>
                </c:pt>
                <c:pt idx="788">
                  <c:v>1.5698039867686475E-2</c:v>
                </c:pt>
                <c:pt idx="789">
                  <c:v>1.5752208406700774E-2</c:v>
                </c:pt>
                <c:pt idx="790">
                  <c:v>1.5792591750409812E-2</c:v>
                </c:pt>
                <c:pt idx="791">
                  <c:v>1.5839440016156558E-2</c:v>
                </c:pt>
                <c:pt idx="792">
                  <c:v>1.5885999833837872E-2</c:v>
                </c:pt>
                <c:pt idx="793">
                  <c:v>1.5932268705451946E-2</c:v>
                </c:pt>
                <c:pt idx="794">
                  <c:v>1.5978244132837105E-2</c:v>
                </c:pt>
                <c:pt idx="795">
                  <c:v>1.602392361783167E-2</c:v>
                </c:pt>
                <c:pt idx="796">
                  <c:v>1.6069304662273964E-2</c:v>
                </c:pt>
                <c:pt idx="797">
                  <c:v>1.6114384767922374E-2</c:v>
                </c:pt>
                <c:pt idx="798">
                  <c:v>1.615916143685503E-2</c:v>
                </c:pt>
                <c:pt idx="799">
                  <c:v>1.6203632170750382E-2</c:v>
                </c:pt>
                <c:pt idx="800">
                  <c:v>1.6247794471606625E-2</c:v>
                </c:pt>
                <c:pt idx="801">
                  <c:v>1.6291645841022273E-2</c:v>
                </c:pt>
                <c:pt idx="802">
                  <c:v>1.6335183781155393E-2</c:v>
                </c:pt>
                <c:pt idx="803">
                  <c:v>1.6378405793684436E-2</c:v>
                </c:pt>
                <c:pt idx="804">
                  <c:v>1.6433508712152545E-2</c:v>
                </c:pt>
                <c:pt idx="805">
                  <c:v>1.6463892043363515E-2</c:v>
                </c:pt>
                <c:pt idx="806">
                  <c:v>1.6506151284350068E-2</c:v>
                </c:pt>
                <c:pt idx="807">
                  <c:v>1.6554048328041304E-2</c:v>
                </c:pt>
                <c:pt idx="808">
                  <c:v>1.6589689507569005E-2</c:v>
                </c:pt>
                <c:pt idx="809">
                  <c:v>1.6630963493478035E-2</c:v>
                </c:pt>
                <c:pt idx="810">
                  <c:v>1.6671904064970988E-2</c:v>
                </c:pt>
                <c:pt idx="811">
                  <c:v>1.6712508723566444E-2</c:v>
                </c:pt>
                <c:pt idx="812">
                  <c:v>1.6752774971262596E-2</c:v>
                </c:pt>
                <c:pt idx="813">
                  <c:v>1.6792700309977704E-2</c:v>
                </c:pt>
                <c:pt idx="814">
                  <c:v>1.6832282241390217E-2</c:v>
                </c:pt>
                <c:pt idx="815">
                  <c:v>1.6871518267498331E-2</c:v>
                </c:pt>
                <c:pt idx="816">
                  <c:v>1.6910405890140368E-2</c:v>
                </c:pt>
                <c:pt idx="817">
                  <c:v>1.6948942611074713E-2</c:v>
                </c:pt>
                <c:pt idx="818">
                  <c:v>1.6987125932139691E-2</c:v>
                </c:pt>
                <c:pt idx="819">
                  <c:v>1.7024953355333494E-2</c:v>
                </c:pt>
                <c:pt idx="820">
                  <c:v>1.7062422382334574E-2</c:v>
                </c:pt>
                <c:pt idx="821">
                  <c:v>1.7099530515141126E-2</c:v>
                </c:pt>
                <c:pt idx="822">
                  <c:v>1.7136275255511535E-2</c:v>
                </c:pt>
                <c:pt idx="823">
                  <c:v>1.7172654105284124E-2</c:v>
                </c:pt>
                <c:pt idx="824">
                  <c:v>1.7208664566457088E-2</c:v>
                </c:pt>
                <c:pt idx="825">
                  <c:v>1.7244304140708877E-2</c:v>
                </c:pt>
                <c:pt idx="826">
                  <c:v>1.7279570329877814E-2</c:v>
                </c:pt>
                <c:pt idx="827">
                  <c:v>1.7314460636042028E-2</c:v>
                </c:pt>
                <c:pt idx="828">
                  <c:v>1.73489732472909E-2</c:v>
                </c:pt>
                <c:pt idx="829">
                  <c:v>1.7383219988174048E-2</c:v>
                </c:pt>
                <c:pt idx="830">
                  <c:v>1.7417287193550735E-2</c:v>
                </c:pt>
                <c:pt idx="831">
                  <c:v>1.7451174298193095E-2</c:v>
                </c:pt>
                <c:pt idx="832">
                  <c:v>1.7484880736713393E-2</c:v>
                </c:pt>
                <c:pt idx="833">
                  <c:v>1.7518405943883764E-2</c:v>
                </c:pt>
                <c:pt idx="834">
                  <c:v>1.7551749354556279E-2</c:v>
                </c:pt>
                <c:pt idx="835">
                  <c:v>1.7584910403183329E-2</c:v>
                </c:pt>
                <c:pt idx="836">
                  <c:v>1.7617888524696923E-2</c:v>
                </c:pt>
                <c:pt idx="837">
                  <c:v>1.7650683153709323E-2</c:v>
                </c:pt>
                <c:pt idx="838">
                  <c:v>1.7683293724832794E-2</c:v>
                </c:pt>
                <c:pt idx="839">
                  <c:v>1.7715719673159214E-2</c:v>
                </c:pt>
                <c:pt idx="840">
                  <c:v>1.7747960432981102E-2</c:v>
                </c:pt>
                <c:pt idx="841">
                  <c:v>1.7789139815365118E-2</c:v>
                </c:pt>
                <c:pt idx="842">
                  <c:v>1.7820955164840058E-2</c:v>
                </c:pt>
                <c:pt idx="843">
                  <c:v>1.7848076612727581E-2</c:v>
                </c:pt>
                <c:pt idx="844">
                  <c:v>1.7879544141790049E-2</c:v>
                </c:pt>
                <c:pt idx="845">
                  <c:v>1.7910823575313373E-2</c:v>
                </c:pt>
                <c:pt idx="846">
                  <c:v>1.7941914348069687E-2</c:v>
                </c:pt>
                <c:pt idx="847">
                  <c:v>1.7972815894671257E-2</c:v>
                </c:pt>
                <c:pt idx="848">
                  <c:v>1.8003527650050088E-2</c:v>
                </c:pt>
                <c:pt idx="849">
                  <c:v>1.8034049048658574E-2</c:v>
                </c:pt>
                <c:pt idx="850">
                  <c:v>1.806437952542872E-2</c:v>
                </c:pt>
                <c:pt idx="851">
                  <c:v>1.8094518514972791E-2</c:v>
                </c:pt>
                <c:pt idx="852">
                  <c:v>1.8124465451982985E-2</c:v>
                </c:pt>
                <c:pt idx="853">
                  <c:v>1.8154219771311375E-2</c:v>
                </c:pt>
                <c:pt idx="854">
                  <c:v>1.8183780907490288E-2</c:v>
                </c:pt>
                <c:pt idx="855">
                  <c:v>1.8221503312050302E-2</c:v>
                </c:pt>
                <c:pt idx="856">
                  <c:v>1.824232136956816E-2</c:v>
                </c:pt>
                <c:pt idx="857">
                  <c:v>1.8271299564931454E-2</c:v>
                </c:pt>
                <c:pt idx="858">
                  <c:v>1.8300082315994004E-2</c:v>
                </c:pt>
                <c:pt idx="859">
                  <c:v>1.8331169638030609E-2</c:v>
                </c:pt>
                <c:pt idx="860">
                  <c:v>1.8361098882913041E-2</c:v>
                </c:pt>
                <c:pt idx="861">
                  <c:v>1.8389263700751002E-2</c:v>
                </c:pt>
                <c:pt idx="862">
                  <c:v>1.8417230732561407E-2</c:v>
                </c:pt>
                <c:pt idx="863">
                  <c:v>1.8444999413036456E-2</c:v>
                </c:pt>
                <c:pt idx="864">
                  <c:v>1.8472569176868348E-2</c:v>
                </c:pt>
                <c:pt idx="865">
                  <c:v>1.8499939458749282E-2</c:v>
                </c:pt>
                <c:pt idx="866">
                  <c:v>1.8527109693451393E-2</c:v>
                </c:pt>
                <c:pt idx="867">
                  <c:v>1.8554079315746819E-2</c:v>
                </c:pt>
                <c:pt idx="868">
                  <c:v>1.8580847760247821E-2</c:v>
                </c:pt>
                <c:pt idx="869">
                  <c:v>1.8607414461646599E-2</c:v>
                </c:pt>
                <c:pt idx="870">
                  <c:v>1.8633778854715288E-2</c:v>
                </c:pt>
                <c:pt idx="871">
                  <c:v>1.8659940374305961E-2</c:v>
                </c:pt>
                <c:pt idx="872">
                  <c:v>1.8685898454950944E-2</c:v>
                </c:pt>
                <c:pt idx="873">
                  <c:v>1.8711652531422374E-2</c:v>
                </c:pt>
                <c:pt idx="874">
                  <c:v>1.8737202038492384E-2</c:v>
                </c:pt>
                <c:pt idx="875">
                  <c:v>1.8762546410853176E-2</c:v>
                </c:pt>
                <c:pt idx="876">
                  <c:v>1.8787685083117012E-2</c:v>
                </c:pt>
                <c:pt idx="877">
                  <c:v>1.8812617490215899E-2</c:v>
                </c:pt>
                <c:pt idx="878">
                  <c:v>1.8837343066682166E-2</c:v>
                </c:pt>
                <c:pt idx="879">
                  <c:v>1.8861861247367884E-2</c:v>
                </c:pt>
                <c:pt idx="880">
                  <c:v>1.888617529750114E-2</c:v>
                </c:pt>
                <c:pt idx="881">
                  <c:v>1.8910392241471286E-2</c:v>
                </c:pt>
                <c:pt idx="882">
                  <c:v>1.8934562536996324E-2</c:v>
                </c:pt>
                <c:pt idx="883">
                  <c:v>1.895868698799319E-2</c:v>
                </c:pt>
                <c:pt idx="884">
                  <c:v>1.898276639845875E-2</c:v>
                </c:pt>
                <c:pt idx="885">
                  <c:v>1.9006801572230003E-2</c:v>
                </c:pt>
                <c:pt idx="886">
                  <c:v>1.9030793313383754E-2</c:v>
                </c:pt>
                <c:pt idx="887">
                  <c:v>1.9054742425756999E-2</c:v>
                </c:pt>
                <c:pt idx="888">
                  <c:v>1.9078649713186735E-2</c:v>
                </c:pt>
                <c:pt idx="889">
                  <c:v>1.9102515979749768E-2</c:v>
                </c:pt>
                <c:pt idx="890">
                  <c:v>1.9126342029442966E-2</c:v>
                </c:pt>
                <c:pt idx="891">
                  <c:v>1.9150128665943456E-2</c:v>
                </c:pt>
                <c:pt idx="892">
                  <c:v>1.9173876693487912E-2</c:v>
                </c:pt>
                <c:pt idx="893">
                  <c:v>1.9208761660163276E-2</c:v>
                </c:pt>
                <c:pt idx="894">
                  <c:v>1.9232421801262944E-2</c:v>
                </c:pt>
                <c:pt idx="895">
                  <c:v>1.9248270970306791E-2</c:v>
                </c:pt>
                <c:pt idx="896">
                  <c:v>1.927186761022881E-2</c:v>
                </c:pt>
                <c:pt idx="897">
                  <c:v>1.9295429775567641E-2</c:v>
                </c:pt>
                <c:pt idx="898">
                  <c:v>1.9318958270240216E-2</c:v>
                </c:pt>
                <c:pt idx="899">
                  <c:v>1.934245389816347E-2</c:v>
                </c:pt>
                <c:pt idx="900">
                  <c:v>1.936591746333427E-2</c:v>
                </c:pt>
                <c:pt idx="901">
                  <c:v>1.938934976966955E-2</c:v>
                </c:pt>
                <c:pt idx="902">
                  <c:v>1.9412751621086244E-2</c:v>
                </c:pt>
                <c:pt idx="903">
                  <c:v>1.9436123821661155E-2</c:v>
                </c:pt>
                <c:pt idx="904">
                  <c:v>1.945946717507141E-2</c:v>
                </c:pt>
                <c:pt idx="905">
                  <c:v>1.9482782485553685E-2</c:v>
                </c:pt>
                <c:pt idx="906">
                  <c:v>1.9506070556785104E-2</c:v>
                </c:pt>
                <c:pt idx="907">
                  <c:v>1.9529332192842475E-2</c:v>
                </c:pt>
                <c:pt idx="908">
                  <c:v>1.9552568197642728E-2</c:v>
                </c:pt>
                <c:pt idx="909">
                  <c:v>1.9584536715123946E-2</c:v>
                </c:pt>
                <c:pt idx="910">
                  <c:v>1.9612205854855347E-2</c:v>
                </c:pt>
                <c:pt idx="911">
                  <c:v>1.9638662360721426E-2</c:v>
                </c:pt>
                <c:pt idx="912">
                  <c:v>1.9658485953328864E-2</c:v>
                </c:pt>
                <c:pt idx="913">
                  <c:v>1.9681593872347136E-2</c:v>
                </c:pt>
                <c:pt idx="914">
                  <c:v>1.9704681443162286E-2</c:v>
                </c:pt>
                <c:pt idx="915">
                  <c:v>1.9727749469611311E-2</c:v>
                </c:pt>
                <c:pt idx="916">
                  <c:v>1.9750798755771015E-2</c:v>
                </c:pt>
                <c:pt idx="917">
                  <c:v>1.977383010539846E-2</c:v>
                </c:pt>
                <c:pt idx="918">
                  <c:v>1.979684432257045E-2</c:v>
                </c:pt>
                <c:pt idx="919">
                  <c:v>1.9819842211363792E-2</c:v>
                </c:pt>
                <c:pt idx="920">
                  <c:v>1.9842824575375673E-2</c:v>
                </c:pt>
                <c:pt idx="921">
                  <c:v>1.986579221884277E-2</c:v>
                </c:pt>
                <c:pt idx="922">
                  <c:v>1.9888745945602082E-2</c:v>
                </c:pt>
                <c:pt idx="923">
                  <c:v>1.9911686559410668E-2</c:v>
                </c:pt>
                <c:pt idx="924">
                  <c:v>1.9934614864585143E-2</c:v>
                </c:pt>
                <c:pt idx="925">
                  <c:v>1.995753166480263E-2</c:v>
                </c:pt>
                <c:pt idx="926">
                  <c:v>1.9980437764059999E-2</c:v>
                </c:pt>
                <c:pt idx="927">
                  <c:v>2.000333396635412E-2</c:v>
                </c:pt>
                <c:pt idx="928">
                  <c:v>2.0026221075521988E-2</c:v>
                </c:pt>
                <c:pt idx="929">
                  <c:v>2.004909989564041E-2</c:v>
                </c:pt>
                <c:pt idx="930">
                  <c:v>2.0071971230546382E-2</c:v>
                </c:pt>
                <c:pt idx="931">
                  <c:v>2.0094835884156836E-2</c:v>
                </c:pt>
                <c:pt idx="932">
                  <c:v>2.0117649955189165E-2</c:v>
                </c:pt>
                <c:pt idx="933">
                  <c:v>2.0140317372652206E-2</c:v>
                </c:pt>
                <c:pt idx="934">
                  <c:v>2.0162834405930141E-2</c:v>
                </c:pt>
                <c:pt idx="935">
                  <c:v>2.0185200753983779E-2</c:v>
                </c:pt>
                <c:pt idx="936">
                  <c:v>2.0207416115933796E-2</c:v>
                </c:pt>
                <c:pt idx="937">
                  <c:v>2.0229480190900873E-2</c:v>
                </c:pt>
                <c:pt idx="938">
                  <c:v>2.0251392677845814E-2</c:v>
                </c:pt>
                <c:pt idx="939">
                  <c:v>2.02731532758893E-2</c:v>
                </c:pt>
                <c:pt idx="940">
                  <c:v>2.0294761684152007E-2</c:v>
                </c:pt>
                <c:pt idx="941">
                  <c:v>2.031621760167468E-2</c:v>
                </c:pt>
                <c:pt idx="942">
                  <c:v>2.033752072749806E-2</c:v>
                </c:pt>
                <c:pt idx="943">
                  <c:v>2.0358670760902697E-2</c:v>
                </c:pt>
                <c:pt idx="944">
                  <c:v>2.0379667400609591E-2</c:v>
                </c:pt>
                <c:pt idx="945">
                  <c:v>2.04084950059924E-2</c:v>
                </c:pt>
                <c:pt idx="946">
                  <c:v>2.0424142271755485E-2</c:v>
                </c:pt>
                <c:pt idx="947">
                  <c:v>2.04417339498697E-2</c:v>
                </c:pt>
                <c:pt idx="948">
                  <c:v>2.0462114006472021E-2</c:v>
                </c:pt>
                <c:pt idx="949">
                  <c:v>2.0482339165059926E-2</c:v>
                </c:pt>
                <c:pt idx="950">
                  <c:v>2.0502409124594223E-2</c:v>
                </c:pt>
                <c:pt idx="951">
                  <c:v>2.0522323584115654E-2</c:v>
                </c:pt>
                <c:pt idx="952">
                  <c:v>2.0542082242904769E-2</c:v>
                </c:pt>
                <c:pt idx="953">
                  <c:v>2.0561684799922375E-2</c:v>
                </c:pt>
                <c:pt idx="954">
                  <c:v>2.0581130954289151E-2</c:v>
                </c:pt>
                <c:pt idx="955">
                  <c:v>2.0600420404965902E-2</c:v>
                </c:pt>
                <c:pt idx="956">
                  <c:v>2.0619552851073308E-2</c:v>
                </c:pt>
                <c:pt idx="957">
                  <c:v>2.0638527991732047E-2</c:v>
                </c:pt>
                <c:pt idx="958">
                  <c:v>2.0657345526062798E-2</c:v>
                </c:pt>
                <c:pt idx="959">
                  <c:v>2.0681307429644136E-2</c:v>
                </c:pt>
                <c:pt idx="960">
                  <c:v>2.069450657198324E-2</c:v>
                </c:pt>
                <c:pt idx="961">
                  <c:v>2.0712849481734352E-2</c:v>
                </c:pt>
                <c:pt idx="962">
                  <c:v>2.0731033581400382E-2</c:v>
                </c:pt>
                <c:pt idx="963">
                  <c:v>2.0751620562320383E-2</c:v>
                </c:pt>
                <c:pt idx="964">
                  <c:v>2.0766924146959909E-2</c:v>
                </c:pt>
                <c:pt idx="965">
                  <c:v>2.0784630011094762E-2</c:v>
                </c:pt>
                <c:pt idx="966">
                  <c:v>2.080217586138744E-2</c:v>
                </c:pt>
                <c:pt idx="967">
                  <c:v>2.0819561397118491E-2</c:v>
                </c:pt>
                <c:pt idx="968">
                  <c:v>2.0836786317328659E-2</c:v>
                </c:pt>
                <c:pt idx="969">
                  <c:v>2.0853850321058687E-2</c:v>
                </c:pt>
                <c:pt idx="970">
                  <c:v>2.0870753107349316E-2</c:v>
                </c:pt>
                <c:pt idx="971">
                  <c:v>2.0887494375401161E-2</c:v>
                </c:pt>
                <c:pt idx="972">
                  <c:v>2.0904073824175029E-2</c:v>
                </c:pt>
                <c:pt idx="973">
                  <c:v>2.092049115295147E-2</c:v>
                </c:pt>
                <c:pt idx="974">
                  <c:v>2.0936746060531419E-2</c:v>
                </c:pt>
                <c:pt idx="975">
                  <c:v>2.0952838246275363E-2</c:v>
                </c:pt>
                <c:pt idx="976">
                  <c:v>2.0968767409144107E-2</c:v>
                </c:pt>
                <c:pt idx="977">
                  <c:v>2.0984533248098458E-2</c:v>
                </c:pt>
                <c:pt idx="978">
                  <c:v>2.1000135462418967E-2</c:v>
                </c:pt>
                <c:pt idx="979">
                  <c:v>2.1015573751066441E-2</c:v>
                </c:pt>
                <c:pt idx="980">
                  <c:v>2.1030847813241493E-2</c:v>
                </c:pt>
                <c:pt idx="981">
                  <c:v>2.1045957347904931E-2</c:v>
                </c:pt>
                <c:pt idx="982">
                  <c:v>2.1060902054257369E-2</c:v>
                </c:pt>
                <c:pt idx="983">
                  <c:v>2.1075681631259613E-2</c:v>
                </c:pt>
                <c:pt idx="984">
                  <c:v>2.1090295778112278E-2</c:v>
                </c:pt>
                <c:pt idx="985">
                  <c:v>2.110474419377617E-2</c:v>
                </c:pt>
                <c:pt idx="986">
                  <c:v>2.1119026577451905E-2</c:v>
                </c:pt>
                <c:pt idx="987">
                  <c:v>2.1133142628180224E-2</c:v>
                </c:pt>
                <c:pt idx="988">
                  <c:v>2.1147092045081806E-2</c:v>
                </c:pt>
                <c:pt idx="989">
                  <c:v>2.1160874527197393E-2</c:v>
                </c:pt>
                <c:pt idx="990">
                  <c:v>2.1174489773567728E-2</c:v>
                </c:pt>
                <c:pt idx="991">
                  <c:v>2.1187937483393426E-2</c:v>
                </c:pt>
                <c:pt idx="992">
                  <c:v>2.1201217355795166E-2</c:v>
                </c:pt>
                <c:pt idx="993">
                  <c:v>2.1214329089653816E-2</c:v>
                </c:pt>
                <c:pt idx="994">
                  <c:v>2.1227272384249929E-2</c:v>
                </c:pt>
                <c:pt idx="995">
                  <c:v>2.124004693854431E-2</c:v>
                </c:pt>
                <c:pt idx="996">
                  <c:v>2.1252652451737575E-2</c:v>
                </c:pt>
                <c:pt idx="997">
                  <c:v>2.1266851377212959E-2</c:v>
                </c:pt>
                <c:pt idx="998">
                  <c:v>2.1279093646091596E-2</c:v>
                </c:pt>
                <c:pt idx="999">
                  <c:v>2.1289451735038156E-2</c:v>
                </c:pt>
                <c:pt idx="1000">
                  <c:v>2.1301378074474187E-2</c:v>
                </c:pt>
                <c:pt idx="1001">
                  <c:v>2.1313133868172685E-2</c:v>
                </c:pt>
                <c:pt idx="1002">
                  <c:v>2.1324718815094457E-2</c:v>
                </c:pt>
                <c:pt idx="1003">
                  <c:v>2.1336132614679926E-2</c:v>
                </c:pt>
                <c:pt idx="1004">
                  <c:v>2.1347374965730026E-2</c:v>
                </c:pt>
                <c:pt idx="1005">
                  <c:v>2.1358445567445372E-2</c:v>
                </c:pt>
                <c:pt idx="1006">
                  <c:v>2.1369344118786771E-2</c:v>
                </c:pt>
                <c:pt idx="1007">
                  <c:v>2.1380070319034772E-2</c:v>
                </c:pt>
                <c:pt idx="1008">
                  <c:v>2.1390623867150182E-2</c:v>
                </c:pt>
                <c:pt idx="1009">
                  <c:v>2.1401004462253681E-2</c:v>
                </c:pt>
                <c:pt idx="1010">
                  <c:v>2.1414096322409648E-2</c:v>
                </c:pt>
                <c:pt idx="1011">
                  <c:v>2.1421245589907656E-2</c:v>
                </c:pt>
                <c:pt idx="1012">
                  <c:v>2.1431105520539617E-2</c:v>
                </c:pt>
                <c:pt idx="1013">
                  <c:v>2.1440791294642381E-2</c:v>
                </c:pt>
                <c:pt idx="1014">
                  <c:v>2.1450302611096816E-2</c:v>
                </c:pt>
                <c:pt idx="1015">
                  <c:v>2.1459639169023603E-2</c:v>
                </c:pt>
                <c:pt idx="1016">
                  <c:v>2.1468800667703292E-2</c:v>
                </c:pt>
                <c:pt idx="1017">
                  <c:v>2.1477786806096688E-2</c:v>
                </c:pt>
                <c:pt idx="1018">
                  <c:v>2.1486597283244535E-2</c:v>
                </c:pt>
                <c:pt idx="1019">
                  <c:v>2.1495231798427383E-2</c:v>
                </c:pt>
                <c:pt idx="1020">
                  <c:v>2.1503690050526103E-2</c:v>
                </c:pt>
                <c:pt idx="1021">
                  <c:v>2.1511971738741309E-2</c:v>
                </c:pt>
                <c:pt idx="1022">
                  <c:v>2.1520076562113744E-2</c:v>
                </c:pt>
                <c:pt idx="1023">
                  <c:v>2.1528004219844021E-2</c:v>
                </c:pt>
                <c:pt idx="1024">
                  <c:v>2.1535754410892949E-2</c:v>
                </c:pt>
                <c:pt idx="1025">
                  <c:v>2.1543326834381205E-2</c:v>
                </c:pt>
                <c:pt idx="1026">
                  <c:v>2.1550721189509403E-2</c:v>
                </c:pt>
                <c:pt idx="1027">
                  <c:v>2.1557937175238351E-2</c:v>
                </c:pt>
                <c:pt idx="1028">
                  <c:v>2.1564974490768662E-2</c:v>
                </c:pt>
                <c:pt idx="1029">
                  <c:v>2.157183283514108E-2</c:v>
                </c:pt>
                <c:pt idx="1030">
                  <c:v>2.1578511907476283E-2</c:v>
                </c:pt>
                <c:pt idx="1031">
                  <c:v>2.1585011406815013E-2</c:v>
                </c:pt>
                <c:pt idx="1032">
                  <c:v>2.1591331032277949E-2</c:v>
                </c:pt>
                <c:pt idx="1033">
                  <c:v>2.159747048298577E-2</c:v>
                </c:pt>
                <c:pt idx="1034">
                  <c:v>2.1603429457979217E-2</c:v>
                </c:pt>
                <c:pt idx="1035">
                  <c:v>2.1609207656458906E-2</c:v>
                </c:pt>
                <c:pt idx="1036">
                  <c:v>2.1614815999608794E-2</c:v>
                </c:pt>
                <c:pt idx="1037">
                  <c:v>2.1620321125084274E-2</c:v>
                </c:pt>
                <c:pt idx="1038">
                  <c:v>2.1625734499153282E-2</c:v>
                </c:pt>
                <c:pt idx="1039">
                  <c:v>2.1631056389761483E-2</c:v>
                </c:pt>
                <c:pt idx="1040">
                  <c:v>2.1636287065094351E-2</c:v>
                </c:pt>
                <c:pt idx="1041">
                  <c:v>2.1641426793257423E-2</c:v>
                </c:pt>
                <c:pt idx="1042">
                  <c:v>2.1646475842516111E-2</c:v>
                </c:pt>
                <c:pt idx="1043">
                  <c:v>2.1651434480896015E-2</c:v>
                </c:pt>
                <c:pt idx="1044">
                  <c:v>2.1656302976582609E-2</c:v>
                </c:pt>
                <c:pt idx="1045">
                  <c:v>2.1661081597761367E-2</c:v>
                </c:pt>
                <c:pt idx="1046">
                  <c:v>2.1665770612377955E-2</c:v>
                </c:pt>
                <c:pt idx="1047">
                  <c:v>2.1670370288697782E-2</c:v>
                </c:pt>
                <c:pt idx="1048">
                  <c:v>2.1674880894906323E-2</c:v>
                </c:pt>
                <c:pt idx="1049">
                  <c:v>2.1679302699109115E-2</c:v>
                </c:pt>
                <c:pt idx="1050">
                  <c:v>2.1683635969411696E-2</c:v>
                </c:pt>
                <c:pt idx="1051">
                  <c:v>2.1687880973919604E-2</c:v>
                </c:pt>
                <c:pt idx="1052">
                  <c:v>2.1692037980898249E-2</c:v>
                </c:pt>
                <c:pt idx="1053">
                  <c:v>2.1696107258293296E-2</c:v>
                </c:pt>
                <c:pt idx="1054">
                  <c:v>2.1700089074290219E-2</c:v>
                </c:pt>
                <c:pt idx="1055">
                  <c:v>2.1703983697234364E-2</c:v>
                </c:pt>
                <c:pt idx="1056">
                  <c:v>2.1707791394911524E-2</c:v>
                </c:pt>
                <c:pt idx="1057">
                  <c:v>2.1711512435746982E-2</c:v>
                </c:pt>
                <c:pt idx="1058">
                  <c:v>2.1715147087846276E-2</c:v>
                </c:pt>
                <c:pt idx="1059">
                  <c:v>2.1718695619235007E-2</c:v>
                </c:pt>
                <c:pt idx="1060">
                  <c:v>2.1722158298178584E-2</c:v>
                </c:pt>
                <c:pt idx="1061">
                  <c:v>2.1725535392542739E-2</c:v>
                </c:pt>
                <c:pt idx="1062">
                  <c:v>2.1728827170832687E-2</c:v>
                </c:pt>
                <c:pt idx="1063">
                  <c:v>2.1732033900914161E-2</c:v>
                </c:pt>
                <c:pt idx="1064">
                  <c:v>2.1735155850972632E-2</c:v>
                </c:pt>
                <c:pt idx="1065">
                  <c:v>2.1739045643780486E-2</c:v>
                </c:pt>
                <c:pt idx="1066">
                  <c:v>2.1741146483922336E-2</c:v>
                </c:pt>
                <c:pt idx="1067">
                  <c:v>2.174441875189892E-2</c:v>
                </c:pt>
                <c:pt idx="1068">
                  <c:v>2.1746801214606037E-2</c:v>
                </c:pt>
                <c:pt idx="1069">
                  <c:v>2.174950328685199E-2</c:v>
                </c:pt>
                <c:pt idx="1070">
                  <c:v>2.1752122188027911E-2</c:v>
                </c:pt>
                <c:pt idx="1071">
                  <c:v>2.175465818623934E-2</c:v>
                </c:pt>
                <c:pt idx="1072">
                  <c:v>2.1757111549511876E-2</c:v>
                </c:pt>
                <c:pt idx="1073">
                  <c:v>2.1759482546030995E-2</c:v>
                </c:pt>
                <c:pt idx="1074">
                  <c:v>2.176177144398217E-2</c:v>
                </c:pt>
                <c:pt idx="1075">
                  <c:v>2.1763978511470938E-2</c:v>
                </c:pt>
                <c:pt idx="1076">
                  <c:v>2.1766104016682775E-2</c:v>
                </c:pt>
                <c:pt idx="1077">
                  <c:v>2.176814822764328E-2</c:v>
                </c:pt>
                <c:pt idx="1078">
                  <c:v>2.1770111412617865E-2</c:v>
                </c:pt>
                <c:pt idx="1079">
                  <c:v>2.1771993839632131E-2</c:v>
                </c:pt>
                <c:pt idx="1080">
                  <c:v>2.1773795776951488E-2</c:v>
                </c:pt>
                <c:pt idx="1081">
                  <c:v>2.1775517492601537E-2</c:v>
                </c:pt>
                <c:pt idx="1082">
                  <c:v>2.1777159254687817E-2</c:v>
                </c:pt>
                <c:pt idx="1083">
                  <c:v>2.1778721331475737E-2</c:v>
                </c:pt>
                <c:pt idx="1084">
                  <c:v>2.1780203991070834E-2</c:v>
                </c:pt>
                <c:pt idx="1085">
                  <c:v>2.178160750173852E-2</c:v>
                </c:pt>
                <c:pt idx="1086">
                  <c:v>2.1782932131264587E-2</c:v>
                </c:pt>
                <c:pt idx="1087">
                  <c:v>2.1784178148074318E-2</c:v>
                </c:pt>
                <c:pt idx="1088">
                  <c:v>2.1785345820193314E-2</c:v>
                </c:pt>
                <c:pt idx="1089">
                  <c:v>2.1786435415727112E-2</c:v>
                </c:pt>
                <c:pt idx="1090">
                  <c:v>2.178744720302106E-2</c:v>
                </c:pt>
                <c:pt idx="1091">
                  <c:v>2.1788381450100758E-2</c:v>
                </c:pt>
                <c:pt idx="1092">
                  <c:v>2.1789238424911872E-2</c:v>
                </c:pt>
                <c:pt idx="1093">
                  <c:v>2.1790018395879684E-2</c:v>
                </c:pt>
                <c:pt idx="1094">
                  <c:v>2.1790721630949861E-2</c:v>
                </c:pt>
                <c:pt idx="1095">
                  <c:v>2.1791348398387811E-2</c:v>
                </c:pt>
                <c:pt idx="1096">
                  <c:v>2.1791898966379009E-2</c:v>
                </c:pt>
                <c:pt idx="1097">
                  <c:v>2.1792373602789183E-2</c:v>
                </c:pt>
                <c:pt idx="1098">
                  <c:v>2.1792772575963681E-2</c:v>
                </c:pt>
                <c:pt idx="1099">
                  <c:v>2.1793096154167912E-2</c:v>
                </c:pt>
                <c:pt idx="1100">
                  <c:v>2.1793344605267606E-2</c:v>
                </c:pt>
                <c:pt idx="1101">
                  <c:v>2.1793554083302524E-2</c:v>
                </c:pt>
                <c:pt idx="1102">
                  <c:v>2.1793631822477622E-2</c:v>
                </c:pt>
                <c:pt idx="1103">
                  <c:v>2.179363935213452E-2</c:v>
                </c:pt>
                <c:pt idx="1104">
                  <c:v>2.1793579419515652E-2</c:v>
                </c:pt>
                <c:pt idx="1105">
                  <c:v>2.1793445738769179E-2</c:v>
                </c:pt>
                <c:pt idx="1106">
                  <c:v>2.1793238578160512E-2</c:v>
                </c:pt>
                <c:pt idx="1107">
                  <c:v>2.1792958205875124E-2</c:v>
                </c:pt>
                <c:pt idx="1108">
                  <c:v>2.1792604890098488E-2</c:v>
                </c:pt>
                <c:pt idx="1109">
                  <c:v>2.1792178898776271E-2</c:v>
                </c:pt>
                <c:pt idx="1110">
                  <c:v>2.179168050041369E-2</c:v>
                </c:pt>
                <c:pt idx="1111">
                  <c:v>2.1791109962716604E-2</c:v>
                </c:pt>
                <c:pt idx="1112">
                  <c:v>2.1790467554030357E-2</c:v>
                </c:pt>
                <c:pt idx="1113">
                  <c:v>2.1789753542540424E-2</c:v>
                </c:pt>
                <c:pt idx="1114">
                  <c:v>2.1788968196272407E-2</c:v>
                </c:pt>
                <c:pt idx="1115">
                  <c:v>2.1787854078594293E-2</c:v>
                </c:pt>
                <c:pt idx="1116">
                  <c:v>2.178718457222395E-2</c:v>
                </c:pt>
                <c:pt idx="1117">
                  <c:v>2.178618683057465E-2</c:v>
                </c:pt>
                <c:pt idx="1118">
                  <c:v>2.1785118826969097E-2</c:v>
                </c:pt>
                <c:pt idx="1119">
                  <c:v>2.1783812559954541E-2</c:v>
                </c:pt>
                <c:pt idx="1120">
                  <c:v>2.1782773105671893E-2</c:v>
                </c:pt>
                <c:pt idx="1121">
                  <c:v>2.1781495924191319E-2</c:v>
                </c:pt>
                <c:pt idx="1122">
                  <c:v>2.1780149553336514E-2</c:v>
                </c:pt>
                <c:pt idx="1123">
                  <c:v>2.1778734260893273E-2</c:v>
                </c:pt>
                <c:pt idx="1124">
                  <c:v>2.1777250315206942E-2</c:v>
                </c:pt>
                <c:pt idx="1125">
                  <c:v>2.1775697984223186E-2</c:v>
                </c:pt>
                <c:pt idx="1126">
                  <c:v>2.1774077536367287E-2</c:v>
                </c:pt>
                <c:pt idx="1127">
                  <c:v>2.1772389239584911E-2</c:v>
                </c:pt>
                <c:pt idx="1128">
                  <c:v>2.1770633361981595E-2</c:v>
                </c:pt>
                <c:pt idx="1129">
                  <c:v>2.176881017182275E-2</c:v>
                </c:pt>
                <c:pt idx="1130">
                  <c:v>2.1766919937213913E-2</c:v>
                </c:pt>
                <c:pt idx="1131">
                  <c:v>2.1764962926180687E-2</c:v>
                </c:pt>
                <c:pt idx="1132">
                  <c:v>2.176293940698848E-2</c:v>
                </c:pt>
                <c:pt idx="1133">
                  <c:v>2.1760849647822766E-2</c:v>
                </c:pt>
                <c:pt idx="1134">
                  <c:v>2.1758693916709149E-2</c:v>
                </c:pt>
                <c:pt idx="1135">
                  <c:v>2.1756472481753164E-2</c:v>
                </c:pt>
                <c:pt idx="1136">
                  <c:v>2.1754185611220223E-2</c:v>
                </c:pt>
                <c:pt idx="1137">
                  <c:v>2.1751833573295798E-2</c:v>
                </c:pt>
                <c:pt idx="1138">
                  <c:v>2.1749416635925556E-2</c:v>
                </c:pt>
                <c:pt idx="1139">
                  <c:v>2.1746935067374906E-2</c:v>
                </c:pt>
                <c:pt idx="1140">
                  <c:v>2.1744389135749387E-2</c:v>
                </c:pt>
                <c:pt idx="1141">
                  <c:v>2.1741779109234471E-2</c:v>
                </c:pt>
                <c:pt idx="1142">
                  <c:v>2.1739105255935698E-2</c:v>
                </c:pt>
                <c:pt idx="1143">
                  <c:v>2.173636784403854E-2</c:v>
                </c:pt>
                <c:pt idx="1144">
                  <c:v>2.1733567141568599E-2</c:v>
                </c:pt>
                <c:pt idx="1145">
                  <c:v>2.1730703416791286E-2</c:v>
                </c:pt>
                <c:pt idx="1146">
                  <c:v>2.1727776937812138E-2</c:v>
                </c:pt>
                <c:pt idx="1147">
                  <c:v>2.1724787972656756E-2</c:v>
                </c:pt>
                <c:pt idx="1148">
                  <c:v>2.1721736789670487E-2</c:v>
                </c:pt>
                <c:pt idx="1149">
                  <c:v>2.1718623656878933E-2</c:v>
                </c:pt>
                <c:pt idx="1150">
                  <c:v>2.1715448842467566E-2</c:v>
                </c:pt>
                <c:pt idx="1151">
                  <c:v>2.171221261446199E-2</c:v>
                </c:pt>
                <c:pt idx="1152">
                  <c:v>2.1708915241127613E-2</c:v>
                </c:pt>
                <c:pt idx="1153">
                  <c:v>2.1704586346444898E-2</c:v>
                </c:pt>
                <c:pt idx="1154">
                  <c:v>2.1701150219142207E-2</c:v>
                </c:pt>
                <c:pt idx="1155">
                  <c:v>2.1698156991636353E-2</c:v>
                </c:pt>
                <c:pt idx="1156">
                  <c:v>2.1694609158329214E-2</c:v>
                </c:pt>
                <c:pt idx="1157">
                  <c:v>2.1691001558590273E-2</c:v>
                </c:pt>
                <c:pt idx="1158">
                  <c:v>2.1687334460684937E-2</c:v>
                </c:pt>
                <c:pt idx="1159">
                  <c:v>2.1683608132798682E-2</c:v>
                </c:pt>
                <c:pt idx="1160">
                  <c:v>2.1679822842877172E-2</c:v>
                </c:pt>
                <c:pt idx="1161">
                  <c:v>2.1675978859265754E-2</c:v>
                </c:pt>
                <c:pt idx="1162">
                  <c:v>2.1672076449910094E-2</c:v>
                </c:pt>
                <c:pt idx="1163">
                  <c:v>2.1668115883155536E-2</c:v>
                </c:pt>
                <c:pt idx="1164">
                  <c:v>2.1664097427027684E-2</c:v>
                </c:pt>
                <c:pt idx="1165">
                  <c:v>2.1660021349552139E-2</c:v>
                </c:pt>
                <c:pt idx="1166">
                  <c:v>2.1655887919154182E-2</c:v>
                </c:pt>
                <c:pt idx="1167">
                  <c:v>2.1651697403699544E-2</c:v>
                </c:pt>
                <c:pt idx="1168">
                  <c:v>2.1647450071533569E-2</c:v>
                </c:pt>
                <c:pt idx="1169">
                  <c:v>2.1643146190681861E-2</c:v>
                </c:pt>
                <c:pt idx="1170">
                  <c:v>2.1638200303994992E-2</c:v>
                </c:pt>
                <c:pt idx="1171">
                  <c:v>2.1633734416761641E-2</c:v>
                </c:pt>
                <c:pt idx="1172">
                  <c:v>2.1629897937627263E-2</c:v>
                </c:pt>
                <c:pt idx="1173">
                  <c:v>2.1625370543487676E-2</c:v>
                </c:pt>
                <c:pt idx="1174">
                  <c:v>2.1620787941589725E-2</c:v>
                </c:pt>
                <c:pt idx="1175">
                  <c:v>2.1616150399719203E-2</c:v>
                </c:pt>
                <c:pt idx="1176">
                  <c:v>2.1611458186301391E-2</c:v>
                </c:pt>
                <c:pt idx="1177">
                  <c:v>2.1606711569281956E-2</c:v>
                </c:pt>
                <c:pt idx="1178">
                  <c:v>2.1601910816926306E-2</c:v>
                </c:pt>
                <c:pt idx="1179">
                  <c:v>2.1597056197419917E-2</c:v>
                </c:pt>
                <c:pt idx="1180">
                  <c:v>2.1592147978708454E-2</c:v>
                </c:pt>
                <c:pt idx="1181">
                  <c:v>2.1587186429057326E-2</c:v>
                </c:pt>
                <c:pt idx="1182">
                  <c:v>2.1582171816731943E-2</c:v>
                </c:pt>
                <c:pt idx="1183">
                  <c:v>2.1577104409598036E-2</c:v>
                </c:pt>
                <c:pt idx="1184">
                  <c:v>2.1571984475921013E-2</c:v>
                </c:pt>
                <c:pt idx="1185">
                  <c:v>2.156681228388635E-2</c:v>
                </c:pt>
                <c:pt idx="1186">
                  <c:v>2.1561588101599583E-2</c:v>
                </c:pt>
                <c:pt idx="1187">
                  <c:v>2.1556312197246186E-2</c:v>
                </c:pt>
                <c:pt idx="1188">
                  <c:v>2.1550984838931697E-2</c:v>
                </c:pt>
                <c:pt idx="1189">
                  <c:v>2.1545606294761654E-2</c:v>
                </c:pt>
                <c:pt idx="1190">
                  <c:v>2.1540176832921532E-2</c:v>
                </c:pt>
                <c:pt idx="1191">
                  <c:v>2.1534696721676738E-2</c:v>
                </c:pt>
                <c:pt idx="1192">
                  <c:v>2.1529165988205534E-2</c:v>
                </c:pt>
                <c:pt idx="1193">
                  <c:v>2.1523578147775169E-2</c:v>
                </c:pt>
                <c:pt idx="1194">
                  <c:v>2.1517930292871412E-2</c:v>
                </c:pt>
                <c:pt idx="1195">
                  <c:v>2.1512222639881173E-2</c:v>
                </c:pt>
                <c:pt idx="1196">
                  <c:v>2.1506455405431169E-2</c:v>
                </c:pt>
                <c:pt idx="1197">
                  <c:v>2.1500628805988242E-2</c:v>
                </c:pt>
                <c:pt idx="1198">
                  <c:v>2.1494743057939303E-2</c:v>
                </c:pt>
                <c:pt idx="1199">
                  <c:v>2.1488798377911067E-2</c:v>
                </c:pt>
                <c:pt idx="1200">
                  <c:v>2.1482794982370379E-2</c:v>
                </c:pt>
                <c:pt idx="1201">
                  <c:v>2.1476733087704147E-2</c:v>
                </c:pt>
                <c:pt idx="1202">
                  <c:v>2.1470612910459153E-2</c:v>
                </c:pt>
                <c:pt idx="1203">
                  <c:v>2.1464434667182175E-2</c:v>
                </c:pt>
                <c:pt idx="1204">
                  <c:v>2.1458198574419995E-2</c:v>
                </c:pt>
                <c:pt idx="1205">
                  <c:v>2.1450467549586349E-2</c:v>
                </c:pt>
                <c:pt idx="1206">
                  <c:v>2.1444091108051566E-2</c:v>
                </c:pt>
                <c:pt idx="1207">
                  <c:v>2.1438225229042374E-2</c:v>
                </c:pt>
                <c:pt idx="1208">
                  <c:v>2.1431751780065511E-2</c:v>
                </c:pt>
                <c:pt idx="1209">
                  <c:v>2.1425221594792987E-2</c:v>
                </c:pt>
                <c:pt idx="1210">
                  <c:v>2.1418634889931454E-2</c:v>
                </c:pt>
                <c:pt idx="1211">
                  <c:v>2.1411991881787884E-2</c:v>
                </c:pt>
                <c:pt idx="1212">
                  <c:v>2.1405292786988994E-2</c:v>
                </c:pt>
                <c:pt idx="1213">
                  <c:v>2.1398537821921693E-2</c:v>
                </c:pt>
                <c:pt idx="1214">
                  <c:v>2.1391727203212696E-2</c:v>
                </c:pt>
                <c:pt idx="1215">
                  <c:v>2.1384861147328849E-2</c:v>
                </c:pt>
                <c:pt idx="1216">
                  <c:v>2.1377939870657059E-2</c:v>
                </c:pt>
                <c:pt idx="1217">
                  <c:v>2.1370963589664171E-2</c:v>
                </c:pt>
                <c:pt idx="1218">
                  <c:v>2.1363932521056839E-2</c:v>
                </c:pt>
                <c:pt idx="1219">
                  <c:v>2.1356846881221969E-2</c:v>
                </c:pt>
                <c:pt idx="1220">
                  <c:v>2.1350187772517515E-2</c:v>
                </c:pt>
                <c:pt idx="1221">
                  <c:v>2.1338377596800129E-2</c:v>
                </c:pt>
                <c:pt idx="1222">
                  <c:v>2.133109882697326E-2</c:v>
                </c:pt>
                <c:pt idx="1223">
                  <c:v>2.1322714635312323E-2</c:v>
                </c:pt>
                <c:pt idx="1224">
                  <c:v>2.1316380758928943E-2</c:v>
                </c:pt>
                <c:pt idx="1225">
                  <c:v>2.1308941893805056E-2</c:v>
                </c:pt>
                <c:pt idx="1226">
                  <c:v>2.1301450096622432E-2</c:v>
                </c:pt>
                <c:pt idx="1227">
                  <c:v>2.1293905583847916E-2</c:v>
                </c:pt>
                <c:pt idx="1228">
                  <c:v>2.1286308571868418E-2</c:v>
                </c:pt>
                <c:pt idx="1229">
                  <c:v>2.1278659277390588E-2</c:v>
                </c:pt>
                <c:pt idx="1230">
                  <c:v>2.1270957916801336E-2</c:v>
                </c:pt>
                <c:pt idx="1231">
                  <c:v>2.1263204706567507E-2</c:v>
                </c:pt>
                <c:pt idx="1232">
                  <c:v>2.125539986323588E-2</c:v>
                </c:pt>
                <c:pt idx="1233">
                  <c:v>2.1247543603193364E-2</c:v>
                </c:pt>
                <c:pt idx="1234">
                  <c:v>2.1239636143146612E-2</c:v>
                </c:pt>
                <c:pt idx="1235">
                  <c:v>2.123167769932266E-2</c:v>
                </c:pt>
                <c:pt idx="1236">
                  <c:v>2.122366848842816E-2</c:v>
                </c:pt>
                <c:pt idx="1237">
                  <c:v>2.1215608727009894E-2</c:v>
                </c:pt>
                <c:pt idx="1238">
                  <c:v>2.120749863121496E-2</c:v>
                </c:pt>
                <c:pt idx="1239">
                  <c:v>2.1199338417829949E-2</c:v>
                </c:pt>
                <c:pt idx="1240">
                  <c:v>2.1191128303241769E-2</c:v>
                </c:pt>
                <c:pt idx="1241">
                  <c:v>2.1182868503917263E-2</c:v>
                </c:pt>
                <c:pt idx="1242">
                  <c:v>2.1174559236563084E-2</c:v>
                </c:pt>
                <c:pt idx="1243">
                  <c:v>2.1166200717486205E-2</c:v>
                </c:pt>
                <c:pt idx="1244">
                  <c:v>2.1157793163073535E-2</c:v>
                </c:pt>
                <c:pt idx="1245">
                  <c:v>2.1149336790111661E-2</c:v>
                </c:pt>
                <c:pt idx="1246">
                  <c:v>2.1140831814827621E-2</c:v>
                </c:pt>
                <c:pt idx="1247">
                  <c:v>2.113227845384813E-2</c:v>
                </c:pt>
                <c:pt idx="1248">
                  <c:v>2.1123676923640033E-2</c:v>
                </c:pt>
                <c:pt idx="1249">
                  <c:v>2.1115027440670175E-2</c:v>
                </c:pt>
                <c:pt idx="1250">
                  <c:v>2.1106330221565273E-2</c:v>
                </c:pt>
                <c:pt idx="1251">
                  <c:v>2.1097585482552361E-2</c:v>
                </c:pt>
                <c:pt idx="1252">
                  <c:v>2.108879344041803E-2</c:v>
                </c:pt>
                <c:pt idx="1253">
                  <c:v>2.1079954311469251E-2</c:v>
                </c:pt>
                <c:pt idx="1254">
                  <c:v>2.1071068312332741E-2</c:v>
                </c:pt>
                <c:pt idx="1255">
                  <c:v>2.1062135659235537E-2</c:v>
                </c:pt>
                <c:pt idx="1256">
                  <c:v>2.1053156569044162E-2</c:v>
                </c:pt>
                <c:pt idx="1257">
                  <c:v>2.1041511543100633E-2</c:v>
                </c:pt>
                <c:pt idx="1258">
                  <c:v>2.1033760297575199E-2</c:v>
                </c:pt>
                <c:pt idx="1259">
                  <c:v>2.1025942839454359E-2</c:v>
                </c:pt>
                <c:pt idx="1260">
                  <c:v>2.1016780164915261E-2</c:v>
                </c:pt>
                <c:pt idx="1261">
                  <c:v>2.1007572135696151E-2</c:v>
                </c:pt>
                <c:pt idx="1262">
                  <c:v>2.0998318968024066E-2</c:v>
                </c:pt>
                <c:pt idx="1263">
                  <c:v>2.0989020878685594E-2</c:v>
                </c:pt>
                <c:pt idx="1264">
                  <c:v>2.0979678083907771E-2</c:v>
                </c:pt>
                <c:pt idx="1265">
                  <c:v>2.0970290800317315E-2</c:v>
                </c:pt>
                <c:pt idx="1266">
                  <c:v>2.0960859244381069E-2</c:v>
                </c:pt>
                <c:pt idx="1267">
                  <c:v>2.0951383632645815E-2</c:v>
                </c:pt>
                <c:pt idx="1268">
                  <c:v>2.094186418149846E-2</c:v>
                </c:pt>
                <c:pt idx="1269">
                  <c:v>2.0932301107405848E-2</c:v>
                </c:pt>
                <c:pt idx="1270">
                  <c:v>2.091994197600755E-2</c:v>
                </c:pt>
                <c:pt idx="1271">
                  <c:v>2.0913044956731852E-2</c:v>
                </c:pt>
                <c:pt idx="1272">
                  <c:v>2.0903352313084156E-2</c:v>
                </c:pt>
                <c:pt idx="1273">
                  <c:v>2.0893616912438517E-2</c:v>
                </c:pt>
                <c:pt idx="1274">
                  <c:v>2.0883838971501589E-2</c:v>
                </c:pt>
                <c:pt idx="1275">
                  <c:v>2.087401870666028E-2</c:v>
                </c:pt>
                <c:pt idx="1276">
                  <c:v>2.086415633446137E-2</c:v>
                </c:pt>
                <c:pt idx="1277">
                  <c:v>2.0854252071211832E-2</c:v>
                </c:pt>
                <c:pt idx="1278">
                  <c:v>2.0844306133538382E-2</c:v>
                </c:pt>
                <c:pt idx="1279">
                  <c:v>2.08343187379878E-2</c:v>
                </c:pt>
                <c:pt idx="1280">
                  <c:v>2.0824290101026932E-2</c:v>
                </c:pt>
                <c:pt idx="1281">
                  <c:v>2.0814220439042685E-2</c:v>
                </c:pt>
                <c:pt idx="1282">
                  <c:v>2.0804109968581841E-2</c:v>
                </c:pt>
                <c:pt idx="1283">
                  <c:v>2.0793958906271115E-2</c:v>
                </c:pt>
                <c:pt idx="1284">
                  <c:v>2.078376746841748E-2</c:v>
                </c:pt>
                <c:pt idx="1285">
                  <c:v>2.0773535871567717E-2</c:v>
                </c:pt>
                <c:pt idx="1286">
                  <c:v>2.0763264332348541E-2</c:v>
                </c:pt>
                <c:pt idx="1287">
                  <c:v>2.075295306698699E-2</c:v>
                </c:pt>
                <c:pt idx="1288">
                  <c:v>2.0742602292189716E-2</c:v>
                </c:pt>
                <c:pt idx="1289">
                  <c:v>2.0732212224503499E-2</c:v>
                </c:pt>
                <c:pt idx="1290">
                  <c:v>2.0721783080155376E-2</c:v>
                </c:pt>
                <c:pt idx="1291">
                  <c:v>2.0711315075851999E-2</c:v>
                </c:pt>
                <c:pt idx="1292">
                  <c:v>2.0700808428060213E-2</c:v>
                </c:pt>
                <c:pt idx="1293">
                  <c:v>2.0690263353246863E-2</c:v>
                </c:pt>
                <c:pt idx="1294">
                  <c:v>2.0679680067798856E-2</c:v>
                </c:pt>
                <c:pt idx="1295">
                  <c:v>2.0669058788262973E-2</c:v>
                </c:pt>
                <c:pt idx="1296">
                  <c:v>2.0658399731345867E-2</c:v>
                </c:pt>
                <c:pt idx="1297">
                  <c:v>2.0647703113274574E-2</c:v>
                </c:pt>
                <c:pt idx="1298">
                  <c:v>2.063696915067581E-2</c:v>
                </c:pt>
                <c:pt idx="1299">
                  <c:v>2.0626198059936485E-2</c:v>
                </c:pt>
                <c:pt idx="1300">
                  <c:v>2.0615390057683314E-2</c:v>
                </c:pt>
                <c:pt idx="1301">
                  <c:v>2.0604545360303206E-2</c:v>
                </c:pt>
                <c:pt idx="1302">
                  <c:v>2.0593664184422877E-2</c:v>
                </c:pt>
                <c:pt idx="1303">
                  <c:v>2.0582746746349301E-2</c:v>
                </c:pt>
                <c:pt idx="1304">
                  <c:v>2.0571793262709193E-2</c:v>
                </c:pt>
                <c:pt idx="1305">
                  <c:v>2.0560803949889461E-2</c:v>
                </c:pt>
                <c:pt idx="1306">
                  <c:v>2.0549779024516823E-2</c:v>
                </c:pt>
                <c:pt idx="1307">
                  <c:v>2.0538718703058123E-2</c:v>
                </c:pt>
                <c:pt idx="1308">
                  <c:v>2.0527623201820333E-2</c:v>
                </c:pt>
                <c:pt idx="1309">
                  <c:v>2.0516492737590042E-2</c:v>
                </c:pt>
                <c:pt idx="1310">
                  <c:v>2.0505327526594286E-2</c:v>
                </c:pt>
                <c:pt idx="1311">
                  <c:v>2.0494127785539717E-2</c:v>
                </c:pt>
                <c:pt idx="1312">
                  <c:v>2.0482893730813245E-2</c:v>
                </c:pt>
                <c:pt idx="1313">
                  <c:v>2.0471625578801778E-2</c:v>
                </c:pt>
                <c:pt idx="1314">
                  <c:v>2.0460323546211967E-2</c:v>
                </c:pt>
                <c:pt idx="1315">
                  <c:v>2.0448987849430722E-2</c:v>
                </c:pt>
                <c:pt idx="1316">
                  <c:v>2.0437618704924887E-2</c:v>
                </c:pt>
                <c:pt idx="1317">
                  <c:v>2.0426216329241242E-2</c:v>
                </c:pt>
                <c:pt idx="1318">
                  <c:v>2.0414780938846633E-2</c:v>
                </c:pt>
                <c:pt idx="1319">
                  <c:v>2.0403312750207903E-2</c:v>
                </c:pt>
                <c:pt idx="1320">
                  <c:v>2.0391811979791896E-2</c:v>
                </c:pt>
                <c:pt idx="1321">
                  <c:v>2.038027884422533E-2</c:v>
                </c:pt>
                <c:pt idx="1322">
                  <c:v>2.0368713559975049E-2</c:v>
                </c:pt>
                <c:pt idx="1323">
                  <c:v>2.0357116343427961E-2</c:v>
                </c:pt>
                <c:pt idx="1324">
                  <c:v>2.0345487411050911E-2</c:v>
                </c:pt>
                <c:pt idx="1325">
                  <c:v>2.0330489672399921E-2</c:v>
                </c:pt>
                <c:pt idx="1326">
                  <c:v>2.032213526531379E-2</c:v>
                </c:pt>
                <c:pt idx="1327">
                  <c:v>2.03104124846476E-2</c:v>
                </c:pt>
                <c:pt idx="1328">
                  <c:v>2.0298658854338569E-2</c:v>
                </c:pt>
                <c:pt idx="1329">
                  <c:v>2.0286874590533799E-2</c:v>
                </c:pt>
                <c:pt idx="1330">
                  <c:v>2.0275059910099813E-2</c:v>
                </c:pt>
                <c:pt idx="1331">
                  <c:v>2.0263215029263648E-2</c:v>
                </c:pt>
                <c:pt idx="1332">
                  <c:v>2.0251340164731957E-2</c:v>
                </c:pt>
                <c:pt idx="1333">
                  <c:v>2.0239435532811711E-2</c:v>
                </c:pt>
                <c:pt idx="1334">
                  <c:v>2.0227501350129629E-2</c:v>
                </c:pt>
                <c:pt idx="1335">
                  <c:v>2.0215537833072617E-2</c:v>
                </c:pt>
                <c:pt idx="1336">
                  <c:v>2.020354519810752E-2</c:v>
                </c:pt>
                <c:pt idx="1337">
                  <c:v>2.0191523661861055E-2</c:v>
                </c:pt>
                <c:pt idx="1338">
                  <c:v>2.017947344072013E-2</c:v>
                </c:pt>
                <c:pt idx="1339">
                  <c:v>2.0167394751231527E-2</c:v>
                </c:pt>
                <c:pt idx="1340">
                  <c:v>2.0155287809862088E-2</c:v>
                </c:pt>
                <c:pt idx="1341">
                  <c:v>2.0143152833158595E-2</c:v>
                </c:pt>
                <c:pt idx="1342">
                  <c:v>2.0130990037587893E-2</c:v>
                </c:pt>
                <c:pt idx="1343">
                  <c:v>2.0118799639456952E-2</c:v>
                </c:pt>
                <c:pt idx="1344">
                  <c:v>2.0106581855552363E-2</c:v>
                </c:pt>
                <c:pt idx="1345">
                  <c:v>2.0094336902261034E-2</c:v>
                </c:pt>
                <c:pt idx="1346">
                  <c:v>2.0082064995969873E-2</c:v>
                </c:pt>
                <c:pt idx="1347">
                  <c:v>2.0069766353305596E-2</c:v>
                </c:pt>
                <c:pt idx="1348">
                  <c:v>2.0057441190655112E-2</c:v>
                </c:pt>
                <c:pt idx="1349">
                  <c:v>2.0045089724645138E-2</c:v>
                </c:pt>
                <c:pt idx="1350">
                  <c:v>2.0032712171502709E-2</c:v>
                </c:pt>
                <c:pt idx="1351">
                  <c:v>2.0020308748094351E-2</c:v>
                </c:pt>
                <c:pt idx="1352">
                  <c:v>2.0007879670567164E-2</c:v>
                </c:pt>
                <c:pt idx="1353">
                  <c:v>1.9995425155707736E-2</c:v>
                </c:pt>
                <c:pt idx="1354">
                  <c:v>1.9982945419743103E-2</c:v>
                </c:pt>
                <c:pt idx="1355">
                  <c:v>1.9970440679459855E-2</c:v>
                </c:pt>
                <c:pt idx="1356">
                  <c:v>1.9957911151005092E-2</c:v>
                </c:pt>
                <c:pt idx="1357">
                  <c:v>1.9945357051085466E-2</c:v>
                </c:pt>
                <c:pt idx="1358">
                  <c:v>1.9932778596087886E-2</c:v>
                </c:pt>
                <c:pt idx="1359">
                  <c:v>1.9920176002639067E-2</c:v>
                </c:pt>
                <c:pt idx="1360">
                  <c:v>1.9907549487205856E-2</c:v>
                </c:pt>
                <c:pt idx="1361">
                  <c:v>1.989309016914298E-2</c:v>
                </c:pt>
                <c:pt idx="1362">
                  <c:v>1.9882225556093758E-2</c:v>
                </c:pt>
                <c:pt idx="1363">
                  <c:v>1.986952857334856E-2</c:v>
                </c:pt>
                <c:pt idx="1364">
                  <c:v>1.9856808534726156E-2</c:v>
                </c:pt>
                <c:pt idx="1365">
                  <c:v>1.9844065656373644E-2</c:v>
                </c:pt>
                <c:pt idx="1366">
                  <c:v>1.9831300155077614E-2</c:v>
                </c:pt>
                <c:pt idx="1367">
                  <c:v>1.9818512247145037E-2</c:v>
                </c:pt>
                <c:pt idx="1368">
                  <c:v>1.9805702149122695E-2</c:v>
                </c:pt>
                <c:pt idx="1369">
                  <c:v>1.9792870077397495E-2</c:v>
                </c:pt>
                <c:pt idx="1370">
                  <c:v>1.9780016248676091E-2</c:v>
                </c:pt>
                <c:pt idx="1371">
                  <c:v>1.9767140879265455E-2</c:v>
                </c:pt>
                <c:pt idx="1372">
                  <c:v>1.9754244185712366E-2</c:v>
                </c:pt>
                <c:pt idx="1373">
                  <c:v>1.9741326384563607E-2</c:v>
                </c:pt>
                <c:pt idx="1374">
                  <c:v>1.9728387692206084E-2</c:v>
                </c:pt>
                <c:pt idx="1375">
                  <c:v>1.9715428325346451E-2</c:v>
                </c:pt>
                <c:pt idx="1376">
                  <c:v>1.9698736251303472E-2</c:v>
                </c:pt>
                <c:pt idx="1377">
                  <c:v>1.9689448433188872E-2</c:v>
                </c:pt>
                <c:pt idx="1378">
                  <c:v>1.9676428341144359E-2</c:v>
                </c:pt>
                <c:pt idx="1379">
                  <c:v>1.9661523993148577E-2</c:v>
                </c:pt>
                <c:pt idx="1380">
                  <c:v>1.9650328947538043E-2</c:v>
                </c:pt>
                <c:pt idx="1381">
                  <c:v>1.9637250078989865E-2</c:v>
                </c:pt>
                <c:pt idx="1382">
                  <c:v>1.9624152051127552E-2</c:v>
                </c:pt>
                <c:pt idx="1383">
                  <c:v>1.9611035080417949E-2</c:v>
                </c:pt>
                <c:pt idx="1384">
                  <c:v>1.9597899383727579E-2</c:v>
                </c:pt>
                <c:pt idx="1385">
                  <c:v>1.9584745177123608E-2</c:v>
                </c:pt>
                <c:pt idx="1386">
                  <c:v>1.9571572677232751E-2</c:v>
                </c:pt>
                <c:pt idx="1387">
                  <c:v>1.9558382100681726E-2</c:v>
                </c:pt>
                <c:pt idx="1388">
                  <c:v>1.954517366385744E-2</c:v>
                </c:pt>
                <c:pt idx="1389">
                  <c:v>1.9531947583226739E-2</c:v>
                </c:pt>
                <c:pt idx="1390">
                  <c:v>1.9518704075256466E-2</c:v>
                </c:pt>
                <c:pt idx="1391">
                  <c:v>1.9505443356573338E-2</c:v>
                </c:pt>
                <c:pt idx="1392">
                  <c:v>1.9492165643484327E-2</c:v>
                </c:pt>
                <c:pt idx="1393">
                  <c:v>1.9478871152536215E-2</c:v>
                </c:pt>
                <c:pt idx="1394">
                  <c:v>1.9465560100355717E-2</c:v>
                </c:pt>
                <c:pt idx="1395">
                  <c:v>1.9452232703249805E-2</c:v>
                </c:pt>
                <c:pt idx="1396">
                  <c:v>1.9438889177845198E-2</c:v>
                </c:pt>
                <c:pt idx="1397">
                  <c:v>1.9425529740688674E-2</c:v>
                </c:pt>
                <c:pt idx="1398">
                  <c:v>1.9412154608087206E-2</c:v>
                </c:pt>
                <c:pt idx="1399">
                  <c:v>1.939876399650764E-2</c:v>
                </c:pt>
                <c:pt idx="1400">
                  <c:v>1.9385358122656626E-2</c:v>
                </c:pt>
                <c:pt idx="1401">
                  <c:v>1.9371937202921075E-2</c:v>
                </c:pt>
                <c:pt idx="1402">
                  <c:v>1.9358501453767829E-2</c:v>
                </c:pt>
                <c:pt idx="1403">
                  <c:v>1.9345051091583798E-2</c:v>
                </c:pt>
                <c:pt idx="1404">
                  <c:v>1.933158633315557E-2</c:v>
                </c:pt>
                <c:pt idx="1405">
                  <c:v>1.9318107394630246E-2</c:v>
                </c:pt>
                <c:pt idx="1406">
                  <c:v>1.9304614492794414E-2</c:v>
                </c:pt>
                <c:pt idx="1407">
                  <c:v>1.9291107843955047E-2</c:v>
                </c:pt>
                <c:pt idx="1408">
                  <c:v>1.9277587664658924E-2</c:v>
                </c:pt>
                <c:pt idx="1409">
                  <c:v>1.9264054171452827E-2</c:v>
                </c:pt>
                <c:pt idx="1410">
                  <c:v>1.9250507580723664E-2</c:v>
                </c:pt>
                <c:pt idx="1411">
                  <c:v>1.9236948108938279E-2</c:v>
                </c:pt>
                <c:pt idx="1412">
                  <c:v>1.9223375972723389E-2</c:v>
                </c:pt>
                <c:pt idx="1413">
                  <c:v>1.9205907822597013E-2</c:v>
                </c:pt>
                <c:pt idx="1414">
                  <c:v>1.9192307551847421E-2</c:v>
                </c:pt>
                <c:pt idx="1415">
                  <c:v>1.9180640655038772E-2</c:v>
                </c:pt>
                <c:pt idx="1416">
                  <c:v>1.9167018357908461E-2</c:v>
                </c:pt>
                <c:pt idx="1417">
                  <c:v>1.9153384509618121E-2</c:v>
                </c:pt>
                <c:pt idx="1418">
                  <c:v>1.9139739326634597E-2</c:v>
                </c:pt>
                <c:pt idx="1419">
                  <c:v>1.9126083025664542E-2</c:v>
                </c:pt>
                <c:pt idx="1420">
                  <c:v>1.9112415822855056E-2</c:v>
                </c:pt>
                <c:pt idx="1421">
                  <c:v>1.9098737935072663E-2</c:v>
                </c:pt>
                <c:pt idx="1422">
                  <c:v>1.90850495785444E-2</c:v>
                </c:pt>
                <c:pt idx="1423">
                  <c:v>1.9071350969817047E-2</c:v>
                </c:pt>
                <c:pt idx="1424">
                  <c:v>1.9057642325357449E-2</c:v>
                </c:pt>
                <c:pt idx="1425">
                  <c:v>1.9043923861792322E-2</c:v>
                </c:pt>
                <c:pt idx="1426">
                  <c:v>1.9026271757294211E-2</c:v>
                </c:pt>
                <c:pt idx="1427">
                  <c:v>1.9016458342893117E-2</c:v>
                </c:pt>
                <c:pt idx="1428">
                  <c:v>1.9002711720572663E-2</c:v>
                </c:pt>
                <c:pt idx="1429">
                  <c:v>1.8988956145093994E-2</c:v>
                </c:pt>
                <c:pt idx="1430">
                  <c:v>1.8975191832764082E-2</c:v>
                </c:pt>
                <c:pt idx="1431">
                  <c:v>1.8959450769830966E-2</c:v>
                </c:pt>
                <c:pt idx="1432">
                  <c:v>1.8947637863977462E-2</c:v>
                </c:pt>
                <c:pt idx="1433">
                  <c:v>1.8933848640374507E-2</c:v>
                </c:pt>
                <c:pt idx="1434">
                  <c:v>1.8920051545947558E-2</c:v>
                </c:pt>
                <c:pt idx="1435">
                  <c:v>1.8906246797243398E-2</c:v>
                </c:pt>
                <c:pt idx="1436">
                  <c:v>1.8892434610808806E-2</c:v>
                </c:pt>
                <c:pt idx="1437">
                  <c:v>1.8878615202950755E-2</c:v>
                </c:pt>
                <c:pt idx="1438">
                  <c:v>1.8864788790295961E-2</c:v>
                </c:pt>
                <c:pt idx="1439">
                  <c:v>1.8850955589231333E-2</c:v>
                </c:pt>
                <c:pt idx="1440">
                  <c:v>1.8837115816383587E-2</c:v>
                </c:pt>
                <c:pt idx="1441">
                  <c:v>1.8823269688139632E-2</c:v>
                </c:pt>
                <c:pt idx="1442">
                  <c:v>1.8809417420966312E-2</c:v>
                </c:pt>
                <c:pt idx="1443">
                  <c:v>1.879555923157028E-2</c:v>
                </c:pt>
                <c:pt idx="1444">
                  <c:v>1.8781695336098636E-2</c:v>
                </c:pt>
                <c:pt idx="1445">
                  <c:v>1.8767825951258033E-2</c:v>
                </c:pt>
                <c:pt idx="1446">
                  <c:v>1.8753951293435378E-2</c:v>
                </c:pt>
                <c:pt idx="1447">
                  <c:v>1.8740071579417261E-2</c:v>
                </c:pt>
                <c:pt idx="1448">
                  <c:v>1.872618702519091E-2</c:v>
                </c:pt>
                <c:pt idx="1449">
                  <c:v>1.871229784762285E-2</c:v>
                </c:pt>
                <c:pt idx="1450">
                  <c:v>1.8698404263179924E-2</c:v>
                </c:pt>
                <c:pt idx="1451">
                  <c:v>1.8684506488169106E-2</c:v>
                </c:pt>
                <c:pt idx="1452">
                  <c:v>1.8670604967274684E-2</c:v>
                </c:pt>
                <c:pt idx="1453">
                  <c:v>1.8656706315764993E-2</c:v>
                </c:pt>
                <c:pt idx="1454">
                  <c:v>1.8642813749307763E-2</c:v>
                </c:pt>
                <c:pt idx="1455">
                  <c:v>1.862892752146017E-2</c:v>
                </c:pt>
                <c:pt idx="1456">
                  <c:v>1.8615047885139901E-2</c:v>
                </c:pt>
                <c:pt idx="1457">
                  <c:v>1.860117509374426E-2</c:v>
                </c:pt>
                <c:pt idx="1458">
                  <c:v>1.8587309400350804E-2</c:v>
                </c:pt>
                <c:pt idx="1459">
                  <c:v>1.8573451058356838E-2</c:v>
                </c:pt>
                <c:pt idx="1460">
                  <c:v>1.8559600320759984E-2</c:v>
                </c:pt>
                <c:pt idx="1461">
                  <c:v>1.8545757440877608E-2</c:v>
                </c:pt>
                <c:pt idx="1462">
                  <c:v>1.8531922671867207E-2</c:v>
                </c:pt>
                <c:pt idx="1463">
                  <c:v>1.8518096267046147E-2</c:v>
                </c:pt>
                <c:pt idx="1464">
                  <c:v>1.8504278479571923E-2</c:v>
                </c:pt>
                <c:pt idx="1465">
                  <c:v>1.8486525822547506E-2</c:v>
                </c:pt>
                <c:pt idx="1466">
                  <c:v>1.8472728682716877E-2</c:v>
                </c:pt>
                <c:pt idx="1467">
                  <c:v>1.8460910074145076E-2</c:v>
                </c:pt>
                <c:pt idx="1468">
                  <c:v>1.8447130684675628E-2</c:v>
                </c:pt>
                <c:pt idx="1469">
                  <c:v>1.8433361214711397E-2</c:v>
                </c:pt>
                <c:pt idx="1470">
                  <c:v>1.8419601917489814E-2</c:v>
                </c:pt>
                <c:pt idx="1471">
                  <c:v>1.8405853046408183E-2</c:v>
                </c:pt>
                <c:pt idx="1472">
                  <c:v>1.8392114854464126E-2</c:v>
                </c:pt>
                <c:pt idx="1473">
                  <c:v>1.8378387595054946E-2</c:v>
                </c:pt>
                <c:pt idx="1474">
                  <c:v>1.8364671521338138E-2</c:v>
                </c:pt>
                <c:pt idx="1475">
                  <c:v>1.8350966886391262E-2</c:v>
                </c:pt>
                <c:pt idx="1476">
                  <c:v>1.8337273943531684E-2</c:v>
                </c:pt>
                <c:pt idx="1477">
                  <c:v>1.83235929459169E-2</c:v>
                </c:pt>
                <c:pt idx="1478">
                  <c:v>1.8309924146944212E-2</c:v>
                </c:pt>
                <c:pt idx="1479">
                  <c:v>1.8296267799691179E-2</c:v>
                </c:pt>
                <c:pt idx="1480">
                  <c:v>1.8282624157315297E-2</c:v>
                </c:pt>
                <c:pt idx="1481">
                  <c:v>1.8264082395029746E-2</c:v>
                </c:pt>
                <c:pt idx="1482">
                  <c:v>1.8255376000224643E-2</c:v>
                </c:pt>
                <c:pt idx="1483">
                  <c:v>1.824126295461248E-2</c:v>
                </c:pt>
                <c:pt idx="1484">
                  <c:v>1.8226241365919549E-2</c:v>
                </c:pt>
                <c:pt idx="1485">
                  <c:v>1.8212667062957877E-2</c:v>
                </c:pt>
                <c:pt idx="1486">
                  <c:v>1.8199107020429039E-2</c:v>
                </c:pt>
                <c:pt idx="1487">
                  <c:v>1.8185561491410596E-2</c:v>
                </c:pt>
                <c:pt idx="1488">
                  <c:v>1.8172030729299848E-2</c:v>
                </c:pt>
                <c:pt idx="1489">
                  <c:v>1.8158514987174357E-2</c:v>
                </c:pt>
                <c:pt idx="1490">
                  <c:v>1.8145014518191616E-2</c:v>
                </c:pt>
                <c:pt idx="1491">
                  <c:v>1.8131529575828864E-2</c:v>
                </c:pt>
                <c:pt idx="1492">
                  <c:v>1.8118060412923853E-2</c:v>
                </c:pt>
                <c:pt idx="1493">
                  <c:v>1.8104607283113694E-2</c:v>
                </c:pt>
                <c:pt idx="1494">
                  <c:v>1.8091170439316073E-2</c:v>
                </c:pt>
                <c:pt idx="1495">
                  <c:v>1.8077750134848358E-2</c:v>
                </c:pt>
                <c:pt idx="1496">
                  <c:v>1.8064346622708172E-2</c:v>
                </c:pt>
                <c:pt idx="1497">
                  <c:v>1.8050960156452689E-2</c:v>
                </c:pt>
                <c:pt idx="1498">
                  <c:v>1.8037590989159469E-2</c:v>
                </c:pt>
                <c:pt idx="1499">
                  <c:v>1.8024239373986006E-2</c:v>
                </c:pt>
                <c:pt idx="1500">
                  <c:v>1.8010905564169732E-2</c:v>
                </c:pt>
                <c:pt idx="1501">
                  <c:v>1.7997589812868142E-2</c:v>
                </c:pt>
                <c:pt idx="1502">
                  <c:v>1.7984292373478539E-2</c:v>
                </c:pt>
                <c:pt idx="1503">
                  <c:v>1.7971013498918609E-2</c:v>
                </c:pt>
                <c:pt idx="1504">
                  <c:v>1.7957753442745528E-2</c:v>
                </c:pt>
                <c:pt idx="1505">
                  <c:v>1.7944512457876982E-2</c:v>
                </c:pt>
                <c:pt idx="1506">
                  <c:v>1.7931290797710275E-2</c:v>
                </c:pt>
                <c:pt idx="1507">
                  <c:v>1.7918088715322966E-2</c:v>
                </c:pt>
                <c:pt idx="1508">
                  <c:v>1.7904906464032422E-2</c:v>
                </c:pt>
                <c:pt idx="1509">
                  <c:v>1.7891744297076073E-2</c:v>
                </c:pt>
                <c:pt idx="1510">
                  <c:v>1.7878602467531479E-2</c:v>
                </c:pt>
                <c:pt idx="1511">
                  <c:v>1.7865481228795943E-2</c:v>
                </c:pt>
                <c:pt idx="1512">
                  <c:v>1.7852380833787151E-2</c:v>
                </c:pt>
                <c:pt idx="1513">
                  <c:v>1.7839301535982344E-2</c:v>
                </c:pt>
                <c:pt idx="1514">
                  <c:v>1.7826243588459079E-2</c:v>
                </c:pt>
                <c:pt idx="1515">
                  <c:v>1.7813207244614659E-2</c:v>
                </c:pt>
                <c:pt idx="1516">
                  <c:v>1.7800192757446709E-2</c:v>
                </c:pt>
                <c:pt idx="1517">
                  <c:v>1.7779786189171531E-2</c:v>
                </c:pt>
                <c:pt idx="1518">
                  <c:v>1.7766829067795697E-2</c:v>
                </c:pt>
                <c:pt idx="1519">
                  <c:v>1.7758463994175244E-2</c:v>
                </c:pt>
                <c:pt idx="1520">
                  <c:v>1.7745544774587785E-2</c:v>
                </c:pt>
                <c:pt idx="1521">
                  <c:v>1.7732648753376878E-2</c:v>
                </c:pt>
                <c:pt idx="1522">
                  <c:v>1.7719776183779956E-2</c:v>
                </c:pt>
                <c:pt idx="1523">
                  <c:v>1.7706927319034449E-2</c:v>
                </c:pt>
                <c:pt idx="1524">
                  <c:v>1.7694102412324497E-2</c:v>
                </c:pt>
                <c:pt idx="1525">
                  <c:v>1.7681301716967468E-2</c:v>
                </c:pt>
                <c:pt idx="1526">
                  <c:v>1.7668525486067566E-2</c:v>
                </c:pt>
                <c:pt idx="1527">
                  <c:v>1.7655773972995448E-2</c:v>
                </c:pt>
                <c:pt idx="1528">
                  <c:v>1.7643047430881964E-2</c:v>
                </c:pt>
                <c:pt idx="1529">
                  <c:v>1.7630346112991191E-2</c:v>
                </c:pt>
                <c:pt idx="1530">
                  <c:v>1.7617670272560559E-2</c:v>
                </c:pt>
                <c:pt idx="1531">
                  <c:v>1.7598746113280939E-2</c:v>
                </c:pt>
                <c:pt idx="1532">
                  <c:v>1.7587934493761281E-2</c:v>
                </c:pt>
                <c:pt idx="1533">
                  <c:v>1.7575345375933082E-2</c:v>
                </c:pt>
                <c:pt idx="1534">
                  <c:v>1.7562782817259759E-2</c:v>
                </c:pt>
                <c:pt idx="1535">
                  <c:v>1.7548458453724436E-2</c:v>
                </c:pt>
                <c:pt idx="1536">
                  <c:v>1.753773839056727E-2</c:v>
                </c:pt>
                <c:pt idx="1537">
                  <c:v>1.7525257029022967E-2</c:v>
                </c:pt>
                <c:pt idx="1538">
                  <c:v>1.7512803239583263E-2</c:v>
                </c:pt>
                <c:pt idx="1539">
                  <c:v>1.7500377275325718E-2</c:v>
                </c:pt>
                <c:pt idx="1540">
                  <c:v>1.7487979389807506E-2</c:v>
                </c:pt>
                <c:pt idx="1541">
                  <c:v>1.7475609835786443E-2</c:v>
                </c:pt>
                <c:pt idx="1542">
                  <c:v>1.7463268866819703E-2</c:v>
                </c:pt>
                <c:pt idx="1543">
                  <c:v>1.745095673590491E-2</c:v>
                </c:pt>
                <c:pt idx="1544">
                  <c:v>1.7438673696439366E-2</c:v>
                </c:pt>
                <c:pt idx="1545">
                  <c:v>1.7426420001580567E-2</c:v>
                </c:pt>
                <c:pt idx="1546">
                  <c:v>1.7414195904486007E-2</c:v>
                </c:pt>
                <c:pt idx="1547">
                  <c:v>1.7402001658313182E-2</c:v>
                </c:pt>
                <c:pt idx="1548">
                  <c:v>1.738983751653933E-2</c:v>
                </c:pt>
                <c:pt idx="1549">
                  <c:v>1.7377703732082139E-2</c:v>
                </c:pt>
                <c:pt idx="1550">
                  <c:v>1.7365600558258976E-2</c:v>
                </c:pt>
                <c:pt idx="1551">
                  <c:v>1.7353528248227335E-2</c:v>
                </c:pt>
                <c:pt idx="1552">
                  <c:v>1.7341487055304583E-2</c:v>
                </c:pt>
                <c:pt idx="1553">
                  <c:v>1.7329477232648216E-2</c:v>
                </c:pt>
                <c:pt idx="1554">
                  <c:v>1.7317499033495665E-2</c:v>
                </c:pt>
                <c:pt idx="1555">
                  <c:v>1.7305552710924488E-2</c:v>
                </c:pt>
                <c:pt idx="1556">
                  <c:v>1.7293638518331989E-2</c:v>
                </c:pt>
                <c:pt idx="1557">
                  <c:v>1.7281756708795726E-2</c:v>
                </c:pt>
                <c:pt idx="1558">
                  <c:v>1.7269907535633067E-2</c:v>
                </c:pt>
                <c:pt idx="1559">
                  <c:v>1.7258091251841634E-2</c:v>
                </c:pt>
                <c:pt idx="1560">
                  <c:v>1.7246308110978603E-2</c:v>
                </c:pt>
                <c:pt idx="1561">
                  <c:v>1.7234558365961661E-2</c:v>
                </c:pt>
                <c:pt idx="1562">
                  <c:v>1.722284227018811E-2</c:v>
                </c:pt>
                <c:pt idx="1563">
                  <c:v>1.721116007673551E-2</c:v>
                </c:pt>
                <c:pt idx="1564">
                  <c:v>1.7199512038921227E-2</c:v>
                </c:pt>
                <c:pt idx="1565">
                  <c:v>1.7187898409742886E-2</c:v>
                </c:pt>
                <c:pt idx="1566">
                  <c:v>1.7176319442757659E-2</c:v>
                </c:pt>
                <c:pt idx="1567">
                  <c:v>1.7164775390883236E-2</c:v>
                </c:pt>
                <c:pt idx="1568">
                  <c:v>1.7153266507436982E-2</c:v>
                </c:pt>
                <c:pt idx="1569">
                  <c:v>1.7140156885968594E-2</c:v>
                </c:pt>
                <c:pt idx="1570">
                  <c:v>1.7128724216037838E-2</c:v>
                </c:pt>
                <c:pt idx="1571">
                  <c:v>1.7118953399721804E-2</c:v>
                </c:pt>
                <c:pt idx="1572">
                  <c:v>1.7107587722042794E-2</c:v>
                </c:pt>
                <c:pt idx="1573">
                  <c:v>1.7096258478899173E-2</c:v>
                </c:pt>
                <c:pt idx="1574">
                  <c:v>1.70849659233685E-2</c:v>
                </c:pt>
                <c:pt idx="1575">
                  <c:v>1.7073710308768142E-2</c:v>
                </c:pt>
                <c:pt idx="1576">
                  <c:v>1.7062491888415465E-2</c:v>
                </c:pt>
                <c:pt idx="1577">
                  <c:v>1.7051310915068285E-2</c:v>
                </c:pt>
                <c:pt idx="1578">
                  <c:v>1.7040167642443649E-2</c:v>
                </c:pt>
                <c:pt idx="1579">
                  <c:v>1.7029062323619115E-2</c:v>
                </c:pt>
                <c:pt idx="1580">
                  <c:v>1.7017995211512371E-2</c:v>
                </c:pt>
                <c:pt idx="1581">
                  <c:v>1.7006966559680592E-2</c:v>
                </c:pt>
                <c:pt idx="1582">
                  <c:v>1.6995976621281272E-2</c:v>
                </c:pt>
                <c:pt idx="1583">
                  <c:v>1.6985025649312036E-2</c:v>
                </c:pt>
                <c:pt idx="1584">
                  <c:v>1.697411389725012E-2</c:v>
                </c:pt>
                <c:pt idx="1585">
                  <c:v>1.6963241618173086E-2</c:v>
                </c:pt>
                <c:pt idx="1586">
                  <c:v>1.6949321382169202E-2</c:v>
                </c:pt>
                <c:pt idx="1587">
                  <c:v>1.6941616491763511E-2</c:v>
                </c:pt>
                <c:pt idx="1588">
                  <c:v>1.6930864150905833E-2</c:v>
                </c:pt>
                <c:pt idx="1589">
                  <c:v>1.6920152295902824E-2</c:v>
                </c:pt>
                <c:pt idx="1590">
                  <c:v>1.6909481179911978E-2</c:v>
                </c:pt>
                <c:pt idx="1591">
                  <c:v>1.6898851056170727E-2</c:v>
                </c:pt>
                <c:pt idx="1592">
                  <c:v>1.6888262177836566E-2</c:v>
                </c:pt>
                <c:pt idx="1593">
                  <c:v>1.6877714798226862E-2</c:v>
                </c:pt>
                <c:pt idx="1594">
                  <c:v>1.6867209170499109E-2</c:v>
                </c:pt>
                <c:pt idx="1595">
                  <c:v>1.6856745547970675E-2</c:v>
                </c:pt>
                <c:pt idx="1596">
                  <c:v>1.6846324183639183E-2</c:v>
                </c:pt>
                <c:pt idx="1597">
                  <c:v>1.6835945330742064E-2</c:v>
                </c:pt>
                <c:pt idx="1598">
                  <c:v>1.682560924267662E-2</c:v>
                </c:pt>
                <c:pt idx="1599">
                  <c:v>1.6815316172520411E-2</c:v>
                </c:pt>
                <c:pt idx="1600">
                  <c:v>1.6805066373590805E-2</c:v>
                </c:pt>
                <c:pt idx="1601">
                  <c:v>1.6794860098885422E-2</c:v>
                </c:pt>
                <c:pt idx="1602">
                  <c:v>1.6784697601801568E-2</c:v>
                </c:pt>
                <c:pt idx="1603">
                  <c:v>1.6774579135576673E-2</c:v>
                </c:pt>
                <c:pt idx="1604">
                  <c:v>1.6764504953208359E-2</c:v>
                </c:pt>
                <c:pt idx="1605">
                  <c:v>1.675447530809393E-2</c:v>
                </c:pt>
                <c:pt idx="1606">
                  <c:v>1.6744490453390881E-2</c:v>
                </c:pt>
                <c:pt idx="1607">
                  <c:v>1.6734550642176771E-2</c:v>
                </c:pt>
                <c:pt idx="1608">
                  <c:v>1.6724656127848903E-2</c:v>
                </c:pt>
                <c:pt idx="1609">
                  <c:v>1.6714807163564771E-2</c:v>
                </c:pt>
                <c:pt idx="1610">
                  <c:v>1.6705004002561807E-2</c:v>
                </c:pt>
                <c:pt idx="1611">
                  <c:v>1.6695246897917571E-2</c:v>
                </c:pt>
                <c:pt idx="1612">
                  <c:v>1.6685536103029364E-2</c:v>
                </c:pt>
                <c:pt idx="1613">
                  <c:v>1.6675871870974746E-2</c:v>
                </c:pt>
                <c:pt idx="1614">
                  <c:v>1.6666254454991147E-2</c:v>
                </c:pt>
                <c:pt idx="1615">
                  <c:v>1.6656684108236064E-2</c:v>
                </c:pt>
                <c:pt idx="1616">
                  <c:v>1.6647161084106799E-2</c:v>
                </c:pt>
                <c:pt idx="1617">
                  <c:v>1.6637685635600974E-2</c:v>
                </c:pt>
                <c:pt idx="1618">
                  <c:v>1.6628258015956021E-2</c:v>
                </c:pt>
                <c:pt idx="1619">
                  <c:v>1.6618878478569243E-2</c:v>
                </c:pt>
                <c:pt idx="1620">
                  <c:v>1.6609547276438263E-2</c:v>
                </c:pt>
                <c:pt idx="1621">
                  <c:v>1.6600264662880448E-2</c:v>
                </c:pt>
                <c:pt idx="1622">
                  <c:v>1.6591030890973357E-2</c:v>
                </c:pt>
                <c:pt idx="1623">
                  <c:v>1.6581846214274165E-2</c:v>
                </c:pt>
                <c:pt idx="1624">
                  <c:v>1.6572710885540687E-2</c:v>
                </c:pt>
                <c:pt idx="1625">
                  <c:v>1.6563625158170225E-2</c:v>
                </c:pt>
                <c:pt idx="1626">
                  <c:v>1.6554589285480148E-2</c:v>
                </c:pt>
                <c:pt idx="1627">
                  <c:v>1.6545603520627949E-2</c:v>
                </c:pt>
                <c:pt idx="1628">
                  <c:v>1.6536668116771125E-2</c:v>
                </c:pt>
                <c:pt idx="1629">
                  <c:v>1.6527783326987233E-2</c:v>
                </c:pt>
                <c:pt idx="1630">
                  <c:v>1.651894940483345E-2</c:v>
                </c:pt>
                <c:pt idx="1631">
                  <c:v>1.6510166603227461E-2</c:v>
                </c:pt>
                <c:pt idx="1632">
                  <c:v>1.6501435175486634E-2</c:v>
                </c:pt>
                <c:pt idx="1633">
                  <c:v>1.64927553748484E-2</c:v>
                </c:pt>
                <c:pt idx="1634">
                  <c:v>1.6484127454390318E-2</c:v>
                </c:pt>
                <c:pt idx="1635">
                  <c:v>1.6475551667429755E-2</c:v>
                </c:pt>
                <c:pt idx="1636">
                  <c:v>1.6464602667483064E-2</c:v>
                </c:pt>
                <c:pt idx="1637">
                  <c:v>1.6458557506791038E-2</c:v>
                </c:pt>
                <c:pt idx="1638">
                  <c:v>1.6450139639667682E-2</c:v>
                </c:pt>
                <c:pt idx="1639">
                  <c:v>1.6441774918751761E-2</c:v>
                </c:pt>
                <c:pt idx="1640">
                  <c:v>1.6433463597280706E-2</c:v>
                </c:pt>
                <c:pt idx="1641">
                  <c:v>1.642520592865182E-2</c:v>
                </c:pt>
                <c:pt idx="1642">
                  <c:v>1.6417002165942662E-2</c:v>
                </c:pt>
                <c:pt idx="1643">
                  <c:v>1.6408852562390663E-2</c:v>
                </c:pt>
                <c:pt idx="1644">
                  <c:v>1.6400757371153318E-2</c:v>
                </c:pt>
                <c:pt idx="1645">
                  <c:v>1.6392716845547994E-2</c:v>
                </c:pt>
                <c:pt idx="1646">
                  <c:v>1.6384731238732186E-2</c:v>
                </c:pt>
                <c:pt idx="1647">
                  <c:v>1.6376800803863389E-2</c:v>
                </c:pt>
                <c:pt idx="1648">
                  <c:v>1.6368925794258971E-2</c:v>
                </c:pt>
                <c:pt idx="1649">
                  <c:v>1.6361106462996489E-2</c:v>
                </c:pt>
                <c:pt idx="1650">
                  <c:v>1.6353343063393311E-2</c:v>
                </c:pt>
                <c:pt idx="1651">
                  <c:v>1.6345635848526996E-2</c:v>
                </c:pt>
                <c:pt idx="1652">
                  <c:v>1.6337985071874783E-2</c:v>
                </c:pt>
                <c:pt idx="1653">
                  <c:v>1.6330390986274423E-2</c:v>
                </c:pt>
                <c:pt idx="1654">
                  <c:v>1.6322853845363028E-2</c:v>
                </c:pt>
                <c:pt idx="1655">
                  <c:v>1.6315373901978347E-2</c:v>
                </c:pt>
                <c:pt idx="1656">
                  <c:v>1.6307951409357813E-2</c:v>
                </c:pt>
                <c:pt idx="1657">
                  <c:v>1.6300586621058599E-2</c:v>
                </c:pt>
                <c:pt idx="1658">
                  <c:v>1.6293279789918458E-2</c:v>
                </c:pt>
                <c:pt idx="1659">
                  <c:v>1.6286031169334692E-2</c:v>
                </c:pt>
                <c:pt idx="1660">
                  <c:v>1.6278841012464795E-2</c:v>
                </c:pt>
                <c:pt idx="1661">
                  <c:v>1.62717095725462E-2</c:v>
                </c:pt>
                <c:pt idx="1662">
                  <c:v>1.6264637102736401E-2</c:v>
                </c:pt>
                <c:pt idx="1663">
                  <c:v>1.6257623856192893E-2</c:v>
                </c:pt>
                <c:pt idx="1664">
                  <c:v>1.6250670086312979E-2</c:v>
                </c:pt>
                <c:pt idx="1665">
                  <c:v>1.6243776046174219E-2</c:v>
                </c:pt>
                <c:pt idx="1666">
                  <c:v>1.6236941989014042E-2</c:v>
                </c:pt>
                <c:pt idx="1667">
                  <c:v>1.6230168167910008E-2</c:v>
                </c:pt>
                <c:pt idx="1668">
                  <c:v>1.6223454836339357E-2</c:v>
                </c:pt>
                <c:pt idx="1669">
                  <c:v>1.6216802247299711E-2</c:v>
                </c:pt>
                <c:pt idx="1670">
                  <c:v>1.6210210654268309E-2</c:v>
                </c:pt>
                <c:pt idx="1671">
                  <c:v>1.6203680310002966E-2</c:v>
                </c:pt>
                <c:pt idx="1672">
                  <c:v>1.6197211468140793E-2</c:v>
                </c:pt>
                <c:pt idx="1673">
                  <c:v>1.6189894139557737E-2</c:v>
                </c:pt>
                <c:pt idx="1674">
                  <c:v>1.6184459303856258E-2</c:v>
                </c:pt>
                <c:pt idx="1675">
                  <c:v>1.6178176487908758E-2</c:v>
                </c:pt>
                <c:pt idx="1676">
                  <c:v>1.6171956186834535E-2</c:v>
                </c:pt>
                <c:pt idx="1677">
                  <c:v>1.6165798654270702E-2</c:v>
                </c:pt>
                <c:pt idx="1678">
                  <c:v>1.6159704143134945E-2</c:v>
                </c:pt>
                <c:pt idx="1679">
                  <c:v>1.6153672906744632E-2</c:v>
                </c:pt>
                <c:pt idx="1680">
                  <c:v>1.6147705198097384E-2</c:v>
                </c:pt>
                <c:pt idx="1681">
                  <c:v>1.6141801270830314E-2</c:v>
                </c:pt>
                <c:pt idx="1682">
                  <c:v>1.6135961377701236E-2</c:v>
                </c:pt>
                <c:pt idx="1683">
                  <c:v>1.6130185772267325E-2</c:v>
                </c:pt>
                <c:pt idx="1684">
                  <c:v>1.6124474707446268E-2</c:v>
                </c:pt>
                <c:pt idx="1685">
                  <c:v>1.6118828436635368E-2</c:v>
                </c:pt>
                <c:pt idx="1686">
                  <c:v>1.6113247212992121E-2</c:v>
                </c:pt>
                <c:pt idx="1687">
                  <c:v>1.6106167341023436E-2</c:v>
                </c:pt>
                <c:pt idx="1688">
                  <c:v>1.6102280919918499E-2</c:v>
                </c:pt>
                <c:pt idx="1689">
                  <c:v>1.6096896357202795E-2</c:v>
                </c:pt>
                <c:pt idx="1690">
                  <c:v>1.6091577854284722E-2</c:v>
                </c:pt>
                <c:pt idx="1691">
                  <c:v>1.6086312608245557E-2</c:v>
                </c:pt>
                <c:pt idx="1692">
                  <c:v>1.6080404686933392E-2</c:v>
                </c:pt>
                <c:pt idx="1693">
                  <c:v>1.6075295449580196E-2</c:v>
                </c:pt>
                <c:pt idx="1694">
                  <c:v>1.6070253321425199E-2</c:v>
                </c:pt>
                <c:pt idx="1695">
                  <c:v>1.6065278555466023E-2</c:v>
                </c:pt>
                <c:pt idx="1696">
                  <c:v>1.6060371404860163E-2</c:v>
                </c:pt>
                <c:pt idx="1697">
                  <c:v>1.6055532123004923E-2</c:v>
                </c:pt>
                <c:pt idx="1698">
                  <c:v>1.6050760962897925E-2</c:v>
                </c:pt>
                <c:pt idx="1699">
                  <c:v>1.6046058177936473E-2</c:v>
                </c:pt>
                <c:pt idx="1700">
                  <c:v>1.6041424021357997E-2</c:v>
                </c:pt>
                <c:pt idx="1701">
                  <c:v>1.6036858746160121E-2</c:v>
                </c:pt>
                <c:pt idx="1702">
                  <c:v>1.6032362605580275E-2</c:v>
                </c:pt>
                <c:pt idx="1703">
                  <c:v>1.6027935853095698E-2</c:v>
                </c:pt>
                <c:pt idx="1704">
                  <c:v>1.6023578741704014E-2</c:v>
                </c:pt>
                <c:pt idx="1705">
                  <c:v>1.6019291524482782E-2</c:v>
                </c:pt>
                <c:pt idx="1706">
                  <c:v>1.6015074454989175E-2</c:v>
                </c:pt>
                <c:pt idx="1707">
                  <c:v>1.6010927786220819E-2</c:v>
                </c:pt>
                <c:pt idx="1708">
                  <c:v>1.6006851771335207E-2</c:v>
                </c:pt>
                <c:pt idx="1709">
                  <c:v>1.6002846663649706E-2</c:v>
                </c:pt>
                <c:pt idx="1710">
                  <c:v>1.5998912716401748E-2</c:v>
                </c:pt>
                <c:pt idx="1711">
                  <c:v>1.5995050182828763E-2</c:v>
                </c:pt>
                <c:pt idx="1712">
                  <c:v>1.5991258032554967E-2</c:v>
                </c:pt>
                <c:pt idx="1713">
                  <c:v>1.598750054399467E-2</c:v>
                </c:pt>
                <c:pt idx="1714">
                  <c:v>1.5983761138569363E-2</c:v>
                </c:pt>
                <c:pt idx="1715">
                  <c:v>1.5980039904128773E-2</c:v>
                </c:pt>
                <c:pt idx="1716">
                  <c:v>1.59763369286825E-2</c:v>
                </c:pt>
                <c:pt idx="1717">
                  <c:v>1.5972652300320078E-2</c:v>
                </c:pt>
                <c:pt idx="1718">
                  <c:v>1.5968986106891236E-2</c:v>
                </c:pt>
                <c:pt idx="1719">
                  <c:v>1.596533843648551E-2</c:v>
                </c:pt>
                <c:pt idx="1720">
                  <c:v>1.5961709376952626E-2</c:v>
                </c:pt>
                <c:pt idx="1721">
                  <c:v>1.5958099016382121E-2</c:v>
                </c:pt>
                <c:pt idx="1722">
                  <c:v>1.5954507442703658E-2</c:v>
                </c:pt>
                <c:pt idx="1723">
                  <c:v>1.5950934743926837E-2</c:v>
                </c:pt>
                <c:pt idx="1724">
                  <c:v>1.5947381008061257E-2</c:v>
                </c:pt>
                <c:pt idx="1725">
                  <c:v>1.594283992439216E-2</c:v>
                </c:pt>
                <c:pt idx="1726">
                  <c:v>1.5939329862391105E-2</c:v>
                </c:pt>
                <c:pt idx="1727">
                  <c:v>1.5936336557746955E-2</c:v>
                </c:pt>
                <c:pt idx="1728">
                  <c:v>1.5932862319329999E-2</c:v>
                </c:pt>
                <c:pt idx="1729">
                  <c:v>1.5929407496422243E-2</c:v>
                </c:pt>
                <c:pt idx="1730">
                  <c:v>1.5925972176713543E-2</c:v>
                </c:pt>
                <c:pt idx="1731">
                  <c:v>1.5922556448453307E-2</c:v>
                </c:pt>
                <c:pt idx="1732">
                  <c:v>1.5919160399331389E-2</c:v>
                </c:pt>
                <c:pt idx="1733">
                  <c:v>1.5915784117597198E-2</c:v>
                </c:pt>
                <c:pt idx="1734">
                  <c:v>1.5912427690940589E-2</c:v>
                </c:pt>
                <c:pt idx="1735">
                  <c:v>1.5909091207531034E-2</c:v>
                </c:pt>
                <c:pt idx="1736">
                  <c:v>1.5905774755378133E-2</c:v>
                </c:pt>
                <c:pt idx="1737">
                  <c:v>1.5902478422251676E-2</c:v>
                </c:pt>
                <c:pt idx="1738">
                  <c:v>1.5899202296321135E-2</c:v>
                </c:pt>
                <c:pt idx="1739">
                  <c:v>1.5895946465516175E-2</c:v>
                </c:pt>
                <c:pt idx="1740">
                  <c:v>1.5892711017926331E-2</c:v>
                </c:pt>
                <c:pt idx="1741">
                  <c:v>1.5889496041241458E-2</c:v>
                </c:pt>
                <c:pt idx="1742">
                  <c:v>1.5885639974255739E-2</c:v>
                </c:pt>
                <c:pt idx="1743">
                  <c:v>1.5882676147871422E-2</c:v>
                </c:pt>
                <c:pt idx="1744">
                  <c:v>1.5879974817671894E-2</c:v>
                </c:pt>
                <c:pt idx="1745">
                  <c:v>1.5876842605102581E-2</c:v>
                </c:pt>
                <c:pt idx="1746">
                  <c:v>1.5873731303726046E-2</c:v>
                </c:pt>
                <c:pt idx="1747">
                  <c:v>1.5870641001072272E-2</c:v>
                </c:pt>
                <c:pt idx="1748">
                  <c:v>1.5867571785390666E-2</c:v>
                </c:pt>
                <c:pt idx="1749">
                  <c:v>1.5864523744770764E-2</c:v>
                </c:pt>
                <c:pt idx="1750">
                  <c:v>1.5861496966822486E-2</c:v>
                </c:pt>
                <c:pt idx="1751">
                  <c:v>1.5858491539875175E-2</c:v>
                </c:pt>
                <c:pt idx="1752">
                  <c:v>1.5855507551858494E-2</c:v>
                </c:pt>
                <c:pt idx="1753">
                  <c:v>1.5852545090622172E-2</c:v>
                </c:pt>
                <c:pt idx="1754">
                  <c:v>1.5849604244095872E-2</c:v>
                </c:pt>
                <c:pt idx="1755">
                  <c:v>1.5846685100449065E-2</c:v>
                </c:pt>
                <c:pt idx="1756">
                  <c:v>1.5843787747611415E-2</c:v>
                </c:pt>
                <c:pt idx="1757">
                  <c:v>1.584091227343265E-2</c:v>
                </c:pt>
                <c:pt idx="1758">
                  <c:v>1.5838058766002305E-2</c:v>
                </c:pt>
                <c:pt idx="1759">
                  <c:v>1.583522731332998E-2</c:v>
                </c:pt>
                <c:pt idx="1760">
                  <c:v>1.5832418003265403E-2</c:v>
                </c:pt>
                <c:pt idx="1761">
                  <c:v>1.582963092405798E-2</c:v>
                </c:pt>
                <c:pt idx="1762">
                  <c:v>1.5826866163397568E-2</c:v>
                </c:pt>
                <c:pt idx="1763">
                  <c:v>1.5824123809293766E-2</c:v>
                </c:pt>
                <c:pt idx="1764">
                  <c:v>1.582140394983611E-2</c:v>
                </c:pt>
                <c:pt idx="1765">
                  <c:v>1.5818706672874328E-2</c:v>
                </c:pt>
                <c:pt idx="1766">
                  <c:v>1.581603206657789E-2</c:v>
                </c:pt>
                <c:pt idx="1767">
                  <c:v>1.5813380218796524E-2</c:v>
                </c:pt>
                <c:pt idx="1768">
                  <c:v>1.5810751217539831E-2</c:v>
                </c:pt>
                <c:pt idx="1769">
                  <c:v>1.5808145150897346E-2</c:v>
                </c:pt>
                <c:pt idx="1770">
                  <c:v>1.5805562106718796E-2</c:v>
                </c:pt>
                <c:pt idx="1771">
                  <c:v>1.5803002172853908E-2</c:v>
                </c:pt>
                <c:pt idx="1772">
                  <c:v>1.5800465437552091E-2</c:v>
                </c:pt>
                <c:pt idx="1773">
                  <c:v>1.57979519885032E-2</c:v>
                </c:pt>
                <c:pt idx="1774">
                  <c:v>1.5795461914116515E-2</c:v>
                </c:pt>
                <c:pt idx="1775">
                  <c:v>1.5792995301922019E-2</c:v>
                </c:pt>
                <c:pt idx="1776">
                  <c:v>1.579055224016912E-2</c:v>
                </c:pt>
                <c:pt idx="1777">
                  <c:v>1.5787795663628756E-2</c:v>
                </c:pt>
                <c:pt idx="1778">
                  <c:v>1.5785409953226193E-2</c:v>
                </c:pt>
                <c:pt idx="1779">
                  <c:v>1.5783028345541794E-2</c:v>
                </c:pt>
                <c:pt idx="1780">
                  <c:v>1.5780683786754679E-2</c:v>
                </c:pt>
                <c:pt idx="1781">
                  <c:v>1.5778363230927184E-2</c:v>
                </c:pt>
                <c:pt idx="1782">
                  <c:v>1.5776066765749164E-2</c:v>
                </c:pt>
                <c:pt idx="1783">
                  <c:v>1.5773794479310155E-2</c:v>
                </c:pt>
                <c:pt idx="1784">
                  <c:v>1.5771546459779628E-2</c:v>
                </c:pt>
                <c:pt idx="1785">
                  <c:v>1.5769322795007312E-2</c:v>
                </c:pt>
                <c:pt idx="1786">
                  <c:v>1.576712357292287E-2</c:v>
                </c:pt>
                <c:pt idx="1787">
                  <c:v>1.5764948881455965E-2</c:v>
                </c:pt>
                <c:pt idx="1788">
                  <c:v>1.5762798808856004E-2</c:v>
                </c:pt>
                <c:pt idx="1789">
                  <c:v>1.5760673442732909E-2</c:v>
                </c:pt>
                <c:pt idx="1790">
                  <c:v>1.5758572871336085E-2</c:v>
                </c:pt>
                <c:pt idx="1791">
                  <c:v>1.5757288440966022E-2</c:v>
                </c:pt>
                <c:pt idx="1792">
                  <c:v>1.5753285870578893E-2</c:v>
                </c:pt>
                <c:pt idx="1793">
                  <c:v>1.5751274569613116E-2</c:v>
                </c:pt>
                <c:pt idx="1794">
                  <c:v>1.5749288465531919E-2</c:v>
                </c:pt>
                <c:pt idx="1795">
                  <c:v>1.5747049598360263E-2</c:v>
                </c:pt>
                <c:pt idx="1796">
                  <c:v>1.574539219982185E-2</c:v>
                </c:pt>
                <c:pt idx="1797">
                  <c:v>1.5743482214052307E-2</c:v>
                </c:pt>
                <c:pt idx="1798">
                  <c:v>1.574159777720574E-2</c:v>
                </c:pt>
                <c:pt idx="1799">
                  <c:v>1.573973897689207E-2</c:v>
                </c:pt>
                <c:pt idx="1800">
                  <c:v>1.5737905901440641E-2</c:v>
                </c:pt>
                <c:pt idx="1801">
                  <c:v>1.5736098638621243E-2</c:v>
                </c:pt>
                <c:pt idx="1802">
                  <c:v>1.5734317276443477E-2</c:v>
                </c:pt>
                <c:pt idx="1803">
                  <c:v>1.5732561902996878E-2</c:v>
                </c:pt>
                <c:pt idx="1804">
                  <c:v>1.5730832606051237E-2</c:v>
                </c:pt>
                <c:pt idx="1805">
                  <c:v>1.5729129473776027E-2</c:v>
                </c:pt>
                <c:pt idx="1806">
                  <c:v>1.5727452594180846E-2</c:v>
                </c:pt>
                <c:pt idx="1807">
                  <c:v>1.5725802055035487E-2</c:v>
                </c:pt>
                <c:pt idx="1808">
                  <c:v>1.5724177944509421E-2</c:v>
                </c:pt>
                <c:pt idx="1809">
                  <c:v>1.5722580350452375E-2</c:v>
                </c:pt>
                <c:pt idx="1810">
                  <c:v>1.5721009360953886E-2</c:v>
                </c:pt>
                <c:pt idx="1811">
                  <c:v>1.571946506386368E-2</c:v>
                </c:pt>
                <c:pt idx="1812">
                  <c:v>1.571794754735123E-2</c:v>
                </c:pt>
                <c:pt idx="1813">
                  <c:v>1.5716456899186326E-2</c:v>
                </c:pt>
                <c:pt idx="1814">
                  <c:v>1.5714993207458505E-2</c:v>
                </c:pt>
                <c:pt idx="1815">
                  <c:v>1.5713556560177366E-2</c:v>
                </c:pt>
                <c:pt idx="1816">
                  <c:v>1.5712147045272573E-2</c:v>
                </c:pt>
                <c:pt idx="1817">
                  <c:v>1.5710764750673789E-2</c:v>
                </c:pt>
                <c:pt idx="1818">
                  <c:v>1.570940976447055E-2</c:v>
                </c:pt>
                <c:pt idx="1819">
                  <c:v>1.5708082174672455E-2</c:v>
                </c:pt>
                <c:pt idx="1820">
                  <c:v>1.5706782069129233E-2</c:v>
                </c:pt>
                <c:pt idx="1821">
                  <c:v>1.5705509535850481E-2</c:v>
                </c:pt>
                <c:pt idx="1822">
                  <c:v>1.5704264662765866E-2</c:v>
                </c:pt>
                <c:pt idx="1823">
                  <c:v>1.5703047537884984E-2</c:v>
                </c:pt>
                <c:pt idx="1824">
                  <c:v>1.5701858249457246E-2</c:v>
                </c:pt>
                <c:pt idx="1825">
                  <c:v>1.5700696884932697E-2</c:v>
                </c:pt>
                <c:pt idx="1826">
                  <c:v>1.5699563532800553E-2</c:v>
                </c:pt>
                <c:pt idx="1827">
                  <c:v>1.5698458280750671E-2</c:v>
                </c:pt>
                <c:pt idx="1828">
                  <c:v>1.5697381216952522E-2</c:v>
                </c:pt>
                <c:pt idx="1829">
                  <c:v>1.569630697513702E-2</c:v>
                </c:pt>
                <c:pt idx="1830">
                  <c:v>1.5695168551221883E-2</c:v>
                </c:pt>
                <c:pt idx="1831">
                  <c:v>1.5694320033965425E-2</c:v>
                </c:pt>
                <c:pt idx="1832">
                  <c:v>1.5693356602390907E-2</c:v>
                </c:pt>
                <c:pt idx="1833">
                  <c:v>1.569242179887631E-2</c:v>
                </c:pt>
                <c:pt idx="1834">
                  <c:v>1.56915157113513E-2</c:v>
                </c:pt>
                <c:pt idx="1835">
                  <c:v>1.5690638427985348E-2</c:v>
                </c:pt>
                <c:pt idx="1836">
                  <c:v>1.5689790036388374E-2</c:v>
                </c:pt>
                <c:pt idx="1837">
                  <c:v>1.568897062488972E-2</c:v>
                </c:pt>
                <c:pt idx="1838">
                  <c:v>1.5688180281259179E-2</c:v>
                </c:pt>
                <c:pt idx="1839">
                  <c:v>1.5687419093666222E-2</c:v>
                </c:pt>
                <c:pt idx="1840">
                  <c:v>1.5686687149720768E-2</c:v>
                </c:pt>
                <c:pt idx="1841">
                  <c:v>1.5685984537912034E-2</c:v>
                </c:pt>
                <c:pt idx="1842">
                  <c:v>1.5685124421134233E-2</c:v>
                </c:pt>
                <c:pt idx="1843">
                  <c:v>1.5684667661624019E-2</c:v>
                </c:pt>
                <c:pt idx="1844">
                  <c:v>1.5684053573163936E-2</c:v>
                </c:pt>
                <c:pt idx="1845">
                  <c:v>1.5683469168479292E-2</c:v>
                </c:pt>
                <c:pt idx="1846">
                  <c:v>1.5682914535739556E-2</c:v>
                </c:pt>
                <c:pt idx="1847">
                  <c:v>1.5682317237688537E-2</c:v>
                </c:pt>
                <c:pt idx="1848">
                  <c:v>1.5681894937333851E-2</c:v>
                </c:pt>
                <c:pt idx="1849">
                  <c:v>1.5681430147687081E-2</c:v>
                </c:pt>
                <c:pt idx="1850">
                  <c:v>1.5680995481703874E-2</c:v>
                </c:pt>
                <c:pt idx="1851">
                  <c:v>1.5680591027553703E-2</c:v>
                </c:pt>
                <c:pt idx="1852">
                  <c:v>1.5680216872846486E-2</c:v>
                </c:pt>
                <c:pt idx="1853">
                  <c:v>1.5679873105831632E-2</c:v>
                </c:pt>
                <c:pt idx="1854">
                  <c:v>1.5679559814438804E-2</c:v>
                </c:pt>
                <c:pt idx="1855">
                  <c:v>1.5679277086757537E-2</c:v>
                </c:pt>
                <c:pt idx="1856">
                  <c:v>1.5679025010557623E-2</c:v>
                </c:pt>
                <c:pt idx="1857">
                  <c:v>1.5678803673928599E-2</c:v>
                </c:pt>
                <c:pt idx="1858">
                  <c:v>1.5678613164800126E-2</c:v>
                </c:pt>
                <c:pt idx="1859">
                  <c:v>1.5678453571261741E-2</c:v>
                </c:pt>
                <c:pt idx="1860">
                  <c:v>1.56783249810033E-2</c:v>
                </c:pt>
                <c:pt idx="1861">
                  <c:v>1.5678227482514018E-2</c:v>
                </c:pt>
                <c:pt idx="1862">
                  <c:v>1.5678161163243942E-2</c:v>
                </c:pt>
                <c:pt idx="1863">
                  <c:v>1.5678126111522417E-2</c:v>
                </c:pt>
                <c:pt idx="1864">
                  <c:v>1.5678122415199169E-2</c:v>
                </c:pt>
                <c:pt idx="1865">
                  <c:v>1.5678150162283799E-2</c:v>
                </c:pt>
                <c:pt idx="1866">
                  <c:v>1.5678209440785906E-2</c:v>
                </c:pt>
                <c:pt idx="1867">
                  <c:v>1.5678300338555218E-2</c:v>
                </c:pt>
                <c:pt idx="1868">
                  <c:v>1.5678422943601333E-2</c:v>
                </c:pt>
                <c:pt idx="1869">
                  <c:v>1.5678577343933853E-2</c:v>
                </c:pt>
                <c:pt idx="1870">
                  <c:v>1.5678763627802184E-2</c:v>
                </c:pt>
                <c:pt idx="1871">
                  <c:v>1.5678981882816245E-2</c:v>
                </c:pt>
                <c:pt idx="1872">
                  <c:v>1.5679232196985637E-2</c:v>
                </c:pt>
                <c:pt idx="1873">
                  <c:v>1.5679514658559768E-2</c:v>
                </c:pt>
                <c:pt idx="1874">
                  <c:v>1.5679829355148556E-2</c:v>
                </c:pt>
                <c:pt idx="1875">
                  <c:v>1.5680176375081345E-2</c:v>
                </c:pt>
                <c:pt idx="1876">
                  <c:v>1.5680555806127927E-2</c:v>
                </c:pt>
                <c:pt idx="1877">
                  <c:v>1.5680967736297902E-2</c:v>
                </c:pt>
                <c:pt idx="1878">
                  <c:v>1.568141225376074E-2</c:v>
                </c:pt>
                <c:pt idx="1879">
                  <c:v>1.5681889446126362E-2</c:v>
                </c:pt>
                <c:pt idx="1880">
                  <c:v>1.5682399401644176E-2</c:v>
                </c:pt>
                <c:pt idx="1881">
                  <c:v>1.5683022438945926E-2</c:v>
                </c:pt>
                <c:pt idx="1882">
                  <c:v>1.5683602897347271E-2</c:v>
                </c:pt>
                <c:pt idx="1883">
                  <c:v>1.5684126726647207E-2</c:v>
                </c:pt>
                <c:pt idx="1884">
                  <c:v>1.5684768614390165E-2</c:v>
                </c:pt>
                <c:pt idx="1885">
                  <c:v>1.5685443705013569E-2</c:v>
                </c:pt>
                <c:pt idx="1886">
                  <c:v>1.5686152086846761E-2</c:v>
                </c:pt>
                <c:pt idx="1887">
                  <c:v>1.5686893847339789E-2</c:v>
                </c:pt>
                <c:pt idx="1888">
                  <c:v>1.5687669074901933E-2</c:v>
                </c:pt>
                <c:pt idx="1889">
                  <c:v>1.5688477857462857E-2</c:v>
                </c:pt>
                <c:pt idx="1890">
                  <c:v>1.5689320282792352E-2</c:v>
                </c:pt>
                <c:pt idx="1891">
                  <c:v>1.5690196438979953E-2</c:v>
                </c:pt>
                <c:pt idx="1892">
                  <c:v>1.5691106414195133E-2</c:v>
                </c:pt>
                <c:pt idx="1893">
                  <c:v>1.5692050296127746E-2</c:v>
                </c:pt>
                <c:pt idx="1894">
                  <c:v>1.5693028172867329E-2</c:v>
                </c:pt>
                <c:pt idx="1895">
                  <c:v>1.5694040132343545E-2</c:v>
                </c:pt>
                <c:pt idx="1896">
                  <c:v>1.5695086262725866E-2</c:v>
                </c:pt>
                <c:pt idx="1897">
                  <c:v>1.5696481639100313E-2</c:v>
                </c:pt>
                <c:pt idx="1898">
                  <c:v>1.5697281387607731E-2</c:v>
                </c:pt>
                <c:pt idx="1899">
                  <c:v>1.5698430558206411E-2</c:v>
                </c:pt>
                <c:pt idx="1900">
                  <c:v>1.569961425142985E-2</c:v>
                </c:pt>
                <c:pt idx="1901">
                  <c:v>1.5700832555287647E-2</c:v>
                </c:pt>
                <c:pt idx="1902">
                  <c:v>1.5702085557789403E-2</c:v>
                </c:pt>
                <c:pt idx="1903">
                  <c:v>1.5703373347104588E-2</c:v>
                </c:pt>
                <c:pt idx="1904">
                  <c:v>1.5704696010843122E-2</c:v>
                </c:pt>
                <c:pt idx="1905">
                  <c:v>1.5706053637174477E-2</c:v>
                </c:pt>
                <c:pt idx="1906">
                  <c:v>1.5707446314188189E-2</c:v>
                </c:pt>
                <c:pt idx="1907">
                  <c:v>1.5708874129733985E-2</c:v>
                </c:pt>
                <c:pt idx="1908">
                  <c:v>1.5710337171661592E-2</c:v>
                </c:pt>
                <c:pt idx="1909">
                  <c:v>1.5711835528460227E-2</c:v>
                </c:pt>
                <c:pt idx="1910">
                  <c:v>1.5713369287500001E-2</c:v>
                </c:pt>
                <c:pt idx="1911">
                  <c:v>1.5714938537110257E-2</c:v>
                </c:pt>
                <c:pt idx="1912">
                  <c:v>1.5716543365060787E-2</c:v>
                </c:pt>
                <c:pt idx="1913">
                  <c:v>1.5718183859521062E-2</c:v>
                </c:pt>
                <c:pt idx="1914">
                  <c:v>1.5719860108500683E-2</c:v>
                </c:pt>
                <c:pt idx="1915">
                  <c:v>1.572157219976944E-2</c:v>
                </c:pt>
                <c:pt idx="1916">
                  <c:v>1.572332022141687E-2</c:v>
                </c:pt>
                <c:pt idx="1917">
                  <c:v>1.5725104261452572E-2</c:v>
                </c:pt>
                <c:pt idx="1918">
                  <c:v>1.5726924407886145E-2</c:v>
                </c:pt>
                <c:pt idx="1919">
                  <c:v>1.5728780748487381E-2</c:v>
                </c:pt>
                <c:pt idx="1920">
                  <c:v>1.5730673371585624E-2</c:v>
                </c:pt>
                <c:pt idx="1921">
                  <c:v>1.5732602364870729E-2</c:v>
                </c:pt>
                <c:pt idx="1922">
                  <c:v>1.5734567816432232E-2</c:v>
                </c:pt>
                <c:pt idx="1923">
                  <c:v>1.5736569814119861E-2</c:v>
                </c:pt>
                <c:pt idx="1924">
                  <c:v>1.5738608446183022E-2</c:v>
                </c:pt>
                <c:pt idx="1925">
                  <c:v>1.5740683800471444E-2</c:v>
                </c:pt>
                <c:pt idx="1926">
                  <c:v>1.5742795964914791E-2</c:v>
                </c:pt>
                <c:pt idx="1927">
                  <c:v>1.5744945027522661E-2</c:v>
                </c:pt>
                <c:pt idx="1928">
                  <c:v>1.5747131076144782E-2</c:v>
                </c:pt>
                <c:pt idx="1929">
                  <c:v>1.5749354199030563E-2</c:v>
                </c:pt>
                <c:pt idx="1930">
                  <c:v>1.575161448402973E-2</c:v>
                </c:pt>
                <c:pt idx="1931">
                  <c:v>1.5753912019071947E-2</c:v>
                </c:pt>
                <c:pt idx="1932">
                  <c:v>1.5756246892166814E-2</c:v>
                </c:pt>
                <c:pt idx="1933">
                  <c:v>1.5758961151544071E-2</c:v>
                </c:pt>
                <c:pt idx="1934">
                  <c:v>1.5761029004632832E-2</c:v>
                </c:pt>
                <c:pt idx="1935">
                  <c:v>1.5763476419783373E-2</c:v>
                </c:pt>
                <c:pt idx="1936">
                  <c:v>1.5765961525104899E-2</c:v>
                </c:pt>
                <c:pt idx="1937">
                  <c:v>1.5768484408207328E-2</c:v>
                </c:pt>
                <c:pt idx="1938">
                  <c:v>1.5771045157340069E-2</c:v>
                </c:pt>
                <c:pt idx="1939">
                  <c:v>1.577364386051272E-2</c:v>
                </c:pt>
                <c:pt idx="1940">
                  <c:v>1.5776280605495074E-2</c:v>
                </c:pt>
                <c:pt idx="1941">
                  <c:v>1.5778955480376666E-2</c:v>
                </c:pt>
                <c:pt idx="1942">
                  <c:v>1.5781668573167096E-2</c:v>
                </c:pt>
                <c:pt idx="1943">
                  <c:v>1.5784419971875963E-2</c:v>
                </c:pt>
                <c:pt idx="1944">
                  <c:v>1.5787209764273058E-2</c:v>
                </c:pt>
                <c:pt idx="1945">
                  <c:v>1.5790038038527854E-2</c:v>
                </c:pt>
                <c:pt idx="1946">
                  <c:v>1.579290488264995E-2</c:v>
                </c:pt>
                <c:pt idx="1947">
                  <c:v>1.5795810384489073E-2</c:v>
                </c:pt>
                <c:pt idx="1948">
                  <c:v>1.5799602974730931E-2</c:v>
                </c:pt>
                <c:pt idx="1949">
                  <c:v>1.5801737713516673E-2</c:v>
                </c:pt>
                <c:pt idx="1950">
                  <c:v>1.5804759716724348E-2</c:v>
                </c:pt>
                <c:pt idx="1951">
                  <c:v>1.5808261206622376E-2</c:v>
                </c:pt>
                <c:pt idx="1952">
                  <c:v>1.581092083993596E-2</c:v>
                </c:pt>
                <c:pt idx="1953">
                  <c:v>1.5814060136198904E-2</c:v>
                </c:pt>
                <c:pt idx="1954">
                  <c:v>1.5817238705926329E-2</c:v>
                </c:pt>
                <c:pt idx="1955">
                  <c:v>1.5820456637447577E-2</c:v>
                </c:pt>
                <c:pt idx="1956">
                  <c:v>1.5823714018532442E-2</c:v>
                </c:pt>
                <c:pt idx="1957">
                  <c:v>1.5827010937110586E-2</c:v>
                </c:pt>
                <c:pt idx="1958">
                  <c:v>1.5830347481351481E-2</c:v>
                </c:pt>
                <c:pt idx="1959">
                  <c:v>1.5833723739184791E-2</c:v>
                </c:pt>
                <c:pt idx="1960">
                  <c:v>1.5837139798380306E-2</c:v>
                </c:pt>
                <c:pt idx="1961">
                  <c:v>1.5840595747187436E-2</c:v>
                </c:pt>
                <c:pt idx="1962">
                  <c:v>1.5844091673535843E-2</c:v>
                </c:pt>
                <c:pt idx="1963">
                  <c:v>1.5847627665275255E-2</c:v>
                </c:pt>
                <c:pt idx="1964">
                  <c:v>1.5851203810575143E-2</c:v>
                </c:pt>
                <c:pt idx="1965">
                  <c:v>1.5854820197285235E-2</c:v>
                </c:pt>
                <c:pt idx="1966">
                  <c:v>1.5858476913415132E-2</c:v>
                </c:pt>
                <c:pt idx="1967">
                  <c:v>1.5862174046974431E-2</c:v>
                </c:pt>
                <c:pt idx="1968">
                  <c:v>1.5865911685892797E-2</c:v>
                </c:pt>
                <c:pt idx="1969">
                  <c:v>1.5869689918099894E-2</c:v>
                </c:pt>
                <c:pt idx="1970">
                  <c:v>1.5873508831765193E-2</c:v>
                </c:pt>
                <c:pt idx="1971">
                  <c:v>1.5877368514738421E-2</c:v>
                </c:pt>
                <c:pt idx="1972">
                  <c:v>1.588126886238328E-2</c:v>
                </c:pt>
                <c:pt idx="1973">
                  <c:v>1.5885177971899367E-2</c:v>
                </c:pt>
                <c:pt idx="1974">
                  <c:v>1.5889071354076023E-2</c:v>
                </c:pt>
                <c:pt idx="1975">
                  <c:v>1.5892948951918839E-2</c:v>
                </c:pt>
                <c:pt idx="1976">
                  <c:v>1.5896810708833087E-2</c:v>
                </c:pt>
                <c:pt idx="1977">
                  <c:v>1.5900656568303972E-2</c:v>
                </c:pt>
                <c:pt idx="1978">
                  <c:v>1.5904486473816704E-2</c:v>
                </c:pt>
                <c:pt idx="1979">
                  <c:v>1.5908300368296935E-2</c:v>
                </c:pt>
                <c:pt idx="1980">
                  <c:v>1.5912098195469682E-2</c:v>
                </c:pt>
                <c:pt idx="1981">
                  <c:v>1.5915879898420471E-2</c:v>
                </c:pt>
                <c:pt idx="1982">
                  <c:v>1.5919645420794382E-2</c:v>
                </c:pt>
                <c:pt idx="1983">
                  <c:v>1.5923394705756877E-2</c:v>
                </c:pt>
                <c:pt idx="1984">
                  <c:v>1.5927127696713228E-2</c:v>
                </c:pt>
                <c:pt idx="1985">
                  <c:v>1.5931903223087573E-2</c:v>
                </c:pt>
                <c:pt idx="1986">
                  <c:v>1.5935598757845781E-2</c:v>
                </c:pt>
                <c:pt idx="1987">
                  <c:v>1.5938753244357784E-2</c:v>
                </c:pt>
                <c:pt idx="1988">
                  <c:v>1.5942418128034319E-2</c:v>
                </c:pt>
                <c:pt idx="1989">
                  <c:v>1.5946066426257843E-2</c:v>
                </c:pt>
                <c:pt idx="1990">
                  <c:v>1.5949698082753372E-2</c:v>
                </c:pt>
                <c:pt idx="1991">
                  <c:v>1.5953313040366623E-2</c:v>
                </c:pt>
                <c:pt idx="1992">
                  <c:v>1.5956911242822613E-2</c:v>
                </c:pt>
                <c:pt idx="1993">
                  <c:v>1.5960492633126933E-2</c:v>
                </c:pt>
                <c:pt idx="1994">
                  <c:v>1.5964057155084532E-2</c:v>
                </c:pt>
                <c:pt idx="1995">
                  <c:v>1.5967604751621067E-2</c:v>
                </c:pt>
                <c:pt idx="1996">
                  <c:v>1.5971135366461553E-2</c:v>
                </c:pt>
                <c:pt idx="1997">
                  <c:v>1.5974648942691516E-2</c:v>
                </c:pt>
                <c:pt idx="1998">
                  <c:v>1.5979141270321406E-2</c:v>
                </c:pt>
                <c:pt idx="1999">
                  <c:v>1.5981624752940959E-2</c:v>
                </c:pt>
                <c:pt idx="2000">
                  <c:v>1.5985086873691046E-2</c:v>
                </c:pt>
                <c:pt idx="2001">
                  <c:v>1.5988531729211886E-2</c:v>
                </c:pt>
                <c:pt idx="2002">
                  <c:v>1.5991959263148559E-2</c:v>
                </c:pt>
                <c:pt idx="2003">
                  <c:v>1.5995855161712313E-2</c:v>
                </c:pt>
                <c:pt idx="2004">
                  <c:v>1.5998762139011191E-2</c:v>
                </c:pt>
                <c:pt idx="2005">
                  <c:v>1.6002137367747693E-2</c:v>
                </c:pt>
                <c:pt idx="2006">
                  <c:v>1.6005495048121432E-2</c:v>
                </c:pt>
                <c:pt idx="2007">
                  <c:v>1.6008835123457743E-2</c:v>
                </c:pt>
                <c:pt idx="2008">
                  <c:v>1.6012157537081961E-2</c:v>
                </c:pt>
                <c:pt idx="2009">
                  <c:v>1.6015462232479294E-2</c:v>
                </c:pt>
                <c:pt idx="2010">
                  <c:v>1.6018749152975076E-2</c:v>
                </c:pt>
                <c:pt idx="2011">
                  <c:v>1.6022018241814706E-2</c:v>
                </c:pt>
                <c:pt idx="2012">
                  <c:v>1.6025269442403456E-2</c:v>
                </c:pt>
                <c:pt idx="2013">
                  <c:v>1.602850269806666E-2</c:v>
                </c:pt>
                <c:pt idx="2014">
                  <c:v>1.6031717952369462E-2</c:v>
                </c:pt>
                <c:pt idx="2015">
                  <c:v>1.6034915148397388E-2</c:v>
                </c:pt>
                <c:pt idx="2016">
                  <c:v>1.6038094229555711E-2</c:v>
                </c:pt>
                <c:pt idx="2017">
                  <c:v>1.6041255139329635E-2</c:v>
                </c:pt>
                <c:pt idx="2018">
                  <c:v>1.6044397820964562E-2</c:v>
                </c:pt>
                <c:pt idx="2019">
                  <c:v>1.604752221770589E-2</c:v>
                </c:pt>
                <c:pt idx="2020">
                  <c:v>1.6050628273198697E-2</c:v>
                </c:pt>
                <c:pt idx="2021">
                  <c:v>1.6053715930528512E-2</c:v>
                </c:pt>
                <c:pt idx="2022">
                  <c:v>1.605678513318054E-2</c:v>
                </c:pt>
                <c:pt idx="2023">
                  <c:v>1.6059835824560054E-2</c:v>
                </c:pt>
                <c:pt idx="2024">
                  <c:v>1.6062867947832515E-2</c:v>
                </c:pt>
                <c:pt idx="2025">
                  <c:v>1.6065881446483132E-2</c:v>
                </c:pt>
                <c:pt idx="2026">
                  <c:v>1.6068876263757303E-2</c:v>
                </c:pt>
                <c:pt idx="2027">
                  <c:v>1.6071852343140236E-2</c:v>
                </c:pt>
                <c:pt idx="2028">
                  <c:v>1.6074809627957265E-2</c:v>
                </c:pt>
                <c:pt idx="2029">
                  <c:v>1.6077748061533725E-2</c:v>
                </c:pt>
                <c:pt idx="2030">
                  <c:v>1.6080667587274888E-2</c:v>
                </c:pt>
                <c:pt idx="2031">
                  <c:v>1.6083568148346217E-2</c:v>
                </c:pt>
                <c:pt idx="2032">
                  <c:v>1.608644968839279E-2</c:v>
                </c:pt>
                <c:pt idx="2033">
                  <c:v>1.6089312150420199E-2</c:v>
                </c:pt>
                <c:pt idx="2034">
                  <c:v>1.6092155478233394E-2</c:v>
                </c:pt>
                <c:pt idx="2035">
                  <c:v>1.6094979614678095E-2</c:v>
                </c:pt>
                <c:pt idx="2036">
                  <c:v>1.6097784503479318E-2</c:v>
                </c:pt>
                <c:pt idx="2037">
                  <c:v>1.6101362415366083E-2</c:v>
                </c:pt>
                <c:pt idx="2038">
                  <c:v>1.6104123096569722E-2</c:v>
                </c:pt>
                <c:pt idx="2039">
                  <c:v>1.6106473929058396E-2</c:v>
                </c:pt>
                <c:pt idx="2040">
                  <c:v>1.6109198473568398E-2</c:v>
                </c:pt>
                <c:pt idx="2041">
                  <c:v>1.611190347906799E-2</c:v>
                </c:pt>
                <c:pt idx="2042">
                  <c:v>1.6114588888802572E-2</c:v>
                </c:pt>
                <c:pt idx="2043">
                  <c:v>1.6117254646017543E-2</c:v>
                </c:pt>
                <c:pt idx="2044">
                  <c:v>1.6119900694278044E-2</c:v>
                </c:pt>
                <c:pt idx="2045">
                  <c:v>1.6122526976909413E-2</c:v>
                </c:pt>
                <c:pt idx="2046">
                  <c:v>1.6125133436997174E-2</c:v>
                </c:pt>
                <c:pt idx="2047">
                  <c:v>1.6127720018346281E-2</c:v>
                </c:pt>
                <c:pt idx="2048">
                  <c:v>1.6130286663882387E-2</c:v>
                </c:pt>
                <c:pt idx="2049">
                  <c:v>1.6132833317250572E-2</c:v>
                </c:pt>
                <c:pt idx="2050">
                  <c:v>1.6135359921776171E-2</c:v>
                </c:pt>
                <c:pt idx="2051">
                  <c:v>1.6137866420544711E-2</c:v>
                </c:pt>
                <c:pt idx="2052">
                  <c:v>1.6140352757201271E-2</c:v>
                </c:pt>
                <c:pt idx="2053">
                  <c:v>1.6144593408791152E-2</c:v>
                </c:pt>
                <c:pt idx="2054">
                  <c:v>1.6145264717239982E-2</c:v>
                </c:pt>
                <c:pt idx="2055">
                  <c:v>1.6148035065750577E-2</c:v>
                </c:pt>
                <c:pt idx="2056">
                  <c:v>1.6150095348574922E-2</c:v>
                </c:pt>
                <c:pt idx="2057">
                  <c:v>1.6152480024471672E-2</c:v>
                </c:pt>
                <c:pt idx="2058">
                  <c:v>1.6154844198208451E-2</c:v>
                </c:pt>
                <c:pt idx="2059">
                  <c:v>1.6157187813110596E-2</c:v>
                </c:pt>
                <c:pt idx="2060">
                  <c:v>1.6159510812663314E-2</c:v>
                </c:pt>
                <c:pt idx="2061">
                  <c:v>1.6161813140271875E-2</c:v>
                </c:pt>
                <c:pt idx="2062">
                  <c:v>1.6164094739101742E-2</c:v>
                </c:pt>
                <c:pt idx="2063">
                  <c:v>1.6166355552638123E-2</c:v>
                </c:pt>
                <c:pt idx="2064">
                  <c:v>1.6168595524206353E-2</c:v>
                </c:pt>
                <c:pt idx="2065">
                  <c:v>1.617081459705183E-2</c:v>
                </c:pt>
                <c:pt idx="2066">
                  <c:v>1.6173012714739698E-2</c:v>
                </c:pt>
                <c:pt idx="2067">
                  <c:v>1.6175189820435421E-2</c:v>
                </c:pt>
                <c:pt idx="2068">
                  <c:v>1.6177345857544267E-2</c:v>
                </c:pt>
                <c:pt idx="2069">
                  <c:v>1.6179480769551446E-2</c:v>
                </c:pt>
                <c:pt idx="2070">
                  <c:v>1.6181594499462548E-2</c:v>
                </c:pt>
                <c:pt idx="2071">
                  <c:v>1.6183686991082524E-2</c:v>
                </c:pt>
                <c:pt idx="2072">
                  <c:v>1.6185758187337029E-2</c:v>
                </c:pt>
                <c:pt idx="2073">
                  <c:v>1.6187808032031015E-2</c:v>
                </c:pt>
                <c:pt idx="2074">
                  <c:v>1.6189836468010199E-2</c:v>
                </c:pt>
                <c:pt idx="2075">
                  <c:v>1.6191843438999598E-2</c:v>
                </c:pt>
                <c:pt idx="2076">
                  <c:v>1.6193828888164674E-2</c:v>
                </c:pt>
                <c:pt idx="2077">
                  <c:v>1.6195792759070571E-2</c:v>
                </c:pt>
                <c:pt idx="2078">
                  <c:v>1.6197734994882751E-2</c:v>
                </c:pt>
                <c:pt idx="2079">
                  <c:v>1.619965553892655E-2</c:v>
                </c:pt>
                <c:pt idx="2080">
                  <c:v>1.620155433476711E-2</c:v>
                </c:pt>
                <c:pt idx="2081">
                  <c:v>1.6203431325489959E-2</c:v>
                </c:pt>
                <c:pt idx="2082">
                  <c:v>1.6205286454580303E-2</c:v>
                </c:pt>
                <c:pt idx="2083">
                  <c:v>1.6207119665523351E-2</c:v>
                </c:pt>
                <c:pt idx="2084">
                  <c:v>1.6208930901484564E-2</c:v>
                </c:pt>
                <c:pt idx="2085">
                  <c:v>1.6210720105869214E-2</c:v>
                </c:pt>
                <c:pt idx="2086">
                  <c:v>1.6212487222082572E-2</c:v>
                </c:pt>
                <c:pt idx="2087">
                  <c:v>1.6214232193290101E-2</c:v>
                </c:pt>
                <c:pt idx="2088">
                  <c:v>1.6215954962977008E-2</c:v>
                </c:pt>
                <c:pt idx="2089">
                  <c:v>1.6219107951433998E-2</c:v>
                </c:pt>
                <c:pt idx="2090">
                  <c:v>1.6220776717359442E-2</c:v>
                </c:pt>
                <c:pt idx="2091">
                  <c:v>1.6221224213692764E-2</c:v>
                </c:pt>
                <c:pt idx="2092">
                  <c:v>1.6222854402156983E-2</c:v>
                </c:pt>
                <c:pt idx="2093">
                  <c:v>1.6224462097973458E-2</c:v>
                </c:pt>
                <c:pt idx="2094">
                  <c:v>1.6226047244307651E-2</c:v>
                </c:pt>
                <c:pt idx="2095">
                  <c:v>1.6227609784325026E-2</c:v>
                </c:pt>
                <c:pt idx="2096">
                  <c:v>1.6229149661590725E-2</c:v>
                </c:pt>
                <c:pt idx="2097">
                  <c:v>1.6230666819669892E-2</c:v>
                </c:pt>
                <c:pt idx="2098">
                  <c:v>1.6232161201408246E-2</c:v>
                </c:pt>
                <c:pt idx="2099">
                  <c:v>1.6233632750530802E-2</c:v>
                </c:pt>
                <c:pt idx="2100">
                  <c:v>1.6235081410203023E-2</c:v>
                </c:pt>
                <c:pt idx="2101">
                  <c:v>1.6236507123910116E-2</c:v>
                </c:pt>
                <c:pt idx="2102">
                  <c:v>1.6237909834897479E-2</c:v>
                </c:pt>
                <c:pt idx="2103">
                  <c:v>1.6241144174557576E-2</c:v>
                </c:pt>
                <c:pt idx="2104">
                  <c:v>1.6241410785307053E-2</c:v>
                </c:pt>
                <c:pt idx="2105">
                  <c:v>1.6242730881419476E-2</c:v>
                </c:pt>
                <c:pt idx="2106">
                  <c:v>1.6244027716219023E-2</c:v>
                </c:pt>
                <c:pt idx="2107">
                  <c:v>1.6245481256547123E-2</c:v>
                </c:pt>
                <c:pt idx="2108">
                  <c:v>1.6246551373981788E-2</c:v>
                </c:pt>
                <c:pt idx="2109">
                  <c:v>1.6247778083755549E-2</c:v>
                </c:pt>
                <c:pt idx="2110">
                  <c:v>1.6248981305357901E-2</c:v>
                </c:pt>
                <c:pt idx="2111">
                  <c:v>1.6250160982114181E-2</c:v>
                </c:pt>
                <c:pt idx="2112">
                  <c:v>1.6251317057349723E-2</c:v>
                </c:pt>
                <c:pt idx="2113">
                  <c:v>1.6252449474389863E-2</c:v>
                </c:pt>
                <c:pt idx="2114">
                  <c:v>1.6253558176719807E-2</c:v>
                </c:pt>
                <c:pt idx="2115">
                  <c:v>1.6254643107584954E-2</c:v>
                </c:pt>
                <c:pt idx="2116">
                  <c:v>1.6255704210470512E-2</c:v>
                </c:pt>
                <c:pt idx="2117">
                  <c:v>1.6256741428382071E-2</c:v>
                </c:pt>
                <c:pt idx="2118">
                  <c:v>1.6257754705044647E-2</c:v>
                </c:pt>
                <c:pt idx="2119">
                  <c:v>1.6258743983543766E-2</c:v>
                </c:pt>
                <c:pt idx="2120">
                  <c:v>1.6259709207524509E-2</c:v>
                </c:pt>
                <c:pt idx="2121">
                  <c:v>1.6260650320072401E-2</c:v>
                </c:pt>
                <c:pt idx="2122">
                  <c:v>1.6261567264672649E-2</c:v>
                </c:pt>
                <c:pt idx="2123">
                  <c:v>1.626245998465059E-2</c:v>
                </c:pt>
                <c:pt idx="2124">
                  <c:v>1.6263328423331558E-2</c:v>
                </c:pt>
                <c:pt idx="2125">
                  <c:v>1.6264172524120823E-2</c:v>
                </c:pt>
                <c:pt idx="2126">
                  <c:v>1.6264992230343722E-2</c:v>
                </c:pt>
                <c:pt idx="2127">
                  <c:v>1.6265787485405525E-2</c:v>
                </c:pt>
                <c:pt idx="2128">
                  <c:v>1.6266558232471695E-2</c:v>
                </c:pt>
                <c:pt idx="2129">
                  <c:v>1.6267304415107375E-2</c:v>
                </c:pt>
                <c:pt idx="2130">
                  <c:v>1.6268025976637901E-2</c:v>
                </c:pt>
                <c:pt idx="2131">
                  <c:v>1.6268722860308671E-2</c:v>
                </c:pt>
                <c:pt idx="2132">
                  <c:v>1.6269395009524956E-2</c:v>
                </c:pt>
                <c:pt idx="2133">
                  <c:v>1.6270042367692028E-2</c:v>
                </c:pt>
                <c:pt idx="2134">
                  <c:v>1.6270664877975349E-2</c:v>
                </c:pt>
                <c:pt idx="2135">
                  <c:v>1.6271262484019999E-2</c:v>
                </c:pt>
                <c:pt idx="2136">
                  <c:v>1.6271835129071377E-2</c:v>
                </c:pt>
                <c:pt idx="2137">
                  <c:v>1.6272382756454817E-2</c:v>
                </c:pt>
                <c:pt idx="2138">
                  <c:v>1.6272905309255847E-2</c:v>
                </c:pt>
                <c:pt idx="2139">
                  <c:v>1.6273402731279418E-2</c:v>
                </c:pt>
                <c:pt idx="2140">
                  <c:v>1.6273874965690993E-2</c:v>
                </c:pt>
                <c:pt idx="2141">
                  <c:v>1.6274383747347798E-2</c:v>
                </c:pt>
                <c:pt idx="2142">
                  <c:v>1.6274801817646178E-2</c:v>
                </c:pt>
                <c:pt idx="2143">
                  <c:v>1.6275139976587027E-2</c:v>
                </c:pt>
                <c:pt idx="2144">
                  <c:v>1.627551089396384E-2</c:v>
                </c:pt>
                <c:pt idx="2145">
                  <c:v>1.6275856340435269E-2</c:v>
                </c:pt>
                <c:pt idx="2146">
                  <c:v>1.6276176259566455E-2</c:v>
                </c:pt>
                <c:pt idx="2147">
                  <c:v>1.6276470594362991E-2</c:v>
                </c:pt>
                <c:pt idx="2148">
                  <c:v>1.6276739288709763E-2</c:v>
                </c:pt>
                <c:pt idx="2149">
                  <c:v>1.6276982285212682E-2</c:v>
                </c:pt>
                <c:pt idx="2150">
                  <c:v>1.6277199527916508E-2</c:v>
                </c:pt>
                <c:pt idx="2151">
                  <c:v>1.627739095966696E-2</c:v>
                </c:pt>
                <c:pt idx="2152">
                  <c:v>1.6277556524109116E-2</c:v>
                </c:pt>
                <c:pt idx="2153">
                  <c:v>1.6277696164488376E-2</c:v>
                </c:pt>
                <c:pt idx="2154">
                  <c:v>1.6277809824289946E-2</c:v>
                </c:pt>
                <c:pt idx="2155">
                  <c:v>1.6277897446599354E-2</c:v>
                </c:pt>
                <c:pt idx="2156">
                  <c:v>1.6277958974901807E-2</c:v>
                </c:pt>
                <c:pt idx="2157">
                  <c:v>1.6277999649725317E-2</c:v>
                </c:pt>
                <c:pt idx="2158">
                  <c:v>1.6278003523506612E-2</c:v>
                </c:pt>
                <c:pt idx="2159">
                  <c:v>1.6277986430059954E-2</c:v>
                </c:pt>
                <c:pt idx="2160">
                  <c:v>1.6277943016067553E-2</c:v>
                </c:pt>
                <c:pt idx="2161">
                  <c:v>1.6277873225094552E-2</c:v>
                </c:pt>
                <c:pt idx="2162">
                  <c:v>1.6277777000066607E-2</c:v>
                </c:pt>
                <c:pt idx="2163">
                  <c:v>1.6277654284468923E-2</c:v>
                </c:pt>
                <c:pt idx="2164">
                  <c:v>1.6277505021946581E-2</c:v>
                </c:pt>
                <c:pt idx="2165">
                  <c:v>1.6277329155585107E-2</c:v>
                </c:pt>
                <c:pt idx="2166">
                  <c:v>1.6277126628549965E-2</c:v>
                </c:pt>
                <c:pt idx="2167">
                  <c:v>1.6276897384566169E-2</c:v>
                </c:pt>
                <c:pt idx="2168">
                  <c:v>1.6276641367038991E-2</c:v>
                </c:pt>
                <c:pt idx="2169">
                  <c:v>1.6276358518974021E-2</c:v>
                </c:pt>
                <c:pt idx="2170">
                  <c:v>1.6276048783856467E-2</c:v>
                </c:pt>
                <c:pt idx="2171">
                  <c:v>1.62757121050916E-2</c:v>
                </c:pt>
                <c:pt idx="2172">
                  <c:v>1.6275348426004754E-2</c:v>
                </c:pt>
                <c:pt idx="2173">
                  <c:v>1.6274957689921266E-2</c:v>
                </c:pt>
                <c:pt idx="2174">
                  <c:v>1.6274539840246405E-2</c:v>
                </c:pt>
                <c:pt idx="2175">
                  <c:v>1.6274094820305507E-2</c:v>
                </c:pt>
                <c:pt idx="2176">
                  <c:v>1.6273622573503843E-2</c:v>
                </c:pt>
                <c:pt idx="2177">
                  <c:v>1.6273123043086812E-2</c:v>
                </c:pt>
                <c:pt idx="2178">
                  <c:v>1.6272596172539622E-2</c:v>
                </c:pt>
                <c:pt idx="2179">
                  <c:v>1.627204190510767E-2</c:v>
                </c:pt>
                <c:pt idx="2180">
                  <c:v>1.6271460184196229E-2</c:v>
                </c:pt>
                <c:pt idx="2181">
                  <c:v>1.6270850953130633E-2</c:v>
                </c:pt>
                <c:pt idx="2182">
                  <c:v>1.6270214155156282E-2</c:v>
                </c:pt>
                <c:pt idx="2183">
                  <c:v>1.6269549734078126E-2</c:v>
                </c:pt>
                <c:pt idx="2184">
                  <c:v>1.6268857632582012E-2</c:v>
                </c:pt>
                <c:pt idx="2185">
                  <c:v>1.6268137794472892E-2</c:v>
                </c:pt>
                <c:pt idx="2186">
                  <c:v>1.6267390163076101E-2</c:v>
                </c:pt>
                <c:pt idx="2187">
                  <c:v>1.6266614681637037E-2</c:v>
                </c:pt>
                <c:pt idx="2188">
                  <c:v>1.6265811293321164E-2</c:v>
                </c:pt>
                <c:pt idx="2189">
                  <c:v>1.6264979941853497E-2</c:v>
                </c:pt>
                <c:pt idx="2190">
                  <c:v>1.6264120570479434E-2</c:v>
                </c:pt>
                <c:pt idx="2191">
                  <c:v>1.6263233122524312E-2</c:v>
                </c:pt>
                <c:pt idx="2192">
                  <c:v>1.6262317541073656E-2</c:v>
                </c:pt>
                <c:pt idx="2193">
                  <c:v>1.6261373770012355E-2</c:v>
                </c:pt>
                <c:pt idx="2194">
                  <c:v>1.6260401752186127E-2</c:v>
                </c:pt>
                <c:pt idx="2195">
                  <c:v>1.6259401431319986E-2</c:v>
                </c:pt>
                <c:pt idx="2196">
                  <c:v>1.6258372750579397E-2</c:v>
                </c:pt>
                <c:pt idx="2197">
                  <c:v>1.6257315653289695E-2</c:v>
                </c:pt>
                <c:pt idx="2198">
                  <c:v>1.6256230082776213E-2</c:v>
                </c:pt>
                <c:pt idx="2199">
                  <c:v>1.6255115982604096E-2</c:v>
                </c:pt>
                <c:pt idx="2200">
                  <c:v>1.6253973296018742E-2</c:v>
                </c:pt>
                <c:pt idx="2201">
                  <c:v>1.6252801966425423E-2</c:v>
                </c:pt>
                <c:pt idx="2202">
                  <c:v>1.6251601936989601E-2</c:v>
                </c:pt>
                <c:pt idx="2203">
                  <c:v>1.6250373151196484E-2</c:v>
                </c:pt>
                <c:pt idx="2204">
                  <c:v>1.6249115552451343E-2</c:v>
                </c:pt>
                <c:pt idx="2205">
                  <c:v>1.6247829083999576E-2</c:v>
                </c:pt>
                <c:pt idx="2206">
                  <c:v>1.6246513689246456E-2</c:v>
                </c:pt>
                <c:pt idx="2207">
                  <c:v>1.6245169311597252E-2</c:v>
                </c:pt>
                <c:pt idx="2208">
                  <c:v>1.6243398147741672E-2</c:v>
                </c:pt>
                <c:pt idx="2209">
                  <c:v>1.6242393380831999E-2</c:v>
                </c:pt>
                <c:pt idx="2210">
                  <c:v>1.624096171436662E-2</c:v>
                </c:pt>
                <c:pt idx="2211">
                  <c:v>1.6239500838546306E-2</c:v>
                </c:pt>
                <c:pt idx="2212">
                  <c:v>1.6238010696376648E-2</c:v>
                </c:pt>
                <c:pt idx="2213">
                  <c:v>1.6236491231342853E-2</c:v>
                </c:pt>
                <c:pt idx="2214">
                  <c:v>1.6234942386850193E-2</c:v>
                </c:pt>
                <c:pt idx="2215">
                  <c:v>1.6233364106383874E-2</c:v>
                </c:pt>
                <c:pt idx="2216">
                  <c:v>1.6231756333029423E-2</c:v>
                </c:pt>
                <c:pt idx="2217">
                  <c:v>1.6230119010272048E-2</c:v>
                </c:pt>
                <c:pt idx="2218">
                  <c:v>1.6228452081357148E-2</c:v>
                </c:pt>
                <c:pt idx="2219">
                  <c:v>1.6226755489929801E-2</c:v>
                </c:pt>
                <c:pt idx="2220">
                  <c:v>1.6225029179075534E-2</c:v>
                </c:pt>
                <c:pt idx="2221">
                  <c:v>1.6223273092119683E-2</c:v>
                </c:pt>
                <c:pt idx="2222">
                  <c:v>1.6221487172707327E-2</c:v>
                </c:pt>
                <c:pt idx="2223">
                  <c:v>1.6219671363844057E-2</c:v>
                </c:pt>
                <c:pt idx="2224">
                  <c:v>1.6217825608935144E-2</c:v>
                </c:pt>
                <c:pt idx="2225">
                  <c:v>1.6215949851705602E-2</c:v>
                </c:pt>
                <c:pt idx="2226">
                  <c:v>1.6214044035161024E-2</c:v>
                </c:pt>
                <c:pt idx="2227">
                  <c:v>1.6212108102626743E-2</c:v>
                </c:pt>
                <c:pt idx="2228">
                  <c:v>1.6210141997667904E-2</c:v>
                </c:pt>
                <c:pt idx="2229">
                  <c:v>1.6208145663529905E-2</c:v>
                </c:pt>
                <c:pt idx="2230">
                  <c:v>1.6206119043618017E-2</c:v>
                </c:pt>
                <c:pt idx="2231">
                  <c:v>1.6204062081177639E-2</c:v>
                </c:pt>
                <c:pt idx="2232">
                  <c:v>1.6201974719534107E-2</c:v>
                </c:pt>
                <c:pt idx="2233">
                  <c:v>1.6199856902252563E-2</c:v>
                </c:pt>
                <c:pt idx="2234">
                  <c:v>1.619770857249847E-2</c:v>
                </c:pt>
                <c:pt idx="2235">
                  <c:v>1.6195529673757036E-2</c:v>
                </c:pt>
                <c:pt idx="2236">
                  <c:v>1.619332014927366E-2</c:v>
                </c:pt>
                <c:pt idx="2237">
                  <c:v>1.6191079942613484E-2</c:v>
                </c:pt>
                <c:pt idx="2238">
                  <c:v>1.6188808996622228E-2</c:v>
                </c:pt>
                <c:pt idx="2239">
                  <c:v>1.6186507255264715E-2</c:v>
                </c:pt>
                <c:pt idx="2240">
                  <c:v>1.6184174661626471E-2</c:v>
                </c:pt>
                <c:pt idx="2241">
                  <c:v>1.6181811158952897E-2</c:v>
                </c:pt>
                <c:pt idx="2242">
                  <c:v>1.6179416690809134E-2</c:v>
                </c:pt>
                <c:pt idx="2243">
                  <c:v>1.6176991200360646E-2</c:v>
                </c:pt>
                <c:pt idx="2244">
                  <c:v>1.6174534631092641E-2</c:v>
                </c:pt>
                <c:pt idx="2245">
                  <c:v>1.6171688994885969E-2</c:v>
                </c:pt>
                <c:pt idx="2246">
                  <c:v>1.616952802931948E-2</c:v>
                </c:pt>
                <c:pt idx="2247">
                  <c:v>1.6166977883704803E-2</c:v>
                </c:pt>
                <c:pt idx="2248">
                  <c:v>1.6164396432412076E-2</c:v>
                </c:pt>
                <c:pt idx="2249">
                  <c:v>1.6161783619166314E-2</c:v>
                </c:pt>
                <c:pt idx="2250">
                  <c:v>1.6159139387053045E-2</c:v>
                </c:pt>
                <c:pt idx="2251">
                  <c:v>1.6156463679637412E-2</c:v>
                </c:pt>
                <c:pt idx="2252">
                  <c:v>1.6153756440164813E-2</c:v>
                </c:pt>
                <c:pt idx="2253">
                  <c:v>1.6151017611960583E-2</c:v>
                </c:pt>
                <c:pt idx="2254">
                  <c:v>1.6148247138589866E-2</c:v>
                </c:pt>
                <c:pt idx="2255">
                  <c:v>1.6145444963138189E-2</c:v>
                </c:pt>
                <c:pt idx="2256">
                  <c:v>1.6142611029090759E-2</c:v>
                </c:pt>
                <c:pt idx="2257">
                  <c:v>1.6139745279692974E-2</c:v>
                </c:pt>
                <c:pt idx="2258">
                  <c:v>1.6136847658509978E-2</c:v>
                </c:pt>
                <c:pt idx="2259">
                  <c:v>1.6133075222066751E-2</c:v>
                </c:pt>
                <c:pt idx="2260">
                  <c:v>1.613095657376995E-2</c:v>
                </c:pt>
                <c:pt idx="2261">
                  <c:v>1.6127962996863587E-2</c:v>
                </c:pt>
                <c:pt idx="2262">
                  <c:v>1.612493732155329E-2</c:v>
                </c:pt>
                <c:pt idx="2263">
                  <c:v>1.6121440030056888E-2</c:v>
                </c:pt>
                <c:pt idx="2264">
                  <c:v>1.6118789448862358E-2</c:v>
                </c:pt>
                <c:pt idx="2265">
                  <c:v>1.6115667138132395E-2</c:v>
                </c:pt>
                <c:pt idx="2266">
                  <c:v>1.6112512502379772E-2</c:v>
                </c:pt>
                <c:pt idx="2267">
                  <c:v>1.610932548484989E-2</c:v>
                </c:pt>
                <c:pt idx="2268">
                  <c:v>1.610610602894802E-2</c:v>
                </c:pt>
                <c:pt idx="2269">
                  <c:v>1.6102854078079432E-2</c:v>
                </c:pt>
                <c:pt idx="2270">
                  <c:v>1.6099569575649397E-2</c:v>
                </c:pt>
                <c:pt idx="2271">
                  <c:v>1.6096252464743444E-2</c:v>
                </c:pt>
                <c:pt idx="2272">
                  <c:v>1.6092902688846777E-2</c:v>
                </c:pt>
                <c:pt idx="2273">
                  <c:v>1.6089520191604478E-2</c:v>
                </c:pt>
                <c:pt idx="2274">
                  <c:v>1.6086104915942201E-2</c:v>
                </c:pt>
                <c:pt idx="2275">
                  <c:v>1.6082656805345152E-2</c:v>
                </c:pt>
                <c:pt idx="2276">
                  <c:v>1.6079175803218604E-2</c:v>
                </c:pt>
                <c:pt idx="2277">
                  <c:v>1.6075661852967826E-2</c:v>
                </c:pt>
                <c:pt idx="2278">
                  <c:v>1.6072114897918155E-2</c:v>
                </c:pt>
                <c:pt idx="2279">
                  <c:v>1.6068534881394925E-2</c:v>
                </c:pt>
                <c:pt idx="2280">
                  <c:v>1.6064921746723471E-2</c:v>
                </c:pt>
                <c:pt idx="2281">
                  <c:v>1.6061275437309064E-2</c:v>
                </c:pt>
                <c:pt idx="2282">
                  <c:v>1.6057595896317167E-2</c:v>
                </c:pt>
                <c:pt idx="2283">
                  <c:v>1.6053883067472796E-2</c:v>
                </c:pt>
                <c:pt idx="2284">
                  <c:v>1.6050136893861477E-2</c:v>
                </c:pt>
                <c:pt idx="2285">
                  <c:v>1.6046357318888482E-2</c:v>
                </c:pt>
                <c:pt idx="2286">
                  <c:v>1.6042544285879146E-2</c:v>
                </c:pt>
                <c:pt idx="2287">
                  <c:v>1.6038697738318675E-2</c:v>
                </c:pt>
                <c:pt idx="2288">
                  <c:v>1.6034817619452468E-2</c:v>
                </c:pt>
                <c:pt idx="2289">
                  <c:v>1.6030903872685798E-2</c:v>
                </c:pt>
                <c:pt idx="2290">
                  <c:v>1.6026956441184126E-2</c:v>
                </c:pt>
                <c:pt idx="2291">
                  <c:v>1.6022975268592532E-2</c:v>
                </c:pt>
                <c:pt idx="2292">
                  <c:v>1.6018960298236351E-2</c:v>
                </c:pt>
                <c:pt idx="2293">
                  <c:v>1.601491147320111E-2</c:v>
                </c:pt>
                <c:pt idx="2294">
                  <c:v>1.6010828736972016E-2</c:v>
                </c:pt>
                <c:pt idx="2295">
                  <c:v>1.6006712033034276E-2</c:v>
                </c:pt>
                <c:pt idx="2296">
                  <c:v>1.6002561304633289E-2</c:v>
                </c:pt>
                <c:pt idx="2297">
                  <c:v>1.5997174567576877E-2</c:v>
                </c:pt>
                <c:pt idx="2298">
                  <c:v>1.5992945856275753E-2</c:v>
                </c:pt>
                <c:pt idx="2299">
                  <c:v>1.5989294019842504E-2</c:v>
                </c:pt>
                <c:pt idx="2300">
                  <c:v>1.5985001729559301E-2</c:v>
                </c:pt>
                <c:pt idx="2301">
                  <c:v>1.598067512344592E-2</c:v>
                </c:pt>
                <c:pt idx="2302">
                  <c:v>1.5976314144987569E-2</c:v>
                </c:pt>
                <c:pt idx="2303">
                  <c:v>1.5971918737509583E-2</c:v>
                </c:pt>
                <c:pt idx="2304">
                  <c:v>1.5967488844097488E-2</c:v>
                </c:pt>
                <c:pt idx="2305">
                  <c:v>1.5963024408556237E-2</c:v>
                </c:pt>
                <c:pt idx="2306">
                  <c:v>1.5958525373971355E-2</c:v>
                </c:pt>
                <c:pt idx="2307">
                  <c:v>1.5953991683748114E-2</c:v>
                </c:pt>
                <c:pt idx="2308">
                  <c:v>1.5949423281291786E-2</c:v>
                </c:pt>
                <c:pt idx="2309">
                  <c:v>1.5944820109687896E-2</c:v>
                </c:pt>
                <c:pt idx="2310">
                  <c:v>1.5940182112661461E-2</c:v>
                </c:pt>
                <c:pt idx="2311">
                  <c:v>1.5935509233377942E-2</c:v>
                </c:pt>
                <c:pt idx="2312">
                  <c:v>1.5930801415242613E-2</c:v>
                </c:pt>
                <c:pt idx="2313">
                  <c:v>1.592605860150087E-2</c:v>
                </c:pt>
                <c:pt idx="2314">
                  <c:v>1.5919909185244663E-2</c:v>
                </c:pt>
                <c:pt idx="2315">
                  <c:v>1.5916474380044399E-2</c:v>
                </c:pt>
                <c:pt idx="2316">
                  <c:v>1.591092415572426E-2</c:v>
                </c:pt>
                <c:pt idx="2317">
                  <c:v>1.5906035757158321E-2</c:v>
                </c:pt>
                <c:pt idx="2318">
                  <c:v>1.5901112071778911E-2</c:v>
                </c:pt>
                <c:pt idx="2319">
                  <c:v>1.5896153042991301E-2</c:v>
                </c:pt>
                <c:pt idx="2320">
                  <c:v>1.5891158613960954E-2</c:v>
                </c:pt>
                <c:pt idx="2321">
                  <c:v>1.5886128728253013E-2</c:v>
                </c:pt>
                <c:pt idx="2322">
                  <c:v>1.5881063329032941E-2</c:v>
                </c:pt>
                <c:pt idx="2323">
                  <c:v>1.5875962359865881E-2</c:v>
                </c:pt>
                <c:pt idx="2324">
                  <c:v>1.587082576383736E-2</c:v>
                </c:pt>
                <c:pt idx="2325">
                  <c:v>1.5865653484592457E-2</c:v>
                </c:pt>
                <c:pt idx="2326">
                  <c:v>1.5860445465296635E-2</c:v>
                </c:pt>
                <c:pt idx="2327">
                  <c:v>1.5855201649355166E-2</c:v>
                </c:pt>
                <c:pt idx="2328">
                  <c:v>1.584992198017332E-2</c:v>
                </c:pt>
                <c:pt idx="2329">
                  <c:v>1.5844606401076433E-2</c:v>
                </c:pt>
                <c:pt idx="2330">
                  <c:v>1.5839254855389839E-2</c:v>
                </c:pt>
                <c:pt idx="2331">
                  <c:v>1.5833867286438874E-2</c:v>
                </c:pt>
                <c:pt idx="2332">
                  <c:v>1.5828443637628808E-2</c:v>
                </c:pt>
                <c:pt idx="2333">
                  <c:v>1.5822983852364914E-2</c:v>
                </c:pt>
                <c:pt idx="2334">
                  <c:v>1.5817487873892588E-2</c:v>
                </c:pt>
                <c:pt idx="2335">
                  <c:v>1.5811955645537168E-2</c:v>
                </c:pt>
                <c:pt idx="2336">
                  <c:v>1.5806387110863795E-2</c:v>
                </c:pt>
                <c:pt idx="2337">
                  <c:v>1.5800782213037934E-2</c:v>
                </c:pt>
                <c:pt idx="2338">
                  <c:v>1.5795140895384918E-2</c:v>
                </c:pt>
                <c:pt idx="2339">
                  <c:v>1.5789463101469892E-2</c:v>
                </c:pt>
                <c:pt idx="2340">
                  <c:v>1.5783748774538253E-2</c:v>
                </c:pt>
                <c:pt idx="2341">
                  <c:v>1.5777997857995274E-2</c:v>
                </c:pt>
                <c:pt idx="2342">
                  <c:v>1.5772210295006417E-2</c:v>
                </c:pt>
                <c:pt idx="2343">
                  <c:v>1.5766386029056889E-2</c:v>
                </c:pt>
                <c:pt idx="2344">
                  <c:v>1.576052500339209E-2</c:v>
                </c:pt>
                <c:pt idx="2345">
                  <c:v>1.5754627161737034E-2</c:v>
                </c:pt>
                <c:pt idx="2346">
                  <c:v>1.5748692447097312E-2</c:v>
                </c:pt>
                <c:pt idx="2347">
                  <c:v>1.574272080279826E-2</c:v>
                </c:pt>
                <c:pt idx="2348">
                  <c:v>1.5736712172484957E-2</c:v>
                </c:pt>
                <c:pt idx="2349">
                  <c:v>1.5728751044594702E-2</c:v>
                </c:pt>
                <c:pt idx="2350">
                  <c:v>1.5722651821574729E-2</c:v>
                </c:pt>
                <c:pt idx="2351">
                  <c:v>1.571758648569066E-2</c:v>
                </c:pt>
                <c:pt idx="2352">
                  <c:v>1.5711424023310272E-2</c:v>
                </c:pt>
                <c:pt idx="2353">
                  <c:v>1.5705224283468766E-2</c:v>
                </c:pt>
                <c:pt idx="2354">
                  <c:v>1.5698987209411541E-2</c:v>
                </c:pt>
                <c:pt idx="2355">
                  <c:v>1.5692712744623805E-2</c:v>
                </c:pt>
                <c:pt idx="2356">
                  <c:v>1.5686400832430891E-2</c:v>
                </c:pt>
                <c:pt idx="2357">
                  <c:v>1.56800514160782E-2</c:v>
                </c:pt>
                <c:pt idx="2358">
                  <c:v>1.5673664439130874E-2</c:v>
                </c:pt>
                <c:pt idx="2359">
                  <c:v>1.5667239844594505E-2</c:v>
                </c:pt>
                <c:pt idx="2360">
                  <c:v>1.5660777576353979E-2</c:v>
                </c:pt>
                <c:pt idx="2361">
                  <c:v>1.5654277577255016E-2</c:v>
                </c:pt>
                <c:pt idx="2362">
                  <c:v>1.5647739790782822E-2</c:v>
                </c:pt>
                <c:pt idx="2363">
                  <c:v>1.5640636552033627E-2</c:v>
                </c:pt>
                <c:pt idx="2364">
                  <c:v>1.5630754430544513E-2</c:v>
                </c:pt>
                <c:pt idx="2365">
                  <c:v>1.5624081227194608E-2</c:v>
                </c:pt>
                <c:pt idx="2366">
                  <c:v>1.5617369977558582E-2</c:v>
                </c:pt>
                <c:pt idx="2367">
                  <c:v>1.5609653317847361E-2</c:v>
                </c:pt>
                <c:pt idx="2368">
                  <c:v>1.5603833112649568E-2</c:v>
                </c:pt>
                <c:pt idx="2369">
                  <c:v>1.5597007384426931E-2</c:v>
                </c:pt>
                <c:pt idx="2370">
                  <c:v>1.5590143383219512E-2</c:v>
                </c:pt>
                <c:pt idx="2371">
                  <c:v>1.5583241052592456E-2</c:v>
                </c:pt>
                <c:pt idx="2372">
                  <c:v>1.557630033579116E-2</c:v>
                </c:pt>
                <c:pt idx="2373">
                  <c:v>1.5569321176300832E-2</c:v>
                </c:pt>
                <c:pt idx="2374">
                  <c:v>1.5562303517366871E-2</c:v>
                </c:pt>
                <c:pt idx="2375">
                  <c:v>1.5555247302314612E-2</c:v>
                </c:pt>
                <c:pt idx="2376">
                  <c:v>1.5548152474709198E-2</c:v>
                </c:pt>
                <c:pt idx="2377">
                  <c:v>1.554101897755622E-2</c:v>
                </c:pt>
                <c:pt idx="2378">
                  <c:v>1.553384675466063E-2</c:v>
                </c:pt>
                <c:pt idx="2379">
                  <c:v>1.5526635748948081E-2</c:v>
                </c:pt>
                <c:pt idx="2380">
                  <c:v>1.5519385904063654E-2</c:v>
                </c:pt>
                <c:pt idx="2381">
                  <c:v>1.5512097163332683E-2</c:v>
                </c:pt>
                <c:pt idx="2382">
                  <c:v>1.5504769469840696E-2</c:v>
                </c:pt>
                <c:pt idx="2383">
                  <c:v>1.5497402767232771E-2</c:v>
                </c:pt>
                <c:pt idx="2384">
                  <c:v>1.5489996998834243E-2</c:v>
                </c:pt>
                <c:pt idx="2385">
                  <c:v>1.5482552107730641E-2</c:v>
                </c:pt>
                <c:pt idx="2386">
                  <c:v>1.5475068037646977E-2</c:v>
                </c:pt>
                <c:pt idx="2387">
                  <c:v>1.5467544731828653E-2</c:v>
                </c:pt>
                <c:pt idx="2388">
                  <c:v>1.5459982133601002E-2</c:v>
                </c:pt>
                <c:pt idx="2389">
                  <c:v>1.5452380186209425E-2</c:v>
                </c:pt>
                <c:pt idx="2390">
                  <c:v>1.5444738832979255E-2</c:v>
                </c:pt>
                <c:pt idx="2391">
                  <c:v>1.5437058017475636E-2</c:v>
                </c:pt>
                <c:pt idx="2392">
                  <c:v>1.5429337683023903E-2</c:v>
                </c:pt>
                <c:pt idx="2393">
                  <c:v>1.5421577772949391E-2</c:v>
                </c:pt>
                <c:pt idx="2394">
                  <c:v>1.5413778230497499E-2</c:v>
                </c:pt>
                <c:pt idx="2395">
                  <c:v>1.5405938999153435E-2</c:v>
                </c:pt>
                <c:pt idx="2396">
                  <c:v>1.5398060022242532E-2</c:v>
                </c:pt>
                <c:pt idx="2397">
                  <c:v>1.5390141243090127E-2</c:v>
                </c:pt>
                <c:pt idx="2398">
                  <c:v>1.5382182605021555E-2</c:v>
                </c:pt>
                <c:pt idx="2399">
                  <c:v>1.537418405136215E-2</c:v>
                </c:pt>
                <c:pt idx="2400">
                  <c:v>1.5366145525756991E-2</c:v>
                </c:pt>
                <c:pt idx="2401">
                  <c:v>1.5355499433269415E-2</c:v>
                </c:pt>
                <c:pt idx="2402">
                  <c:v>1.5348785249980068E-2</c:v>
                </c:pt>
                <c:pt idx="2403">
                  <c:v>1.5341789549241369E-2</c:v>
                </c:pt>
                <c:pt idx="2404">
                  <c:v>1.5333590568387123E-2</c:v>
                </c:pt>
                <c:pt idx="2405">
                  <c:v>1.5325351332213799E-2</c:v>
                </c:pt>
                <c:pt idx="2406">
                  <c:v>1.5317071784046732E-2</c:v>
                </c:pt>
                <c:pt idx="2407">
                  <c:v>1.5308751867131321E-2</c:v>
                </c:pt>
                <c:pt idx="2408">
                  <c:v>1.5300391525032708E-2</c:v>
                </c:pt>
                <c:pt idx="2409">
                  <c:v>1.5291990700996294E-2</c:v>
                </c:pt>
                <c:pt idx="2410">
                  <c:v>1.5283549338347413E-2</c:v>
                </c:pt>
                <c:pt idx="2411">
                  <c:v>1.5275067380251528E-2</c:v>
                </c:pt>
                <c:pt idx="2412">
                  <c:v>1.5266544770433654E-2</c:v>
                </c:pt>
                <c:pt idx="2413">
                  <c:v>1.5257981452139191E-2</c:v>
                </c:pt>
                <c:pt idx="2414">
                  <c:v>1.5246911563533416E-2</c:v>
                </c:pt>
                <c:pt idx="2415">
                  <c:v>1.5240732463102091E-2</c:v>
                </c:pt>
                <c:pt idx="2416">
                  <c:v>1.5232046679329869E-2</c:v>
                </c:pt>
                <c:pt idx="2417">
                  <c:v>1.5223319960462334E-2</c:v>
                </c:pt>
                <c:pt idx="2418">
                  <c:v>1.5214552249904756E-2</c:v>
                </c:pt>
                <c:pt idx="2419">
                  <c:v>1.5204481742436826E-2</c:v>
                </c:pt>
                <c:pt idx="2420">
                  <c:v>1.5196893626621133E-2</c:v>
                </c:pt>
                <c:pt idx="2421">
                  <c:v>1.5188002600945438E-2</c:v>
                </c:pt>
                <c:pt idx="2422">
                  <c:v>1.5179070356881041E-2</c:v>
                </c:pt>
                <c:pt idx="2423">
                  <c:v>1.5170096837833213E-2</c:v>
                </c:pt>
                <c:pt idx="2424">
                  <c:v>1.5161081987127289E-2</c:v>
                </c:pt>
                <c:pt idx="2425">
                  <c:v>1.5152025748168541E-2</c:v>
                </c:pt>
                <c:pt idx="2426">
                  <c:v>1.5142928064442174E-2</c:v>
                </c:pt>
                <c:pt idx="2427">
                  <c:v>1.513378887895378E-2</c:v>
                </c:pt>
                <c:pt idx="2428">
                  <c:v>1.5124608135508311E-2</c:v>
                </c:pt>
                <c:pt idx="2429">
                  <c:v>1.5115385777111356E-2</c:v>
                </c:pt>
                <c:pt idx="2430">
                  <c:v>1.5106121747248125E-2</c:v>
                </c:pt>
                <c:pt idx="2431">
                  <c:v>1.5096815989403822E-2</c:v>
                </c:pt>
                <c:pt idx="2432">
                  <c:v>1.5087468446743912E-2</c:v>
                </c:pt>
                <c:pt idx="2433">
                  <c:v>1.507807906259373E-2</c:v>
                </c:pt>
                <c:pt idx="2434">
                  <c:v>1.5068647780438482E-2</c:v>
                </c:pt>
                <c:pt idx="2435">
                  <c:v>1.505917454368344E-2</c:v>
                </c:pt>
                <c:pt idx="2436">
                  <c:v>1.5049659295574003E-2</c:v>
                </c:pt>
                <c:pt idx="2437">
                  <c:v>1.5040101979275633E-2</c:v>
                </c:pt>
                <c:pt idx="2438">
                  <c:v>1.5030502538593282E-2</c:v>
                </c:pt>
                <c:pt idx="2439">
                  <c:v>1.5020860916692413E-2</c:v>
                </c:pt>
                <c:pt idx="2440">
                  <c:v>1.5011177056738489E-2</c:v>
                </c:pt>
                <c:pt idx="2441">
                  <c:v>1.5001450902216718E-2</c:v>
                </c:pt>
                <c:pt idx="2442">
                  <c:v>1.4991682396612305E-2</c:v>
                </c:pt>
                <c:pt idx="2443">
                  <c:v>1.498187148317065E-2</c:v>
                </c:pt>
                <c:pt idx="2444">
                  <c:v>1.4972018105137153E-2</c:v>
                </c:pt>
                <c:pt idx="2445">
                  <c:v>1.4962122206156891E-2</c:v>
                </c:pt>
                <c:pt idx="2446">
                  <c:v>1.495218372939533E-2</c:v>
                </c:pt>
                <c:pt idx="2447">
                  <c:v>1.4942202618177802E-2</c:v>
                </c:pt>
                <c:pt idx="2448">
                  <c:v>1.4932178815749708E-2</c:v>
                </c:pt>
                <c:pt idx="2449">
                  <c:v>1.4922112265756127E-2</c:v>
                </c:pt>
                <c:pt idx="2450">
                  <c:v>1.4912002911522393E-2</c:v>
                </c:pt>
                <c:pt idx="2451">
                  <c:v>1.490185069621397E-2</c:v>
                </c:pt>
                <c:pt idx="2452">
                  <c:v>1.4891655563396E-2</c:v>
                </c:pt>
                <c:pt idx="2453">
                  <c:v>1.4879951358031107E-2</c:v>
                </c:pt>
                <c:pt idx="2454">
                  <c:v>1.4869664068131172E-2</c:v>
                </c:pt>
                <c:pt idx="2455">
                  <c:v>1.4860812092658549E-2</c:v>
                </c:pt>
                <c:pt idx="2456">
                  <c:v>1.4850444722736E-2</c:v>
                </c:pt>
                <c:pt idx="2457">
                  <c:v>1.4840034152170389E-2</c:v>
                </c:pt>
                <c:pt idx="2458">
                  <c:v>1.4829580323967306E-2</c:v>
                </c:pt>
                <c:pt idx="2459">
                  <c:v>1.481908318177183E-2</c:v>
                </c:pt>
                <c:pt idx="2460">
                  <c:v>1.4808542668749425E-2</c:v>
                </c:pt>
                <c:pt idx="2461">
                  <c:v>1.4797958728465233E-2</c:v>
                </c:pt>
                <c:pt idx="2462">
                  <c:v>1.4787331303924844E-2</c:v>
                </c:pt>
                <c:pt idx="2463">
                  <c:v>1.4776660338853276E-2</c:v>
                </c:pt>
                <c:pt idx="2464">
                  <c:v>1.4765945776256117E-2</c:v>
                </c:pt>
                <c:pt idx="2465">
                  <c:v>1.4755187559938321E-2</c:v>
                </c:pt>
                <c:pt idx="2466">
                  <c:v>1.4744385632825541E-2</c:v>
                </c:pt>
                <c:pt idx="2467">
                  <c:v>1.473353993848292E-2</c:v>
                </c:pt>
                <c:pt idx="2468">
                  <c:v>1.472265042031573E-2</c:v>
                </c:pt>
                <c:pt idx="2469">
                  <c:v>1.4708585125626783E-2</c:v>
                </c:pt>
                <c:pt idx="2470">
                  <c:v>1.4700739685569175E-2</c:v>
                </c:pt>
                <c:pt idx="2471">
                  <c:v>1.4689718355800352E-2</c:v>
                </c:pt>
                <c:pt idx="2472">
                  <c:v>1.46786529755083E-2</c:v>
                </c:pt>
                <c:pt idx="2473">
                  <c:v>1.4667543488018353E-2</c:v>
                </c:pt>
                <c:pt idx="2474">
                  <c:v>1.4656389836975592E-2</c:v>
                </c:pt>
                <c:pt idx="2475">
                  <c:v>1.4645191965545479E-2</c:v>
                </c:pt>
                <c:pt idx="2476">
                  <c:v>1.4633949816733605E-2</c:v>
                </c:pt>
                <c:pt idx="2477">
                  <c:v>1.4622663334424857E-2</c:v>
                </c:pt>
                <c:pt idx="2478">
                  <c:v>1.4611332462024507E-2</c:v>
                </c:pt>
                <c:pt idx="2479">
                  <c:v>1.4599957142378273E-2</c:v>
                </c:pt>
                <c:pt idx="2480">
                  <c:v>1.458853731921117E-2</c:v>
                </c:pt>
                <c:pt idx="2481">
                  <c:v>1.4577072935848534E-2</c:v>
                </c:pt>
                <c:pt idx="2482">
                  <c:v>1.4565563935455828E-2</c:v>
                </c:pt>
                <c:pt idx="2483">
                  <c:v>1.4554010261598194E-2</c:v>
                </c:pt>
                <c:pt idx="2484">
                  <c:v>1.4542411857521031E-2</c:v>
                </c:pt>
                <c:pt idx="2485">
                  <c:v>1.4530768666549676E-2</c:v>
                </c:pt>
                <c:pt idx="2486">
                  <c:v>1.4519080632409143E-2</c:v>
                </c:pt>
                <c:pt idx="2487">
                  <c:v>1.4507347697865214E-2</c:v>
                </c:pt>
                <c:pt idx="2488">
                  <c:v>1.4495569806562969E-2</c:v>
                </c:pt>
                <c:pt idx="2489">
                  <c:v>1.4483746901987615E-2</c:v>
                </c:pt>
                <c:pt idx="2490">
                  <c:v>1.4471878927384552E-2</c:v>
                </c:pt>
                <c:pt idx="2491">
                  <c:v>1.4459965826079113E-2</c:v>
                </c:pt>
                <c:pt idx="2492">
                  <c:v>1.4448015676808978E-2</c:v>
                </c:pt>
                <c:pt idx="2493">
                  <c:v>1.4436076840569356E-2</c:v>
                </c:pt>
                <c:pt idx="2494">
                  <c:v>1.4424157514643099E-2</c:v>
                </c:pt>
                <c:pt idx="2495">
                  <c:v>1.4412257766336367E-2</c:v>
                </c:pt>
                <c:pt idx="2496">
                  <c:v>1.4400377663035258E-2</c:v>
                </c:pt>
                <c:pt idx="2497">
                  <c:v>1.4388517271406442E-2</c:v>
                </c:pt>
                <c:pt idx="2498">
                  <c:v>1.4376676659155763E-2</c:v>
                </c:pt>
                <c:pt idx="2499">
                  <c:v>1.4364855893109763E-2</c:v>
                </c:pt>
                <c:pt idx="2500">
                  <c:v>1.4353055040734475E-2</c:v>
                </c:pt>
                <c:pt idx="2501">
                  <c:v>1.4341274169016316E-2</c:v>
                </c:pt>
                <c:pt idx="2502">
                  <c:v>1.432951334518151E-2</c:v>
                </c:pt>
                <c:pt idx="2503">
                  <c:v>1.4317772636776027E-2</c:v>
                </c:pt>
                <c:pt idx="2504">
                  <c:v>1.4306052110466538E-2</c:v>
                </c:pt>
                <c:pt idx="2505">
                  <c:v>1.4294351833799013E-2</c:v>
                </c:pt>
                <c:pt idx="2506">
                  <c:v>1.4282671873999675E-2</c:v>
                </c:pt>
                <c:pt idx="2507">
                  <c:v>1.4271012297975005E-2</c:v>
                </c:pt>
                <c:pt idx="2508">
                  <c:v>1.4259373173111101E-2</c:v>
                </c:pt>
                <c:pt idx="2509">
                  <c:v>1.4247754566554249E-2</c:v>
                </c:pt>
                <c:pt idx="2510">
                  <c:v>1.4236156545690548E-2</c:v>
                </c:pt>
                <c:pt idx="2511">
                  <c:v>1.4224579177346541E-2</c:v>
                </c:pt>
                <c:pt idx="2512">
                  <c:v>1.421302252922807E-2</c:v>
                </c:pt>
                <c:pt idx="2513">
                  <c:v>1.420148666792187E-2</c:v>
                </c:pt>
                <c:pt idx="2514">
                  <c:v>1.4189971661053846E-2</c:v>
                </c:pt>
                <c:pt idx="2515">
                  <c:v>1.4178477575850224E-2</c:v>
                </c:pt>
                <c:pt idx="2516">
                  <c:v>1.4167004479137546E-2</c:v>
                </c:pt>
                <c:pt idx="2517">
                  <c:v>1.4155552438541719E-2</c:v>
                </c:pt>
                <c:pt idx="2518">
                  <c:v>1.4144121520969222E-2</c:v>
                </c:pt>
                <c:pt idx="2519">
                  <c:v>1.4129455773073119E-2</c:v>
                </c:pt>
                <c:pt idx="2520">
                  <c:v>1.412132332395899E-2</c:v>
                </c:pt>
                <c:pt idx="2521">
                  <c:v>1.410995617905364E-2</c:v>
                </c:pt>
                <c:pt idx="2522">
                  <c:v>1.4098610425916647E-2</c:v>
                </c:pt>
                <c:pt idx="2523">
                  <c:v>1.4085670131320782E-2</c:v>
                </c:pt>
                <c:pt idx="2524">
                  <c:v>1.4075983364252309E-2</c:v>
                </c:pt>
                <c:pt idx="2525">
                  <c:v>1.4064702190097478E-2</c:v>
                </c:pt>
                <c:pt idx="2526">
                  <c:v>1.4053442676535965E-2</c:v>
                </c:pt>
                <c:pt idx="2527">
                  <c:v>1.4042204890873933E-2</c:v>
                </c:pt>
                <c:pt idx="2528">
                  <c:v>1.4030988900497476E-2</c:v>
                </c:pt>
                <c:pt idx="2529">
                  <c:v>1.4019794772233141E-2</c:v>
                </c:pt>
                <c:pt idx="2530">
                  <c:v>1.4008622573467022E-2</c:v>
                </c:pt>
                <c:pt idx="2531">
                  <c:v>1.3997472371425346E-2</c:v>
                </c:pt>
                <c:pt idx="2532">
                  <c:v>1.3986344233334336E-2</c:v>
                </c:pt>
                <c:pt idx="2533">
                  <c:v>1.3975238226340281E-2</c:v>
                </c:pt>
                <c:pt idx="2534">
                  <c:v>1.3964154417429597E-2</c:v>
                </c:pt>
                <c:pt idx="2535">
                  <c:v>1.3953092874148254E-2</c:v>
                </c:pt>
                <c:pt idx="2536">
                  <c:v>1.3942053663402731E-2</c:v>
                </c:pt>
                <c:pt idx="2537">
                  <c:v>1.3931036852818934E-2</c:v>
                </c:pt>
                <c:pt idx="2538">
                  <c:v>1.3920042509063535E-2</c:v>
                </c:pt>
                <c:pt idx="2539">
                  <c:v>1.3909070699842374E-2</c:v>
                </c:pt>
                <c:pt idx="2540">
                  <c:v>1.3898121491742188E-2</c:v>
                </c:pt>
                <c:pt idx="2541">
                  <c:v>1.3887194952388882E-2</c:v>
                </c:pt>
                <c:pt idx="2542">
                  <c:v>1.3876291149008679E-2</c:v>
                </c:pt>
                <c:pt idx="2543">
                  <c:v>1.386541014874787E-2</c:v>
                </c:pt>
                <c:pt idx="2544">
                  <c:v>1.3854552018592869E-2</c:v>
                </c:pt>
                <c:pt idx="2545">
                  <c:v>1.3843716825929775E-2</c:v>
                </c:pt>
                <c:pt idx="2546">
                  <c:v>1.3832904637824939E-2</c:v>
                </c:pt>
                <c:pt idx="2547">
                  <c:v>1.382211552182433E-2</c:v>
                </c:pt>
                <c:pt idx="2548">
                  <c:v>1.381134954459462E-2</c:v>
                </c:pt>
                <c:pt idx="2549">
                  <c:v>1.380060677384165E-2</c:v>
                </c:pt>
                <c:pt idx="2550">
                  <c:v>1.3789887276471902E-2</c:v>
                </c:pt>
                <c:pt idx="2551">
                  <c:v>1.3779191119711598E-2</c:v>
                </c:pt>
                <c:pt idx="2552">
                  <c:v>1.3768518370707028E-2</c:v>
                </c:pt>
                <c:pt idx="2553">
                  <c:v>1.3757869096844288E-2</c:v>
                </c:pt>
                <c:pt idx="2554">
                  <c:v>1.3747243365269668E-2</c:v>
                </c:pt>
                <c:pt idx="2555">
                  <c:v>1.3736641242969583E-2</c:v>
                </c:pt>
                <c:pt idx="2556">
                  <c:v>1.372606279733013E-2</c:v>
                </c:pt>
                <c:pt idx="2557">
                  <c:v>1.3712496836895127E-2</c:v>
                </c:pt>
                <c:pt idx="2558">
                  <c:v>1.370197276176377E-2</c:v>
                </c:pt>
                <c:pt idx="2559">
                  <c:v>1.3692971143512978E-2</c:v>
                </c:pt>
                <c:pt idx="2560">
                  <c:v>1.3682491502677863E-2</c:v>
                </c:pt>
                <c:pt idx="2561">
                  <c:v>1.3672035883987022E-2</c:v>
                </c:pt>
                <c:pt idx="2562">
                  <c:v>1.3661604354826551E-2</c:v>
                </c:pt>
                <c:pt idx="2563">
                  <c:v>1.3651196982182867E-2</c:v>
                </c:pt>
                <c:pt idx="2564">
                  <c:v>1.3640813833442067E-2</c:v>
                </c:pt>
                <c:pt idx="2565">
                  <c:v>1.3630454975590567E-2</c:v>
                </c:pt>
                <c:pt idx="2566">
                  <c:v>1.3620120475854591E-2</c:v>
                </c:pt>
                <c:pt idx="2567">
                  <c:v>1.3609810401780109E-2</c:v>
                </c:pt>
                <c:pt idx="2568">
                  <c:v>1.3599524820113729E-2</c:v>
                </c:pt>
                <c:pt idx="2569">
                  <c:v>1.3589263798241547E-2</c:v>
                </c:pt>
                <c:pt idx="2570">
                  <c:v>1.3579027403389787E-2</c:v>
                </c:pt>
                <c:pt idx="2571">
                  <c:v>1.3568815702784676E-2</c:v>
                </c:pt>
                <c:pt idx="2572">
                  <c:v>1.35586287635725E-2</c:v>
                </c:pt>
                <c:pt idx="2573">
                  <c:v>1.3548466652739677E-2</c:v>
                </c:pt>
                <c:pt idx="2574">
                  <c:v>1.353543767300458E-2</c:v>
                </c:pt>
                <c:pt idx="2575">
                  <c:v>1.3526774620329363E-2</c:v>
                </c:pt>
                <c:pt idx="2576">
                  <c:v>1.3518129964298353E-2</c:v>
                </c:pt>
                <c:pt idx="2577">
                  <c:v>1.3508067839884674E-2</c:v>
                </c:pt>
                <c:pt idx="2578">
                  <c:v>1.3498030880221279E-2</c:v>
                </c:pt>
                <c:pt idx="2579">
                  <c:v>1.3488019152134711E-2</c:v>
                </c:pt>
                <c:pt idx="2580">
                  <c:v>1.3478032723170941E-2</c:v>
                </c:pt>
                <c:pt idx="2581">
                  <c:v>1.3468071660156511E-2</c:v>
                </c:pt>
                <c:pt idx="2582">
                  <c:v>1.3458136030717327E-2</c:v>
                </c:pt>
                <c:pt idx="2583">
                  <c:v>1.3448225901759869E-2</c:v>
                </c:pt>
                <c:pt idx="2584">
                  <c:v>1.3438341340510362E-2</c:v>
                </c:pt>
                <c:pt idx="2585">
                  <c:v>1.3428482414354903E-2</c:v>
                </c:pt>
                <c:pt idx="2586">
                  <c:v>1.3418649190120036E-2</c:v>
                </c:pt>
                <c:pt idx="2587">
                  <c:v>1.3408841735351729E-2</c:v>
                </c:pt>
                <c:pt idx="2588">
                  <c:v>1.3399060117356143E-2</c:v>
                </c:pt>
                <c:pt idx="2589">
                  <c:v>1.3389304402720015E-2</c:v>
                </c:pt>
                <c:pt idx="2590">
                  <c:v>1.3379574659229121E-2</c:v>
                </c:pt>
                <c:pt idx="2591">
                  <c:v>1.3369870953869878E-2</c:v>
                </c:pt>
                <c:pt idx="2592">
                  <c:v>1.3360193353788574E-2</c:v>
                </c:pt>
                <c:pt idx="2593">
                  <c:v>1.335054192629137E-2</c:v>
                </c:pt>
                <c:pt idx="2594">
                  <c:v>1.3340916738524555E-2</c:v>
                </c:pt>
                <c:pt idx="2595">
                  <c:v>1.3331317857794289E-2</c:v>
                </c:pt>
                <c:pt idx="2596">
                  <c:v>1.3321745351007053E-2</c:v>
                </c:pt>
                <c:pt idx="2597">
                  <c:v>1.3312199285548942E-2</c:v>
                </c:pt>
                <c:pt idx="2598">
                  <c:v>1.3302679728726119E-2</c:v>
                </c:pt>
                <c:pt idx="2599">
                  <c:v>1.3293186747684871E-2</c:v>
                </c:pt>
                <c:pt idx="2600">
                  <c:v>1.3283720409331679E-2</c:v>
                </c:pt>
                <c:pt idx="2601">
                  <c:v>1.3274280781212511E-2</c:v>
                </c:pt>
                <c:pt idx="2602">
                  <c:v>1.326486793039372E-2</c:v>
                </c:pt>
                <c:pt idx="2603">
                  <c:v>1.3255481924101531E-2</c:v>
                </c:pt>
                <c:pt idx="2604">
                  <c:v>1.3246122829482232E-2</c:v>
                </c:pt>
                <c:pt idx="2605">
                  <c:v>1.3236790713682112E-2</c:v>
                </c:pt>
                <c:pt idx="2606">
                  <c:v>1.3227485644247139E-2</c:v>
                </c:pt>
                <c:pt idx="2607">
                  <c:v>1.3218207687843986E-2</c:v>
                </c:pt>
                <c:pt idx="2608">
                  <c:v>1.3208956912098557E-2</c:v>
                </c:pt>
                <c:pt idx="2609">
                  <c:v>1.3197103104403141E-2</c:v>
                </c:pt>
                <c:pt idx="2610">
                  <c:v>1.3187914707719628E-2</c:v>
                </c:pt>
                <c:pt idx="2611">
                  <c:v>1.3180060745838773E-2</c:v>
                </c:pt>
                <c:pt idx="2612">
                  <c:v>1.3170923290806158E-2</c:v>
                </c:pt>
                <c:pt idx="2613">
                  <c:v>1.3161813361834973E-2</c:v>
                </c:pt>
                <c:pt idx="2614">
                  <c:v>1.3152731026311315E-2</c:v>
                </c:pt>
                <c:pt idx="2615">
                  <c:v>1.3143676351061728E-2</c:v>
                </c:pt>
                <c:pt idx="2616">
                  <c:v>1.3134649403472309E-2</c:v>
                </c:pt>
                <c:pt idx="2617">
                  <c:v>1.3125650250769283E-2</c:v>
                </c:pt>
                <c:pt idx="2618">
                  <c:v>1.3116678960178874E-2</c:v>
                </c:pt>
                <c:pt idx="2619">
                  <c:v>1.3107735599007242E-2</c:v>
                </c:pt>
                <c:pt idx="2620">
                  <c:v>1.3098820234000996E-2</c:v>
                </c:pt>
                <c:pt idx="2621">
                  <c:v>1.3089932932865977E-2</c:v>
                </c:pt>
                <c:pt idx="2622">
                  <c:v>1.3081073762588602E-2</c:v>
                </c:pt>
                <c:pt idx="2623">
                  <c:v>1.3072242790395094E-2</c:v>
                </c:pt>
                <c:pt idx="2624">
                  <c:v>1.3063440083271871E-2</c:v>
                </c:pt>
                <c:pt idx="2625">
                  <c:v>1.3051387280276217E-2</c:v>
                </c:pt>
                <c:pt idx="2626">
                  <c:v>1.30459197338606E-2</c:v>
                </c:pt>
                <c:pt idx="2627">
                  <c:v>1.303595919522671E-2</c:v>
                </c:pt>
                <c:pt idx="2628">
                  <c:v>1.302851325168497E-2</c:v>
                </c:pt>
                <c:pt idx="2629">
                  <c:v>1.3019852879025962E-2</c:v>
                </c:pt>
                <c:pt idx="2630">
                  <c:v>1.3011221174714649E-2</c:v>
                </c:pt>
                <c:pt idx="2631">
                  <c:v>1.3002618205897321E-2</c:v>
                </c:pt>
                <c:pt idx="2632">
                  <c:v>1.2994044040119945E-2</c:v>
                </c:pt>
                <c:pt idx="2633">
                  <c:v>1.2985498744209067E-2</c:v>
                </c:pt>
                <c:pt idx="2634">
                  <c:v>1.297698238563072E-2</c:v>
                </c:pt>
                <c:pt idx="2635">
                  <c:v>1.2968495031371319E-2</c:v>
                </c:pt>
                <c:pt idx="2636">
                  <c:v>1.2960036748976833E-2</c:v>
                </c:pt>
                <c:pt idx="2637">
                  <c:v>1.2951607605113935E-2</c:v>
                </c:pt>
                <c:pt idx="2638">
                  <c:v>1.2943207667328593E-2</c:v>
                </c:pt>
                <c:pt idx="2639">
                  <c:v>1.2934837002926969E-2</c:v>
                </c:pt>
                <c:pt idx="2640">
                  <c:v>1.2926495678815542E-2</c:v>
                </c:pt>
                <c:pt idx="2641">
                  <c:v>1.2918183762300472E-2</c:v>
                </c:pt>
                <c:pt idx="2642">
                  <c:v>1.2909901320607986E-2</c:v>
                </c:pt>
                <c:pt idx="2643">
                  <c:v>1.2901648420964307E-2</c:v>
                </c:pt>
                <c:pt idx="2644">
                  <c:v>1.2893425130515723E-2</c:v>
                </c:pt>
                <c:pt idx="2645">
                  <c:v>1.2885231516408524E-2</c:v>
                </c:pt>
                <c:pt idx="2646">
                  <c:v>1.2877067646028806E-2</c:v>
                </c:pt>
                <c:pt idx="2647">
                  <c:v>1.2868933586362985E-2</c:v>
                </c:pt>
                <c:pt idx="2648">
                  <c:v>1.2860829404717222E-2</c:v>
                </c:pt>
                <c:pt idx="2649">
                  <c:v>1.2852755168077934E-2</c:v>
                </c:pt>
                <c:pt idx="2650">
                  <c:v>1.2844710943991089E-2</c:v>
                </c:pt>
                <c:pt idx="2651">
                  <c:v>1.2836696799602976E-2</c:v>
                </c:pt>
                <c:pt idx="2652">
                  <c:v>1.2828712801900011E-2</c:v>
                </c:pt>
                <c:pt idx="2653">
                  <c:v>1.2820759018028483E-2</c:v>
                </c:pt>
                <c:pt idx="2654">
                  <c:v>1.281283551553436E-2</c:v>
                </c:pt>
                <c:pt idx="2655">
                  <c:v>1.2804942361244187E-2</c:v>
                </c:pt>
                <c:pt idx="2656">
                  <c:v>1.2797079622544061E-2</c:v>
                </c:pt>
                <c:pt idx="2657">
                  <c:v>1.2789247366740142E-2</c:v>
                </c:pt>
                <c:pt idx="2658">
                  <c:v>1.2781445660978719E-2</c:v>
                </c:pt>
                <c:pt idx="2659">
                  <c:v>1.2773674572166271E-2</c:v>
                </c:pt>
                <c:pt idx="2660">
                  <c:v>1.2765934167768833E-2</c:v>
                </c:pt>
                <c:pt idx="2661">
                  <c:v>1.2755381935427579E-2</c:v>
                </c:pt>
                <c:pt idx="2662">
                  <c:v>1.2747715787417846E-2</c:v>
                </c:pt>
                <c:pt idx="2663">
                  <c:v>1.2741807694069962E-2</c:v>
                </c:pt>
                <c:pt idx="2664">
                  <c:v>1.2734195126533621E-2</c:v>
                </c:pt>
                <c:pt idx="2665">
                  <c:v>1.2726613588815994E-2</c:v>
                </c:pt>
                <c:pt idx="2666">
                  <c:v>1.271906314846305E-2</c:v>
                </c:pt>
                <c:pt idx="2667">
                  <c:v>1.2711543872301334E-2</c:v>
                </c:pt>
                <c:pt idx="2668">
                  <c:v>1.270405582755707E-2</c:v>
                </c:pt>
                <c:pt idx="2669">
                  <c:v>1.2696599081776228E-2</c:v>
                </c:pt>
                <c:pt idx="2670">
                  <c:v>1.2689173701865286E-2</c:v>
                </c:pt>
                <c:pt idx="2671">
                  <c:v>1.2681779755050471E-2</c:v>
                </c:pt>
                <c:pt idx="2672">
                  <c:v>1.2674417308637942E-2</c:v>
                </c:pt>
                <c:pt idx="2673">
                  <c:v>1.2667086429614116E-2</c:v>
                </c:pt>
                <c:pt idx="2674">
                  <c:v>1.2658598283284306E-2</c:v>
                </c:pt>
                <c:pt idx="2675">
                  <c:v>1.2648381021191923E-2</c:v>
                </c:pt>
                <c:pt idx="2676">
                  <c:v>1.2641163432025593E-2</c:v>
                </c:pt>
                <c:pt idx="2677">
                  <c:v>1.2633977717602107E-2</c:v>
                </c:pt>
                <c:pt idx="2678">
                  <c:v>1.2626823945067756E-2</c:v>
                </c:pt>
                <c:pt idx="2679">
                  <c:v>1.2618687403707085E-2</c:v>
                </c:pt>
                <c:pt idx="2680">
                  <c:v>1.2612612494251607E-2</c:v>
                </c:pt>
                <c:pt idx="2681">
                  <c:v>1.2605554950662068E-2</c:v>
                </c:pt>
                <c:pt idx="2682">
                  <c:v>1.2598529617866561E-2</c:v>
                </c:pt>
                <c:pt idx="2683">
                  <c:v>1.259153656269163E-2</c:v>
                </c:pt>
                <c:pt idx="2684">
                  <c:v>1.2584575852923052E-2</c:v>
                </c:pt>
                <c:pt idx="2685">
                  <c:v>1.25776475552275E-2</c:v>
                </c:pt>
                <c:pt idx="2686">
                  <c:v>1.2570751737230879E-2</c:v>
                </c:pt>
                <c:pt idx="2687">
                  <c:v>1.256388846559986E-2</c:v>
                </c:pt>
                <c:pt idx="2688">
                  <c:v>1.255705780812022E-2</c:v>
                </c:pt>
                <c:pt idx="2689">
                  <c:v>1.2550259831618504E-2</c:v>
                </c:pt>
                <c:pt idx="2690">
                  <c:v>1.2543494603480809E-2</c:v>
                </c:pt>
                <c:pt idx="2691">
                  <c:v>1.2536762190693551E-2</c:v>
                </c:pt>
                <c:pt idx="2692">
                  <c:v>1.2530062660802699E-2</c:v>
                </c:pt>
                <c:pt idx="2693">
                  <c:v>1.2523396080554861E-2</c:v>
                </c:pt>
                <c:pt idx="2694">
                  <c:v>1.2516762517575941E-2</c:v>
                </c:pt>
                <c:pt idx="2695">
                  <c:v>1.2510162038772421E-2</c:v>
                </c:pt>
                <c:pt idx="2696">
                  <c:v>1.2503594711370525E-2</c:v>
                </c:pt>
                <c:pt idx="2697">
                  <c:v>1.2497060602676413E-2</c:v>
                </c:pt>
                <c:pt idx="2698">
                  <c:v>1.2490559779996246E-2</c:v>
                </c:pt>
                <c:pt idx="2699">
                  <c:v>1.2484092310316441E-2</c:v>
                </c:pt>
                <c:pt idx="2700">
                  <c:v>1.2477658260783286E-2</c:v>
                </c:pt>
                <c:pt idx="2701">
                  <c:v>1.2471257698862814E-2</c:v>
                </c:pt>
                <c:pt idx="2702">
                  <c:v>1.2464890691541441E-2</c:v>
                </c:pt>
                <c:pt idx="2703">
                  <c:v>1.2458557305965456E-2</c:v>
                </c:pt>
                <c:pt idx="2704">
                  <c:v>1.245225760944102E-2</c:v>
                </c:pt>
                <c:pt idx="2705">
                  <c:v>1.2445991669434164E-2</c:v>
                </c:pt>
                <c:pt idx="2706">
                  <c:v>1.2439759552611562E-2</c:v>
                </c:pt>
                <c:pt idx="2707">
                  <c:v>1.2433561326519182E-2</c:v>
                </c:pt>
                <c:pt idx="2708">
                  <c:v>1.2427397058223377E-2</c:v>
                </c:pt>
                <c:pt idx="2709">
                  <c:v>1.2421266815030307E-2</c:v>
                </c:pt>
                <c:pt idx="2710">
                  <c:v>1.2415170664006325E-2</c:v>
                </c:pt>
                <c:pt idx="2711">
                  <c:v>1.2409108672457592E-2</c:v>
                </c:pt>
                <c:pt idx="2712">
                  <c:v>1.2403080907770203E-2</c:v>
                </c:pt>
                <c:pt idx="2713">
                  <c:v>1.2395168704477655E-2</c:v>
                </c:pt>
                <c:pt idx="2714">
                  <c:v>1.2390279834049167E-2</c:v>
                </c:pt>
                <c:pt idx="2715">
                  <c:v>1.2385203644660336E-2</c:v>
                </c:pt>
                <c:pt idx="2716">
                  <c:v>1.2379313458321661E-2</c:v>
                </c:pt>
                <c:pt idx="2717">
                  <c:v>1.2373457834415902E-2</c:v>
                </c:pt>
                <c:pt idx="2718">
                  <c:v>1.2367636840489027E-2</c:v>
                </c:pt>
                <c:pt idx="2719">
                  <c:v>1.2361850543607389E-2</c:v>
                </c:pt>
                <c:pt idx="2720">
                  <c:v>1.235609901083734E-2</c:v>
                </c:pt>
                <c:pt idx="2721">
                  <c:v>1.2350382309485042E-2</c:v>
                </c:pt>
                <c:pt idx="2722">
                  <c:v>1.2344700506696782E-2</c:v>
                </c:pt>
                <c:pt idx="2723">
                  <c:v>1.2339053669858657E-2</c:v>
                </c:pt>
                <c:pt idx="2724">
                  <c:v>1.2333441865957084E-2</c:v>
                </c:pt>
                <c:pt idx="2725">
                  <c:v>1.2327865162218288E-2</c:v>
                </c:pt>
                <c:pt idx="2726">
                  <c:v>1.2322323625948428E-2</c:v>
                </c:pt>
                <c:pt idx="2727">
                  <c:v>1.2316817324293794E-2</c:v>
                </c:pt>
                <c:pt idx="2728">
                  <c:v>1.2311346324400674E-2</c:v>
                </c:pt>
                <c:pt idx="2729">
                  <c:v>1.2304364161872527E-2</c:v>
                </c:pt>
                <c:pt idx="2730">
                  <c:v>1.2300510498803874E-2</c:v>
                </c:pt>
                <c:pt idx="2731">
                  <c:v>1.2295145807472707E-2</c:v>
                </c:pt>
                <c:pt idx="2732">
                  <c:v>1.2289816686728017E-2</c:v>
                </c:pt>
                <c:pt idx="2733">
                  <c:v>1.2284523203796027E-2</c:v>
                </c:pt>
                <c:pt idx="2734">
                  <c:v>1.2279265425823027E-2</c:v>
                </c:pt>
                <c:pt idx="2735">
                  <c:v>1.2274043420035241E-2</c:v>
                </c:pt>
                <c:pt idx="2736">
                  <c:v>1.2268857253578958E-2</c:v>
                </c:pt>
                <c:pt idx="2737">
                  <c:v>1.2263706993760337E-2</c:v>
                </c:pt>
                <c:pt idx="2738">
                  <c:v>1.2258592707725668E-2</c:v>
                </c:pt>
                <c:pt idx="2739">
                  <c:v>1.225351446262124E-2</c:v>
                </c:pt>
                <c:pt idx="2740">
                  <c:v>1.224847232559334E-2</c:v>
                </c:pt>
                <c:pt idx="2741">
                  <c:v>1.2243466364108002E-2</c:v>
                </c:pt>
                <c:pt idx="2742">
                  <c:v>1.2238496645151642E-2</c:v>
                </c:pt>
                <c:pt idx="2743">
                  <c:v>1.2233563235870548E-2</c:v>
                </c:pt>
                <c:pt idx="2744">
                  <c:v>1.2228666203650818E-2</c:v>
                </c:pt>
                <c:pt idx="2745">
                  <c:v>1.2223805615558803E-2</c:v>
                </c:pt>
                <c:pt idx="2746">
                  <c:v>1.2218981538740792E-2</c:v>
                </c:pt>
                <c:pt idx="2747">
                  <c:v>1.2214194040582882E-2</c:v>
                </c:pt>
                <c:pt idx="2748">
                  <c:v>1.2209443188151425E-2</c:v>
                </c:pt>
                <c:pt idx="2749">
                  <c:v>1.2204729048592711E-2</c:v>
                </c:pt>
                <c:pt idx="2750">
                  <c:v>1.2200051689212899E-2</c:v>
                </c:pt>
                <c:pt idx="2751">
                  <c:v>1.2195411177318149E-2</c:v>
                </c:pt>
                <c:pt idx="2752">
                  <c:v>1.2190807579814944E-2</c:v>
                </c:pt>
                <c:pt idx="2753">
                  <c:v>1.2186240964169315E-2</c:v>
                </c:pt>
                <c:pt idx="2754">
                  <c:v>1.2181711397287742E-2</c:v>
                </c:pt>
                <c:pt idx="2755">
                  <c:v>1.2177218946716195E-2</c:v>
                </c:pt>
                <c:pt idx="2756">
                  <c:v>1.217276367944109E-2</c:v>
                </c:pt>
                <c:pt idx="2757">
                  <c:v>1.2168345662608715E-2</c:v>
                </c:pt>
                <c:pt idx="2758">
                  <c:v>1.2163964963605167E-2</c:v>
                </c:pt>
                <c:pt idx="2759">
                  <c:v>1.2159621649496799E-2</c:v>
                </c:pt>
                <c:pt idx="2760">
                  <c:v>1.2155315787509835E-2</c:v>
                </c:pt>
                <c:pt idx="2761">
                  <c:v>1.21510474448705E-2</c:v>
                </c:pt>
                <c:pt idx="2762">
                  <c:v>1.2146816688805018E-2</c:v>
                </c:pt>
                <c:pt idx="2763">
                  <c:v>1.2142623586379742E-2</c:v>
                </c:pt>
                <c:pt idx="2764">
                  <c:v>1.2138468204900832E-2</c:v>
                </c:pt>
                <c:pt idx="2765">
                  <c:v>1.2134350611514577E-2</c:v>
                </c:pt>
                <c:pt idx="2766">
                  <c:v>1.2130270873367266E-2</c:v>
                </c:pt>
                <c:pt idx="2767">
                  <c:v>1.2126229057924931E-2</c:v>
                </c:pt>
                <c:pt idx="2768">
                  <c:v>1.2122225232094053E-2</c:v>
                </c:pt>
                <c:pt idx="2769">
                  <c:v>1.2118259463180792E-2</c:v>
                </c:pt>
                <c:pt idx="2770">
                  <c:v>1.2114331818331436E-2</c:v>
                </c:pt>
                <c:pt idx="2771">
                  <c:v>1.2110442364852148E-2</c:v>
                </c:pt>
                <c:pt idx="2772">
                  <c:v>1.2106591169809278E-2</c:v>
                </c:pt>
                <c:pt idx="2773">
                  <c:v>1.2102778300588923E-2</c:v>
                </c:pt>
                <c:pt idx="2774">
                  <c:v>1.2099003824097565E-2</c:v>
                </c:pt>
                <c:pt idx="2775">
                  <c:v>1.2095267807881172E-2</c:v>
                </c:pt>
                <c:pt idx="2776">
                  <c:v>1.2091570318846223E-2</c:v>
                </c:pt>
                <c:pt idx="2777">
                  <c:v>1.2087911424298881E-2</c:v>
                </c:pt>
                <c:pt idx="2778">
                  <c:v>1.2084291191545304E-2</c:v>
                </c:pt>
                <c:pt idx="2779">
                  <c:v>1.2080709687571911E-2</c:v>
                </c:pt>
                <c:pt idx="2780">
                  <c:v>1.2076161912775163E-2</c:v>
                </c:pt>
                <c:pt idx="2781">
                  <c:v>1.2073663135190316E-2</c:v>
                </c:pt>
                <c:pt idx="2782">
                  <c:v>1.2070198221154627E-2</c:v>
                </c:pt>
                <c:pt idx="2783">
                  <c:v>1.2066772304724083E-2</c:v>
                </c:pt>
                <c:pt idx="2784">
                  <c:v>1.2063385453284781E-2</c:v>
                </c:pt>
                <c:pt idx="2785">
                  <c:v>1.2060037733823137E-2</c:v>
                </c:pt>
                <c:pt idx="2786">
                  <c:v>1.2056729213645312E-2</c:v>
                </c:pt>
                <c:pt idx="2787">
                  <c:v>1.2053459959977531E-2</c:v>
                </c:pt>
                <c:pt idx="2788">
                  <c:v>1.2050230040046017E-2</c:v>
                </c:pt>
                <c:pt idx="2789">
                  <c:v>1.2047039520917124E-2</c:v>
                </c:pt>
                <c:pt idx="2790">
                  <c:v>1.2043888469897013E-2</c:v>
                </c:pt>
                <c:pt idx="2791">
                  <c:v>1.2040776954052035E-2</c:v>
                </c:pt>
                <c:pt idx="2792">
                  <c:v>1.2037705040848223E-2</c:v>
                </c:pt>
                <c:pt idx="2793">
                  <c:v>1.2034672797112123E-2</c:v>
                </c:pt>
                <c:pt idx="2794">
                  <c:v>1.2031680290229829E-2</c:v>
                </c:pt>
                <c:pt idx="2795">
                  <c:v>1.202872758758744E-2</c:v>
                </c:pt>
                <c:pt idx="2796">
                  <c:v>1.2025814756171371E-2</c:v>
                </c:pt>
                <c:pt idx="2797">
                  <c:v>1.2022941863127912E-2</c:v>
                </c:pt>
                <c:pt idx="2798">
                  <c:v>1.2020108975763222E-2</c:v>
                </c:pt>
                <c:pt idx="2799">
                  <c:v>1.2017316161383462E-2</c:v>
                </c:pt>
                <c:pt idx="2800">
                  <c:v>1.2014563486895113E-2</c:v>
                </c:pt>
                <c:pt idx="2801">
                  <c:v>1.2011851019764208E-2</c:v>
                </c:pt>
                <c:pt idx="2802">
                  <c:v>1.2009178827057099E-2</c:v>
                </c:pt>
                <c:pt idx="2803">
                  <c:v>1.2006546975920074E-2</c:v>
                </c:pt>
                <c:pt idx="2804">
                  <c:v>1.200395553373923E-2</c:v>
                </c:pt>
                <c:pt idx="2805">
                  <c:v>1.2001404567500984E-2</c:v>
                </c:pt>
                <c:pt idx="2806">
                  <c:v>1.1998894144591432E-2</c:v>
                </c:pt>
                <c:pt idx="2807">
                  <c:v>1.1996424332076927E-2</c:v>
                </c:pt>
                <c:pt idx="2808">
                  <c:v>1.1993995197263629E-2</c:v>
                </c:pt>
                <c:pt idx="2809">
                  <c:v>1.1991606807297828E-2</c:v>
                </c:pt>
                <c:pt idx="2810">
                  <c:v>1.1989259229245874E-2</c:v>
                </c:pt>
                <c:pt idx="2811">
                  <c:v>1.1986952530573802E-2</c:v>
                </c:pt>
                <c:pt idx="2812">
                  <c:v>1.1984686778188092E-2</c:v>
                </c:pt>
                <c:pt idx="2813">
                  <c:v>1.1982462039634711E-2</c:v>
                </c:pt>
                <c:pt idx="2814">
                  <c:v>1.1980278381740206E-2</c:v>
                </c:pt>
                <c:pt idx="2815">
                  <c:v>1.1978135871890672E-2</c:v>
                </c:pt>
                <c:pt idx="2816">
                  <c:v>1.1976034577392269E-2</c:v>
                </c:pt>
                <c:pt idx="2817">
                  <c:v>1.1973683651698153E-2</c:v>
                </c:pt>
                <c:pt idx="2818">
                  <c:v>1.1971955902874143E-2</c:v>
                </c:pt>
                <c:pt idx="2819">
                  <c:v>1.1969978656987124E-2</c:v>
                </c:pt>
                <c:pt idx="2820">
                  <c:v>1.1968042895436071E-2</c:v>
                </c:pt>
                <c:pt idx="2821">
                  <c:v>1.1966148684887656E-2</c:v>
                </c:pt>
                <c:pt idx="2822">
                  <c:v>1.1964296092967786E-2</c:v>
                </c:pt>
                <c:pt idx="2823">
                  <c:v>1.1962485186503002E-2</c:v>
                </c:pt>
                <c:pt idx="2824">
                  <c:v>1.196071603295934E-2</c:v>
                </c:pt>
                <c:pt idx="2825">
                  <c:v>1.195898869940315E-2</c:v>
                </c:pt>
                <c:pt idx="2826">
                  <c:v>1.1957303253060658E-2</c:v>
                </c:pt>
                <c:pt idx="2827">
                  <c:v>1.1955659761158088E-2</c:v>
                </c:pt>
                <c:pt idx="2828">
                  <c:v>1.1954058290841729E-2</c:v>
                </c:pt>
                <c:pt idx="2829">
                  <c:v>1.1952498909337805E-2</c:v>
                </c:pt>
                <c:pt idx="2830">
                  <c:v>1.1950555943229801E-2</c:v>
                </c:pt>
                <c:pt idx="2831">
                  <c:v>1.1949506681432354E-2</c:v>
                </c:pt>
                <c:pt idx="2832">
                  <c:v>1.1948073969643147E-2</c:v>
                </c:pt>
                <c:pt idx="2833">
                  <c:v>1.1946683615411402E-2</c:v>
                </c:pt>
                <c:pt idx="2834">
                  <c:v>1.1945335685883407E-2</c:v>
                </c:pt>
                <c:pt idx="2835">
                  <c:v>1.1943847230044824E-2</c:v>
                </c:pt>
                <c:pt idx="2836">
                  <c:v>1.1942767370243246E-2</c:v>
                </c:pt>
                <c:pt idx="2837">
                  <c:v>1.1941547118343721E-2</c:v>
                </c:pt>
                <c:pt idx="2838">
                  <c:v>1.1940369560052844E-2</c:v>
                </c:pt>
                <c:pt idx="2839">
                  <c:v>1.1939234762676776E-2</c:v>
                </c:pt>
                <c:pt idx="2840">
                  <c:v>1.1938142793201934E-2</c:v>
                </c:pt>
                <c:pt idx="2841">
                  <c:v>1.1937093718934477E-2</c:v>
                </c:pt>
                <c:pt idx="2842">
                  <c:v>1.1936087607100632E-2</c:v>
                </c:pt>
                <c:pt idx="2843">
                  <c:v>1.1935124524926621E-2</c:v>
                </c:pt>
                <c:pt idx="2844">
                  <c:v>1.1934204539398863E-2</c:v>
                </c:pt>
                <c:pt idx="2845">
                  <c:v>1.1933327717983389E-2</c:v>
                </c:pt>
                <c:pt idx="2846">
                  <c:v>1.1932494127666615E-2</c:v>
                </c:pt>
                <c:pt idx="2847">
                  <c:v>1.1931703835754703E-2</c:v>
                </c:pt>
                <c:pt idx="2848">
                  <c:v>1.1930956909553814E-2</c:v>
                </c:pt>
                <c:pt idx="2849">
                  <c:v>1.1930253415970427E-2</c:v>
                </c:pt>
                <c:pt idx="2850">
                  <c:v>1.1929593422550511E-2</c:v>
                </c:pt>
                <c:pt idx="2851">
                  <c:v>1.192897699612061E-2</c:v>
                </c:pt>
                <c:pt idx="2852">
                  <c:v>1.1928404204226695E-2</c:v>
                </c:pt>
                <c:pt idx="2853">
                  <c:v>1.192787511385518E-2</c:v>
                </c:pt>
                <c:pt idx="2854">
                  <c:v>1.1927389792312226E-2</c:v>
                </c:pt>
                <c:pt idx="2855">
                  <c:v>1.1926948306664187E-2</c:v>
                </c:pt>
                <c:pt idx="2856">
                  <c:v>1.1926550724377094E-2</c:v>
                </c:pt>
                <c:pt idx="2857">
                  <c:v>1.1926197112357428E-2</c:v>
                </c:pt>
                <c:pt idx="2858">
                  <c:v>1.192588753791135E-2</c:v>
                </c:pt>
                <c:pt idx="2859">
                  <c:v>1.1925622068265085E-2</c:v>
                </c:pt>
                <c:pt idx="2860">
                  <c:v>1.1925400770644856E-2</c:v>
                </c:pt>
                <c:pt idx="2861">
                  <c:v>1.1925223712196953E-2</c:v>
                </c:pt>
                <c:pt idx="2862">
                  <c:v>1.1925090959987728E-2</c:v>
                </c:pt>
                <c:pt idx="2863">
                  <c:v>1.1925002581483213E-2</c:v>
                </c:pt>
                <c:pt idx="2864">
                  <c:v>1.1924958643749761E-2</c:v>
                </c:pt>
                <c:pt idx="2865">
                  <c:v>1.1924959213933661E-2</c:v>
                </c:pt>
                <c:pt idx="2866">
                  <c:v>1.1925004359261138E-2</c:v>
                </c:pt>
                <c:pt idx="2867">
                  <c:v>1.1925094147198223E-2</c:v>
                </c:pt>
                <c:pt idx="2868">
                  <c:v>1.1925228644571462E-2</c:v>
                </c:pt>
                <c:pt idx="2869">
                  <c:v>1.1925467373528065E-2</c:v>
                </c:pt>
                <c:pt idx="2870">
                  <c:v>1.1925704316473329E-2</c:v>
                </c:pt>
                <c:pt idx="2871">
                  <c:v>1.1925943168851205E-2</c:v>
                </c:pt>
                <c:pt idx="2872">
                  <c:v>1.1926263607486831E-2</c:v>
                </c:pt>
                <c:pt idx="2873">
                  <c:v>1.192662910128206E-2</c:v>
                </c:pt>
                <c:pt idx="2874">
                  <c:v>1.1927039717303245E-2</c:v>
                </c:pt>
                <c:pt idx="2875">
                  <c:v>1.1927495523096354E-2</c:v>
                </c:pt>
                <c:pt idx="2876">
                  <c:v>1.1927996585567868E-2</c:v>
                </c:pt>
                <c:pt idx="2877">
                  <c:v>1.1928542972103884E-2</c:v>
                </c:pt>
                <c:pt idx="2878">
                  <c:v>1.1929134749690817E-2</c:v>
                </c:pt>
                <c:pt idx="2879">
                  <c:v>1.1929771985714765E-2</c:v>
                </c:pt>
                <c:pt idx="2880">
                  <c:v>1.1930454747242081E-2</c:v>
                </c:pt>
                <c:pt idx="2881">
                  <c:v>1.1931183101578924E-2</c:v>
                </c:pt>
                <c:pt idx="2882">
                  <c:v>1.1931957115871583E-2</c:v>
                </c:pt>
                <c:pt idx="2883">
                  <c:v>1.1932776857346283E-2</c:v>
                </c:pt>
                <c:pt idx="2884">
                  <c:v>1.1933642393149313E-2</c:v>
                </c:pt>
                <c:pt idx="2885">
                  <c:v>1.1934822622743368E-2</c:v>
                </c:pt>
                <c:pt idx="2886">
                  <c:v>1.1935511116645259E-2</c:v>
                </c:pt>
                <c:pt idx="2887">
                  <c:v>1.1936661529290404E-2</c:v>
                </c:pt>
                <c:pt idx="2888">
                  <c:v>1.1937563824169217E-2</c:v>
                </c:pt>
                <c:pt idx="2889">
                  <c:v>1.1938659339847391E-2</c:v>
                </c:pt>
                <c:pt idx="2890">
                  <c:v>1.1939801053051369E-2</c:v>
                </c:pt>
                <c:pt idx="2891">
                  <c:v>1.1940989031007376E-2</c:v>
                </c:pt>
                <c:pt idx="2892">
                  <c:v>1.1942223340941638E-2</c:v>
                </c:pt>
                <c:pt idx="2893">
                  <c:v>1.1943504050080378E-2</c:v>
                </c:pt>
                <c:pt idx="2894">
                  <c:v>1.1944831225569885E-2</c:v>
                </c:pt>
                <c:pt idx="2895">
                  <c:v>1.1946204934556448E-2</c:v>
                </c:pt>
                <c:pt idx="2896">
                  <c:v>1.1947625244346227E-2</c:v>
                </c:pt>
                <c:pt idx="2897">
                  <c:v>1.1949092222165447E-2</c:v>
                </c:pt>
                <c:pt idx="2898">
                  <c:v>1.1950605935080461E-2</c:v>
                </c:pt>
                <c:pt idx="2899">
                  <c:v>1.1952166450397428E-2</c:v>
                </c:pt>
                <c:pt idx="2900">
                  <c:v>1.1953773835182702E-2</c:v>
                </c:pt>
                <c:pt idx="2901">
                  <c:v>1.1955428156822379E-2</c:v>
                </c:pt>
                <c:pt idx="2902">
                  <c:v>1.1957129482382811E-2</c:v>
                </c:pt>
                <c:pt idx="2903">
                  <c:v>1.1958877879010288E-2</c:v>
                </c:pt>
                <c:pt idx="2904">
                  <c:v>1.1960673414170842E-2</c:v>
                </c:pt>
                <c:pt idx="2905">
                  <c:v>1.1962516154850888E-2</c:v>
                </c:pt>
                <c:pt idx="2906">
                  <c:v>1.1964406168276653E-2</c:v>
                </c:pt>
                <c:pt idx="2907">
                  <c:v>1.1966343521674361E-2</c:v>
                </c:pt>
                <c:pt idx="2908">
                  <c:v>1.1968328282270235E-2</c:v>
                </c:pt>
                <c:pt idx="2909">
                  <c:v>1.1970360517050693E-2</c:v>
                </c:pt>
                <c:pt idx="2910">
                  <c:v>1.1972440293561704E-2</c:v>
                </c:pt>
                <c:pt idx="2911">
                  <c:v>1.1974567678789683E-2</c:v>
                </c:pt>
                <c:pt idx="2912">
                  <c:v>1.1976742740040791E-2</c:v>
                </c:pt>
                <c:pt idx="2913">
                  <c:v>1.1978965544381381E-2</c:v>
                </c:pt>
                <c:pt idx="2914">
                  <c:v>1.1981236159037678E-2</c:v>
                </c:pt>
                <c:pt idx="2915">
                  <c:v>1.1983554651315842E-2</c:v>
                </c:pt>
                <c:pt idx="2916">
                  <c:v>1.1985921088362161E-2</c:v>
                </c:pt>
                <c:pt idx="2917">
                  <c:v>1.1988335537402861E-2</c:v>
                </c:pt>
                <c:pt idx="2918">
                  <c:v>1.1990798065584229E-2</c:v>
                </c:pt>
                <c:pt idx="2919">
                  <c:v>1.1993308740132491E-2</c:v>
                </c:pt>
                <c:pt idx="2920">
                  <c:v>1.1995867628193935E-2</c:v>
                </c:pt>
                <c:pt idx="2921">
                  <c:v>1.199922857971103E-2</c:v>
                </c:pt>
                <c:pt idx="2922">
                  <c:v>1.2001897922617744E-2</c:v>
                </c:pt>
                <c:pt idx="2923">
                  <c:v>1.2004224478046055E-2</c:v>
                </c:pt>
                <c:pt idx="2924">
                  <c:v>1.2006983823997786E-2</c:v>
                </c:pt>
                <c:pt idx="2925">
                  <c:v>1.2009791729106212E-2</c:v>
                </c:pt>
                <c:pt idx="2926">
                  <c:v>1.2012648260437686E-2</c:v>
                </c:pt>
                <c:pt idx="2927">
                  <c:v>1.2015553485458241E-2</c:v>
                </c:pt>
                <c:pt idx="2928">
                  <c:v>1.2018507471314166E-2</c:v>
                </c:pt>
                <c:pt idx="2929">
                  <c:v>1.2021510285071813E-2</c:v>
                </c:pt>
                <c:pt idx="2930">
                  <c:v>1.2024561993877469E-2</c:v>
                </c:pt>
                <c:pt idx="2931">
                  <c:v>1.202766266519717E-2</c:v>
                </c:pt>
                <c:pt idx="2932">
                  <c:v>1.2030812366097265E-2</c:v>
                </c:pt>
                <c:pt idx="2933">
                  <c:v>1.2034011163644109E-2</c:v>
                </c:pt>
                <c:pt idx="2934">
                  <c:v>1.2037259125223798E-2</c:v>
                </c:pt>
                <c:pt idx="2935">
                  <c:v>1.2040556317902684E-2</c:v>
                </c:pt>
                <c:pt idx="2936">
                  <c:v>1.2045755497309685E-2</c:v>
                </c:pt>
                <c:pt idx="2937">
                  <c:v>1.2047298665782691E-2</c:v>
                </c:pt>
                <c:pt idx="2938">
                  <c:v>1.2050743955276388E-2</c:v>
                </c:pt>
                <c:pt idx="2939">
                  <c:v>1.2054692215395235E-2</c:v>
                </c:pt>
                <c:pt idx="2940">
                  <c:v>1.205829348827514E-2</c:v>
                </c:pt>
                <c:pt idx="2941">
                  <c:v>1.2061894575383647E-2</c:v>
                </c:pt>
                <c:pt idx="2942">
                  <c:v>1.2065545373607378E-2</c:v>
                </c:pt>
                <c:pt idx="2943">
                  <c:v>1.2069245950252494E-2</c:v>
                </c:pt>
                <c:pt idx="2944">
                  <c:v>1.2072996372545219E-2</c:v>
                </c:pt>
                <c:pt idx="2945">
                  <c:v>1.2076796707551907E-2</c:v>
                </c:pt>
                <c:pt idx="2946">
                  <c:v>1.2080647022578717E-2</c:v>
                </c:pt>
                <c:pt idx="2947">
                  <c:v>1.2084547384771938E-2</c:v>
                </c:pt>
                <c:pt idx="2948">
                  <c:v>1.2088497861357794E-2</c:v>
                </c:pt>
                <c:pt idx="2949">
                  <c:v>1.2092498519482575E-2</c:v>
                </c:pt>
                <c:pt idx="2950">
                  <c:v>1.2096549426452441E-2</c:v>
                </c:pt>
                <c:pt idx="2951">
                  <c:v>1.210065064941368E-2</c:v>
                </c:pt>
                <c:pt idx="2952">
                  <c:v>1.2104802255512581E-2</c:v>
                </c:pt>
                <c:pt idx="2953">
                  <c:v>1.2109004311975369E-2</c:v>
                </c:pt>
                <c:pt idx="2954">
                  <c:v>1.2113256886028267E-2</c:v>
                </c:pt>
                <c:pt idx="2955">
                  <c:v>1.2117560044897502E-2</c:v>
                </c:pt>
                <c:pt idx="2956">
                  <c:v>1.2121913855809296E-2</c:v>
                </c:pt>
                <c:pt idx="2957">
                  <c:v>1.2126318385830004E-2</c:v>
                </c:pt>
                <c:pt idx="2958">
                  <c:v>1.2130773702345721E-2</c:v>
                </c:pt>
                <c:pt idx="2959">
                  <c:v>1.2135279872422799E-2</c:v>
                </c:pt>
                <c:pt idx="2960">
                  <c:v>1.2139836963287465E-2</c:v>
                </c:pt>
                <c:pt idx="2961">
                  <c:v>1.2144445042006069E-2</c:v>
                </c:pt>
                <c:pt idx="2962">
                  <c:v>1.2149104176124581E-2</c:v>
                </c:pt>
                <c:pt idx="2963">
                  <c:v>1.2153814432549481E-2</c:v>
                </c:pt>
                <c:pt idx="2964">
                  <c:v>1.215857587858693E-2</c:v>
                </c:pt>
                <c:pt idx="2965">
                  <c:v>1.2163388581463153E-2</c:v>
                </c:pt>
                <c:pt idx="2966">
                  <c:v>1.2168252608244501E-2</c:v>
                </c:pt>
                <c:pt idx="2967">
                  <c:v>1.2173168026317072E-2</c:v>
                </c:pt>
                <c:pt idx="2968">
                  <c:v>1.2178134902747217E-2</c:v>
                </c:pt>
                <c:pt idx="2969">
                  <c:v>1.2183153304841099E-2</c:v>
                </c:pt>
                <c:pt idx="2970">
                  <c:v>1.2188223299745005E-2</c:v>
                </c:pt>
                <c:pt idx="2971">
                  <c:v>1.2193344954605223E-2</c:v>
                </c:pt>
                <c:pt idx="2972">
                  <c:v>1.2198518336647979E-2</c:v>
                </c:pt>
                <c:pt idx="2973">
                  <c:v>1.2206752608792115E-2</c:v>
                </c:pt>
                <c:pt idx="2974">
                  <c:v>1.22120593123487E-2</c:v>
                </c:pt>
                <c:pt idx="2975">
                  <c:v>1.2216296507743252E-2</c:v>
                </c:pt>
                <c:pt idx="2976">
                  <c:v>1.2221692705791654E-2</c:v>
                </c:pt>
                <c:pt idx="2977">
                  <c:v>1.2227140989962137E-2</c:v>
                </c:pt>
                <c:pt idx="2978">
                  <c:v>1.2232641427480928E-2</c:v>
                </c:pt>
                <c:pt idx="2979">
                  <c:v>1.2238194085494314E-2</c:v>
                </c:pt>
                <c:pt idx="2980">
                  <c:v>1.2243799031308455E-2</c:v>
                </c:pt>
                <c:pt idx="2981">
                  <c:v>1.2249456332069641E-2</c:v>
                </c:pt>
                <c:pt idx="2982">
                  <c:v>1.2255166055030742E-2</c:v>
                </c:pt>
                <c:pt idx="2983">
                  <c:v>1.2260928267338045E-2</c:v>
                </c:pt>
                <c:pt idx="2984">
                  <c:v>1.2266743036297711E-2</c:v>
                </c:pt>
                <c:pt idx="2985">
                  <c:v>1.2272610429029385E-2</c:v>
                </c:pt>
                <c:pt idx="2986">
                  <c:v>1.2280664544404019E-2</c:v>
                </c:pt>
                <c:pt idx="2987">
                  <c:v>1.2285799936355701E-2</c:v>
                </c:pt>
                <c:pt idx="2988">
                  <c:v>1.2291840296088097E-2</c:v>
                </c:pt>
                <c:pt idx="2989">
                  <c:v>1.2297933564218155E-2</c:v>
                </c:pt>
                <c:pt idx="2990">
                  <c:v>1.2304079807412549E-2</c:v>
                </c:pt>
                <c:pt idx="2991">
                  <c:v>1.2311169039174175E-2</c:v>
                </c:pt>
                <c:pt idx="2992">
                  <c:v>1.2316531488298921E-2</c:v>
                </c:pt>
                <c:pt idx="2993">
                  <c:v>1.2322837060523284E-2</c:v>
                </c:pt>
                <c:pt idx="2994">
                  <c:v>1.2329195876796817E-2</c:v>
                </c:pt>
                <c:pt idx="2995">
                  <c:v>1.2335608004265808E-2</c:v>
                </c:pt>
                <c:pt idx="2996">
                  <c:v>1.2342073510156482E-2</c:v>
                </c:pt>
                <c:pt idx="2997">
                  <c:v>1.2348592461774999E-2</c:v>
                </c:pt>
                <c:pt idx="2998">
                  <c:v>1.2355164926187712E-2</c:v>
                </c:pt>
                <c:pt idx="2999">
                  <c:v>1.2361790970700781E-2</c:v>
                </c:pt>
                <c:pt idx="3000">
                  <c:v>1.2368470662540432E-2</c:v>
                </c:pt>
                <c:pt idx="3001">
                  <c:v>1.2375204068773016E-2</c:v>
                </c:pt>
                <c:pt idx="3002">
                  <c:v>1.2381991256624758E-2</c:v>
                </c:pt>
                <c:pt idx="3003">
                  <c:v>1.2388832293561691E-2</c:v>
                </c:pt>
                <c:pt idx="3004">
                  <c:v>1.2395727246490296E-2</c:v>
                </c:pt>
                <c:pt idx="3005">
                  <c:v>1.240267618255686E-2</c:v>
                </c:pt>
                <c:pt idx="3006">
                  <c:v>1.2409679169227417E-2</c:v>
                </c:pt>
                <c:pt idx="3007">
                  <c:v>1.2416736273648254E-2</c:v>
                </c:pt>
                <c:pt idx="3008">
                  <c:v>1.242384756280579E-2</c:v>
                </c:pt>
                <c:pt idx="3009">
                  <c:v>1.2431013104086119E-2</c:v>
                </c:pt>
                <c:pt idx="3010">
                  <c:v>1.2438232964715468E-2</c:v>
                </c:pt>
                <c:pt idx="3011">
                  <c:v>1.2445507211920059E-2</c:v>
                </c:pt>
                <c:pt idx="3012">
                  <c:v>1.2452823131949842E-2</c:v>
                </c:pt>
                <c:pt idx="3013">
                  <c:v>1.2460135912810699E-2</c:v>
                </c:pt>
                <c:pt idx="3014">
                  <c:v>1.2467441548347225E-2</c:v>
                </c:pt>
                <c:pt idx="3015">
                  <c:v>1.2474740011301222E-2</c:v>
                </c:pt>
                <c:pt idx="3016">
                  <c:v>1.2482031274654304E-2</c:v>
                </c:pt>
                <c:pt idx="3017">
                  <c:v>1.2489315310988403E-2</c:v>
                </c:pt>
                <c:pt idx="3018">
                  <c:v>1.2496592093205194E-2</c:v>
                </c:pt>
                <c:pt idx="3019">
                  <c:v>1.2503861594046484E-2</c:v>
                </c:pt>
                <c:pt idx="3020">
                  <c:v>1.2511123786413947E-2</c:v>
                </c:pt>
                <c:pt idx="3021">
                  <c:v>1.2518378642889516E-2</c:v>
                </c:pt>
                <c:pt idx="3022">
                  <c:v>1.2525626136454804E-2</c:v>
                </c:pt>
                <c:pt idx="3023">
                  <c:v>1.2532866239851614E-2</c:v>
                </c:pt>
                <c:pt idx="3024">
                  <c:v>1.2540098925821752E-2</c:v>
                </c:pt>
                <c:pt idx="3025">
                  <c:v>1.2548355735217953E-2</c:v>
                </c:pt>
                <c:pt idx="3026">
                  <c:v>1.2555572435095641E-2</c:v>
                </c:pt>
                <c:pt idx="3027">
                  <c:v>1.2561752207149723E-2</c:v>
                </c:pt>
                <c:pt idx="3028">
                  <c:v>1.2568954951390765E-2</c:v>
                </c:pt>
                <c:pt idx="3029">
                  <c:v>1.2576150142233899E-2</c:v>
                </c:pt>
                <c:pt idx="3030">
                  <c:v>1.2583337752340995E-2</c:v>
                </c:pt>
                <c:pt idx="3031">
                  <c:v>1.2590517754613728E-2</c:v>
                </c:pt>
                <c:pt idx="3032">
                  <c:v>1.2597690121793903E-2</c:v>
                </c:pt>
                <c:pt idx="3033">
                  <c:v>1.260485482670326E-2</c:v>
                </c:pt>
                <c:pt idx="3034">
                  <c:v>1.2612011841923731E-2</c:v>
                </c:pt>
                <c:pt idx="3035">
                  <c:v>1.2619161140676738E-2</c:v>
                </c:pt>
                <c:pt idx="3036">
                  <c:v>1.2626302695384339E-2</c:v>
                </c:pt>
                <c:pt idx="3037">
                  <c:v>1.2633436478948212E-2</c:v>
                </c:pt>
                <c:pt idx="3038">
                  <c:v>1.2640562464190097E-2</c:v>
                </c:pt>
                <c:pt idx="3039">
                  <c:v>1.2647680623931734E-2</c:v>
                </c:pt>
                <c:pt idx="3040">
                  <c:v>1.2656821001026941E-2</c:v>
                </c:pt>
                <c:pt idx="3041">
                  <c:v>1.2661893357801546E-2</c:v>
                </c:pt>
                <c:pt idx="3042">
                  <c:v>1.2668987877573201E-2</c:v>
                </c:pt>
                <c:pt idx="3043">
                  <c:v>1.2676074462971698E-2</c:v>
                </c:pt>
                <c:pt idx="3044">
                  <c:v>1.2683153086658905E-2</c:v>
                </c:pt>
                <c:pt idx="3045">
                  <c:v>1.2690223721616434E-2</c:v>
                </c:pt>
                <c:pt idx="3046">
                  <c:v>1.2697286340586089E-2</c:v>
                </c:pt>
                <c:pt idx="3047">
                  <c:v>1.2704340916309675E-2</c:v>
                </c:pt>
                <c:pt idx="3048">
                  <c:v>1.2711387421528997E-2</c:v>
                </c:pt>
                <c:pt idx="3049">
                  <c:v>1.2718425829065794E-2</c:v>
                </c:pt>
                <c:pt idx="3050">
                  <c:v>1.2725456111901678E-2</c:v>
                </c:pt>
                <c:pt idx="3051">
                  <c:v>1.2732478242458711E-2</c:v>
                </c:pt>
                <c:pt idx="3052">
                  <c:v>1.2739492193958313E-2</c:v>
                </c:pt>
                <c:pt idx="3053">
                  <c:v>1.2746497938742607E-2</c:v>
                </c:pt>
                <c:pt idx="3054">
                  <c:v>1.2753495449873142E-2</c:v>
                </c:pt>
                <c:pt idx="3055">
                  <c:v>1.2760484700091723E-2</c:v>
                </c:pt>
                <c:pt idx="3056">
                  <c:v>1.2767465662140154E-2</c:v>
                </c:pt>
                <c:pt idx="3057">
                  <c:v>1.2774438309000047E-2</c:v>
                </c:pt>
                <c:pt idx="3058">
                  <c:v>1.2781402613253334E-2</c:v>
                </c:pt>
                <c:pt idx="3059">
                  <c:v>1.2788358547721757E-2</c:v>
                </c:pt>
                <c:pt idx="3060">
                  <c:v>1.2795306085227054E-2</c:v>
                </c:pt>
                <c:pt idx="3061">
                  <c:v>1.2802245198590967E-2</c:v>
                </c:pt>
                <c:pt idx="3062">
                  <c:v>1.2809175860475364E-2</c:v>
                </c:pt>
                <c:pt idx="3063">
                  <c:v>1.2816098043781921E-2</c:v>
                </c:pt>
                <c:pt idx="3064">
                  <c:v>1.2823011721332378E-2</c:v>
                </c:pt>
                <c:pt idx="3065">
                  <c:v>1.2829916865788604E-2</c:v>
                </c:pt>
                <c:pt idx="3066">
                  <c:v>1.2836813450132212E-2</c:v>
                </c:pt>
                <c:pt idx="3067">
                  <c:v>1.2843701446945133E-2</c:v>
                </c:pt>
                <c:pt idx="3068">
                  <c:v>1.2850580829129044E-2</c:v>
                </c:pt>
                <c:pt idx="3069">
                  <c:v>1.2857451569505685E-2</c:v>
                </c:pt>
                <c:pt idx="3070">
                  <c:v>1.2864313640736924E-2</c:v>
                </c:pt>
                <c:pt idx="3071">
                  <c:v>1.2871167015724438E-2</c:v>
                </c:pt>
                <c:pt idx="3072">
                  <c:v>1.2878011667210032E-2</c:v>
                </c:pt>
                <c:pt idx="3073">
                  <c:v>1.2884847568015445E-2</c:v>
                </c:pt>
                <c:pt idx="3074">
                  <c:v>1.2891674690882482E-2</c:v>
                </c:pt>
                <c:pt idx="3075">
                  <c:v>1.2898493008552947E-2</c:v>
                </c:pt>
                <c:pt idx="3076">
                  <c:v>1.2905302494088389E-2</c:v>
                </c:pt>
                <c:pt idx="3077">
                  <c:v>1.2912103119910867E-2</c:v>
                </c:pt>
                <c:pt idx="3078">
                  <c:v>1.2918894859081931E-2</c:v>
                </c:pt>
                <c:pt idx="3079">
                  <c:v>1.2925677684263448E-2</c:v>
                </c:pt>
                <c:pt idx="3080">
                  <c:v>1.2932451568277159E-2</c:v>
                </c:pt>
                <c:pt idx="3081">
                  <c:v>1.2939216483864868E-2</c:v>
                </c:pt>
                <c:pt idx="3082">
                  <c:v>1.2945972403928252E-2</c:v>
                </c:pt>
                <c:pt idx="3083">
                  <c:v>1.2952719301209115E-2</c:v>
                </c:pt>
                <c:pt idx="3084">
                  <c:v>1.2959457148369324E-2</c:v>
                </c:pt>
                <c:pt idx="3085">
                  <c:v>1.2966185918310558E-2</c:v>
                </c:pt>
                <c:pt idx="3086">
                  <c:v>1.2972905583854555E-2</c:v>
                </c:pt>
                <c:pt idx="3087">
                  <c:v>1.2979616117823056E-2</c:v>
                </c:pt>
                <c:pt idx="3088">
                  <c:v>1.298631749287793E-2</c:v>
                </c:pt>
                <c:pt idx="3089">
                  <c:v>1.2993009681840917E-2</c:v>
                </c:pt>
                <c:pt idx="3090">
                  <c:v>1.2999692657613693E-2</c:v>
                </c:pt>
                <c:pt idx="3091">
                  <c:v>1.3008271473271549E-2</c:v>
                </c:pt>
                <c:pt idx="3092">
                  <c:v>1.3013030860316022E-2</c:v>
                </c:pt>
                <c:pt idx="3093">
                  <c:v>1.3019686032968991E-2</c:v>
                </c:pt>
                <c:pt idx="3094">
                  <c:v>1.3026331883558839E-2</c:v>
                </c:pt>
                <c:pt idx="3095">
                  <c:v>1.3032968384747434E-2</c:v>
                </c:pt>
                <c:pt idx="3096">
                  <c:v>1.3039595509356516E-2</c:v>
                </c:pt>
                <c:pt idx="3097">
                  <c:v>1.3046213230287762E-2</c:v>
                </c:pt>
                <c:pt idx="3098">
                  <c:v>1.3052821520282976E-2</c:v>
                </c:pt>
                <c:pt idx="3099">
                  <c:v>1.3059420352083961E-2</c:v>
                </c:pt>
                <c:pt idx="3100">
                  <c:v>1.306600969851246E-2</c:v>
                </c:pt>
                <c:pt idx="3101">
                  <c:v>1.3072589532310275E-2</c:v>
                </c:pt>
                <c:pt idx="3102">
                  <c:v>1.3079159826379083E-2</c:v>
                </c:pt>
                <c:pt idx="3103">
                  <c:v>1.3085720553380753E-2</c:v>
                </c:pt>
                <c:pt idx="3104">
                  <c:v>1.3092271686216961E-2</c:v>
                </c:pt>
                <c:pt idx="3105">
                  <c:v>1.3098813197549575E-2</c:v>
                </c:pt>
                <c:pt idx="3106">
                  <c:v>1.3105345060360207E-2</c:v>
                </c:pt>
                <c:pt idx="3107">
                  <c:v>1.3111867247230791E-2</c:v>
                </c:pt>
                <c:pt idx="3108">
                  <c:v>1.3118379731142937E-2</c:v>
                </c:pt>
                <c:pt idx="3109">
                  <c:v>1.3124882484678579E-2</c:v>
                </c:pt>
                <c:pt idx="3110">
                  <c:v>1.3131375480819329E-2</c:v>
                </c:pt>
                <c:pt idx="3111">
                  <c:v>1.3137858692227056E-2</c:v>
                </c:pt>
                <c:pt idx="3112">
                  <c:v>1.3144332091723498E-2</c:v>
                </c:pt>
                <c:pt idx="3113">
                  <c:v>1.3150795652210334E-2</c:v>
                </c:pt>
                <c:pt idx="3114">
                  <c:v>1.3157249346269495E-2</c:v>
                </c:pt>
                <c:pt idx="3115">
                  <c:v>1.3163693146802657E-2</c:v>
                </c:pt>
                <c:pt idx="3116">
                  <c:v>1.3170127026551626E-2</c:v>
                </c:pt>
                <c:pt idx="3117">
                  <c:v>1.3176550958498012E-2</c:v>
                </c:pt>
                <c:pt idx="3118">
                  <c:v>1.3182964915063877E-2</c:v>
                </c:pt>
                <c:pt idx="3119">
                  <c:v>1.3189368869470641E-2</c:v>
                </c:pt>
                <c:pt idx="3120">
                  <c:v>1.31957627942203E-2</c:v>
                </c:pt>
                <c:pt idx="3121">
                  <c:v>1.3202146662214531E-2</c:v>
                </c:pt>
                <c:pt idx="3122">
                  <c:v>1.3208520446195138E-2</c:v>
                </c:pt>
                <c:pt idx="3123">
                  <c:v>1.3214884118983861E-2</c:v>
                </c:pt>
                <c:pt idx="3124">
                  <c:v>1.3221237653322504E-2</c:v>
                </c:pt>
                <c:pt idx="3125">
                  <c:v>1.3227581021872936E-2</c:v>
                </c:pt>
                <c:pt idx="3126">
                  <c:v>1.3233914197776642E-2</c:v>
                </c:pt>
                <c:pt idx="3127">
                  <c:v>1.3240237153615553E-2</c:v>
                </c:pt>
                <c:pt idx="3128">
                  <c:v>1.324654986221141E-2</c:v>
                </c:pt>
                <c:pt idx="3129">
                  <c:v>1.3253751803734559E-2</c:v>
                </c:pt>
                <c:pt idx="3130">
                  <c:v>1.3259144428561243E-2</c:v>
                </c:pt>
                <c:pt idx="3131">
                  <c:v>1.3265426232118571E-2</c:v>
                </c:pt>
                <c:pt idx="3132">
                  <c:v>1.3271697679479999E-2</c:v>
                </c:pt>
                <c:pt idx="3133">
                  <c:v>1.3277958743547202E-2</c:v>
                </c:pt>
                <c:pt idx="3134">
                  <c:v>1.3284209397141922E-2</c:v>
                </c:pt>
                <c:pt idx="3135">
                  <c:v>1.3290449612846089E-2</c:v>
                </c:pt>
                <c:pt idx="3136">
                  <c:v>1.3296679363801189E-2</c:v>
                </c:pt>
                <c:pt idx="3137">
                  <c:v>1.3302898622589154E-2</c:v>
                </c:pt>
                <c:pt idx="3138">
                  <c:v>1.3309107361871853E-2</c:v>
                </c:pt>
                <c:pt idx="3139">
                  <c:v>1.3315305554630896E-2</c:v>
                </c:pt>
                <c:pt idx="3140">
                  <c:v>1.332149317360809E-2</c:v>
                </c:pt>
                <c:pt idx="3141">
                  <c:v>1.3327670191625174E-2</c:v>
                </c:pt>
                <c:pt idx="3142">
                  <c:v>1.3333836581423952E-2</c:v>
                </c:pt>
                <c:pt idx="3143">
                  <c:v>1.333999231574623E-2</c:v>
                </c:pt>
                <c:pt idx="3144">
                  <c:v>1.3346137367493682E-2</c:v>
                </c:pt>
                <c:pt idx="3145">
                  <c:v>1.3352271709488051E-2</c:v>
                </c:pt>
                <c:pt idx="3146">
                  <c:v>1.3360142939715658E-2</c:v>
                </c:pt>
                <c:pt idx="3147">
                  <c:v>1.3365192431940009E-2</c:v>
                </c:pt>
                <c:pt idx="3148">
                  <c:v>1.337148104281205E-2</c:v>
                </c:pt>
                <c:pt idx="3149">
                  <c:v>1.3377570725490173E-2</c:v>
                </c:pt>
                <c:pt idx="3150">
                  <c:v>1.3383649558447175E-2</c:v>
                </c:pt>
                <c:pt idx="3151">
                  <c:v>1.3389717514344923E-2</c:v>
                </c:pt>
                <c:pt idx="3152">
                  <c:v>1.3395774566165031E-2</c:v>
                </c:pt>
                <c:pt idx="3153">
                  <c:v>1.3401820686569366E-2</c:v>
                </c:pt>
                <c:pt idx="3154">
                  <c:v>1.3407855848219796E-2</c:v>
                </c:pt>
                <c:pt idx="3155">
                  <c:v>1.3413880024017999E-2</c:v>
                </c:pt>
                <c:pt idx="3156">
                  <c:v>1.3419893186945586E-2</c:v>
                </c:pt>
                <c:pt idx="3157">
                  <c:v>1.342589530958449E-2</c:v>
                </c:pt>
                <c:pt idx="3158">
                  <c:v>1.3431886364756451E-2</c:v>
                </c:pt>
                <c:pt idx="3159">
                  <c:v>1.3437866325203274E-2</c:v>
                </c:pt>
                <c:pt idx="3160">
                  <c:v>1.3443835163826634E-2</c:v>
                </c:pt>
                <c:pt idx="3161">
                  <c:v>1.34497928532884E-2</c:v>
                </c:pt>
                <c:pt idx="3162">
                  <c:v>1.3455739366570185E-2</c:v>
                </c:pt>
                <c:pt idx="3163">
                  <c:v>1.3461674676253921E-2</c:v>
                </c:pt>
                <c:pt idx="3164">
                  <c:v>1.346759875532122E-2</c:v>
                </c:pt>
                <c:pt idx="3165">
                  <c:v>1.3473511576354014E-2</c:v>
                </c:pt>
                <c:pt idx="3166">
                  <c:v>1.347941311225398E-2</c:v>
                </c:pt>
                <c:pt idx="3167">
                  <c:v>1.3485303335762922E-2</c:v>
                </c:pt>
                <c:pt idx="3168">
                  <c:v>1.3491182219782516E-2</c:v>
                </c:pt>
                <c:pt idx="3169">
                  <c:v>1.3497049737134503E-2</c:v>
                </c:pt>
                <c:pt idx="3170">
                  <c:v>1.3502905860240944E-2</c:v>
                </c:pt>
                <c:pt idx="3171">
                  <c:v>1.3508750562403193E-2</c:v>
                </c:pt>
                <c:pt idx="3172">
                  <c:v>1.3514583816043313E-2</c:v>
                </c:pt>
                <c:pt idx="3173">
                  <c:v>1.3520405594062979E-2</c:v>
                </c:pt>
                <c:pt idx="3174">
                  <c:v>1.3526215869283931E-2</c:v>
                </c:pt>
                <c:pt idx="3175">
                  <c:v>1.353201461452791E-2</c:v>
                </c:pt>
                <c:pt idx="3176">
                  <c:v>1.3537801802456784E-2</c:v>
                </c:pt>
                <c:pt idx="3177">
                  <c:v>1.3543577405972229E-2</c:v>
                </c:pt>
                <c:pt idx="3178">
                  <c:v>1.3549341397895986E-2</c:v>
                </c:pt>
                <c:pt idx="3179">
                  <c:v>1.3555093750730052E-2</c:v>
                </c:pt>
                <c:pt idx="3180">
                  <c:v>1.3560834437695846E-2</c:v>
                </c:pt>
                <c:pt idx="3181">
                  <c:v>1.3568198135027743E-2</c:v>
                </c:pt>
                <c:pt idx="3182">
                  <c:v>1.3573912054365422E-2</c:v>
                </c:pt>
                <c:pt idx="3183">
                  <c:v>1.3578800344138386E-2</c:v>
                </c:pt>
                <c:pt idx="3184">
                  <c:v>1.3584492410236848E-2</c:v>
                </c:pt>
                <c:pt idx="3185">
                  <c:v>1.3590172670259193E-2</c:v>
                </c:pt>
                <c:pt idx="3186">
                  <c:v>1.3595841097107098E-2</c:v>
                </c:pt>
                <c:pt idx="3187">
                  <c:v>1.360149766344243E-2</c:v>
                </c:pt>
                <c:pt idx="3188">
                  <c:v>1.3607142342326739E-2</c:v>
                </c:pt>
                <c:pt idx="3189">
                  <c:v>1.3612775106022212E-2</c:v>
                </c:pt>
                <c:pt idx="3190">
                  <c:v>1.3618395927830207E-2</c:v>
                </c:pt>
                <c:pt idx="3191">
                  <c:v>1.3624004780412591E-2</c:v>
                </c:pt>
                <c:pt idx="3192">
                  <c:v>1.3629601636431232E-2</c:v>
                </c:pt>
                <c:pt idx="3193">
                  <c:v>1.3635186468707872E-2</c:v>
                </c:pt>
                <c:pt idx="3194">
                  <c:v>1.3640759250224122E-2</c:v>
                </c:pt>
                <c:pt idx="3195">
                  <c:v>1.3646319953402042E-2</c:v>
                </c:pt>
                <c:pt idx="3196">
                  <c:v>1.3651868551223245E-2</c:v>
                </c:pt>
                <c:pt idx="3197">
                  <c:v>1.3660292294472853E-2</c:v>
                </c:pt>
                <c:pt idx="3198">
                  <c:v>1.3662929322242334E-2</c:v>
                </c:pt>
                <c:pt idx="3199">
                  <c:v>1.3669227890069635E-2</c:v>
                </c:pt>
                <c:pt idx="3200">
                  <c:v>1.3673941345455631E-2</c:v>
                </c:pt>
                <c:pt idx="3201">
                  <c:v>1.3679429008499611E-2</c:v>
                </c:pt>
                <c:pt idx="3202">
                  <c:v>1.3684904403037379E-2</c:v>
                </c:pt>
                <c:pt idx="3203">
                  <c:v>1.3690367501730805E-2</c:v>
                </c:pt>
                <c:pt idx="3204">
                  <c:v>1.3695818277321692E-2</c:v>
                </c:pt>
                <c:pt idx="3205">
                  <c:v>1.3701256702711717E-2</c:v>
                </c:pt>
                <c:pt idx="3206">
                  <c:v>1.3706682750802557E-2</c:v>
                </c:pt>
                <c:pt idx="3207">
                  <c:v>1.3712096394096207E-2</c:v>
                </c:pt>
                <c:pt idx="3208">
                  <c:v>1.371749760557428E-2</c:v>
                </c:pt>
                <c:pt idx="3209">
                  <c:v>1.3722886358058517E-2</c:v>
                </c:pt>
                <c:pt idx="3210">
                  <c:v>1.3728262624130849E-2</c:v>
                </c:pt>
                <c:pt idx="3211">
                  <c:v>1.3733626376772889E-2</c:v>
                </c:pt>
                <c:pt idx="3212">
                  <c:v>1.3738977588726442E-2</c:v>
                </c:pt>
                <c:pt idx="3213">
                  <c:v>1.3744316232813247E-2</c:v>
                </c:pt>
                <c:pt idx="3214">
                  <c:v>1.3749642281615237E-2</c:v>
                </c:pt>
                <c:pt idx="3215">
                  <c:v>1.3754955708273897E-2</c:v>
                </c:pt>
                <c:pt idx="3216">
                  <c:v>1.3760256485211286E-2</c:v>
                </c:pt>
                <c:pt idx="3217">
                  <c:v>1.376554458556889E-2</c:v>
                </c:pt>
                <c:pt idx="3218">
                  <c:v>1.3770819981928639E-2</c:v>
                </c:pt>
                <c:pt idx="3219">
                  <c:v>1.3776082646952403E-2</c:v>
                </c:pt>
                <c:pt idx="3220">
                  <c:v>1.3781332553781667E-2</c:v>
                </c:pt>
                <c:pt idx="3221">
                  <c:v>1.3786569674918425E-2</c:v>
                </c:pt>
                <c:pt idx="3222">
                  <c:v>1.3791793983264355E-2</c:v>
                </c:pt>
                <c:pt idx="3223">
                  <c:v>1.3797005451641198E-2</c:v>
                </c:pt>
                <c:pt idx="3224">
                  <c:v>1.3802204052790756E-2</c:v>
                </c:pt>
                <c:pt idx="3225">
                  <c:v>1.3807389759454836E-2</c:v>
                </c:pt>
                <c:pt idx="3226">
                  <c:v>1.3812562544455176E-2</c:v>
                </c:pt>
                <c:pt idx="3227">
                  <c:v>1.3817722380613517E-2</c:v>
                </c:pt>
                <c:pt idx="3228">
                  <c:v>1.3822869240751601E-2</c:v>
                </c:pt>
                <c:pt idx="3229">
                  <c:v>1.382800309761123E-2</c:v>
                </c:pt>
                <c:pt idx="3230">
                  <c:v>1.3833123924014146E-2</c:v>
                </c:pt>
                <c:pt idx="3231">
                  <c:v>1.3838231692622216E-2</c:v>
                </c:pt>
                <c:pt idx="3232">
                  <c:v>1.3843326376337117E-2</c:v>
                </c:pt>
                <c:pt idx="3233">
                  <c:v>1.3851114546152843E-2</c:v>
                </c:pt>
                <c:pt idx="3234">
                  <c:v>1.3856177728426289E-2</c:v>
                </c:pt>
                <c:pt idx="3235">
                  <c:v>1.3859252750476614E-2</c:v>
                </c:pt>
                <c:pt idx="3236">
                  <c:v>1.3864292935465983E-2</c:v>
                </c:pt>
                <c:pt idx="3237">
                  <c:v>1.3869319895594145E-2</c:v>
                </c:pt>
                <c:pt idx="3238">
                  <c:v>1.3874333603682842E-2</c:v>
                </c:pt>
                <c:pt idx="3239">
                  <c:v>1.3879334032473878E-2</c:v>
                </c:pt>
                <c:pt idx="3240">
                  <c:v>1.3884321154788992E-2</c:v>
                </c:pt>
                <c:pt idx="3241">
                  <c:v>1.388929494336999E-2</c:v>
                </c:pt>
                <c:pt idx="3242">
                  <c:v>1.3894255371118547E-2</c:v>
                </c:pt>
                <c:pt idx="3243">
                  <c:v>1.3899202410776468E-2</c:v>
                </c:pt>
                <c:pt idx="3244">
                  <c:v>1.3904136035085557E-2</c:v>
                </c:pt>
                <c:pt idx="3245">
                  <c:v>1.3909056216867555E-2</c:v>
                </c:pt>
                <c:pt idx="3246">
                  <c:v>1.3916437897526279E-2</c:v>
                </c:pt>
                <c:pt idx="3247">
                  <c:v>1.3921646196566329E-2</c:v>
                </c:pt>
                <c:pt idx="3248">
                  <c:v>1.3926518147169276E-2</c:v>
                </c:pt>
                <c:pt idx="3249">
                  <c:v>1.3931376530864625E-2</c:v>
                </c:pt>
                <c:pt idx="3250">
                  <c:v>1.3936221320394182E-2</c:v>
                </c:pt>
                <c:pt idx="3251">
                  <c:v>1.3941741542033981E-2</c:v>
                </c:pt>
                <c:pt idx="3252">
                  <c:v>1.394587000840275E-2</c:v>
                </c:pt>
                <c:pt idx="3253">
                  <c:v>1.3950673852365369E-2</c:v>
                </c:pt>
                <c:pt idx="3254">
                  <c:v>1.3955463993209349E-2</c:v>
                </c:pt>
                <c:pt idx="3255">
                  <c:v>1.3960240403996238E-2</c:v>
                </c:pt>
                <c:pt idx="3256">
                  <c:v>1.396500305746784E-2</c:v>
                </c:pt>
                <c:pt idx="3257">
                  <c:v>1.3969751926206087E-2</c:v>
                </c:pt>
                <c:pt idx="3258">
                  <c:v>1.3974486983112655E-2</c:v>
                </c:pt>
                <c:pt idx="3259">
                  <c:v>1.3979208201089222E-2</c:v>
                </c:pt>
                <c:pt idx="3260">
                  <c:v>1.3983915552797654E-2</c:v>
                </c:pt>
                <c:pt idx="3261">
                  <c:v>1.3988609011059694E-2</c:v>
                </c:pt>
                <c:pt idx="3262">
                  <c:v>1.399328854869708E-2</c:v>
                </c:pt>
                <c:pt idx="3263">
                  <c:v>1.3997954138451618E-2</c:v>
                </c:pt>
                <c:pt idx="3264">
                  <c:v>1.4002605753065112E-2</c:v>
                </c:pt>
                <c:pt idx="3265">
                  <c:v>1.4007243365519173E-2</c:v>
                </c:pt>
                <c:pt idx="3266">
                  <c:v>1.4011866948395735E-2</c:v>
                </c:pt>
                <c:pt idx="3267">
                  <c:v>1.4016476474596473E-2</c:v>
                </c:pt>
                <c:pt idx="3268">
                  <c:v>1.4021071916863193E-2</c:v>
                </c:pt>
                <c:pt idx="3269">
                  <c:v>1.4025653248017633E-2</c:v>
                </c:pt>
                <c:pt idx="3270">
                  <c:v>1.4030220440881536E-2</c:v>
                </c:pt>
                <c:pt idx="3271">
                  <c:v>1.4034773468196704E-2</c:v>
                </c:pt>
                <c:pt idx="3272">
                  <c:v>1.4039312302625007E-2</c:v>
                </c:pt>
                <c:pt idx="3273">
                  <c:v>1.4043836917148056E-2</c:v>
                </c:pt>
                <c:pt idx="3274">
                  <c:v>1.4048347284587592E-2</c:v>
                </c:pt>
                <c:pt idx="3275">
                  <c:v>1.4052843377605484E-2</c:v>
                </c:pt>
                <c:pt idx="3276">
                  <c:v>1.4057325168943535E-2</c:v>
                </c:pt>
                <c:pt idx="3277">
                  <c:v>1.4061792631503423E-2</c:v>
                </c:pt>
                <c:pt idx="3278">
                  <c:v>1.4066245738106886E-2</c:v>
                </c:pt>
                <c:pt idx="3279">
                  <c:v>1.4070684461415794E-2</c:v>
                </c:pt>
                <c:pt idx="3280">
                  <c:v>1.4075108774331824E-2</c:v>
                </c:pt>
                <c:pt idx="3281">
                  <c:v>1.4079518649596778E-2</c:v>
                </c:pt>
                <c:pt idx="3282">
                  <c:v>1.4083914060032399E-2</c:v>
                </c:pt>
                <c:pt idx="3283">
                  <c:v>1.4088294978300553E-2</c:v>
                </c:pt>
                <c:pt idx="3284">
                  <c:v>1.4092661377382854E-2</c:v>
                </c:pt>
                <c:pt idx="3285">
                  <c:v>1.4098839963985199E-2</c:v>
                </c:pt>
                <c:pt idx="3286">
                  <c:v>1.4101968928672548E-2</c:v>
                </c:pt>
                <c:pt idx="3287">
                  <c:v>1.4105673186612933E-2</c:v>
                </c:pt>
                <c:pt idx="3288">
                  <c:v>1.4109981236449798E-2</c:v>
                </c:pt>
                <c:pt idx="3289">
                  <c:v>1.4114274630889767E-2</c:v>
                </c:pt>
                <c:pt idx="3290">
                  <c:v>1.4118553342914453E-2</c:v>
                </c:pt>
                <c:pt idx="3291">
                  <c:v>1.4122817345025851E-2</c:v>
                </c:pt>
                <c:pt idx="3292">
                  <c:v>1.412706661028551E-2</c:v>
                </c:pt>
                <c:pt idx="3293">
                  <c:v>1.4131301111355299E-2</c:v>
                </c:pt>
                <c:pt idx="3294">
                  <c:v>1.4135520821056957E-2</c:v>
                </c:pt>
                <c:pt idx="3295">
                  <c:v>1.4139725712052353E-2</c:v>
                </c:pt>
                <c:pt idx="3296">
                  <c:v>1.41439157573231E-2</c:v>
                </c:pt>
                <c:pt idx="3297">
                  <c:v>1.4148090929531065E-2</c:v>
                </c:pt>
                <c:pt idx="3298">
                  <c:v>1.4152251201577926E-2</c:v>
                </c:pt>
                <c:pt idx="3299">
                  <c:v>1.4156396546285421E-2</c:v>
                </c:pt>
                <c:pt idx="3300">
                  <c:v>1.4160526936155549E-2</c:v>
                </c:pt>
                <c:pt idx="3301">
                  <c:v>1.4165815419566741E-2</c:v>
                </c:pt>
                <c:pt idx="3302">
                  <c:v>1.4168742743310148E-2</c:v>
                </c:pt>
                <c:pt idx="3303">
                  <c:v>1.4173410500211148E-2</c:v>
                </c:pt>
                <c:pt idx="3304">
                  <c:v>1.4176898405455773E-2</c:v>
                </c:pt>
                <c:pt idx="3305">
                  <c:v>1.4180953613864844E-2</c:v>
                </c:pt>
                <c:pt idx="3306">
                  <c:v>1.4184993704606796E-2</c:v>
                </c:pt>
                <c:pt idx="3307">
                  <c:v>1.4189018650103691E-2</c:v>
                </c:pt>
                <c:pt idx="3308">
                  <c:v>1.419302842333714E-2</c:v>
                </c:pt>
                <c:pt idx="3309">
                  <c:v>1.4197022996969011E-2</c:v>
                </c:pt>
                <c:pt idx="3310">
                  <c:v>1.4201002344060853E-2</c:v>
                </c:pt>
                <c:pt idx="3311">
                  <c:v>1.4204966436954791E-2</c:v>
                </c:pt>
                <c:pt idx="3312">
                  <c:v>1.4208915248712373E-2</c:v>
                </c:pt>
                <c:pt idx="3313">
                  <c:v>1.4212848752235274E-2</c:v>
                </c:pt>
                <c:pt idx="3314">
                  <c:v>1.4216766920025492E-2</c:v>
                </c:pt>
                <c:pt idx="3315">
                  <c:v>1.4220669725144575E-2</c:v>
                </c:pt>
                <c:pt idx="3316">
                  <c:v>1.4224557140094518E-2</c:v>
                </c:pt>
                <c:pt idx="3317">
                  <c:v>1.4228429137936871E-2</c:v>
                </c:pt>
                <c:pt idx="3318">
                  <c:v>1.4232285691333502E-2</c:v>
                </c:pt>
                <c:pt idx="3319">
                  <c:v>1.4236126773026214E-2</c:v>
                </c:pt>
                <c:pt idx="3320">
                  <c:v>1.4239952355996621E-2</c:v>
                </c:pt>
                <c:pt idx="3321">
                  <c:v>1.4243762412746719E-2</c:v>
                </c:pt>
                <c:pt idx="3322">
                  <c:v>1.4247556916338056E-2</c:v>
                </c:pt>
                <c:pt idx="3323">
                  <c:v>1.4251335839352564E-2</c:v>
                </c:pt>
                <c:pt idx="3324">
                  <c:v>1.4255099154851791E-2</c:v>
                </c:pt>
                <c:pt idx="3325">
                  <c:v>1.4258846835337735E-2</c:v>
                </c:pt>
                <c:pt idx="3326">
                  <c:v>1.4262578853632135E-2</c:v>
                </c:pt>
                <c:pt idx="3327">
                  <c:v>1.4266295182636668E-2</c:v>
                </c:pt>
                <c:pt idx="3328">
                  <c:v>1.426999579525301E-2</c:v>
                </c:pt>
                <c:pt idx="3329">
                  <c:v>1.4273680664063093E-2</c:v>
                </c:pt>
                <c:pt idx="3330">
                  <c:v>1.4277349761728786E-2</c:v>
                </c:pt>
                <c:pt idx="3331">
                  <c:v>1.4281003061471509E-2</c:v>
                </c:pt>
                <c:pt idx="3332">
                  <c:v>1.4284640535793258E-2</c:v>
                </c:pt>
                <c:pt idx="3333">
                  <c:v>1.4288262157435838E-2</c:v>
                </c:pt>
                <c:pt idx="3334">
                  <c:v>1.4291867899300925E-2</c:v>
                </c:pt>
                <c:pt idx="3335">
                  <c:v>1.429545773421026E-2</c:v>
                </c:pt>
                <c:pt idx="3336">
                  <c:v>1.4299031634905646E-2</c:v>
                </c:pt>
                <c:pt idx="3337">
                  <c:v>1.4303096546592897E-2</c:v>
                </c:pt>
                <c:pt idx="3338">
                  <c:v>1.4306636210914547E-2</c:v>
                </c:pt>
                <c:pt idx="3339">
                  <c:v>1.4309657459605774E-2</c:v>
                </c:pt>
                <c:pt idx="3340">
                  <c:v>1.431316735126309E-2</c:v>
                </c:pt>
                <c:pt idx="3341">
                  <c:v>1.4316661172655287E-2</c:v>
                </c:pt>
                <c:pt idx="3342">
                  <c:v>1.4320138896684043E-2</c:v>
                </c:pt>
                <c:pt idx="3343">
                  <c:v>1.4323600495931288E-2</c:v>
                </c:pt>
                <c:pt idx="3344">
                  <c:v>1.43270459432987E-2</c:v>
                </c:pt>
                <c:pt idx="3345">
                  <c:v>1.4330475211528082E-2</c:v>
                </c:pt>
                <c:pt idx="3346">
                  <c:v>1.4333888273601048E-2</c:v>
                </c:pt>
                <c:pt idx="3347">
                  <c:v>1.4337285102019592E-2</c:v>
                </c:pt>
                <c:pt idx="3348">
                  <c:v>1.4340665669685393E-2</c:v>
                </c:pt>
                <c:pt idx="3349">
                  <c:v>1.4344029949420189E-2</c:v>
                </c:pt>
                <c:pt idx="3350">
                  <c:v>1.4347377914125659E-2</c:v>
                </c:pt>
                <c:pt idx="3351">
                  <c:v>1.4350709536303796E-2</c:v>
                </c:pt>
                <c:pt idx="3352">
                  <c:v>1.4354968993490758E-2</c:v>
                </c:pt>
                <c:pt idx="3353">
                  <c:v>1.4357323644764719E-2</c:v>
                </c:pt>
                <c:pt idx="3354">
                  <c:v>1.4360606076531113E-2</c:v>
                </c:pt>
                <c:pt idx="3355">
                  <c:v>1.4363872057217009E-2</c:v>
                </c:pt>
                <c:pt idx="3356">
                  <c:v>1.4367121559404339E-2</c:v>
                </c:pt>
                <c:pt idx="3357">
                  <c:v>1.437035455599478E-2</c:v>
                </c:pt>
                <c:pt idx="3358">
                  <c:v>1.4373571019810072E-2</c:v>
                </c:pt>
                <c:pt idx="3359">
                  <c:v>1.4376770923432147E-2</c:v>
                </c:pt>
                <c:pt idx="3360">
                  <c:v>1.4379954239842618E-2</c:v>
                </c:pt>
                <c:pt idx="3361">
                  <c:v>1.4383120941863226E-2</c:v>
                </c:pt>
                <c:pt idx="3362">
                  <c:v>1.4386271002075901E-2</c:v>
                </c:pt>
                <c:pt idx="3363">
                  <c:v>1.4389404393462257E-2</c:v>
                </c:pt>
                <c:pt idx="3364">
                  <c:v>1.4392521088684163E-2</c:v>
                </c:pt>
                <c:pt idx="3365">
                  <c:v>1.4395621060723229E-2</c:v>
                </c:pt>
                <c:pt idx="3366">
                  <c:v>1.439870428216139E-2</c:v>
                </c:pt>
                <c:pt idx="3367">
                  <c:v>1.440177072590032E-2</c:v>
                </c:pt>
                <c:pt idx="3368">
                  <c:v>1.4404820364761761E-2</c:v>
                </c:pt>
                <c:pt idx="3369">
                  <c:v>1.4407853171327645E-2</c:v>
                </c:pt>
                <c:pt idx="3370">
                  <c:v>1.4410869118499647E-2</c:v>
                </c:pt>
                <c:pt idx="3371">
                  <c:v>1.4413868179259381E-2</c:v>
                </c:pt>
                <c:pt idx="3372">
                  <c:v>1.4416850326188779E-2</c:v>
                </c:pt>
                <c:pt idx="3373">
                  <c:v>1.4419815532029645E-2</c:v>
                </c:pt>
                <c:pt idx="3374">
                  <c:v>1.4422763769683655E-2</c:v>
                </c:pt>
                <c:pt idx="3375">
                  <c:v>1.442569501197255E-2</c:v>
                </c:pt>
                <c:pt idx="3376">
                  <c:v>1.4428609231558198E-2</c:v>
                </c:pt>
                <c:pt idx="3377">
                  <c:v>1.4431506401422212E-2</c:v>
                </c:pt>
                <c:pt idx="3378">
                  <c:v>1.4434386494226459E-2</c:v>
                </c:pt>
                <c:pt idx="3379">
                  <c:v>1.443724948279268E-2</c:v>
                </c:pt>
                <c:pt idx="3380">
                  <c:v>1.4440095339782744E-2</c:v>
                </c:pt>
                <c:pt idx="3381">
                  <c:v>1.4442924038178262E-2</c:v>
                </c:pt>
                <c:pt idx="3382">
                  <c:v>1.4445735550641103E-2</c:v>
                </c:pt>
                <c:pt idx="3383">
                  <c:v>1.4448529850072944E-2</c:v>
                </c:pt>
                <c:pt idx="3384">
                  <c:v>1.4451306909135653E-2</c:v>
                </c:pt>
                <c:pt idx="3385">
                  <c:v>1.4454066700730905E-2</c:v>
                </c:pt>
                <c:pt idx="3386">
                  <c:v>1.4456809197600506E-2</c:v>
                </c:pt>
                <c:pt idx="3387">
                  <c:v>1.4459534372406324E-2</c:v>
                </c:pt>
                <c:pt idx="3388">
                  <c:v>1.4462242198129971E-2</c:v>
                </c:pt>
                <c:pt idx="3389">
                  <c:v>1.4465315577441018E-2</c:v>
                </c:pt>
                <c:pt idx="3390">
                  <c:v>1.4467605693457841E-2</c:v>
                </c:pt>
                <c:pt idx="3391">
                  <c:v>1.4470261308465737E-2</c:v>
                </c:pt>
                <c:pt idx="3392">
                  <c:v>1.4472899465518552E-2</c:v>
                </c:pt>
                <c:pt idx="3393">
                  <c:v>1.4475520137358089E-2</c:v>
                </c:pt>
                <c:pt idx="3394">
                  <c:v>1.4478123296886025E-2</c:v>
                </c:pt>
                <c:pt idx="3395">
                  <c:v>1.4480708916604357E-2</c:v>
                </c:pt>
                <c:pt idx="3396">
                  <c:v>1.4483276969734504E-2</c:v>
                </c:pt>
                <c:pt idx="3397">
                  <c:v>1.4485827428698528E-2</c:v>
                </c:pt>
                <c:pt idx="3398">
                  <c:v>1.4488360266318168E-2</c:v>
                </c:pt>
                <c:pt idx="3399">
                  <c:v>1.4490875455575036E-2</c:v>
                </c:pt>
                <c:pt idx="3400">
                  <c:v>1.4493372969210938E-2</c:v>
                </c:pt>
                <c:pt idx="3401">
                  <c:v>1.4495852779887741E-2</c:v>
                </c:pt>
                <c:pt idx="3402">
                  <c:v>1.4499015051692155E-2</c:v>
                </c:pt>
                <c:pt idx="3403">
                  <c:v>1.4500759183730949E-2</c:v>
                </c:pt>
                <c:pt idx="3404">
                  <c:v>1.4503185722700707E-2</c:v>
                </c:pt>
                <c:pt idx="3405">
                  <c:v>1.4505594449758519E-2</c:v>
                </c:pt>
                <c:pt idx="3406">
                  <c:v>1.4507985337806062E-2</c:v>
                </c:pt>
                <c:pt idx="3407">
                  <c:v>1.4510695902938409E-2</c:v>
                </c:pt>
                <c:pt idx="3408">
                  <c:v>1.4512713488477047E-2</c:v>
                </c:pt>
                <c:pt idx="3409">
                  <c:v>1.4515050696664034E-2</c:v>
                </c:pt>
                <c:pt idx="3410">
                  <c:v>1.451736995696784E-2</c:v>
                </c:pt>
                <c:pt idx="3411">
                  <c:v>1.451967124237008E-2</c:v>
                </c:pt>
                <c:pt idx="3412">
                  <c:v>1.4521954525452685E-2</c:v>
                </c:pt>
                <c:pt idx="3413">
                  <c:v>1.4524219779197267E-2</c:v>
                </c:pt>
                <c:pt idx="3414">
                  <c:v>1.4526466976345631E-2</c:v>
                </c:pt>
                <c:pt idx="3415">
                  <c:v>1.4528696089719517E-2</c:v>
                </c:pt>
                <c:pt idx="3416">
                  <c:v>1.4530907091900858E-2</c:v>
                </c:pt>
                <c:pt idx="3417">
                  <c:v>1.4533099956031137E-2</c:v>
                </c:pt>
                <c:pt idx="3418">
                  <c:v>1.4535274654532415E-2</c:v>
                </c:pt>
                <c:pt idx="3419">
                  <c:v>1.4537431160546177E-2</c:v>
                </c:pt>
                <c:pt idx="3420">
                  <c:v>1.4539569446494482E-2</c:v>
                </c:pt>
                <c:pt idx="3421">
                  <c:v>1.454168948543888E-2</c:v>
                </c:pt>
                <c:pt idx="3422">
                  <c:v>1.454379125020111E-2</c:v>
                </c:pt>
                <c:pt idx="3423">
                  <c:v>1.4545874713363105E-2</c:v>
                </c:pt>
                <c:pt idx="3424">
                  <c:v>1.4547939847746605E-2</c:v>
                </c:pt>
                <c:pt idx="3425">
                  <c:v>1.4549986626333222E-2</c:v>
                </c:pt>
                <c:pt idx="3426">
                  <c:v>1.4552015021704889E-2</c:v>
                </c:pt>
                <c:pt idx="3427">
                  <c:v>1.4554025006843219E-2</c:v>
                </c:pt>
                <c:pt idx="3428">
                  <c:v>1.455601655417027E-2</c:v>
                </c:pt>
                <c:pt idx="3429">
                  <c:v>1.4557989636987401E-2</c:v>
                </c:pt>
                <c:pt idx="3430">
                  <c:v>1.455994422771667E-2</c:v>
                </c:pt>
                <c:pt idx="3431">
                  <c:v>1.4561880299259755E-2</c:v>
                </c:pt>
                <c:pt idx="3432">
                  <c:v>1.4563797824438396E-2</c:v>
                </c:pt>
                <c:pt idx="3433">
                  <c:v>1.4565696776074333E-2</c:v>
                </c:pt>
                <c:pt idx="3434">
                  <c:v>1.456757712690937E-2</c:v>
                </c:pt>
                <c:pt idx="3435">
                  <c:v>1.456943884952544E-2</c:v>
                </c:pt>
                <c:pt idx="3436">
                  <c:v>1.4571281917064027E-2</c:v>
                </c:pt>
                <c:pt idx="3437">
                  <c:v>1.4573106302107064E-2</c:v>
                </c:pt>
                <c:pt idx="3438">
                  <c:v>1.457491197747629E-2</c:v>
                </c:pt>
                <c:pt idx="3439">
                  <c:v>1.4576698915993447E-2</c:v>
                </c:pt>
                <c:pt idx="3440">
                  <c:v>1.4578467090480274E-2</c:v>
                </c:pt>
                <c:pt idx="3441">
                  <c:v>1.4580712842144905E-2</c:v>
                </c:pt>
                <c:pt idx="3442">
                  <c:v>1.4582438025101396E-2</c:v>
                </c:pt>
                <c:pt idx="3443">
                  <c:v>1.4583901748563832E-2</c:v>
                </c:pt>
                <c:pt idx="3444">
                  <c:v>1.4585591896265626E-2</c:v>
                </c:pt>
                <c:pt idx="3445">
                  <c:v>1.4587263139969053E-2</c:v>
                </c:pt>
                <c:pt idx="3446">
                  <c:v>1.4588915452495854E-2</c:v>
                </c:pt>
                <c:pt idx="3447">
                  <c:v>1.4590548806427961E-2</c:v>
                </c:pt>
                <c:pt idx="3448">
                  <c:v>1.4592163174906858E-2</c:v>
                </c:pt>
                <c:pt idx="3449">
                  <c:v>1.4593758530354606E-2</c:v>
                </c:pt>
                <c:pt idx="3450">
                  <c:v>1.4595334845832753E-2</c:v>
                </c:pt>
                <c:pt idx="3451">
                  <c:v>1.4596892094003167E-2</c:v>
                </c:pt>
                <c:pt idx="3452">
                  <c:v>1.4598430247767524E-2</c:v>
                </c:pt>
                <c:pt idx="3453">
                  <c:v>1.4599949279707758E-2</c:v>
                </c:pt>
                <c:pt idx="3454">
                  <c:v>1.4601449162885416E-2</c:v>
                </c:pt>
                <c:pt idx="3455">
                  <c:v>1.4602929869882431E-2</c:v>
                </c:pt>
                <c:pt idx="3456">
                  <c:v>1.4604391373520542E-2</c:v>
                </c:pt>
                <c:pt idx="3457">
                  <c:v>1.4606242188701657E-2</c:v>
                </c:pt>
                <c:pt idx="3458">
                  <c:v>1.4607256662086954E-2</c:v>
                </c:pt>
                <c:pt idx="3459">
                  <c:v>1.4608859349509729E-2</c:v>
                </c:pt>
                <c:pt idx="3460">
                  <c:v>1.4610044810758893E-2</c:v>
                </c:pt>
                <c:pt idx="3461">
                  <c:v>1.4611409889688787E-2</c:v>
                </c:pt>
                <c:pt idx="3462">
                  <c:v>1.4612755602030347E-2</c:v>
                </c:pt>
                <c:pt idx="3463">
                  <c:v>1.4614081920525379E-2</c:v>
                </c:pt>
                <c:pt idx="3464">
                  <c:v>1.4615388818155495E-2</c:v>
                </c:pt>
                <c:pt idx="3465">
                  <c:v>1.4616676267342754E-2</c:v>
                </c:pt>
                <c:pt idx="3466">
                  <c:v>1.4617944241388514E-2</c:v>
                </c:pt>
                <c:pt idx="3467">
                  <c:v>1.4619192712554963E-2</c:v>
                </c:pt>
                <c:pt idx="3468">
                  <c:v>1.4620421653983584E-2</c:v>
                </c:pt>
                <c:pt idx="3469">
                  <c:v>1.4621631038336247E-2</c:v>
                </c:pt>
                <c:pt idx="3470">
                  <c:v>1.4622820838434691E-2</c:v>
                </c:pt>
                <c:pt idx="3471">
                  <c:v>1.4623991026940786E-2</c:v>
                </c:pt>
                <c:pt idx="3472">
                  <c:v>1.4625141576916079E-2</c:v>
                </c:pt>
                <c:pt idx="3473">
                  <c:v>1.4626272460942502E-2</c:v>
                </c:pt>
                <c:pt idx="3474">
                  <c:v>1.4627383651841797E-2</c:v>
                </c:pt>
                <c:pt idx="3475">
                  <c:v>1.4628475122515638E-2</c:v>
                </c:pt>
                <c:pt idx="3476">
                  <c:v>1.462954684554596E-2</c:v>
                </c:pt>
                <c:pt idx="3477">
                  <c:v>1.4630598793834437E-2</c:v>
                </c:pt>
                <c:pt idx="3478">
                  <c:v>1.4631630940362683E-2</c:v>
                </c:pt>
                <c:pt idx="3479">
                  <c:v>1.4632643257632694E-2</c:v>
                </c:pt>
                <c:pt idx="3480">
                  <c:v>1.4633635718386273E-2</c:v>
                </c:pt>
                <c:pt idx="3481">
                  <c:v>1.4634608295764906E-2</c:v>
                </c:pt>
                <c:pt idx="3482">
                  <c:v>1.4635560962350525E-2</c:v>
                </c:pt>
                <c:pt idx="3483">
                  <c:v>1.4636493690804997E-2</c:v>
                </c:pt>
                <c:pt idx="3484">
                  <c:v>1.4637406454109936E-2</c:v>
                </c:pt>
                <c:pt idx="3485">
                  <c:v>1.4638299225167017E-2</c:v>
                </c:pt>
                <c:pt idx="3486">
                  <c:v>1.4639171976398302E-2</c:v>
                </c:pt>
                <c:pt idx="3487">
                  <c:v>1.4640024680785402E-2</c:v>
                </c:pt>
                <c:pt idx="3488">
                  <c:v>1.4640857311229993E-2</c:v>
                </c:pt>
                <c:pt idx="3489">
                  <c:v>1.4641669840393945E-2</c:v>
                </c:pt>
                <c:pt idx="3490">
                  <c:v>1.4642462241098997E-2</c:v>
                </c:pt>
                <c:pt idx="3491">
                  <c:v>1.4643234486166889E-2</c:v>
                </c:pt>
                <c:pt idx="3492">
                  <c:v>1.4643986548259491E-2</c:v>
                </c:pt>
                <c:pt idx="3493">
                  <c:v>1.4644923785027686E-2</c:v>
                </c:pt>
                <c:pt idx="3494">
                  <c:v>1.4645629612664024E-2</c:v>
                </c:pt>
                <c:pt idx="3495">
                  <c:v>1.464621847378389E-2</c:v>
                </c:pt>
                <c:pt idx="3496">
                  <c:v>1.4646886631233258E-2</c:v>
                </c:pt>
                <c:pt idx="3497">
                  <c:v>1.464753446589917E-2</c:v>
                </c:pt>
                <c:pt idx="3498">
                  <c:v>1.4648161950443495E-2</c:v>
                </c:pt>
                <c:pt idx="3499">
                  <c:v>1.4648769057767907E-2</c:v>
                </c:pt>
                <c:pt idx="3500">
                  <c:v>1.4649355760774085E-2</c:v>
                </c:pt>
                <c:pt idx="3501">
                  <c:v>1.464992203204396E-2</c:v>
                </c:pt>
                <c:pt idx="3502">
                  <c:v>1.4650467844399273E-2</c:v>
                </c:pt>
                <c:pt idx="3503">
                  <c:v>1.46509931707417E-2</c:v>
                </c:pt>
                <c:pt idx="3504">
                  <c:v>1.4651497983733108E-2</c:v>
                </c:pt>
                <c:pt idx="3505">
                  <c:v>1.4651982256275176E-2</c:v>
                </c:pt>
                <c:pt idx="3506">
                  <c:v>1.4652445960949834E-2</c:v>
                </c:pt>
                <c:pt idx="3507">
                  <c:v>1.4652889070818631E-2</c:v>
                </c:pt>
                <c:pt idx="3508">
                  <c:v>1.465408263015E-2</c:v>
                </c:pt>
                <c:pt idx="3509">
                  <c:v>1.4653713397105861E-2</c:v>
                </c:pt>
                <c:pt idx="3510">
                  <c:v>1.4654094558927966E-2</c:v>
                </c:pt>
                <c:pt idx="3511">
                  <c:v>1.465450481931363E-2</c:v>
                </c:pt>
                <c:pt idx="3512">
                  <c:v>1.465479474419773E-2</c:v>
                </c:pt>
                <c:pt idx="3513">
                  <c:v>1.4655113713049062E-2</c:v>
                </c:pt>
                <c:pt idx="3514">
                  <c:v>1.4655411896686843E-2</c:v>
                </c:pt>
                <c:pt idx="3515">
                  <c:v>1.4655689267693006E-2</c:v>
                </c:pt>
                <c:pt idx="3516">
                  <c:v>1.4655945798809356E-2</c:v>
                </c:pt>
                <c:pt idx="3517">
                  <c:v>1.4656181463017504E-2</c:v>
                </c:pt>
                <c:pt idx="3518">
                  <c:v>1.4656396232899382E-2</c:v>
                </c:pt>
                <c:pt idx="3519">
                  <c:v>1.4656590081356669E-2</c:v>
                </c:pt>
                <c:pt idx="3520">
                  <c:v>1.4656762981211102E-2</c:v>
                </c:pt>
                <c:pt idx="3521">
                  <c:v>1.4656914905124552E-2</c:v>
                </c:pt>
                <c:pt idx="3522">
                  <c:v>1.4657045825998694E-2</c:v>
                </c:pt>
                <c:pt idx="3523">
                  <c:v>1.4657155716655268E-2</c:v>
                </c:pt>
                <c:pt idx="3524">
                  <c:v>1.4657244549756143E-2</c:v>
                </c:pt>
                <c:pt idx="3525">
                  <c:v>1.465731229812306E-2</c:v>
                </c:pt>
                <c:pt idx="3526">
                  <c:v>1.465735893473763E-2</c:v>
                </c:pt>
                <c:pt idx="3527">
                  <c:v>1.465738443210185E-2</c:v>
                </c:pt>
                <c:pt idx="3528">
                  <c:v>1.4657388763197332E-2</c:v>
                </c:pt>
                <c:pt idx="3529">
                  <c:v>1.4657371900685945E-2</c:v>
                </c:pt>
                <c:pt idx="3530">
                  <c:v>1.4657333817469365E-2</c:v>
                </c:pt>
                <c:pt idx="3531">
                  <c:v>1.4657274486449268E-2</c:v>
                </c:pt>
                <c:pt idx="3532">
                  <c:v>1.4657212963262722E-2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455936"/>
        <c:axId val="610457472"/>
      </c:lineChart>
      <c:dateAx>
        <c:axId val="610455936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45747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10457472"/>
        <c:scaling>
          <c:orientation val="minMax"/>
          <c:max val="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04559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3.2700000017869992E-4</c:v>
                </c:pt>
                <c:pt idx="1">
                  <c:v>3.2729004257866617E-4</c:v>
                </c:pt>
                <c:pt idx="2">
                  <c:v>3.2817689858966048E-4</c:v>
                </c:pt>
                <c:pt idx="3">
                  <c:v>3.2847850155453434E-4</c:v>
                </c:pt>
                <c:pt idx="4">
                  <c:v>3.2866879500615575E-4</c:v>
                </c:pt>
                <c:pt idx="5">
                  <c:v>3.2653531460878014E-4</c:v>
                </c:pt>
                <c:pt idx="6">
                  <c:v>3.2657376400529867E-4</c:v>
                </c:pt>
                <c:pt idx="7">
                  <c:v>3.2733659166397878E-4</c:v>
                </c:pt>
                <c:pt idx="8">
                  <c:v>3.2751255742834276E-4</c:v>
                </c:pt>
                <c:pt idx="9">
                  <c:v>3.2767994058529513E-4</c:v>
                </c:pt>
                <c:pt idx="10">
                  <c:v>3.2783932053191261E-4</c:v>
                </c:pt>
                <c:pt idx="11">
                  <c:v>3.2769869007240706E-4</c:v>
                </c:pt>
                <c:pt idx="12">
                  <c:v>3.2840839617273077E-4</c:v>
                </c:pt>
                <c:pt idx="13">
                  <c:v>3.285364510356191E-4</c:v>
                </c:pt>
                <c:pt idx="14">
                  <c:v>3.2865997907674847E-4</c:v>
                </c:pt>
                <c:pt idx="15">
                  <c:v>3.2877955969450604E-4</c:v>
                </c:pt>
                <c:pt idx="16">
                  <c:v>3.2855548144668798E-4</c:v>
                </c:pt>
                <c:pt idx="17">
                  <c:v>3.2922999591091944E-4</c:v>
                </c:pt>
                <c:pt idx="18">
                  <c:v>3.293385303976726E-4</c:v>
                </c:pt>
                <c:pt idx="19">
                  <c:v>3.2944659385618201E-4</c:v>
                </c:pt>
                <c:pt idx="20">
                  <c:v>3.2955476568658214E-4</c:v>
                </c:pt>
                <c:pt idx="21">
                  <c:v>3.2934072374727615E-4</c:v>
                </c:pt>
                <c:pt idx="22">
                  <c:v>3.30000001225948E-4</c:v>
                </c:pt>
                <c:pt idx="23">
                  <c:v>3.3011638977938778E-4</c:v>
                </c:pt>
                <c:pt idx="24">
                  <c:v>3.3023397121162879E-4</c:v>
                </c:pt>
                <c:pt idx="25">
                  <c:v>3.3035167401257725E-4</c:v>
                </c:pt>
                <c:pt idx="26">
                  <c:v>3.3061167852059157E-4</c:v>
                </c:pt>
                <c:pt idx="27">
                  <c:v>3.3093438478142597E-4</c:v>
                </c:pt>
                <c:pt idx="28">
                  <c:v>3.3103303057537692E-4</c:v>
                </c:pt>
                <c:pt idx="29">
                  <c:v>3.311254192268314E-4</c:v>
                </c:pt>
                <c:pt idx="30">
                  <c:v>3.3121047333695998E-4</c:v>
                </c:pt>
                <c:pt idx="31">
                  <c:v>3.3128711550825074E-4</c:v>
                </c:pt>
                <c:pt idx="32">
                  <c:v>3.3145579640563255E-4</c:v>
                </c:pt>
                <c:pt idx="33">
                  <c:v>3.3148801683854771E-4</c:v>
                </c:pt>
                <c:pt idx="34">
                  <c:v>3.3150643834111283E-4</c:v>
                </c:pt>
                <c:pt idx="35">
                  <c:v>3.3150998351669453E-4</c:v>
                </c:pt>
                <c:pt idx="36">
                  <c:v>3.3149757496690242E-4</c:v>
                </c:pt>
                <c:pt idx="37">
                  <c:v>3.3135385299982772E-4</c:v>
                </c:pt>
                <c:pt idx="38">
                  <c:v>3.3126685558528067E-4</c:v>
                </c:pt>
                <c:pt idx="39">
                  <c:v>3.3115851746658474E-4</c:v>
                </c:pt>
                <c:pt idx="40">
                  <c:v>3.3102776124930254E-4</c:v>
                </c:pt>
                <c:pt idx="41">
                  <c:v>3.3087350954207111E-4</c:v>
                </c:pt>
                <c:pt idx="42">
                  <c:v>3.3025900757056571E-4</c:v>
                </c:pt>
                <c:pt idx="43">
                  <c:v>3.3000000000132739E-4</c:v>
                </c:pt>
                <c:pt idx="44">
                  <c:v>3.2971270458529887E-4</c:v>
                </c:pt>
                <c:pt idx="45">
                  <c:v>3.2939901687125295E-4</c:v>
                </c:pt>
                <c:pt idx="46">
                  <c:v>3.2906142699432072E-4</c:v>
                </c:pt>
                <c:pt idx="47">
                  <c:v>3.2789621912004876E-4</c:v>
                </c:pt>
                <c:pt idx="48">
                  <c:v>3.2749130269703444E-4</c:v>
                </c:pt>
                <c:pt idx="49">
                  <c:v>3.2707482582393664E-4</c:v>
                </c:pt>
                <c:pt idx="50">
                  <c:v>3.2664926502247519E-4</c:v>
                </c:pt>
                <c:pt idx="51">
                  <c:v>3.2617677012493465E-4</c:v>
                </c:pt>
                <c:pt idx="52">
                  <c:v>3.2490571290536512E-4</c:v>
                </c:pt>
                <c:pt idx="53">
                  <c:v>3.2447188022061602E-4</c:v>
                </c:pt>
                <c:pt idx="54">
                  <c:v>3.2404382269501567E-4</c:v>
                </c:pt>
                <c:pt idx="55">
                  <c:v>3.2362401683630612E-4</c:v>
                </c:pt>
                <c:pt idx="56">
                  <c:v>3.2320279958915311E-4</c:v>
                </c:pt>
                <c:pt idx="57">
                  <c:v>3.2207684013741767E-4</c:v>
                </c:pt>
                <c:pt idx="58">
                  <c:v>3.2173544014979337E-4</c:v>
                </c:pt>
                <c:pt idx="59">
                  <c:v>3.2141715083357843E-4</c:v>
                </c:pt>
                <c:pt idx="60">
                  <c:v>3.2112444868515787E-4</c:v>
                </c:pt>
                <c:pt idx="61">
                  <c:v>3.2085223756650764E-4</c:v>
                </c:pt>
                <c:pt idx="62">
                  <c:v>3.2025904168401544E-4</c:v>
                </c:pt>
                <c:pt idx="63">
                  <c:v>3.2013142281422664E-4</c:v>
                </c:pt>
                <c:pt idx="64">
                  <c:v>3.2004425009141591E-4</c:v>
                </c:pt>
                <c:pt idx="65">
                  <c:v>3.2000000001764683E-4</c:v>
                </c:pt>
                <c:pt idx="66">
                  <c:v>3.2024518911290338E-4</c:v>
                </c:pt>
                <c:pt idx="67">
                  <c:v>3.2039878426742195E-4</c:v>
                </c:pt>
                <c:pt idx="68">
                  <c:v>3.2058364524858952E-4</c:v>
                </c:pt>
                <c:pt idx="69">
                  <c:v>3.2084785169310512E-4</c:v>
                </c:pt>
                <c:pt idx="70">
                  <c:v>3.0436407171036801E-4</c:v>
                </c:pt>
                <c:pt idx="71">
                  <c:v>3.0468981105926881E-4</c:v>
                </c:pt>
                <c:pt idx="72">
                  <c:v>3.0502781469577713E-4</c:v>
                </c:pt>
                <c:pt idx="73">
                  <c:v>3.0537524044987701E-4</c:v>
                </c:pt>
                <c:pt idx="74">
                  <c:v>3.0572924614759989E-4</c:v>
                </c:pt>
                <c:pt idx="75">
                  <c:v>3.0680232115271717E-4</c:v>
                </c:pt>
                <c:pt idx="76">
                  <c:v>3.0715422486416268E-4</c:v>
                </c:pt>
                <c:pt idx="77">
                  <c:v>3.0749849762698792E-4</c:v>
                </c:pt>
                <c:pt idx="78">
                  <c:v>3.0783229725844005E-4</c:v>
                </c:pt>
                <c:pt idx="79">
                  <c:v>3.0815278157137404E-4</c:v>
                </c:pt>
                <c:pt idx="80">
                  <c:v>3.0900592071575901E-4</c:v>
                </c:pt>
                <c:pt idx="81">
                  <c:v>3.0924472186560242E-4</c:v>
                </c:pt>
                <c:pt idx="82">
                  <c:v>3.0945599674670897E-4</c:v>
                </c:pt>
                <c:pt idx="83">
                  <c:v>3.0963690316754158E-4</c:v>
                </c:pt>
                <c:pt idx="84">
                  <c:v>3.0978459893656312E-4</c:v>
                </c:pt>
                <c:pt idx="85">
                  <c:v>3.1000000043320246E-4</c:v>
                </c:pt>
                <c:pt idx="86">
                  <c:v>3.0998726780286778E-4</c:v>
                </c:pt>
                <c:pt idx="87">
                  <c:v>3.0993213018224466E-4</c:v>
                </c:pt>
                <c:pt idx="88">
                  <c:v>3.0983676199021986E-4</c:v>
                </c:pt>
                <c:pt idx="89">
                  <c:v>3.0970333764743691E-4</c:v>
                </c:pt>
                <c:pt idx="90">
                  <c:v>3.0909647193722511E-4</c:v>
                </c:pt>
                <c:pt idx="91">
                  <c:v>3.0883256722112298E-4</c:v>
                </c:pt>
                <c:pt idx="92">
                  <c:v>3.0854147847285271E-4</c:v>
                </c:pt>
                <c:pt idx="93">
                  <c:v>3.0822538011744991E-4</c:v>
                </c:pt>
                <c:pt idx="94">
                  <c:v>3.0788644657951105E-4</c:v>
                </c:pt>
                <c:pt idx="95">
                  <c:v>3.0675437910370514E-4</c:v>
                </c:pt>
                <c:pt idx="96">
                  <c:v>3.0634584906401779E-4</c:v>
                </c:pt>
                <c:pt idx="97">
                  <c:v>3.0592535595028262E-4</c:v>
                </c:pt>
                <c:pt idx="98">
                  <c:v>3.0549507417919022E-4</c:v>
                </c:pt>
                <c:pt idx="99">
                  <c:v>3.050571781678705E-4</c:v>
                </c:pt>
                <c:pt idx="100">
                  <c:v>3.0371954881772898E-4</c:v>
                </c:pt>
                <c:pt idx="101">
                  <c:v>3.0327293996233664E-4</c:v>
                </c:pt>
                <c:pt idx="102">
                  <c:v>3.0282958891766882E-4</c:v>
                </c:pt>
                <c:pt idx="103">
                  <c:v>3.0239167008548298E-4</c:v>
                </c:pt>
                <c:pt idx="104">
                  <c:v>3.0196135787017203E-4</c:v>
                </c:pt>
                <c:pt idx="105">
                  <c:v>3.0073780491934632E-4</c:v>
                </c:pt>
                <c:pt idx="106">
                  <c:v>3.0035966315836556E-4</c:v>
                </c:pt>
                <c:pt idx="107">
                  <c:v>3.0000000000020852E-4</c:v>
                </c:pt>
                <c:pt idx="108">
                  <c:v>2.9966061884801633E-4</c:v>
                </c:pt>
                <c:pt idx="109">
                  <c:v>2.9934183914252652E-4</c:v>
                </c:pt>
                <c:pt idx="110">
                  <c:v>2.9859505031016236E-4</c:v>
                </c:pt>
                <c:pt idx="111">
                  <c:v>2.984189403083634E-4</c:v>
                </c:pt>
                <c:pt idx="112">
                  <c:v>2.9826061905703703E-4</c:v>
                </c:pt>
                <c:pt idx="113">
                  <c:v>2.9847455404402763E-4</c:v>
                </c:pt>
                <c:pt idx="114">
                  <c:v>2.9818788082876214E-4</c:v>
                </c:pt>
                <c:pt idx="115">
                  <c:v>2.9773405964400834E-4</c:v>
                </c:pt>
                <c:pt idx="116">
                  <c:v>2.9768140025498508E-4</c:v>
                </c:pt>
                <c:pt idx="117">
                  <c:v>2.9764617274060127E-4</c:v>
                </c:pt>
                <c:pt idx="118">
                  <c:v>2.9826189438382364E-4</c:v>
                </c:pt>
                <c:pt idx="119">
                  <c:v>2.9795410675795801E-4</c:v>
                </c:pt>
                <c:pt idx="120">
                  <c:v>2.9772972899773197E-4</c:v>
                </c:pt>
                <c:pt idx="121">
                  <c:v>2.9779802216233365E-4</c:v>
                </c:pt>
                <c:pt idx="122">
                  <c:v>2.9788339034963546E-4</c:v>
                </c:pt>
                <c:pt idx="123">
                  <c:v>2.9877614223328846E-4</c:v>
                </c:pt>
                <c:pt idx="124">
                  <c:v>2.9850555454571562E-4</c:v>
                </c:pt>
                <c:pt idx="125">
                  <c:v>2.9856457243602487E-4</c:v>
                </c:pt>
                <c:pt idx="126">
                  <c:v>2.9875132025236617E-4</c:v>
                </c:pt>
                <c:pt idx="127">
                  <c:v>2.9895478626075565E-4</c:v>
                </c:pt>
                <c:pt idx="128">
                  <c:v>3.000000002202853E-4</c:v>
                </c:pt>
                <c:pt idx="129">
                  <c:v>3.0049221125328789E-4</c:v>
                </c:pt>
                <c:pt idx="130">
                  <c:v>3.007916444858447E-4</c:v>
                </c:pt>
                <c:pt idx="131">
                  <c:v>3.0070196284500935E-4</c:v>
                </c:pt>
                <c:pt idx="132">
                  <c:v>3.0181075078609092E-4</c:v>
                </c:pt>
                <c:pt idx="133">
                  <c:v>3.0204632177607143E-4</c:v>
                </c:pt>
                <c:pt idx="134">
                  <c:v>3.0240189283762755E-4</c:v>
                </c:pt>
                <c:pt idx="135">
                  <c:v>3.0276394236809258E-4</c:v>
                </c:pt>
                <c:pt idx="136">
                  <c:v>3.0313181333500519E-4</c:v>
                </c:pt>
                <c:pt idx="137">
                  <c:v>3.0423828338783595E-4</c:v>
                </c:pt>
                <c:pt idx="138">
                  <c:v>3.0464837091266606E-4</c:v>
                </c:pt>
                <c:pt idx="139">
                  <c:v>3.0503549356528879E-4</c:v>
                </c:pt>
                <c:pt idx="140">
                  <c:v>3.054244954530397E-4</c:v>
                </c:pt>
                <c:pt idx="141">
                  <c:v>3.058147195390894E-4</c:v>
                </c:pt>
                <c:pt idx="142">
                  <c:v>3.0688421200955233E-4</c:v>
                </c:pt>
                <c:pt idx="143">
                  <c:v>3.0737469714803653E-4</c:v>
                </c:pt>
                <c:pt idx="144">
                  <c:v>3.0776117667925617E-4</c:v>
                </c:pt>
                <c:pt idx="145">
                  <c:v>3.0814493618605147E-4</c:v>
                </c:pt>
                <c:pt idx="146">
                  <c:v>3.0852531862897236E-4</c:v>
                </c:pt>
                <c:pt idx="147">
                  <c:v>3.0952560954700418E-4</c:v>
                </c:pt>
                <c:pt idx="148">
                  <c:v>3.1000000104493438E-4</c:v>
                </c:pt>
                <c:pt idx="149">
                  <c:v>3.1035421461794266E-4</c:v>
                </c:pt>
                <c:pt idx="150">
                  <c:v>3.1070261881130699E-4</c:v>
                </c:pt>
                <c:pt idx="151">
                  <c:v>3.1104568203634795E-4</c:v>
                </c:pt>
                <c:pt idx="152">
                  <c:v>3.1196910767602781E-4</c:v>
                </c:pt>
                <c:pt idx="153">
                  <c:v>3.126649807621876E-4</c:v>
                </c:pt>
                <c:pt idx="154">
                  <c:v>3.1298819899914523E-4</c:v>
                </c:pt>
                <c:pt idx="155">
                  <c:v>3.1330928208013779E-4</c:v>
                </c:pt>
                <c:pt idx="156">
                  <c:v>3.1421132969736588E-4</c:v>
                </c:pt>
                <c:pt idx="157">
                  <c:v>3.1423962729310484E-4</c:v>
                </c:pt>
                <c:pt idx="158">
                  <c:v>3.1489897555221456E-4</c:v>
                </c:pt>
                <c:pt idx="159">
                  <c:v>3.1521703094380358E-4</c:v>
                </c:pt>
                <c:pt idx="160">
                  <c:v>3.1553621226387347E-4</c:v>
                </c:pt>
                <c:pt idx="161">
                  <c:v>3.1647733266327823E-4</c:v>
                </c:pt>
                <c:pt idx="162">
                  <c:v>3.1649279922365132E-4</c:v>
                </c:pt>
                <c:pt idx="163">
                  <c:v>3.1716531326797043E-4</c:v>
                </c:pt>
                <c:pt idx="164">
                  <c:v>3.1750103344832168E-4</c:v>
                </c:pt>
                <c:pt idx="165">
                  <c:v>3.1784114065680491E-4</c:v>
                </c:pt>
                <c:pt idx="166">
                  <c:v>3.188800715296423E-4</c:v>
                </c:pt>
                <c:pt idx="167">
                  <c:v>3.1888755339375168E-4</c:v>
                </c:pt>
                <c:pt idx="168">
                  <c:v>3.1962378767593495E-4</c:v>
                </c:pt>
                <c:pt idx="169">
                  <c:v>3.2000000039126338E-4</c:v>
                </c:pt>
                <c:pt idx="170">
                  <c:v>3.2038388221802469E-4</c:v>
                </c:pt>
                <c:pt idx="171">
                  <c:v>3.2157815330398576E-4</c:v>
                </c:pt>
                <c:pt idx="172">
                  <c:v>3.2158362582025219E-4</c:v>
                </c:pt>
                <c:pt idx="173">
                  <c:v>3.224387221088749E-4</c:v>
                </c:pt>
                <c:pt idx="174">
                  <c:v>3.2244264423830771E-4</c:v>
                </c:pt>
                <c:pt idx="175">
                  <c:v>3.228861060664411E-4</c:v>
                </c:pt>
                <c:pt idx="176">
                  <c:v>3.2334159369132629E-4</c:v>
                </c:pt>
                <c:pt idx="177">
                  <c:v>3.2476055259768435E-4</c:v>
                </c:pt>
                <c:pt idx="178">
                  <c:v>3.2529570038636237E-4</c:v>
                </c:pt>
                <c:pt idx="179">
                  <c:v>3.2582024067254146E-4</c:v>
                </c:pt>
                <c:pt idx="180">
                  <c:v>3.2636037623242687E-4</c:v>
                </c:pt>
                <c:pt idx="181">
                  <c:v>3.2691670198204759E-4</c:v>
                </c:pt>
                <c:pt idx="182">
                  <c:v>3.2861909012522862E-4</c:v>
                </c:pt>
                <c:pt idx="183">
                  <c:v>3.2931580523777663E-4</c:v>
                </c:pt>
                <c:pt idx="184">
                  <c:v>3.2996200571669551E-4</c:v>
                </c:pt>
                <c:pt idx="185">
                  <c:v>3.3062796590598497E-4</c:v>
                </c:pt>
                <c:pt idx="186">
                  <c:v>3.3131428073041036E-4</c:v>
                </c:pt>
                <c:pt idx="187">
                  <c:v>3.333610893315052E-4</c:v>
                </c:pt>
                <c:pt idx="188">
                  <c:v>3.3427498492457052E-4</c:v>
                </c:pt>
                <c:pt idx="189">
                  <c:v>3.3507199684725968E-4</c:v>
                </c:pt>
                <c:pt idx="190">
                  <c:v>3.358929329855629E-4</c:v>
                </c:pt>
                <c:pt idx="191">
                  <c:v>3.367383882760392E-4</c:v>
                </c:pt>
                <c:pt idx="192">
                  <c:v>3.399999999998207E-4</c:v>
                </c:pt>
                <c:pt idx="193">
                  <c:v>3.4037975986587056E-4</c:v>
                </c:pt>
                <c:pt idx="194">
                  <c:v>3.4135979416352011E-4</c:v>
                </c:pt>
                <c:pt idx="195">
                  <c:v>3.4236823121279572E-4</c:v>
                </c:pt>
                <c:pt idx="196">
                  <c:v>3.4340433981892051E-4</c:v>
                </c:pt>
                <c:pt idx="197">
                  <c:v>3.5930735911328209E-4</c:v>
                </c:pt>
                <c:pt idx="198">
                  <c:v>3.6184593180516278E-4</c:v>
                </c:pt>
                <c:pt idx="199">
                  <c:v>3.630154660207224E-4</c:v>
                </c:pt>
                <c:pt idx="200">
                  <c:v>3.642067166979544E-4</c:v>
                </c:pt>
                <c:pt idx="201">
                  <c:v>3.6714483870694821E-4</c:v>
                </c:pt>
                <c:pt idx="202">
                  <c:v>3.6751567554027536E-4</c:v>
                </c:pt>
                <c:pt idx="203">
                  <c:v>3.7046326384918612E-4</c:v>
                </c:pt>
                <c:pt idx="204">
                  <c:v>3.7176954138358779E-4</c:v>
                </c:pt>
                <c:pt idx="205">
                  <c:v>3.7309244472958649E-4</c:v>
                </c:pt>
                <c:pt idx="206">
                  <c:v>3.7608154649063173E-4</c:v>
                </c:pt>
                <c:pt idx="207">
                  <c:v>3.766057667933974E-4</c:v>
                </c:pt>
                <c:pt idx="208">
                  <c:v>3.7993089513509582E-4</c:v>
                </c:pt>
                <c:pt idx="209">
                  <c:v>3.8133828122711088E-4</c:v>
                </c:pt>
                <c:pt idx="210">
                  <c:v>3.8275720240679354E-4</c:v>
                </c:pt>
                <c:pt idx="211">
                  <c:v>3.8561389996106767E-4</c:v>
                </c:pt>
                <c:pt idx="212">
                  <c:v>3.8632953651319182E-4</c:v>
                </c:pt>
                <c:pt idx="213">
                  <c:v>3.899999998594521E-4</c:v>
                </c:pt>
                <c:pt idx="214">
                  <c:v>3.9147673117972238E-4</c:v>
                </c:pt>
                <c:pt idx="215">
                  <c:v>3.9296456324553283E-4</c:v>
                </c:pt>
                <c:pt idx="216">
                  <c:v>3.956150905958638E-4</c:v>
                </c:pt>
                <c:pt idx="217">
                  <c:v>3.9710165651439842E-4</c:v>
                </c:pt>
                <c:pt idx="218">
                  <c:v>4.0057772798589964E-4</c:v>
                </c:pt>
                <c:pt idx="219">
                  <c:v>4.0213666047334733E-4</c:v>
                </c:pt>
                <c:pt idx="220">
                  <c:v>4.0370819236492376E-4</c:v>
                </c:pt>
                <c:pt idx="221">
                  <c:v>4.0636687883494592E-4</c:v>
                </c:pt>
                <c:pt idx="222">
                  <c:v>4.0742672162257605E-4</c:v>
                </c:pt>
                <c:pt idx="223">
                  <c:v>4.1176233632408363E-4</c:v>
                </c:pt>
                <c:pt idx="224">
                  <c:v>4.1341396071959346E-4</c:v>
                </c:pt>
                <c:pt idx="225">
                  <c:v>4.1507968322213284E-4</c:v>
                </c:pt>
                <c:pt idx="226">
                  <c:v>4.1797057005487471E-4</c:v>
                </c:pt>
                <c:pt idx="227">
                  <c:v>4.1906710347277962E-4</c:v>
                </c:pt>
                <c:pt idx="228">
                  <c:v>4.2362726103637257E-4</c:v>
                </c:pt>
                <c:pt idx="229">
                  <c:v>4.2538206841317202E-4</c:v>
                </c:pt>
                <c:pt idx="230">
                  <c:v>4.2715247265029643E-4</c:v>
                </c:pt>
                <c:pt idx="231">
                  <c:v>4.3049881623384708E-4</c:v>
                </c:pt>
                <c:pt idx="232">
                  <c:v>4.3153666728801878E-4</c:v>
                </c:pt>
                <c:pt idx="233">
                  <c:v>4.3624594072492247E-4</c:v>
                </c:pt>
                <c:pt idx="234">
                  <c:v>4.3811442252681218E-4</c:v>
                </c:pt>
                <c:pt idx="235">
                  <c:v>4.3999999999966776E-4</c:v>
                </c:pt>
                <c:pt idx="236">
                  <c:v>4.4401083875492933E-4</c:v>
                </c:pt>
                <c:pt idx="237">
                  <c:v>4.448986963379452E-4</c:v>
                </c:pt>
                <c:pt idx="238">
                  <c:v>4.485362121532188E-4</c:v>
                </c:pt>
                <c:pt idx="239">
                  <c:v>4.4933171568824833E-4</c:v>
                </c:pt>
                <c:pt idx="240">
                  <c:v>4.5010583055246525E-4</c:v>
                </c:pt>
                <c:pt idx="241">
                  <c:v>4.5202319811928185E-4</c:v>
                </c:pt>
                <c:pt idx="242">
                  <c:v>4.5396326349967189E-4</c:v>
                </c:pt>
                <c:pt idx="243">
                  <c:v>4.6127276393646881E-4</c:v>
                </c:pt>
                <c:pt idx="244">
                  <c:v>4.6195667255345159E-4</c:v>
                </c:pt>
                <c:pt idx="245">
                  <c:v>4.6401485406464041E-4</c:v>
                </c:pt>
                <c:pt idx="246">
                  <c:v>4.660975842275594E-4</c:v>
                </c:pt>
                <c:pt idx="247">
                  <c:v>4.6820517152384663E-4</c:v>
                </c:pt>
                <c:pt idx="248">
                  <c:v>4.7625182814524673E-4</c:v>
                </c:pt>
                <c:pt idx="249">
                  <c:v>4.7689026172710955E-4</c:v>
                </c:pt>
                <c:pt idx="250">
                  <c:v>4.7912676197531229E-4</c:v>
                </c:pt>
                <c:pt idx="251">
                  <c:v>4.8138997028734183E-4</c:v>
                </c:pt>
                <c:pt idx="252">
                  <c:v>4.8368019516073518E-4</c:v>
                </c:pt>
                <c:pt idx="253">
                  <c:v>4.9245955417949233E-4</c:v>
                </c:pt>
                <c:pt idx="254">
                  <c:v>4.9311743029243726E-4</c:v>
                </c:pt>
                <c:pt idx="255">
                  <c:v>4.9554736551475577E-4</c:v>
                </c:pt>
                <c:pt idx="256">
                  <c:v>4.9800616833444757E-4</c:v>
                </c:pt>
                <c:pt idx="257">
                  <c:v>5.0049414726671497E-4</c:v>
                </c:pt>
                <c:pt idx="258">
                  <c:v>5.0999999981215345E-4</c:v>
                </c:pt>
                <c:pt idx="259">
                  <c:v>5.1074261451327068E-4</c:v>
                </c:pt>
                <c:pt idx="260">
                  <c:v>5.1337809830513551E-4</c:v>
                </c:pt>
                <c:pt idx="261">
                  <c:v>5.1604118714717988E-4</c:v>
                </c:pt>
                <c:pt idx="262">
                  <c:v>5.2063683614169179E-4</c:v>
                </c:pt>
                <c:pt idx="263">
                  <c:v>5.2887097569650403E-4</c:v>
                </c:pt>
                <c:pt idx="264">
                  <c:v>5.3165850261568427E-4</c:v>
                </c:pt>
                <c:pt idx="265">
                  <c:v>5.3446554708332116E-4</c:v>
                </c:pt>
                <c:pt idx="266">
                  <c:v>5.3729097549894817E-4</c:v>
                </c:pt>
                <c:pt idx="267">
                  <c:v>5.4013365425858572E-4</c:v>
                </c:pt>
                <c:pt idx="268">
                  <c:v>5.4875385644361397E-4</c:v>
                </c:pt>
                <c:pt idx="269">
                  <c:v>5.5165420039411553E-4</c:v>
                </c:pt>
                <c:pt idx="270">
                  <c:v>5.5456612656595307E-4</c:v>
                </c:pt>
                <c:pt idx="271">
                  <c:v>5.5748850131605678E-4</c:v>
                </c:pt>
                <c:pt idx="272">
                  <c:v>5.6784791472501916E-4</c:v>
                </c:pt>
                <c:pt idx="273">
                  <c:v>5.7110436568585032E-4</c:v>
                </c:pt>
                <c:pt idx="274">
                  <c:v>5.7221742576230516E-4</c:v>
                </c:pt>
                <c:pt idx="275">
                  <c:v>5.7517868510246237E-4</c:v>
                </c:pt>
                <c:pt idx="276">
                  <c:v>5.7814245733141766E-4</c:v>
                </c:pt>
                <c:pt idx="277">
                  <c:v>5.8110760875383562E-4</c:v>
                </c:pt>
                <c:pt idx="278">
                  <c:v>5.900000011077295E-4</c:v>
                </c:pt>
                <c:pt idx="279">
                  <c:v>5.9295955768248548E-4</c:v>
                </c:pt>
                <c:pt idx="280">
                  <c:v>5.9591617777892813E-4</c:v>
                </c:pt>
                <c:pt idx="281">
                  <c:v>5.9887008058084955E-4</c:v>
                </c:pt>
                <c:pt idx="282">
                  <c:v>6.0182148527248094E-4</c:v>
                </c:pt>
                <c:pt idx="283">
                  <c:v>6.0578129421957774E-4</c:v>
                </c:pt>
                <c:pt idx="284">
                  <c:v>6.1360650669715227E-4</c:v>
                </c:pt>
                <c:pt idx="285">
                  <c:v>6.1497455931360174E-4</c:v>
                </c:pt>
                <c:pt idx="286">
                  <c:v>6.1793139604751309E-4</c:v>
                </c:pt>
                <c:pt idx="287">
                  <c:v>6.2088665529852884E-4</c:v>
                </c:pt>
                <c:pt idx="288">
                  <c:v>6.3124635787031565E-4</c:v>
                </c:pt>
                <c:pt idx="289">
                  <c:v>6.3269632556741415E-4</c:v>
                </c:pt>
                <c:pt idx="290">
                  <c:v>6.3564700348466441E-4</c:v>
                </c:pt>
                <c:pt idx="291">
                  <c:v>6.3859742636040203E-4</c:v>
                </c:pt>
                <c:pt idx="292">
                  <c:v>6.4154781460616108E-4</c:v>
                </c:pt>
                <c:pt idx="293">
                  <c:v>6.5182555117361128E-4</c:v>
                </c:pt>
                <c:pt idx="294">
                  <c:v>6.5335342955808015E-4</c:v>
                </c:pt>
                <c:pt idx="295">
                  <c:v>6.5630695086803411E-4</c:v>
                </c:pt>
                <c:pt idx="296">
                  <c:v>6.5926176004371369E-4</c:v>
                </c:pt>
                <c:pt idx="297">
                  <c:v>6.6221807750592757E-4</c:v>
                </c:pt>
                <c:pt idx="298">
                  <c:v>6.7247566975091246E-4</c:v>
                </c:pt>
                <c:pt idx="299">
                  <c:v>6.7406283867074777E-4</c:v>
                </c:pt>
                <c:pt idx="300">
                  <c:v>6.7703000391662756E-4</c:v>
                </c:pt>
                <c:pt idx="301">
                  <c:v>6.7999999999995018E-4</c:v>
                </c:pt>
                <c:pt idx="302">
                  <c:v>6.8297323547832328E-4</c:v>
                </c:pt>
                <c:pt idx="303">
                  <c:v>6.9329569708428929E-4</c:v>
                </c:pt>
                <c:pt idx="304">
                  <c:v>6.9492367424947782E-4</c:v>
                </c:pt>
                <c:pt idx="305">
                  <c:v>6.9931606499486047E-4</c:v>
                </c:pt>
                <c:pt idx="306">
                  <c:v>7.023448576076181E-4</c:v>
                </c:pt>
                <c:pt idx="307">
                  <c:v>7.0538784512452898E-4</c:v>
                </c:pt>
                <c:pt idx="308">
                  <c:v>7.1461539573649266E-4</c:v>
                </c:pt>
                <c:pt idx="309">
                  <c:v>7.1772858155112773E-4</c:v>
                </c:pt>
                <c:pt idx="310">
                  <c:v>7.2086267165549051E-4</c:v>
                </c:pt>
                <c:pt idx="311">
                  <c:v>7.2401900795331206E-4</c:v>
                </c:pt>
                <c:pt idx="312">
                  <c:v>7.2719893235754683E-4</c:v>
                </c:pt>
                <c:pt idx="313">
                  <c:v>7.3689365348628751E-4</c:v>
                </c:pt>
                <c:pt idx="314">
                  <c:v>7.4018134964204526E-4</c:v>
                </c:pt>
                <c:pt idx="315">
                  <c:v>7.4349934361524466E-4</c:v>
                </c:pt>
                <c:pt idx="316">
                  <c:v>7.4684897737989028E-4</c:v>
                </c:pt>
                <c:pt idx="317">
                  <c:v>7.5023159291833159E-4</c:v>
                </c:pt>
                <c:pt idx="318">
                  <c:v>7.6059075017121454E-4</c:v>
                </c:pt>
                <c:pt idx="319">
                  <c:v>7.6411871285584254E-4</c:v>
                </c:pt>
                <c:pt idx="320">
                  <c:v>7.676863673964265E-4</c:v>
                </c:pt>
                <c:pt idx="321">
                  <c:v>7.7129505584427156E-4</c:v>
                </c:pt>
                <c:pt idx="322">
                  <c:v>7.7494612026341998E-4</c:v>
                </c:pt>
                <c:pt idx="323">
                  <c:v>7.90000001727007E-4</c:v>
                </c:pt>
                <c:pt idx="324">
                  <c:v>7.9387654780235892E-4</c:v>
                </c:pt>
                <c:pt idx="325">
                  <c:v>7.9779367425017976E-4</c:v>
                </c:pt>
                <c:pt idx="326">
                  <c:v>8.0174874082728073E-4</c:v>
                </c:pt>
                <c:pt idx="327">
                  <c:v>8.0055697879009282E-4</c:v>
                </c:pt>
                <c:pt idx="328">
                  <c:v>8.0213245373883524E-4</c:v>
                </c:pt>
                <c:pt idx="329">
                  <c:v>8.0622136549785104E-4</c:v>
                </c:pt>
                <c:pt idx="330">
                  <c:v>8.1033661809091107E-4</c:v>
                </c:pt>
                <c:pt idx="331">
                  <c:v>8.1447555659775394E-4</c:v>
                </c:pt>
                <c:pt idx="332">
                  <c:v>8.2954685189391957E-4</c:v>
                </c:pt>
                <c:pt idx="333">
                  <c:v>8.3121507059236827E-4</c:v>
                </c:pt>
                <c:pt idx="334">
                  <c:v>8.3543261410017251E-4</c:v>
                </c:pt>
                <c:pt idx="335">
                  <c:v>8.3965791354088915E-4</c:v>
                </c:pt>
                <c:pt idx="336">
                  <c:v>8.4388831384056757E-4</c:v>
                </c:pt>
                <c:pt idx="337">
                  <c:v>8.5897262715167917E-4</c:v>
                </c:pt>
                <c:pt idx="338">
                  <c:v>8.6080782134963956E-4</c:v>
                </c:pt>
                <c:pt idx="339">
                  <c:v>8.6502389903771301E-4</c:v>
                </c:pt>
                <c:pt idx="340">
                  <c:v>8.6922914666496035E-4</c:v>
                </c:pt>
                <c:pt idx="341">
                  <c:v>8.7342090899932532E-4</c:v>
                </c:pt>
                <c:pt idx="342">
                  <c:v>8.8792859795080612E-4</c:v>
                </c:pt>
                <c:pt idx="343">
                  <c:v>8.8999999999971394E-4</c:v>
                </c:pt>
                <c:pt idx="344">
                  <c:v>8.9408514422393724E-4</c:v>
                </c:pt>
                <c:pt idx="345">
                  <c:v>8.9814469691219833E-4</c:v>
                </c:pt>
                <c:pt idx="346">
                  <c:v>9.0217982831778385E-4</c:v>
                </c:pt>
                <c:pt idx="347">
                  <c:v>9.1580602447845726E-4</c:v>
                </c:pt>
                <c:pt idx="348">
                  <c:v>9.1809954651474299E-4</c:v>
                </c:pt>
                <c:pt idx="349">
                  <c:v>9.220301256480742E-4</c:v>
                </c:pt>
                <c:pt idx="350">
                  <c:v>9.2594330522601789E-4</c:v>
                </c:pt>
                <c:pt idx="351">
                  <c:v>9.2984025557031396E-4</c:v>
                </c:pt>
                <c:pt idx="352">
                  <c:v>9.4289055721899777E-4</c:v>
                </c:pt>
                <c:pt idx="353">
                  <c:v>9.4528917140354867E-4</c:v>
                </c:pt>
                <c:pt idx="354">
                  <c:v>9.4912253075283355E-4</c:v>
                </c:pt>
                <c:pt idx="355">
                  <c:v>9.5294668300294693E-4</c:v>
                </c:pt>
                <c:pt idx="356">
                  <c:v>9.5676279854099103E-4</c:v>
                </c:pt>
                <c:pt idx="357">
                  <c:v>9.6958204882188E-4</c:v>
                </c:pt>
                <c:pt idx="358">
                  <c:v>9.7197030165104361E-4</c:v>
                </c:pt>
                <c:pt idx="359">
                  <c:v>9.7576378976517528E-4</c:v>
                </c:pt>
                <c:pt idx="360">
                  <c:v>9.7955626368461182E-4</c:v>
                </c:pt>
                <c:pt idx="361">
                  <c:v>9.8334889386005107E-4</c:v>
                </c:pt>
                <c:pt idx="362">
                  <c:v>9.9627974780267057E-4</c:v>
                </c:pt>
                <c:pt idx="363">
                  <c:v>9.9854438644979043E-4</c:v>
                </c:pt>
                <c:pt idx="364">
                  <c:v>1.0023553549797109E-3</c:v>
                </c:pt>
                <c:pt idx="365">
                  <c:v>1.0061735026583986E-3</c:v>
                </c:pt>
                <c:pt idx="366">
                  <c:v>1.0099999999997051E-3</c:v>
                </c:pt>
                <c:pt idx="367">
                  <c:v>1.0233486632555283E-3</c:v>
                </c:pt>
                <c:pt idx="368">
                  <c:v>1.0310670518684868E-3</c:v>
                </c:pt>
                <c:pt idx="369">
                  <c:v>1.0350464493565383E-3</c:v>
                </c:pt>
                <c:pt idx="370">
                  <c:v>1.0431136611900637E-3</c:v>
                </c:pt>
                <c:pt idx="371">
                  <c:v>1.0450772855955318E-3</c:v>
                </c:pt>
                <c:pt idx="372">
                  <c:v>1.055015451242507E-3</c:v>
                </c:pt>
                <c:pt idx="373">
                  <c:v>1.0590221746612071E-3</c:v>
                </c:pt>
                <c:pt idx="374">
                  <c:v>1.0630327124704498E-3</c:v>
                </c:pt>
                <c:pt idx="375">
                  <c:v>1.0715051941624328E-3</c:v>
                </c:pt>
                <c:pt idx="376">
                  <c:v>1.0733063137004341E-3</c:v>
                </c:pt>
                <c:pt idx="377">
                  <c:v>1.0831352178325186E-3</c:v>
                </c:pt>
                <c:pt idx="378">
                  <c:v>1.0871642022373168E-3</c:v>
                </c:pt>
                <c:pt idx="379">
                  <c:v>1.0911955211008282E-3</c:v>
                </c:pt>
                <c:pt idx="380">
                  <c:v>1.0999568936465747E-3</c:v>
                </c:pt>
                <c:pt idx="381">
                  <c:v>1.1016379280821074E-3</c:v>
                </c:pt>
                <c:pt idx="382">
                  <c:v>1.1113797323445225E-3</c:v>
                </c:pt>
                <c:pt idx="383">
                  <c:v>1.1154206179628137E-3</c:v>
                </c:pt>
                <c:pt idx="384">
                  <c:v>1.1194623580237084E-3</c:v>
                </c:pt>
                <c:pt idx="385">
                  <c:v>1.1283970165093346E-3</c:v>
                </c:pt>
                <c:pt idx="386">
                  <c:v>1.1299999997852023E-3</c:v>
                </c:pt>
                <c:pt idx="387">
                  <c:v>1.13967913277147E-3</c:v>
                </c:pt>
                <c:pt idx="388">
                  <c:v>1.1437267035343728E-3</c:v>
                </c:pt>
                <c:pt idx="389">
                  <c:v>1.1477780459155109E-3</c:v>
                </c:pt>
                <c:pt idx="390">
                  <c:v>1.1493414723217096E-3</c:v>
                </c:pt>
                <c:pt idx="391">
                  <c:v>1.1508987449846556E-3</c:v>
                </c:pt>
                <c:pt idx="392">
                  <c:v>1.1656106685431853E-3</c:v>
                </c:pt>
                <c:pt idx="393">
                  <c:v>1.1697020149729193E-3</c:v>
                </c:pt>
                <c:pt idx="394">
                  <c:v>1.1738053295008597E-3</c:v>
                </c:pt>
                <c:pt idx="395">
                  <c:v>1.177921786717486E-3</c:v>
                </c:pt>
                <c:pt idx="396">
                  <c:v>1.1871545035821757E-3</c:v>
                </c:pt>
                <c:pt idx="397">
                  <c:v>1.1945425346600292E-3</c:v>
                </c:pt>
                <c:pt idx="398">
                  <c:v>1.1987423245490029E-3</c:v>
                </c:pt>
                <c:pt idx="399">
                  <c:v>1.2029623048914386E-3</c:v>
                </c:pt>
                <c:pt idx="400">
                  <c:v>1.2072036503494529E-3</c:v>
                </c:pt>
                <c:pt idx="401">
                  <c:v>1.2287719683824454E-3</c:v>
                </c:pt>
                <c:pt idx="402">
                  <c:v>1.233166173093147E-3</c:v>
                </c:pt>
                <c:pt idx="403">
                  <c:v>1.2375899658779157E-3</c:v>
                </c:pt>
                <c:pt idx="404">
                  <c:v>1.2473304853490253E-3</c:v>
                </c:pt>
                <c:pt idx="405">
                  <c:v>1.2556045130193568E-3</c:v>
                </c:pt>
                <c:pt idx="406">
                  <c:v>1.2601935792899517E-3</c:v>
                </c:pt>
                <c:pt idx="407">
                  <c:v>1.2648175517010383E-3</c:v>
                </c:pt>
                <c:pt idx="408">
                  <c:v>1.2694758744218255E-3</c:v>
                </c:pt>
                <c:pt idx="409">
                  <c:v>1.2822126744670103E-3</c:v>
                </c:pt>
                <c:pt idx="410">
                  <c:v>1.2959620715390992E-3</c:v>
                </c:pt>
                <c:pt idx="411">
                  <c:v>1.3008191727081897E-3</c:v>
                </c:pt>
                <c:pt idx="412">
                  <c:v>1.311125571740788E-3</c:v>
                </c:pt>
                <c:pt idx="413">
                  <c:v>1.313336721471282E-3</c:v>
                </c:pt>
                <c:pt idx="414">
                  <c:v>1.325548718378118E-3</c:v>
                </c:pt>
                <c:pt idx="415">
                  <c:v>1.3305795655408879E-3</c:v>
                </c:pt>
                <c:pt idx="416">
                  <c:v>1.3356374353812317E-3</c:v>
                </c:pt>
                <c:pt idx="417">
                  <c:v>1.3461938559523564E-3</c:v>
                </c:pt>
                <c:pt idx="418">
                  <c:v>1.3485707326376859E-3</c:v>
                </c:pt>
                <c:pt idx="419">
                  <c:v>1.3613127742735957E-3</c:v>
                </c:pt>
                <c:pt idx="420">
                  <c:v>1.3665211698306132E-3</c:v>
                </c:pt>
                <c:pt idx="421">
                  <c:v>1.3717527179040567E-3</c:v>
                </c:pt>
                <c:pt idx="422">
                  <c:v>1.3825228648696316E-3</c:v>
                </c:pt>
                <c:pt idx="423">
                  <c:v>1.3850431012993401E-3</c:v>
                </c:pt>
                <c:pt idx="424">
                  <c:v>1.3982383943426152E-3</c:v>
                </c:pt>
                <c:pt idx="425">
                  <c:v>1.4035972464359928E-3</c:v>
                </c:pt>
                <c:pt idx="426">
                  <c:v>1.4089753806365859E-3</c:v>
                </c:pt>
                <c:pt idx="427">
                  <c:v>1.4199248057362149E-3</c:v>
                </c:pt>
                <c:pt idx="428">
                  <c:v>1.422563683568583E-3</c:v>
                </c:pt>
                <c:pt idx="429">
                  <c:v>1.4361119652368623E-3</c:v>
                </c:pt>
                <c:pt idx="430">
                  <c:v>1.4415767335564645E-3</c:v>
                </c:pt>
                <c:pt idx="431">
                  <c:v>1.4442622756309302E-3</c:v>
                </c:pt>
                <c:pt idx="432">
                  <c:v>1.4497400763038802E-3</c:v>
                </c:pt>
                <c:pt idx="433">
                  <c:v>1.4608094139631565E-3</c:v>
                </c:pt>
                <c:pt idx="434">
                  <c:v>1.471684996140604E-3</c:v>
                </c:pt>
                <c:pt idx="435">
                  <c:v>1.4771710917258522E-3</c:v>
                </c:pt>
                <c:pt idx="436">
                  <c:v>1.4826537080304117E-3</c:v>
                </c:pt>
                <c:pt idx="437">
                  <c:v>1.4881311322556363E-3</c:v>
                </c:pt>
                <c:pt idx="438">
                  <c:v>1.49922303444486E-3</c:v>
                </c:pt>
                <c:pt idx="439">
                  <c:v>1.5099546517153958E-3</c:v>
                </c:pt>
                <c:pt idx="440">
                  <c:v>1.5153804228946271E-3</c:v>
                </c:pt>
                <c:pt idx="441">
                  <c:v>1.5207907248038404E-3</c:v>
                </c:pt>
                <c:pt idx="442">
                  <c:v>1.5261838445115997E-3</c:v>
                </c:pt>
                <c:pt idx="443">
                  <c:v>1.5372234064891478E-3</c:v>
                </c:pt>
                <c:pt idx="444">
                  <c:v>1.5475502420878439E-3</c:v>
                </c:pt>
                <c:pt idx="445">
                  <c:v>1.552831756198708E-3</c:v>
                </c:pt>
                <c:pt idx="446">
                  <c:v>1.5580858101464669E-3</c:v>
                </c:pt>
                <c:pt idx="447">
                  <c:v>1.5633106908760676E-3</c:v>
                </c:pt>
                <c:pt idx="448">
                  <c:v>1.5799621764039007E-3</c:v>
                </c:pt>
                <c:pt idx="449">
                  <c:v>1.5867614036044078E-3</c:v>
                </c:pt>
                <c:pt idx="450">
                  <c:v>1.5889385108550228E-3</c:v>
                </c:pt>
                <c:pt idx="451">
                  <c:v>1.5939591861080515E-3</c:v>
                </c:pt>
                <c:pt idx="452">
                  <c:v>1.5989503687896351E-3</c:v>
                </c:pt>
                <c:pt idx="453">
                  <c:v>1.6010165265534226E-3</c:v>
                </c:pt>
                <c:pt idx="454">
                  <c:v>1.6216242420983105E-3</c:v>
                </c:pt>
                <c:pt idx="455">
                  <c:v>1.6265367108301097E-3</c:v>
                </c:pt>
                <c:pt idx="456">
                  <c:v>1.6314444980997343E-3</c:v>
                </c:pt>
                <c:pt idx="457">
                  <c:v>1.6422419648367474E-3</c:v>
                </c:pt>
                <c:pt idx="458">
                  <c:v>1.6442136977919274E-3</c:v>
                </c:pt>
                <c:pt idx="459">
                  <c:v>1.6560567494414992E-3</c:v>
                </c:pt>
                <c:pt idx="460">
                  <c:v>1.6610225706700668E-3</c:v>
                </c:pt>
                <c:pt idx="461">
                  <c:v>1.6660124184002922E-3</c:v>
                </c:pt>
                <c:pt idx="462">
                  <c:v>1.6770173403419938E-3</c:v>
                </c:pt>
                <c:pt idx="463">
                  <c:v>1.6790798738117731E-3</c:v>
                </c:pt>
                <c:pt idx="464">
                  <c:v>1.6914656017791056E-3</c:v>
                </c:pt>
                <c:pt idx="465">
                  <c:v>1.6966857374610823E-3</c:v>
                </c:pt>
                <c:pt idx="466">
                  <c:v>1.7019586097116494E-3</c:v>
                </c:pt>
                <c:pt idx="467">
                  <c:v>1.7133594312313339E-3</c:v>
                </c:pt>
                <c:pt idx="468">
                  <c:v>1.7157188755971592E-3</c:v>
                </c:pt>
                <c:pt idx="469">
                  <c:v>1.7292575780718427E-3</c:v>
                </c:pt>
                <c:pt idx="470">
                  <c:v>1.7349317585108291E-3</c:v>
                </c:pt>
                <c:pt idx="471">
                  <c:v>1.7406799054019092E-3</c:v>
                </c:pt>
                <c:pt idx="472">
                  <c:v>1.7526266457856818E-3</c:v>
                </c:pt>
                <c:pt idx="473">
                  <c:v>1.7554505673612519E-3</c:v>
                </c:pt>
                <c:pt idx="474">
                  <c:v>1.7704118128075467E-3</c:v>
                </c:pt>
                <c:pt idx="475">
                  <c:v>1.7765327636346095E-3</c:v>
                </c:pt>
                <c:pt idx="476">
                  <c:v>1.7827040156613995E-3</c:v>
                </c:pt>
                <c:pt idx="477">
                  <c:v>1.7950770253103501E-3</c:v>
                </c:pt>
                <c:pt idx="478">
                  <c:v>1.7982615080473514E-3</c:v>
                </c:pt>
                <c:pt idx="479">
                  <c:v>1.8141964609955218E-3</c:v>
                </c:pt>
                <c:pt idx="480">
                  <c:v>1.8205985199771647E-3</c:v>
                </c:pt>
                <c:pt idx="481">
                  <c:v>1.8270272130268021E-3</c:v>
                </c:pt>
                <c:pt idx="482">
                  <c:v>1.8396423581958489E-3</c:v>
                </c:pt>
                <c:pt idx="483">
                  <c:v>1.8430318125315793E-3</c:v>
                </c:pt>
                <c:pt idx="484">
                  <c:v>1.859451846214789E-3</c:v>
                </c:pt>
                <c:pt idx="485">
                  <c:v>1.8659693372047317E-3</c:v>
                </c:pt>
                <c:pt idx="486">
                  <c:v>1.8724897930260979E-3</c:v>
                </c:pt>
                <c:pt idx="487">
                  <c:v>1.8851753819971331E-3</c:v>
                </c:pt>
                <c:pt idx="488">
                  <c:v>1.8886080093170237E-3</c:v>
                </c:pt>
                <c:pt idx="489">
                  <c:v>1.9050181905759704E-3</c:v>
                </c:pt>
                <c:pt idx="490">
                  <c:v>1.911485422342608E-3</c:v>
                </c:pt>
                <c:pt idx="491">
                  <c:v>1.9179319475088983E-3</c:v>
                </c:pt>
                <c:pt idx="492">
                  <c:v>1.9305287296766946E-3</c:v>
                </c:pt>
                <c:pt idx="493">
                  <c:v>1.9338372680358683E-3</c:v>
                </c:pt>
                <c:pt idx="494">
                  <c:v>1.9497836426537898E-3</c:v>
                </c:pt>
                <c:pt idx="495">
                  <c:v>1.952989388477959E-3</c:v>
                </c:pt>
                <c:pt idx="496">
                  <c:v>1.9561717305954123E-3</c:v>
                </c:pt>
                <c:pt idx="497">
                  <c:v>1.9593313754297814E-3</c:v>
                </c:pt>
                <c:pt idx="498">
                  <c:v>1.9655590499556871E-3</c:v>
                </c:pt>
                <c:pt idx="499">
                  <c:v>1.9872335958287584E-3</c:v>
                </c:pt>
                <c:pt idx="500">
                  <c:v>1.9902916826763191E-3</c:v>
                </c:pt>
                <c:pt idx="501">
                  <c:v>1.9964360239759387E-3</c:v>
                </c:pt>
                <c:pt idx="502">
                  <c:v>2.0025671183608327E-3</c:v>
                </c:pt>
                <c:pt idx="503">
                  <c:v>2.0086861057743897E-3</c:v>
                </c:pt>
                <c:pt idx="504">
                  <c:v>2.0301053529054674E-3</c:v>
                </c:pt>
                <c:pt idx="505">
                  <c:v>2.0330637850842696E-3</c:v>
                </c:pt>
                <c:pt idx="506">
                  <c:v>2.0391393372918977E-3</c:v>
                </c:pt>
                <c:pt idx="507">
                  <c:v>2.0452096224866222E-3</c:v>
                </c:pt>
                <c:pt idx="508">
                  <c:v>2.0512757807120831E-3</c:v>
                </c:pt>
                <c:pt idx="509">
                  <c:v>2.0726116077343678E-3</c:v>
                </c:pt>
                <c:pt idx="510">
                  <c:v>2.0755219452419024E-3</c:v>
                </c:pt>
                <c:pt idx="511">
                  <c:v>2.0815845697367071E-3</c:v>
                </c:pt>
                <c:pt idx="512">
                  <c:v>2.087649907806733E-3</c:v>
                </c:pt>
                <c:pt idx="513">
                  <c:v>2.0937190995910125E-3</c:v>
                </c:pt>
                <c:pt idx="514">
                  <c:v>2.1151412538758917E-3</c:v>
                </c:pt>
                <c:pt idx="515">
                  <c:v>2.1180570171339748E-3</c:v>
                </c:pt>
                <c:pt idx="516">
                  <c:v>2.1241612499181902E-3</c:v>
                </c:pt>
                <c:pt idx="517">
                  <c:v>2.1302738972682456E-3</c:v>
                </c:pt>
                <c:pt idx="518">
                  <c:v>2.1765205417730166E-3</c:v>
                </c:pt>
                <c:pt idx="519">
                  <c:v>2.2199867540170144E-3</c:v>
                </c:pt>
                <c:pt idx="520">
                  <c:v>2.2638653472176473E-3</c:v>
                </c:pt>
                <c:pt idx="521">
                  <c:v>2.3081563487437917E-3</c:v>
                </c:pt>
                <c:pt idx="522">
                  <c:v>2.3495183391716995E-3</c:v>
                </c:pt>
                <c:pt idx="523">
                  <c:v>2.3946044780691475E-3</c:v>
                </c:pt>
                <c:pt idx="524">
                  <c:v>2.4401030984710177E-3</c:v>
                </c:pt>
                <c:pt idx="525">
                  <c:v>2.4860142286040133E-3</c:v>
                </c:pt>
                <c:pt idx="526">
                  <c:v>2.5357984572729419E-3</c:v>
                </c:pt>
                <c:pt idx="527">
                  <c:v>2.5825644979665481E-3</c:v>
                </c:pt>
                <c:pt idx="528">
                  <c:v>2.6297431457949867E-3</c:v>
                </c:pt>
                <c:pt idx="529">
                  <c:v>2.6773344301914167E-3</c:v>
                </c:pt>
                <c:pt idx="530">
                  <c:v>2.7322297768663647E-3</c:v>
                </c:pt>
                <c:pt idx="531">
                  <c:v>2.7770914163964366E-3</c:v>
                </c:pt>
                <c:pt idx="532">
                  <c:v>2.8259498882066687E-3</c:v>
                </c:pt>
                <c:pt idx="533">
                  <c:v>2.8752211091366453E-3</c:v>
                </c:pt>
                <c:pt idx="534">
                  <c:v>2.9249051097594795E-3</c:v>
                </c:pt>
                <c:pt idx="535">
                  <c:v>2.9750019209017829E-3</c:v>
                </c:pt>
                <c:pt idx="536">
                  <c:v>3.0255115736489663E-3</c:v>
                </c:pt>
                <c:pt idx="537">
                  <c:v>3.0764340993421472E-3</c:v>
                </c:pt>
                <c:pt idx="538">
                  <c:v>3.1277695295794756E-3</c:v>
                </c:pt>
                <c:pt idx="539">
                  <c:v>3.1949480922013212E-3</c:v>
                </c:pt>
                <c:pt idx="540">
                  <c:v>3.2472293072908012E-3</c:v>
                </c:pt>
                <c:pt idx="541">
                  <c:v>3.2999235781100097E-3</c:v>
                </c:pt>
                <c:pt idx="542">
                  <c:v>3.353030938083452E-3</c:v>
                </c:pt>
                <c:pt idx="543">
                  <c:v>3.4293187870213372E-3</c:v>
                </c:pt>
                <c:pt idx="544">
                  <c:v>3.4604621274809139E-3</c:v>
                </c:pt>
                <c:pt idx="545">
                  <c:v>3.5147544900101138E-3</c:v>
                </c:pt>
                <c:pt idx="546">
                  <c:v>3.5694084727783638E-3</c:v>
                </c:pt>
                <c:pt idx="547">
                  <c:v>3.6244069049055955E-3</c:v>
                </c:pt>
                <c:pt idx="548">
                  <c:v>3.6797326137604919E-3</c:v>
                </c:pt>
                <c:pt idx="549">
                  <c:v>3.7353684249293775E-3</c:v>
                </c:pt>
                <c:pt idx="550">
                  <c:v>3.7912971621885659E-3</c:v>
                </c:pt>
                <c:pt idx="551">
                  <c:v>3.8475016474784338E-3</c:v>
                </c:pt>
                <c:pt idx="552">
                  <c:v>3.9039647008761997E-3</c:v>
                </c:pt>
                <c:pt idx="553">
                  <c:v>3.9606691405769112E-3</c:v>
                </c:pt>
                <c:pt idx="554">
                  <c:v>4.0175977828649295E-3</c:v>
                </c:pt>
                <c:pt idx="555">
                  <c:v>4.0747334421001001E-3</c:v>
                </c:pt>
                <c:pt idx="556">
                  <c:v>4.1320589306931251E-3</c:v>
                </c:pt>
                <c:pt idx="557">
                  <c:v>4.1895570590921687E-3</c:v>
                </c:pt>
                <c:pt idx="558">
                  <c:v>4.2472106357642758E-3</c:v>
                </c:pt>
                <c:pt idx="559">
                  <c:v>4.3050024671819819E-3</c:v>
                </c:pt>
                <c:pt idx="560">
                  <c:v>4.3629153578099112E-3</c:v>
                </c:pt>
                <c:pt idx="561">
                  <c:v>4.4209321100948454E-3</c:v>
                </c:pt>
                <c:pt idx="562">
                  <c:v>4.4790355244531893E-3</c:v>
                </c:pt>
                <c:pt idx="563">
                  <c:v>4.5372083992649215E-3</c:v>
                </c:pt>
                <c:pt idx="564">
                  <c:v>4.5954335308649565E-3</c:v>
                </c:pt>
                <c:pt idx="565">
                  <c:v>4.6369506018623446E-3</c:v>
                </c:pt>
                <c:pt idx="566">
                  <c:v>4.6952357245035499E-3</c:v>
                </c:pt>
                <c:pt idx="567">
                  <c:v>4.753522367242395E-3</c:v>
                </c:pt>
                <c:pt idx="568">
                  <c:v>4.8117929389962545E-3</c:v>
                </c:pt>
                <c:pt idx="569">
                  <c:v>4.8742083773843942E-3</c:v>
                </c:pt>
                <c:pt idx="570">
                  <c:v>4.9324027040316184E-3</c:v>
                </c:pt>
                <c:pt idx="571">
                  <c:v>4.990555828901907E-3</c:v>
                </c:pt>
                <c:pt idx="572">
                  <c:v>5.065352289282201E-3</c:v>
                </c:pt>
                <c:pt idx="573">
                  <c:v>5.1067384584172204E-3</c:v>
                </c:pt>
                <c:pt idx="574">
                  <c:v>5.1606006477446439E-3</c:v>
                </c:pt>
                <c:pt idx="575">
                  <c:v>5.2185910379630726E-3</c:v>
                </c:pt>
                <c:pt idx="576">
                  <c:v>5.2765401993578312E-3</c:v>
                </c:pt>
                <c:pt idx="577">
                  <c:v>5.3344481282355206E-3</c:v>
                </c:pt>
                <c:pt idx="578">
                  <c:v>5.3964737406840468E-3</c:v>
                </c:pt>
                <c:pt idx="579">
                  <c:v>5.4542971174595728E-3</c:v>
                </c:pt>
                <c:pt idx="580">
                  <c:v>5.5120792590255653E-3</c:v>
                </c:pt>
                <c:pt idx="581">
                  <c:v>5.5698201616808107E-3</c:v>
                </c:pt>
                <c:pt idx="582">
                  <c:v>5.639785789437567E-3</c:v>
                </c:pt>
                <c:pt idx="583">
                  <c:v>5.7098763568716798E-3</c:v>
                </c:pt>
                <c:pt idx="584">
                  <c:v>5.7674758409054965E-3</c:v>
                </c:pt>
                <c:pt idx="585">
                  <c:v>5.8250340696640729E-3</c:v>
                </c:pt>
                <c:pt idx="586">
                  <c:v>5.8825510394606879E-3</c:v>
                </c:pt>
                <c:pt idx="587">
                  <c:v>5.9400267466094992E-3</c:v>
                </c:pt>
                <c:pt idx="588">
                  <c:v>5.9974611874272984E-3</c:v>
                </c:pt>
                <c:pt idx="589">
                  <c:v>6.0548543582343928E-3</c:v>
                </c:pt>
                <c:pt idx="590">
                  <c:v>6.1122062553519655E-3</c:v>
                </c:pt>
                <c:pt idx="591">
                  <c:v>6.177779912809999E-3</c:v>
                </c:pt>
                <c:pt idx="592">
                  <c:v>6.235045324522146E-3</c:v>
                </c:pt>
                <c:pt idx="593">
                  <c:v>6.2922694677239443E-3</c:v>
                </c:pt>
                <c:pt idx="594">
                  <c:v>6.3494523419023279E-3</c:v>
                </c:pt>
                <c:pt idx="595">
                  <c:v>6.4024713909904283E-3</c:v>
                </c:pt>
                <c:pt idx="596">
                  <c:v>6.4595813460588403E-3</c:v>
                </c:pt>
                <c:pt idx="597">
                  <c:v>6.5166632259688797E-3</c:v>
                </c:pt>
                <c:pt idx="598">
                  <c:v>6.5900235916889465E-3</c:v>
                </c:pt>
                <c:pt idx="599">
                  <c:v>6.6307691831899666E-3</c:v>
                </c:pt>
                <c:pt idx="600">
                  <c:v>6.691936563310792E-3</c:v>
                </c:pt>
                <c:pt idx="601">
                  <c:v>6.7489757283550169E-3</c:v>
                </c:pt>
                <c:pt idx="602">
                  <c:v>6.8060205503484988E-3</c:v>
                </c:pt>
                <c:pt idx="603">
                  <c:v>6.8630776029211388E-3</c:v>
                </c:pt>
                <c:pt idx="604">
                  <c:v>6.916005241560063E-3</c:v>
                </c:pt>
                <c:pt idx="605">
                  <c:v>6.9731003834094087E-3</c:v>
                </c:pt>
                <c:pt idx="606">
                  <c:v>7.0302269273658973E-3</c:v>
                </c:pt>
                <c:pt idx="607">
                  <c:v>7.0873914858389491E-3</c:v>
                </c:pt>
                <c:pt idx="608">
                  <c:v>7.1529531778858702E-3</c:v>
                </c:pt>
                <c:pt idx="609">
                  <c:v>7.2060449802405354E-3</c:v>
                </c:pt>
                <c:pt idx="610">
                  <c:v>7.2633717728265443E-3</c:v>
                </c:pt>
                <c:pt idx="611">
                  <c:v>7.320763412624067E-3</c:v>
                </c:pt>
                <c:pt idx="612">
                  <c:v>7.3782264801796451E-3</c:v>
                </c:pt>
                <c:pt idx="613">
                  <c:v>7.4357675568157231E-3</c:v>
                </c:pt>
                <c:pt idx="614">
                  <c:v>7.4933932246358595E-3</c:v>
                </c:pt>
                <c:pt idx="615">
                  <c:v>7.5511100665242902E-3</c:v>
                </c:pt>
                <c:pt idx="616">
                  <c:v>7.6089246661511468E-3</c:v>
                </c:pt>
                <c:pt idx="617">
                  <c:v>7.6583237609010278E-3</c:v>
                </c:pt>
                <c:pt idx="618">
                  <c:v>7.716332610742031E-3</c:v>
                </c:pt>
                <c:pt idx="619">
                  <c:v>7.7744587939515492E-3</c:v>
                </c:pt>
                <c:pt idx="620">
                  <c:v>7.8327089691957296E-3</c:v>
                </c:pt>
                <c:pt idx="621">
                  <c:v>7.8953909217823262E-3</c:v>
                </c:pt>
                <c:pt idx="622">
                  <c:v>7.9539133483845711E-3</c:v>
                </c:pt>
                <c:pt idx="623">
                  <c:v>8.0125674124641288E-3</c:v>
                </c:pt>
                <c:pt idx="624">
                  <c:v>8.0713531256457974E-3</c:v>
                </c:pt>
                <c:pt idx="625">
                  <c:v>8.1302704995792757E-3</c:v>
                </c:pt>
                <c:pt idx="626">
                  <c:v>8.1849641484341238E-3</c:v>
                </c:pt>
                <c:pt idx="627">
                  <c:v>8.2441341239516148E-3</c:v>
                </c:pt>
                <c:pt idx="628">
                  <c:v>8.3034357817732864E-3</c:v>
                </c:pt>
                <c:pt idx="629">
                  <c:v>8.3628691335878112E-3</c:v>
                </c:pt>
                <c:pt idx="630">
                  <c:v>8.4268326901393124E-3</c:v>
                </c:pt>
                <c:pt idx="631">
                  <c:v>8.4865402747194337E-3</c:v>
                </c:pt>
                <c:pt idx="632">
                  <c:v>8.5463796023431335E-3</c:v>
                </c:pt>
                <c:pt idx="633">
                  <c:v>8.6063506848697777E-3</c:v>
                </c:pt>
                <c:pt idx="634">
                  <c:v>8.6706070406824334E-3</c:v>
                </c:pt>
                <c:pt idx="635">
                  <c:v>8.730849627888183E-3</c:v>
                </c:pt>
                <c:pt idx="636">
                  <c:v>8.7912239933424664E-3</c:v>
                </c:pt>
                <c:pt idx="637">
                  <c:v>8.8517301489482881E-3</c:v>
                </c:pt>
                <c:pt idx="638">
                  <c:v>8.9123681066332512E-3</c:v>
                </c:pt>
                <c:pt idx="639">
                  <c:v>8.9731378783530647E-3</c:v>
                </c:pt>
                <c:pt idx="640">
                  <c:v>9.0340394760889172E-3</c:v>
                </c:pt>
                <c:pt idx="641">
                  <c:v>9.0950729118479054E-3</c:v>
                </c:pt>
                <c:pt idx="642">
                  <c:v>9.1562381976639188E-3</c:v>
                </c:pt>
                <c:pt idx="643">
                  <c:v>9.2266198506506195E-3</c:v>
                </c:pt>
                <c:pt idx="644">
                  <c:v>9.2880708683206834E-3</c:v>
                </c:pt>
                <c:pt idx="645">
                  <c:v>9.3496538017581853E-3</c:v>
                </c:pt>
                <c:pt idx="646">
                  <c:v>9.4113686632402646E-3</c:v>
                </c:pt>
                <c:pt idx="647">
                  <c:v>9.4686272893769619E-3</c:v>
                </c:pt>
                <c:pt idx="648">
                  <c:v>9.5305832635981108E-3</c:v>
                </c:pt>
                <c:pt idx="649">
                  <c:v>9.6103998942231698E-3</c:v>
                </c:pt>
                <c:pt idx="650">
                  <c:v>9.6725878918463397E-3</c:v>
                </c:pt>
                <c:pt idx="651">
                  <c:v>9.7348574067808794E-3</c:v>
                </c:pt>
                <c:pt idx="652">
                  <c:v>9.8110399788473995E-3</c:v>
                </c:pt>
                <c:pt idx="653">
                  <c:v>9.873438529281589E-3</c:v>
                </c:pt>
                <c:pt idx="654">
                  <c:v>9.9358783802525313E-3</c:v>
                </c:pt>
                <c:pt idx="655">
                  <c:v>9.998347550477165E-3</c:v>
                </c:pt>
                <c:pt idx="656">
                  <c:v>1.0047001675198E-2</c:v>
                </c:pt>
                <c:pt idx="657">
                  <c:v>1.0109504632981854E-2</c:v>
                </c:pt>
                <c:pt idx="658">
                  <c:v>1.017200387340661E-2</c:v>
                </c:pt>
                <c:pt idx="659">
                  <c:v>1.0248277744369308E-2</c:v>
                </c:pt>
                <c:pt idx="660">
                  <c:v>1.0310713737737412E-2</c:v>
                </c:pt>
                <c:pt idx="661">
                  <c:v>1.0373107130336581E-2</c:v>
                </c:pt>
                <c:pt idx="662">
                  <c:v>1.0435445930114303E-2</c:v>
                </c:pt>
                <c:pt idx="663">
                  <c:v>1.0497718143486819E-2</c:v>
                </c:pt>
                <c:pt idx="664">
                  <c:v>1.0546238921921067E-2</c:v>
                </c:pt>
                <c:pt idx="665">
                  <c:v>1.062201482903956E-2</c:v>
                </c:pt>
                <c:pt idx="666">
                  <c:v>1.0684015306427395E-2</c:v>
                </c:pt>
                <c:pt idx="667">
                  <c:v>1.0745901207836847E-2</c:v>
                </c:pt>
                <c:pt idx="668">
                  <c:v>1.0794110905439349E-2</c:v>
                </c:pt>
                <c:pt idx="669">
                  <c:v>1.0846748908523836E-2</c:v>
                </c:pt>
                <c:pt idx="670">
                  <c:v>1.0908275386984372E-2</c:v>
                </c:pt>
                <c:pt idx="671">
                  <c:v>1.0969639916604271E-2</c:v>
                </c:pt>
                <c:pt idx="672">
                  <c:v>1.1030830161487253E-2</c:v>
                </c:pt>
                <c:pt idx="673">
                  <c:v>1.1096298751472364E-2</c:v>
                </c:pt>
                <c:pt idx="674">
                  <c:v>1.1157106328954655E-2</c:v>
                </c:pt>
                <c:pt idx="675">
                  <c:v>1.1217727253329911E-2</c:v>
                </c:pt>
                <c:pt idx="676">
                  <c:v>1.1278161507418904E-2</c:v>
                </c:pt>
                <c:pt idx="677">
                  <c:v>1.1338409074097312E-2</c:v>
                </c:pt>
                <c:pt idx="678">
                  <c:v>1.1394064289968271E-2</c:v>
                </c:pt>
                <c:pt idx="679">
                  <c:v>1.145394987525984E-2</c:v>
                </c:pt>
                <c:pt idx="680">
                  <c:v>1.1513648719334003E-2</c:v>
                </c:pt>
                <c:pt idx="681">
                  <c:v>1.1573160805364441E-2</c:v>
                </c:pt>
                <c:pt idx="682">
                  <c:v>1.1636846000607099E-2</c:v>
                </c:pt>
                <c:pt idx="683">
                  <c:v>1.1695973086125784E-2</c:v>
                </c:pt>
                <c:pt idx="684">
                  <c:v>1.1754913365826621E-2</c:v>
                </c:pt>
                <c:pt idx="685">
                  <c:v>1.1813666823004731E-2</c:v>
                </c:pt>
                <c:pt idx="686">
                  <c:v>1.1867919279628101E-2</c:v>
                </c:pt>
                <c:pt idx="687">
                  <c:v>1.1926310466986096E-2</c:v>
                </c:pt>
                <c:pt idx="688">
                  <c:v>1.1984514779985892E-2</c:v>
                </c:pt>
                <c:pt idx="689">
                  <c:v>1.2042532202219399E-2</c:v>
                </c:pt>
                <c:pt idx="690">
                  <c:v>1.2100362717331966E-2</c:v>
                </c:pt>
                <c:pt idx="691">
                  <c:v>1.2158006309021054E-2</c:v>
                </c:pt>
                <c:pt idx="692">
                  <c:v>1.2215462961036235E-2</c:v>
                </c:pt>
                <c:pt idx="693">
                  <c:v>1.2272732657180962E-2</c:v>
                </c:pt>
                <c:pt idx="694">
                  <c:v>1.2329815381308595E-2</c:v>
                </c:pt>
                <c:pt idx="695">
                  <c:v>1.240775816492211E-2</c:v>
                </c:pt>
                <c:pt idx="696">
                  <c:v>1.2464409850316539E-2</c:v>
                </c:pt>
                <c:pt idx="697">
                  <c:v>1.2520874521771579E-2</c:v>
                </c:pt>
                <c:pt idx="698">
                  <c:v>1.2577152241353712E-2</c:v>
                </c:pt>
                <c:pt idx="699">
                  <c:v>1.2620755415875153E-2</c:v>
                </c:pt>
                <c:pt idx="700">
                  <c:v>1.2676700249313789E-2</c:v>
                </c:pt>
                <c:pt idx="701">
                  <c:v>1.2732470152551389E-2</c:v>
                </c:pt>
                <c:pt idx="702">
                  <c:v>1.2788071186448183E-2</c:v>
                </c:pt>
                <c:pt idx="703">
                  <c:v>1.2843509412591688E-2</c:v>
                </c:pt>
                <c:pt idx="704">
                  <c:v>1.2911154193837234E-2</c:v>
                </c:pt>
                <c:pt idx="705">
                  <c:v>1.2966265935233107E-2</c:v>
                </c:pt>
                <c:pt idx="706">
                  <c:v>1.3021234941533838E-2</c:v>
                </c:pt>
                <c:pt idx="707">
                  <c:v>1.307606717982389E-2</c:v>
                </c:pt>
                <c:pt idx="708">
                  <c:v>1.3118470632825622E-2</c:v>
                </c:pt>
                <c:pt idx="709">
                  <c:v>1.3173059345869698E-2</c:v>
                </c:pt>
                <c:pt idx="710">
                  <c:v>1.3227527702218671E-2</c:v>
                </c:pt>
                <c:pt idx="711">
                  <c:v>1.3281881769106253E-2</c:v>
                </c:pt>
                <c:pt idx="712">
                  <c:v>1.3348385748051974E-2</c:v>
                </c:pt>
                <c:pt idx="713">
                  <c:v>1.3402522726135201E-2</c:v>
                </c:pt>
                <c:pt idx="714">
                  <c:v>1.3456564725261683E-2</c:v>
                </c:pt>
                <c:pt idx="715">
                  <c:v>1.3510517718031044E-2</c:v>
                </c:pt>
                <c:pt idx="716">
                  <c:v>1.3564387677721926E-2</c:v>
                </c:pt>
                <c:pt idx="717">
                  <c:v>1.3618180578282549E-2</c:v>
                </c:pt>
                <c:pt idx="718">
                  <c:v>1.3671902394331562E-2</c:v>
                </c:pt>
                <c:pt idx="719">
                  <c:v>1.3725559101155896E-2</c:v>
                </c:pt>
                <c:pt idx="720">
                  <c:v>1.3779156674708188E-2</c:v>
                </c:pt>
                <c:pt idx="721">
                  <c:v>1.3812319437694818E-2</c:v>
                </c:pt>
                <c:pt idx="722">
                  <c:v>1.3865817148731641E-2</c:v>
                </c:pt>
                <c:pt idx="723">
                  <c:v>1.3919273273781655E-2</c:v>
                </c:pt>
                <c:pt idx="724">
                  <c:v>1.3972693955507811E-2</c:v>
                </c:pt>
                <c:pt idx="725">
                  <c:v>1.4030160764152923E-2</c:v>
                </c:pt>
                <c:pt idx="726">
                  <c:v>1.4083523118973533E-2</c:v>
                </c:pt>
                <c:pt idx="727">
                  <c:v>1.4136857053620677E-2</c:v>
                </c:pt>
                <c:pt idx="728">
                  <c:v>1.4190162565734922E-2</c:v>
                </c:pt>
                <c:pt idx="729">
                  <c:v>1.4243439652958153E-2</c:v>
                </c:pt>
                <c:pt idx="730">
                  <c:v>1.4292611947465884E-2</c:v>
                </c:pt>
                <c:pt idx="731">
                  <c:v>1.4345832099526683E-2</c:v>
                </c:pt>
                <c:pt idx="732">
                  <c:v>1.4399023813119546E-2</c:v>
                </c:pt>
                <c:pt idx="733">
                  <c:v>1.4452187085904249E-2</c:v>
                </c:pt>
                <c:pt idx="734">
                  <c:v>1.4509398633270457E-2</c:v>
                </c:pt>
                <c:pt idx="735">
                  <c:v>1.4562505121700575E-2</c:v>
                </c:pt>
                <c:pt idx="736">
                  <c:v>1.4615583168768022E-2</c:v>
                </c:pt>
                <c:pt idx="737">
                  <c:v>1.4668632772124785E-2</c:v>
                </c:pt>
                <c:pt idx="738">
                  <c:v>1.472165392942373E-2</c:v>
                </c:pt>
                <c:pt idx="739">
                  <c:v>1.4770569334737608E-2</c:v>
                </c:pt>
                <c:pt idx="740">
                  <c:v>1.4823533456437736E-2</c:v>
                </c:pt>
                <c:pt idx="741">
                  <c:v>1.4876469118650282E-2</c:v>
                </c:pt>
                <c:pt idx="742">
                  <c:v>1.4929376319046497E-2</c:v>
                </c:pt>
                <c:pt idx="743">
                  <c:v>1.4982255055296757E-2</c:v>
                </c:pt>
                <c:pt idx="744">
                  <c:v>1.5035105325075404E-2</c:v>
                </c:pt>
                <c:pt idx="745">
                  <c:v>1.5087927126055903E-2</c:v>
                </c:pt>
                <c:pt idx="746">
                  <c:v>1.5140720455913486E-2</c:v>
                </c:pt>
                <c:pt idx="747">
                  <c:v>1.5213879471461906E-2</c:v>
                </c:pt>
                <c:pt idx="748">
                  <c:v>1.5266616798423676E-2</c:v>
                </c:pt>
                <c:pt idx="749">
                  <c:v>1.5319325678757599E-2</c:v>
                </c:pt>
                <c:pt idx="750">
                  <c:v>1.5372006110081061E-2</c:v>
                </c:pt>
                <c:pt idx="751">
                  <c:v>1.5412418321114583E-2</c:v>
                </c:pt>
                <c:pt idx="752">
                  <c:v>1.5465031508302095E-2</c:v>
                </c:pt>
                <c:pt idx="753">
                  <c:v>1.5517591478461011E-2</c:v>
                </c:pt>
                <c:pt idx="754">
                  <c:v>1.5570082482187799E-2</c:v>
                </c:pt>
                <c:pt idx="755">
                  <c:v>1.5622488768417306E-2</c:v>
                </c:pt>
                <c:pt idx="756">
                  <c:v>1.5686933349054806E-2</c:v>
                </c:pt>
                <c:pt idx="757">
                  <c:v>1.5739086589157698E-2</c:v>
                </c:pt>
                <c:pt idx="758">
                  <c:v>1.5791102879405692E-2</c:v>
                </c:pt>
                <c:pt idx="759">
                  <c:v>1.5842966713466657E-2</c:v>
                </c:pt>
                <c:pt idx="760">
                  <c:v>1.588269803444485E-2</c:v>
                </c:pt>
                <c:pt idx="761">
                  <c:v>1.5934265151240964E-2</c:v>
                </c:pt>
                <c:pt idx="762">
                  <c:v>1.5985637247247175E-2</c:v>
                </c:pt>
                <c:pt idx="763">
                  <c:v>1.6036798558435591E-2</c:v>
                </c:pt>
                <c:pt idx="764">
                  <c:v>1.6087733319216719E-2</c:v>
                </c:pt>
                <c:pt idx="765">
                  <c:v>1.6150079581659836E-2</c:v>
                </c:pt>
                <c:pt idx="766">
                  <c:v>1.6200441911301506E-2</c:v>
                </c:pt>
                <c:pt idx="767">
                  <c:v>1.6250527677222005E-2</c:v>
                </c:pt>
                <c:pt idx="768">
                  <c:v>1.6300321359125319E-2</c:v>
                </c:pt>
                <c:pt idx="769">
                  <c:v>1.6349807435260676E-2</c:v>
                </c:pt>
                <c:pt idx="770">
                  <c:v>1.6398970382446629E-2</c:v>
                </c:pt>
                <c:pt idx="771">
                  <c:v>1.6447794676094255E-2</c:v>
                </c:pt>
                <c:pt idx="772">
                  <c:v>1.6496264790235939E-2</c:v>
                </c:pt>
                <c:pt idx="773">
                  <c:v>1.6525992018070784E-2</c:v>
                </c:pt>
                <c:pt idx="774">
                  <c:v>1.6573851570755922E-2</c:v>
                </c:pt>
                <c:pt idx="775">
                  <c:v>1.6621311530430002E-2</c:v>
                </c:pt>
                <c:pt idx="776">
                  <c:v>1.6668355942239674E-2</c:v>
                </c:pt>
                <c:pt idx="777">
                  <c:v>1.6714969059039478E-2</c:v>
                </c:pt>
                <c:pt idx="778">
                  <c:v>1.6764676145801648E-2</c:v>
                </c:pt>
                <c:pt idx="779">
                  <c:v>1.6810379098578656E-2</c:v>
                </c:pt>
                <c:pt idx="780">
                  <c:v>1.6855641338469257E-2</c:v>
                </c:pt>
                <c:pt idx="781">
                  <c:v>1.6900462835426285E-2</c:v>
                </c:pt>
                <c:pt idx="782">
                  <c:v>1.6941426984607467E-2</c:v>
                </c:pt>
                <c:pt idx="783">
                  <c:v>1.6985396333447797E-2</c:v>
                </c:pt>
                <c:pt idx="784">
                  <c:v>1.7028924868450541E-2</c:v>
                </c:pt>
                <c:pt idx="785">
                  <c:v>1.7072012560878026E-2</c:v>
                </c:pt>
                <c:pt idx="786">
                  <c:v>1.7117958145043133E-2</c:v>
                </c:pt>
                <c:pt idx="787">
                  <c:v>1.7160134569790545E-2</c:v>
                </c:pt>
                <c:pt idx="788">
                  <c:v>1.7201870049461901E-2</c:v>
                </c:pt>
                <c:pt idx="789">
                  <c:v>1.7243164556348375E-2</c:v>
                </c:pt>
                <c:pt idx="790">
                  <c:v>1.7284018063035415E-2</c:v>
                </c:pt>
                <c:pt idx="791">
                  <c:v>1.7321279448634607E-2</c:v>
                </c:pt>
                <c:pt idx="792">
                  <c:v>1.7361280462776747E-2</c:v>
                </c:pt>
                <c:pt idx="793">
                  <c:v>1.7400840414901919E-2</c:v>
                </c:pt>
                <c:pt idx="794">
                  <c:v>1.7439959278888702E-2</c:v>
                </c:pt>
                <c:pt idx="795">
                  <c:v>1.7478637028906265E-2</c:v>
                </c:pt>
                <c:pt idx="796">
                  <c:v>1.7516873639415259E-2</c:v>
                </c:pt>
                <c:pt idx="797">
                  <c:v>1.755466908516649E-2</c:v>
                </c:pt>
                <c:pt idx="798">
                  <c:v>1.7592023341202686E-2</c:v>
                </c:pt>
                <c:pt idx="799">
                  <c:v>1.7643478169447637E-2</c:v>
                </c:pt>
                <c:pt idx="800">
                  <c:v>1.7679801237321126E-2</c:v>
                </c:pt>
                <c:pt idx="801">
                  <c:v>1.7715682944035815E-2</c:v>
                </c:pt>
                <c:pt idx="802">
                  <c:v>1.7751123265242141E-2</c:v>
                </c:pt>
                <c:pt idx="803">
                  <c:v>1.777776301515065E-2</c:v>
                </c:pt>
                <c:pt idx="804">
                  <c:v>1.7812416233709796E-2</c:v>
                </c:pt>
                <c:pt idx="805">
                  <c:v>1.7846644017440155E-2</c:v>
                </c:pt>
                <c:pt idx="806">
                  <c:v>1.7880456501722354E-2</c:v>
                </c:pt>
                <c:pt idx="807">
                  <c:v>1.7913863822894057E-2</c:v>
                </c:pt>
                <c:pt idx="808">
                  <c:v>1.7954854606610091E-2</c:v>
                </c:pt>
                <c:pt idx="809">
                  <c:v>1.7987416152151686E-2</c:v>
                </c:pt>
                <c:pt idx="810">
                  <c:v>1.8019606105387539E-2</c:v>
                </c:pt>
                <c:pt idx="811">
                  <c:v>1.8051434443861175E-2</c:v>
                </c:pt>
                <c:pt idx="812">
                  <c:v>1.8075177818317214E-2</c:v>
                </c:pt>
                <c:pt idx="813">
                  <c:v>1.8106367074939837E-2</c:v>
                </c:pt>
                <c:pt idx="814">
                  <c:v>1.8137222147917329E-2</c:v>
                </c:pt>
                <c:pt idx="815">
                  <c:v>1.8167753180533069E-2</c:v>
                </c:pt>
                <c:pt idx="816">
                  <c:v>1.8197970316856243E-2</c:v>
                </c:pt>
                <c:pt idx="817">
                  <c:v>1.8235369412702068E-2</c:v>
                </c:pt>
                <c:pt idx="818">
                  <c:v>1.8264945888712754E-2</c:v>
                </c:pt>
                <c:pt idx="819">
                  <c:v>1.8294240599653663E-2</c:v>
                </c:pt>
                <c:pt idx="820">
                  <c:v>1.8323263530157712E-2</c:v>
                </c:pt>
                <c:pt idx="821">
                  <c:v>1.8352024665568629E-2</c:v>
                </c:pt>
                <c:pt idx="822">
                  <c:v>1.8380533991926795E-2</c:v>
                </c:pt>
                <c:pt idx="823">
                  <c:v>1.8408801495956778E-2</c:v>
                </c:pt>
                <c:pt idx="824">
                  <c:v>1.8436837165052285E-2</c:v>
                </c:pt>
                <c:pt idx="825">
                  <c:v>1.8455078823607255E-2</c:v>
                </c:pt>
                <c:pt idx="826">
                  <c:v>1.8482726518464297E-2</c:v>
                </c:pt>
                <c:pt idx="827">
                  <c:v>1.8510171814686345E-2</c:v>
                </c:pt>
                <c:pt idx="828">
                  <c:v>1.853742491999422E-2</c:v>
                </c:pt>
                <c:pt idx="829">
                  <c:v>1.8564495908691508E-2</c:v>
                </c:pt>
                <c:pt idx="830">
                  <c:v>1.8593728599028116E-2</c:v>
                </c:pt>
                <c:pt idx="831">
                  <c:v>1.8620435748788904E-2</c:v>
                </c:pt>
                <c:pt idx="832">
                  <c:v>1.864696672463402E-2</c:v>
                </c:pt>
                <c:pt idx="833">
                  <c:v>1.8673321519493705E-2</c:v>
                </c:pt>
                <c:pt idx="834">
                  <c:v>1.8697206840504185E-2</c:v>
                </c:pt>
                <c:pt idx="835">
                  <c:v>1.8723220492988166E-2</c:v>
                </c:pt>
                <c:pt idx="836">
                  <c:v>1.8749057951314863E-2</c:v>
                </c:pt>
                <c:pt idx="837">
                  <c:v>1.8774719208636124E-2</c:v>
                </c:pt>
                <c:pt idx="838">
                  <c:v>1.8802452534808667E-2</c:v>
                </c:pt>
                <c:pt idx="839">
                  <c:v>1.8827750097893437E-2</c:v>
                </c:pt>
                <c:pt idx="840">
                  <c:v>1.885287143181056E-2</c:v>
                </c:pt>
                <c:pt idx="841">
                  <c:v>1.887781652986462E-2</c:v>
                </c:pt>
                <c:pt idx="842">
                  <c:v>1.8903907878451129E-2</c:v>
                </c:pt>
                <c:pt idx="843">
                  <c:v>1.8928486610697973E-2</c:v>
                </c:pt>
                <c:pt idx="844">
                  <c:v>1.8952889094377871E-2</c:v>
                </c:pt>
                <c:pt idx="845">
                  <c:v>1.8977115323023461E-2</c:v>
                </c:pt>
                <c:pt idx="846">
                  <c:v>1.9001165290210877E-2</c:v>
                </c:pt>
                <c:pt idx="847">
                  <c:v>1.9025038989566753E-2</c:v>
                </c:pt>
                <c:pt idx="848">
                  <c:v>1.9048736414761205E-2</c:v>
                </c:pt>
                <c:pt idx="849">
                  <c:v>1.9072257559513549E-2</c:v>
                </c:pt>
                <c:pt idx="850">
                  <c:v>1.9095602417587888E-2</c:v>
                </c:pt>
                <c:pt idx="851">
                  <c:v>1.9125066418338655E-2</c:v>
                </c:pt>
                <c:pt idx="852">
                  <c:v>1.9148024546471503E-2</c:v>
                </c:pt>
                <c:pt idx="853">
                  <c:v>1.9170806344534237E-2</c:v>
                </c:pt>
                <c:pt idx="854">
                  <c:v>1.9193411806388203E-2</c:v>
                </c:pt>
                <c:pt idx="855">
                  <c:v>1.9224489015564235E-2</c:v>
                </c:pt>
                <c:pt idx="856">
                  <c:v>1.9238103836182782E-2</c:v>
                </c:pt>
                <c:pt idx="857">
                  <c:v>1.9260207033986287E-2</c:v>
                </c:pt>
                <c:pt idx="858">
                  <c:v>1.9282161008576118E-2</c:v>
                </c:pt>
                <c:pt idx="859">
                  <c:v>1.930397525281714E-2</c:v>
                </c:pt>
                <c:pt idx="860">
                  <c:v>1.9332900834598484E-2</c:v>
                </c:pt>
                <c:pt idx="861">
                  <c:v>1.935441873684764E-2</c:v>
                </c:pt>
                <c:pt idx="862">
                  <c:v>1.9375828475652505E-2</c:v>
                </c:pt>
                <c:pt idx="863">
                  <c:v>1.9397139596926273E-2</c:v>
                </c:pt>
                <c:pt idx="864">
                  <c:v>1.941635610089246E-2</c:v>
                </c:pt>
                <c:pt idx="865">
                  <c:v>1.9437498547436996E-2</c:v>
                </c:pt>
                <c:pt idx="866">
                  <c:v>1.9458570229173747E-2</c:v>
                </c:pt>
                <c:pt idx="867">
                  <c:v>1.9479580745351759E-2</c:v>
                </c:pt>
                <c:pt idx="868">
                  <c:v>1.9504560976330954E-2</c:v>
                </c:pt>
                <c:pt idx="869">
                  <c:v>1.9523469980989572E-2</c:v>
                </c:pt>
                <c:pt idx="870">
                  <c:v>1.9544358100564454E-2</c:v>
                </c:pt>
                <c:pt idx="871">
                  <c:v>1.9565223984998218E-2</c:v>
                </c:pt>
                <c:pt idx="872">
                  <c:v>1.9586077183930201E-2</c:v>
                </c:pt>
                <c:pt idx="873">
                  <c:v>1.9606927247402903E-2</c:v>
                </c:pt>
                <c:pt idx="874">
                  <c:v>1.9627783725862841E-2</c:v>
                </c:pt>
                <c:pt idx="875">
                  <c:v>1.9648656170158388E-2</c:v>
                </c:pt>
                <c:pt idx="876">
                  <c:v>1.9669554131543681E-2</c:v>
                </c:pt>
                <c:pt idx="877">
                  <c:v>1.9686381383281201E-2</c:v>
                </c:pt>
                <c:pt idx="878">
                  <c:v>1.9707346459130193E-2</c:v>
                </c:pt>
                <c:pt idx="879">
                  <c:v>1.9728365474752714E-2</c:v>
                </c:pt>
                <c:pt idx="880">
                  <c:v>1.9749448086894494E-2</c:v>
                </c:pt>
                <c:pt idx="881">
                  <c:v>1.9770602939344073E-2</c:v>
                </c:pt>
                <c:pt idx="882">
                  <c:v>1.9791832422400842E-2</c:v>
                </c:pt>
                <c:pt idx="883">
                  <c:v>1.9813136543131236E-2</c:v>
                </c:pt>
                <c:pt idx="884">
                  <c:v>1.9836612988167801E-2</c:v>
                </c:pt>
                <c:pt idx="885">
                  <c:v>1.9855968707151641E-2</c:v>
                </c:pt>
                <c:pt idx="886">
                  <c:v>1.9877496755232541E-2</c:v>
                </c:pt>
                <c:pt idx="887">
                  <c:v>1.9899099450569294E-2</c:v>
                </c:pt>
                <c:pt idx="888">
                  <c:v>1.9920776795577542E-2</c:v>
                </c:pt>
                <c:pt idx="889">
                  <c:v>1.9942528792681727E-2</c:v>
                </c:pt>
                <c:pt idx="890">
                  <c:v>1.9964355444315504E-2</c:v>
                </c:pt>
                <c:pt idx="891">
                  <c:v>1.9986256752920432E-2</c:v>
                </c:pt>
                <c:pt idx="892">
                  <c:v>2.0008232720946425E-2</c:v>
                </c:pt>
                <c:pt idx="893">
                  <c:v>2.0030283350851295E-2</c:v>
                </c:pt>
                <c:pt idx="894">
                  <c:v>2.0053412239114103E-2</c:v>
                </c:pt>
                <c:pt idx="895">
                  <c:v>2.0075616301997244E-2</c:v>
                </c:pt>
                <c:pt idx="896">
                  <c:v>2.0097895028857928E-2</c:v>
                </c:pt>
                <c:pt idx="897">
                  <c:v>2.0120248422175056E-2</c:v>
                </c:pt>
                <c:pt idx="898">
                  <c:v>2.0142676484434595E-2</c:v>
                </c:pt>
                <c:pt idx="899">
                  <c:v>2.0165179218132226E-2</c:v>
                </c:pt>
                <c:pt idx="900">
                  <c:v>2.0187756625771141E-2</c:v>
                </c:pt>
                <c:pt idx="901">
                  <c:v>2.021040870986248E-2</c:v>
                </c:pt>
                <c:pt idx="902">
                  <c:v>2.0233135472927547E-2</c:v>
                </c:pt>
                <c:pt idx="903">
                  <c:v>2.026260670719441E-2</c:v>
                </c:pt>
                <c:pt idx="904">
                  <c:v>2.0285502688700795E-2</c:v>
                </c:pt>
                <c:pt idx="905">
                  <c:v>2.0308473374238401E-2</c:v>
                </c:pt>
                <c:pt idx="906">
                  <c:v>2.0331518761368312E-2</c:v>
                </c:pt>
                <c:pt idx="907">
                  <c:v>2.0352386643669125E-2</c:v>
                </c:pt>
                <c:pt idx="908">
                  <c:v>2.037556265209255E-2</c:v>
                </c:pt>
                <c:pt idx="909">
                  <c:v>2.0398792517862536E-2</c:v>
                </c:pt>
                <c:pt idx="910">
                  <c:v>2.0428721850203096E-2</c:v>
                </c:pt>
                <c:pt idx="911">
                  <c:v>2.0459885904637098E-2</c:v>
                </c:pt>
                <c:pt idx="912">
                  <c:v>2.0482142225767525E-2</c:v>
                </c:pt>
                <c:pt idx="913">
                  <c:v>2.0505477918033369E-2</c:v>
                </c:pt>
                <c:pt idx="914">
                  <c:v>2.0528809197700761E-2</c:v>
                </c:pt>
                <c:pt idx="915">
                  <c:v>2.0545382782763674E-2</c:v>
                </c:pt>
                <c:pt idx="916">
                  <c:v>2.0568690380730299E-2</c:v>
                </c:pt>
                <c:pt idx="917">
                  <c:v>2.0591965453336154E-2</c:v>
                </c:pt>
                <c:pt idx="918">
                  <c:v>2.0615197572815051E-2</c:v>
                </c:pt>
                <c:pt idx="919">
                  <c:v>2.0645040289134459E-2</c:v>
                </c:pt>
                <c:pt idx="920">
                  <c:v>2.0668129615638967E-2</c:v>
                </c:pt>
                <c:pt idx="921">
                  <c:v>2.0691142699162515E-2</c:v>
                </c:pt>
                <c:pt idx="922">
                  <c:v>2.0714069276298201E-2</c:v>
                </c:pt>
                <c:pt idx="923">
                  <c:v>2.0736899083169828E-2</c:v>
                </c:pt>
                <c:pt idx="924">
                  <c:v>2.0753104258331899E-2</c:v>
                </c:pt>
                <c:pt idx="925">
                  <c:v>2.0782227328289358E-2</c:v>
                </c:pt>
                <c:pt idx="926">
                  <c:v>2.0804705236477029E-2</c:v>
                </c:pt>
                <c:pt idx="927">
                  <c:v>2.08270453142935E-2</c:v>
                </c:pt>
                <c:pt idx="928">
                  <c:v>2.0842861894319675E-2</c:v>
                </c:pt>
                <c:pt idx="929">
                  <c:v>2.0860702256568272E-2</c:v>
                </c:pt>
                <c:pt idx="930">
                  <c:v>2.088263082082507E-2</c:v>
                </c:pt>
                <c:pt idx="931">
                  <c:v>2.090438106115387E-2</c:v>
                </c:pt>
                <c:pt idx="932">
                  <c:v>2.0925942434617539E-2</c:v>
                </c:pt>
                <c:pt idx="933">
                  <c:v>2.0949371702696579E-2</c:v>
                </c:pt>
                <c:pt idx="934">
                  <c:v>2.0970525434594597E-2</c:v>
                </c:pt>
                <c:pt idx="935">
                  <c:v>2.0991481228859299E-2</c:v>
                </c:pt>
                <c:pt idx="936">
                  <c:v>2.1012239079262258E-2</c:v>
                </c:pt>
                <c:pt idx="937">
                  <c:v>2.103279897963127E-2</c:v>
                </c:pt>
                <c:pt idx="938">
                  <c:v>2.1051160893414991E-2</c:v>
                </c:pt>
                <c:pt idx="939">
                  <c:v>2.1071337842165007E-2</c:v>
                </c:pt>
                <c:pt idx="940">
                  <c:v>2.1091316833559762E-2</c:v>
                </c:pt>
                <c:pt idx="941">
                  <c:v>2.1111097861691942E-2</c:v>
                </c:pt>
                <c:pt idx="942">
                  <c:v>2.1132629019113301E-2</c:v>
                </c:pt>
                <c:pt idx="943">
                  <c:v>2.1152001092986247E-2</c:v>
                </c:pt>
                <c:pt idx="944">
                  <c:v>2.1171175175276946E-2</c:v>
                </c:pt>
                <c:pt idx="945">
                  <c:v>2.1200905838517699E-2</c:v>
                </c:pt>
                <c:pt idx="946">
                  <c:v>2.1209701634312916E-2</c:v>
                </c:pt>
                <c:pt idx="947">
                  <c:v>2.1225626478567686E-2</c:v>
                </c:pt>
                <c:pt idx="948">
                  <c:v>2.1244021603386426E-2</c:v>
                </c:pt>
                <c:pt idx="949">
                  <c:v>2.126221871979329E-2</c:v>
                </c:pt>
                <c:pt idx="950">
                  <c:v>2.1280217822409155E-2</c:v>
                </c:pt>
                <c:pt idx="951">
                  <c:v>2.1298018905910102E-2</c:v>
                </c:pt>
                <c:pt idx="952">
                  <c:v>2.1315621965034927E-2</c:v>
                </c:pt>
                <c:pt idx="953">
                  <c:v>2.1333026994578067E-2</c:v>
                </c:pt>
                <c:pt idx="954">
                  <c:v>2.1350233989392703E-2</c:v>
                </c:pt>
                <c:pt idx="955">
                  <c:v>2.1376121584262057E-2</c:v>
                </c:pt>
                <c:pt idx="956">
                  <c:v>2.1392866705742447E-2</c:v>
                </c:pt>
                <c:pt idx="957">
                  <c:v>2.1409413720950805E-2</c:v>
                </c:pt>
                <c:pt idx="958">
                  <c:v>2.1425762624859755E-2</c:v>
                </c:pt>
                <c:pt idx="959">
                  <c:v>2.143674790669748E-2</c:v>
                </c:pt>
                <c:pt idx="960">
                  <c:v>2.145274018693024E-2</c:v>
                </c:pt>
                <c:pt idx="961">
                  <c:v>2.1468534375298772E-2</c:v>
                </c:pt>
                <c:pt idx="962">
                  <c:v>2.1484130467079865E-2</c:v>
                </c:pt>
                <c:pt idx="963">
                  <c:v>2.1499528457611893E-2</c:v>
                </c:pt>
                <c:pt idx="964">
                  <c:v>2.151969543705019E-2</c:v>
                </c:pt>
                <c:pt idx="965">
                  <c:v>2.153465742613787E-2</c:v>
                </c:pt>
                <c:pt idx="966">
                  <c:v>2.1549421265869274E-2</c:v>
                </c:pt>
                <c:pt idx="967">
                  <c:v>2.1563986951758523E-2</c:v>
                </c:pt>
                <c:pt idx="968">
                  <c:v>2.1573546732479888E-2</c:v>
                </c:pt>
                <c:pt idx="969">
                  <c:v>2.1587756020915158E-2</c:v>
                </c:pt>
                <c:pt idx="970">
                  <c:v>2.1601767177119809E-2</c:v>
                </c:pt>
                <c:pt idx="971">
                  <c:v>2.1620268069275063E-2</c:v>
                </c:pt>
                <c:pt idx="972">
                  <c:v>2.163384292076613E-2</c:v>
                </c:pt>
                <c:pt idx="973">
                  <c:v>2.1647219592761155E-2</c:v>
                </c:pt>
                <c:pt idx="974">
                  <c:v>2.1660398081195437E-2</c:v>
                </c:pt>
                <c:pt idx="975">
                  <c:v>2.1673378382064436E-2</c:v>
                </c:pt>
                <c:pt idx="976">
                  <c:v>2.1681673107078699E-2</c:v>
                </c:pt>
                <c:pt idx="977">
                  <c:v>2.1698744405388829E-2</c:v>
                </c:pt>
                <c:pt idx="978">
                  <c:v>2.1711130120135553E-2</c:v>
                </c:pt>
                <c:pt idx="979">
                  <c:v>2.1723317631900937E-2</c:v>
                </c:pt>
                <c:pt idx="980">
                  <c:v>2.1730980574251987E-2</c:v>
                </c:pt>
                <c:pt idx="981">
                  <c:v>2.173994852172836E-2</c:v>
                </c:pt>
                <c:pt idx="982">
                  <c:v>2.175160869242828E-2</c:v>
                </c:pt>
                <c:pt idx="983">
                  <c:v>2.176307070462467E-2</c:v>
                </c:pt>
                <c:pt idx="984">
                  <c:v>2.1774334554927974E-2</c:v>
                </c:pt>
                <c:pt idx="985">
                  <c:v>2.1786778710089282E-2</c:v>
                </c:pt>
                <c:pt idx="986">
                  <c:v>2.1797632724749084E-2</c:v>
                </c:pt>
                <c:pt idx="987">
                  <c:v>2.1808288555861512E-2</c:v>
                </c:pt>
                <c:pt idx="988">
                  <c:v>2.1818746200258109E-2</c:v>
                </c:pt>
                <c:pt idx="989">
                  <c:v>2.1829005654828839E-2</c:v>
                </c:pt>
                <c:pt idx="990">
                  <c:v>2.1837756074562658E-2</c:v>
                </c:pt>
                <c:pt idx="991">
                  <c:v>2.184763270162891E-2</c:v>
                </c:pt>
                <c:pt idx="992">
                  <c:v>2.1857311141795784E-2</c:v>
                </c:pt>
                <c:pt idx="993">
                  <c:v>2.1866791392199714E-2</c:v>
                </c:pt>
                <c:pt idx="994">
                  <c:v>2.187732997558172E-2</c:v>
                </c:pt>
                <c:pt idx="995">
                  <c:v>2.1886400229194521E-2</c:v>
                </c:pt>
                <c:pt idx="996">
                  <c:v>2.1895272272863042E-2</c:v>
                </c:pt>
                <c:pt idx="997">
                  <c:v>2.1903946103950266E-2</c:v>
                </c:pt>
                <c:pt idx="998">
                  <c:v>2.1911219701707528E-2</c:v>
                </c:pt>
                <c:pt idx="999">
                  <c:v>2.1919510756712068E-2</c:v>
                </c:pt>
                <c:pt idx="1000">
                  <c:v>2.192760360355998E-2</c:v>
                </c:pt>
                <c:pt idx="1001">
                  <c:v>2.1935498239857156E-2</c:v>
                </c:pt>
                <c:pt idx="1002">
                  <c:v>2.1943194663269109E-2</c:v>
                </c:pt>
                <c:pt idx="1003">
                  <c:v>2.1950692871519652E-2</c:v>
                </c:pt>
                <c:pt idx="1004">
                  <c:v>2.1957992862392216E-2</c:v>
                </c:pt>
                <c:pt idx="1005">
                  <c:v>2.1965094633726315E-2</c:v>
                </c:pt>
                <c:pt idx="1006">
                  <c:v>2.1971998183422416E-2</c:v>
                </c:pt>
                <c:pt idx="1007">
                  <c:v>2.1984084164479237E-2</c:v>
                </c:pt>
                <c:pt idx="1008">
                  <c:v>2.1990522423223864E-2</c:v>
                </c:pt>
                <c:pt idx="1009">
                  <c:v>2.1996762394079161E-2</c:v>
                </c:pt>
                <c:pt idx="1010">
                  <c:v>2.2002804142546704E-2</c:v>
                </c:pt>
                <c:pt idx="1011">
                  <c:v>2.2005589215383831E-2</c:v>
                </c:pt>
                <c:pt idx="1012">
                  <c:v>2.2011281856951583E-2</c:v>
                </c:pt>
                <c:pt idx="1013">
                  <c:v>2.2016786680788568E-2</c:v>
                </c:pt>
                <c:pt idx="1014">
                  <c:v>2.2022108905896409E-2</c:v>
                </c:pt>
                <c:pt idx="1015">
                  <c:v>2.2027253751384188E-2</c:v>
                </c:pt>
                <c:pt idx="1016">
                  <c:v>2.2035117450118335E-2</c:v>
                </c:pt>
                <c:pt idx="1017">
                  <c:v>2.2039894578454258E-2</c:v>
                </c:pt>
                <c:pt idx="1018">
                  <c:v>2.2044511567718712E-2</c:v>
                </c:pt>
                <c:pt idx="1019">
                  <c:v>2.2048973554140344E-2</c:v>
                </c:pt>
                <c:pt idx="1020">
                  <c:v>2.2050499960265955E-2</c:v>
                </c:pt>
                <c:pt idx="1021">
                  <c:v>2.2054690134750064E-2</c:v>
                </c:pt>
                <c:pt idx="1022">
                  <c:v>2.2058739465999389E-2</c:v>
                </c:pt>
                <c:pt idx="1023">
                  <c:v>2.2062653173821476E-2</c:v>
                </c:pt>
                <c:pt idx="1024">
                  <c:v>2.2069138217302376E-2</c:v>
                </c:pt>
                <c:pt idx="1025">
                  <c:v>2.20727780519249E-2</c:v>
                </c:pt>
                <c:pt idx="1026">
                  <c:v>2.2076298839454805E-2</c:v>
                </c:pt>
                <c:pt idx="1027">
                  <c:v>2.2079705716691472E-2</c:v>
                </c:pt>
                <c:pt idx="1028">
                  <c:v>2.2083003820491859E-2</c:v>
                </c:pt>
                <c:pt idx="1029">
                  <c:v>2.2086198287764501E-2</c:v>
                </c:pt>
                <c:pt idx="1030">
                  <c:v>2.2089294255469929E-2</c:v>
                </c:pt>
                <c:pt idx="1031">
                  <c:v>2.2092296860615951E-2</c:v>
                </c:pt>
                <c:pt idx="1032">
                  <c:v>2.2095211240255076E-2</c:v>
                </c:pt>
                <c:pt idx="1033">
                  <c:v>2.2094624233234921E-2</c:v>
                </c:pt>
                <c:pt idx="1034">
                  <c:v>2.2097394954354709E-2</c:v>
                </c:pt>
                <c:pt idx="1035">
                  <c:v>2.2100092637252437E-2</c:v>
                </c:pt>
                <c:pt idx="1036">
                  <c:v>2.2102722530772535E-2</c:v>
                </c:pt>
                <c:pt idx="1037">
                  <c:v>2.2106127313457909E-2</c:v>
                </c:pt>
                <c:pt idx="1038">
                  <c:v>2.2108628061177849E-2</c:v>
                </c:pt>
                <c:pt idx="1039">
                  <c:v>2.2114381091419829E-2</c:v>
                </c:pt>
                <c:pt idx="1040">
                  <c:v>2.2113444171789367E-2</c:v>
                </c:pt>
                <c:pt idx="1041">
                  <c:v>2.2115759534232778E-2</c:v>
                </c:pt>
                <c:pt idx="1042">
                  <c:v>2.2117196463072267E-2</c:v>
                </c:pt>
                <c:pt idx="1043">
                  <c:v>2.2119392514071776E-2</c:v>
                </c:pt>
                <c:pt idx="1044">
                  <c:v>2.212152677290254E-2</c:v>
                </c:pt>
                <c:pt idx="1045">
                  <c:v>2.2123599239366038E-2</c:v>
                </c:pt>
                <c:pt idx="1046">
                  <c:v>2.2126409409361003E-2</c:v>
                </c:pt>
                <c:pt idx="1047">
                  <c:v>2.212835399557983E-2</c:v>
                </c:pt>
                <c:pt idx="1048">
                  <c:v>2.2130236785094071E-2</c:v>
                </c:pt>
                <c:pt idx="1049">
                  <c:v>2.2132057777727258E-2</c:v>
                </c:pt>
                <c:pt idx="1050">
                  <c:v>2.2133816973309468E-2</c:v>
                </c:pt>
                <c:pt idx="1051">
                  <c:v>2.2134736388085337E-2</c:v>
                </c:pt>
                <c:pt idx="1052">
                  <c:v>2.2136376302922228E-2</c:v>
                </c:pt>
                <c:pt idx="1053">
                  <c:v>2.2137954424016254E-2</c:v>
                </c:pt>
                <c:pt idx="1054">
                  <c:v>2.2139470751220712E-2</c:v>
                </c:pt>
                <c:pt idx="1055">
                  <c:v>2.2140925284395496E-2</c:v>
                </c:pt>
                <c:pt idx="1056">
                  <c:v>2.214231802340489E-2</c:v>
                </c:pt>
                <c:pt idx="1057">
                  <c:v>2.2143648968120648E-2</c:v>
                </c:pt>
                <c:pt idx="1058">
                  <c:v>2.2144918118418469E-2</c:v>
                </c:pt>
                <c:pt idx="1059">
                  <c:v>2.2149096632867564E-2</c:v>
                </c:pt>
                <c:pt idx="1060">
                  <c:v>2.2150224814350854E-2</c:v>
                </c:pt>
                <c:pt idx="1061">
                  <c:v>2.2151291185942744E-2</c:v>
                </c:pt>
                <c:pt idx="1062">
                  <c:v>2.2152295747543099E-2</c:v>
                </c:pt>
                <c:pt idx="1063">
                  <c:v>2.215106291756553E-2</c:v>
                </c:pt>
                <c:pt idx="1064">
                  <c:v>2.2151956939848619E-2</c:v>
                </c:pt>
                <c:pt idx="1065">
                  <c:v>2.2152789163227354E-2</c:v>
                </c:pt>
                <c:pt idx="1066">
                  <c:v>2.2153559587623547E-2</c:v>
                </c:pt>
                <c:pt idx="1067">
                  <c:v>2.2154268212965556E-2</c:v>
                </c:pt>
                <c:pt idx="1068">
                  <c:v>2.2157025102401799E-2</c:v>
                </c:pt>
                <c:pt idx="1069">
                  <c:v>2.2157596991723934E-2</c:v>
                </c:pt>
                <c:pt idx="1070">
                  <c:v>2.2158107070456734E-2</c:v>
                </c:pt>
                <c:pt idx="1071">
                  <c:v>2.2158555338552925E-2</c:v>
                </c:pt>
                <c:pt idx="1072">
                  <c:v>2.2156884351751817E-2</c:v>
                </c:pt>
                <c:pt idx="1073">
                  <c:v>2.2157222181582812E-2</c:v>
                </c:pt>
                <c:pt idx="1074">
                  <c:v>2.215749821201848E-2</c:v>
                </c:pt>
                <c:pt idx="1075">
                  <c:v>2.2157712443033047E-2</c:v>
                </c:pt>
                <c:pt idx="1076">
                  <c:v>2.2157864874606421E-2</c:v>
                </c:pt>
                <c:pt idx="1077">
                  <c:v>2.2159946921775774E-2</c:v>
                </c:pt>
                <c:pt idx="1078">
                  <c:v>2.2159962514549297E-2</c:v>
                </c:pt>
                <c:pt idx="1079">
                  <c:v>2.2159916296509579E-2</c:v>
                </c:pt>
                <c:pt idx="1080">
                  <c:v>2.2159808267660917E-2</c:v>
                </c:pt>
                <c:pt idx="1081">
                  <c:v>2.2159638428014054E-2</c:v>
                </c:pt>
                <c:pt idx="1082">
                  <c:v>2.2159406777584895E-2</c:v>
                </c:pt>
                <c:pt idx="1083">
                  <c:v>2.2159113316395352E-2</c:v>
                </c:pt>
                <c:pt idx="1084">
                  <c:v>2.2158758044472933E-2</c:v>
                </c:pt>
                <c:pt idx="1085">
                  <c:v>2.2155197003664463E-2</c:v>
                </c:pt>
                <c:pt idx="1086">
                  <c:v>2.2154740325360009E-2</c:v>
                </c:pt>
                <c:pt idx="1087">
                  <c:v>2.2154221855329344E-2</c:v>
                </c:pt>
                <c:pt idx="1088">
                  <c:v>2.2153641593620606E-2</c:v>
                </c:pt>
                <c:pt idx="1089">
                  <c:v>2.2152999540286791E-2</c:v>
                </c:pt>
                <c:pt idx="1090">
                  <c:v>2.2152903037332236E-2</c:v>
                </c:pt>
                <c:pt idx="1091">
                  <c:v>2.2152132940141383E-2</c:v>
                </c:pt>
                <c:pt idx="1092">
                  <c:v>2.2151301047746413E-2</c:v>
                </c:pt>
                <c:pt idx="1093">
                  <c:v>2.2150407360225503E-2</c:v>
                </c:pt>
                <c:pt idx="1094">
                  <c:v>2.2148862401521301E-2</c:v>
                </c:pt>
                <c:pt idx="1095">
                  <c:v>2.2147849599882502E-2</c:v>
                </c:pt>
                <c:pt idx="1096">
                  <c:v>2.2146775007152564E-2</c:v>
                </c:pt>
                <c:pt idx="1097">
                  <c:v>2.2145638623430854E-2</c:v>
                </c:pt>
                <c:pt idx="1098">
                  <c:v>2.2145011998820383E-2</c:v>
                </c:pt>
                <c:pt idx="1099">
                  <c:v>2.2143747542479872E-2</c:v>
                </c:pt>
                <c:pt idx="1100">
                  <c:v>2.214242129171308E-2</c:v>
                </c:pt>
                <c:pt idx="1101">
                  <c:v>2.2141033246642548E-2</c:v>
                </c:pt>
                <c:pt idx="1102">
                  <c:v>2.2139371243089744E-2</c:v>
                </c:pt>
                <c:pt idx="1103">
                  <c:v>2.2137302368546677E-2</c:v>
                </c:pt>
                <c:pt idx="1104">
                  <c:v>2.2135724623983614E-2</c:v>
                </c:pt>
                <c:pt idx="1105">
                  <c:v>2.213408508944719E-2</c:v>
                </c:pt>
                <c:pt idx="1106">
                  <c:v>2.2132383765089331E-2</c:v>
                </c:pt>
                <c:pt idx="1107">
                  <c:v>2.2130620651066375E-2</c:v>
                </c:pt>
                <c:pt idx="1108">
                  <c:v>2.212879574753996E-2</c:v>
                </c:pt>
                <c:pt idx="1109">
                  <c:v>2.2126909054679678E-2</c:v>
                </c:pt>
                <c:pt idx="1110">
                  <c:v>2.2124960572658642E-2</c:v>
                </c:pt>
                <c:pt idx="1111">
                  <c:v>2.2124996727101002E-2</c:v>
                </c:pt>
                <c:pt idx="1112">
                  <c:v>2.2122906502614968E-2</c:v>
                </c:pt>
                <c:pt idx="1113">
                  <c:v>2.2120754474527559E-2</c:v>
                </c:pt>
                <c:pt idx="1114">
                  <c:v>2.2118540643041428E-2</c:v>
                </c:pt>
                <c:pt idx="1115">
                  <c:v>2.2113956096163297E-2</c:v>
                </c:pt>
                <c:pt idx="1116">
                  <c:v>2.2113927570712111E-2</c:v>
                </c:pt>
                <c:pt idx="1117">
                  <c:v>2.2111528330304036E-2</c:v>
                </c:pt>
                <c:pt idx="1118">
                  <c:v>2.2109067287366162E-2</c:v>
                </c:pt>
                <c:pt idx="1119">
                  <c:v>2.2106544442130092E-2</c:v>
                </c:pt>
                <c:pt idx="1120">
                  <c:v>2.2103959794834333E-2</c:v>
                </c:pt>
                <c:pt idx="1121">
                  <c:v>2.2101313345721293E-2</c:v>
                </c:pt>
                <c:pt idx="1122">
                  <c:v>2.2098605095041142E-2</c:v>
                </c:pt>
                <c:pt idx="1123">
                  <c:v>2.2095835043048819E-2</c:v>
                </c:pt>
                <c:pt idx="1124">
                  <c:v>2.2093003190005296E-2</c:v>
                </c:pt>
                <c:pt idx="1125">
                  <c:v>2.2090109536177179E-2</c:v>
                </c:pt>
                <c:pt idx="1126">
                  <c:v>2.2087154081837541E-2</c:v>
                </c:pt>
                <c:pt idx="1127">
                  <c:v>2.2084136827264216E-2</c:v>
                </c:pt>
                <c:pt idx="1128">
                  <c:v>2.2081057772741948E-2</c:v>
                </c:pt>
                <c:pt idx="1129">
                  <c:v>2.2077916918560671E-2</c:v>
                </c:pt>
                <c:pt idx="1130">
                  <c:v>2.2074714265015928E-2</c:v>
                </c:pt>
                <c:pt idx="1131">
                  <c:v>2.2071449812409317E-2</c:v>
                </c:pt>
                <c:pt idx="1132">
                  <c:v>2.2068123561050212E-2</c:v>
                </c:pt>
                <c:pt idx="1133">
                  <c:v>2.2064735511249715E-2</c:v>
                </c:pt>
                <c:pt idx="1134">
                  <c:v>2.2061285663328004E-2</c:v>
                </c:pt>
                <c:pt idx="1135">
                  <c:v>2.2057774017610006E-2</c:v>
                </c:pt>
                <c:pt idx="1136">
                  <c:v>2.2054200574426704E-2</c:v>
                </c:pt>
                <c:pt idx="1137">
                  <c:v>2.2048996046921909E-2</c:v>
                </c:pt>
                <c:pt idx="1138">
                  <c:v>2.2045317562132651E-2</c:v>
                </c:pt>
                <c:pt idx="1139">
                  <c:v>2.2041577295703701E-2</c:v>
                </c:pt>
                <c:pt idx="1140">
                  <c:v>2.2037775247979091E-2</c:v>
                </c:pt>
                <c:pt idx="1141">
                  <c:v>2.2034285810573553E-2</c:v>
                </c:pt>
                <c:pt idx="1142">
                  <c:v>2.2030355549269014E-2</c:v>
                </c:pt>
                <c:pt idx="1143">
                  <c:v>2.2026363504048033E-2</c:v>
                </c:pt>
                <c:pt idx="1144">
                  <c:v>2.2023747061866751E-2</c:v>
                </c:pt>
                <c:pt idx="1145">
                  <c:v>2.2018194063339939E-2</c:v>
                </c:pt>
                <c:pt idx="1146">
                  <c:v>2.2013665574456498E-2</c:v>
                </c:pt>
                <c:pt idx="1147">
                  <c:v>2.2009431067796483E-2</c:v>
                </c:pt>
                <c:pt idx="1148">
                  <c:v>2.200513478280507E-2</c:v>
                </c:pt>
                <c:pt idx="1149">
                  <c:v>2.2000776719876637E-2</c:v>
                </c:pt>
                <c:pt idx="1150">
                  <c:v>2.1996689269624503E-2</c:v>
                </c:pt>
                <c:pt idx="1151">
                  <c:v>2.19922029668684E-2</c:v>
                </c:pt>
                <c:pt idx="1152">
                  <c:v>2.1987654883731046E-2</c:v>
                </c:pt>
                <c:pt idx="1153">
                  <c:v>2.1983045020634081E-2</c:v>
                </c:pt>
                <c:pt idx="1154">
                  <c:v>2.1975416182763222E-2</c:v>
                </c:pt>
                <c:pt idx="1155">
                  <c:v>2.1971592435104048E-2</c:v>
                </c:pt>
                <c:pt idx="1156">
                  <c:v>2.1966770758282281E-2</c:v>
                </c:pt>
                <c:pt idx="1157">
                  <c:v>2.1961887303436942E-2</c:v>
                </c:pt>
                <c:pt idx="1158">
                  <c:v>2.1956942071019971E-2</c:v>
                </c:pt>
                <c:pt idx="1159">
                  <c:v>2.1951935061490343E-2</c:v>
                </c:pt>
                <c:pt idx="1160">
                  <c:v>2.1946866275311425E-2</c:v>
                </c:pt>
                <c:pt idx="1161">
                  <c:v>2.194173571295361E-2</c:v>
                </c:pt>
                <c:pt idx="1162">
                  <c:v>2.1936543374892124E-2</c:v>
                </c:pt>
                <c:pt idx="1163">
                  <c:v>2.1931826277367988E-2</c:v>
                </c:pt>
                <c:pt idx="1164">
                  <c:v>2.1926500919395131E-2</c:v>
                </c:pt>
                <c:pt idx="1165">
                  <c:v>2.1921113779925831E-2</c:v>
                </c:pt>
                <c:pt idx="1166">
                  <c:v>2.1915664859888048E-2</c:v>
                </c:pt>
                <c:pt idx="1167">
                  <c:v>2.1909904980223976E-2</c:v>
                </c:pt>
                <c:pt idx="1168">
                  <c:v>2.1904338271797736E-2</c:v>
                </c:pt>
                <c:pt idx="1169">
                  <c:v>2.1898711540813642E-2</c:v>
                </c:pt>
                <c:pt idx="1170">
                  <c:v>2.1891390387609528E-2</c:v>
                </c:pt>
                <c:pt idx="1171">
                  <c:v>2.1887281519748496E-2</c:v>
                </c:pt>
                <c:pt idx="1172">
                  <c:v>2.1881707649829867E-2</c:v>
                </c:pt>
                <c:pt idx="1173">
                  <c:v>2.1875845551043042E-2</c:v>
                </c:pt>
                <c:pt idx="1174">
                  <c:v>2.1869927903349438E-2</c:v>
                </c:pt>
                <c:pt idx="1175">
                  <c:v>2.1863955579159024E-2</c:v>
                </c:pt>
                <c:pt idx="1176">
                  <c:v>2.1857717471887757E-2</c:v>
                </c:pt>
                <c:pt idx="1177">
                  <c:v>2.1851642137245837E-2</c:v>
                </c:pt>
                <c:pt idx="1178">
                  <c:v>2.1845514674164644E-2</c:v>
                </c:pt>
                <c:pt idx="1179">
                  <c:v>2.183933595973668E-2</c:v>
                </c:pt>
                <c:pt idx="1180">
                  <c:v>2.1833501509366231E-2</c:v>
                </c:pt>
                <c:pt idx="1181">
                  <c:v>2.1827022281762969E-2</c:v>
                </c:pt>
                <c:pt idx="1182">
                  <c:v>2.1820691649042753E-2</c:v>
                </c:pt>
                <c:pt idx="1183">
                  <c:v>2.1814313318870463E-2</c:v>
                </c:pt>
                <c:pt idx="1184">
                  <c:v>2.1807888163593945E-2</c:v>
                </c:pt>
                <c:pt idx="1185">
                  <c:v>2.1801417055554093E-2</c:v>
                </c:pt>
                <c:pt idx="1186">
                  <c:v>2.1794900867081374E-2</c:v>
                </c:pt>
                <c:pt idx="1187">
                  <c:v>2.1788340470501044E-2</c:v>
                </c:pt>
                <c:pt idx="1188">
                  <c:v>2.1781736738126636E-2</c:v>
                </c:pt>
                <c:pt idx="1189">
                  <c:v>2.1774755054618459E-2</c:v>
                </c:pt>
                <c:pt idx="1190">
                  <c:v>2.1768073655226906E-2</c:v>
                </c:pt>
                <c:pt idx="1191">
                  <c:v>2.1761351520996994E-2</c:v>
                </c:pt>
                <c:pt idx="1192">
                  <c:v>2.1754589533679661E-2</c:v>
                </c:pt>
                <c:pt idx="1193">
                  <c:v>2.1747788482511268E-2</c:v>
                </c:pt>
                <c:pt idx="1194">
                  <c:v>2.1740948585868787E-2</c:v>
                </c:pt>
                <c:pt idx="1195">
                  <c:v>2.1734218618027393E-2</c:v>
                </c:pt>
                <c:pt idx="1196">
                  <c:v>2.1727152259044962E-2</c:v>
                </c:pt>
                <c:pt idx="1197">
                  <c:v>2.1720195829667371E-2</c:v>
                </c:pt>
                <c:pt idx="1198">
                  <c:v>2.1713200556852306E-2</c:v>
                </c:pt>
                <c:pt idx="1199">
                  <c:v>2.170616644100954E-2</c:v>
                </c:pt>
                <c:pt idx="1200">
                  <c:v>2.1699093482546228E-2</c:v>
                </c:pt>
                <c:pt idx="1201">
                  <c:v>2.1691981681876981E-2</c:v>
                </c:pt>
                <c:pt idx="1202">
                  <c:v>2.1684831039415094E-2</c:v>
                </c:pt>
                <c:pt idx="1203">
                  <c:v>2.1677641555577817E-2</c:v>
                </c:pt>
                <c:pt idx="1204">
                  <c:v>2.1670413230785033E-2</c:v>
                </c:pt>
                <c:pt idx="1205">
                  <c:v>2.1663146065457065E-2</c:v>
                </c:pt>
                <c:pt idx="1206">
                  <c:v>2.1654679766273902E-2</c:v>
                </c:pt>
                <c:pt idx="1207">
                  <c:v>2.164733258635574E-2</c:v>
                </c:pt>
                <c:pt idx="1208">
                  <c:v>2.1639946569384227E-2</c:v>
                </c:pt>
                <c:pt idx="1209">
                  <c:v>2.1632521715787747E-2</c:v>
                </c:pt>
                <c:pt idx="1210">
                  <c:v>2.1625058025997779E-2</c:v>
                </c:pt>
                <c:pt idx="1211">
                  <c:v>2.1617555500445803E-2</c:v>
                </c:pt>
                <c:pt idx="1212">
                  <c:v>2.1610014139566387E-2</c:v>
                </c:pt>
                <c:pt idx="1213">
                  <c:v>2.1602433943798072E-2</c:v>
                </c:pt>
                <c:pt idx="1214">
                  <c:v>2.1594814913579407E-2</c:v>
                </c:pt>
                <c:pt idx="1215">
                  <c:v>2.1587409356626775E-2</c:v>
                </c:pt>
                <c:pt idx="1216">
                  <c:v>2.1579702959171818E-2</c:v>
                </c:pt>
                <c:pt idx="1217">
                  <c:v>2.1571957722241741E-2</c:v>
                </c:pt>
                <c:pt idx="1218">
                  <c:v>2.1564173646292279E-2</c:v>
                </c:pt>
                <c:pt idx="1219">
                  <c:v>2.1556279881746403E-2</c:v>
                </c:pt>
                <c:pt idx="1220">
                  <c:v>2.1548421371150484E-2</c:v>
                </c:pt>
                <c:pt idx="1221">
                  <c:v>2.1538260507428488E-2</c:v>
                </c:pt>
                <c:pt idx="1222">
                  <c:v>2.1530313230592308E-2</c:v>
                </c:pt>
                <c:pt idx="1223">
                  <c:v>2.1521295720918793E-2</c:v>
                </c:pt>
                <c:pt idx="1224">
                  <c:v>2.1514462317638833E-2</c:v>
                </c:pt>
                <c:pt idx="1225">
                  <c:v>2.1506388778450673E-2</c:v>
                </c:pt>
                <c:pt idx="1226">
                  <c:v>2.1498276399927758E-2</c:v>
                </c:pt>
                <c:pt idx="1227">
                  <c:v>2.148999433881384E-2</c:v>
                </c:pt>
                <c:pt idx="1228">
                  <c:v>2.1481814062246675E-2</c:v>
                </c:pt>
                <c:pt idx="1229">
                  <c:v>2.1473594954056128E-2</c:v>
                </c:pt>
                <c:pt idx="1230">
                  <c:v>2.1465337014724001E-2</c:v>
                </c:pt>
                <c:pt idx="1231">
                  <c:v>2.1457131934283349E-2</c:v>
                </c:pt>
                <c:pt idx="1232">
                  <c:v>2.1448786529979821E-2</c:v>
                </c:pt>
                <c:pt idx="1233">
                  <c:v>2.1440402289773203E-2</c:v>
                </c:pt>
                <c:pt idx="1234">
                  <c:v>2.1431979214162442E-2</c:v>
                </c:pt>
                <c:pt idx="1235">
                  <c:v>2.1423517303649935E-2</c:v>
                </c:pt>
                <c:pt idx="1236">
                  <c:v>2.1414973952013177E-2</c:v>
                </c:pt>
                <c:pt idx="1237">
                  <c:v>2.1406476979936993E-2</c:v>
                </c:pt>
                <c:pt idx="1238">
                  <c:v>2.1397898567751233E-2</c:v>
                </c:pt>
                <c:pt idx="1239">
                  <c:v>2.13892813226935E-2</c:v>
                </c:pt>
                <c:pt idx="1240">
                  <c:v>2.1380622016204907E-2</c:v>
                </c:pt>
                <c:pt idx="1241">
                  <c:v>2.1371938548695481E-2</c:v>
                </c:pt>
                <c:pt idx="1242">
                  <c:v>2.1363217962065962E-2</c:v>
                </c:pt>
                <c:pt idx="1243">
                  <c:v>2.1354458552809128E-2</c:v>
                </c:pt>
                <c:pt idx="1244">
                  <c:v>2.1345660321435346E-2</c:v>
                </c:pt>
                <c:pt idx="1245">
                  <c:v>2.1336808522254645E-2</c:v>
                </c:pt>
                <c:pt idx="1246">
                  <c:v>2.1327929352025411E-2</c:v>
                </c:pt>
                <c:pt idx="1247">
                  <c:v>2.1319011359191155E-2</c:v>
                </c:pt>
                <c:pt idx="1248">
                  <c:v>2.1310054544275613E-2</c:v>
                </c:pt>
                <c:pt idx="1249">
                  <c:v>2.1301058907802952E-2</c:v>
                </c:pt>
                <c:pt idx="1250">
                  <c:v>2.1292055697616906E-2</c:v>
                </c:pt>
                <c:pt idx="1251">
                  <c:v>2.1282985725910909E-2</c:v>
                </c:pt>
                <c:pt idx="1252">
                  <c:v>2.1273876936254741E-2</c:v>
                </c:pt>
                <c:pt idx="1253">
                  <c:v>2.1264729329178965E-2</c:v>
                </c:pt>
                <c:pt idx="1254">
                  <c:v>2.1255498420624578E-2</c:v>
                </c:pt>
                <c:pt idx="1255">
                  <c:v>2.1246269865964014E-2</c:v>
                </c:pt>
                <c:pt idx="1256">
                  <c:v>2.123700249348498E-2</c:v>
                </c:pt>
                <c:pt idx="1257">
                  <c:v>2.1222361053059011E-2</c:v>
                </c:pt>
                <c:pt idx="1258">
                  <c:v>2.1217071356132766E-2</c:v>
                </c:pt>
                <c:pt idx="1259">
                  <c:v>2.1209028550921487E-2</c:v>
                </c:pt>
                <c:pt idx="1260">
                  <c:v>2.1199609236962343E-2</c:v>
                </c:pt>
                <c:pt idx="1261">
                  <c:v>2.1190151109911997E-2</c:v>
                </c:pt>
                <c:pt idx="1262">
                  <c:v>2.1180654170322097E-2</c:v>
                </c:pt>
                <c:pt idx="1263">
                  <c:v>2.1171118418746044E-2</c:v>
                </c:pt>
                <c:pt idx="1264">
                  <c:v>2.1161543855739876E-2</c:v>
                </c:pt>
                <c:pt idx="1265">
                  <c:v>2.115193048186095E-2</c:v>
                </c:pt>
                <c:pt idx="1266">
                  <c:v>2.1142278297671017E-2</c:v>
                </c:pt>
                <c:pt idx="1267">
                  <c:v>2.1132234462582444E-2</c:v>
                </c:pt>
                <c:pt idx="1268">
                  <c:v>2.1122491296926234E-2</c:v>
                </c:pt>
                <c:pt idx="1269">
                  <c:v>2.1112709314803427E-2</c:v>
                </c:pt>
                <c:pt idx="1270">
                  <c:v>2.1102888516797206E-2</c:v>
                </c:pt>
                <c:pt idx="1271">
                  <c:v>2.1093334142844113E-2</c:v>
                </c:pt>
                <c:pt idx="1272">
                  <c:v>2.1083445760684241E-2</c:v>
                </c:pt>
                <c:pt idx="1273">
                  <c:v>2.1073518570249306E-2</c:v>
                </c:pt>
                <c:pt idx="1274">
                  <c:v>2.1063552572119393E-2</c:v>
                </c:pt>
                <c:pt idx="1275">
                  <c:v>2.1053547766880693E-2</c:v>
                </c:pt>
                <c:pt idx="1276">
                  <c:v>2.1043148628122153E-2</c:v>
                </c:pt>
                <c:pt idx="1277">
                  <c:v>2.1033056135439286E-2</c:v>
                </c:pt>
                <c:pt idx="1278">
                  <c:v>2.1022924831616739E-2</c:v>
                </c:pt>
                <c:pt idx="1279">
                  <c:v>2.1012754717258331E-2</c:v>
                </c:pt>
                <c:pt idx="1280">
                  <c:v>2.100294165463527E-2</c:v>
                </c:pt>
                <c:pt idx="1281">
                  <c:v>2.0992704019128283E-2</c:v>
                </c:pt>
                <c:pt idx="1282">
                  <c:v>2.0982427580663945E-2</c:v>
                </c:pt>
                <c:pt idx="1283">
                  <c:v>2.097211233984287E-2</c:v>
                </c:pt>
                <c:pt idx="1284">
                  <c:v>2.0961322008716306E-2</c:v>
                </c:pt>
                <c:pt idx="1285">
                  <c:v>2.0950919043946258E-2</c:v>
                </c:pt>
                <c:pt idx="1286">
                  <c:v>2.0940477272929393E-2</c:v>
                </c:pt>
                <c:pt idx="1287">
                  <c:v>2.0929996696287576E-2</c:v>
                </c:pt>
                <c:pt idx="1288">
                  <c:v>2.0919477314645687E-2</c:v>
                </c:pt>
                <c:pt idx="1289">
                  <c:v>2.0908919128629029E-2</c:v>
                </c:pt>
                <c:pt idx="1290">
                  <c:v>2.089832213886721E-2</c:v>
                </c:pt>
                <c:pt idx="1291">
                  <c:v>2.0887686345991981E-2</c:v>
                </c:pt>
                <c:pt idx="1292">
                  <c:v>2.0877011750635523E-2</c:v>
                </c:pt>
                <c:pt idx="1293">
                  <c:v>2.0867176005263839E-2</c:v>
                </c:pt>
                <c:pt idx="1294">
                  <c:v>2.085644075877981E-2</c:v>
                </c:pt>
                <c:pt idx="1295">
                  <c:v>2.0845666721088191E-2</c:v>
                </c:pt>
                <c:pt idx="1296">
                  <c:v>2.0834853892814774E-2</c:v>
                </c:pt>
                <c:pt idx="1297">
                  <c:v>2.0823813834974402E-2</c:v>
                </c:pt>
                <c:pt idx="1298">
                  <c:v>2.0812920030175503E-2</c:v>
                </c:pt>
                <c:pt idx="1299">
                  <c:v>2.0801987434823418E-2</c:v>
                </c:pt>
                <c:pt idx="1300">
                  <c:v>2.0791016049555439E-2</c:v>
                </c:pt>
                <c:pt idx="1301">
                  <c:v>2.0780005875009732E-2</c:v>
                </c:pt>
                <c:pt idx="1302">
                  <c:v>2.0769162356197305E-2</c:v>
                </c:pt>
                <c:pt idx="1303">
                  <c:v>2.0758078011520714E-2</c:v>
                </c:pt>
                <c:pt idx="1304">
                  <c:v>2.074695488133893E-2</c:v>
                </c:pt>
                <c:pt idx="1305">
                  <c:v>2.0735792966295855E-2</c:v>
                </c:pt>
                <c:pt idx="1306">
                  <c:v>2.0724373185666105E-2</c:v>
                </c:pt>
                <c:pt idx="1307">
                  <c:v>2.0713130289012442E-2</c:v>
                </c:pt>
                <c:pt idx="1308">
                  <c:v>2.070184860762116E-2</c:v>
                </c:pt>
                <c:pt idx="1309">
                  <c:v>2.0690528142149316E-2</c:v>
                </c:pt>
                <c:pt idx="1310">
                  <c:v>2.0679168893256602E-2</c:v>
                </c:pt>
                <c:pt idx="1311">
                  <c:v>2.0668007030340229E-2</c:v>
                </c:pt>
                <c:pt idx="1312">
                  <c:v>2.0656573639509009E-2</c:v>
                </c:pt>
                <c:pt idx="1313">
                  <c:v>2.0645101469054739E-2</c:v>
                </c:pt>
                <c:pt idx="1314">
                  <c:v>2.0633590519642964E-2</c:v>
                </c:pt>
                <c:pt idx="1315">
                  <c:v>2.0622040791940556E-2</c:v>
                </c:pt>
                <c:pt idx="1316">
                  <c:v>2.0610452286616149E-2</c:v>
                </c:pt>
                <c:pt idx="1317">
                  <c:v>2.0598825004342357E-2</c:v>
                </c:pt>
                <c:pt idx="1318">
                  <c:v>2.0587158945792234E-2</c:v>
                </c:pt>
                <c:pt idx="1319">
                  <c:v>2.0574132716376536E-2</c:v>
                </c:pt>
                <c:pt idx="1320">
                  <c:v>2.0562371918129867E-2</c:v>
                </c:pt>
                <c:pt idx="1321">
                  <c:v>2.0550572336777866E-2</c:v>
                </c:pt>
                <c:pt idx="1322">
                  <c:v>2.0538733973023627E-2</c:v>
                </c:pt>
                <c:pt idx="1323">
                  <c:v>2.0527691969188966E-2</c:v>
                </c:pt>
                <c:pt idx="1324">
                  <c:v>2.0515786378330434E-2</c:v>
                </c:pt>
                <c:pt idx="1325">
                  <c:v>2.0503842012460725E-2</c:v>
                </c:pt>
                <c:pt idx="1326">
                  <c:v>2.049185887227873E-2</c:v>
                </c:pt>
                <c:pt idx="1327">
                  <c:v>2.0479836958487714E-2</c:v>
                </c:pt>
                <c:pt idx="1328">
                  <c:v>2.046688939967805E-2</c:v>
                </c:pt>
                <c:pt idx="1329">
                  <c:v>2.0454779578973559E-2</c:v>
                </c:pt>
                <c:pt idx="1330">
                  <c:v>2.0442630981570231E-2</c:v>
                </c:pt>
                <c:pt idx="1331">
                  <c:v>2.0430443608193072E-2</c:v>
                </c:pt>
                <c:pt idx="1332">
                  <c:v>2.041914581012242E-2</c:v>
                </c:pt>
                <c:pt idx="1333">
                  <c:v>2.040689126954668E-2</c:v>
                </c:pt>
                <c:pt idx="1334">
                  <c:v>2.0394597960339361E-2</c:v>
                </c:pt>
                <c:pt idx="1335">
                  <c:v>2.0382265883221187E-2</c:v>
                </c:pt>
                <c:pt idx="1336">
                  <c:v>2.0369895038915089E-2</c:v>
                </c:pt>
                <c:pt idx="1337">
                  <c:v>2.0356505113266851E-2</c:v>
                </c:pt>
                <c:pt idx="1338">
                  <c:v>2.0344046328518033E-2</c:v>
                </c:pt>
                <c:pt idx="1339">
                  <c:v>2.0331548773665532E-2</c:v>
                </c:pt>
                <c:pt idx="1340">
                  <c:v>2.0319012449453694E-2</c:v>
                </c:pt>
                <c:pt idx="1341">
                  <c:v>2.0306437356628588E-2</c:v>
                </c:pt>
                <c:pt idx="1342">
                  <c:v>2.0293823495939726E-2</c:v>
                </c:pt>
                <c:pt idx="1343">
                  <c:v>2.0281170868137473E-2</c:v>
                </c:pt>
                <c:pt idx="1344">
                  <c:v>2.0268479473975635E-2</c:v>
                </c:pt>
                <c:pt idx="1345">
                  <c:v>2.0257520456426946E-2</c:v>
                </c:pt>
                <c:pt idx="1346">
                  <c:v>2.0244768944849029E-2</c:v>
                </c:pt>
                <c:pt idx="1347">
                  <c:v>2.0231978677514494E-2</c:v>
                </c:pt>
                <c:pt idx="1348">
                  <c:v>2.0219149655162645E-2</c:v>
                </c:pt>
                <c:pt idx="1349">
                  <c:v>2.0206281878538079E-2</c:v>
                </c:pt>
                <c:pt idx="1350">
                  <c:v>2.0193004384726255E-2</c:v>
                </c:pt>
                <c:pt idx="1351">
                  <c:v>2.0180055611459E-2</c:v>
                </c:pt>
                <c:pt idx="1352">
                  <c:v>2.0167068084517188E-2</c:v>
                </c:pt>
                <c:pt idx="1353">
                  <c:v>2.0154041804658018E-2</c:v>
                </c:pt>
                <c:pt idx="1354">
                  <c:v>2.0141361707491808E-2</c:v>
                </c:pt>
                <c:pt idx="1355">
                  <c:v>2.0128261420964636E-2</c:v>
                </c:pt>
                <c:pt idx="1356">
                  <c:v>2.0115122385431252E-2</c:v>
                </c:pt>
                <c:pt idx="1357">
                  <c:v>2.0101944601653036E-2</c:v>
                </c:pt>
                <c:pt idx="1358">
                  <c:v>2.0088329138238069E-2</c:v>
                </c:pt>
                <c:pt idx="1359">
                  <c:v>2.0075070356890067E-2</c:v>
                </c:pt>
                <c:pt idx="1360">
                  <c:v>2.0061772827984378E-2</c:v>
                </c:pt>
                <c:pt idx="1361">
                  <c:v>2.0048436552296201E-2</c:v>
                </c:pt>
                <c:pt idx="1362">
                  <c:v>2.0035061530602499E-2</c:v>
                </c:pt>
                <c:pt idx="1363">
                  <c:v>2.002206422875287E-2</c:v>
                </c:pt>
                <c:pt idx="1364">
                  <c:v>2.0008615228764941E-2</c:v>
                </c:pt>
                <c:pt idx="1365">
                  <c:v>1.9995127486702711E-2</c:v>
                </c:pt>
                <c:pt idx="1366">
                  <c:v>1.9981601003349645E-2</c:v>
                </c:pt>
                <c:pt idx="1367">
                  <c:v>1.9968035779487431E-2</c:v>
                </c:pt>
                <c:pt idx="1368">
                  <c:v>1.9954431815902632E-2</c:v>
                </c:pt>
                <c:pt idx="1369">
                  <c:v>1.9940789113384445E-2</c:v>
                </c:pt>
                <c:pt idx="1370">
                  <c:v>1.9927107672722513E-2</c:v>
                </c:pt>
                <c:pt idx="1371">
                  <c:v>1.9911160963949751E-2</c:v>
                </c:pt>
                <c:pt idx="1372">
                  <c:v>1.9897384426977464E-2</c:v>
                </c:pt>
                <c:pt idx="1373">
                  <c:v>1.9883569146497422E-2</c:v>
                </c:pt>
                <c:pt idx="1374">
                  <c:v>1.9869715123332621E-2</c:v>
                </c:pt>
                <c:pt idx="1375">
                  <c:v>1.985720166041248E-2</c:v>
                </c:pt>
                <c:pt idx="1376">
                  <c:v>1.984328074710295E-2</c:v>
                </c:pt>
                <c:pt idx="1377">
                  <c:v>1.9829321098181984E-2</c:v>
                </c:pt>
                <c:pt idx="1378">
                  <c:v>1.9815322714467284E-2</c:v>
                </c:pt>
                <c:pt idx="1379">
                  <c:v>1.980128559677918E-2</c:v>
                </c:pt>
                <c:pt idx="1380">
                  <c:v>1.9785777434326354E-2</c:v>
                </c:pt>
                <c:pt idx="1381">
                  <c:v>1.9771652235595249E-2</c:v>
                </c:pt>
                <c:pt idx="1382">
                  <c:v>1.9757488300844162E-2</c:v>
                </c:pt>
                <c:pt idx="1383">
                  <c:v>1.974328563091457E-2</c:v>
                </c:pt>
                <c:pt idx="1384">
                  <c:v>1.9730519027592298E-2</c:v>
                </c:pt>
                <c:pt idx="1385">
                  <c:v>1.9716249523409446E-2</c:v>
                </c:pt>
                <c:pt idx="1386">
                  <c:v>1.9701941291056631E-2</c:v>
                </c:pt>
                <c:pt idx="1387">
                  <c:v>1.9687594331372533E-2</c:v>
                </c:pt>
                <c:pt idx="1388">
                  <c:v>1.9673208645196255E-2</c:v>
                </c:pt>
                <c:pt idx="1389">
                  <c:v>1.9657256220120264E-2</c:v>
                </c:pt>
                <c:pt idx="1390">
                  <c:v>1.9642782427752192E-2</c:v>
                </c:pt>
                <c:pt idx="1391">
                  <c:v>1.9628269907035423E-2</c:v>
                </c:pt>
                <c:pt idx="1392">
                  <c:v>1.9613718658834635E-2</c:v>
                </c:pt>
                <c:pt idx="1393">
                  <c:v>1.9599128684015379E-2</c:v>
                </c:pt>
                <c:pt idx="1394">
                  <c:v>1.9584499983447062E-2</c:v>
                </c:pt>
                <c:pt idx="1395">
                  <c:v>1.9569832557999097E-2</c:v>
                </c:pt>
                <c:pt idx="1396">
                  <c:v>1.9555126408546484E-2</c:v>
                </c:pt>
                <c:pt idx="1397">
                  <c:v>1.9543068706464963E-2</c:v>
                </c:pt>
                <c:pt idx="1398">
                  <c:v>1.9528302927821418E-2</c:v>
                </c:pt>
                <c:pt idx="1399">
                  <c:v>1.9513498434932362E-2</c:v>
                </c:pt>
                <c:pt idx="1400">
                  <c:v>1.9498655228657215E-2</c:v>
                </c:pt>
                <c:pt idx="1401">
                  <c:v>1.9483773309854964E-2</c:v>
                </c:pt>
                <c:pt idx="1402">
                  <c:v>1.946829813669667E-2</c:v>
                </c:pt>
                <c:pt idx="1403">
                  <c:v>1.9453335225606733E-2</c:v>
                </c:pt>
                <c:pt idx="1404">
                  <c:v>1.9438333603180244E-2</c:v>
                </c:pt>
                <c:pt idx="1405">
                  <c:v>1.9423293270292543E-2</c:v>
                </c:pt>
                <c:pt idx="1406">
                  <c:v>1.9408783058190479E-2</c:v>
                </c:pt>
                <c:pt idx="1407">
                  <c:v>1.9393668882409495E-2</c:v>
                </c:pt>
                <c:pt idx="1408">
                  <c:v>1.9378516000183612E-2</c:v>
                </c:pt>
                <c:pt idx="1409">
                  <c:v>1.9363324412391685E-2</c:v>
                </c:pt>
                <c:pt idx="1410">
                  <c:v>1.9347510979668234E-2</c:v>
                </c:pt>
                <c:pt idx="1411">
                  <c:v>1.933223840248641E-2</c:v>
                </c:pt>
                <c:pt idx="1412">
                  <c:v>1.9316927121023487E-2</c:v>
                </c:pt>
                <c:pt idx="1413">
                  <c:v>1.930157713617018E-2</c:v>
                </c:pt>
                <c:pt idx="1414">
                  <c:v>1.9283986905579385E-2</c:v>
                </c:pt>
                <c:pt idx="1415">
                  <c:v>1.9269155558638215E-2</c:v>
                </c:pt>
                <c:pt idx="1416">
                  <c:v>1.9253687528236928E-2</c:v>
                </c:pt>
                <c:pt idx="1417">
                  <c:v>1.9238180799498735E-2</c:v>
                </c:pt>
                <c:pt idx="1418">
                  <c:v>1.9222635373324123E-2</c:v>
                </c:pt>
                <c:pt idx="1419">
                  <c:v>1.9207051250612266E-2</c:v>
                </c:pt>
                <c:pt idx="1420">
                  <c:v>1.9191428432266754E-2</c:v>
                </c:pt>
                <c:pt idx="1421">
                  <c:v>1.917576691919249E-2</c:v>
                </c:pt>
                <c:pt idx="1422">
                  <c:v>1.9160066712295719E-2</c:v>
                </c:pt>
                <c:pt idx="1423">
                  <c:v>1.9141804374358338E-2</c:v>
                </c:pt>
                <c:pt idx="1424">
                  <c:v>1.9126012387630745E-2</c:v>
                </c:pt>
                <c:pt idx="1425">
                  <c:v>1.9110181704646571E-2</c:v>
                </c:pt>
                <c:pt idx="1426">
                  <c:v>1.9085871048070281E-2</c:v>
                </c:pt>
                <c:pt idx="1427">
                  <c:v>1.908034069277342E-2</c:v>
                </c:pt>
                <c:pt idx="1428">
                  <c:v>1.9062461800168039E-2</c:v>
                </c:pt>
                <c:pt idx="1429">
                  <c:v>1.9046486583925853E-2</c:v>
                </c:pt>
                <c:pt idx="1430">
                  <c:v>1.9030482379224469E-2</c:v>
                </c:pt>
                <c:pt idx="1431">
                  <c:v>1.9014452421164722E-2</c:v>
                </c:pt>
                <c:pt idx="1432">
                  <c:v>1.8998399944745472E-2</c:v>
                </c:pt>
                <c:pt idx="1433">
                  <c:v>1.8982328184859721E-2</c:v>
                </c:pt>
                <c:pt idx="1434">
                  <c:v>1.8966240376293752E-2</c:v>
                </c:pt>
                <c:pt idx="1435">
                  <c:v>1.8950139753730565E-2</c:v>
                </c:pt>
                <c:pt idx="1436">
                  <c:v>1.8934029551747743E-2</c:v>
                </c:pt>
                <c:pt idx="1437">
                  <c:v>1.8917913004814407E-2</c:v>
                </c:pt>
                <c:pt idx="1438">
                  <c:v>1.8901793347296421E-2</c:v>
                </c:pt>
                <c:pt idx="1439">
                  <c:v>1.888567381345161E-2</c:v>
                </c:pt>
                <c:pt idx="1440">
                  <c:v>1.886955763743282E-2</c:v>
                </c:pt>
                <c:pt idx="1441">
                  <c:v>1.8853448053286159E-2</c:v>
                </c:pt>
                <c:pt idx="1442">
                  <c:v>1.8837348294951445E-2</c:v>
                </c:pt>
                <c:pt idx="1443">
                  <c:v>1.8821261596263499E-2</c:v>
                </c:pt>
                <c:pt idx="1444">
                  <c:v>1.8805191190950855E-2</c:v>
                </c:pt>
                <c:pt idx="1445">
                  <c:v>1.8789140312637467E-2</c:v>
                </c:pt>
                <c:pt idx="1446">
                  <c:v>1.8773112194840579E-2</c:v>
                </c:pt>
                <c:pt idx="1447">
                  <c:v>1.8757110070974161E-2</c:v>
                </c:pt>
                <c:pt idx="1448">
                  <c:v>1.8741137174346313E-2</c:v>
                </c:pt>
                <c:pt idx="1449">
                  <c:v>1.8727113193603203E-2</c:v>
                </c:pt>
                <c:pt idx="1450">
                  <c:v>1.8711201128321104E-2</c:v>
                </c:pt>
                <c:pt idx="1451">
                  <c:v>1.8695327852244256E-2</c:v>
                </c:pt>
                <c:pt idx="1452">
                  <c:v>1.8679496651090297E-2</c:v>
                </c:pt>
                <c:pt idx="1453">
                  <c:v>1.8661824157790625E-2</c:v>
                </c:pt>
                <c:pt idx="1454">
                  <c:v>1.8646092527432878E-2</c:v>
                </c:pt>
                <c:pt idx="1455">
                  <c:v>1.8629784325698909E-2</c:v>
                </c:pt>
                <c:pt idx="1456">
                  <c:v>1.8614769593395659E-2</c:v>
                </c:pt>
                <c:pt idx="1457">
                  <c:v>1.8599178287482733E-2</c:v>
                </c:pt>
                <c:pt idx="1458">
                  <c:v>1.8585482276535923E-2</c:v>
                </c:pt>
                <c:pt idx="1459">
                  <c:v>1.8569976882107295E-2</c:v>
                </c:pt>
                <c:pt idx="1460">
                  <c:v>1.8554518249105052E-2</c:v>
                </c:pt>
                <c:pt idx="1461">
                  <c:v>1.8539106376445656E-2</c:v>
                </c:pt>
                <c:pt idx="1462">
                  <c:v>1.8523741263047778E-2</c:v>
                </c:pt>
                <c:pt idx="1463">
                  <c:v>1.8506612637659493E-2</c:v>
                </c:pt>
                <c:pt idx="1464">
                  <c:v>1.849134871669815E-2</c:v>
                </c:pt>
                <c:pt idx="1465">
                  <c:v>1.8476131560636214E-2</c:v>
                </c:pt>
                <c:pt idx="1466">
                  <c:v>1.8456257798581167E-2</c:v>
                </c:pt>
                <c:pt idx="1467">
                  <c:v>1.8441146502454667E-2</c:v>
                </c:pt>
                <c:pt idx="1468">
                  <c:v>1.8426081958719136E-2</c:v>
                </c:pt>
                <c:pt idx="1469">
                  <c:v>1.8411064166318276E-2</c:v>
                </c:pt>
                <c:pt idx="1470">
                  <c:v>1.8396093124197547E-2</c:v>
                </c:pt>
                <c:pt idx="1471">
                  <c:v>1.8381168831307679E-2</c:v>
                </c:pt>
                <c:pt idx="1472">
                  <c:v>1.8366291286601593E-2</c:v>
                </c:pt>
                <c:pt idx="1473">
                  <c:v>1.8351460489036176E-2</c:v>
                </c:pt>
                <c:pt idx="1474">
                  <c:v>1.8336676437571812E-2</c:v>
                </c:pt>
                <c:pt idx="1475">
                  <c:v>1.8320796083184186E-2</c:v>
                </c:pt>
                <c:pt idx="1476">
                  <c:v>1.8306110711147943E-2</c:v>
                </c:pt>
                <c:pt idx="1477">
                  <c:v>1.8291472087880036E-2</c:v>
                </c:pt>
                <c:pt idx="1478">
                  <c:v>1.8276880212343031E-2</c:v>
                </c:pt>
                <c:pt idx="1479">
                  <c:v>1.8262896094523612E-2</c:v>
                </c:pt>
                <c:pt idx="1480">
                  <c:v>1.8248395104486014E-2</c:v>
                </c:pt>
                <c:pt idx="1481">
                  <c:v>1.8229819656085142E-2</c:v>
                </c:pt>
                <c:pt idx="1482">
                  <c:v>1.8219533348714241E-2</c:v>
                </c:pt>
                <c:pt idx="1483">
                  <c:v>1.82051725809441E-2</c:v>
                </c:pt>
                <c:pt idx="1484">
                  <c:v>1.8188269932078425E-2</c:v>
                </c:pt>
                <c:pt idx="1485">
                  <c:v>1.8174011939009183E-2</c:v>
                </c:pt>
                <c:pt idx="1486">
                  <c:v>1.8159800685343157E-2</c:v>
                </c:pt>
                <c:pt idx="1487">
                  <c:v>1.8145636170070721E-2</c:v>
                </c:pt>
                <c:pt idx="1488">
                  <c:v>1.8132055462981269E-2</c:v>
                </c:pt>
                <c:pt idx="1489">
                  <c:v>1.8117981788656101E-2</c:v>
                </c:pt>
                <c:pt idx="1490">
                  <c:v>1.8103954846908962E-2</c:v>
                </c:pt>
                <c:pt idx="1491">
                  <c:v>1.8089974636749599E-2</c:v>
                </c:pt>
                <c:pt idx="1492">
                  <c:v>1.8074988346961543E-2</c:v>
                </c:pt>
                <c:pt idx="1493">
                  <c:v>1.8061630528710633E-2</c:v>
                </c:pt>
                <c:pt idx="1494">
                  <c:v>1.8047793154264365E-2</c:v>
                </c:pt>
                <c:pt idx="1495">
                  <c:v>1.8034002510271083E-2</c:v>
                </c:pt>
                <c:pt idx="1496">
                  <c:v>1.8020258595752871E-2</c:v>
                </c:pt>
                <c:pt idx="1497">
                  <c:v>1.8006561409734861E-2</c:v>
                </c:pt>
                <c:pt idx="1498">
                  <c:v>1.7992910951246086E-2</c:v>
                </c:pt>
                <c:pt idx="1499">
                  <c:v>1.7979307219319934E-2</c:v>
                </c:pt>
                <c:pt idx="1500">
                  <c:v>1.7965750212989781E-2</c:v>
                </c:pt>
                <c:pt idx="1501">
                  <c:v>1.7953748523827483E-2</c:v>
                </c:pt>
                <c:pt idx="1502">
                  <c:v>1.7940276959872062E-2</c:v>
                </c:pt>
                <c:pt idx="1503">
                  <c:v>1.7926852110396001E-2</c:v>
                </c:pt>
                <c:pt idx="1504">
                  <c:v>1.7913473974463908E-2</c:v>
                </c:pt>
                <c:pt idx="1505">
                  <c:v>1.789965013838735E-2</c:v>
                </c:pt>
                <c:pt idx="1506">
                  <c:v>1.7886368105994303E-2</c:v>
                </c:pt>
                <c:pt idx="1507">
                  <c:v>1.7873132787084012E-2</c:v>
                </c:pt>
                <c:pt idx="1508">
                  <c:v>1.7859944180728862E-2</c:v>
                </c:pt>
                <c:pt idx="1509">
                  <c:v>1.7846802286003879E-2</c:v>
                </c:pt>
                <c:pt idx="1510">
                  <c:v>1.7834186091265684E-2</c:v>
                </c:pt>
                <c:pt idx="1511">
                  <c:v>1.7821134924196628E-2</c:v>
                </c:pt>
                <c:pt idx="1512">
                  <c:v>1.780813046329888E-2</c:v>
                </c:pt>
                <c:pt idx="1513">
                  <c:v>1.7795172707665317E-2</c:v>
                </c:pt>
                <c:pt idx="1514">
                  <c:v>1.7781793454687972E-2</c:v>
                </c:pt>
                <c:pt idx="1515">
                  <c:v>1.7768931810504002E-2</c:v>
                </c:pt>
                <c:pt idx="1516">
                  <c:v>1.7756116871568937E-2</c:v>
                </c:pt>
                <c:pt idx="1517">
                  <c:v>1.774334863698239E-2</c:v>
                </c:pt>
                <c:pt idx="1518">
                  <c:v>1.7729270540226778E-2</c:v>
                </c:pt>
                <c:pt idx="1519">
                  <c:v>1.7716599668654472E-2</c:v>
                </c:pt>
                <c:pt idx="1520">
                  <c:v>1.7703975495963836E-2</c:v>
                </c:pt>
                <c:pt idx="1521">
                  <c:v>1.7691398021273359E-2</c:v>
                </c:pt>
                <c:pt idx="1522">
                  <c:v>1.7678867243706403E-2</c:v>
                </c:pt>
                <c:pt idx="1523">
                  <c:v>1.7666383162388964E-2</c:v>
                </c:pt>
                <c:pt idx="1524">
                  <c:v>1.7653945776450578E-2</c:v>
                </c:pt>
                <c:pt idx="1525">
                  <c:v>1.7641555085023877E-2</c:v>
                </c:pt>
                <c:pt idx="1526">
                  <c:v>1.7629211087245019E-2</c:v>
                </c:pt>
                <c:pt idx="1527">
                  <c:v>1.7615617158487026E-2</c:v>
                </c:pt>
                <c:pt idx="1528">
                  <c:v>1.7603374762107771E-2</c:v>
                </c:pt>
                <c:pt idx="1529">
                  <c:v>1.7591179064674962E-2</c:v>
                </c:pt>
                <c:pt idx="1530">
                  <c:v>1.7579030065322774E-2</c:v>
                </c:pt>
                <c:pt idx="1531">
                  <c:v>1.7567348750907544E-2</c:v>
                </c:pt>
                <c:pt idx="1532">
                  <c:v>1.7553571584902349E-2</c:v>
                </c:pt>
                <c:pt idx="1533">
                  <c:v>1.7541566592670567E-2</c:v>
                </c:pt>
                <c:pt idx="1534">
                  <c:v>1.7529608292373912E-2</c:v>
                </c:pt>
                <c:pt idx="1535">
                  <c:v>1.7517696683168469E-2</c:v>
                </c:pt>
                <c:pt idx="1536">
                  <c:v>1.7504612060532949E-2</c:v>
                </c:pt>
                <c:pt idx="1537">
                  <c:v>1.7492802121207116E-2</c:v>
                </c:pt>
                <c:pt idx="1538">
                  <c:v>1.7481038878208944E-2</c:v>
                </c:pt>
                <c:pt idx="1539">
                  <c:v>1.7469322330696105E-2</c:v>
                </c:pt>
                <c:pt idx="1540">
                  <c:v>1.7458838974237983E-2</c:v>
                </c:pt>
                <c:pt idx="1541">
                  <c:v>1.7447207494061149E-2</c:v>
                </c:pt>
                <c:pt idx="1542">
                  <c:v>1.7435622699166837E-2</c:v>
                </c:pt>
                <c:pt idx="1543">
                  <c:v>1.7422923078756567E-2</c:v>
                </c:pt>
                <c:pt idx="1544">
                  <c:v>1.7411439996143613E-2</c:v>
                </c:pt>
                <c:pt idx="1545">
                  <c:v>1.7400003604028144E-2</c:v>
                </c:pt>
                <c:pt idx="1546">
                  <c:v>1.7388613901591039E-2</c:v>
                </c:pt>
                <c:pt idx="1547">
                  <c:v>1.7377270888016601E-2</c:v>
                </c:pt>
                <c:pt idx="1548">
                  <c:v>1.7367094275219371E-2</c:v>
                </c:pt>
                <c:pt idx="1549">
                  <c:v>1.7354724924206286E-2</c:v>
                </c:pt>
                <c:pt idx="1550">
                  <c:v>1.734352197235536E-2</c:v>
                </c:pt>
                <c:pt idx="1551">
                  <c:v>1.7332365706136135E-2</c:v>
                </c:pt>
                <c:pt idx="1552">
                  <c:v>1.7322342262690846E-2</c:v>
                </c:pt>
                <c:pt idx="1553">
                  <c:v>1.7311990718785673E-2</c:v>
                </c:pt>
                <c:pt idx="1554">
                  <c:v>1.7300960472754204E-2</c:v>
                </c:pt>
                <c:pt idx="1555">
                  <c:v>1.7289976896620738E-2</c:v>
                </c:pt>
                <c:pt idx="1556">
                  <c:v>1.7279039989619032E-2</c:v>
                </c:pt>
                <c:pt idx="1557">
                  <c:v>1.7267800977635576E-2</c:v>
                </c:pt>
                <c:pt idx="1558">
                  <c:v>1.7256960222349595E-2</c:v>
                </c:pt>
                <c:pt idx="1559">
                  <c:v>1.7246166136412874E-2</c:v>
                </c:pt>
                <c:pt idx="1560">
                  <c:v>1.7235418719069539E-2</c:v>
                </c:pt>
                <c:pt idx="1561">
                  <c:v>1.7224717969566344E-2</c:v>
                </c:pt>
                <c:pt idx="1562">
                  <c:v>1.7214398556902859E-2</c:v>
                </c:pt>
                <c:pt idx="1563">
                  <c:v>1.7203788312655018E-2</c:v>
                </c:pt>
                <c:pt idx="1564">
                  <c:v>1.7193224731529164E-2</c:v>
                </c:pt>
                <c:pt idx="1565">
                  <c:v>1.7182707812789529E-2</c:v>
                </c:pt>
                <c:pt idx="1566">
                  <c:v>1.7171914213501997E-2</c:v>
                </c:pt>
                <c:pt idx="1567">
                  <c:v>1.7161493455396342E-2</c:v>
                </c:pt>
                <c:pt idx="1568">
                  <c:v>1.7151119359947724E-2</c:v>
                </c:pt>
                <c:pt idx="1569">
                  <c:v>1.7140791926428811E-2</c:v>
                </c:pt>
                <c:pt idx="1570">
                  <c:v>1.7130823129327639E-2</c:v>
                </c:pt>
                <c:pt idx="1571">
                  <c:v>1.7120586169618549E-2</c:v>
                </c:pt>
                <c:pt idx="1572">
                  <c:v>1.7110395867230559E-2</c:v>
                </c:pt>
                <c:pt idx="1573">
                  <c:v>1.7100252221452634E-2</c:v>
                </c:pt>
                <c:pt idx="1574">
                  <c:v>1.7090155231579043E-2</c:v>
                </c:pt>
                <c:pt idx="1575">
                  <c:v>1.7080104896904938E-2</c:v>
                </c:pt>
                <c:pt idx="1576">
                  <c:v>1.7070101216729878E-2</c:v>
                </c:pt>
                <c:pt idx="1577">
                  <c:v>1.706014419035564E-2</c:v>
                </c:pt>
                <c:pt idx="1578">
                  <c:v>1.70502338170893E-2</c:v>
                </c:pt>
                <c:pt idx="1579">
                  <c:v>1.7038941464478891E-2</c:v>
                </c:pt>
                <c:pt idx="1580">
                  <c:v>1.7029138747420163E-2</c:v>
                </c:pt>
                <c:pt idx="1581">
                  <c:v>1.7019382693466215E-2</c:v>
                </c:pt>
                <c:pt idx="1582">
                  <c:v>1.7009673301919968E-2</c:v>
                </c:pt>
                <c:pt idx="1583">
                  <c:v>1.7000832463581771E-2</c:v>
                </c:pt>
                <c:pt idx="1584">
                  <c:v>1.6991207753671835E-2</c:v>
                </c:pt>
                <c:pt idx="1585">
                  <c:v>1.6981629696897899E-2</c:v>
                </c:pt>
                <c:pt idx="1586">
                  <c:v>1.6972098292584652E-2</c:v>
                </c:pt>
                <c:pt idx="1587">
                  <c:v>1.6962613540060727E-2</c:v>
                </c:pt>
                <c:pt idx="1588">
                  <c:v>1.6952396824453694E-2</c:v>
                </c:pt>
                <c:pt idx="1589">
                  <c:v>1.6943014050461957E-2</c:v>
                </c:pt>
                <c:pt idx="1590">
                  <c:v>1.6933677933405306E-2</c:v>
                </c:pt>
                <c:pt idx="1591">
                  <c:v>1.6924388472614172E-2</c:v>
                </c:pt>
                <c:pt idx="1592">
                  <c:v>1.6915889530995428E-2</c:v>
                </c:pt>
                <c:pt idx="1593">
                  <c:v>1.6906684675281929E-2</c:v>
                </c:pt>
                <c:pt idx="1594">
                  <c:v>1.6897526466747227E-2</c:v>
                </c:pt>
                <c:pt idx="1595">
                  <c:v>1.688841490474572E-2</c:v>
                </c:pt>
                <c:pt idx="1596">
                  <c:v>1.6878640989476577E-2</c:v>
                </c:pt>
                <c:pt idx="1597">
                  <c:v>1.6869631452423397E-2</c:v>
                </c:pt>
                <c:pt idx="1598">
                  <c:v>1.6860668567048005E-2</c:v>
                </c:pt>
                <c:pt idx="1599">
                  <c:v>1.6851752332707907E-2</c:v>
                </c:pt>
                <c:pt idx="1600">
                  <c:v>1.6842882748764904E-2</c:v>
                </c:pt>
                <c:pt idx="1601">
                  <c:v>1.6834059814582511E-2</c:v>
                </c:pt>
                <c:pt idx="1602">
                  <c:v>1.682528352953027E-2</c:v>
                </c:pt>
                <c:pt idx="1603">
                  <c:v>1.6816553892977718E-2</c:v>
                </c:pt>
                <c:pt idx="1604">
                  <c:v>1.6807870904300404E-2</c:v>
                </c:pt>
                <c:pt idx="1605">
                  <c:v>1.6800286165935683E-2</c:v>
                </c:pt>
                <c:pt idx="1606">
                  <c:v>1.679168181103197E-2</c:v>
                </c:pt>
                <c:pt idx="1607">
                  <c:v>1.6783124090519193E-2</c:v>
                </c:pt>
                <c:pt idx="1608">
                  <c:v>1.6774613003799815E-2</c:v>
                </c:pt>
                <c:pt idx="1609">
                  <c:v>1.6765949422307858E-2</c:v>
                </c:pt>
                <c:pt idx="1610">
                  <c:v>1.675753454207787E-2</c:v>
                </c:pt>
                <c:pt idx="1611">
                  <c:v>1.6749166296184715E-2</c:v>
                </c:pt>
                <c:pt idx="1612">
                  <c:v>1.6740844684043805E-2</c:v>
                </c:pt>
                <c:pt idx="1613">
                  <c:v>1.6732569705070116E-2</c:v>
                </c:pt>
                <c:pt idx="1614">
                  <c:v>1.6724525760160106E-2</c:v>
                </c:pt>
                <c:pt idx="1615">
                  <c:v>1.6716341093566574E-2</c:v>
                </c:pt>
                <c:pt idx="1616">
                  <c:v>1.6708203056112488E-2</c:v>
                </c:pt>
                <c:pt idx="1617">
                  <c:v>1.6700111647229461E-2</c:v>
                </c:pt>
                <c:pt idx="1618">
                  <c:v>1.6691894287531778E-2</c:v>
                </c:pt>
                <c:pt idx="1619">
                  <c:v>1.6683899095498514E-2</c:v>
                </c:pt>
                <c:pt idx="1620">
                  <c:v>1.66759505326405E-2</c:v>
                </c:pt>
                <c:pt idx="1621">
                  <c:v>1.6668048598402128E-2</c:v>
                </c:pt>
                <c:pt idx="1622">
                  <c:v>1.6660193292228686E-2</c:v>
                </c:pt>
                <c:pt idx="1623">
                  <c:v>1.6652542362557709E-2</c:v>
                </c:pt>
                <c:pt idx="1624">
                  <c:v>1.6644777338058511E-2</c:v>
                </c:pt>
                <c:pt idx="1625">
                  <c:v>1.663705893770916E-2</c:v>
                </c:pt>
                <c:pt idx="1626">
                  <c:v>1.6629387160970857E-2</c:v>
                </c:pt>
                <c:pt idx="1627">
                  <c:v>1.6621762007309224E-2</c:v>
                </c:pt>
                <c:pt idx="1628">
                  <c:v>1.6614183476192975E-2</c:v>
                </c:pt>
                <c:pt idx="1629">
                  <c:v>1.6606651567093029E-2</c:v>
                </c:pt>
                <c:pt idx="1630">
                  <c:v>1.6599166279485163E-2</c:v>
                </c:pt>
                <c:pt idx="1631">
                  <c:v>1.659106091316153E-2</c:v>
                </c:pt>
                <c:pt idx="1632">
                  <c:v>1.6583683824643841E-2</c:v>
                </c:pt>
                <c:pt idx="1633">
                  <c:v>1.657635336731839E-2</c:v>
                </c:pt>
                <c:pt idx="1634">
                  <c:v>1.6569069540660439E-2</c:v>
                </c:pt>
                <c:pt idx="1635">
                  <c:v>1.6562195576681846E-2</c:v>
                </c:pt>
                <c:pt idx="1636">
                  <c:v>1.6554996007305766E-2</c:v>
                </c:pt>
                <c:pt idx="1637">
                  <c:v>1.6547843060318694E-2</c:v>
                </c:pt>
                <c:pt idx="1638">
                  <c:v>1.6540736735218303E-2</c:v>
                </c:pt>
                <c:pt idx="1639">
                  <c:v>1.6533677031502696E-2</c:v>
                </c:pt>
                <c:pt idx="1640">
                  <c:v>1.6526345795741363E-2</c:v>
                </c:pt>
                <c:pt idx="1641">
                  <c:v>1.6519388369332175E-2</c:v>
                </c:pt>
                <c:pt idx="1642">
                  <c:v>1.6512477569509451E-2</c:v>
                </c:pt>
                <c:pt idx="1643">
                  <c:v>1.6505613395778964E-2</c:v>
                </c:pt>
                <c:pt idx="1644">
                  <c:v>1.6499077816400119E-2</c:v>
                </c:pt>
                <c:pt idx="1645">
                  <c:v>1.6492297830660946E-2</c:v>
                </c:pt>
                <c:pt idx="1646">
                  <c:v>1.6485564462892892E-2</c:v>
                </c:pt>
                <c:pt idx="1647">
                  <c:v>1.6478877712620715E-2</c:v>
                </c:pt>
                <c:pt idx="1648">
                  <c:v>1.6472237579374844E-2</c:v>
                </c:pt>
                <c:pt idx="1649">
                  <c:v>1.6465407474015446E-2</c:v>
                </c:pt>
                <c:pt idx="1650">
                  <c:v>1.6458869669345337E-2</c:v>
                </c:pt>
                <c:pt idx="1651">
                  <c:v>1.6452378486926662E-2</c:v>
                </c:pt>
                <c:pt idx="1652">
                  <c:v>1.6445933926294849E-2</c:v>
                </c:pt>
                <c:pt idx="1653">
                  <c:v>1.6439535986987042E-2</c:v>
                </c:pt>
                <c:pt idx="1654">
                  <c:v>1.6433184668546402E-2</c:v>
                </c:pt>
                <c:pt idx="1655">
                  <c:v>1.6426879970517377E-2</c:v>
                </c:pt>
                <c:pt idx="1656">
                  <c:v>1.6420621892448289E-2</c:v>
                </c:pt>
                <c:pt idx="1657">
                  <c:v>1.6414629194589182E-2</c:v>
                </c:pt>
                <c:pt idx="1658">
                  <c:v>1.6408452157434878E-2</c:v>
                </c:pt>
                <c:pt idx="1659">
                  <c:v>1.6402321730149508E-2</c:v>
                </c:pt>
                <c:pt idx="1660">
                  <c:v>1.6396237912303959E-2</c:v>
                </c:pt>
                <c:pt idx="1661">
                  <c:v>1.6390200703470886E-2</c:v>
                </c:pt>
                <c:pt idx="1662">
                  <c:v>1.638417024548907E-2</c:v>
                </c:pt>
                <c:pt idx="1663">
                  <c:v>1.6378229313303964E-2</c:v>
                </c:pt>
                <c:pt idx="1664">
                  <c:v>1.6372334991051382E-2</c:v>
                </c:pt>
                <c:pt idx="1665">
                  <c:v>1.6366487278314173E-2</c:v>
                </c:pt>
                <c:pt idx="1666">
                  <c:v>1.6360713779799321E-2</c:v>
                </c:pt>
                <c:pt idx="1667">
                  <c:v>1.6354956216270086E-2</c:v>
                </c:pt>
                <c:pt idx="1668">
                  <c:v>1.6349245258860688E-2</c:v>
                </c:pt>
                <c:pt idx="1669">
                  <c:v>1.63435809071697E-2</c:v>
                </c:pt>
                <c:pt idx="1670">
                  <c:v>1.6337947843070702E-2</c:v>
                </c:pt>
                <c:pt idx="1671">
                  <c:v>1.6332379778893538E-2</c:v>
                </c:pt>
                <c:pt idx="1672">
                  <c:v>1.6326858321417389E-2</c:v>
                </c:pt>
                <c:pt idx="1673">
                  <c:v>1.6321383470253054E-2</c:v>
                </c:pt>
                <c:pt idx="1674">
                  <c:v>1.6315955225013522E-2</c:v>
                </c:pt>
                <c:pt idx="1675">
                  <c:v>1.6310573495120835E-2</c:v>
                </c:pt>
                <c:pt idx="1676">
                  <c:v>1.6305235372528964E-2</c:v>
                </c:pt>
                <c:pt idx="1677">
                  <c:v>1.6299943852572253E-2</c:v>
                </c:pt>
                <c:pt idx="1678">
                  <c:v>1.6294698934879125E-2</c:v>
                </c:pt>
                <c:pt idx="1679">
                  <c:v>1.628950061908109E-2</c:v>
                </c:pt>
                <c:pt idx="1680">
                  <c:v>1.6284348904814918E-2</c:v>
                </c:pt>
                <c:pt idx="1681">
                  <c:v>1.6279243791720018E-2</c:v>
                </c:pt>
                <c:pt idx="1682">
                  <c:v>1.6274185279436682E-2</c:v>
                </c:pt>
                <c:pt idx="1683">
                  <c:v>1.6269274570785974E-2</c:v>
                </c:pt>
                <c:pt idx="1684">
                  <c:v>1.6264321681800149E-2</c:v>
                </c:pt>
                <c:pt idx="1685">
                  <c:v>1.62594154011311E-2</c:v>
                </c:pt>
                <c:pt idx="1686">
                  <c:v>1.625455572842599E-2</c:v>
                </c:pt>
                <c:pt idx="1687">
                  <c:v>1.6249628987911175E-2</c:v>
                </c:pt>
                <c:pt idx="1688">
                  <c:v>1.6244852817592477E-2</c:v>
                </c:pt>
                <c:pt idx="1689">
                  <c:v>1.624012230500493E-2</c:v>
                </c:pt>
                <c:pt idx="1690">
                  <c:v>1.623543684985931E-2</c:v>
                </c:pt>
                <c:pt idx="1691">
                  <c:v>1.6230795851873394E-2</c:v>
                </c:pt>
                <c:pt idx="1692">
                  <c:v>1.6225650362312709E-2</c:v>
                </c:pt>
                <c:pt idx="1693">
                  <c:v>1.6221107905166711E-2</c:v>
                </c:pt>
                <c:pt idx="1694">
                  <c:v>1.6216607896506093E-2</c:v>
                </c:pt>
                <c:pt idx="1695">
                  <c:v>1.6212149742514392E-2</c:v>
                </c:pt>
                <c:pt idx="1696">
                  <c:v>1.6207732849385093E-2</c:v>
                </c:pt>
                <c:pt idx="1697">
                  <c:v>1.6203356623318593E-2</c:v>
                </c:pt>
                <c:pt idx="1698">
                  <c:v>1.6199020470522199E-2</c:v>
                </c:pt>
                <c:pt idx="1699">
                  <c:v>1.6194723797213161E-2</c:v>
                </c:pt>
                <c:pt idx="1700">
                  <c:v>1.6190466009614778E-2</c:v>
                </c:pt>
                <c:pt idx="1701">
                  <c:v>1.6186246513958117E-2</c:v>
                </c:pt>
                <c:pt idx="1702">
                  <c:v>1.6182064716481603E-2</c:v>
                </c:pt>
                <c:pt idx="1703">
                  <c:v>1.6177920023431429E-2</c:v>
                </c:pt>
                <c:pt idx="1704">
                  <c:v>1.6173811841059413E-2</c:v>
                </c:pt>
                <c:pt idx="1705">
                  <c:v>1.6169739575626872E-2</c:v>
                </c:pt>
                <c:pt idx="1706">
                  <c:v>1.6165702633399448E-2</c:v>
                </c:pt>
                <c:pt idx="1707">
                  <c:v>1.6161700420651858E-2</c:v>
                </c:pt>
                <c:pt idx="1708">
                  <c:v>1.6157732343664001E-2</c:v>
                </c:pt>
                <c:pt idx="1709">
                  <c:v>1.6153433297527303E-2</c:v>
                </c:pt>
                <c:pt idx="1710">
                  <c:v>1.6149523520694847E-2</c:v>
                </c:pt>
                <c:pt idx="1711">
                  <c:v>1.6145646124455626E-2</c:v>
                </c:pt>
                <c:pt idx="1712">
                  <c:v>1.6141800502108655E-2</c:v>
                </c:pt>
                <c:pt idx="1713">
                  <c:v>1.6138085061360934E-2</c:v>
                </c:pt>
                <c:pt idx="1714">
                  <c:v>1.613430357894538E-2</c:v>
                </c:pt>
                <c:pt idx="1715">
                  <c:v>1.6130553004853204E-2</c:v>
                </c:pt>
                <c:pt idx="1716">
                  <c:v>1.6127255786137905E-2</c:v>
                </c:pt>
                <c:pt idx="1717">
                  <c:v>1.6123144580941943E-2</c:v>
                </c:pt>
                <c:pt idx="1718">
                  <c:v>1.6119377527089359E-2</c:v>
                </c:pt>
                <c:pt idx="1719">
                  <c:v>1.6115748538716789E-2</c:v>
                </c:pt>
                <c:pt idx="1720">
                  <c:v>1.6112150456407345E-2</c:v>
                </c:pt>
                <c:pt idx="1721">
                  <c:v>1.6108583279994967E-2</c:v>
                </c:pt>
                <c:pt idx="1722">
                  <c:v>1.6105164404785204E-2</c:v>
                </c:pt>
                <c:pt idx="1723">
                  <c:v>1.6101661091119664E-2</c:v>
                </c:pt>
                <c:pt idx="1724">
                  <c:v>1.6098188684259593E-2</c:v>
                </c:pt>
                <c:pt idx="1725">
                  <c:v>1.6094747184043797E-2</c:v>
                </c:pt>
                <c:pt idx="1726">
                  <c:v>1.608950549580504E-2</c:v>
                </c:pt>
                <c:pt idx="1727">
                  <c:v>1.6086517926527055E-2</c:v>
                </c:pt>
                <c:pt idx="1728">
                  <c:v>1.6083182390741895E-2</c:v>
                </c:pt>
                <c:pt idx="1729">
                  <c:v>1.607987776090267E-2</c:v>
                </c:pt>
                <c:pt idx="1730">
                  <c:v>1.6076604036856536E-2</c:v>
                </c:pt>
                <c:pt idx="1731">
                  <c:v>1.6073361218450648E-2</c:v>
                </c:pt>
                <c:pt idx="1732">
                  <c:v>1.6070149305534354E-2</c:v>
                </c:pt>
                <c:pt idx="1733">
                  <c:v>1.6066968297958763E-2</c:v>
                </c:pt>
                <c:pt idx="1734">
                  <c:v>1.6063818195575424E-2</c:v>
                </c:pt>
                <c:pt idx="1735">
                  <c:v>1.6060989724076428E-2</c:v>
                </c:pt>
                <c:pt idx="1736">
                  <c:v>1.6057905572554432E-2</c:v>
                </c:pt>
                <c:pt idx="1737">
                  <c:v>1.6054852328567661E-2</c:v>
                </c:pt>
                <c:pt idx="1738">
                  <c:v>1.605182999197232E-2</c:v>
                </c:pt>
                <c:pt idx="1739">
                  <c:v>1.6048684808166951E-2</c:v>
                </c:pt>
                <c:pt idx="1740">
                  <c:v>1.6045722209824999E-2</c:v>
                </c:pt>
                <c:pt idx="1741">
                  <c:v>1.6042790517067591E-2</c:v>
                </c:pt>
                <c:pt idx="1742">
                  <c:v>1.6039066609874052E-2</c:v>
                </c:pt>
                <c:pt idx="1743">
                  <c:v>1.6037019847756885E-2</c:v>
                </c:pt>
                <c:pt idx="1744">
                  <c:v>1.6034345019773948E-2</c:v>
                </c:pt>
                <c:pt idx="1745">
                  <c:v>1.6031539031024333E-2</c:v>
                </c:pt>
                <c:pt idx="1746">
                  <c:v>1.6028763948570064E-2</c:v>
                </c:pt>
                <c:pt idx="1747">
                  <c:v>1.6026019772282123E-2</c:v>
                </c:pt>
                <c:pt idx="1748">
                  <c:v>1.6023134012779727E-2</c:v>
                </c:pt>
                <c:pt idx="1749">
                  <c:v>1.6020449559879319E-2</c:v>
                </c:pt>
                <c:pt idx="1750">
                  <c:v>1.6017796011381449E-2</c:v>
                </c:pt>
                <c:pt idx="1751">
                  <c:v>1.6015173367162055E-2</c:v>
                </c:pt>
                <c:pt idx="1752">
                  <c:v>1.6012943535917278E-2</c:v>
                </c:pt>
                <c:pt idx="1753">
                  <c:v>1.6010203736906838E-2</c:v>
                </c:pt>
                <c:pt idx="1754">
                  <c:v>1.6007675900247278E-2</c:v>
                </c:pt>
                <c:pt idx="1755">
                  <c:v>1.6005178968761791E-2</c:v>
                </c:pt>
                <c:pt idx="1756">
                  <c:v>1.6002712942333512E-2</c:v>
                </c:pt>
                <c:pt idx="1757">
                  <c:v>1.6000277820846016E-2</c:v>
                </c:pt>
                <c:pt idx="1758">
                  <c:v>1.5997873604185042E-2</c:v>
                </c:pt>
                <c:pt idx="1759">
                  <c:v>1.599550029223764E-2</c:v>
                </c:pt>
                <c:pt idx="1760">
                  <c:v>1.5993157884893028E-2</c:v>
                </c:pt>
                <c:pt idx="1761">
                  <c:v>1.5990447092996386E-2</c:v>
                </c:pt>
                <c:pt idx="1762">
                  <c:v>1.5988162281794612E-2</c:v>
                </c:pt>
                <c:pt idx="1763">
                  <c:v>1.5985908372121646E-2</c:v>
                </c:pt>
                <c:pt idx="1764">
                  <c:v>1.5983685363874275E-2</c:v>
                </c:pt>
                <c:pt idx="1765">
                  <c:v>1.5981493256946207E-2</c:v>
                </c:pt>
                <c:pt idx="1766">
                  <c:v>1.5979542137340111E-2</c:v>
                </c:pt>
                <c:pt idx="1767">
                  <c:v>1.5977201746646554E-2</c:v>
                </c:pt>
                <c:pt idx="1768">
                  <c:v>1.5975102343076007E-2</c:v>
                </c:pt>
                <c:pt idx="1769">
                  <c:v>1.5973033840425963E-2</c:v>
                </c:pt>
                <c:pt idx="1770">
                  <c:v>1.5970996238602431E-2</c:v>
                </c:pt>
                <c:pt idx="1771">
                  <c:v>1.5968989537509224E-2</c:v>
                </c:pt>
                <c:pt idx="1772">
                  <c:v>1.5967013737053233E-2</c:v>
                </c:pt>
                <c:pt idx="1773">
                  <c:v>1.5965068837143978E-2</c:v>
                </c:pt>
                <c:pt idx="1774">
                  <c:v>1.5963154837689664E-2</c:v>
                </c:pt>
                <c:pt idx="1775">
                  <c:v>1.5961271738601134E-2</c:v>
                </c:pt>
                <c:pt idx="1776">
                  <c:v>1.5959419539790985E-2</c:v>
                </c:pt>
                <c:pt idx="1777">
                  <c:v>1.5957598241174008E-2</c:v>
                </c:pt>
                <c:pt idx="1778">
                  <c:v>1.5955318965907211E-2</c:v>
                </c:pt>
                <c:pt idx="1779">
                  <c:v>1.5953561752140012E-2</c:v>
                </c:pt>
                <c:pt idx="1780">
                  <c:v>1.5951835436937397E-2</c:v>
                </c:pt>
                <c:pt idx="1781">
                  <c:v>1.5950140020219442E-2</c:v>
                </c:pt>
                <c:pt idx="1782">
                  <c:v>1.5948475501908414E-2</c:v>
                </c:pt>
                <c:pt idx="1783">
                  <c:v>1.5946841881926584E-2</c:v>
                </c:pt>
                <c:pt idx="1784">
                  <c:v>1.5945239160199316E-2</c:v>
                </c:pt>
                <c:pt idx="1785">
                  <c:v>1.5943667336652416E-2</c:v>
                </c:pt>
                <c:pt idx="1786">
                  <c:v>1.5942126411212128E-2</c:v>
                </c:pt>
                <c:pt idx="1787">
                  <c:v>1.5941381549580379E-2</c:v>
                </c:pt>
                <c:pt idx="1788">
                  <c:v>1.5939908846278897E-2</c:v>
                </c:pt>
                <c:pt idx="1789">
                  <c:v>1.5938467044966643E-2</c:v>
                </c:pt>
                <c:pt idx="1790">
                  <c:v>1.5937056145576278E-2</c:v>
                </c:pt>
                <c:pt idx="1791">
                  <c:v>1.5935412303639391E-2</c:v>
                </c:pt>
                <c:pt idx="1792">
                  <c:v>1.5933680666230191E-2</c:v>
                </c:pt>
                <c:pt idx="1793">
                  <c:v>1.5932369151821422E-2</c:v>
                </c:pt>
                <c:pt idx="1794">
                  <c:v>1.5931088537698698E-2</c:v>
                </c:pt>
                <c:pt idx="1795">
                  <c:v>1.5930209761278739E-2</c:v>
                </c:pt>
                <c:pt idx="1796">
                  <c:v>1.5929446287351851E-2</c:v>
                </c:pt>
                <c:pt idx="1797">
                  <c:v>1.5928264838984754E-2</c:v>
                </c:pt>
                <c:pt idx="1798">
                  <c:v>1.5927114294755833E-2</c:v>
                </c:pt>
                <c:pt idx="1799">
                  <c:v>1.5925148969316214E-2</c:v>
                </c:pt>
                <c:pt idx="1800">
                  <c:v>1.5924053755696745E-2</c:v>
                </c:pt>
                <c:pt idx="1801">
                  <c:v>1.5922989441974563E-2</c:v>
                </c:pt>
                <c:pt idx="1802">
                  <c:v>1.5921956028098126E-2</c:v>
                </c:pt>
                <c:pt idx="1803">
                  <c:v>1.5921825133844006E-2</c:v>
                </c:pt>
                <c:pt idx="1804">
                  <c:v>1.592086001335553E-2</c:v>
                </c:pt>
                <c:pt idx="1805">
                  <c:v>1.5919925796653685E-2</c:v>
                </c:pt>
                <c:pt idx="1806">
                  <c:v>1.5919022483695918E-2</c:v>
                </c:pt>
                <c:pt idx="1807">
                  <c:v>1.5918150074437962E-2</c:v>
                </c:pt>
                <c:pt idx="1808">
                  <c:v>1.5916404439018532E-2</c:v>
                </c:pt>
                <c:pt idx="1809">
                  <c:v>1.5916497966858619E-2</c:v>
                </c:pt>
                <c:pt idx="1810">
                  <c:v>1.5915718268458581E-2</c:v>
                </c:pt>
                <c:pt idx="1811">
                  <c:v>1.5914969473601496E-2</c:v>
                </c:pt>
                <c:pt idx="1812">
                  <c:v>1.5913321370992956E-2</c:v>
                </c:pt>
                <c:pt idx="1813">
                  <c:v>1.5912004443471694E-2</c:v>
                </c:pt>
                <c:pt idx="1814">
                  <c:v>1.5911337468942164E-2</c:v>
                </c:pt>
                <c:pt idx="1815">
                  <c:v>1.5910701391025198E-2</c:v>
                </c:pt>
                <c:pt idx="1816">
                  <c:v>1.59100962096912E-2</c:v>
                </c:pt>
                <c:pt idx="1817">
                  <c:v>1.5909842239617666E-2</c:v>
                </c:pt>
                <c:pt idx="1818">
                  <c:v>1.5909301034437655E-2</c:v>
                </c:pt>
                <c:pt idx="1819">
                  <c:v>1.5908790727119933E-2</c:v>
                </c:pt>
                <c:pt idx="1820">
                  <c:v>1.5908311317642101E-2</c:v>
                </c:pt>
                <c:pt idx="1821">
                  <c:v>1.5907862805980447E-2</c:v>
                </c:pt>
                <c:pt idx="1822">
                  <c:v>1.5907113948469141E-2</c:v>
                </c:pt>
                <c:pt idx="1823">
                  <c:v>1.5906725042514627E-2</c:v>
                </c:pt>
                <c:pt idx="1824">
                  <c:v>1.590636703295981E-2</c:v>
                </c:pt>
                <c:pt idx="1825">
                  <c:v>1.5906039919787018E-2</c:v>
                </c:pt>
                <c:pt idx="1826">
                  <c:v>1.5906083714243659E-2</c:v>
                </c:pt>
                <c:pt idx="1827">
                  <c:v>1.5905820589094736E-2</c:v>
                </c:pt>
                <c:pt idx="1828">
                  <c:v>1.5905588361646916E-2</c:v>
                </c:pt>
                <c:pt idx="1829">
                  <c:v>1.5905285858741552E-2</c:v>
                </c:pt>
                <c:pt idx="1830">
                  <c:v>1.5904845659699952E-2</c:v>
                </c:pt>
                <c:pt idx="1831">
                  <c:v>1.5904726064045464E-2</c:v>
                </c:pt>
                <c:pt idx="1832">
                  <c:v>1.5904615225209896E-2</c:v>
                </c:pt>
                <c:pt idx="1833">
                  <c:v>1.5904535282675537E-2</c:v>
                </c:pt>
                <c:pt idx="1834">
                  <c:v>1.5904486236439735E-2</c:v>
                </c:pt>
                <c:pt idx="1835">
                  <c:v>1.590446808649984E-2</c:v>
                </c:pt>
                <c:pt idx="1836">
                  <c:v>1.5904480832854975E-2</c:v>
                </c:pt>
                <c:pt idx="1837">
                  <c:v>1.5904524475505128E-2</c:v>
                </c:pt>
                <c:pt idx="1838">
                  <c:v>1.5904599014453402E-2</c:v>
                </c:pt>
                <c:pt idx="1839">
                  <c:v>1.5906549951965911E-2</c:v>
                </c:pt>
                <c:pt idx="1840">
                  <c:v>1.5906697350348446E-2</c:v>
                </c:pt>
                <c:pt idx="1841">
                  <c:v>1.590687565184588E-2</c:v>
                </c:pt>
                <c:pt idx="1842">
                  <c:v>1.5907084856466819E-2</c:v>
                </c:pt>
                <c:pt idx="1843">
                  <c:v>1.5906190409265837E-2</c:v>
                </c:pt>
                <c:pt idx="1844">
                  <c:v>1.5906454763154561E-2</c:v>
                </c:pt>
                <c:pt idx="1845">
                  <c:v>1.5906750016117185E-2</c:v>
                </c:pt>
                <c:pt idx="1846">
                  <c:v>1.5907076168166816E-2</c:v>
                </c:pt>
                <c:pt idx="1847">
                  <c:v>1.5907433219319613E-2</c:v>
                </c:pt>
                <c:pt idx="1848">
                  <c:v>1.5908989050434919E-2</c:v>
                </c:pt>
                <c:pt idx="1849">
                  <c:v>1.5909414577277927E-2</c:v>
                </c:pt>
                <c:pt idx="1850">
                  <c:v>1.5909871007364341E-2</c:v>
                </c:pt>
                <c:pt idx="1851">
                  <c:v>1.5910358340716507E-2</c:v>
                </c:pt>
                <c:pt idx="1852">
                  <c:v>1.5909681962259666E-2</c:v>
                </c:pt>
                <c:pt idx="1853">
                  <c:v>1.5910224408430273E-2</c:v>
                </c:pt>
                <c:pt idx="1854">
                  <c:v>1.5910797753850812E-2</c:v>
                </c:pt>
                <c:pt idx="1855">
                  <c:v>1.59126167072649E-2</c:v>
                </c:pt>
                <c:pt idx="1856">
                  <c:v>1.5913258557320585E-2</c:v>
                </c:pt>
                <c:pt idx="1857">
                  <c:v>1.5913931310803184E-2</c:v>
                </c:pt>
                <c:pt idx="1858">
                  <c:v>1.5914634967743643E-2</c:v>
                </c:pt>
                <c:pt idx="1859">
                  <c:v>1.5915369528176338E-2</c:v>
                </c:pt>
                <c:pt idx="1860">
                  <c:v>1.5914886712225764E-2</c:v>
                </c:pt>
                <c:pt idx="1861">
                  <c:v>1.5916931359657258E-2</c:v>
                </c:pt>
                <c:pt idx="1862">
                  <c:v>1.5917758630780262E-2</c:v>
                </c:pt>
                <c:pt idx="1863">
                  <c:v>1.591861680554334E-2</c:v>
                </c:pt>
                <c:pt idx="1864">
                  <c:v>1.5919505883987755E-2</c:v>
                </c:pt>
                <c:pt idx="1865">
                  <c:v>1.5918717049293828E-2</c:v>
                </c:pt>
                <c:pt idx="1866">
                  <c:v>1.5919658939608144E-2</c:v>
                </c:pt>
                <c:pt idx="1867">
                  <c:v>1.5920631728266122E-2</c:v>
                </c:pt>
                <c:pt idx="1868">
                  <c:v>1.592163541531388E-2</c:v>
                </c:pt>
                <c:pt idx="1869">
                  <c:v>1.5923105866817226E-2</c:v>
                </c:pt>
                <c:pt idx="1870">
                  <c:v>1.5924173604864277E-2</c:v>
                </c:pt>
                <c:pt idx="1871">
                  <c:v>1.5927036029167802E-2</c:v>
                </c:pt>
                <c:pt idx="1872">
                  <c:v>1.5926401780715752E-2</c:v>
                </c:pt>
                <c:pt idx="1873">
                  <c:v>1.5927562218624139E-2</c:v>
                </c:pt>
                <c:pt idx="1874">
                  <c:v>1.592830640649268E-2</c:v>
                </c:pt>
                <c:pt idx="1875">
                  <c:v>1.5929526383652852E-2</c:v>
                </c:pt>
                <c:pt idx="1876">
                  <c:v>1.5930777259616981E-2</c:v>
                </c:pt>
                <c:pt idx="1877">
                  <c:v>1.5932059034442163E-2</c:v>
                </c:pt>
                <c:pt idx="1878">
                  <c:v>1.5933827910208948E-2</c:v>
                </c:pt>
                <c:pt idx="1879">
                  <c:v>1.5935173749343074E-2</c:v>
                </c:pt>
                <c:pt idx="1880">
                  <c:v>1.5936550488894724E-2</c:v>
                </c:pt>
                <c:pt idx="1881">
                  <c:v>1.5937958128927239E-2</c:v>
                </c:pt>
                <c:pt idx="1882">
                  <c:v>1.5938931393618402E-2</c:v>
                </c:pt>
                <c:pt idx="1883">
                  <c:v>1.5940398562911271E-2</c:v>
                </c:pt>
                <c:pt idx="1884">
                  <c:v>1.5941896631512749E-2</c:v>
                </c:pt>
                <c:pt idx="1885">
                  <c:v>1.5943425599491787E-2</c:v>
                </c:pt>
                <c:pt idx="1886">
                  <c:v>1.5944985466920417E-2</c:v>
                </c:pt>
                <c:pt idx="1887">
                  <c:v>1.5946576233870673E-2</c:v>
                </c:pt>
                <c:pt idx="1888">
                  <c:v>1.5948197900415895E-2</c:v>
                </c:pt>
                <c:pt idx="1889">
                  <c:v>1.5949850466632515E-2</c:v>
                </c:pt>
                <c:pt idx="1890">
                  <c:v>1.5951533932597385E-2</c:v>
                </c:pt>
                <c:pt idx="1891">
                  <c:v>1.5955192782590864E-2</c:v>
                </c:pt>
                <c:pt idx="1892">
                  <c:v>1.59569471866155E-2</c:v>
                </c:pt>
                <c:pt idx="1893">
                  <c:v>1.5958732496142811E-2</c:v>
                </c:pt>
                <c:pt idx="1894">
                  <c:v>1.596054871125574E-2</c:v>
                </c:pt>
                <c:pt idx="1895">
                  <c:v>1.5960909679305073E-2</c:v>
                </c:pt>
                <c:pt idx="1896">
                  <c:v>1.5962780835249577E-2</c:v>
                </c:pt>
                <c:pt idx="1897">
                  <c:v>1.5964682892901066E-2</c:v>
                </c:pt>
                <c:pt idx="1898">
                  <c:v>1.5966615852348216E-2</c:v>
                </c:pt>
                <c:pt idx="1899">
                  <c:v>1.596857971368057E-2</c:v>
                </c:pt>
                <c:pt idx="1900">
                  <c:v>1.5972095024196335E-2</c:v>
                </c:pt>
                <c:pt idx="1901">
                  <c:v>1.5974127580915827E-2</c:v>
                </c:pt>
                <c:pt idx="1902">
                  <c:v>1.5976191043954546E-2</c:v>
                </c:pt>
                <c:pt idx="1903">
                  <c:v>1.5978285413407893E-2</c:v>
                </c:pt>
                <c:pt idx="1904">
                  <c:v>1.5978862551896456E-2</c:v>
                </c:pt>
                <c:pt idx="1905">
                  <c:v>1.5981011826523145E-2</c:v>
                </c:pt>
                <c:pt idx="1906">
                  <c:v>1.5983192003709033E-2</c:v>
                </c:pt>
                <c:pt idx="1907">
                  <c:v>1.5985403083554148E-2</c:v>
                </c:pt>
                <c:pt idx="1908">
                  <c:v>1.5987645066164641E-2</c:v>
                </c:pt>
                <c:pt idx="1909">
                  <c:v>1.599150067055197E-2</c:v>
                </c:pt>
                <c:pt idx="1910">
                  <c:v>1.5993811387788451E-2</c:v>
                </c:pt>
                <c:pt idx="1911">
                  <c:v>1.5996153012278459E-2</c:v>
                </c:pt>
                <c:pt idx="1912">
                  <c:v>1.5998525544133738E-2</c:v>
                </c:pt>
                <c:pt idx="1913">
                  <c:v>1.6000928983466021E-2</c:v>
                </c:pt>
                <c:pt idx="1914">
                  <c:v>1.6003363330390062E-2</c:v>
                </c:pt>
                <c:pt idx="1915">
                  <c:v>1.6005828585021035E-2</c:v>
                </c:pt>
                <c:pt idx="1916">
                  <c:v>1.6008324747476693E-2</c:v>
                </c:pt>
                <c:pt idx="1917">
                  <c:v>1.6008122562536978E-2</c:v>
                </c:pt>
                <c:pt idx="1918">
                  <c:v>1.6010668938338024E-2</c:v>
                </c:pt>
                <c:pt idx="1919">
                  <c:v>1.601324621534464E-2</c:v>
                </c:pt>
                <c:pt idx="1920">
                  <c:v>1.6015854393675186E-2</c:v>
                </c:pt>
                <c:pt idx="1921">
                  <c:v>1.6018493473450232E-2</c:v>
                </c:pt>
                <c:pt idx="1922">
                  <c:v>1.6021720445223365E-2</c:v>
                </c:pt>
                <c:pt idx="1923">
                  <c:v>1.6024423655365688E-2</c:v>
                </c:pt>
                <c:pt idx="1924">
                  <c:v>1.6027157768722503E-2</c:v>
                </c:pt>
                <c:pt idx="1925">
                  <c:v>1.6029922785420744E-2</c:v>
                </c:pt>
                <c:pt idx="1926">
                  <c:v>1.6032152398320058E-2</c:v>
                </c:pt>
                <c:pt idx="1927">
                  <c:v>1.6034976889376128E-2</c:v>
                </c:pt>
                <c:pt idx="1928">
                  <c:v>1.6037832282762173E-2</c:v>
                </c:pt>
                <c:pt idx="1929">
                  <c:v>1.604071857860848E-2</c:v>
                </c:pt>
                <c:pt idx="1930">
                  <c:v>1.6044211423588788E-2</c:v>
                </c:pt>
                <c:pt idx="1931">
                  <c:v>1.6047161863087217E-2</c:v>
                </c:pt>
                <c:pt idx="1932">
                  <c:v>1.6050143206857756E-2</c:v>
                </c:pt>
                <c:pt idx="1933">
                  <c:v>1.6053155455038319E-2</c:v>
                </c:pt>
                <c:pt idx="1934">
                  <c:v>1.6056198607769006E-2</c:v>
                </c:pt>
                <c:pt idx="1935">
                  <c:v>1.6058685312937727E-2</c:v>
                </c:pt>
                <c:pt idx="1936">
                  <c:v>1.606178792982688E-2</c:v>
                </c:pt>
                <c:pt idx="1937">
                  <c:v>1.6064921450284795E-2</c:v>
                </c:pt>
                <c:pt idx="1938">
                  <c:v>1.6068085874455892E-2</c:v>
                </c:pt>
                <c:pt idx="1939">
                  <c:v>1.6071281202486791E-2</c:v>
                </c:pt>
                <c:pt idx="1940">
                  <c:v>1.6074507434524557E-2</c:v>
                </c:pt>
                <c:pt idx="1941">
                  <c:v>1.6077764570719348E-2</c:v>
                </c:pt>
                <c:pt idx="1942">
                  <c:v>1.6081052611220874E-2</c:v>
                </c:pt>
                <c:pt idx="1943">
                  <c:v>1.6087404759627361E-2</c:v>
                </c:pt>
                <c:pt idx="1944">
                  <c:v>1.6090766394681984E-2</c:v>
                </c:pt>
                <c:pt idx="1945">
                  <c:v>1.6094158941596774E-2</c:v>
                </c:pt>
                <c:pt idx="1946">
                  <c:v>1.6097582400532464E-2</c:v>
                </c:pt>
                <c:pt idx="1947">
                  <c:v>1.6099187730241209E-2</c:v>
                </c:pt>
                <c:pt idx="1948">
                  <c:v>1.6102664396541198E-2</c:v>
                </c:pt>
                <c:pt idx="1949">
                  <c:v>1.6106168070336876E-2</c:v>
                </c:pt>
                <c:pt idx="1950">
                  <c:v>1.6109696269474314E-2</c:v>
                </c:pt>
                <c:pt idx="1951">
                  <c:v>1.6113246511784286E-2</c:v>
                </c:pt>
                <c:pt idx="1952">
                  <c:v>1.6118684382351596E-2</c:v>
                </c:pt>
                <c:pt idx="1953">
                  <c:v>1.6122272528201285E-2</c:v>
                </c:pt>
                <c:pt idx="1954">
                  <c:v>1.6125874488985979E-2</c:v>
                </c:pt>
                <c:pt idx="1955">
                  <c:v>1.6129487822172186E-2</c:v>
                </c:pt>
                <c:pt idx="1956">
                  <c:v>1.613124149377055E-2</c:v>
                </c:pt>
                <c:pt idx="1957">
                  <c:v>1.6134871868577878E-2</c:v>
                </c:pt>
                <c:pt idx="1958">
                  <c:v>1.6138506910880888E-2</c:v>
                </c:pt>
                <c:pt idx="1959">
                  <c:v>1.6142144138367082E-2</c:v>
                </c:pt>
                <c:pt idx="1960">
                  <c:v>1.6145781068706924E-2</c:v>
                </c:pt>
                <c:pt idx="1961">
                  <c:v>1.6151269857643848E-2</c:v>
                </c:pt>
                <c:pt idx="1962">
                  <c:v>1.6154894405216034E-2</c:v>
                </c:pt>
                <c:pt idx="1963">
                  <c:v>1.615851078427805E-2</c:v>
                </c:pt>
                <c:pt idx="1964">
                  <c:v>1.6162116552133961E-2</c:v>
                </c:pt>
                <c:pt idx="1965">
                  <c:v>1.6165709266071492E-2</c:v>
                </c:pt>
                <c:pt idx="1966">
                  <c:v>1.6169286483358181E-2</c:v>
                </c:pt>
                <c:pt idx="1967">
                  <c:v>1.6172845761245655E-2</c:v>
                </c:pt>
                <c:pt idx="1968">
                  <c:v>1.61763846569675E-2</c:v>
                </c:pt>
                <c:pt idx="1969">
                  <c:v>1.6176882654449824E-2</c:v>
                </c:pt>
                <c:pt idx="1970">
                  <c:v>1.6180384492558153E-2</c:v>
                </c:pt>
                <c:pt idx="1971">
                  <c:v>1.6183858799667564E-2</c:v>
                </c:pt>
                <c:pt idx="1972">
                  <c:v>1.6187303066036249E-2</c:v>
                </c:pt>
                <c:pt idx="1973">
                  <c:v>1.6190714814830448E-2</c:v>
                </c:pt>
                <c:pt idx="1974">
                  <c:v>1.6194685404358471E-2</c:v>
                </c:pt>
                <c:pt idx="1975">
                  <c:v>1.6198026983775596E-2</c:v>
                </c:pt>
                <c:pt idx="1976">
                  <c:v>1.6201334576619607E-2</c:v>
                </c:pt>
                <c:pt idx="1977">
                  <c:v>1.6204608182721406E-2</c:v>
                </c:pt>
                <c:pt idx="1978">
                  <c:v>1.6207264174706314E-2</c:v>
                </c:pt>
                <c:pt idx="1979">
                  <c:v>1.621047209064097E-2</c:v>
                </c:pt>
                <c:pt idx="1980">
                  <c:v>1.6213646020843388E-2</c:v>
                </c:pt>
                <c:pt idx="1981">
                  <c:v>1.6216785965152809E-2</c:v>
                </c:pt>
                <c:pt idx="1982">
                  <c:v>1.6220466406297908E-2</c:v>
                </c:pt>
                <c:pt idx="1983">
                  <c:v>1.6223536088491617E-2</c:v>
                </c:pt>
                <c:pt idx="1984">
                  <c:v>1.6226571782807758E-2</c:v>
                </c:pt>
                <c:pt idx="1985">
                  <c:v>1.6229573489090855E-2</c:v>
                </c:pt>
                <c:pt idx="1986">
                  <c:v>1.623296239236139E-2</c:v>
                </c:pt>
                <c:pt idx="1987">
                  <c:v>1.6235328576228128E-2</c:v>
                </c:pt>
                <c:pt idx="1988">
                  <c:v>1.6238225759617676E-2</c:v>
                </c:pt>
                <c:pt idx="1989">
                  <c:v>1.6241088955864399E-2</c:v>
                </c:pt>
                <c:pt idx="1990">
                  <c:v>1.6243918164822117E-2</c:v>
                </c:pt>
                <c:pt idx="1991">
                  <c:v>1.6246713386347741E-2</c:v>
                </c:pt>
                <c:pt idx="1992">
                  <c:v>1.6249474620299506E-2</c:v>
                </c:pt>
                <c:pt idx="1993">
                  <c:v>1.6252201866535202E-2</c:v>
                </c:pt>
                <c:pt idx="1994">
                  <c:v>1.6254895124917481E-2</c:v>
                </c:pt>
                <c:pt idx="1995">
                  <c:v>1.6259730237544182E-2</c:v>
                </c:pt>
                <c:pt idx="1996">
                  <c:v>1.6262346279492437E-2</c:v>
                </c:pt>
                <c:pt idx="1997">
                  <c:v>1.6264928327101674E-2</c:v>
                </c:pt>
                <c:pt idx="1998">
                  <c:v>1.6268381751966664E-2</c:v>
                </c:pt>
                <c:pt idx="1999">
                  <c:v>1.6268386613050943E-2</c:v>
                </c:pt>
                <c:pt idx="2000">
                  <c:v>1.6272470502565306E-2</c:v>
                </c:pt>
                <c:pt idx="2001">
                  <c:v>1.6274916571496278E-2</c:v>
                </c:pt>
                <c:pt idx="2002">
                  <c:v>1.6277328645435348E-2</c:v>
                </c:pt>
                <c:pt idx="2003">
                  <c:v>1.6279706724257211E-2</c:v>
                </c:pt>
                <c:pt idx="2004">
                  <c:v>1.6282050807837425E-2</c:v>
                </c:pt>
                <c:pt idx="2005">
                  <c:v>1.6284360896055873E-2</c:v>
                </c:pt>
                <c:pt idx="2006">
                  <c:v>1.6286636988790269E-2</c:v>
                </c:pt>
                <c:pt idx="2007">
                  <c:v>1.6288879085924381E-2</c:v>
                </c:pt>
                <c:pt idx="2008">
                  <c:v>1.6291087187340257E-2</c:v>
                </c:pt>
                <c:pt idx="2009">
                  <c:v>1.629326129292382E-2</c:v>
                </c:pt>
                <c:pt idx="2010">
                  <c:v>1.6295401402562731E-2</c:v>
                </c:pt>
                <c:pt idx="2011">
                  <c:v>1.629750751614421E-2</c:v>
                </c:pt>
                <c:pt idx="2012">
                  <c:v>1.6299579633559377E-2</c:v>
                </c:pt>
                <c:pt idx="2013">
                  <c:v>1.630161775470107E-2</c:v>
                </c:pt>
                <c:pt idx="2014">
                  <c:v>1.6303621879462136E-2</c:v>
                </c:pt>
                <c:pt idx="2015">
                  <c:v>1.6305592007740601E-2</c:v>
                </c:pt>
                <c:pt idx="2016">
                  <c:v>1.6307528139431461E-2</c:v>
                </c:pt>
                <c:pt idx="2017">
                  <c:v>1.6309430274435779E-2</c:v>
                </c:pt>
                <c:pt idx="2018">
                  <c:v>1.631129841265417E-2</c:v>
                </c:pt>
                <c:pt idx="2019">
                  <c:v>1.6313132553989411E-2</c:v>
                </c:pt>
                <c:pt idx="2020">
                  <c:v>1.6314932698346451E-2</c:v>
                </c:pt>
                <c:pt idx="2021">
                  <c:v>1.6314765233116736E-2</c:v>
                </c:pt>
                <c:pt idx="2022">
                  <c:v>1.6316506782303588E-2</c:v>
                </c:pt>
                <c:pt idx="2023">
                  <c:v>1.6318214340365827E-2</c:v>
                </c:pt>
                <c:pt idx="2024">
                  <c:v>1.6319887907218663E-2</c:v>
                </c:pt>
                <c:pt idx="2025">
                  <c:v>1.632200179362046E-2</c:v>
                </c:pt>
                <c:pt idx="2026">
                  <c:v>1.6323605022222205E-2</c:v>
                </c:pt>
                <c:pt idx="2027">
                  <c:v>1.6327050539544443E-2</c:v>
                </c:pt>
                <c:pt idx="2028">
                  <c:v>1.6326709500362697E-2</c:v>
                </c:pt>
                <c:pt idx="2029">
                  <c:v>1.6328210749742014E-2</c:v>
                </c:pt>
                <c:pt idx="2030">
                  <c:v>1.6329215488261242E-2</c:v>
                </c:pt>
                <c:pt idx="2031">
                  <c:v>1.6330651114352175E-2</c:v>
                </c:pt>
                <c:pt idx="2032">
                  <c:v>1.6332052748599515E-2</c:v>
                </c:pt>
                <c:pt idx="2033">
                  <c:v>1.6333420390933044E-2</c:v>
                </c:pt>
                <c:pt idx="2034">
                  <c:v>1.6335207096714988E-2</c:v>
                </c:pt>
                <c:pt idx="2035">
                  <c:v>1.633650438562425E-2</c:v>
                </c:pt>
                <c:pt idx="2036">
                  <c:v>1.633776768087903E-2</c:v>
                </c:pt>
                <c:pt idx="2037">
                  <c:v>1.6338996982414321E-2</c:v>
                </c:pt>
                <c:pt idx="2038">
                  <c:v>1.6339365865871914E-2</c:v>
                </c:pt>
                <c:pt idx="2039">
                  <c:v>1.6341840903749232E-2</c:v>
                </c:pt>
                <c:pt idx="2040">
                  <c:v>1.6342953654926148E-2</c:v>
                </c:pt>
                <c:pt idx="2041">
                  <c:v>1.6344032412118733E-2</c:v>
                </c:pt>
                <c:pt idx="2042">
                  <c:v>1.6345077175272525E-2</c:v>
                </c:pt>
                <c:pt idx="2043">
                  <c:v>1.634608794433394E-2</c:v>
                </c:pt>
                <c:pt idx="2044">
                  <c:v>1.6347064719250716E-2</c:v>
                </c:pt>
                <c:pt idx="2045">
                  <c:v>1.6348007499973657E-2</c:v>
                </c:pt>
                <c:pt idx="2046">
                  <c:v>1.6348916286454011E-2</c:v>
                </c:pt>
                <c:pt idx="2047">
                  <c:v>1.6350632651475797E-2</c:v>
                </c:pt>
                <c:pt idx="2048">
                  <c:v>1.6351468668612184E-2</c:v>
                </c:pt>
                <c:pt idx="2049">
                  <c:v>1.6352270688294156E-2</c:v>
                </c:pt>
                <c:pt idx="2050">
                  <c:v>1.6353038710482177E-2</c:v>
                </c:pt>
                <c:pt idx="2051">
                  <c:v>1.6353361627591795E-2</c:v>
                </c:pt>
                <c:pt idx="2052">
                  <c:v>1.6354064051296573E-2</c:v>
                </c:pt>
                <c:pt idx="2053">
                  <c:v>1.6354917214074154E-2</c:v>
                </c:pt>
                <c:pt idx="2054">
                  <c:v>1.6355366910460949E-2</c:v>
                </c:pt>
                <c:pt idx="2055">
                  <c:v>1.6355967345852849E-2</c:v>
                </c:pt>
                <c:pt idx="2056">
                  <c:v>1.6356932894101225E-2</c:v>
                </c:pt>
                <c:pt idx="2057">
                  <c:v>1.6357462932808497E-2</c:v>
                </c:pt>
                <c:pt idx="2058">
                  <c:v>1.6357958973750732E-2</c:v>
                </c:pt>
                <c:pt idx="2059">
                  <c:v>1.6358421016903602E-2</c:v>
                </c:pt>
                <c:pt idx="2060">
                  <c:v>1.6358459579740092E-2</c:v>
                </c:pt>
                <c:pt idx="2061">
                  <c:v>1.6358856037723035E-2</c:v>
                </c:pt>
                <c:pt idx="2062">
                  <c:v>1.6359218499388962E-2</c:v>
                </c:pt>
                <c:pt idx="2063">
                  <c:v>1.6359546964719963E-2</c:v>
                </c:pt>
                <c:pt idx="2064">
                  <c:v>1.6360600877137043E-2</c:v>
                </c:pt>
                <c:pt idx="2065">
                  <c:v>1.636047932102987E-2</c:v>
                </c:pt>
                <c:pt idx="2066">
                  <c:v>1.6360703379086326E-2</c:v>
                </c:pt>
                <c:pt idx="2067">
                  <c:v>1.636089343921179E-2</c:v>
                </c:pt>
                <c:pt idx="2068">
                  <c:v>1.6361049501395837E-2</c:v>
                </c:pt>
                <c:pt idx="2069">
                  <c:v>1.6361171565631077E-2</c:v>
                </c:pt>
                <c:pt idx="2070">
                  <c:v>1.6361259631910999E-2</c:v>
                </c:pt>
                <c:pt idx="2071">
                  <c:v>1.6361313700229949E-2</c:v>
                </c:pt>
                <c:pt idx="2072">
                  <c:v>1.6361333770587499E-2</c:v>
                </c:pt>
                <c:pt idx="2073">
                  <c:v>1.6360603569298814E-2</c:v>
                </c:pt>
                <c:pt idx="2074">
                  <c:v>1.6360560504477657E-2</c:v>
                </c:pt>
                <c:pt idx="2075">
                  <c:v>1.6360483444772665E-2</c:v>
                </c:pt>
                <c:pt idx="2076">
                  <c:v>1.6360372390187356E-2</c:v>
                </c:pt>
                <c:pt idx="2077">
                  <c:v>1.6360575857887787E-2</c:v>
                </c:pt>
                <c:pt idx="2078">
                  <c:v>1.636039437714391E-2</c:v>
                </c:pt>
                <c:pt idx="2079">
                  <c:v>1.6360178900003956E-2</c:v>
                </c:pt>
                <c:pt idx="2080">
                  <c:v>1.6359929426479711E-2</c:v>
                </c:pt>
                <c:pt idx="2081">
                  <c:v>1.6359645956583849E-2</c:v>
                </c:pt>
                <c:pt idx="2082">
                  <c:v>1.6358992170628053E-2</c:v>
                </c:pt>
                <c:pt idx="2083">
                  <c:v>1.6358643152137024E-2</c:v>
                </c:pt>
                <c:pt idx="2084">
                  <c:v>1.6358260138859666E-2</c:v>
                </c:pt>
                <c:pt idx="2085">
                  <c:v>1.6357843130815744E-2</c:v>
                </c:pt>
                <c:pt idx="2086">
                  <c:v>1.6357718662100281E-2</c:v>
                </c:pt>
                <c:pt idx="2087">
                  <c:v>1.6357231214342058E-2</c:v>
                </c:pt>
                <c:pt idx="2088">
                  <c:v>1.6356709770349812E-2</c:v>
                </c:pt>
                <c:pt idx="2089">
                  <c:v>1.6356154330151494E-2</c:v>
                </c:pt>
                <c:pt idx="2090">
                  <c:v>1.6355161540328497E-2</c:v>
                </c:pt>
                <c:pt idx="2091">
                  <c:v>1.6354535707822679E-2</c:v>
                </c:pt>
                <c:pt idx="2092">
                  <c:v>1.6353875880740918E-2</c:v>
                </c:pt>
                <c:pt idx="2093">
                  <c:v>1.6353182059116587E-2</c:v>
                </c:pt>
                <c:pt idx="2094">
                  <c:v>1.6352454242984388E-2</c:v>
                </c:pt>
                <c:pt idx="2095">
                  <c:v>1.6351692432383852E-2</c:v>
                </c:pt>
                <c:pt idx="2096">
                  <c:v>1.6350896627351872E-2</c:v>
                </c:pt>
                <c:pt idx="2097">
                  <c:v>1.6350066827929728E-2</c:v>
                </c:pt>
                <c:pt idx="2098">
                  <c:v>1.6349203034160029E-2</c:v>
                </c:pt>
                <c:pt idx="2099">
                  <c:v>1.6348893435875127E-2</c:v>
                </c:pt>
                <c:pt idx="2100">
                  <c:v>1.6347956712515814E-2</c:v>
                </c:pt>
                <c:pt idx="2101">
                  <c:v>1.6346985991884111E-2</c:v>
                </c:pt>
                <c:pt idx="2102">
                  <c:v>1.6345981274029111E-2</c:v>
                </c:pt>
                <c:pt idx="2103">
                  <c:v>1.6344658469284977E-2</c:v>
                </c:pt>
                <c:pt idx="2104">
                  <c:v>1.6343276208271567E-2</c:v>
                </c:pt>
                <c:pt idx="2105">
                  <c:v>1.6342162264347797E-2</c:v>
                </c:pt>
                <c:pt idx="2106">
                  <c:v>1.6341014324966215E-2</c:v>
                </c:pt>
                <c:pt idx="2107">
                  <c:v>1.6339832390184911E-2</c:v>
                </c:pt>
                <c:pt idx="2108">
                  <c:v>1.6339428715919091E-2</c:v>
                </c:pt>
                <c:pt idx="2109">
                  <c:v>1.6338171335379615E-2</c:v>
                </c:pt>
                <c:pt idx="2110">
                  <c:v>1.6336879955047054E-2</c:v>
                </c:pt>
                <c:pt idx="2111">
                  <c:v>1.6335554574989308E-2</c:v>
                </c:pt>
                <c:pt idx="2112">
                  <c:v>1.6333412787481062E-2</c:v>
                </c:pt>
                <c:pt idx="2113">
                  <c:v>1.6332026881642446E-2</c:v>
                </c:pt>
                <c:pt idx="2114">
                  <c:v>1.6330606980866254E-2</c:v>
                </c:pt>
                <c:pt idx="2115">
                  <c:v>1.6329913058915228E-2</c:v>
                </c:pt>
                <c:pt idx="2116">
                  <c:v>1.6328417681304244E-2</c:v>
                </c:pt>
                <c:pt idx="2117">
                  <c:v>1.632688830440987E-2</c:v>
                </c:pt>
                <c:pt idx="2118">
                  <c:v>1.6325324928312471E-2</c:v>
                </c:pt>
                <c:pt idx="2119">
                  <c:v>1.6323727553093276E-2</c:v>
                </c:pt>
                <c:pt idx="2120">
                  <c:v>1.6321373686745716E-2</c:v>
                </c:pt>
                <c:pt idx="2121">
                  <c:v>1.632043080562557E-2</c:v>
                </c:pt>
                <c:pt idx="2122">
                  <c:v>1.6318731433549394E-2</c:v>
                </c:pt>
                <c:pt idx="2123">
                  <c:v>1.6316998062696521E-2</c:v>
                </c:pt>
                <c:pt idx="2124">
                  <c:v>1.6314538268499431E-2</c:v>
                </c:pt>
                <c:pt idx="2125">
                  <c:v>1.6312286667037285E-2</c:v>
                </c:pt>
                <c:pt idx="2126">
                  <c:v>1.6310463853978781E-2</c:v>
                </c:pt>
                <c:pt idx="2127">
                  <c:v>1.6308607050103927E-2</c:v>
                </c:pt>
                <c:pt idx="2128">
                  <c:v>1.6306716255507676E-2</c:v>
                </c:pt>
                <c:pt idx="2129">
                  <c:v>1.6305010417256093E-2</c:v>
                </c:pt>
                <c:pt idx="2130">
                  <c:v>1.6303049125166037E-2</c:v>
                </c:pt>
                <c:pt idx="2131">
                  <c:v>1.6301053841131341E-2</c:v>
                </c:pt>
                <c:pt idx="2132">
                  <c:v>1.6299024565256091E-2</c:v>
                </c:pt>
                <c:pt idx="2133">
                  <c:v>1.6296961297643506E-2</c:v>
                </c:pt>
                <c:pt idx="2134">
                  <c:v>1.6294657688266365E-2</c:v>
                </c:pt>
                <c:pt idx="2135">
                  <c:v>1.6292528961403957E-2</c:v>
                </c:pt>
                <c:pt idx="2136">
                  <c:v>1.6290366244636294E-2</c:v>
                </c:pt>
                <c:pt idx="2137">
                  <c:v>1.628816953807467E-2</c:v>
                </c:pt>
                <c:pt idx="2138">
                  <c:v>1.628613508726829E-2</c:v>
                </c:pt>
                <c:pt idx="2139">
                  <c:v>1.6283867871506347E-2</c:v>
                </c:pt>
                <c:pt idx="2140">
                  <c:v>1.6281566664781831E-2</c:v>
                </c:pt>
                <c:pt idx="2141">
                  <c:v>1.6279231467212451E-2</c:v>
                </c:pt>
                <c:pt idx="2142">
                  <c:v>1.6276676162317254E-2</c:v>
                </c:pt>
                <c:pt idx="2143">
                  <c:v>1.6274275519394789E-2</c:v>
                </c:pt>
                <c:pt idx="2144">
                  <c:v>1.6271840887496274E-2</c:v>
                </c:pt>
                <c:pt idx="2145">
                  <c:v>1.6269372266744922E-2</c:v>
                </c:pt>
                <c:pt idx="2146">
                  <c:v>1.6266869657266599E-2</c:v>
                </c:pt>
                <c:pt idx="2147">
                  <c:v>1.6264333059188934E-2</c:v>
                </c:pt>
                <c:pt idx="2148">
                  <c:v>1.626176247264001E-2</c:v>
                </c:pt>
                <c:pt idx="2149">
                  <c:v>1.6259157897751869E-2</c:v>
                </c:pt>
                <c:pt idx="2150">
                  <c:v>1.6256519334655679E-2</c:v>
                </c:pt>
                <c:pt idx="2151">
                  <c:v>1.6254660591764218E-2</c:v>
                </c:pt>
                <c:pt idx="2152">
                  <c:v>1.6251941302992425E-2</c:v>
                </c:pt>
                <c:pt idx="2153">
                  <c:v>1.624918801893405E-2</c:v>
                </c:pt>
                <c:pt idx="2154">
                  <c:v>1.6246400739732627E-2</c:v>
                </c:pt>
                <c:pt idx="2155">
                  <c:v>1.624312252493185E-2</c:v>
                </c:pt>
                <c:pt idx="2156">
                  <c:v>1.6240274924293502E-2</c:v>
                </c:pt>
                <c:pt idx="2157">
                  <c:v>1.6237393333436864E-2</c:v>
                </c:pt>
                <c:pt idx="2158">
                  <c:v>1.623447775250739E-2</c:v>
                </c:pt>
                <c:pt idx="2159">
                  <c:v>1.6231528181657968E-2</c:v>
                </c:pt>
                <c:pt idx="2160">
                  <c:v>1.6228963174805568E-2</c:v>
                </c:pt>
                <c:pt idx="2161">
                  <c:v>1.6225937933781426E-2</c:v>
                </c:pt>
                <c:pt idx="2162">
                  <c:v>1.6222878698830042E-2</c:v>
                </c:pt>
                <c:pt idx="2163">
                  <c:v>1.6219785470110857E-2</c:v>
                </c:pt>
                <c:pt idx="2164">
                  <c:v>1.6216270483952914E-2</c:v>
                </c:pt>
                <c:pt idx="2165">
                  <c:v>1.6213116976819236E-2</c:v>
                </c:pt>
                <c:pt idx="2166">
                  <c:v>1.6209929480862875E-2</c:v>
                </c:pt>
                <c:pt idx="2167">
                  <c:v>1.6206707996245889E-2</c:v>
                </c:pt>
                <c:pt idx="2168">
                  <c:v>1.6203809425712916E-2</c:v>
                </c:pt>
                <c:pt idx="2169">
                  <c:v>1.6200512237842225E-2</c:v>
                </c:pt>
                <c:pt idx="2170">
                  <c:v>1.6197181057372695E-2</c:v>
                </c:pt>
                <c:pt idx="2171">
                  <c:v>1.6193815884477512E-2</c:v>
                </c:pt>
                <c:pt idx="2172">
                  <c:v>1.6190416719333318E-2</c:v>
                </c:pt>
                <c:pt idx="2173">
                  <c:v>1.6186983562117167E-2</c:v>
                </c:pt>
                <c:pt idx="2174">
                  <c:v>1.6183516413009136E-2</c:v>
                </c:pt>
                <c:pt idx="2175">
                  <c:v>1.6180015272188864E-2</c:v>
                </c:pt>
                <c:pt idx="2176">
                  <c:v>1.617648013984201E-2</c:v>
                </c:pt>
                <c:pt idx="2177">
                  <c:v>1.6172431119977074E-2</c:v>
                </c:pt>
                <c:pt idx="2178">
                  <c:v>1.6168840947863881E-2</c:v>
                </c:pt>
                <c:pt idx="2179">
                  <c:v>1.6165216792135211E-2</c:v>
                </c:pt>
                <c:pt idx="2180">
                  <c:v>1.6161558652976551E-2</c:v>
                </c:pt>
                <c:pt idx="2181">
                  <c:v>1.6157952636974619E-2</c:v>
                </c:pt>
                <c:pt idx="2182">
                  <c:v>1.6154223937528273E-2</c:v>
                </c:pt>
                <c:pt idx="2183">
                  <c:v>1.6150461253747018E-2</c:v>
                </c:pt>
                <c:pt idx="2184">
                  <c:v>1.6146664585825869E-2</c:v>
                </c:pt>
                <c:pt idx="2185">
                  <c:v>1.6142833933956754E-2</c:v>
                </c:pt>
                <c:pt idx="2186">
                  <c:v>1.6138896176526411E-2</c:v>
                </c:pt>
                <c:pt idx="2187">
                  <c:v>1.6135000158660963E-2</c:v>
                </c:pt>
                <c:pt idx="2188">
                  <c:v>1.6131070158901969E-2</c:v>
                </c:pt>
                <c:pt idx="2189">
                  <c:v>1.6127106177449054E-2</c:v>
                </c:pt>
                <c:pt idx="2190">
                  <c:v>1.612317092232772E-2</c:v>
                </c:pt>
                <c:pt idx="2191">
                  <c:v>1.6119136370952535E-2</c:v>
                </c:pt>
                <c:pt idx="2192">
                  <c:v>1.6115067837037492E-2</c:v>
                </c:pt>
                <c:pt idx="2193">
                  <c:v>1.6110965320791211E-2</c:v>
                </c:pt>
                <c:pt idx="2194">
                  <c:v>1.6106828822423203E-2</c:v>
                </c:pt>
                <c:pt idx="2195">
                  <c:v>1.6102608684564864E-2</c:v>
                </c:pt>
                <c:pt idx="2196">
                  <c:v>1.6098406836994868E-2</c:v>
                </c:pt>
                <c:pt idx="2197">
                  <c:v>1.6094171009391058E-2</c:v>
                </c:pt>
                <c:pt idx="2198">
                  <c:v>1.6089901201970718E-2</c:v>
                </c:pt>
                <c:pt idx="2199">
                  <c:v>1.6085597414950251E-2</c:v>
                </c:pt>
                <c:pt idx="2200">
                  <c:v>1.6081259648546942E-2</c:v>
                </c:pt>
                <c:pt idx="2201">
                  <c:v>1.6076887902983374E-2</c:v>
                </c:pt>
                <c:pt idx="2202">
                  <c:v>1.6072482178480802E-2</c:v>
                </c:pt>
                <c:pt idx="2203">
                  <c:v>1.6068183486042966E-2</c:v>
                </c:pt>
                <c:pt idx="2204">
                  <c:v>1.6063696672400193E-2</c:v>
                </c:pt>
                <c:pt idx="2205">
                  <c:v>1.6059175873307695E-2</c:v>
                </c:pt>
                <c:pt idx="2206">
                  <c:v>1.6054621089002276E-2</c:v>
                </c:pt>
                <c:pt idx="2207">
                  <c:v>1.6049980089631551E-2</c:v>
                </c:pt>
                <c:pt idx="2208">
                  <c:v>1.604536685025023E-2</c:v>
                </c:pt>
                <c:pt idx="2209">
                  <c:v>1.6040723759566274E-2</c:v>
                </c:pt>
                <c:pt idx="2210">
                  <c:v>1.603605344526661E-2</c:v>
                </c:pt>
                <c:pt idx="2211">
                  <c:v>1.6031358535015441E-2</c:v>
                </c:pt>
                <c:pt idx="2212">
                  <c:v>1.6026671782582057E-2</c:v>
                </c:pt>
                <c:pt idx="2213">
                  <c:v>1.6021933833100709E-2</c:v>
                </c:pt>
                <c:pt idx="2214">
                  <c:v>1.6017179998005244E-2</c:v>
                </c:pt>
                <c:pt idx="2215">
                  <c:v>1.6012412862821866E-2</c:v>
                </c:pt>
                <c:pt idx="2216">
                  <c:v>1.6007607011023262E-2</c:v>
                </c:pt>
                <c:pt idx="2217">
                  <c:v>1.6002819704642002E-2</c:v>
                </c:pt>
                <c:pt idx="2218">
                  <c:v>1.5998026195272019E-2</c:v>
                </c:pt>
                <c:pt idx="2219">
                  <c:v>1.5993229110377895E-2</c:v>
                </c:pt>
                <c:pt idx="2220">
                  <c:v>1.5988431077402377E-2</c:v>
                </c:pt>
                <c:pt idx="2221">
                  <c:v>1.5983675536199438E-2</c:v>
                </c:pt>
                <c:pt idx="2222">
                  <c:v>1.5978887693031057E-2</c:v>
                </c:pt>
                <c:pt idx="2223">
                  <c:v>1.5974107233078433E-2</c:v>
                </c:pt>
                <c:pt idx="2224">
                  <c:v>1.5969336741643435E-2</c:v>
                </c:pt>
                <c:pt idx="2225">
                  <c:v>1.5964578803996984E-2</c:v>
                </c:pt>
                <c:pt idx="2226">
                  <c:v>1.5959836005388084E-2</c:v>
                </c:pt>
                <c:pt idx="2227">
                  <c:v>1.5955110931043386E-2</c:v>
                </c:pt>
                <c:pt idx="2228">
                  <c:v>1.5950406166159472E-2</c:v>
                </c:pt>
                <c:pt idx="2229">
                  <c:v>1.5945584272789311E-2</c:v>
                </c:pt>
                <c:pt idx="2230">
                  <c:v>1.594091685430225E-2</c:v>
                </c:pt>
                <c:pt idx="2231">
                  <c:v>1.5936277310720663E-2</c:v>
                </c:pt>
                <c:pt idx="2232">
                  <c:v>1.5931668297988973E-2</c:v>
                </c:pt>
                <c:pt idx="2233">
                  <c:v>1.5927092437179591E-2</c:v>
                </c:pt>
                <c:pt idx="2234">
                  <c:v>1.5922590038149168E-2</c:v>
                </c:pt>
                <c:pt idx="2235">
                  <c:v>1.5918085783602241E-2</c:v>
                </c:pt>
                <c:pt idx="2236">
                  <c:v>1.5913616234482418E-2</c:v>
                </c:pt>
                <c:pt idx="2237">
                  <c:v>1.59091813905556E-2</c:v>
                </c:pt>
                <c:pt idx="2238">
                  <c:v>1.5904733280381722E-2</c:v>
                </c:pt>
                <c:pt idx="2239">
                  <c:v>1.5900365559446739E-2</c:v>
                </c:pt>
                <c:pt idx="2240">
                  <c:v>1.5896032541454597E-2</c:v>
                </c:pt>
                <c:pt idx="2241">
                  <c:v>1.5891734226178292E-2</c:v>
                </c:pt>
                <c:pt idx="2242">
                  <c:v>1.5887527740790039E-2</c:v>
                </c:pt>
                <c:pt idx="2243">
                  <c:v>1.5883301123228163E-2</c:v>
                </c:pt>
                <c:pt idx="2244">
                  <c:v>1.5879109209276824E-2</c:v>
                </c:pt>
                <c:pt idx="2245">
                  <c:v>1.5874951998718169E-2</c:v>
                </c:pt>
                <c:pt idx="2246">
                  <c:v>1.5870829491333473E-2</c:v>
                </c:pt>
                <c:pt idx="2247">
                  <c:v>1.5866673079206278E-2</c:v>
                </c:pt>
                <c:pt idx="2248">
                  <c:v>1.5862617676800788E-2</c:v>
                </c:pt>
                <c:pt idx="2249">
                  <c:v>1.585859697537683E-2</c:v>
                </c:pt>
                <c:pt idx="2250">
                  <c:v>1.5854610974726398E-2</c:v>
                </c:pt>
                <c:pt idx="2251">
                  <c:v>1.5850659674642366E-2</c:v>
                </c:pt>
                <c:pt idx="2252">
                  <c:v>1.5846743074918488E-2</c:v>
                </c:pt>
                <c:pt idx="2253">
                  <c:v>1.5842861175354262E-2</c:v>
                </c:pt>
                <c:pt idx="2254">
                  <c:v>1.5839013975744328E-2</c:v>
                </c:pt>
                <c:pt idx="2255">
                  <c:v>1.5835638995009262E-2</c:v>
                </c:pt>
                <c:pt idx="2256">
                  <c:v>1.5831872762481266E-2</c:v>
                </c:pt>
                <c:pt idx="2257">
                  <c:v>1.5828141237039507E-2</c:v>
                </c:pt>
                <c:pt idx="2258">
                  <c:v>1.5824444418485864E-2</c:v>
                </c:pt>
                <c:pt idx="2259">
                  <c:v>1.5820491331824785E-2</c:v>
                </c:pt>
                <c:pt idx="2260">
                  <c:v>1.5816856966633912E-2</c:v>
                </c:pt>
                <c:pt idx="2261">
                  <c:v>1.5813257303122382E-2</c:v>
                </c:pt>
                <c:pt idx="2262">
                  <c:v>1.5809692341098878E-2</c:v>
                </c:pt>
                <c:pt idx="2263">
                  <c:v>1.5806162080379497E-2</c:v>
                </c:pt>
                <c:pt idx="2264">
                  <c:v>1.5802992340897583E-2</c:v>
                </c:pt>
                <c:pt idx="2265">
                  <c:v>1.5799538465141861E-2</c:v>
                </c:pt>
                <c:pt idx="2266">
                  <c:v>1.5796119294747734E-2</c:v>
                </c:pt>
                <c:pt idx="2267">
                  <c:v>1.5792734829533413E-2</c:v>
                </c:pt>
                <c:pt idx="2268">
                  <c:v>1.5789031289893233E-2</c:v>
                </c:pt>
                <c:pt idx="2269">
                  <c:v>1.5785709233159487E-2</c:v>
                </c:pt>
                <c:pt idx="2270">
                  <c:v>1.5782421876469676E-2</c:v>
                </c:pt>
                <c:pt idx="2271">
                  <c:v>1.5779169219650814E-2</c:v>
                </c:pt>
                <c:pt idx="2272">
                  <c:v>1.5775951262532121E-2</c:v>
                </c:pt>
                <c:pt idx="2273">
                  <c:v>1.577315683703354E-2</c:v>
                </c:pt>
                <c:pt idx="2274">
                  <c:v>1.5770015303123969E-2</c:v>
                </c:pt>
                <c:pt idx="2275">
                  <c:v>1.5766908473001769E-2</c:v>
                </c:pt>
                <c:pt idx="2276">
                  <c:v>1.5763836346499759E-2</c:v>
                </c:pt>
                <c:pt idx="2277">
                  <c:v>1.5760798923455496E-2</c:v>
                </c:pt>
                <c:pt idx="2278">
                  <c:v>1.5757796203706518E-2</c:v>
                </c:pt>
                <c:pt idx="2279">
                  <c:v>1.5754828187092104E-2</c:v>
                </c:pt>
                <c:pt idx="2280">
                  <c:v>1.5751894873453666E-2</c:v>
                </c:pt>
                <c:pt idx="2281">
                  <c:v>1.5748403180729093E-2</c:v>
                </c:pt>
                <c:pt idx="2282">
                  <c:v>1.5745529858396938E-2</c:v>
                </c:pt>
                <c:pt idx="2283">
                  <c:v>1.5742691232483712E-2</c:v>
                </c:pt>
                <c:pt idx="2284">
                  <c:v>1.5739887302841395E-2</c:v>
                </c:pt>
                <c:pt idx="2285">
                  <c:v>1.5737118069323736E-2</c:v>
                </c:pt>
                <c:pt idx="2286">
                  <c:v>1.5734543240118352E-2</c:v>
                </c:pt>
                <c:pt idx="2287">
                  <c:v>1.5731845759253665E-2</c:v>
                </c:pt>
                <c:pt idx="2288">
                  <c:v>1.572984300670887E-2</c:v>
                </c:pt>
                <c:pt idx="2289">
                  <c:v>1.5726554889032598E-2</c:v>
                </c:pt>
                <c:pt idx="2290">
                  <c:v>1.572379233860046E-2</c:v>
                </c:pt>
                <c:pt idx="2291">
                  <c:v>1.5721231278855965E-2</c:v>
                </c:pt>
                <c:pt idx="2292">
                  <c:v>1.5718704914261517E-2</c:v>
                </c:pt>
                <c:pt idx="2293">
                  <c:v>1.5716213244684918E-2</c:v>
                </c:pt>
                <c:pt idx="2294">
                  <c:v>1.5713934907554402E-2</c:v>
                </c:pt>
                <c:pt idx="2295">
                  <c:v>1.5711515000608099E-2</c:v>
                </c:pt>
                <c:pt idx="2296">
                  <c:v>1.5709129789810265E-2</c:v>
                </c:pt>
                <c:pt idx="2297">
                  <c:v>1.570677927503597E-2</c:v>
                </c:pt>
                <c:pt idx="2298">
                  <c:v>1.5703946978867338E-2</c:v>
                </c:pt>
                <c:pt idx="2299">
                  <c:v>1.5701668433048061E-2</c:v>
                </c:pt>
                <c:pt idx="2300">
                  <c:v>1.5699424581358114E-2</c:v>
                </c:pt>
                <c:pt idx="2301">
                  <c:v>1.5697215423679346E-2</c:v>
                </c:pt>
                <c:pt idx="2302">
                  <c:v>1.5695040959898442E-2</c:v>
                </c:pt>
                <c:pt idx="2303">
                  <c:v>1.5692901189899893E-2</c:v>
                </c:pt>
                <c:pt idx="2304">
                  <c:v>1.5690796113573453E-2</c:v>
                </c:pt>
                <c:pt idx="2305">
                  <c:v>1.5688725730808442E-2</c:v>
                </c:pt>
                <c:pt idx="2306">
                  <c:v>1.568669004149682E-2</c:v>
                </c:pt>
                <c:pt idx="2307">
                  <c:v>1.5685319587350827E-2</c:v>
                </c:pt>
                <c:pt idx="2308">
                  <c:v>1.5683360463830551E-2</c:v>
                </c:pt>
                <c:pt idx="2309">
                  <c:v>1.5681436037976851E-2</c:v>
                </c:pt>
                <c:pt idx="2310">
                  <c:v>1.5679546309686893E-2</c:v>
                </c:pt>
                <c:pt idx="2311">
                  <c:v>1.5677691278860865E-2</c:v>
                </c:pt>
                <c:pt idx="2312">
                  <c:v>1.5675870945400683E-2</c:v>
                </c:pt>
                <c:pt idx="2313">
                  <c:v>1.5674085309209555E-2</c:v>
                </c:pt>
                <c:pt idx="2314">
                  <c:v>1.5670892501633414E-2</c:v>
                </c:pt>
                <c:pt idx="2315">
                  <c:v>1.5670618128256833E-2</c:v>
                </c:pt>
                <c:pt idx="2316">
                  <c:v>1.5667993502423695E-2</c:v>
                </c:pt>
                <c:pt idx="2317">
                  <c:v>1.5666359116964984E-2</c:v>
                </c:pt>
                <c:pt idx="2318">
                  <c:v>1.566475942677641E-2</c:v>
                </c:pt>
                <c:pt idx="2319">
                  <c:v>1.5663194431776297E-2</c:v>
                </c:pt>
                <c:pt idx="2320">
                  <c:v>1.5661421690035714E-2</c:v>
                </c:pt>
                <c:pt idx="2321">
                  <c:v>1.5659923671868498E-2</c:v>
                </c:pt>
                <c:pt idx="2322">
                  <c:v>1.5658460347142845E-2</c:v>
                </c:pt>
                <c:pt idx="2323">
                  <c:v>1.5657031715781436E-2</c:v>
                </c:pt>
                <c:pt idx="2324">
                  <c:v>1.5656142224068189E-2</c:v>
                </c:pt>
                <c:pt idx="2325">
                  <c:v>1.5654533056209095E-2</c:v>
                </c:pt>
                <c:pt idx="2326">
                  <c:v>1.5653210925309118E-2</c:v>
                </c:pt>
                <c:pt idx="2327">
                  <c:v>1.565192348898722E-2</c:v>
                </c:pt>
                <c:pt idx="2328">
                  <c:v>1.5650670747174762E-2</c:v>
                </c:pt>
                <c:pt idx="2329">
                  <c:v>1.5649452699806575E-2</c:v>
                </c:pt>
                <c:pt idx="2330">
                  <c:v>1.5648269346817931E-2</c:v>
                </c:pt>
                <c:pt idx="2331">
                  <c:v>1.5647120688145406E-2</c:v>
                </c:pt>
                <c:pt idx="2332">
                  <c:v>1.5646006723729042E-2</c:v>
                </c:pt>
                <c:pt idx="2333">
                  <c:v>1.5644379829842139E-2</c:v>
                </c:pt>
                <c:pt idx="2334">
                  <c:v>1.5643330388325157E-2</c:v>
                </c:pt>
                <c:pt idx="2335">
                  <c:v>1.5642315637892902E-2</c:v>
                </c:pt>
                <c:pt idx="2336">
                  <c:v>1.5641335578492236E-2</c:v>
                </c:pt>
                <c:pt idx="2337">
                  <c:v>1.5640390210070007E-2</c:v>
                </c:pt>
                <c:pt idx="2338">
                  <c:v>1.563976540241133E-2</c:v>
                </c:pt>
                <c:pt idx="2339">
                  <c:v>1.5638603545969826E-2</c:v>
                </c:pt>
                <c:pt idx="2340">
                  <c:v>1.5637762250197435E-2</c:v>
                </c:pt>
                <c:pt idx="2341">
                  <c:v>1.5636955645219462E-2</c:v>
                </c:pt>
                <c:pt idx="2342">
                  <c:v>1.563618373099198E-2</c:v>
                </c:pt>
                <c:pt idx="2343">
                  <c:v>1.563544650747458E-2</c:v>
                </c:pt>
                <c:pt idx="2344">
                  <c:v>1.5634743974630376E-2</c:v>
                </c:pt>
                <c:pt idx="2345">
                  <c:v>1.5634076132421147E-2</c:v>
                </c:pt>
                <c:pt idx="2346">
                  <c:v>1.5633442980812644E-2</c:v>
                </c:pt>
                <c:pt idx="2347">
                  <c:v>1.563284451977192E-2</c:v>
                </c:pt>
                <c:pt idx="2348">
                  <c:v>1.5632280749267792E-2</c:v>
                </c:pt>
                <c:pt idx="2349">
                  <c:v>1.5631751669270395E-2</c:v>
                </c:pt>
                <c:pt idx="2350">
                  <c:v>1.5630874127046949E-2</c:v>
                </c:pt>
                <c:pt idx="2351">
                  <c:v>1.5630416925647112E-2</c:v>
                </c:pt>
                <c:pt idx="2352">
                  <c:v>1.5629994413174812E-2</c:v>
                </c:pt>
                <c:pt idx="2353">
                  <c:v>1.5629606589607076E-2</c:v>
                </c:pt>
                <c:pt idx="2354">
                  <c:v>1.5629253454924916E-2</c:v>
                </c:pt>
                <c:pt idx="2355">
                  <c:v>1.5628935009108901E-2</c:v>
                </c:pt>
                <c:pt idx="2356">
                  <c:v>1.5628651252142248E-2</c:v>
                </c:pt>
                <c:pt idx="2357">
                  <c:v>1.5628402184011268E-2</c:v>
                </c:pt>
                <c:pt idx="2358">
                  <c:v>1.562818780470315E-2</c:v>
                </c:pt>
                <c:pt idx="2359">
                  <c:v>1.562902145478727E-2</c:v>
                </c:pt>
                <c:pt idx="2360">
                  <c:v>1.5628883868556168E-2</c:v>
                </c:pt>
                <c:pt idx="2361">
                  <c:v>1.5628780975618952E-2</c:v>
                </c:pt>
                <c:pt idx="2362">
                  <c:v>1.5628712775970416E-2</c:v>
                </c:pt>
                <c:pt idx="2363">
                  <c:v>1.5628331346560564E-2</c:v>
                </c:pt>
                <c:pt idx="2364">
                  <c:v>1.5628336058514231E-2</c:v>
                </c:pt>
                <c:pt idx="2365">
                  <c:v>1.5628379371118446E-2</c:v>
                </c:pt>
                <c:pt idx="2366">
                  <c:v>1.5628457375508279E-2</c:v>
                </c:pt>
                <c:pt idx="2367">
                  <c:v>1.5629307067874153E-2</c:v>
                </c:pt>
                <c:pt idx="2368">
                  <c:v>1.5629801317610128E-2</c:v>
                </c:pt>
                <c:pt idx="2369">
                  <c:v>1.5629990855936238E-2</c:v>
                </c:pt>
                <c:pt idx="2370">
                  <c:v>1.5630215090579564E-2</c:v>
                </c:pt>
                <c:pt idx="2371">
                  <c:v>1.562936777444528E-2</c:v>
                </c:pt>
                <c:pt idx="2372">
                  <c:v>1.5629653929696907E-2</c:v>
                </c:pt>
                <c:pt idx="2373">
                  <c:v>1.5629974776800545E-2</c:v>
                </c:pt>
                <c:pt idx="2374">
                  <c:v>1.5630330315773669E-2</c:v>
                </c:pt>
                <c:pt idx="2375">
                  <c:v>1.5631856709027194E-2</c:v>
                </c:pt>
                <c:pt idx="2376">
                  <c:v>1.5632289121886262E-2</c:v>
                </c:pt>
                <c:pt idx="2377">
                  <c:v>1.563275623118374E-2</c:v>
                </c:pt>
                <c:pt idx="2378">
                  <c:v>1.5633258036946276E-2</c:v>
                </c:pt>
                <c:pt idx="2379">
                  <c:v>1.5633794539199223E-2</c:v>
                </c:pt>
                <c:pt idx="2380">
                  <c:v>1.563319208003661E-2</c:v>
                </c:pt>
                <c:pt idx="2381">
                  <c:v>1.5634971633294106E-2</c:v>
                </c:pt>
                <c:pt idx="2382">
                  <c:v>1.5635612225199217E-2</c:v>
                </c:pt>
                <c:pt idx="2383">
                  <c:v>1.5636287513721522E-2</c:v>
                </c:pt>
                <c:pt idx="2384">
                  <c:v>1.5635793763311985E-2</c:v>
                </c:pt>
                <c:pt idx="2385">
                  <c:v>1.5635724660545341E-2</c:v>
                </c:pt>
                <c:pt idx="2386">
                  <c:v>1.5636491481528184E-2</c:v>
                </c:pt>
                <c:pt idx="2387">
                  <c:v>1.5637292991754329E-2</c:v>
                </c:pt>
                <c:pt idx="2388">
                  <c:v>1.5638129191264408E-2</c:v>
                </c:pt>
                <c:pt idx="2389">
                  <c:v>1.5639413134789545E-2</c:v>
                </c:pt>
                <c:pt idx="2390">
                  <c:v>1.5640321230113316E-2</c:v>
                </c:pt>
                <c:pt idx="2391">
                  <c:v>1.5641264016363704E-2</c:v>
                </c:pt>
                <c:pt idx="2392">
                  <c:v>1.5642241493590336E-2</c:v>
                </c:pt>
                <c:pt idx="2393">
                  <c:v>1.5643253661843725E-2</c:v>
                </c:pt>
                <c:pt idx="2394">
                  <c:v>1.5643874865841408E-2</c:v>
                </c:pt>
                <c:pt idx="2395">
                  <c:v>1.5644953891654639E-2</c:v>
                </c:pt>
                <c:pt idx="2396">
                  <c:v>1.5646067607150156E-2</c:v>
                </c:pt>
                <c:pt idx="2397">
                  <c:v>1.5647216012384047E-2</c:v>
                </c:pt>
                <c:pt idx="2398">
                  <c:v>1.5648834870428247E-2</c:v>
                </c:pt>
                <c:pt idx="2399">
                  <c:v>1.5650055186016167E-2</c:v>
                </c:pt>
                <c:pt idx="2400">
                  <c:v>1.5651310193038431E-2</c:v>
                </c:pt>
                <c:pt idx="2401">
                  <c:v>1.5653352437948315E-2</c:v>
                </c:pt>
                <c:pt idx="2402">
                  <c:v>1.5653670055051864E-2</c:v>
                </c:pt>
                <c:pt idx="2403">
                  <c:v>1.5654834931783514E-2</c:v>
                </c:pt>
                <c:pt idx="2404">
                  <c:v>1.5656226166964493E-2</c:v>
                </c:pt>
                <c:pt idx="2405">
                  <c:v>1.5657652092411604E-2</c:v>
                </c:pt>
                <c:pt idx="2406">
                  <c:v>1.5659112708199481E-2</c:v>
                </c:pt>
                <c:pt idx="2407">
                  <c:v>1.566060801440541E-2</c:v>
                </c:pt>
                <c:pt idx="2408">
                  <c:v>1.5662138011104467E-2</c:v>
                </c:pt>
                <c:pt idx="2409">
                  <c:v>1.5663702698377035E-2</c:v>
                </c:pt>
                <c:pt idx="2410">
                  <c:v>1.5665302076305693E-2</c:v>
                </c:pt>
                <c:pt idx="2411">
                  <c:v>1.5669282615626834E-2</c:v>
                </c:pt>
                <c:pt idx="2412">
                  <c:v>1.5670964129213698E-2</c:v>
                </c:pt>
                <c:pt idx="2413">
                  <c:v>1.5672680341303129E-2</c:v>
                </c:pt>
                <c:pt idx="2414">
                  <c:v>1.5674431251987097E-2</c:v>
                </c:pt>
                <c:pt idx="2415">
                  <c:v>1.5674777567995585E-2</c:v>
                </c:pt>
                <c:pt idx="2416">
                  <c:v>1.5676590204794717E-2</c:v>
                </c:pt>
                <c:pt idx="2417">
                  <c:v>1.5678437535910333E-2</c:v>
                </c:pt>
                <c:pt idx="2418">
                  <c:v>1.5680319561437669E-2</c:v>
                </c:pt>
                <c:pt idx="2419">
                  <c:v>1.5682236281477184E-2</c:v>
                </c:pt>
                <c:pt idx="2420">
                  <c:v>1.5685665391925837E-2</c:v>
                </c:pt>
                <c:pt idx="2421">
                  <c:v>1.5687659195486797E-2</c:v>
                </c:pt>
                <c:pt idx="2422">
                  <c:v>1.5689687698442083E-2</c:v>
                </c:pt>
                <c:pt idx="2423">
                  <c:v>1.5691750900897847E-2</c:v>
                </c:pt>
                <c:pt idx="2424">
                  <c:v>1.5692340302934076E-2</c:v>
                </c:pt>
                <c:pt idx="2425">
                  <c:v>1.5694465192220241E-2</c:v>
                </c:pt>
                <c:pt idx="2426">
                  <c:v>1.5696624776760291E-2</c:v>
                </c:pt>
                <c:pt idx="2427">
                  <c:v>1.5700350707965605E-2</c:v>
                </c:pt>
                <c:pt idx="2428">
                  <c:v>1.5702587409616164E-2</c:v>
                </c:pt>
                <c:pt idx="2429">
                  <c:v>1.570485881145697E-2</c:v>
                </c:pt>
                <c:pt idx="2430">
                  <c:v>1.5707164913608792E-2</c:v>
                </c:pt>
                <c:pt idx="2431">
                  <c:v>1.5709505716194103E-2</c:v>
                </c:pt>
                <c:pt idx="2432">
                  <c:v>1.5710310890811312E-2</c:v>
                </c:pt>
                <c:pt idx="2433">
                  <c:v>1.571429142316718E-2</c:v>
                </c:pt>
                <c:pt idx="2434">
                  <c:v>1.5716736327811509E-2</c:v>
                </c:pt>
                <c:pt idx="2435">
                  <c:v>1.5719215933398603E-2</c:v>
                </c:pt>
                <c:pt idx="2436">
                  <c:v>1.5720128886975132E-2</c:v>
                </c:pt>
                <c:pt idx="2437">
                  <c:v>1.5721598694108538E-2</c:v>
                </c:pt>
                <c:pt idx="2438">
                  <c:v>1.5724169450666004E-2</c:v>
                </c:pt>
                <c:pt idx="2439">
                  <c:v>1.5726774901019147E-2</c:v>
                </c:pt>
                <c:pt idx="2440">
                  <c:v>1.572941504530179E-2</c:v>
                </c:pt>
                <c:pt idx="2441">
                  <c:v>1.5732635838374261E-2</c:v>
                </c:pt>
                <c:pt idx="2442">
                  <c:v>1.5735347967169213E-2</c:v>
                </c:pt>
                <c:pt idx="2443">
                  <c:v>1.5738094791851648E-2</c:v>
                </c:pt>
                <c:pt idx="2444">
                  <c:v>1.5740876312564746E-2</c:v>
                </c:pt>
                <c:pt idx="2445">
                  <c:v>1.5743692529453006E-2</c:v>
                </c:pt>
                <c:pt idx="2446">
                  <c:v>1.5745984491313283E-2</c:v>
                </c:pt>
                <c:pt idx="2447">
                  <c:v>1.574886749704003E-2</c:v>
                </c:pt>
                <c:pt idx="2448">
                  <c:v>1.5751785197843201E-2</c:v>
                </c:pt>
                <c:pt idx="2449">
                  <c:v>1.5754737593873396E-2</c:v>
                </c:pt>
                <c:pt idx="2450">
                  <c:v>1.5758294061744848E-2</c:v>
                </c:pt>
                <c:pt idx="2451">
                  <c:v>1.5761318458840247E-2</c:v>
                </c:pt>
                <c:pt idx="2452">
                  <c:v>1.576437755317809E-2</c:v>
                </c:pt>
                <c:pt idx="2453">
                  <c:v>1.5767471344918686E-2</c:v>
                </c:pt>
                <c:pt idx="2454">
                  <c:v>1.5770020007872435E-2</c:v>
                </c:pt>
                <c:pt idx="2455">
                  <c:v>1.577318057855186E-2</c:v>
                </c:pt>
                <c:pt idx="2456">
                  <c:v>1.5776375845570789E-2</c:v>
                </c:pt>
                <c:pt idx="2457">
                  <c:v>1.5779605809093069E-2</c:v>
                </c:pt>
                <c:pt idx="2458">
                  <c:v>1.5782870469288286E-2</c:v>
                </c:pt>
                <c:pt idx="2459">
                  <c:v>1.5786169826323825E-2</c:v>
                </c:pt>
                <c:pt idx="2460">
                  <c:v>1.578950388037368E-2</c:v>
                </c:pt>
                <c:pt idx="2461">
                  <c:v>1.579287263160966E-2</c:v>
                </c:pt>
                <c:pt idx="2462">
                  <c:v>1.579627608020576E-2</c:v>
                </c:pt>
                <c:pt idx="2463">
                  <c:v>1.5802734061126249E-2</c:v>
                </c:pt>
                <c:pt idx="2464">
                  <c:v>1.580622005916444E-2</c:v>
                </c:pt>
                <c:pt idx="2465">
                  <c:v>1.5809740762921787E-2</c:v>
                </c:pt>
                <c:pt idx="2466">
                  <c:v>1.5813296087708619E-2</c:v>
                </c:pt>
                <c:pt idx="2467">
                  <c:v>1.5815040884584578E-2</c:v>
                </c:pt>
                <c:pt idx="2468">
                  <c:v>1.5818650124116956E-2</c:v>
                </c:pt>
                <c:pt idx="2469">
                  <c:v>1.5822280915917065E-2</c:v>
                </c:pt>
                <c:pt idx="2470">
                  <c:v>1.582592668534899E-2</c:v>
                </c:pt>
                <c:pt idx="2471">
                  <c:v>1.5829580857734872E-2</c:v>
                </c:pt>
                <c:pt idx="2472">
                  <c:v>1.5835071002361509E-2</c:v>
                </c:pt>
                <c:pt idx="2473">
                  <c:v>1.5838713801858396E-2</c:v>
                </c:pt>
                <c:pt idx="2474">
                  <c:v>1.5842343248284808E-2</c:v>
                </c:pt>
                <c:pt idx="2475">
                  <c:v>1.5845952871947146E-2</c:v>
                </c:pt>
                <c:pt idx="2476">
                  <c:v>1.5847747646757053E-2</c:v>
                </c:pt>
                <c:pt idx="2477">
                  <c:v>1.5851314165865077E-2</c:v>
                </c:pt>
                <c:pt idx="2478">
                  <c:v>1.5854843063815762E-2</c:v>
                </c:pt>
                <c:pt idx="2479">
                  <c:v>1.5858327765548616E-2</c:v>
                </c:pt>
                <c:pt idx="2480">
                  <c:v>1.5863477206239228E-2</c:v>
                </c:pt>
                <c:pt idx="2481">
                  <c:v>1.5866832027154491E-2</c:v>
                </c:pt>
                <c:pt idx="2482">
                  <c:v>1.587012173617882E-2</c:v>
                </c:pt>
                <c:pt idx="2483">
                  <c:v>1.5873339863272662E-2</c:v>
                </c:pt>
                <c:pt idx="2484">
                  <c:v>1.587647993836078E-2</c:v>
                </c:pt>
                <c:pt idx="2485">
                  <c:v>1.5879535491335722E-2</c:v>
                </c:pt>
                <c:pt idx="2486">
                  <c:v>1.588250005205994E-2</c:v>
                </c:pt>
                <c:pt idx="2487">
                  <c:v>1.5885367150369242E-2</c:v>
                </c:pt>
                <c:pt idx="2488">
                  <c:v>1.5888130316073661E-2</c:v>
                </c:pt>
                <c:pt idx="2489">
                  <c:v>1.5888800422859662E-2</c:v>
                </c:pt>
                <c:pt idx="2490">
                  <c:v>1.5891374559644268E-2</c:v>
                </c:pt>
                <c:pt idx="2491">
                  <c:v>1.589382567954736E-2</c:v>
                </c:pt>
                <c:pt idx="2492">
                  <c:v>1.5896147171293888E-2</c:v>
                </c:pt>
                <c:pt idx="2493">
                  <c:v>1.5898333117451161E-2</c:v>
                </c:pt>
                <c:pt idx="2494">
                  <c:v>1.5900830608497816E-2</c:v>
                </c:pt>
                <c:pt idx="2495">
                  <c:v>1.5902732473572424E-2</c:v>
                </c:pt>
                <c:pt idx="2496">
                  <c:v>1.5904497147491106E-2</c:v>
                </c:pt>
                <c:pt idx="2497">
                  <c:v>1.5906124629886515E-2</c:v>
                </c:pt>
                <c:pt idx="2498">
                  <c:v>1.590720509194073E-2</c:v>
                </c:pt>
                <c:pt idx="2499">
                  <c:v>1.5908567929802633E-2</c:v>
                </c:pt>
                <c:pt idx="2500">
                  <c:v>1.5909793581263397E-2</c:v>
                </c:pt>
                <c:pt idx="2501">
                  <c:v>1.5910882046071793E-2</c:v>
                </c:pt>
                <c:pt idx="2502">
                  <c:v>1.5912204158196799E-2</c:v>
                </c:pt>
                <c:pt idx="2503">
                  <c:v>1.5913008485358614E-2</c:v>
                </c:pt>
                <c:pt idx="2504">
                  <c:v>1.5913675619231567E-2</c:v>
                </c:pt>
                <c:pt idx="2505">
                  <c:v>1.5914205559676754E-2</c:v>
                </c:pt>
                <c:pt idx="2506">
                  <c:v>1.5914598306584538E-2</c:v>
                </c:pt>
                <c:pt idx="2507">
                  <c:v>1.5914531904585236E-2</c:v>
                </c:pt>
                <c:pt idx="2508">
                  <c:v>1.5914660058109951E-2</c:v>
                </c:pt>
                <c:pt idx="2509">
                  <c:v>1.591465102397651E-2</c:v>
                </c:pt>
                <c:pt idx="2510">
                  <c:v>1.5914504802187108E-2</c:v>
                </c:pt>
                <c:pt idx="2511">
                  <c:v>1.5914221392770732E-2</c:v>
                </c:pt>
                <c:pt idx="2512">
                  <c:v>1.5913800795787119E-2</c:v>
                </c:pt>
                <c:pt idx="2513">
                  <c:v>1.5913243011322787E-2</c:v>
                </c:pt>
                <c:pt idx="2514">
                  <c:v>1.5912548039491495E-2</c:v>
                </c:pt>
                <c:pt idx="2515">
                  <c:v>1.5912684025383723E-2</c:v>
                </c:pt>
                <c:pt idx="2516">
                  <c:v>1.5911675305503196E-2</c:v>
                </c:pt>
                <c:pt idx="2517">
                  <c:v>1.5910529374701762E-2</c:v>
                </c:pt>
                <c:pt idx="2518">
                  <c:v>1.5909246233220951E-2</c:v>
                </c:pt>
                <c:pt idx="2519">
                  <c:v>1.5907219406229973E-2</c:v>
                </c:pt>
                <c:pt idx="2520">
                  <c:v>1.5905691448006205E-2</c:v>
                </c:pt>
                <c:pt idx="2521">
                  <c:v>1.5904026298011919E-2</c:v>
                </c:pt>
                <c:pt idx="2522">
                  <c:v>1.5902223956593079E-2</c:v>
                </c:pt>
                <c:pt idx="2523">
                  <c:v>1.590028442412271E-2</c:v>
                </c:pt>
                <c:pt idx="2524">
                  <c:v>1.5898665977264012E-2</c:v>
                </c:pt>
                <c:pt idx="2525">
                  <c:v>1.589642237023052E-2</c:v>
                </c:pt>
                <c:pt idx="2526">
                  <c:v>1.5894041555494193E-2</c:v>
                </c:pt>
                <c:pt idx="2527">
                  <c:v>1.5891523533556138E-2</c:v>
                </c:pt>
                <c:pt idx="2528">
                  <c:v>1.588852891109194E-2</c:v>
                </c:pt>
                <c:pt idx="2529">
                  <c:v>1.5885766241764975E-2</c:v>
                </c:pt>
                <c:pt idx="2530">
                  <c:v>1.5882866384802768E-2</c:v>
                </c:pt>
                <c:pt idx="2531">
                  <c:v>1.5879829340807679E-2</c:v>
                </c:pt>
                <c:pt idx="2532">
                  <c:v>1.5876655110408713E-2</c:v>
                </c:pt>
                <c:pt idx="2533">
                  <c:v>1.5873534082480687E-2</c:v>
                </c:pt>
                <c:pt idx="2534">
                  <c:v>1.5870055626629159E-2</c:v>
                </c:pt>
                <c:pt idx="2535">
                  <c:v>1.5866439968636799E-2</c:v>
                </c:pt>
                <c:pt idx="2536">
                  <c:v>1.5862687109265146E-2</c:v>
                </c:pt>
                <c:pt idx="2537">
                  <c:v>1.5858797049307118E-2</c:v>
                </c:pt>
                <c:pt idx="2538">
                  <c:v>1.5854769789582276E-2</c:v>
                </c:pt>
                <c:pt idx="2539">
                  <c:v>1.5850605330939828E-2</c:v>
                </c:pt>
                <c:pt idx="2540">
                  <c:v>1.5846303674259935E-2</c:v>
                </c:pt>
                <c:pt idx="2541">
                  <c:v>1.5841941623425296E-2</c:v>
                </c:pt>
                <c:pt idx="2542">
                  <c:v>1.5837415563331955E-2</c:v>
                </c:pt>
                <c:pt idx="2543">
                  <c:v>1.5832752337409418E-2</c:v>
                </c:pt>
                <c:pt idx="2544">
                  <c:v>1.5827951946616483E-2</c:v>
                </c:pt>
                <c:pt idx="2545">
                  <c:v>1.5823014391938436E-2</c:v>
                </c:pt>
                <c:pt idx="2546">
                  <c:v>1.5817876183268451E-2</c:v>
                </c:pt>
                <c:pt idx="2547">
                  <c:v>1.5812654278276959E-2</c:v>
                </c:pt>
                <c:pt idx="2548">
                  <c:v>1.5807295206681241E-2</c:v>
                </c:pt>
                <c:pt idx="2549">
                  <c:v>1.5801798969587218E-2</c:v>
                </c:pt>
                <c:pt idx="2550">
                  <c:v>1.5796269196717505E-2</c:v>
                </c:pt>
                <c:pt idx="2551">
                  <c:v>1.5790508680993846E-2</c:v>
                </c:pt>
                <c:pt idx="2552">
                  <c:v>1.5784611009070425E-2</c:v>
                </c:pt>
                <c:pt idx="2553">
                  <c:v>1.5778576182157316E-2</c:v>
                </c:pt>
                <c:pt idx="2554">
                  <c:v>1.5772260342344999E-2</c:v>
                </c:pt>
                <c:pt idx="2555">
                  <c:v>1.5765941137077369E-2</c:v>
                </c:pt>
                <c:pt idx="2556">
                  <c:v>1.5759484774847468E-2</c:v>
                </c:pt>
                <c:pt idx="2557">
                  <c:v>1.575289125698786E-2</c:v>
                </c:pt>
                <c:pt idx="2558">
                  <c:v>1.5745187864082754E-2</c:v>
                </c:pt>
                <c:pt idx="2559">
                  <c:v>1.5738496165947968E-2</c:v>
                </c:pt>
                <c:pt idx="2560">
                  <c:v>1.5731481698240297E-2</c:v>
                </c:pt>
                <c:pt idx="2561">
                  <c:v>1.572433008644869E-2</c:v>
                </c:pt>
                <c:pt idx="2562">
                  <c:v>1.5717041332041586E-2</c:v>
                </c:pt>
                <c:pt idx="2563">
                  <c:v>1.5709615436514807E-2</c:v>
                </c:pt>
                <c:pt idx="2564">
                  <c:v>1.5702052401391553E-2</c:v>
                </c:pt>
                <c:pt idx="2565">
                  <c:v>1.5694352228225943E-2</c:v>
                </c:pt>
                <c:pt idx="2566">
                  <c:v>1.5686514918596819E-2</c:v>
                </c:pt>
                <c:pt idx="2567">
                  <c:v>1.5677427839883854E-2</c:v>
                </c:pt>
                <c:pt idx="2568">
                  <c:v>1.5669275668385999E-2</c:v>
                </c:pt>
                <c:pt idx="2569">
                  <c:v>1.566098634279163E-2</c:v>
                </c:pt>
                <c:pt idx="2570">
                  <c:v>1.5652559864840331E-2</c:v>
                </c:pt>
                <c:pt idx="2571">
                  <c:v>1.5644954064771635E-2</c:v>
                </c:pt>
                <c:pt idx="2572">
                  <c:v>1.5635295458966993E-2</c:v>
                </c:pt>
                <c:pt idx="2573">
                  <c:v>1.5626457534665839E-2</c:v>
                </c:pt>
                <c:pt idx="2574">
                  <c:v>1.5613004518565819E-2</c:v>
                </c:pt>
                <c:pt idx="2575">
                  <c:v>1.5608370252607145E-2</c:v>
                </c:pt>
                <c:pt idx="2576">
                  <c:v>1.5599120898644193E-2</c:v>
                </c:pt>
                <c:pt idx="2577">
                  <c:v>1.5589734405302468E-2</c:v>
                </c:pt>
                <c:pt idx="2578">
                  <c:v>1.5580210774551856E-2</c:v>
                </c:pt>
                <c:pt idx="2579">
                  <c:v>1.5570550008389026E-2</c:v>
                </c:pt>
                <c:pt idx="2580">
                  <c:v>1.556075210884263E-2</c:v>
                </c:pt>
                <c:pt idx="2581">
                  <c:v>1.5550817077966808E-2</c:v>
                </c:pt>
                <c:pt idx="2582">
                  <c:v>1.5540744917845512E-2</c:v>
                </c:pt>
                <c:pt idx="2583">
                  <c:v>1.5530535630592514E-2</c:v>
                </c:pt>
                <c:pt idx="2584">
                  <c:v>1.5520189218349233E-2</c:v>
                </c:pt>
                <c:pt idx="2585">
                  <c:v>1.5509705683286043E-2</c:v>
                </c:pt>
                <c:pt idx="2586">
                  <c:v>1.5499085027602265E-2</c:v>
                </c:pt>
                <c:pt idx="2587">
                  <c:v>1.5488327253526604E-2</c:v>
                </c:pt>
                <c:pt idx="2588">
                  <c:v>1.5477432363314551E-2</c:v>
                </c:pt>
                <c:pt idx="2589">
                  <c:v>1.5466400359252711E-2</c:v>
                </c:pt>
                <c:pt idx="2590">
                  <c:v>1.5455231243654475E-2</c:v>
                </c:pt>
                <c:pt idx="2591">
                  <c:v>1.5443925018862187E-2</c:v>
                </c:pt>
                <c:pt idx="2592">
                  <c:v>1.5432481687250596E-2</c:v>
                </c:pt>
                <c:pt idx="2593">
                  <c:v>1.5423076522174008E-2</c:v>
                </c:pt>
                <c:pt idx="2594">
                  <c:v>1.5411400147532475E-2</c:v>
                </c:pt>
                <c:pt idx="2595">
                  <c:v>1.5399586694502965E-2</c:v>
                </c:pt>
                <c:pt idx="2596">
                  <c:v>1.5387636165511384E-2</c:v>
                </c:pt>
                <c:pt idx="2597">
                  <c:v>1.5374965051608163E-2</c:v>
                </c:pt>
                <c:pt idx="2598">
                  <c:v>1.5362730067346831E-2</c:v>
                </c:pt>
                <c:pt idx="2599">
                  <c:v>1.5347931431875676E-2</c:v>
                </c:pt>
                <c:pt idx="2600">
                  <c:v>1.5337848880138252E-2</c:v>
                </c:pt>
                <c:pt idx="2601">
                  <c:v>1.5325202682325357E-2</c:v>
                </c:pt>
                <c:pt idx="2602">
                  <c:v>1.5313054535666594E-2</c:v>
                </c:pt>
                <c:pt idx="2603">
                  <c:v>1.5300144545187072E-2</c:v>
                </c:pt>
                <c:pt idx="2604">
                  <c:v>1.5287097499153463E-2</c:v>
                </c:pt>
                <c:pt idx="2605">
                  <c:v>1.527391340024517E-2</c:v>
                </c:pt>
                <c:pt idx="2606">
                  <c:v>1.5259915756414187E-2</c:v>
                </c:pt>
                <c:pt idx="2607">
                  <c:v>1.524644720272471E-2</c:v>
                </c:pt>
                <c:pt idx="2608">
                  <c:v>1.5232841599285224E-2</c:v>
                </c:pt>
                <c:pt idx="2609">
                  <c:v>1.5219098948904032E-2</c:v>
                </c:pt>
                <c:pt idx="2610">
                  <c:v>1.5201393031418925E-2</c:v>
                </c:pt>
                <c:pt idx="2611">
                  <c:v>1.5185153395545914E-2</c:v>
                </c:pt>
                <c:pt idx="2612">
                  <c:v>1.5170940891637646E-2</c:v>
                </c:pt>
                <c:pt idx="2613">
                  <c:v>1.515659135356119E-2</c:v>
                </c:pt>
                <c:pt idx="2614">
                  <c:v>1.5142104784276376E-2</c:v>
                </c:pt>
                <c:pt idx="2615">
                  <c:v>1.5127481186775095E-2</c:v>
                </c:pt>
                <c:pt idx="2616">
                  <c:v>1.5112720564072519E-2</c:v>
                </c:pt>
                <c:pt idx="2617">
                  <c:v>1.509782291921632E-2</c:v>
                </c:pt>
                <c:pt idx="2618">
                  <c:v>1.5082788255278765E-2</c:v>
                </c:pt>
                <c:pt idx="2619">
                  <c:v>1.5065981532648107E-2</c:v>
                </c:pt>
                <c:pt idx="2620">
                  <c:v>1.5050651990070609E-2</c:v>
                </c:pt>
                <c:pt idx="2621">
                  <c:v>1.5035185428157667E-2</c:v>
                </c:pt>
                <c:pt idx="2622">
                  <c:v>1.5019581850138873E-2</c:v>
                </c:pt>
                <c:pt idx="2623">
                  <c:v>1.5004701019508081E-2</c:v>
                </c:pt>
                <c:pt idx="2624">
                  <c:v>1.4988833863506301E-2</c:v>
                </c:pt>
                <c:pt idx="2625">
                  <c:v>1.4968231926476944E-2</c:v>
                </c:pt>
                <c:pt idx="2626">
                  <c:v>1.4956688550279302E-2</c:v>
                </c:pt>
                <c:pt idx="2627">
                  <c:v>1.4940410399724159E-2</c:v>
                </c:pt>
                <c:pt idx="2628">
                  <c:v>1.4923083228042788E-2</c:v>
                </c:pt>
                <c:pt idx="2629">
                  <c:v>1.4906520630011459E-2</c:v>
                </c:pt>
                <c:pt idx="2630">
                  <c:v>1.4889821042713245E-2</c:v>
                </c:pt>
                <c:pt idx="2631">
                  <c:v>1.4872984469631012E-2</c:v>
                </c:pt>
                <c:pt idx="2632">
                  <c:v>1.4856964843463044E-2</c:v>
                </c:pt>
                <c:pt idx="2633">
                  <c:v>1.483986479575254E-2</c:v>
                </c:pt>
                <c:pt idx="2634">
                  <c:v>1.4822627777433626E-2</c:v>
                </c:pt>
                <c:pt idx="2635">
                  <c:v>1.4805253792082898E-2</c:v>
                </c:pt>
                <c:pt idx="2636">
                  <c:v>1.4785750009468173E-2</c:v>
                </c:pt>
                <c:pt idx="2637">
                  <c:v>1.4769088528362499E-2</c:v>
                </c:pt>
                <c:pt idx="2638">
                  <c:v>1.4751293154734784E-2</c:v>
                </c:pt>
                <c:pt idx="2639">
                  <c:v>1.4733360824219935E-2</c:v>
                </c:pt>
                <c:pt idx="2640">
                  <c:v>1.4715291540559304E-2</c:v>
                </c:pt>
                <c:pt idx="2641">
                  <c:v>1.4697085307521182E-2</c:v>
                </c:pt>
                <c:pt idx="2642">
                  <c:v>1.4678742128903837E-2</c:v>
                </c:pt>
                <c:pt idx="2643">
                  <c:v>1.4660262008532033E-2</c:v>
                </c:pt>
                <c:pt idx="2644">
                  <c:v>1.4641644950262251E-2</c:v>
                </c:pt>
                <c:pt idx="2645">
                  <c:v>1.4625071123832711E-2</c:v>
                </c:pt>
                <c:pt idx="2646">
                  <c:v>1.4606201288450998E-2</c:v>
                </c:pt>
                <c:pt idx="2647">
                  <c:v>1.4587194535426787E-2</c:v>
                </c:pt>
                <c:pt idx="2648">
                  <c:v>1.4568050868682214E-2</c:v>
                </c:pt>
                <c:pt idx="2649">
                  <c:v>1.4553286961436407E-2</c:v>
                </c:pt>
                <c:pt idx="2650">
                  <c:v>1.4529352809857569E-2</c:v>
                </c:pt>
                <c:pt idx="2651">
                  <c:v>1.4509798425761437E-2</c:v>
                </c:pt>
                <c:pt idx="2652">
                  <c:v>1.4490107143912394E-2</c:v>
                </c:pt>
                <c:pt idx="2653">
                  <c:v>1.4470278968373121E-2</c:v>
                </c:pt>
                <c:pt idx="2654">
                  <c:v>1.4450313903233971E-2</c:v>
                </c:pt>
                <c:pt idx="2655">
                  <c:v>1.443021195261429E-2</c:v>
                </c:pt>
                <c:pt idx="2656">
                  <c:v>1.4409973120661087E-2</c:v>
                </c:pt>
                <c:pt idx="2657">
                  <c:v>1.4389597411549047E-2</c:v>
                </c:pt>
                <c:pt idx="2658">
                  <c:v>1.4369084829482716E-2</c:v>
                </c:pt>
                <c:pt idx="2659">
                  <c:v>1.4348435378693437E-2</c:v>
                </c:pt>
                <c:pt idx="2660">
                  <c:v>1.432764906344154E-2</c:v>
                </c:pt>
                <c:pt idx="2661">
                  <c:v>1.430672588801458E-2</c:v>
                </c:pt>
                <c:pt idx="2662">
                  <c:v>1.4283915940487514E-2</c:v>
                </c:pt>
                <c:pt idx="2663">
                  <c:v>1.4262710120081337E-2</c:v>
                </c:pt>
                <c:pt idx="2664">
                  <c:v>1.4241367456998746E-2</c:v>
                </c:pt>
                <c:pt idx="2665">
                  <c:v>1.4219887955618554E-2</c:v>
                </c:pt>
                <c:pt idx="2666">
                  <c:v>1.4198271620346521E-2</c:v>
                </c:pt>
                <c:pt idx="2667">
                  <c:v>1.4176518455618877E-2</c:v>
                </c:pt>
                <c:pt idx="2668">
                  <c:v>1.4154628465897025E-2</c:v>
                </c:pt>
                <c:pt idx="2669">
                  <c:v>1.4132601655672842E-2</c:v>
                </c:pt>
                <c:pt idx="2670">
                  <c:v>1.411043802946382E-2</c:v>
                </c:pt>
                <c:pt idx="2671">
                  <c:v>1.4084038003654287E-2</c:v>
                </c:pt>
                <c:pt idx="2672">
                  <c:v>1.4061568819968033E-2</c:v>
                </c:pt>
                <c:pt idx="2673">
                  <c:v>1.4038962823249134E-2</c:v>
                </c:pt>
                <c:pt idx="2674">
                  <c:v>1.4016220018213389E-2</c:v>
                </c:pt>
                <c:pt idx="2675">
                  <c:v>1.3988191488282687E-2</c:v>
                </c:pt>
                <c:pt idx="2676">
                  <c:v>1.3965146658511028E-2</c:v>
                </c:pt>
                <c:pt idx="2677">
                  <c:v>1.3941965039580135E-2</c:v>
                </c:pt>
                <c:pt idx="2678">
                  <c:v>1.3918646636296654E-2</c:v>
                </c:pt>
                <c:pt idx="2679">
                  <c:v>1.3888913630297631E-2</c:v>
                </c:pt>
                <c:pt idx="2680">
                  <c:v>1.3867196580713665E-2</c:v>
                </c:pt>
                <c:pt idx="2681">
                  <c:v>1.3843435814375103E-2</c:v>
                </c:pt>
                <c:pt idx="2682">
                  <c:v>1.3819538273243758E-2</c:v>
                </c:pt>
                <c:pt idx="2683">
                  <c:v>1.3800003024860787E-2</c:v>
                </c:pt>
                <c:pt idx="2684">
                  <c:v>1.3775864018018868E-2</c:v>
                </c:pt>
                <c:pt idx="2685">
                  <c:v>1.3751588261273744E-2</c:v>
                </c:pt>
                <c:pt idx="2686">
                  <c:v>1.3727175759660514E-2</c:v>
                </c:pt>
                <c:pt idx="2687">
                  <c:v>1.3697999123001219E-2</c:v>
                </c:pt>
                <c:pt idx="2688">
                  <c:v>1.3673281039902599E-2</c:v>
                </c:pt>
                <c:pt idx="2689">
                  <c:v>1.3648426217877131E-2</c:v>
                </c:pt>
                <c:pt idx="2690">
                  <c:v>1.3623434662163635E-2</c:v>
                </c:pt>
                <c:pt idx="2691">
                  <c:v>1.3598306378029725E-2</c:v>
                </c:pt>
                <c:pt idx="2692">
                  <c:v>1.3577829393244931E-2</c:v>
                </c:pt>
                <c:pt idx="2693">
                  <c:v>1.3547639645716382E-2</c:v>
                </c:pt>
                <c:pt idx="2694">
                  <c:v>1.3522101208215719E-2</c:v>
                </c:pt>
                <c:pt idx="2695">
                  <c:v>1.349642606365347E-2</c:v>
                </c:pt>
                <c:pt idx="2696">
                  <c:v>1.3475530903610243E-2</c:v>
                </c:pt>
                <c:pt idx="2697">
                  <c:v>1.3451262042374835E-2</c:v>
                </c:pt>
                <c:pt idx="2698">
                  <c:v>1.3425219736470996E-2</c:v>
                </c:pt>
                <c:pt idx="2699">
                  <c:v>1.3399040756534187E-2</c:v>
                </c:pt>
                <c:pt idx="2700">
                  <c:v>1.3372725107962728E-2</c:v>
                </c:pt>
                <c:pt idx="2701">
                  <c:v>1.334458236138991E-2</c:v>
                </c:pt>
                <c:pt idx="2702">
                  <c:v>1.3317982649685386E-2</c:v>
                </c:pt>
                <c:pt idx="2703">
                  <c:v>1.3284387913480317E-2</c:v>
                </c:pt>
                <c:pt idx="2704">
                  <c:v>1.3264373266971366E-2</c:v>
                </c:pt>
                <c:pt idx="2705">
                  <c:v>1.3237363607079097E-2</c:v>
                </c:pt>
                <c:pt idx="2706">
                  <c:v>1.3211961481089964E-2</c:v>
                </c:pt>
                <c:pt idx="2707">
                  <c:v>1.3184689305610276E-2</c:v>
                </c:pt>
                <c:pt idx="2708">
                  <c:v>1.3157280505701014E-2</c:v>
                </c:pt>
                <c:pt idx="2709">
                  <c:v>1.3129735087013485E-2</c:v>
                </c:pt>
                <c:pt idx="2710">
                  <c:v>1.3100265847130527E-2</c:v>
                </c:pt>
                <c:pt idx="2711">
                  <c:v>1.3072436442841305E-2</c:v>
                </c:pt>
                <c:pt idx="2712">
                  <c:v>1.3044470434517333E-2</c:v>
                </c:pt>
                <c:pt idx="2713">
                  <c:v>1.3000247868056997E-2</c:v>
                </c:pt>
                <c:pt idx="2714">
                  <c:v>1.2985915129430755E-2</c:v>
                </c:pt>
                <c:pt idx="2715">
                  <c:v>1.2961593900621383E-2</c:v>
                </c:pt>
                <c:pt idx="2716">
                  <c:v>1.2933092311112651E-2</c:v>
                </c:pt>
                <c:pt idx="2717">
                  <c:v>1.2904454149055925E-2</c:v>
                </c:pt>
                <c:pt idx="2718">
                  <c:v>1.2875679420356808E-2</c:v>
                </c:pt>
                <c:pt idx="2719">
                  <c:v>1.2846768130947258E-2</c:v>
                </c:pt>
                <c:pt idx="2720">
                  <c:v>1.2817720286789539E-2</c:v>
                </c:pt>
                <c:pt idx="2721">
                  <c:v>1.2788535893873586E-2</c:v>
                </c:pt>
                <c:pt idx="2722">
                  <c:v>1.2759214958216565E-2</c:v>
                </c:pt>
                <c:pt idx="2723">
                  <c:v>1.2722041707780948E-2</c:v>
                </c:pt>
                <c:pt idx="2724">
                  <c:v>1.269240452918623E-2</c:v>
                </c:pt>
                <c:pt idx="2725">
                  <c:v>1.266263081838017E-2</c:v>
                </c:pt>
                <c:pt idx="2726">
                  <c:v>1.2632720752715952E-2</c:v>
                </c:pt>
                <c:pt idx="2727">
                  <c:v>1.2608594044413807E-2</c:v>
                </c:pt>
                <c:pt idx="2728">
                  <c:v>1.2578458640005421E-2</c:v>
                </c:pt>
                <c:pt idx="2729">
                  <c:v>1.2548213237149089E-2</c:v>
                </c:pt>
                <c:pt idx="2730">
                  <c:v>1.2517871092516638E-2</c:v>
                </c:pt>
                <c:pt idx="2731">
                  <c:v>1.2487445461986211E-2</c:v>
                </c:pt>
                <c:pt idx="2732">
                  <c:v>1.2450969808266503E-2</c:v>
                </c:pt>
                <c:pt idx="2733">
                  <c:v>1.2420417561350023E-2</c:v>
                </c:pt>
                <c:pt idx="2734">
                  <c:v>1.2389825686258394E-2</c:v>
                </c:pt>
                <c:pt idx="2735">
                  <c:v>1.2359207223045383E-2</c:v>
                </c:pt>
                <c:pt idx="2736">
                  <c:v>1.2334528920061521E-2</c:v>
                </c:pt>
                <c:pt idx="2737">
                  <c:v>1.2303880702271869E-2</c:v>
                </c:pt>
                <c:pt idx="2738">
                  <c:v>1.2273241767012371E-2</c:v>
                </c:pt>
                <c:pt idx="2739">
                  <c:v>1.2242625363641796E-2</c:v>
                </c:pt>
                <c:pt idx="2740">
                  <c:v>1.2206172429701108E-2</c:v>
                </c:pt>
                <c:pt idx="2741">
                  <c:v>1.2175668233015949E-2</c:v>
                </c:pt>
                <c:pt idx="2742">
                  <c:v>1.2145228705659178E-2</c:v>
                </c:pt>
                <c:pt idx="2743">
                  <c:v>1.2114866881148713E-2</c:v>
                </c:pt>
                <c:pt idx="2744">
                  <c:v>1.2084595792199679E-2</c:v>
                </c:pt>
                <c:pt idx="2745">
                  <c:v>1.2054428470726979E-2</c:v>
                </c:pt>
                <c:pt idx="2746">
                  <c:v>1.2024377947853456E-2</c:v>
                </c:pt>
                <c:pt idx="2747">
                  <c:v>1.1994457253917212E-2</c:v>
                </c:pt>
                <c:pt idx="2748">
                  <c:v>1.1964679418478473E-2</c:v>
                </c:pt>
                <c:pt idx="2749">
                  <c:v>1.1944326245117735E-2</c:v>
                </c:pt>
                <c:pt idx="2750">
                  <c:v>1.1914804409281251E-2</c:v>
                </c:pt>
                <c:pt idx="2751">
                  <c:v>1.1885463705776882E-2</c:v>
                </c:pt>
                <c:pt idx="2752">
                  <c:v>1.1856317519339278E-2</c:v>
                </c:pt>
                <c:pt idx="2753">
                  <c:v>1.1825577208594167E-2</c:v>
                </c:pt>
                <c:pt idx="2754">
                  <c:v>1.1796861361891032E-2</c:v>
                </c:pt>
                <c:pt idx="2755">
                  <c:v>1.1768355319935536E-2</c:v>
                </c:pt>
                <c:pt idx="2756">
                  <c:v>1.174005907372214E-2</c:v>
                </c:pt>
                <c:pt idx="2757">
                  <c:v>1.1711972614312496E-2</c:v>
                </c:pt>
                <c:pt idx="2758">
                  <c:v>1.1685826240749105E-2</c:v>
                </c:pt>
                <c:pt idx="2759">
                  <c:v>1.1658145240945179E-2</c:v>
                </c:pt>
                <c:pt idx="2760">
                  <c:v>1.1630673993270727E-2</c:v>
                </c:pt>
                <c:pt idx="2761">
                  <c:v>1.160341248909222E-2</c:v>
                </c:pt>
                <c:pt idx="2762">
                  <c:v>1.1574686811103822E-2</c:v>
                </c:pt>
                <c:pt idx="2763">
                  <c:v>1.1547858888516628E-2</c:v>
                </c:pt>
                <c:pt idx="2764">
                  <c:v>1.1521240692018675E-2</c:v>
                </c:pt>
                <c:pt idx="2765">
                  <c:v>1.1494832213203942E-2</c:v>
                </c:pt>
                <c:pt idx="2766">
                  <c:v>1.1468633443727895E-2</c:v>
                </c:pt>
                <c:pt idx="2767">
                  <c:v>1.1444247602496517E-2</c:v>
                </c:pt>
                <c:pt idx="2768">
                  <c:v>1.1418454066698674E-2</c:v>
                </c:pt>
                <c:pt idx="2769">
                  <c:v>1.1392870207731425E-2</c:v>
                </c:pt>
                <c:pt idx="2770">
                  <c:v>1.1367496017558766E-2</c:v>
                </c:pt>
                <c:pt idx="2771">
                  <c:v>1.1342331488210502E-2</c:v>
                </c:pt>
                <c:pt idx="2772">
                  <c:v>1.1317376611780467E-2</c:v>
                </c:pt>
                <c:pt idx="2773">
                  <c:v>1.1292631380431396E-2</c:v>
                </c:pt>
                <c:pt idx="2774">
                  <c:v>1.1268095786389177E-2</c:v>
                </c:pt>
                <c:pt idx="2775">
                  <c:v>1.12363344438892E-2</c:v>
                </c:pt>
                <c:pt idx="2776">
                  <c:v>1.1212289223259118E-2</c:v>
                </c:pt>
                <c:pt idx="2777">
                  <c:v>1.1188453654822707E-2</c:v>
                </c:pt>
                <c:pt idx="2778">
                  <c:v>1.1164827730886765E-2</c:v>
                </c:pt>
                <c:pt idx="2779">
                  <c:v>1.1145697852734235E-2</c:v>
                </c:pt>
                <c:pt idx="2780">
                  <c:v>1.1122448428599267E-2</c:v>
                </c:pt>
                <c:pt idx="2781">
                  <c:v>1.1099408604054879E-2</c:v>
                </c:pt>
                <c:pt idx="2782">
                  <c:v>1.1076578371784518E-2</c:v>
                </c:pt>
                <c:pt idx="2783">
                  <c:v>1.1053957724538904E-2</c:v>
                </c:pt>
                <c:pt idx="2784">
                  <c:v>1.102747429946244E-2</c:v>
                </c:pt>
                <c:pt idx="2785">
                  <c:v>1.1005315677293039E-2</c:v>
                </c:pt>
                <c:pt idx="2786">
                  <c:v>1.0983366640511822E-2</c:v>
                </c:pt>
                <c:pt idx="2787">
                  <c:v>1.0961627182033704E-2</c:v>
                </c:pt>
                <c:pt idx="2788">
                  <c:v>1.0943998014581157E-2</c:v>
                </c:pt>
                <c:pt idx="2789">
                  <c:v>1.0922634728958887E-2</c:v>
                </c:pt>
                <c:pt idx="2790">
                  <c:v>1.0901480979474566E-2</c:v>
                </c:pt>
                <c:pt idx="2791">
                  <c:v>1.0880536759411379E-2</c:v>
                </c:pt>
                <c:pt idx="2792">
                  <c:v>1.0859802062119783E-2</c:v>
                </c:pt>
                <c:pt idx="2793">
                  <c:v>1.0835591187356278E-2</c:v>
                </c:pt>
                <c:pt idx="2794">
                  <c:v>1.0815318584330748E-2</c:v>
                </c:pt>
                <c:pt idx="2795">
                  <c:v>1.0795255505370841E-2</c:v>
                </c:pt>
                <c:pt idx="2796">
                  <c:v>1.0775401944002167E-2</c:v>
                </c:pt>
                <c:pt idx="2797">
                  <c:v>1.075575789381695E-2</c:v>
                </c:pt>
                <c:pt idx="2798">
                  <c:v>1.0736323348474883E-2</c:v>
                </c:pt>
                <c:pt idx="2799">
                  <c:v>1.0717098301703996E-2</c:v>
                </c:pt>
                <c:pt idx="2800">
                  <c:v>1.0698082747299789E-2</c:v>
                </c:pt>
                <c:pt idx="2801">
                  <c:v>1.0684851053263939E-2</c:v>
                </c:pt>
                <c:pt idx="2802">
                  <c:v>1.0666182415553305E-2</c:v>
                </c:pt>
                <c:pt idx="2803">
                  <c:v>1.0647723218394203E-2</c:v>
                </c:pt>
                <c:pt idx="2804">
                  <c:v>1.0629473455990164E-2</c:v>
                </c:pt>
                <c:pt idx="2805">
                  <c:v>1.0611433122608316E-2</c:v>
                </c:pt>
                <c:pt idx="2806">
                  <c:v>1.0592556740328139E-2</c:v>
                </c:pt>
                <c:pt idx="2807">
                  <c:v>1.0574949689444493E-2</c:v>
                </c:pt>
                <c:pt idx="2808">
                  <c:v>1.0557552057380714E-2</c:v>
                </c:pt>
                <c:pt idx="2809">
                  <c:v>1.0540363838643176E-2</c:v>
                </c:pt>
                <c:pt idx="2810">
                  <c:v>1.0524372695060074E-2</c:v>
                </c:pt>
                <c:pt idx="2811">
                  <c:v>1.0507588819145798E-2</c:v>
                </c:pt>
                <c:pt idx="2812">
                  <c:v>1.0491014333978472E-2</c:v>
                </c:pt>
                <c:pt idx="2813">
                  <c:v>1.0474649234352096E-2</c:v>
                </c:pt>
                <c:pt idx="2814">
                  <c:v>1.045756375719612E-2</c:v>
                </c:pt>
                <c:pt idx="2815">
                  <c:v>1.0441631906751939E-2</c:v>
                </c:pt>
                <c:pt idx="2816">
                  <c:v>1.0425909433029432E-2</c:v>
                </c:pt>
                <c:pt idx="2817">
                  <c:v>1.041039633106422E-2</c:v>
                </c:pt>
                <c:pt idx="2818">
                  <c:v>1.039509259595912E-2</c:v>
                </c:pt>
                <c:pt idx="2819">
                  <c:v>1.0380855449788035E-2</c:v>
                </c:pt>
                <c:pt idx="2820">
                  <c:v>1.036595590874223E-2</c:v>
                </c:pt>
                <c:pt idx="2821">
                  <c:v>1.0351265713967573E-2</c:v>
                </c:pt>
                <c:pt idx="2822">
                  <c:v>1.0336784860849851E-2</c:v>
                </c:pt>
                <c:pt idx="2823">
                  <c:v>1.0322513344842429E-2</c:v>
                </c:pt>
                <c:pt idx="2824">
                  <c:v>1.0308451161463587E-2</c:v>
                </c:pt>
                <c:pt idx="2825">
                  <c:v>1.0294598306298291E-2</c:v>
                </c:pt>
                <c:pt idx="2826">
                  <c:v>1.0280954774995989E-2</c:v>
                </c:pt>
                <c:pt idx="2827">
                  <c:v>1.0263830075027455E-2</c:v>
                </c:pt>
                <c:pt idx="2828">
                  <c:v>1.025067806241256E-2</c:v>
                </c:pt>
                <c:pt idx="2829">
                  <c:v>1.0237735391649046E-2</c:v>
                </c:pt>
                <c:pt idx="2830">
                  <c:v>1.022500205855832E-2</c:v>
                </c:pt>
                <c:pt idx="2831">
                  <c:v>1.0214513181586345E-2</c:v>
                </c:pt>
                <c:pt idx="2832">
                  <c:v>1.0202154705500354E-2</c:v>
                </c:pt>
                <c:pt idx="2833">
                  <c:v>1.0190005536794533E-2</c:v>
                </c:pt>
                <c:pt idx="2834">
                  <c:v>1.0178065671611423E-2</c:v>
                </c:pt>
                <c:pt idx="2835">
                  <c:v>1.0166335106160395E-2</c:v>
                </c:pt>
                <c:pt idx="2836">
                  <c:v>1.0152997925797597E-2</c:v>
                </c:pt>
                <c:pt idx="2837">
                  <c:v>1.0141729845160005E-2</c:v>
                </c:pt>
                <c:pt idx="2838">
                  <c:v>1.0130671071217397E-2</c:v>
                </c:pt>
                <c:pt idx="2839">
                  <c:v>1.011982160040102E-2</c:v>
                </c:pt>
                <c:pt idx="2840">
                  <c:v>1.0110821646876079E-2</c:v>
                </c:pt>
                <c:pt idx="2841">
                  <c:v>1.0100346803939874E-2</c:v>
                </c:pt>
                <c:pt idx="2842">
                  <c:v>1.0090081236063026E-2</c:v>
                </c:pt>
                <c:pt idx="2843">
                  <c:v>1.0080024939987815E-2</c:v>
                </c:pt>
                <c:pt idx="2844">
                  <c:v>1.0070177912519854E-2</c:v>
                </c:pt>
                <c:pt idx="2845">
                  <c:v>1.0059119949854532E-2</c:v>
                </c:pt>
                <c:pt idx="2846">
                  <c:v>1.0049735506687456E-2</c:v>
                </c:pt>
                <c:pt idx="2847">
                  <c:v>1.0040560340532015E-2</c:v>
                </c:pt>
                <c:pt idx="2848">
                  <c:v>1.0031594448427994E-2</c:v>
                </c:pt>
                <c:pt idx="2849">
                  <c:v>1.0022837827483085E-2</c:v>
                </c:pt>
                <c:pt idx="2850">
                  <c:v>1.0014290474870732E-2</c:v>
                </c:pt>
                <c:pt idx="2851">
                  <c:v>1.0005952387834E-2</c:v>
                </c:pt>
                <c:pt idx="2852">
                  <c:v>9.9978235636825671E-3</c:v>
                </c:pt>
                <c:pt idx="2853">
                  <c:v>9.9916897569954713E-3</c:v>
                </c:pt>
                <c:pt idx="2854">
                  <c:v>9.9839057946725911E-3</c:v>
                </c:pt>
                <c:pt idx="2855">
                  <c:v>9.9763310586571483E-3</c:v>
                </c:pt>
                <c:pt idx="2856">
                  <c:v>9.968965546570497E-3</c:v>
                </c:pt>
                <c:pt idx="2857">
                  <c:v>9.9618092561019958E-3</c:v>
                </c:pt>
                <c:pt idx="2858">
                  <c:v>9.9545759423849724E-3</c:v>
                </c:pt>
                <c:pt idx="2859">
                  <c:v>9.9478528468875116E-3</c:v>
                </c:pt>
                <c:pt idx="2860">
                  <c:v>9.9413389722087415E-3</c:v>
                </c:pt>
                <c:pt idx="2861">
                  <c:v>9.9350343162936047E-3</c:v>
                </c:pt>
                <c:pt idx="2862">
                  <c:v>9.929166051666341E-3</c:v>
                </c:pt>
                <c:pt idx="2863">
                  <c:v>9.9232650460127185E-3</c:v>
                </c:pt>
                <c:pt idx="2864">
                  <c:v>9.9175732476271799E-3</c:v>
                </c:pt>
                <c:pt idx="2865">
                  <c:v>9.9120906547228681E-3</c:v>
                </c:pt>
                <c:pt idx="2866">
                  <c:v>9.906649250805635E-3</c:v>
                </c:pt>
                <c:pt idx="2867">
                  <c:v>9.9015998679803669E-3</c:v>
                </c:pt>
                <c:pt idx="2868">
                  <c:v>9.8967596913722838E-3</c:v>
                </c:pt>
                <c:pt idx="2869">
                  <c:v>9.8921287194524993E-3</c:v>
                </c:pt>
                <c:pt idx="2870">
                  <c:v>9.8870923472496996E-3</c:v>
                </c:pt>
                <c:pt idx="2871">
                  <c:v>9.8830014843469694E-3</c:v>
                </c:pt>
                <c:pt idx="2872">
                  <c:v>9.8790131701580065E-3</c:v>
                </c:pt>
                <c:pt idx="2873">
                  <c:v>9.8752340493432709E-3</c:v>
                </c:pt>
                <c:pt idx="2874">
                  <c:v>9.8716641207174088E-3</c:v>
                </c:pt>
                <c:pt idx="2875">
                  <c:v>9.8683033831582258E-3</c:v>
                </c:pt>
                <c:pt idx="2876">
                  <c:v>9.8651518356106527E-3</c:v>
                </c:pt>
                <c:pt idx="2877">
                  <c:v>9.8622094770858711E-3</c:v>
                </c:pt>
                <c:pt idx="2878">
                  <c:v>9.8594763066595335E-3</c:v>
                </c:pt>
                <c:pt idx="2879">
                  <c:v>9.8570688785778807E-3</c:v>
                </c:pt>
                <c:pt idx="2880">
                  <c:v>9.8548136026270234E-3</c:v>
                </c:pt>
                <c:pt idx="2881">
                  <c:v>9.8527675351291078E-3</c:v>
                </c:pt>
                <c:pt idx="2882">
                  <c:v>9.8509306754282246E-3</c:v>
                </c:pt>
                <c:pt idx="2883">
                  <c:v>9.8490348074387057E-3</c:v>
                </c:pt>
                <c:pt idx="2884">
                  <c:v>9.8478845771249011E-3</c:v>
                </c:pt>
                <c:pt idx="2885">
                  <c:v>9.8458213684175996E-3</c:v>
                </c:pt>
                <c:pt idx="2886">
                  <c:v>9.8456753038058016E-3</c:v>
                </c:pt>
                <c:pt idx="2887">
                  <c:v>9.8448844755877566E-3</c:v>
                </c:pt>
                <c:pt idx="2888">
                  <c:v>9.8443028526368735E-3</c:v>
                </c:pt>
                <c:pt idx="2889">
                  <c:v>9.8439304347660607E-3</c:v>
                </c:pt>
                <c:pt idx="2890">
                  <c:v>9.8437672218556309E-3</c:v>
                </c:pt>
                <c:pt idx="2891">
                  <c:v>9.8438132138533013E-3</c:v>
                </c:pt>
                <c:pt idx="2892">
                  <c:v>9.8440684107746253E-3</c:v>
                </c:pt>
                <c:pt idx="2893">
                  <c:v>9.8445328127004048E-3</c:v>
                </c:pt>
                <c:pt idx="2894">
                  <c:v>9.8452064197797097E-3</c:v>
                </c:pt>
                <c:pt idx="2895">
                  <c:v>9.84608923222988E-3</c:v>
                </c:pt>
                <c:pt idx="2896">
                  <c:v>9.8471812503330668E-3</c:v>
                </c:pt>
                <c:pt idx="2897">
                  <c:v>9.8484824744405584E-3</c:v>
                </c:pt>
                <c:pt idx="2898">
                  <c:v>9.8499929049688847E-3</c:v>
                </c:pt>
                <c:pt idx="2899">
                  <c:v>9.8517125424032806E-3</c:v>
                </c:pt>
                <c:pt idx="2900">
                  <c:v>9.853641387295952E-3</c:v>
                </c:pt>
                <c:pt idx="2901">
                  <c:v>9.8557794402656471E-3</c:v>
                </c:pt>
                <c:pt idx="2902">
                  <c:v>9.8581267019980899E-3</c:v>
                </c:pt>
                <c:pt idx="2903">
                  <c:v>9.8606831732468373E-3</c:v>
                </c:pt>
                <c:pt idx="2904">
                  <c:v>9.863448854832424E-3</c:v>
                </c:pt>
                <c:pt idx="2905">
                  <c:v>9.8651679484310726E-3</c:v>
                </c:pt>
                <c:pt idx="2906">
                  <c:v>9.8683069643723167E-3</c:v>
                </c:pt>
                <c:pt idx="2907">
                  <c:v>9.8716551760200336E-3</c:v>
                </c:pt>
                <c:pt idx="2908">
                  <c:v>9.8752125844313969E-3</c:v>
                </c:pt>
                <c:pt idx="2909">
                  <c:v>9.8804154512210154E-3</c:v>
                </c:pt>
                <c:pt idx="2910">
                  <c:v>9.884933113184358E-3</c:v>
                </c:pt>
                <c:pt idx="2911">
                  <c:v>9.8886665983655749E-3</c:v>
                </c:pt>
                <c:pt idx="2912">
                  <c:v>9.8931060002343946E-3</c:v>
                </c:pt>
                <c:pt idx="2913">
                  <c:v>9.8977546228438372E-3</c:v>
                </c:pt>
                <c:pt idx="2914">
                  <c:v>9.9009502344439525E-3</c:v>
                </c:pt>
                <c:pt idx="2915">
                  <c:v>9.9059720553437303E-3</c:v>
                </c:pt>
                <c:pt idx="2916">
                  <c:v>9.9112030838398122E-3</c:v>
                </c:pt>
                <c:pt idx="2917">
                  <c:v>9.9166433215858163E-3</c:v>
                </c:pt>
                <c:pt idx="2918">
                  <c:v>9.9222927702972957E-3</c:v>
                </c:pt>
                <c:pt idx="2919">
                  <c:v>9.9300400823082013E-3</c:v>
                </c:pt>
                <c:pt idx="2920">
                  <c:v>9.9361532956370492E-3</c:v>
                </c:pt>
                <c:pt idx="2921">
                  <c:v>9.9424757435207685E-3</c:v>
                </c:pt>
                <c:pt idx="2922">
                  <c:v>9.9498266060559244E-3</c:v>
                </c:pt>
                <c:pt idx="2923">
                  <c:v>9.9566118042640518E-3</c:v>
                </c:pt>
                <c:pt idx="2924">
                  <c:v>9.9636062260574487E-3</c:v>
                </c:pt>
                <c:pt idx="2925">
                  <c:v>9.9708098736431428E-3</c:v>
                </c:pt>
                <c:pt idx="2926">
                  <c:v>9.9782227492962346E-3</c:v>
                </c:pt>
                <c:pt idx="2927">
                  <c:v>9.985844855356394E-3</c:v>
                </c:pt>
                <c:pt idx="2928">
                  <c:v>9.9936761942304841E-3</c:v>
                </c:pt>
                <c:pt idx="2929">
                  <c:v>1.0001716768390814E-2</c:v>
                </c:pt>
                <c:pt idx="2930">
                  <c:v>1.0009966580376013E-2</c:v>
                </c:pt>
                <c:pt idx="2931">
                  <c:v>1.0020059783412959E-2</c:v>
                </c:pt>
                <c:pt idx="2932">
                  <c:v>1.0028758454779652E-2</c:v>
                </c:pt>
                <c:pt idx="2933">
                  <c:v>1.0037666384449638E-2</c:v>
                </c:pt>
                <c:pt idx="2934">
                  <c:v>1.0046783575267164E-2</c:v>
                </c:pt>
                <c:pt idx="2935">
                  <c:v>1.0055231432033353E-2</c:v>
                </c:pt>
                <c:pt idx="2936">
                  <c:v>1.0067510521856098E-2</c:v>
                </c:pt>
                <c:pt idx="2937">
                  <c:v>1.0074481712746221E-2</c:v>
                </c:pt>
                <c:pt idx="2938">
                  <c:v>1.0084420751830867E-2</c:v>
                </c:pt>
                <c:pt idx="2939">
                  <c:v>1.0094569060919243E-2</c:v>
                </c:pt>
                <c:pt idx="2940">
                  <c:v>1.0107380287740643E-2</c:v>
                </c:pt>
                <c:pt idx="2941">
                  <c:v>1.0117992289646991E-2</c:v>
                </c:pt>
                <c:pt idx="2942">
                  <c:v>1.0128813578339937E-2</c:v>
                </c:pt>
                <c:pt idx="2943">
                  <c:v>1.0139844157273672E-2</c:v>
                </c:pt>
                <c:pt idx="2944">
                  <c:v>1.0150066100448385E-2</c:v>
                </c:pt>
                <c:pt idx="2945">
                  <c:v>1.0161499998450774E-2</c:v>
                </c:pt>
                <c:pt idx="2946">
                  <c:v>1.0173143190927809E-2</c:v>
                </c:pt>
                <c:pt idx="2947">
                  <c:v>1.0184995681573588E-2</c:v>
                </c:pt>
                <c:pt idx="2948">
                  <c:v>1.0199217067507822E-2</c:v>
                </c:pt>
                <c:pt idx="2949">
                  <c:v>1.0210422927780348E-2</c:v>
                </c:pt>
                <c:pt idx="2950">
                  <c:v>1.0222918640726891E-2</c:v>
                </c:pt>
                <c:pt idx="2951">
                  <c:v>1.023562367395324E-2</c:v>
                </c:pt>
                <c:pt idx="2952">
                  <c:v>1.0248538031513975E-2</c:v>
                </c:pt>
                <c:pt idx="2953">
                  <c:v>1.0261661717532324E-2</c:v>
                </c:pt>
                <c:pt idx="2954">
                  <c:v>1.027499473619667E-2</c:v>
                </c:pt>
                <c:pt idx="2955">
                  <c:v>1.0288537091763613E-2</c:v>
                </c:pt>
                <c:pt idx="2956">
                  <c:v>1.0302288788556213E-2</c:v>
                </c:pt>
                <c:pt idx="2957">
                  <c:v>1.0312603345855702E-2</c:v>
                </c:pt>
                <c:pt idx="2958">
                  <c:v>1.0326727664263602E-2</c:v>
                </c:pt>
                <c:pt idx="2959">
                  <c:v>1.0341061316624545E-2</c:v>
                </c:pt>
                <c:pt idx="2960">
                  <c:v>1.0355604307437916E-2</c:v>
                </c:pt>
                <c:pt idx="2961">
                  <c:v>1.0371632118066885E-2</c:v>
                </c:pt>
                <c:pt idx="2962">
                  <c:v>1.0386609184286197E-2</c:v>
                </c:pt>
                <c:pt idx="2963">
                  <c:v>1.0401795609853827E-2</c:v>
                </c:pt>
                <c:pt idx="2964">
                  <c:v>1.0417191399565501E-2</c:v>
                </c:pt>
                <c:pt idx="2965">
                  <c:v>1.0432796558281948E-2</c:v>
                </c:pt>
                <c:pt idx="2966">
                  <c:v>1.0447258620173991E-2</c:v>
                </c:pt>
                <c:pt idx="2967">
                  <c:v>1.0463267111710568E-2</c:v>
                </c:pt>
                <c:pt idx="2968">
                  <c:v>1.0479484980075065E-2</c:v>
                </c:pt>
                <c:pt idx="2969">
                  <c:v>1.0495912230360867E-2</c:v>
                </c:pt>
                <c:pt idx="2970">
                  <c:v>1.0513963061715044E-2</c:v>
                </c:pt>
                <c:pt idx="2971">
                  <c:v>1.0530824540253291E-2</c:v>
                </c:pt>
                <c:pt idx="2972">
                  <c:v>1.0547895423677494E-2</c:v>
                </c:pt>
                <c:pt idx="2973">
                  <c:v>1.056517571737851E-2</c:v>
                </c:pt>
                <c:pt idx="2974">
                  <c:v>1.0583702808141979E-2</c:v>
                </c:pt>
                <c:pt idx="2975">
                  <c:v>1.0601416377307259E-2</c:v>
                </c:pt>
                <c:pt idx="2976">
                  <c:v>1.0619339366684096E-2</c:v>
                </c:pt>
                <c:pt idx="2977">
                  <c:v>1.0637471781901142E-2</c:v>
                </c:pt>
                <c:pt idx="2978">
                  <c:v>1.0655813628653282E-2</c:v>
                </c:pt>
                <c:pt idx="2979">
                  <c:v>1.0674364912701217E-2</c:v>
                </c:pt>
                <c:pt idx="2980">
                  <c:v>1.0693125639869679E-2</c:v>
                </c:pt>
                <c:pt idx="2981">
                  <c:v>1.0712095816050971E-2</c:v>
                </c:pt>
                <c:pt idx="2982">
                  <c:v>1.0731275447203198E-2</c:v>
                </c:pt>
                <c:pt idx="2983">
                  <c:v>1.0755522569783266E-2</c:v>
                </c:pt>
                <c:pt idx="2984">
                  <c:v>1.0775167775014527E-2</c:v>
                </c:pt>
                <c:pt idx="2985">
                  <c:v>1.0795022476823702E-2</c:v>
                </c:pt>
                <c:pt idx="2986">
                  <c:v>1.0815086676250391E-2</c:v>
                </c:pt>
                <c:pt idx="2987">
                  <c:v>1.083658568571942E-2</c:v>
                </c:pt>
                <c:pt idx="2988">
                  <c:v>1.0857068009121796E-2</c:v>
                </c:pt>
                <c:pt idx="2989">
                  <c:v>1.087773634860802E-2</c:v>
                </c:pt>
                <c:pt idx="2990">
                  <c:v>1.0898579743724563E-2</c:v>
                </c:pt>
                <c:pt idx="2991">
                  <c:v>1.0919587233606859E-2</c:v>
                </c:pt>
                <c:pt idx="2992">
                  <c:v>1.0945955709089841E-2</c:v>
                </c:pt>
                <c:pt idx="2993">
                  <c:v>1.0967277550099181E-2</c:v>
                </c:pt>
                <c:pt idx="2994">
                  <c:v>1.0988727256041357E-2</c:v>
                </c:pt>
                <c:pt idx="2995">
                  <c:v>1.1010294040140164E-2</c:v>
                </c:pt>
                <c:pt idx="2996">
                  <c:v>1.1026702444092793E-2</c:v>
                </c:pt>
                <c:pt idx="2997">
                  <c:v>1.1048464300104435E-2</c:v>
                </c:pt>
                <c:pt idx="2998">
                  <c:v>1.1070313512522337E-2</c:v>
                </c:pt>
                <c:pt idx="2999">
                  <c:v>1.1097516206528116E-2</c:v>
                </c:pt>
                <c:pt idx="3000">
                  <c:v>1.1119506563631551E-2</c:v>
                </c:pt>
                <c:pt idx="3001">
                  <c:v>1.1141549268474462E-2</c:v>
                </c:pt>
                <c:pt idx="3002">
                  <c:v>1.1163633530983069E-2</c:v>
                </c:pt>
                <c:pt idx="3003">
                  <c:v>1.1185748560596669E-2</c:v>
                </c:pt>
                <c:pt idx="3004">
                  <c:v>1.120262922807066E-2</c:v>
                </c:pt>
                <c:pt idx="3005">
                  <c:v>1.1230027756448961E-2</c:v>
                </c:pt>
                <c:pt idx="3006">
                  <c:v>1.1252170339119171E-2</c:v>
                </c:pt>
                <c:pt idx="3007">
                  <c:v>1.1274300521753116E-2</c:v>
                </c:pt>
                <c:pt idx="3008">
                  <c:v>1.129119781876255E-2</c:v>
                </c:pt>
                <c:pt idx="3009">
                  <c:v>1.1309817869040237E-2</c:v>
                </c:pt>
                <c:pt idx="3010">
                  <c:v>1.1331869247831711E-2</c:v>
                </c:pt>
                <c:pt idx="3011">
                  <c:v>1.1353865650655539E-2</c:v>
                </c:pt>
                <c:pt idx="3012">
                  <c:v>1.1375795986264465E-2</c:v>
                </c:pt>
                <c:pt idx="3013">
                  <c:v>1.1399365372963382E-2</c:v>
                </c:pt>
                <c:pt idx="3014">
                  <c:v>1.1421138412660289E-2</c:v>
                </c:pt>
                <c:pt idx="3015">
                  <c:v>1.1442834287075121E-2</c:v>
                </c:pt>
                <c:pt idx="3016">
                  <c:v>1.146445299367891E-2</c:v>
                </c:pt>
                <c:pt idx="3017">
                  <c:v>1.1485994529950595E-2</c:v>
                </c:pt>
                <c:pt idx="3018">
                  <c:v>1.1505768663798177E-2</c:v>
                </c:pt>
                <c:pt idx="3019">
                  <c:v>1.1527160682371513E-2</c:v>
                </c:pt>
                <c:pt idx="3020">
                  <c:v>1.1548475524486918E-2</c:v>
                </c:pt>
                <c:pt idx="3021">
                  <c:v>1.1569713187670349E-2</c:v>
                </c:pt>
                <c:pt idx="3022">
                  <c:v>1.1592544568726352E-2</c:v>
                </c:pt>
                <c:pt idx="3023">
                  <c:v>1.1613623030570884E-2</c:v>
                </c:pt>
                <c:pt idx="3024">
                  <c:v>1.1634624304689752E-2</c:v>
                </c:pt>
                <c:pt idx="3025">
                  <c:v>1.1655548388633051E-2</c:v>
                </c:pt>
                <c:pt idx="3026">
                  <c:v>1.1674743733739329E-2</c:v>
                </c:pt>
                <c:pt idx="3027">
                  <c:v>1.1695518271931143E-2</c:v>
                </c:pt>
                <c:pt idx="3028">
                  <c:v>1.1716215614139429E-2</c:v>
                </c:pt>
                <c:pt idx="3029">
                  <c:v>1.173683575796478E-2</c:v>
                </c:pt>
                <c:pt idx="3030">
                  <c:v>1.1757378701015297E-2</c:v>
                </c:pt>
                <c:pt idx="3031">
                  <c:v>1.1777844440907915E-2</c:v>
                </c:pt>
                <c:pt idx="3032">
                  <c:v>1.1798232975270165E-2</c:v>
                </c:pt>
                <c:pt idx="3033">
                  <c:v>1.181854430173709E-2</c:v>
                </c:pt>
                <c:pt idx="3034">
                  <c:v>1.183877841795389E-2</c:v>
                </c:pt>
                <c:pt idx="3035">
                  <c:v>1.1866970608029451E-2</c:v>
                </c:pt>
                <c:pt idx="3036">
                  <c:v>1.1887026016100057E-2</c:v>
                </c:pt>
                <c:pt idx="3037">
                  <c:v>1.1907004198902333E-2</c:v>
                </c:pt>
                <c:pt idx="3038">
                  <c:v>1.1926905154054958E-2</c:v>
                </c:pt>
                <c:pt idx="3039">
                  <c:v>1.1941967298026244E-2</c:v>
                </c:pt>
                <c:pt idx="3040">
                  <c:v>1.1961728379186734E-2</c:v>
                </c:pt>
                <c:pt idx="3041">
                  <c:v>1.1981412230563126E-2</c:v>
                </c:pt>
                <c:pt idx="3042">
                  <c:v>1.2001018849847757E-2</c:v>
                </c:pt>
                <c:pt idx="3043">
                  <c:v>1.202054823474083E-2</c:v>
                </c:pt>
                <c:pt idx="3044">
                  <c:v>1.2044688972146875E-2</c:v>
                </c:pt>
                <c:pt idx="3045">
                  <c:v>1.2064049267855403E-2</c:v>
                </c:pt>
                <c:pt idx="3046">
                  <c:v>1.2083332317196778E-2</c:v>
                </c:pt>
                <c:pt idx="3047">
                  <c:v>1.2102538117872626E-2</c:v>
                </c:pt>
                <c:pt idx="3048">
                  <c:v>1.2117036563506371E-2</c:v>
                </c:pt>
                <c:pt idx="3049">
                  <c:v>1.2136102494278461E-2</c:v>
                </c:pt>
                <c:pt idx="3050">
                  <c:v>1.2155091174818111E-2</c:v>
                </c:pt>
                <c:pt idx="3051">
                  <c:v>1.2174002602899341E-2</c:v>
                </c:pt>
                <c:pt idx="3052">
                  <c:v>1.2197408311477701E-2</c:v>
                </c:pt>
                <c:pt idx="3053">
                  <c:v>1.2216150572413194E-2</c:v>
                </c:pt>
                <c:pt idx="3054">
                  <c:v>1.223481556885238E-2</c:v>
                </c:pt>
                <c:pt idx="3055">
                  <c:v>1.2253403298571231E-2</c:v>
                </c:pt>
                <c:pt idx="3056">
                  <c:v>1.2271913759354316E-2</c:v>
                </c:pt>
                <c:pt idx="3057">
                  <c:v>1.229034694899394E-2</c:v>
                </c:pt>
                <c:pt idx="3058">
                  <c:v>1.2308702865294008E-2</c:v>
                </c:pt>
                <c:pt idx="3059">
                  <c:v>1.2326981506067024E-2</c:v>
                </c:pt>
                <c:pt idx="3060">
                  <c:v>1.2345182869132797E-2</c:v>
                </c:pt>
                <c:pt idx="3061">
                  <c:v>1.2355905718519498E-2</c:v>
                </c:pt>
                <c:pt idx="3062">
                  <c:v>1.2373977027629848E-2</c:v>
                </c:pt>
                <c:pt idx="3063">
                  <c:v>1.2391971062066909E-2</c:v>
                </c:pt>
                <c:pt idx="3064">
                  <c:v>1.2409887819742184E-2</c:v>
                </c:pt>
                <c:pt idx="3065">
                  <c:v>1.2429188798129272E-2</c:v>
                </c:pt>
                <c:pt idx="3066">
                  <c:v>1.2446946087287046E-2</c:v>
                </c:pt>
                <c:pt idx="3067">
                  <c:v>1.2464626091531848E-2</c:v>
                </c:pt>
                <c:pt idx="3068">
                  <c:v>1.2482228808802903E-2</c:v>
                </c:pt>
                <c:pt idx="3069">
                  <c:v>1.2499754237045595E-2</c:v>
                </c:pt>
                <c:pt idx="3070">
                  <c:v>1.251576543805114E-2</c:v>
                </c:pt>
                <c:pt idx="3071">
                  <c:v>1.2533141200707025E-2</c:v>
                </c:pt>
                <c:pt idx="3072">
                  <c:v>1.2550439670225273E-2</c:v>
                </c:pt>
                <c:pt idx="3073">
                  <c:v>1.2567660844600419E-2</c:v>
                </c:pt>
                <c:pt idx="3074">
                  <c:v>1.2586221971613201E-2</c:v>
                </c:pt>
                <c:pt idx="3075">
                  <c:v>1.2603283623076276E-2</c:v>
                </c:pt>
                <c:pt idx="3076">
                  <c:v>1.2620267971392171E-2</c:v>
                </c:pt>
                <c:pt idx="3077">
                  <c:v>1.2637175014578296E-2</c:v>
                </c:pt>
                <c:pt idx="3078">
                  <c:v>1.2654004750663479E-2</c:v>
                </c:pt>
                <c:pt idx="3079">
                  <c:v>1.2669364581584831E-2</c:v>
                </c:pt>
                <c:pt idx="3080">
                  <c:v>1.2686044634518841E-2</c:v>
                </c:pt>
                <c:pt idx="3081">
                  <c:v>1.2702647376577799E-2</c:v>
                </c:pt>
                <c:pt idx="3082">
                  <c:v>1.2719172805835293E-2</c:v>
                </c:pt>
                <c:pt idx="3083">
                  <c:v>1.2735620920374625E-2</c:v>
                </c:pt>
                <c:pt idx="3084">
                  <c:v>1.2751991718288367E-2</c:v>
                </c:pt>
                <c:pt idx="3085">
                  <c:v>1.2768285197676605E-2</c:v>
                </c:pt>
                <c:pt idx="3086">
                  <c:v>1.2784501356648695E-2</c:v>
                </c:pt>
                <c:pt idx="3087">
                  <c:v>1.280740098979139E-2</c:v>
                </c:pt>
                <c:pt idx="3088">
                  <c:v>1.2823437729852021E-2</c:v>
                </c:pt>
                <c:pt idx="3089">
                  <c:v>1.2839397133024788E-2</c:v>
                </c:pt>
                <c:pt idx="3090">
                  <c:v>1.2855279197407131E-2</c:v>
                </c:pt>
                <c:pt idx="3091">
                  <c:v>1.2867088263189594E-2</c:v>
                </c:pt>
                <c:pt idx="3092">
                  <c:v>1.2882830534878211E-2</c:v>
                </c:pt>
                <c:pt idx="3093">
                  <c:v>1.2898495468755482E-2</c:v>
                </c:pt>
                <c:pt idx="3094">
                  <c:v>1.2914083062984624E-2</c:v>
                </c:pt>
                <c:pt idx="3095">
                  <c:v>1.2929593315736718E-2</c:v>
                </c:pt>
                <c:pt idx="3096">
                  <c:v>1.2948947363707849E-2</c:v>
                </c:pt>
                <c:pt idx="3097">
                  <c:v>1.2964288004055123E-2</c:v>
                </c:pt>
                <c:pt idx="3098">
                  <c:v>1.2979551290721949E-2</c:v>
                </c:pt>
                <c:pt idx="3099">
                  <c:v>1.2994737221888703E-2</c:v>
                </c:pt>
                <c:pt idx="3100">
                  <c:v>1.3005984393984501E-2</c:v>
                </c:pt>
                <c:pt idx="3101">
                  <c:v>1.3021030559986801E-2</c:v>
                </c:pt>
                <c:pt idx="3102">
                  <c:v>1.3035999371966459E-2</c:v>
                </c:pt>
                <c:pt idx="3103">
                  <c:v>1.3050890828168378E-2</c:v>
                </c:pt>
                <c:pt idx="3104">
                  <c:v>1.3065704926845322E-2</c:v>
                </c:pt>
                <c:pt idx="3105">
                  <c:v>1.3084228242644262E-2</c:v>
                </c:pt>
                <c:pt idx="3106">
                  <c:v>1.3098872635132172E-2</c:v>
                </c:pt>
                <c:pt idx="3107">
                  <c:v>1.3113439657893541E-2</c:v>
                </c:pt>
                <c:pt idx="3108">
                  <c:v>1.3127929309191265E-2</c:v>
                </c:pt>
                <c:pt idx="3109">
                  <c:v>1.3142341587298984E-2</c:v>
                </c:pt>
                <c:pt idx="3110">
                  <c:v>1.3156676490497213E-2</c:v>
                </c:pt>
                <c:pt idx="3111">
                  <c:v>1.3170934017077212E-2</c:v>
                </c:pt>
                <c:pt idx="3112">
                  <c:v>1.3185114165338832E-2</c:v>
                </c:pt>
                <c:pt idx="3113">
                  <c:v>1.3194327380940634E-2</c:v>
                </c:pt>
                <c:pt idx="3114">
                  <c:v>1.320837282391195E-2</c:v>
                </c:pt>
                <c:pt idx="3115">
                  <c:v>1.3222340893148153E-2</c:v>
                </c:pt>
                <c:pt idx="3116">
                  <c:v>1.3236231587015828E-2</c:v>
                </c:pt>
                <c:pt idx="3117">
                  <c:v>1.3250044903896925E-2</c:v>
                </c:pt>
                <c:pt idx="3118">
                  <c:v>1.3264978811572932E-2</c:v>
                </c:pt>
                <c:pt idx="3119">
                  <c:v>1.3278632343922681E-2</c:v>
                </c:pt>
                <c:pt idx="3120">
                  <c:v>1.3296955641370567E-2</c:v>
                </c:pt>
                <c:pt idx="3121">
                  <c:v>1.330570725430761E-2</c:v>
                </c:pt>
                <c:pt idx="3122">
                  <c:v>1.3317950777398757E-2</c:v>
                </c:pt>
                <c:pt idx="3123">
                  <c:v>1.3331299798826343E-2</c:v>
                </c:pt>
                <c:pt idx="3124">
                  <c:v>1.3344571432174686E-2</c:v>
                </c:pt>
                <c:pt idx="3125">
                  <c:v>1.3357765675895576E-2</c:v>
                </c:pt>
                <c:pt idx="3126">
                  <c:v>1.3372040223069995E-2</c:v>
                </c:pt>
                <c:pt idx="3127">
                  <c:v>1.3385074637404747E-2</c:v>
                </c:pt>
                <c:pt idx="3128">
                  <c:v>1.3398031655010911E-2</c:v>
                </c:pt>
                <c:pt idx="3129">
                  <c:v>1.341091127436839E-2</c:v>
                </c:pt>
                <c:pt idx="3130">
                  <c:v>1.3423713493966262E-2</c:v>
                </c:pt>
                <c:pt idx="3131">
                  <c:v>1.343530587045527E-2</c:v>
                </c:pt>
                <c:pt idx="3132">
                  <c:v>1.344795834418114E-2</c:v>
                </c:pt>
                <c:pt idx="3133">
                  <c:v>1.3460533416216239E-2</c:v>
                </c:pt>
                <c:pt idx="3134">
                  <c:v>1.3473031085093169E-2</c:v>
                </c:pt>
                <c:pt idx="3135">
                  <c:v>1.3485451349353757E-2</c:v>
                </c:pt>
                <c:pt idx="3136">
                  <c:v>1.349779420754905E-2</c:v>
                </c:pt>
                <c:pt idx="3137">
                  <c:v>1.3510059658238444E-2</c:v>
                </c:pt>
                <c:pt idx="3138">
                  <c:v>1.3522247699990556E-2</c:v>
                </c:pt>
                <c:pt idx="3139">
                  <c:v>1.3538723205137387E-2</c:v>
                </c:pt>
                <c:pt idx="3140">
                  <c:v>1.3550736107740805E-2</c:v>
                </c:pt>
                <c:pt idx="3141">
                  <c:v>1.3562671586736911E-2</c:v>
                </c:pt>
                <c:pt idx="3142">
                  <c:v>1.3574529640704909E-2</c:v>
                </c:pt>
                <c:pt idx="3143">
                  <c:v>1.3583098299615806E-2</c:v>
                </c:pt>
                <c:pt idx="3144">
                  <c:v>1.359481676900323E-2</c:v>
                </c:pt>
                <c:pt idx="3145">
                  <c:v>1.3606457817054864E-2</c:v>
                </c:pt>
                <c:pt idx="3146">
                  <c:v>1.3618021442404806E-2</c:v>
                </c:pt>
                <c:pt idx="3147">
                  <c:v>1.3629507643696763E-2</c:v>
                </c:pt>
                <c:pt idx="3148">
                  <c:v>1.3644629287963476E-2</c:v>
                </c:pt>
                <c:pt idx="3149">
                  <c:v>1.3655939369327475E-2</c:v>
                </c:pt>
                <c:pt idx="3150">
                  <c:v>1.3667172017088161E-2</c:v>
                </c:pt>
                <c:pt idx="3151">
                  <c:v>1.3678327229913408E-2</c:v>
                </c:pt>
                <c:pt idx="3152">
                  <c:v>1.3689405006479307E-2</c:v>
                </c:pt>
                <c:pt idx="3153">
                  <c:v>1.3700405345472309E-2</c:v>
                </c:pt>
                <c:pt idx="3154">
                  <c:v>1.3711328245587516E-2</c:v>
                </c:pt>
                <c:pt idx="3155">
                  <c:v>1.372217370552953E-2</c:v>
                </c:pt>
                <c:pt idx="3156">
                  <c:v>1.3732941724011164E-2</c:v>
                </c:pt>
                <c:pt idx="3157">
                  <c:v>1.3743632299756465E-2</c:v>
                </c:pt>
                <c:pt idx="3158">
                  <c:v>1.375424543149683E-2</c:v>
                </c:pt>
                <c:pt idx="3159">
                  <c:v>1.3764781117973152E-2</c:v>
                </c:pt>
                <c:pt idx="3160">
                  <c:v>1.377523935793541E-2</c:v>
                </c:pt>
                <c:pt idx="3161">
                  <c:v>1.3785620150143511E-2</c:v>
                </c:pt>
                <c:pt idx="3162">
                  <c:v>1.3795923493366441E-2</c:v>
                </c:pt>
                <c:pt idx="3163">
                  <c:v>1.380614938638226E-2</c:v>
                </c:pt>
                <c:pt idx="3164">
                  <c:v>1.381629782797637E-2</c:v>
                </c:pt>
                <c:pt idx="3165">
                  <c:v>1.3822536718726217E-2</c:v>
                </c:pt>
                <c:pt idx="3166">
                  <c:v>1.3832550850795653E-2</c:v>
                </c:pt>
                <c:pt idx="3167">
                  <c:v>1.3842487538959657E-2</c:v>
                </c:pt>
                <c:pt idx="3168">
                  <c:v>1.3852346782063353E-2</c:v>
                </c:pt>
                <c:pt idx="3169">
                  <c:v>1.3863066692899155E-2</c:v>
                </c:pt>
                <c:pt idx="3170">
                  <c:v>1.3872765882670494E-2</c:v>
                </c:pt>
                <c:pt idx="3171">
                  <c:v>1.3886094093143397E-2</c:v>
                </c:pt>
                <c:pt idx="3172">
                  <c:v>1.3891931907306868E-2</c:v>
                </c:pt>
                <c:pt idx="3173">
                  <c:v>1.390139873993545E-2</c:v>
                </c:pt>
                <c:pt idx="3174">
                  <c:v>1.3909875830993958E-2</c:v>
                </c:pt>
                <c:pt idx="3175">
                  <c:v>1.3919192927146674E-2</c:v>
                </c:pt>
                <c:pt idx="3176">
                  <c:v>1.3928432569339238E-2</c:v>
                </c:pt>
                <c:pt idx="3177">
                  <c:v>1.3937594756497151E-2</c:v>
                </c:pt>
                <c:pt idx="3178">
                  <c:v>1.3947571062264914E-2</c:v>
                </c:pt>
                <c:pt idx="3179">
                  <c:v>1.3956573151024613E-2</c:v>
                </c:pt>
                <c:pt idx="3180">
                  <c:v>1.3965497778743214E-2</c:v>
                </c:pt>
                <c:pt idx="3181">
                  <c:v>1.3974344944378913E-2</c:v>
                </c:pt>
                <c:pt idx="3182">
                  <c:v>1.3984242185380087E-2</c:v>
                </c:pt>
                <c:pt idx="3183">
                  <c:v>1.3995508416539593E-2</c:v>
                </c:pt>
                <c:pt idx="3184">
                  <c:v>1.400408999010915E-2</c:v>
                </c:pt>
                <c:pt idx="3185">
                  <c:v>1.4012594097092594E-2</c:v>
                </c:pt>
                <c:pt idx="3186">
                  <c:v>1.4021020736496874E-2</c:v>
                </c:pt>
                <c:pt idx="3187">
                  <c:v>1.4029369907339039E-2</c:v>
                </c:pt>
                <c:pt idx="3188">
                  <c:v>1.4037641608644924E-2</c:v>
                </c:pt>
                <c:pt idx="3189">
                  <c:v>1.4045835839448706E-2</c:v>
                </c:pt>
                <c:pt idx="3190">
                  <c:v>1.4053952598794231E-2</c:v>
                </c:pt>
                <c:pt idx="3191">
                  <c:v>1.406363386681677E-2</c:v>
                </c:pt>
                <c:pt idx="3192">
                  <c:v>1.4071585231701982E-2</c:v>
                </c:pt>
                <c:pt idx="3193">
                  <c:v>1.4079459116495288E-2</c:v>
                </c:pt>
                <c:pt idx="3194">
                  <c:v>1.4087255520266125E-2</c:v>
                </c:pt>
                <c:pt idx="3195">
                  <c:v>1.4094174605967041E-2</c:v>
                </c:pt>
                <c:pt idx="3196">
                  <c:v>1.4101821281166962E-2</c:v>
                </c:pt>
                <c:pt idx="3197">
                  <c:v>1.4111538871208461E-2</c:v>
                </c:pt>
                <c:pt idx="3198">
                  <c:v>1.4116882188200388E-2</c:v>
                </c:pt>
                <c:pt idx="3199">
                  <c:v>1.4124296418266567E-2</c:v>
                </c:pt>
                <c:pt idx="3200">
                  <c:v>1.4132406790561753E-2</c:v>
                </c:pt>
                <c:pt idx="3201">
                  <c:v>1.4139660801935074E-2</c:v>
                </c:pt>
                <c:pt idx="3202">
                  <c:v>1.4146837325184215E-2</c:v>
                </c:pt>
                <c:pt idx="3203">
                  <c:v>1.4153936359461163E-2</c:v>
                </c:pt>
                <c:pt idx="3204">
                  <c:v>1.4160205299558411E-2</c:v>
                </c:pt>
                <c:pt idx="3205">
                  <c:v>1.4167154616110565E-2</c:v>
                </c:pt>
                <c:pt idx="3206">
                  <c:v>1.4174026444169281E-2</c:v>
                </c:pt>
                <c:pt idx="3207">
                  <c:v>1.4180820782928649E-2</c:v>
                </c:pt>
                <c:pt idx="3208">
                  <c:v>1.4189000218576685E-2</c:v>
                </c:pt>
                <c:pt idx="3209">
                  <c:v>1.4194903250452435E-2</c:v>
                </c:pt>
                <c:pt idx="3210">
                  <c:v>1.4201459838987145E-2</c:v>
                </c:pt>
                <c:pt idx="3211">
                  <c:v>1.4207938932104815E-2</c:v>
                </c:pt>
                <c:pt idx="3212">
                  <c:v>1.4214340529041273E-2</c:v>
                </c:pt>
                <c:pt idx="3213">
                  <c:v>1.4220664629041037E-2</c:v>
                </c:pt>
                <c:pt idx="3214">
                  <c:v>1.4226911231358616E-2</c:v>
                </c:pt>
                <c:pt idx="3215">
                  <c:v>1.4233080335255905E-2</c:v>
                </c:pt>
                <c:pt idx="3216">
                  <c:v>1.4239171940006096E-2</c:v>
                </c:pt>
                <c:pt idx="3217">
                  <c:v>1.4243817643343518E-2</c:v>
                </c:pt>
                <c:pt idx="3218">
                  <c:v>1.4249764850305142E-2</c:v>
                </c:pt>
                <c:pt idx="3219">
                  <c:v>1.4255634562007765E-2</c:v>
                </c:pt>
                <c:pt idx="3220">
                  <c:v>1.4261426777767539E-2</c:v>
                </c:pt>
                <c:pt idx="3221">
                  <c:v>1.4264483711682754E-2</c:v>
                </c:pt>
                <c:pt idx="3222">
                  <c:v>1.4272778718762669E-2</c:v>
                </c:pt>
                <c:pt idx="3223">
                  <c:v>1.4278338442672055E-2</c:v>
                </c:pt>
                <c:pt idx="3224">
                  <c:v>1.4283820667988403E-2</c:v>
                </c:pt>
                <c:pt idx="3225">
                  <c:v>1.4289225394073105E-2</c:v>
                </c:pt>
                <c:pt idx="3226">
                  <c:v>1.4294552620292379E-2</c:v>
                </c:pt>
                <c:pt idx="3227">
                  <c:v>1.4299802346026944E-2</c:v>
                </c:pt>
                <c:pt idx="3228">
                  <c:v>1.430497457066322E-2</c:v>
                </c:pt>
                <c:pt idx="3229">
                  <c:v>1.4310069293597299E-2</c:v>
                </c:pt>
                <c:pt idx="3230">
                  <c:v>1.4315086514234928E-2</c:v>
                </c:pt>
                <c:pt idx="3231">
                  <c:v>1.4320026231990645E-2</c:v>
                </c:pt>
                <c:pt idx="3232">
                  <c:v>1.4324888446287324E-2</c:v>
                </c:pt>
                <c:pt idx="3233">
                  <c:v>1.4329673156557952E-2</c:v>
                </c:pt>
                <c:pt idx="3234">
                  <c:v>1.4334452847913652E-2</c:v>
                </c:pt>
                <c:pt idx="3235">
                  <c:v>1.4339076828929194E-2</c:v>
                </c:pt>
                <c:pt idx="3236">
                  <c:v>1.4343623307249646E-2</c:v>
                </c:pt>
                <c:pt idx="3237">
                  <c:v>1.434809228234637E-2</c:v>
                </c:pt>
                <c:pt idx="3238">
                  <c:v>1.4352483753701326E-2</c:v>
                </c:pt>
                <c:pt idx="3239">
                  <c:v>1.4356797720804426E-2</c:v>
                </c:pt>
                <c:pt idx="3240">
                  <c:v>1.4361034183155739E-2</c:v>
                </c:pt>
                <c:pt idx="3241">
                  <c:v>1.4365193140261957E-2</c:v>
                </c:pt>
                <c:pt idx="3242">
                  <c:v>1.4369274591641255E-2</c:v>
                </c:pt>
                <c:pt idx="3243">
                  <c:v>1.4374913122877449E-2</c:v>
                </c:pt>
                <c:pt idx="3244">
                  <c:v>1.4378823419360583E-2</c:v>
                </c:pt>
                <c:pt idx="3245">
                  <c:v>1.43826561994982E-2</c:v>
                </c:pt>
                <c:pt idx="3246">
                  <c:v>1.4386411464080538E-2</c:v>
                </c:pt>
                <c:pt idx="3247">
                  <c:v>1.4390605385994786E-2</c:v>
                </c:pt>
                <c:pt idx="3248">
                  <c:v>1.4394193062324357E-2</c:v>
                </c:pt>
                <c:pt idx="3249">
                  <c:v>1.4397709093536113E-2</c:v>
                </c:pt>
                <c:pt idx="3250">
                  <c:v>1.4401156047379342E-2</c:v>
                </c:pt>
                <c:pt idx="3251">
                  <c:v>1.4406021986169111E-2</c:v>
                </c:pt>
                <c:pt idx="3252">
                  <c:v>1.4409355500131798E-2</c:v>
                </c:pt>
                <c:pt idx="3253">
                  <c:v>1.4412601030860268E-2</c:v>
                </c:pt>
                <c:pt idx="3254">
                  <c:v>1.4415788529649483E-2</c:v>
                </c:pt>
                <c:pt idx="3255">
                  <c:v>1.441744452902435E-2</c:v>
                </c:pt>
                <c:pt idx="3256">
                  <c:v>1.4420530942753095E-2</c:v>
                </c:pt>
                <c:pt idx="3257">
                  <c:v>1.4423566254021435E-2</c:v>
                </c:pt>
                <c:pt idx="3258">
                  <c:v>1.4426553030758626E-2</c:v>
                </c:pt>
                <c:pt idx="3259">
                  <c:v>1.4430943981441515E-2</c:v>
                </c:pt>
                <c:pt idx="3260">
                  <c:v>1.4433836351037389E-2</c:v>
                </c:pt>
                <c:pt idx="3261">
                  <c:v>1.4436688376356095E-2</c:v>
                </c:pt>
                <c:pt idx="3262">
                  <c:v>1.4439502584281715E-2</c:v>
                </c:pt>
                <c:pt idx="3263">
                  <c:v>1.4442281501712936E-2</c:v>
                </c:pt>
                <c:pt idx="3264">
                  <c:v>1.4443598272382467E-2</c:v>
                </c:pt>
                <c:pt idx="3265">
                  <c:v>1.4447743572777626E-2</c:v>
                </c:pt>
                <c:pt idx="3266">
                  <c:v>1.4450431780290991E-2</c:v>
                </c:pt>
                <c:pt idx="3267">
                  <c:v>1.4453094805071039E-2</c:v>
                </c:pt>
                <c:pt idx="3268">
                  <c:v>1.4454316356253827E-2</c:v>
                </c:pt>
                <c:pt idx="3269">
                  <c:v>1.4455994048681977E-2</c:v>
                </c:pt>
                <c:pt idx="3270">
                  <c:v>1.4458600070308537E-2</c:v>
                </c:pt>
                <c:pt idx="3271">
                  <c:v>1.4461190890521931E-2</c:v>
                </c:pt>
                <c:pt idx="3272">
                  <c:v>1.4463769104382677E-2</c:v>
                </c:pt>
                <c:pt idx="3273">
                  <c:v>1.4466806429712983E-2</c:v>
                </c:pt>
                <c:pt idx="3274">
                  <c:v>1.4469362972652527E-2</c:v>
                </c:pt>
                <c:pt idx="3275">
                  <c:v>1.4471909135446099E-2</c:v>
                </c:pt>
                <c:pt idx="3276">
                  <c:v>1.4474444918053728E-2</c:v>
                </c:pt>
                <c:pt idx="3277">
                  <c:v>1.4476970320437205E-2</c:v>
                </c:pt>
                <c:pt idx="3278">
                  <c:v>1.4479018778140257E-2</c:v>
                </c:pt>
                <c:pt idx="3279">
                  <c:v>1.4481524061003188E-2</c:v>
                </c:pt>
                <c:pt idx="3280">
                  <c:v>1.4484018963923468E-2</c:v>
                </c:pt>
                <c:pt idx="3281">
                  <c:v>1.4486503486864E-2</c:v>
                </c:pt>
                <c:pt idx="3282">
                  <c:v>1.4489441627594295E-2</c:v>
                </c:pt>
                <c:pt idx="3283">
                  <c:v>1.4491904747801434E-2</c:v>
                </c:pt>
                <c:pt idx="3284">
                  <c:v>1.449435748751079E-2</c:v>
                </c:pt>
                <c:pt idx="3285">
                  <c:v>1.4498190819832687E-2</c:v>
                </c:pt>
                <c:pt idx="3286">
                  <c:v>1.4499117070643674E-2</c:v>
                </c:pt>
                <c:pt idx="3287">
                  <c:v>1.4501192642764919E-2</c:v>
                </c:pt>
                <c:pt idx="3288">
                  <c:v>1.4503604504768735E-2</c:v>
                </c:pt>
                <c:pt idx="3289">
                  <c:v>1.4506005986488517E-2</c:v>
                </c:pt>
                <c:pt idx="3290">
                  <c:v>1.4508397087886281E-2</c:v>
                </c:pt>
                <c:pt idx="3291">
                  <c:v>1.4510777808923608E-2</c:v>
                </c:pt>
                <c:pt idx="3292">
                  <c:v>1.4513148149565164E-2</c:v>
                </c:pt>
                <c:pt idx="3293">
                  <c:v>1.4515508109773412E-2</c:v>
                </c:pt>
                <c:pt idx="3294">
                  <c:v>1.4517857689511696E-2</c:v>
                </c:pt>
                <c:pt idx="3295">
                  <c:v>1.4522474451293559E-2</c:v>
                </c:pt>
                <c:pt idx="3296">
                  <c:v>1.4524800029929031E-2</c:v>
                </c:pt>
                <c:pt idx="3297">
                  <c:v>1.4527115225960048E-2</c:v>
                </c:pt>
                <c:pt idx="3298">
                  <c:v>1.4529420039349651E-2</c:v>
                </c:pt>
                <c:pt idx="3299">
                  <c:v>1.4530355865592107E-2</c:v>
                </c:pt>
                <c:pt idx="3300">
                  <c:v>1.453264186264802E-2</c:v>
                </c:pt>
                <c:pt idx="3301">
                  <c:v>1.4534917478169613E-2</c:v>
                </c:pt>
                <c:pt idx="3302">
                  <c:v>1.4537182712121503E-2</c:v>
                </c:pt>
                <c:pt idx="3303">
                  <c:v>1.4539437564467872E-2</c:v>
                </c:pt>
                <c:pt idx="3304">
                  <c:v>1.4543030882173213E-2</c:v>
                </c:pt>
                <c:pt idx="3305">
                  <c:v>1.4545263016052665E-2</c:v>
                </c:pt>
                <c:pt idx="3306">
                  <c:v>1.4547484767001044E-2</c:v>
                </c:pt>
                <c:pt idx="3307">
                  <c:v>1.4549696134983107E-2</c:v>
                </c:pt>
                <c:pt idx="3308">
                  <c:v>1.4550556100890788E-2</c:v>
                </c:pt>
                <c:pt idx="3309">
                  <c:v>1.4552748662868447E-2</c:v>
                </c:pt>
                <c:pt idx="3310">
                  <c:v>1.4554930842995972E-2</c:v>
                </c:pt>
                <c:pt idx="3311">
                  <c:v>1.4558437776540822E-2</c:v>
                </c:pt>
                <c:pt idx="3312">
                  <c:v>1.4560597229163133E-2</c:v>
                </c:pt>
                <c:pt idx="3313">
                  <c:v>1.4562746298609404E-2</c:v>
                </c:pt>
                <c:pt idx="3314">
                  <c:v>1.4564884984844824E-2</c:v>
                </c:pt>
                <c:pt idx="3315">
                  <c:v>1.4567013287836304E-2</c:v>
                </c:pt>
                <c:pt idx="3316">
                  <c:v>1.4567805903008638E-2</c:v>
                </c:pt>
                <c:pt idx="3317">
                  <c:v>1.457123874394905E-2</c:v>
                </c:pt>
                <c:pt idx="3318">
                  <c:v>1.4573335897002847E-2</c:v>
                </c:pt>
                <c:pt idx="3319">
                  <c:v>1.4575422666677754E-2</c:v>
                </c:pt>
                <c:pt idx="3320">
                  <c:v>1.4577499052939393E-2</c:v>
                </c:pt>
                <c:pt idx="3321">
                  <c:v>1.4577811029413702E-2</c:v>
                </c:pt>
                <c:pt idx="3322">
                  <c:v>1.4579869283260622E-2</c:v>
                </c:pt>
                <c:pt idx="3323">
                  <c:v>1.4581917155234159E-2</c:v>
                </c:pt>
                <c:pt idx="3324">
                  <c:v>1.4583954645302251E-2</c:v>
                </c:pt>
                <c:pt idx="3325">
                  <c:v>1.4586417700004897E-2</c:v>
                </c:pt>
                <c:pt idx="3326">
                  <c:v>1.4590174397915637E-2</c:v>
                </c:pt>
                <c:pt idx="3327">
                  <c:v>1.4590439449548563E-2</c:v>
                </c:pt>
                <c:pt idx="3328">
                  <c:v>1.4592434750673323E-2</c:v>
                </c:pt>
                <c:pt idx="3329">
                  <c:v>1.4594419669325061E-2</c:v>
                </c:pt>
                <c:pt idx="3330">
                  <c:v>1.4595961563925121E-2</c:v>
                </c:pt>
                <c:pt idx="3331">
                  <c:v>1.4597926379773604E-2</c:v>
                </c:pt>
                <c:pt idx="3332">
                  <c:v>1.4599880813465412E-2</c:v>
                </c:pt>
                <c:pt idx="3333">
                  <c:v>1.4601824864971561E-2</c:v>
                </c:pt>
                <c:pt idx="3334">
                  <c:v>1.4604188524389826E-2</c:v>
                </c:pt>
                <c:pt idx="3335">
                  <c:v>1.4606111147549958E-2</c:v>
                </c:pt>
                <c:pt idx="3336">
                  <c:v>1.4608023388021281E-2</c:v>
                </c:pt>
                <c:pt idx="3337">
                  <c:v>1.4609925245774097E-2</c:v>
                </c:pt>
                <c:pt idx="3338">
                  <c:v>1.4611389388650118E-2</c:v>
                </c:pt>
                <c:pt idx="3339">
                  <c:v>1.461327114640589E-2</c:v>
                </c:pt>
                <c:pt idx="3340">
                  <c:v>1.4615142521766497E-2</c:v>
                </c:pt>
                <c:pt idx="3341">
                  <c:v>1.4617003514702076E-2</c:v>
                </c:pt>
                <c:pt idx="3342">
                  <c:v>1.4618854125184514E-2</c:v>
                </c:pt>
                <c:pt idx="3343">
                  <c:v>1.4620694353183509E-2</c:v>
                </c:pt>
                <c:pt idx="3344">
                  <c:v>1.462252419867139E-2</c:v>
                </c:pt>
                <c:pt idx="3345">
                  <c:v>1.4624343661618728E-2</c:v>
                </c:pt>
                <c:pt idx="3346">
                  <c:v>1.4626152741997415E-2</c:v>
                </c:pt>
                <c:pt idx="3347">
                  <c:v>1.4629636434626628E-2</c:v>
                </c:pt>
                <c:pt idx="3348">
                  <c:v>1.4631422072462931E-2</c:v>
                </c:pt>
                <c:pt idx="3349">
                  <c:v>1.4633197325992057E-2</c:v>
                </c:pt>
                <c:pt idx="3350">
                  <c:v>1.4634962195184781E-2</c:v>
                </c:pt>
                <c:pt idx="3351">
                  <c:v>1.4635461052414464E-2</c:v>
                </c:pt>
                <c:pt idx="3352">
                  <c:v>1.4637207165892533E-2</c:v>
                </c:pt>
                <c:pt idx="3353">
                  <c:v>1.4638942896192568E-2</c:v>
                </c:pt>
                <c:pt idx="3354">
                  <c:v>1.4640668243287927E-2</c:v>
                </c:pt>
                <c:pt idx="3355">
                  <c:v>1.4642383207151961E-2</c:v>
                </c:pt>
                <c:pt idx="3356">
                  <c:v>1.464533333772052E-2</c:v>
                </c:pt>
                <c:pt idx="3357">
                  <c:v>1.464702551578056E-2</c:v>
                </c:pt>
                <c:pt idx="3358">
                  <c:v>1.464870730928459E-2</c:v>
                </c:pt>
                <c:pt idx="3359">
                  <c:v>1.4650378718204675E-2</c:v>
                </c:pt>
                <c:pt idx="3360">
                  <c:v>1.4650802277056578E-2</c:v>
                </c:pt>
                <c:pt idx="3361">
                  <c:v>1.4652454940969622E-2</c:v>
                </c:pt>
                <c:pt idx="3362">
                  <c:v>1.4654097221465698E-2</c:v>
                </c:pt>
                <c:pt idx="3363">
                  <c:v>1.4655729118518597E-2</c:v>
                </c:pt>
                <c:pt idx="3364">
                  <c:v>1.4657350632102549E-2</c:v>
                </c:pt>
                <c:pt idx="3365">
                  <c:v>1.4660189093982652E-2</c:v>
                </c:pt>
                <c:pt idx="3366">
                  <c:v>1.4661787810077645E-2</c:v>
                </c:pt>
                <c:pt idx="3367">
                  <c:v>1.4663376141380255E-2</c:v>
                </c:pt>
                <c:pt idx="3368">
                  <c:v>1.4664954087864271E-2</c:v>
                </c:pt>
                <c:pt idx="3369">
                  <c:v>1.4666521649505623E-2</c:v>
                </c:pt>
                <c:pt idx="3370">
                  <c:v>1.4668078826277665E-2</c:v>
                </c:pt>
                <c:pt idx="3371">
                  <c:v>1.4669625618157192E-2</c:v>
                </c:pt>
                <c:pt idx="3372">
                  <c:v>1.4671162025118418E-2</c:v>
                </c:pt>
                <c:pt idx="3373">
                  <c:v>1.4670669355485543E-2</c:v>
                </c:pt>
                <c:pt idx="3374">
                  <c:v>1.467218839304029E-2</c:v>
                </c:pt>
                <c:pt idx="3375">
                  <c:v>1.467369704768857E-2</c:v>
                </c:pt>
                <c:pt idx="3376">
                  <c:v>1.4675195319408741E-2</c:v>
                </c:pt>
                <c:pt idx="3377">
                  <c:v>1.467668320817519E-2</c:v>
                </c:pt>
                <c:pt idx="3378">
                  <c:v>1.4678561156175505E-2</c:v>
                </c:pt>
                <c:pt idx="3379">
                  <c:v>1.4680027596895568E-2</c:v>
                </c:pt>
                <c:pt idx="3380">
                  <c:v>1.4681483654175589E-2</c:v>
                </c:pt>
                <c:pt idx="3381">
                  <c:v>1.4682929327994487E-2</c:v>
                </c:pt>
                <c:pt idx="3382">
                  <c:v>1.4683966906914585E-2</c:v>
                </c:pt>
                <c:pt idx="3383">
                  <c:v>1.4685392497485258E-2</c:v>
                </c:pt>
                <c:pt idx="3384">
                  <c:v>1.468680770494543E-2</c:v>
                </c:pt>
                <c:pt idx="3385">
                  <c:v>1.4688212529271247E-2</c:v>
                </c:pt>
                <c:pt idx="3386">
                  <c:v>1.4690001944372758E-2</c:v>
                </c:pt>
                <c:pt idx="3387">
                  <c:v>1.4691385316950566E-2</c:v>
                </c:pt>
                <c:pt idx="3388">
                  <c:v>1.4692758305912211E-2</c:v>
                </c:pt>
                <c:pt idx="3389">
                  <c:v>1.4694120911235729E-2</c:v>
                </c:pt>
                <c:pt idx="3390">
                  <c:v>1.4695473132899602E-2</c:v>
                </c:pt>
                <c:pt idx="3391">
                  <c:v>1.469642342821985E-2</c:v>
                </c:pt>
                <c:pt idx="3392">
                  <c:v>1.4697755570011203E-2</c:v>
                </c:pt>
                <c:pt idx="3393">
                  <c:v>1.4699077328498615E-2</c:v>
                </c:pt>
                <c:pt idx="3394">
                  <c:v>1.4700388703662654E-2</c:v>
                </c:pt>
                <c:pt idx="3395">
                  <c:v>1.4701689695482564E-2</c:v>
                </c:pt>
                <c:pt idx="3396">
                  <c:v>1.4702980303937145E-2</c:v>
                </c:pt>
                <c:pt idx="3397">
                  <c:v>1.4704260529006969E-2</c:v>
                </c:pt>
                <c:pt idx="3398">
                  <c:v>1.4705530370673041E-2</c:v>
                </c:pt>
                <c:pt idx="3399">
                  <c:v>1.470871942831962E-2</c:v>
                </c:pt>
                <c:pt idx="3400">
                  <c:v>1.470996504821674E-2</c:v>
                </c:pt>
                <c:pt idx="3401">
                  <c:v>1.4711200282552203E-2</c:v>
                </c:pt>
                <c:pt idx="3402">
                  <c:v>1.4712425131305377E-2</c:v>
                </c:pt>
                <c:pt idx="3403">
                  <c:v>1.4712490301286352E-2</c:v>
                </c:pt>
                <c:pt idx="3404">
                  <c:v>1.4713696456970097E-2</c:v>
                </c:pt>
                <c:pt idx="3405">
                  <c:v>1.4714892228273711E-2</c:v>
                </c:pt>
                <c:pt idx="3406">
                  <c:v>1.4716077615179285E-2</c:v>
                </c:pt>
                <c:pt idx="3407">
                  <c:v>1.4717252617667161E-2</c:v>
                </c:pt>
                <c:pt idx="3408">
                  <c:v>1.4719556125512548E-2</c:v>
                </c:pt>
                <c:pt idx="3409">
                  <c:v>1.4720708274651653E-2</c:v>
                </c:pt>
                <c:pt idx="3410">
                  <c:v>1.4721850038056336E-2</c:v>
                </c:pt>
                <c:pt idx="3411">
                  <c:v>1.4722981415708544E-2</c:v>
                </c:pt>
                <c:pt idx="3412">
                  <c:v>1.4722971863211202E-2</c:v>
                </c:pt>
                <c:pt idx="3413">
                  <c:v>1.4724084558814618E-2</c:v>
                </c:pt>
                <c:pt idx="3414">
                  <c:v>1.4725186869874972E-2</c:v>
                </c:pt>
                <c:pt idx="3415">
                  <c:v>1.4726278796374791E-2</c:v>
                </c:pt>
                <c:pt idx="3416">
                  <c:v>1.4727360338297042E-2</c:v>
                </c:pt>
                <c:pt idx="3417">
                  <c:v>1.4729551579821951E-2</c:v>
                </c:pt>
                <c:pt idx="3418">
                  <c:v>1.473061025671047E-2</c:v>
                </c:pt>
                <c:pt idx="3419">
                  <c:v>1.4731658547706845E-2</c:v>
                </c:pt>
                <c:pt idx="3420">
                  <c:v>1.4732696452794312E-2</c:v>
                </c:pt>
                <c:pt idx="3421">
                  <c:v>1.473372397195611E-2</c:v>
                </c:pt>
                <c:pt idx="3422">
                  <c:v>1.473474110517591E-2</c:v>
                </c:pt>
                <c:pt idx="3423">
                  <c:v>1.473574785243738E-2</c:v>
                </c:pt>
                <c:pt idx="3424">
                  <c:v>1.4736744213724189E-2</c:v>
                </c:pt>
                <c:pt idx="3425">
                  <c:v>1.4735891100421653E-2</c:v>
                </c:pt>
                <c:pt idx="3426">
                  <c:v>1.4736870199333653E-2</c:v>
                </c:pt>
                <c:pt idx="3427">
                  <c:v>1.4737838914334908E-2</c:v>
                </c:pt>
                <c:pt idx="3428">
                  <c:v>1.4738797245409073E-2</c:v>
                </c:pt>
                <c:pt idx="3429">
                  <c:v>1.4739745192542017E-2</c:v>
                </c:pt>
                <c:pt idx="3430">
                  <c:v>1.4741047174177112E-2</c:v>
                </c:pt>
                <c:pt idx="3431">
                  <c:v>1.474197364946481E-2</c:v>
                </c:pt>
                <c:pt idx="3432">
                  <c:v>1.4742889740345325E-2</c:v>
                </c:pt>
                <c:pt idx="3433">
                  <c:v>1.474379544680373E-2</c:v>
                </c:pt>
                <c:pt idx="3434">
                  <c:v>1.4744329168573482E-2</c:v>
                </c:pt>
                <c:pt idx="3435">
                  <c:v>1.474521481175305E-2</c:v>
                </c:pt>
                <c:pt idx="3436">
                  <c:v>1.4746090070891586E-2</c:v>
                </c:pt>
                <c:pt idx="3437">
                  <c:v>1.4746954945974959E-2</c:v>
                </c:pt>
                <c:pt idx="3438">
                  <c:v>1.4748168212278279E-2</c:v>
                </c:pt>
                <c:pt idx="3439">
                  <c:v>1.4749011611914123E-2</c:v>
                </c:pt>
                <c:pt idx="3440">
                  <c:v>1.4749844627031668E-2</c:v>
                </c:pt>
                <c:pt idx="3441">
                  <c:v>1.4750667257619053E-2</c:v>
                </c:pt>
                <c:pt idx="3442">
                  <c:v>1.4751594691093247E-2</c:v>
                </c:pt>
                <c:pt idx="3443">
                  <c:v>1.4752039935823379E-2</c:v>
                </c:pt>
                <c:pt idx="3444">
                  <c:v>1.4752830638705111E-2</c:v>
                </c:pt>
                <c:pt idx="3445">
                  <c:v>1.4753610957427015E-2</c:v>
                </c:pt>
                <c:pt idx="3446">
                  <c:v>1.4754380891976723E-2</c:v>
                </c:pt>
                <c:pt idx="3447">
                  <c:v>1.4755140442343192E-2</c:v>
                </c:pt>
                <c:pt idx="3448">
                  <c:v>1.4755889608513175E-2</c:v>
                </c:pt>
                <c:pt idx="3449">
                  <c:v>1.4756628390476517E-2</c:v>
                </c:pt>
                <c:pt idx="3450">
                  <c:v>1.4757356788221288E-2</c:v>
                </c:pt>
                <c:pt idx="3451">
                  <c:v>1.4759472232962053E-2</c:v>
                </c:pt>
                <c:pt idx="3452">
                  <c:v>1.4760177010439513E-2</c:v>
                </c:pt>
                <c:pt idx="3453">
                  <c:v>1.4760871401970167E-2</c:v>
                </c:pt>
                <c:pt idx="3454">
                  <c:v>1.4761555407542782E-2</c:v>
                </c:pt>
                <c:pt idx="3455">
                  <c:v>1.4761189604900459E-2</c:v>
                </c:pt>
                <c:pt idx="3456">
                  <c:v>1.476289226077198E-2</c:v>
                </c:pt>
                <c:pt idx="3457">
                  <c:v>1.4763224289039988E-2</c:v>
                </c:pt>
                <c:pt idx="3458">
                  <c:v>1.476418757004285E-2</c:v>
                </c:pt>
                <c:pt idx="3459">
                  <c:v>1.4764819645667554E-2</c:v>
                </c:pt>
                <c:pt idx="3460">
                  <c:v>1.4765441335271568E-2</c:v>
                </c:pt>
                <c:pt idx="3461">
                  <c:v>1.4766052638845815E-2</c:v>
                </c:pt>
                <c:pt idx="3462">
                  <c:v>1.4766653556379494E-2</c:v>
                </c:pt>
                <c:pt idx="3463">
                  <c:v>1.4767244087863963E-2</c:v>
                </c:pt>
                <c:pt idx="3464">
                  <c:v>1.4767824233289716E-2</c:v>
                </c:pt>
                <c:pt idx="3465">
                  <c:v>1.4768393992647249E-2</c:v>
                </c:pt>
                <c:pt idx="3466">
                  <c:v>1.4768953365927484E-2</c:v>
                </c:pt>
                <c:pt idx="3467">
                  <c:v>1.476950235312135E-2</c:v>
                </c:pt>
                <c:pt idx="3468">
                  <c:v>1.4770040954220638E-2</c:v>
                </c:pt>
                <c:pt idx="3469">
                  <c:v>1.4770569169215842E-2</c:v>
                </c:pt>
                <c:pt idx="3470">
                  <c:v>1.4771086998100046E-2</c:v>
                </c:pt>
                <c:pt idx="3471">
                  <c:v>1.4771594440864179E-2</c:v>
                </c:pt>
                <c:pt idx="3472">
                  <c:v>1.4772091497500462E-2</c:v>
                </c:pt>
                <c:pt idx="3473">
                  <c:v>1.4772578168000254E-2</c:v>
                </c:pt>
                <c:pt idx="3474">
                  <c:v>1.4773054452356209E-2</c:v>
                </c:pt>
                <c:pt idx="3475">
                  <c:v>1.4773520350561413E-2</c:v>
                </c:pt>
                <c:pt idx="3476">
                  <c:v>1.4773975862607225E-2</c:v>
                </c:pt>
                <c:pt idx="3477">
                  <c:v>1.4773098255089854E-2</c:v>
                </c:pt>
                <c:pt idx="3478">
                  <c:v>1.4773535890701581E-2</c:v>
                </c:pt>
                <c:pt idx="3479">
                  <c:v>1.477396314183241E-2</c:v>
                </c:pt>
                <c:pt idx="3480">
                  <c:v>1.4774380008473505E-2</c:v>
                </c:pt>
                <c:pt idx="3481">
                  <c:v>1.4775114366005076E-2</c:v>
                </c:pt>
                <c:pt idx="3482">
                  <c:v>1.4776817733392397E-2</c:v>
                </c:pt>
                <c:pt idx="3483">
                  <c:v>1.4775894725195969E-2</c:v>
                </c:pt>
                <c:pt idx="3484">
                  <c:v>1.4776269327387872E-2</c:v>
                </c:pt>
                <c:pt idx="3485">
                  <c:v>1.4776633544635443E-2</c:v>
                </c:pt>
                <c:pt idx="3486">
                  <c:v>1.477666313371861E-2</c:v>
                </c:pt>
                <c:pt idx="3487">
                  <c:v>1.4777007308769942E-2</c:v>
                </c:pt>
                <c:pt idx="3488">
                  <c:v>1.477734109928517E-2</c:v>
                </c:pt>
                <c:pt idx="3489">
                  <c:v>1.4777664505259877E-2</c:v>
                </c:pt>
                <c:pt idx="3490">
                  <c:v>1.4778298856525148E-2</c:v>
                </c:pt>
                <c:pt idx="3491">
                  <c:v>1.4778600763997358E-2</c:v>
                </c:pt>
                <c:pt idx="3492">
                  <c:v>1.4778892286487901E-2</c:v>
                </c:pt>
                <c:pt idx="3493">
                  <c:v>1.4779173423995021E-2</c:v>
                </c:pt>
                <c:pt idx="3494">
                  <c:v>1.4778602561740375E-2</c:v>
                </c:pt>
                <c:pt idx="3495">
                  <c:v>1.4779812951037773E-2</c:v>
                </c:pt>
                <c:pt idx="3496">
                  <c:v>1.4780058482849358E-2</c:v>
                </c:pt>
                <c:pt idx="3497">
                  <c:v>1.4780293629659075E-2</c:v>
                </c:pt>
                <c:pt idx="3498">
                  <c:v>1.4780518391461651E-2</c:v>
                </c:pt>
                <c:pt idx="3499">
                  <c:v>1.4780732768254453E-2</c:v>
                </c:pt>
                <c:pt idx="3500">
                  <c:v>1.4780936760033085E-2</c:v>
                </c:pt>
                <c:pt idx="3501">
                  <c:v>1.4781130366795356E-2</c:v>
                </c:pt>
                <c:pt idx="3502">
                  <c:v>1.4781313588537749E-2</c:v>
                </c:pt>
                <c:pt idx="3503">
                  <c:v>1.4782109239221578E-2</c:v>
                </c:pt>
                <c:pt idx="3504">
                  <c:v>1.4782270220510747E-2</c:v>
                </c:pt>
                <c:pt idx="3505">
                  <c:v>1.4782420815922105E-2</c:v>
                </c:pt>
                <c:pt idx="3506">
                  <c:v>1.4782561025645503E-2</c:v>
                </c:pt>
                <c:pt idx="3507">
                  <c:v>1.4782382482650321E-2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497280"/>
        <c:axId val="67874931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42303</c:v>
                </c:pt>
                <c:pt idx="1">
                  <c:v>42332</c:v>
                </c:pt>
                <c:pt idx="2">
                  <c:v>42362</c:v>
                </c:pt>
                <c:pt idx="3">
                  <c:v>42394</c:v>
                </c:pt>
                <c:pt idx="4">
                  <c:v>42424</c:v>
                </c:pt>
                <c:pt idx="5">
                  <c:v>42453</c:v>
                </c:pt>
                <c:pt idx="6">
                  <c:v>42485</c:v>
                </c:pt>
                <c:pt idx="7">
                  <c:v>42514</c:v>
                </c:pt>
                <c:pt idx="8">
                  <c:v>42545</c:v>
                </c:pt>
                <c:pt idx="9">
                  <c:v>42576</c:v>
                </c:pt>
                <c:pt idx="10">
                  <c:v>42606</c:v>
                </c:pt>
                <c:pt idx="11">
                  <c:v>42639</c:v>
                </c:pt>
                <c:pt idx="12">
                  <c:v>42667</c:v>
                </c:pt>
                <c:pt idx="13">
                  <c:v>42698</c:v>
                </c:pt>
                <c:pt idx="14">
                  <c:v>42731</c:v>
                </c:pt>
                <c:pt idx="15">
                  <c:v>42759</c:v>
                </c:pt>
                <c:pt idx="16">
                  <c:v>42790</c:v>
                </c:pt>
                <c:pt idx="17">
                  <c:v>42818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3.3E-4</c:v>
                </c:pt>
                <c:pt idx="1">
                  <c:v>3.3E-4</c:v>
                </c:pt>
                <c:pt idx="2">
                  <c:v>3.2000000000000003E-4</c:v>
                </c:pt>
                <c:pt idx="3">
                  <c:v>3.0999999999999995E-4</c:v>
                </c:pt>
                <c:pt idx="4">
                  <c:v>3.0000000000000003E-4</c:v>
                </c:pt>
                <c:pt idx="5">
                  <c:v>3.0000000000000003E-4</c:v>
                </c:pt>
                <c:pt idx="6">
                  <c:v>3.0999999999999995E-4</c:v>
                </c:pt>
                <c:pt idx="7">
                  <c:v>3.2000000000000003E-4</c:v>
                </c:pt>
                <c:pt idx="8">
                  <c:v>3.4000000000000002E-4</c:v>
                </c:pt>
                <c:pt idx="9">
                  <c:v>3.8999999999999999E-4</c:v>
                </c:pt>
                <c:pt idx="10">
                  <c:v>4.4000000000000007E-4</c:v>
                </c:pt>
                <c:pt idx="11">
                  <c:v>5.1000000000000004E-4</c:v>
                </c:pt>
                <c:pt idx="12">
                  <c:v>5.8999999999999992E-4</c:v>
                </c:pt>
                <c:pt idx="13">
                  <c:v>6.8000000000000005E-4</c:v>
                </c:pt>
                <c:pt idx="14">
                  <c:v>7.9000000000000012E-4</c:v>
                </c:pt>
                <c:pt idx="15">
                  <c:v>8.8999999999999995E-4</c:v>
                </c:pt>
                <c:pt idx="16">
                  <c:v>1.01E-3</c:v>
                </c:pt>
                <c:pt idx="17">
                  <c:v>1.1299999999999999E-3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8497280"/>
        <c:axId val="678749312"/>
      </c:scatterChart>
      <c:dateAx>
        <c:axId val="678497280"/>
        <c:scaling>
          <c:orientation val="minMax"/>
          <c:max val="43001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7493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78749312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849728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2.7323978367910229E-4</c:v>
                </c:pt>
                <c:pt idx="1">
                  <c:v>2.733100828056223E-4</c:v>
                </c:pt>
                <c:pt idx="2">
                  <c:v>7.0539528826074616E-4</c:v>
                </c:pt>
                <c:pt idx="3">
                  <c:v>2.7349286051858712E-4</c:v>
                </c:pt>
                <c:pt idx="4">
                  <c:v>2.7373677226272264E-4</c:v>
                </c:pt>
                <c:pt idx="5">
                  <c:v>2.7402713378421595E-4</c:v>
                </c:pt>
                <c:pt idx="6">
                  <c:v>2.7419585170385119E-4</c:v>
                </c:pt>
                <c:pt idx="7">
                  <c:v>2.7437862933687995E-4</c:v>
                </c:pt>
                <c:pt idx="8">
                  <c:v>2.7457546684317435E-4</c:v>
                </c:pt>
                <c:pt idx="9">
                  <c:v>2.7501621811865107E-4</c:v>
                </c:pt>
                <c:pt idx="10">
                  <c:v>2.755034152812641E-4</c:v>
                </c:pt>
                <c:pt idx="11">
                  <c:v>2.7577055183414245E-4</c:v>
                </c:pt>
                <c:pt idx="12">
                  <c:v>2.760517483402225E-4</c:v>
                </c:pt>
                <c:pt idx="13">
                  <c:v>2.7634700463963213E-4</c:v>
                </c:pt>
                <c:pt idx="14">
                  <c:v>2.7698459640568274E-4</c:v>
                </c:pt>
                <c:pt idx="15">
                  <c:v>2.7766862809031068E-4</c:v>
                </c:pt>
                <c:pt idx="16">
                  <c:v>2.7803418343630426E-4</c:v>
                </c:pt>
                <c:pt idx="17">
                  <c:v>2.7841379873549954E-4</c:v>
                </c:pt>
                <c:pt idx="18">
                  <c:v>2.7880747374808834E-4</c:v>
                </c:pt>
                <c:pt idx="19">
                  <c:v>2.7964190717710835E-4</c:v>
                </c:pt>
                <c:pt idx="20">
                  <c:v>2.8055052033515437E-4</c:v>
                </c:pt>
                <c:pt idx="21">
                  <c:v>2.8118098329699137E-4</c:v>
                </c:pt>
                <c:pt idx="22">
                  <c:v>2.8199199479495007E-4</c:v>
                </c:pt>
                <c:pt idx="23">
                  <c:v>2.829835549889026E-4</c:v>
                </c:pt>
                <c:pt idx="24">
                  <c:v>2.8556873034268904E-4</c:v>
                </c:pt>
                <c:pt idx="25">
                  <c:v>2.8875528136573791E-4</c:v>
                </c:pt>
                <c:pt idx="26">
                  <c:v>2.9064958440017108E-4</c:v>
                </c:pt>
                <c:pt idx="27">
                  <c:v>2.9272443613059806E-4</c:v>
                </c:pt>
                <c:pt idx="28">
                  <c:v>2.9497983639714676E-4</c:v>
                </c:pt>
                <c:pt idx="29">
                  <c:v>3.0009271585029751E-4</c:v>
                </c:pt>
                <c:pt idx="30">
                  <c:v>3.058069237038552E-4</c:v>
                </c:pt>
                <c:pt idx="31">
                  <c:v>3.0896506705069271E-4</c:v>
                </c:pt>
                <c:pt idx="32">
                  <c:v>3.1230375909352404E-4</c:v>
                </c:pt>
                <c:pt idx="33">
                  <c:v>3.1582299967247707E-4</c:v>
                </c:pt>
                <c:pt idx="34">
                  <c:v>3.2346360043788991E-4</c:v>
                </c:pt>
                <c:pt idx="35">
                  <c:v>3.3170544870841923E-4</c:v>
                </c:pt>
                <c:pt idx="36">
                  <c:v>3.3612743260746925E-4</c:v>
                </c:pt>
                <c:pt idx="37">
                  <c:v>3.4072996520251309E-4</c:v>
                </c:pt>
                <c:pt idx="38">
                  <c:v>3.4551304641361469E-4</c:v>
                </c:pt>
                <c:pt idx="39">
                  <c:v>3.5568138924801929E-4</c:v>
                </c:pt>
                <c:pt idx="40">
                  <c:v>3.6645085829789537E-4</c:v>
                </c:pt>
                <c:pt idx="41">
                  <c:v>3.7202584013407147E-4</c:v>
                </c:pt>
                <c:pt idx="42">
                  <c:v>3.7722715599208811E-4</c:v>
                </c:pt>
                <c:pt idx="43">
                  <c:v>3.8194396301705069E-4</c:v>
                </c:pt>
                <c:pt idx="44">
                  <c:v>3.8976296939274846E-4</c:v>
                </c:pt>
                <c:pt idx="45">
                  <c:v>3.9596610206693583E-4</c:v>
                </c:pt>
                <c:pt idx="46">
                  <c:v>3.9826036444701174E-4</c:v>
                </c:pt>
                <c:pt idx="47">
                  <c:v>4.0007011799403358E-4</c:v>
                </c:pt>
                <c:pt idx="48">
                  <c:v>4.0139536246819318E-4</c:v>
                </c:pt>
                <c:pt idx="49">
                  <c:v>4.0243127148009705E-4</c:v>
                </c:pt>
                <c:pt idx="50">
                  <c:v>4.0185125083525008E-4</c:v>
                </c:pt>
                <c:pt idx="51">
                  <c:v>4.0075395058458696E-4</c:v>
                </c:pt>
                <c:pt idx="52">
                  <c:v>3.9917214118112554E-4</c:v>
                </c:pt>
                <c:pt idx="53">
                  <c:v>3.9710582294461005E-4</c:v>
                </c:pt>
                <c:pt idx="54">
                  <c:v>3.9135858210137542E-4</c:v>
                </c:pt>
                <c:pt idx="55">
                  <c:v>3.8399546062883871E-4</c:v>
                </c:pt>
                <c:pt idx="56">
                  <c:v>3.795065976675005E-4</c:v>
                </c:pt>
                <c:pt idx="57">
                  <c:v>3.7453322595304428E-4</c:v>
                </c:pt>
                <c:pt idx="58">
                  <c:v>3.6907534532559794E-4</c:v>
                </c:pt>
                <c:pt idx="59">
                  <c:v>3.5654490781134029E-4</c:v>
                </c:pt>
                <c:pt idx="60">
                  <c:v>3.4239873472508009E-4</c:v>
                </c:pt>
                <c:pt idx="61">
                  <c:v>3.3451831033204371E-4</c:v>
                </c:pt>
                <c:pt idx="62">
                  <c:v>3.2615337702601721E-4</c:v>
                </c:pt>
                <c:pt idx="63">
                  <c:v>3.0513967934409081E-4</c:v>
                </c:pt>
                <c:pt idx="64">
                  <c:v>2.8590909591841296E-4</c:v>
                </c:pt>
                <c:pt idx="65">
                  <c:v>2.7898859334740678E-4</c:v>
                </c:pt>
                <c:pt idx="66">
                  <c:v>2.7245387857810499E-4</c:v>
                </c:pt>
                <c:pt idx="67">
                  <c:v>1.0590557334100303E-3</c:v>
                </c:pt>
                <c:pt idx="68">
                  <c:v>2.4556712095780142E-4</c:v>
                </c:pt>
                <c:pt idx="69">
                  <c:v>2.4134713251910966E-4</c:v>
                </c:pt>
                <c:pt idx="70">
                  <c:v>2.3751293172225019E-4</c:v>
                </c:pt>
                <c:pt idx="71">
                  <c:v>2.3406451872709511E-4</c:v>
                </c:pt>
                <c:pt idx="72">
                  <c:v>2.2845379633373852E-4</c:v>
                </c:pt>
                <c:pt idx="73">
                  <c:v>2.2412874276511729E-4</c:v>
                </c:pt>
                <c:pt idx="74">
                  <c:v>2.2260926789918756E-4</c:v>
                </c:pt>
                <c:pt idx="75">
                  <c:v>2.2147558051521798E-4</c:v>
                </c:pt>
                <c:pt idx="76">
                  <c:v>2.2072768085301675E-4</c:v>
                </c:pt>
                <c:pt idx="77">
                  <c:v>2.2051797524014205E-4</c:v>
                </c:pt>
                <c:pt idx="78">
                  <c:v>2.2159395806298221E-4</c:v>
                </c:pt>
                <c:pt idx="79">
                  <c:v>2.2277499645007026E-4</c:v>
                </c:pt>
                <c:pt idx="80">
                  <c:v>2.2434182239905454E-4</c:v>
                </c:pt>
                <c:pt idx="81">
                  <c:v>2.2629443598987109E-4</c:v>
                </c:pt>
                <c:pt idx="82">
                  <c:v>2.3148577068532461E-4</c:v>
                </c:pt>
                <c:pt idx="83">
                  <c:v>2.3789566548693131E-4</c:v>
                </c:pt>
                <c:pt idx="84">
                  <c:v>2.4137461101858548E-4</c:v>
                </c:pt>
                <c:pt idx="85">
                  <c:v>2.448367378438121E-4</c:v>
                </c:pt>
                <c:pt idx="86">
                  <c:v>2.4828204604254722E-4</c:v>
                </c:pt>
                <c:pt idx="87">
                  <c:v>2.551167811937205E-4</c:v>
                </c:pt>
                <c:pt idx="88">
                  <c:v>2.6189509265250877E-4</c:v>
                </c:pt>
                <c:pt idx="89">
                  <c:v>2.6525630771878639E-4</c:v>
                </c:pt>
                <c:pt idx="90">
                  <c:v>2.6860070415857251E-4</c:v>
                </c:pt>
                <c:pt idx="91">
                  <c:v>2.7192828197186714E-4</c:v>
                </c:pt>
                <c:pt idx="92">
                  <c:v>2.7852759099111779E-4</c:v>
                </c:pt>
                <c:pt idx="93">
                  <c:v>2.8507040688019458E-4</c:v>
                </c:pt>
                <c:pt idx="94">
                  <c:v>2.8831389156103171E-4</c:v>
                </c:pt>
                <c:pt idx="95">
                  <c:v>2.9154055753544128E-4</c:v>
                </c:pt>
                <c:pt idx="96">
                  <c:v>2.9475040488335935E-4</c:v>
                </c:pt>
                <c:pt idx="97">
                  <c:v>3.0111428939605389E-4</c:v>
                </c:pt>
                <c:pt idx="98">
                  <c:v>3.074216080900527E-4</c:v>
                </c:pt>
                <c:pt idx="99">
                  <c:v>3.1054736222557722E-4</c:v>
                </c:pt>
                <c:pt idx="100">
                  <c:v>3.1365629781454629E-4</c:v>
                </c:pt>
                <c:pt idx="101">
                  <c:v>3.1674841469708781E-4</c:v>
                </c:pt>
                <c:pt idx="102">
                  <c:v>3.2287687595555781E-4</c:v>
                </c:pt>
                <c:pt idx="103">
                  <c:v>3.2894869588240283E-4</c:v>
                </c:pt>
                <c:pt idx="104">
                  <c:v>3.3195671963248685E-4</c:v>
                </c:pt>
                <c:pt idx="105">
                  <c:v>3.3491651068473516E-4</c:v>
                </c:pt>
                <c:pt idx="106">
                  <c:v>3.3770241275377089E-4</c:v>
                </c:pt>
                <c:pt idx="107">
                  <c:v>3.4259019962235016E-4</c:v>
                </c:pt>
                <c:pt idx="108">
                  <c:v>3.4679299120377038E-4</c:v>
                </c:pt>
                <c:pt idx="109">
                  <c:v>3.4855237823983032E-4</c:v>
                </c:pt>
                <c:pt idx="110">
                  <c:v>3.5010646230126952E-4</c:v>
                </c:pt>
                <c:pt idx="111">
                  <c:v>3.5145524346802404E-4</c:v>
                </c:pt>
                <c:pt idx="112">
                  <c:v>3.5346880928877056E-4</c:v>
                </c:pt>
                <c:pt idx="113">
                  <c:v>3.5479733758947418E-4</c:v>
                </c:pt>
                <c:pt idx="114">
                  <c:v>3.5511960364331685E-4</c:v>
                </c:pt>
                <c:pt idx="115">
                  <c:v>3.5523656664260272E-4</c:v>
                </c:pt>
                <c:pt idx="116">
                  <c:v>3.5514822658733181E-4</c:v>
                </c:pt>
                <c:pt idx="117">
                  <c:v>3.5428755177591142E-4</c:v>
                </c:pt>
                <c:pt idx="118">
                  <c:v>3.5274183622036048E-4</c:v>
                </c:pt>
                <c:pt idx="119">
                  <c:v>3.5162698113211377E-4</c:v>
                </c:pt>
                <c:pt idx="120">
                  <c:v>3.5030682298931026E-4</c:v>
                </c:pt>
                <c:pt idx="121">
                  <c:v>3.4878136179194996E-4</c:v>
                </c:pt>
                <c:pt idx="122">
                  <c:v>3.4504642692390064E-4</c:v>
                </c:pt>
                <c:pt idx="123">
                  <c:v>3.4062648717636534E-4</c:v>
                </c:pt>
                <c:pt idx="124">
                  <c:v>3.3807451102596531E-4</c:v>
                </c:pt>
                <c:pt idx="125">
                  <c:v>3.3531723190094453E-4</c:v>
                </c:pt>
                <c:pt idx="126">
                  <c:v>3.2696459803638334E-4</c:v>
                </c:pt>
                <c:pt idx="127">
                  <c:v>3.1939705352534986E-4</c:v>
                </c:pt>
                <c:pt idx="128">
                  <c:v>3.1715490545813907E-4</c:v>
                </c:pt>
                <c:pt idx="129">
                  <c:v>3.1503282958311729E-4</c:v>
                </c:pt>
                <c:pt idx="130">
                  <c:v>3.1118918823125341E-4</c:v>
                </c:pt>
                <c:pt idx="131">
                  <c:v>3.0774524984344964E-4</c:v>
                </c:pt>
                <c:pt idx="132">
                  <c:v>3.0622353580866957E-4</c:v>
                </c:pt>
                <c:pt idx="133">
                  <c:v>3.0482189396607851E-4</c:v>
                </c:pt>
                <c:pt idx="134">
                  <c:v>3.0354032439561252E-4</c:v>
                </c:pt>
                <c:pt idx="135">
                  <c:v>3.0137767878635202E-4</c:v>
                </c:pt>
                <c:pt idx="136">
                  <c:v>2.9961476963435985E-4</c:v>
                </c:pt>
                <c:pt idx="137">
                  <c:v>2.9893356166432739E-4</c:v>
                </c:pt>
                <c:pt idx="138">
                  <c:v>2.9837242604635605E-4</c:v>
                </c:pt>
                <c:pt idx="139">
                  <c:v>2.9793136278044585E-4</c:v>
                </c:pt>
                <c:pt idx="140">
                  <c:v>2.9744972295908667E-4</c:v>
                </c:pt>
                <c:pt idx="141">
                  <c:v>2.9736783267786393E-4</c:v>
                </c:pt>
                <c:pt idx="142">
                  <c:v>2.975271309324512E-4</c:v>
                </c:pt>
                <c:pt idx="143">
                  <c:v>2.9780650145916354E-4</c:v>
                </c:pt>
                <c:pt idx="144">
                  <c:v>2.9820594441787307E-4</c:v>
                </c:pt>
                <c:pt idx="145">
                  <c:v>2.9940532018990496E-4</c:v>
                </c:pt>
                <c:pt idx="146">
                  <c:v>3.0098184280902274E-4</c:v>
                </c:pt>
                <c:pt idx="147">
                  <c:v>3.0184606989891449E-4</c:v>
                </c:pt>
                <c:pt idx="148">
                  <c:v>3.0269479195155213E-4</c:v>
                </c:pt>
                <c:pt idx="149">
                  <c:v>3.0352800912680777E-4</c:v>
                </c:pt>
                <c:pt idx="150">
                  <c:v>3.0514301839978941E-4</c:v>
                </c:pt>
                <c:pt idx="151">
                  <c:v>3.0670582697567284E-4</c:v>
                </c:pt>
                <c:pt idx="152">
                  <c:v>3.074615189646579E-4</c:v>
                </c:pt>
                <c:pt idx="153">
                  <c:v>3.0820170583645279E-4</c:v>
                </c:pt>
                <c:pt idx="154">
                  <c:v>3.0892638775092962E-4</c:v>
                </c:pt>
                <c:pt idx="155">
                  <c:v>3.1032433556177352E-4</c:v>
                </c:pt>
                <c:pt idx="156">
                  <c:v>3.1167006495635974E-4</c:v>
                </c:pt>
                <c:pt idx="157">
                  <c:v>3.1231722168456599E-4</c:v>
                </c:pt>
                <c:pt idx="158">
                  <c:v>3.1294887345545419E-4</c:v>
                </c:pt>
                <c:pt idx="159">
                  <c:v>3.1356502010915221E-4</c:v>
                </c:pt>
                <c:pt idx="160">
                  <c:v>3.1474590525881752E-4</c:v>
                </c:pt>
                <c:pt idx="161">
                  <c:v>3.1587455659121133E-4</c:v>
                </c:pt>
                <c:pt idx="162">
                  <c:v>3.1641317813857484E-4</c:v>
                </c:pt>
                <c:pt idx="163">
                  <c:v>3.1693629472862028E-4</c:v>
                </c:pt>
                <c:pt idx="164">
                  <c:v>3.1744390620147556E-4</c:v>
                </c:pt>
                <c:pt idx="165">
                  <c:v>3.1840772741098533E-4</c:v>
                </c:pt>
                <c:pt idx="166">
                  <c:v>3.1931930196016367E-4</c:v>
                </c:pt>
                <c:pt idx="167">
                  <c:v>3.1974674220336397E-4</c:v>
                </c:pt>
                <c:pt idx="168">
                  <c:v>3.2014544711245208E-4</c:v>
                </c:pt>
                <c:pt idx="169">
                  <c:v>3.2051277032429937E-4</c:v>
                </c:pt>
                <c:pt idx="170">
                  <c:v>3.2114309840736155E-4</c:v>
                </c:pt>
                <c:pt idx="171">
                  <c:v>3.2166824835755392E-4</c:v>
                </c:pt>
                <c:pt idx="172">
                  <c:v>3.2187866412236588E-4</c:v>
                </c:pt>
                <c:pt idx="173">
                  <c:v>3.2205769826987307E-4</c:v>
                </c:pt>
                <c:pt idx="174">
                  <c:v>3.2220535080007551E-4</c:v>
                </c:pt>
                <c:pt idx="175">
                  <c:v>3.2239633973141224E-4</c:v>
                </c:pt>
                <c:pt idx="176">
                  <c:v>3.2248214610675063E-4</c:v>
                </c:pt>
                <c:pt idx="177">
                  <c:v>3.2247289103004562E-4</c:v>
                </c:pt>
                <c:pt idx="178">
                  <c:v>3.2243225457584401E-4</c:v>
                </c:pt>
                <c:pt idx="179">
                  <c:v>3.2236023650433765E-4</c:v>
                </c:pt>
                <c:pt idx="180">
                  <c:v>3.2211188351283226E-4</c:v>
                </c:pt>
                <c:pt idx="181">
                  <c:v>3.2175834900449729E-4</c:v>
                </c:pt>
                <c:pt idx="182">
                  <c:v>3.2152942332608347E-4</c:v>
                </c:pt>
                <c:pt idx="183">
                  <c:v>3.2126911611030096E-4</c:v>
                </c:pt>
                <c:pt idx="184">
                  <c:v>3.2097742735714974E-4</c:v>
                </c:pt>
                <c:pt idx="185">
                  <c:v>3.2028972972497627E-4</c:v>
                </c:pt>
                <c:pt idx="186">
                  <c:v>3.1949685713072995E-4</c:v>
                </c:pt>
                <c:pt idx="187">
                  <c:v>3.1904826077067128E-4</c:v>
                </c:pt>
                <c:pt idx="188">
                  <c:v>3.185682828732439E-4</c:v>
                </c:pt>
                <c:pt idx="189">
                  <c:v>3.1805692343844782E-4</c:v>
                </c:pt>
                <c:pt idx="190">
                  <c:v>3.1677983689526457E-4</c:v>
                </c:pt>
                <c:pt idx="191">
                  <c:v>3.1508083382369989E-4</c:v>
                </c:pt>
                <c:pt idx="192">
                  <c:v>3.1401245651707654E-4</c:v>
                </c:pt>
                <c:pt idx="193">
                  <c:v>3.1281267016680658E-4</c:v>
                </c:pt>
                <c:pt idx="194">
                  <c:v>3.1148147469295395E-4</c:v>
                </c:pt>
                <c:pt idx="195">
                  <c:v>3.0838131765520416E-4</c:v>
                </c:pt>
                <c:pt idx="196">
                  <c:v>3.0484260204133307E-4</c:v>
                </c:pt>
                <c:pt idx="197">
                  <c:v>3.0285436118937525E-4</c:v>
                </c:pt>
                <c:pt idx="198">
                  <c:v>3.0073471129377083E-4</c:v>
                </c:pt>
                <c:pt idx="199">
                  <c:v>2.9848365227458373E-4</c:v>
                </c:pt>
                <c:pt idx="200">
                  <c:v>2.935437434192778E-4</c:v>
                </c:pt>
                <c:pt idx="201">
                  <c:v>2.881653256014971E-4</c:v>
                </c:pt>
                <c:pt idx="202">
                  <c:v>2.8525722128414088E-4</c:v>
                </c:pt>
                <c:pt idx="203">
                  <c:v>2.8221770800307411E-4</c:v>
                </c:pt>
                <c:pt idx="204">
                  <c:v>2.790467855184886E-4</c:v>
                </c:pt>
                <c:pt idx="205">
                  <c:v>2.7226711653227653E-4</c:v>
                </c:pt>
                <c:pt idx="206">
                  <c:v>2.6504900554336075E-4</c:v>
                </c:pt>
                <c:pt idx="207">
                  <c:v>2.612210380004143E-4</c:v>
                </c:pt>
                <c:pt idx="208">
                  <c:v>2.5726166125394911E-4</c:v>
                </c:pt>
                <c:pt idx="209">
                  <c:v>2.5317087570364549E-4</c:v>
                </c:pt>
                <c:pt idx="210">
                  <c:v>2.4455144043145083E-4</c:v>
                </c:pt>
                <c:pt idx="211">
                  <c:v>2.3557868831680651E-4</c:v>
                </c:pt>
                <c:pt idx="212">
                  <c:v>2.3134112977274413E-4</c:v>
                </c:pt>
                <c:pt idx="213">
                  <c:v>2.2748243424963732E-4</c:v>
                </c:pt>
                <c:pt idx="214">
                  <c:v>2.2400260206723033E-4</c:v>
                </c:pt>
                <c:pt idx="215">
                  <c:v>2.183059467597559E-4</c:v>
                </c:pt>
                <c:pt idx="216">
                  <c:v>2.1387190370703024E-4</c:v>
                </c:pt>
                <c:pt idx="217">
                  <c:v>2.1228638678927325E-4</c:v>
                </c:pt>
                <c:pt idx="218">
                  <c:v>2.110797329724079E-4</c:v>
                </c:pt>
                <c:pt idx="219">
                  <c:v>2.1025194217649812E-4</c:v>
                </c:pt>
                <c:pt idx="220">
                  <c:v>2.0985935986317372E-4</c:v>
                </c:pt>
                <c:pt idx="221">
                  <c:v>2.1072940968203113E-4</c:v>
                </c:pt>
                <c:pt idx="222">
                  <c:v>2.1179593423070742E-4</c:v>
                </c:pt>
                <c:pt idx="223">
                  <c:v>2.1324132180033928E-4</c:v>
                </c:pt>
                <c:pt idx="224">
                  <c:v>2.1506557247086278E-4</c:v>
                </c:pt>
                <c:pt idx="225">
                  <c:v>2.1997708508081359E-4</c:v>
                </c:pt>
                <c:pt idx="226">
                  <c:v>2.2615120584212889E-4</c:v>
                </c:pt>
                <c:pt idx="227">
                  <c:v>2.2986977201711056E-4</c:v>
                </c:pt>
                <c:pt idx="228">
                  <c:v>2.3396720113311176E-4</c:v>
                </c:pt>
                <c:pt idx="229">
                  <c:v>2.384434935098767E-4</c:v>
                </c:pt>
                <c:pt idx="230">
                  <c:v>2.4865912715554828E-4</c:v>
                </c:pt>
                <c:pt idx="231">
                  <c:v>2.6013729458540524E-4</c:v>
                </c:pt>
                <c:pt idx="232">
                  <c:v>2.6650790286630865E-4</c:v>
                </c:pt>
                <c:pt idx="233">
                  <c:v>2.7315845017916729E-4</c:v>
                </c:pt>
                <c:pt idx="234">
                  <c:v>2.7969324000842732E-4</c:v>
                </c:pt>
                <c:pt idx="235">
                  <c:v>2.9204745110256169E-4</c:v>
                </c:pt>
                <c:pt idx="236">
                  <c:v>3.0368558284088465E-4</c:v>
                </c:pt>
                <c:pt idx="237">
                  <c:v>3.0914696434791722E-4</c:v>
                </c:pt>
                <c:pt idx="238">
                  <c:v>3.1439366422247872E-4</c:v>
                </c:pt>
                <c:pt idx="239">
                  <c:v>3.1942568238463309E-4</c:v>
                </c:pt>
                <c:pt idx="240">
                  <c:v>3.2877441308087896E-4</c:v>
                </c:pt>
                <c:pt idx="241">
                  <c:v>3.3740693758943507E-4</c:v>
                </c:pt>
                <c:pt idx="242">
                  <c:v>3.4136554694974564E-4</c:v>
                </c:pt>
                <c:pt idx="243">
                  <c:v>3.4510947475752118E-4</c:v>
                </c:pt>
                <c:pt idx="244">
                  <c:v>3.4863872061308143E-4</c:v>
                </c:pt>
                <c:pt idx="245">
                  <c:v>3.5498195665617516E-4</c:v>
                </c:pt>
                <c:pt idx="246">
                  <c:v>3.6060888675137903E-4</c:v>
                </c:pt>
                <c:pt idx="247">
                  <c:v>3.6306472364522335E-4</c:v>
                </c:pt>
                <c:pt idx="248">
                  <c:v>3.6530587898653266E-4</c:v>
                </c:pt>
                <c:pt idx="249">
                  <c:v>3.6733235237562667E-4</c:v>
                </c:pt>
                <c:pt idx="250">
                  <c:v>3.7067007498059468E-4</c:v>
                </c:pt>
                <c:pt idx="251">
                  <c:v>3.7329142816844296E-4</c:v>
                </c:pt>
                <c:pt idx="252">
                  <c:v>3.7424449259582104E-4</c:v>
                </c:pt>
                <c:pt idx="253">
                  <c:v>3.7498287523085594E-4</c:v>
                </c:pt>
                <c:pt idx="254">
                  <c:v>3.7550657599361159E-4</c:v>
                </c:pt>
                <c:pt idx="255">
                  <c:v>3.7583876387081716E-4</c:v>
                </c:pt>
                <c:pt idx="256">
                  <c:v>3.7549031675965239E-4</c:v>
                </c:pt>
                <c:pt idx="257">
                  <c:v>3.7515514351049717E-4</c:v>
                </c:pt>
                <c:pt idx="258">
                  <c:v>3.7481982357867594E-4</c:v>
                </c:pt>
                <c:pt idx="259">
                  <c:v>3.744843565645084E-4</c:v>
                </c:pt>
                <c:pt idx="260">
                  <c:v>3.7381332176344984E-4</c:v>
                </c:pt>
                <c:pt idx="261">
                  <c:v>3.7314102128149784E-4</c:v>
                </c:pt>
                <c:pt idx="262">
                  <c:v>3.7280482053425601E-4</c:v>
                </c:pt>
                <c:pt idx="263">
                  <c:v>3.7246847294447605E-4</c:v>
                </c:pt>
                <c:pt idx="264">
                  <c:v>3.7213197851215796E-4</c:v>
                </c:pt>
                <c:pt idx="265">
                  <c:v>3.7145888373224523E-4</c:v>
                </c:pt>
                <c:pt idx="266">
                  <c:v>3.7078453307692882E-4</c:v>
                </c:pt>
                <c:pt idx="267">
                  <c:v>3.7044730475166432E-4</c:v>
                </c:pt>
                <c:pt idx="268">
                  <c:v>3.7010992958386169E-4</c:v>
                </c:pt>
                <c:pt idx="269">
                  <c:v>3.6977240765345698E-4</c:v>
                </c:pt>
                <c:pt idx="270">
                  <c:v>3.690972530012715E-4</c:v>
                </c:pt>
                <c:pt idx="271">
                  <c:v>3.6842085214594533E-4</c:v>
                </c:pt>
                <c:pt idx="272">
                  <c:v>3.6808259624265816E-4</c:v>
                </c:pt>
                <c:pt idx="273">
                  <c:v>3.6774419365670497E-4</c:v>
                </c:pt>
                <c:pt idx="274">
                  <c:v>3.6740564414827759E-4</c:v>
                </c:pt>
                <c:pt idx="275">
                  <c:v>3.6672842951723794E-4</c:v>
                </c:pt>
                <c:pt idx="276">
                  <c:v>3.6606170310982122E-4</c:v>
                </c:pt>
                <c:pt idx="277">
                  <c:v>3.657927677558348E-4</c:v>
                </c:pt>
                <c:pt idx="278">
                  <c:v>3.6559403368663368E-4</c:v>
                </c:pt>
                <c:pt idx="279">
                  <c:v>3.6546550090221785E-4</c:v>
                </c:pt>
                <c:pt idx="280">
                  <c:v>3.6544281049266658E-4</c:v>
                </c:pt>
                <c:pt idx="281">
                  <c:v>3.6565338237259937E-4</c:v>
                </c:pt>
                <c:pt idx="282">
                  <c:v>3.6587585593217398E-4</c:v>
                </c:pt>
                <c:pt idx="283">
                  <c:v>3.6616853077653388E-4</c:v>
                </c:pt>
                <c:pt idx="284">
                  <c:v>3.6653140682574303E-4</c:v>
                </c:pt>
                <c:pt idx="285">
                  <c:v>3.6749153845327953E-4</c:v>
                </c:pt>
                <c:pt idx="286">
                  <c:v>3.6868492395036867E-4</c:v>
                </c:pt>
                <c:pt idx="287">
                  <c:v>3.6939880650344037E-4</c:v>
                </c:pt>
                <c:pt idx="288">
                  <c:v>3.7018289010148919E-4</c:v>
                </c:pt>
                <c:pt idx="289">
                  <c:v>3.7103717514419543E-4</c:v>
                </c:pt>
                <c:pt idx="290">
                  <c:v>3.7298013584319278E-4</c:v>
                </c:pt>
                <c:pt idx="291">
                  <c:v>3.7515632784312913E-4</c:v>
                </c:pt>
                <c:pt idx="292">
                  <c:v>3.7636161930976186E-4</c:v>
                </c:pt>
                <c:pt idx="293">
                  <c:v>3.7763711190130778E-4</c:v>
                </c:pt>
                <c:pt idx="294">
                  <c:v>3.7898280585757504E-4</c:v>
                </c:pt>
                <c:pt idx="295">
                  <c:v>3.8190860316866804E-4</c:v>
                </c:pt>
                <c:pt idx="296">
                  <c:v>3.8506759437062499E-4</c:v>
                </c:pt>
                <c:pt idx="297">
                  <c:v>3.8676429475081875E-4</c:v>
                </c:pt>
                <c:pt idx="298">
                  <c:v>3.8853119633586175E-4</c:v>
                </c:pt>
                <c:pt idx="299">
                  <c:v>3.9036951031690137E-4</c:v>
                </c:pt>
                <c:pt idx="300">
                  <c:v>3.9430237403159651E-4</c:v>
                </c:pt>
                <c:pt idx="301">
                  <c:v>3.9849260003776976E-4</c:v>
                </c:pt>
                <c:pt idx="302">
                  <c:v>4.0071704186850354E-4</c:v>
                </c:pt>
                <c:pt idx="303">
                  <c:v>4.0301895165129054E-4</c:v>
                </c:pt>
                <c:pt idx="304">
                  <c:v>4.0539832922625862E-4</c:v>
                </c:pt>
                <c:pt idx="305">
                  <c:v>4.1041577821587794E-4</c:v>
                </c:pt>
                <c:pt idx="306">
                  <c:v>4.15690517527878E-4</c:v>
                </c:pt>
                <c:pt idx="307">
                  <c:v>4.1845723414368763E-4</c:v>
                </c:pt>
                <c:pt idx="308">
                  <c:v>4.2130141855167835E-4</c:v>
                </c:pt>
                <c:pt idx="309">
                  <c:v>4.2422307083178623E-4</c:v>
                </c:pt>
                <c:pt idx="310">
                  <c:v>4.3032511580776145E-4</c:v>
                </c:pt>
                <c:pt idx="311">
                  <c:v>4.3668435811383688E-4</c:v>
                </c:pt>
                <c:pt idx="312">
                  <c:v>4.3999334951472235E-4</c:v>
                </c:pt>
                <c:pt idx="313">
                  <c:v>4.4337980878772498E-4</c:v>
                </c:pt>
                <c:pt idx="314">
                  <c:v>4.4684373577297265E-4</c:v>
                </c:pt>
                <c:pt idx="315">
                  <c:v>4.5403038869906709E-4</c:v>
                </c:pt>
                <c:pt idx="316">
                  <c:v>4.6147412251507092E-4</c:v>
                </c:pt>
                <c:pt idx="317">
                  <c:v>4.653253887809683E-4</c:v>
                </c:pt>
                <c:pt idx="318">
                  <c:v>4.6925412291898283E-4</c:v>
                </c:pt>
                <c:pt idx="319">
                  <c:v>4.7326032492911452E-4</c:v>
                </c:pt>
                <c:pt idx="320">
                  <c:v>4.8366414385547785E-4</c:v>
                </c:pt>
                <c:pt idx="321">
                  <c:v>4.9439624098646107E-4</c:v>
                </c:pt>
                <c:pt idx="322">
                  <c:v>4.9852458009702616E-4</c:v>
                </c:pt>
                <c:pt idx="323">
                  <c:v>5.0238771670763072E-4</c:v>
                </c:pt>
                <c:pt idx="324">
                  <c:v>1.3132395015169607E-3</c:v>
                </c:pt>
                <c:pt idx="325">
                  <c:v>5.151882405485253E-4</c:v>
                </c:pt>
                <c:pt idx="326">
                  <c:v>5.1772536561855986E-4</c:v>
                </c:pt>
                <c:pt idx="327">
                  <c:v>5.1999728842844206E-4</c:v>
                </c:pt>
                <c:pt idx="328">
                  <c:v>5.2200400889823584E-4</c:v>
                </c:pt>
                <c:pt idx="329">
                  <c:v>5.2513420795818888E-4</c:v>
                </c:pt>
                <c:pt idx="330">
                  <c:v>5.2737886721665461E-4</c:v>
                </c:pt>
                <c:pt idx="331">
                  <c:v>5.2805957582613416E-4</c:v>
                </c:pt>
                <c:pt idx="332">
                  <c:v>5.2847508217546135E-4</c:v>
                </c:pt>
                <c:pt idx="333">
                  <c:v>5.2862538618470012E-4</c:v>
                </c:pt>
                <c:pt idx="334">
                  <c:v>5.2804276074347456E-4</c:v>
                </c:pt>
                <c:pt idx="335">
                  <c:v>5.2657457842109068E-4</c:v>
                </c:pt>
                <c:pt idx="336">
                  <c:v>5.2539887064995128E-4</c:v>
                </c:pt>
                <c:pt idx="337">
                  <c:v>5.2395796037885134E-4</c:v>
                </c:pt>
                <c:pt idx="338">
                  <c:v>5.222518479275351E-4</c:v>
                </c:pt>
                <c:pt idx="339">
                  <c:v>5.1795636025531167E-4</c:v>
                </c:pt>
                <c:pt idx="340">
                  <c:v>5.1277537432170561E-4</c:v>
                </c:pt>
                <c:pt idx="341">
                  <c:v>5.0985715785323293E-4</c:v>
                </c:pt>
                <c:pt idx="342">
                  <c:v>5.0724327730122809E-4</c:v>
                </c:pt>
                <c:pt idx="343">
                  <c:v>5.0504764034897676E-4</c:v>
                </c:pt>
                <c:pt idx="344">
                  <c:v>5.0205121225666005E-4</c:v>
                </c:pt>
                <c:pt idx="345">
                  <c:v>5.0044752933686709E-4</c:v>
                </c:pt>
                <c:pt idx="346">
                  <c:v>5.0034311062319148E-4</c:v>
                </c:pt>
                <c:pt idx="347">
                  <c:v>5.0065693558920543E-4</c:v>
                </c:pt>
                <c:pt idx="348">
                  <c:v>5.0138900423490895E-4</c:v>
                </c:pt>
                <c:pt idx="349">
                  <c:v>5.0424799312054347E-4</c:v>
                </c:pt>
                <c:pt idx="350">
                  <c:v>5.0849971497513025E-4</c:v>
                </c:pt>
                <c:pt idx="351">
                  <c:v>5.1132300185940949E-4</c:v>
                </c:pt>
                <c:pt idx="352">
                  <c:v>5.1456453234344224E-4</c:v>
                </c:pt>
                <c:pt idx="353">
                  <c:v>5.1822430658710061E-4</c:v>
                </c:pt>
                <c:pt idx="354">
                  <c:v>5.2693877192311334E-4</c:v>
                </c:pt>
                <c:pt idx="355">
                  <c:v>5.3704584043856585E-4</c:v>
                </c:pt>
                <c:pt idx="356">
                  <c:v>5.4279683340041629E-4</c:v>
                </c:pt>
                <c:pt idx="357">
                  <c:v>5.4896606996202024E-4</c:v>
                </c:pt>
                <c:pt idx="358">
                  <c:v>5.5555355036318588E-4</c:v>
                </c:pt>
                <c:pt idx="359">
                  <c:v>5.7012356025509803E-4</c:v>
                </c:pt>
                <c:pt idx="360">
                  <c:v>5.8608591060327342E-4</c:v>
                </c:pt>
                <c:pt idx="361">
                  <c:v>5.947646105219917E-4</c:v>
                </c:pt>
                <c:pt idx="362">
                  <c:v>6.0386155428027166E-4</c:v>
                </c:pt>
                <c:pt idx="363">
                  <c:v>6.1337674203798542E-4</c:v>
                </c:pt>
                <c:pt idx="364">
                  <c:v>6.3293670046427053E-4</c:v>
                </c:pt>
                <c:pt idx="365">
                  <c:v>6.5206104068238346E-4</c:v>
                </c:pt>
                <c:pt idx="366">
                  <c:v>6.6135897750285721E-4</c:v>
                </c:pt>
                <c:pt idx="367">
                  <c:v>6.7049804060914653E-4</c:v>
                </c:pt>
                <c:pt idx="368">
                  <c:v>6.7947822992131535E-4</c:v>
                </c:pt>
                <c:pt idx="369">
                  <c:v>6.9691037828611968E-4</c:v>
                </c:pt>
                <c:pt idx="370">
                  <c:v>7.1381024914884961E-4</c:v>
                </c:pt>
                <c:pt idx="371">
                  <c:v>7.2199606941047989E-4</c:v>
                </c:pt>
                <c:pt idx="372">
                  <c:v>7.3002301579805362E-4</c:v>
                </c:pt>
                <c:pt idx="373">
                  <c:v>7.378910883115708E-4</c:v>
                </c:pt>
                <c:pt idx="374">
                  <c:v>7.5309922916488858E-4</c:v>
                </c:pt>
                <c:pt idx="375">
                  <c:v>7.6777463962507397E-4</c:v>
                </c:pt>
                <c:pt idx="376">
                  <c:v>7.7484834268837233E-4</c:v>
                </c:pt>
                <c:pt idx="377">
                  <c:v>7.8176317179767807E-4</c:v>
                </c:pt>
                <c:pt idx="378">
                  <c:v>7.8851912703292726E-4</c:v>
                </c:pt>
                <c:pt idx="379">
                  <c:v>8.0150324214933732E-4</c:v>
                </c:pt>
                <c:pt idx="380">
                  <c:v>8.1395420851393396E-4</c:v>
                </c:pt>
                <c:pt idx="381">
                  <c:v>8.199157939792201E-4</c:v>
                </c:pt>
                <c:pt idx="382">
                  <c:v>8.2571850549051362E-4</c:v>
                </c:pt>
                <c:pt idx="383">
                  <c:v>8.3136234296787848E-4</c:v>
                </c:pt>
                <c:pt idx="384">
                  <c:v>8.4205108635160286E-4</c:v>
                </c:pt>
                <c:pt idx="385">
                  <c:v>8.5205574364088932E-4</c:v>
                </c:pt>
                <c:pt idx="386">
                  <c:v>8.5671502132456112E-4</c:v>
                </c:pt>
                <c:pt idx="387">
                  <c:v>8.6116787748835577E-4</c:v>
                </c:pt>
                <c:pt idx="388">
                  <c:v>8.6541431221220932E-4</c:v>
                </c:pt>
                <c:pt idx="389">
                  <c:v>8.7322122796607005E-4</c:v>
                </c:pt>
                <c:pt idx="390">
                  <c:v>8.8033583582891595E-4</c:v>
                </c:pt>
                <c:pt idx="391">
                  <c:v>8.8355016303331979E-4</c:v>
                </c:pt>
                <c:pt idx="392">
                  <c:v>8.8655806863791042E-4</c:v>
                </c:pt>
                <c:pt idx="393">
                  <c:v>8.893595527226239E-4</c:v>
                </c:pt>
                <c:pt idx="394">
                  <c:v>8.9427667055552718E-4</c:v>
                </c:pt>
                <c:pt idx="395">
                  <c:v>8.9850127370283417E-4</c:v>
                </c:pt>
                <c:pt idx="396">
                  <c:v>9.0027064994835371E-4</c:v>
                </c:pt>
                <c:pt idx="397">
                  <c:v>9.0183360475393215E-4</c:v>
                </c:pt>
                <c:pt idx="398">
                  <c:v>9.0508206916339873E-4</c:v>
                </c:pt>
                <c:pt idx="399">
                  <c:v>9.0687648071074989E-4</c:v>
                </c:pt>
                <c:pt idx="400">
                  <c:v>9.0699448455744403E-4</c:v>
                </c:pt>
                <c:pt idx="401">
                  <c:v>9.0690606680432495E-4</c:v>
                </c:pt>
                <c:pt idx="402">
                  <c:v>9.0604343984779234E-4</c:v>
                </c:pt>
                <c:pt idx="403">
                  <c:v>9.0454093111702605E-4</c:v>
                </c:pt>
                <c:pt idx="404">
                  <c:v>9.0373691034706383E-4</c:v>
                </c:pt>
                <c:pt idx="405">
                  <c:v>9.0304297303944736E-4</c:v>
                </c:pt>
                <c:pt idx="406">
                  <c:v>9.0245911879449636E-4</c:v>
                </c:pt>
                <c:pt idx="407">
                  <c:v>9.0155328652530287E-4</c:v>
                </c:pt>
                <c:pt idx="408">
                  <c:v>9.0119109734665415E-4</c:v>
                </c:pt>
                <c:pt idx="409">
                  <c:v>9.0126774291654499E-4</c:v>
                </c:pt>
                <c:pt idx="410">
                  <c:v>9.0145447170897341E-4</c:v>
                </c:pt>
                <c:pt idx="411">
                  <c:v>9.0219713460015782E-4</c:v>
                </c:pt>
                <c:pt idx="412">
                  <c:v>9.0330221982348746E-4</c:v>
                </c:pt>
                <c:pt idx="413">
                  <c:v>9.0403936496841197E-4</c:v>
                </c:pt>
                <c:pt idx="414">
                  <c:v>9.0488659357568224E-4</c:v>
                </c:pt>
                <c:pt idx="415">
                  <c:v>9.0584390532555403E-4</c:v>
                </c:pt>
                <c:pt idx="416">
                  <c:v>9.0812776402771078E-4</c:v>
                </c:pt>
                <c:pt idx="417">
                  <c:v>9.107739853497776E-4</c:v>
                </c:pt>
                <c:pt idx="418">
                  <c:v>9.122817136120176E-4</c:v>
                </c:pt>
                <c:pt idx="419">
                  <c:v>9.1389952509679517E-4</c:v>
                </c:pt>
                <c:pt idx="420">
                  <c:v>9.1562741996398245E-4</c:v>
                </c:pt>
                <c:pt idx="421">
                  <c:v>9.1945250216163288E-4</c:v>
                </c:pt>
                <c:pt idx="422">
                  <c:v>9.2363983213772372E-4</c:v>
                </c:pt>
                <c:pt idx="423">
                  <c:v>9.2591814343734313E-4</c:v>
                </c:pt>
                <c:pt idx="424">
                  <c:v>9.2834178872180928E-4</c:v>
                </c:pt>
                <c:pt idx="425">
                  <c:v>9.3105177096042269E-4</c:v>
                </c:pt>
                <c:pt idx="426">
                  <c:v>9.3754613603280745E-4</c:v>
                </c:pt>
                <c:pt idx="427">
                  <c:v>9.4510757667976009E-4</c:v>
                </c:pt>
                <c:pt idx="428">
                  <c:v>9.4942549742071947E-4</c:v>
                </c:pt>
                <c:pt idx="429">
                  <c:v>9.5406500579819919E-4</c:v>
                </c:pt>
                <c:pt idx="430">
                  <c:v>9.5902610189213533E-4</c:v>
                </c:pt>
                <c:pt idx="431">
                  <c:v>9.700228669107247E-4</c:v>
                </c:pt>
                <c:pt idx="432">
                  <c:v>9.8208636383212422E-4</c:v>
                </c:pt>
                <c:pt idx="433">
                  <c:v>9.8865539874815056E-4</c:v>
                </c:pt>
                <c:pt idx="434">
                  <c:v>9.9554602154050542E-4</c:v>
                </c:pt>
                <c:pt idx="435">
                  <c:v>1.0027582321292527E-3</c:v>
                </c:pt>
                <c:pt idx="436">
                  <c:v>1.01825749293738E-3</c:v>
                </c:pt>
                <c:pt idx="437">
                  <c:v>1.0348229532475273E-3</c:v>
                </c:pt>
                <c:pt idx="438">
                  <c:v>1.0436431032978533E-3</c:v>
                </c:pt>
                <c:pt idx="439">
                  <c:v>1.0527848414643159E-3</c:v>
                </c:pt>
                <c:pt idx="440">
                  <c:v>1.0622481674271711E-3</c:v>
                </c:pt>
                <c:pt idx="441">
                  <c:v>1.0822500330309737E-3</c:v>
                </c:pt>
                <c:pt idx="442">
                  <c:v>1.1033173520402784E-3</c:v>
                </c:pt>
                <c:pt idx="443">
                  <c:v>1.1143886184239449E-3</c:v>
                </c:pt>
                <c:pt idx="444">
                  <c:v>1.1257814729237481E-3</c:v>
                </c:pt>
                <c:pt idx="445">
                  <c:v>1.1374959156995601E-3</c:v>
                </c:pt>
                <c:pt idx="446">
                  <c:v>1.1620005124513E-3</c:v>
                </c:pt>
                <c:pt idx="447">
                  <c:v>1.1873917080773566E-3</c:v>
                </c:pt>
                <c:pt idx="448">
                  <c:v>1.1996469264374809E-3</c:v>
                </c:pt>
                <c:pt idx="449">
                  <c:v>1.2111565668782021E-3</c:v>
                </c:pt>
                <c:pt idx="450">
                  <c:v>1.2219206297992002E-3</c:v>
                </c:pt>
                <c:pt idx="451">
                  <c:v>1.240967773821211E-3</c:v>
                </c:pt>
                <c:pt idx="452">
                  <c:v>1.2575211028487132E-3</c:v>
                </c:pt>
                <c:pt idx="453">
                  <c:v>1.2645572761726953E-3</c:v>
                </c:pt>
                <c:pt idx="454">
                  <c:v>1.2708478714973381E-3</c:v>
                </c:pt>
                <c:pt idx="455">
                  <c:v>1.2763928887427056E-3</c:v>
                </c:pt>
                <c:pt idx="456">
                  <c:v>1.2850022494603763E-3</c:v>
                </c:pt>
                <c:pt idx="457">
                  <c:v>1.2911171762119977E-3</c:v>
                </c:pt>
                <c:pt idx="458">
                  <c:v>1.2929343025014362E-3</c:v>
                </c:pt>
                <c:pt idx="459">
                  <c:v>1.2940058507115992E-3</c:v>
                </c:pt>
                <c:pt idx="460">
                  <c:v>1.2943318206826149E-3</c:v>
                </c:pt>
                <c:pt idx="461">
                  <c:v>1.2925031401156417E-3</c:v>
                </c:pt>
                <c:pt idx="462">
                  <c:v>1.2881799180153308E-3</c:v>
                </c:pt>
                <c:pt idx="463">
                  <c:v>1.2847779968705453E-3</c:v>
                </c:pt>
                <c:pt idx="464">
                  <c:v>1.2806304974866123E-3</c:v>
                </c:pt>
                <c:pt idx="465">
                  <c:v>1.275737420023404E-3</c:v>
                </c:pt>
                <c:pt idx="466">
                  <c:v>1.2634704389657969E-3</c:v>
                </c:pt>
                <c:pt idx="467">
                  <c:v>1.2489385911873541E-3</c:v>
                </c:pt>
                <c:pt idx="468">
                  <c:v>1.241693194744542E-3</c:v>
                </c:pt>
                <c:pt idx="469">
                  <c:v>1.2350777917191635E-3</c:v>
                </c:pt>
                <c:pt idx="470">
                  <c:v>1.2290923820312827E-3</c:v>
                </c:pt>
                <c:pt idx="471">
                  <c:v>1.2192256690912728E-3</c:v>
                </c:pt>
                <c:pt idx="472">
                  <c:v>1.2114506752958221E-3</c:v>
                </c:pt>
                <c:pt idx="473">
                  <c:v>1.2086152314960685E-3</c:v>
                </c:pt>
                <c:pt idx="474">
                  <c:v>1.2064097809538765E-3</c:v>
                </c:pt>
                <c:pt idx="475">
                  <c:v>1.20483432358931E-3</c:v>
                </c:pt>
                <c:pt idx="476">
                  <c:v>1.2037874110593094E-3</c:v>
                </c:pt>
                <c:pt idx="477">
                  <c:v>1.2048324251079379E-3</c:v>
                </c:pt>
                <c:pt idx="478">
                  <c:v>1.2064069333916905E-3</c:v>
                </c:pt>
                <c:pt idx="479">
                  <c:v>1.2086114346132604E-3</c:v>
                </c:pt>
                <c:pt idx="480">
                  <c:v>1.2114459292522639E-3</c:v>
                </c:pt>
                <c:pt idx="481">
                  <c:v>1.2192190245663426E-3</c:v>
                </c:pt>
                <c:pt idx="482">
                  <c:v>1.2290838391049164E-3</c:v>
                </c:pt>
                <c:pt idx="483">
                  <c:v>1.2350682996320472E-3</c:v>
                </c:pt>
                <c:pt idx="484">
                  <c:v>1.2416827534966757E-3</c:v>
                </c:pt>
                <c:pt idx="485">
                  <c:v>1.2489272006188656E-3</c:v>
                </c:pt>
                <c:pt idx="486">
                  <c:v>1.2655205215228449E-3</c:v>
                </c:pt>
                <c:pt idx="487">
                  <c:v>1.284204923361898E-3</c:v>
                </c:pt>
                <c:pt idx="488">
                  <c:v>1.2945993377311282E-3</c:v>
                </c:pt>
                <c:pt idx="489">
                  <c:v>1.3056237457576003E-3</c:v>
                </c:pt>
                <c:pt idx="490">
                  <c:v>1.31714018891671E-3</c:v>
                </c:pt>
                <c:pt idx="491">
                  <c:v>1.339794787540427E-3</c:v>
                </c:pt>
                <c:pt idx="492">
                  <c:v>1.36178022282607E-3</c:v>
                </c:pt>
                <c:pt idx="493">
                  <c:v>1.3724458380171001E-3</c:v>
                </c:pt>
                <c:pt idx="494">
                  <c:v>1.3829136957976829E-3</c:v>
                </c:pt>
                <c:pt idx="495">
                  <c:v>1.3931837962477545E-3</c:v>
                </c:pt>
                <c:pt idx="496">
                  <c:v>1.4130703522230448E-3</c:v>
                </c:pt>
                <c:pt idx="497">
                  <c:v>1.4322866238636323E-3</c:v>
                </c:pt>
                <c:pt idx="498">
                  <c:v>1.4415679371815315E-3</c:v>
                </c:pt>
                <c:pt idx="499">
                  <c:v>1.4506514930090475E-3</c:v>
                </c:pt>
                <c:pt idx="500">
                  <c:v>1.4595372913461802E-3</c:v>
                </c:pt>
                <c:pt idx="501">
                  <c:v>1.4766557532475133E-3</c:v>
                </c:pt>
                <c:pt idx="502">
                  <c:v>1.4931029096310056E-3</c:v>
                </c:pt>
                <c:pt idx="503">
                  <c:v>1.5009999203563495E-3</c:v>
                </c:pt>
                <c:pt idx="504">
                  <c:v>1.5086991735113742E-3</c:v>
                </c:pt>
                <c:pt idx="505">
                  <c:v>1.5162006690161434E-3</c:v>
                </c:pt>
                <c:pt idx="506">
                  <c:v>1.5305509752394642E-3</c:v>
                </c:pt>
                <c:pt idx="507">
                  <c:v>1.5442290751721544E-3</c:v>
                </c:pt>
                <c:pt idx="508">
                  <c:v>1.5507417826654546E-3</c:v>
                </c:pt>
                <c:pt idx="509">
                  <c:v>1.5570567325084994E-3</c:v>
                </c:pt>
                <c:pt idx="510">
                  <c:v>1.5631739246213527E-3</c:v>
                </c:pt>
                <c:pt idx="511">
                  <c:v>1.5747560050893838E-3</c:v>
                </c:pt>
                <c:pt idx="512">
                  <c:v>1.5856994738072672E-3</c:v>
                </c:pt>
                <c:pt idx="513">
                  <c:v>1.5910340222902164E-3</c:v>
                </c:pt>
                <c:pt idx="514">
                  <c:v>1.5963769575844111E-3</c:v>
                </c:pt>
                <c:pt idx="515">
                  <c:v>1.6017282800095956E-3</c:v>
                </c:pt>
                <c:pt idx="516">
                  <c:v>1.6124661035998855E-3</c:v>
                </c:pt>
                <c:pt idx="517">
                  <c:v>1.6232174393415733E-3</c:v>
                </c:pt>
                <c:pt idx="518">
                  <c:v>1.6611463671001303E-3</c:v>
                </c:pt>
                <c:pt idx="519">
                  <c:v>1.6994862573227465E-3</c:v>
                </c:pt>
                <c:pt idx="520">
                  <c:v>1.73823711024923E-3</c:v>
                </c:pt>
                <c:pt idx="521">
                  <c:v>1.7773989259595169E-3</c:v>
                </c:pt>
                <c:pt idx="522">
                  <c:v>1.8169717044536071E-3</c:v>
                </c:pt>
                <c:pt idx="523">
                  <c:v>1.856955446051245E-3</c:v>
                </c:pt>
                <c:pt idx="524">
                  <c:v>1.8973501506724944E-3</c:v>
                </c:pt>
                <c:pt idx="525">
                  <c:v>1.9381558187170356E-3</c:v>
                </c:pt>
                <c:pt idx="526">
                  <c:v>1.9793724501848686E-3</c:v>
                </c:pt>
                <c:pt idx="527">
                  <c:v>2.0210000452358656E-3</c:v>
                </c:pt>
                <c:pt idx="528">
                  <c:v>2.0630386039499626E-3</c:v>
                </c:pt>
                <c:pt idx="529">
                  <c:v>2.1176920448429115E-3</c:v>
                </c:pt>
                <c:pt idx="530">
                  <c:v>2.1606699498377679E-3</c:v>
                </c:pt>
                <c:pt idx="531">
                  <c:v>2.1978352479568031E-3</c:v>
                </c:pt>
                <c:pt idx="532">
                  <c:v>2.2415763721994608E-3</c:v>
                </c:pt>
                <c:pt idx="533">
                  <c:v>2.2857284610644513E-3</c:v>
                </c:pt>
                <c:pt idx="534">
                  <c:v>2.3302915143919023E-3</c:v>
                </c:pt>
                <c:pt idx="535">
                  <c:v>2.3752655325814942E-3</c:v>
                </c:pt>
                <c:pt idx="536">
                  <c:v>2.420650515713163E-3</c:v>
                </c:pt>
                <c:pt idx="537">
                  <c:v>2.4664464638668449E-3</c:v>
                </c:pt>
                <c:pt idx="538">
                  <c:v>2.5126533773622839E-3</c:v>
                </c:pt>
                <c:pt idx="539">
                  <c:v>2.5592712561994801E-3</c:v>
                </c:pt>
                <c:pt idx="540">
                  <c:v>2.6063001006182418E-3</c:v>
                </c:pt>
                <c:pt idx="541">
                  <c:v>2.653739910778441E-3</c:v>
                </c:pt>
                <c:pt idx="542">
                  <c:v>2.7015906868399497E-3</c:v>
                </c:pt>
                <c:pt idx="543">
                  <c:v>2.7637169815886153E-3</c:v>
                </c:pt>
                <c:pt idx="544">
                  <c:v>2.7985251372264486E-3</c:v>
                </c:pt>
                <c:pt idx="545">
                  <c:v>2.8476088118711829E-3</c:v>
                </c:pt>
                <c:pt idx="546">
                  <c:v>2.8971034530567152E-3</c:v>
                </c:pt>
                <c:pt idx="547">
                  <c:v>2.9541719819192735E-3</c:v>
                </c:pt>
                <c:pt idx="548">
                  <c:v>2.9973256359294709E-3</c:v>
                </c:pt>
                <c:pt idx="549">
                  <c:v>3.0480531777765663E-3</c:v>
                </c:pt>
                <c:pt idx="550">
                  <c:v>3.0991916869638203E-3</c:v>
                </c:pt>
                <c:pt idx="551">
                  <c:v>3.150741163491233E-3</c:v>
                </c:pt>
                <c:pt idx="552">
                  <c:v>3.2027016076785486E-3</c:v>
                </c:pt>
                <c:pt idx="553">
                  <c:v>3.2550730196856392E-3</c:v>
                </c:pt>
                <c:pt idx="554">
                  <c:v>3.3078553995125048E-3</c:v>
                </c:pt>
                <c:pt idx="555">
                  <c:v>3.3610487474788897E-3</c:v>
                </c:pt>
                <c:pt idx="556">
                  <c:v>3.414653063824602E-3</c:v>
                </c:pt>
                <c:pt idx="557">
                  <c:v>3.4686683486295777E-3</c:v>
                </c:pt>
                <c:pt idx="558">
                  <c:v>3.5230946020536891E-3</c:v>
                </c:pt>
                <c:pt idx="559">
                  <c:v>3.5779318244166802E-3</c:v>
                </c:pt>
                <c:pt idx="560">
                  <c:v>3.6331800158784233E-3</c:v>
                </c:pt>
                <c:pt idx="561">
                  <c:v>3.6888391765188544E-3</c:v>
                </c:pt>
                <c:pt idx="562">
                  <c:v>3.7449093065777816E-3</c:v>
                </c:pt>
                <c:pt idx="563">
                  <c:v>3.8013904062950132E-3</c:v>
                </c:pt>
                <c:pt idx="564">
                  <c:v>3.8582824757504852E-3</c:v>
                </c:pt>
                <c:pt idx="565">
                  <c:v>3.9155855153438779E-3</c:v>
                </c:pt>
                <c:pt idx="566">
                  <c:v>3.9732995250751912E-3</c:v>
                </c:pt>
                <c:pt idx="567">
                  <c:v>4.0314245051842335E-3</c:v>
                </c:pt>
                <c:pt idx="568">
                  <c:v>4.0899496520729883E-3</c:v>
                </c:pt>
                <c:pt idx="569">
                  <c:v>4.1485724569234605E-3</c:v>
                </c:pt>
                <c:pt idx="570">
                  <c:v>4.2071524690445727E-3</c:v>
                </c:pt>
                <c:pt idx="571">
                  <c:v>4.265689688516261E-3</c:v>
                </c:pt>
                <c:pt idx="572">
                  <c:v>4.3241841154184613E-3</c:v>
                </c:pt>
                <c:pt idx="573">
                  <c:v>4.3826357495113655E-3</c:v>
                </c:pt>
                <c:pt idx="574">
                  <c:v>4.4410445909548457E-3</c:v>
                </c:pt>
                <c:pt idx="575">
                  <c:v>4.4994106395890299E-3</c:v>
                </c:pt>
                <c:pt idx="576">
                  <c:v>4.557733895493854E-3</c:v>
                </c:pt>
                <c:pt idx="577">
                  <c:v>4.6160143586693181E-3</c:v>
                </c:pt>
                <c:pt idx="578">
                  <c:v>4.67425202895555E-3</c:v>
                </c:pt>
                <c:pt idx="579">
                  <c:v>4.7324469064324859E-3</c:v>
                </c:pt>
                <c:pt idx="580">
                  <c:v>4.7905989911001257E-3</c:v>
                </c:pt>
                <c:pt idx="581">
                  <c:v>4.8653030777767725E-3</c:v>
                </c:pt>
                <c:pt idx="582">
                  <c:v>4.9233573501261674E-3</c:v>
                </c:pt>
                <c:pt idx="583">
                  <c:v>4.9730840953277067E-3</c:v>
                </c:pt>
                <c:pt idx="584">
                  <c:v>5.0310588950885915E-3</c:v>
                </c:pt>
                <c:pt idx="585">
                  <c:v>5.0889909019602442E-3</c:v>
                </c:pt>
                <c:pt idx="586">
                  <c:v>5.1468801157827926E-3</c:v>
                </c:pt>
                <c:pt idx="587">
                  <c:v>5.2047265367161089E-3</c:v>
                </c:pt>
                <c:pt idx="588">
                  <c:v>5.2625301645203848E-3</c:v>
                </c:pt>
                <c:pt idx="589">
                  <c:v>5.3202909993554925E-3</c:v>
                </c:pt>
                <c:pt idx="590">
                  <c:v>5.378009041141496E-3</c:v>
                </c:pt>
                <c:pt idx="591">
                  <c:v>5.4356842897984592E-3</c:v>
                </c:pt>
                <c:pt idx="592">
                  <c:v>5.4933167454063181E-3</c:v>
                </c:pt>
                <c:pt idx="593">
                  <c:v>5.5509064078851367E-3</c:v>
                </c:pt>
                <c:pt idx="594">
                  <c:v>5.6084532772349149E-3</c:v>
                </c:pt>
                <c:pt idx="595">
                  <c:v>5.6659573534556529E-3</c:v>
                </c:pt>
                <c:pt idx="596">
                  <c:v>5.7234186364674144E-3</c:v>
                </c:pt>
                <c:pt idx="597">
                  <c:v>5.7808371262701996E-3</c:v>
                </c:pt>
                <c:pt idx="598">
                  <c:v>5.8628844950892045E-3</c:v>
                </c:pt>
                <c:pt idx="599">
                  <c:v>5.903732647709603E-3</c:v>
                </c:pt>
                <c:pt idx="600">
                  <c:v>5.9528358363447609E-3</c:v>
                </c:pt>
                <c:pt idx="601">
                  <c:v>6.0100831531517684E-3</c:v>
                </c:pt>
                <c:pt idx="602">
                  <c:v>6.0672876765899275E-3</c:v>
                </c:pt>
                <c:pt idx="603">
                  <c:v>6.1244494068191102E-3</c:v>
                </c:pt>
                <c:pt idx="604">
                  <c:v>6.1815683436794444E-3</c:v>
                </c:pt>
                <c:pt idx="605">
                  <c:v>6.2386444871709301E-3</c:v>
                </c:pt>
                <c:pt idx="606">
                  <c:v>6.2956778372935673E-3</c:v>
                </c:pt>
                <c:pt idx="607">
                  <c:v>6.3526683940473561E-3</c:v>
                </c:pt>
                <c:pt idx="608">
                  <c:v>6.4096161572724242E-3</c:v>
                </c:pt>
                <c:pt idx="609">
                  <c:v>6.4665211271286438E-3</c:v>
                </c:pt>
                <c:pt idx="610">
                  <c:v>6.5233833034561428E-3</c:v>
                </c:pt>
                <c:pt idx="611">
                  <c:v>6.5802026864147933E-3</c:v>
                </c:pt>
                <c:pt idx="612">
                  <c:v>6.6369792757647872E-3</c:v>
                </c:pt>
                <c:pt idx="613">
                  <c:v>6.6937130716659965E-3</c:v>
                </c:pt>
                <c:pt idx="614">
                  <c:v>6.7504040739585491E-3</c:v>
                </c:pt>
                <c:pt idx="615">
                  <c:v>6.8070522827223812E-3</c:v>
                </c:pt>
                <c:pt idx="616">
                  <c:v>6.8636576979574926E-3</c:v>
                </c:pt>
                <c:pt idx="617">
                  <c:v>6.9202203195040113E-3</c:v>
                </c:pt>
                <c:pt idx="618">
                  <c:v>6.9767401474418733E-3</c:v>
                </c:pt>
                <c:pt idx="619">
                  <c:v>7.0332171816911426E-3</c:v>
                </c:pt>
                <c:pt idx="620">
                  <c:v>7.0896555219324142E-3</c:v>
                </c:pt>
                <c:pt idx="621">
                  <c:v>7.1461699557051617E-3</c:v>
                </c:pt>
                <c:pt idx="622">
                  <c:v>7.2028137774982071E-3</c:v>
                </c:pt>
                <c:pt idx="623">
                  <c:v>7.2595869873115504E-3</c:v>
                </c:pt>
                <c:pt idx="624">
                  <c:v>7.3164895852251277E-3</c:v>
                </c:pt>
                <c:pt idx="625">
                  <c:v>7.3735215713188751E-3</c:v>
                </c:pt>
                <c:pt idx="626">
                  <c:v>7.4306829455128565E-3</c:v>
                </c:pt>
                <c:pt idx="627">
                  <c:v>7.48797370804688E-3</c:v>
                </c:pt>
                <c:pt idx="628">
                  <c:v>7.5453938588410097E-3</c:v>
                </c:pt>
                <c:pt idx="629">
                  <c:v>7.6029433981350536E-3</c:v>
                </c:pt>
                <c:pt idx="630">
                  <c:v>7.6606223258490758E-3</c:v>
                </c:pt>
                <c:pt idx="631">
                  <c:v>7.7184306420630122E-3</c:v>
                </c:pt>
                <c:pt idx="632">
                  <c:v>7.7763683469367351E-3</c:v>
                </c:pt>
                <c:pt idx="633">
                  <c:v>7.8595334098796599E-3</c:v>
                </c:pt>
                <c:pt idx="634">
                  <c:v>7.9177878973002436E-3</c:v>
                </c:pt>
                <c:pt idx="635">
                  <c:v>7.9593006231437613E-3</c:v>
                </c:pt>
                <c:pt idx="636">
                  <c:v>8.0177743669906931E-3</c:v>
                </c:pt>
                <c:pt idx="637">
                  <c:v>8.0763774998970916E-3</c:v>
                </c:pt>
                <c:pt idx="638">
                  <c:v>8.1351100216231487E-3</c:v>
                </c:pt>
                <c:pt idx="639">
                  <c:v>8.1939719324086724E-3</c:v>
                </c:pt>
                <c:pt idx="640">
                  <c:v>8.2529632323335989E-3</c:v>
                </c:pt>
                <c:pt idx="641">
                  <c:v>8.3120839213979281E-3</c:v>
                </c:pt>
                <c:pt idx="642">
                  <c:v>8.3713339996815961E-3</c:v>
                </c:pt>
                <c:pt idx="643">
                  <c:v>8.430713467264539E-3</c:v>
                </c:pt>
                <c:pt idx="644">
                  <c:v>8.4902223241467567E-3</c:v>
                </c:pt>
                <c:pt idx="645">
                  <c:v>8.5498605704881214E-3</c:v>
                </c:pt>
                <c:pt idx="646">
                  <c:v>8.6096282063685692E-3</c:v>
                </c:pt>
                <c:pt idx="647">
                  <c:v>8.6695252317081639E-3</c:v>
                </c:pt>
                <c:pt idx="648">
                  <c:v>8.7471534963405873E-3</c:v>
                </c:pt>
                <c:pt idx="649">
                  <c:v>8.8241402901445554E-3</c:v>
                </c:pt>
                <c:pt idx="650">
                  <c:v>8.8844994215975248E-3</c:v>
                </c:pt>
                <c:pt idx="651">
                  <c:v>8.9536397225220554E-3</c:v>
                </c:pt>
                <c:pt idx="652">
                  <c:v>9.0056058540000095E-3</c:v>
                </c:pt>
                <c:pt idx="653">
                  <c:v>9.0663531551093968E-3</c:v>
                </c:pt>
                <c:pt idx="654">
                  <c:v>9.1272298463174195E-3</c:v>
                </c:pt>
                <c:pt idx="655">
                  <c:v>9.1882359275441416E-3</c:v>
                </c:pt>
                <c:pt idx="656">
                  <c:v>9.2493713989494353E-3</c:v>
                </c:pt>
                <c:pt idx="657">
                  <c:v>9.3106362606132365E-3</c:v>
                </c:pt>
                <c:pt idx="658">
                  <c:v>9.3720305126154813E-3</c:v>
                </c:pt>
                <c:pt idx="659">
                  <c:v>9.4335541549561697E-3</c:v>
                </c:pt>
                <c:pt idx="660">
                  <c:v>9.4952071877152378E-3</c:v>
                </c:pt>
                <c:pt idx="661">
                  <c:v>9.5569896109726216E-3</c:v>
                </c:pt>
                <c:pt idx="662">
                  <c:v>9.6189014248082572E-3</c:v>
                </c:pt>
                <c:pt idx="663">
                  <c:v>9.6809426292221445E-3</c:v>
                </c:pt>
                <c:pt idx="664">
                  <c:v>9.7431132244540919E-3</c:v>
                </c:pt>
                <c:pt idx="665">
                  <c:v>9.8054132103442271E-3</c:v>
                </c:pt>
                <c:pt idx="666">
                  <c:v>9.8678425870524222E-3</c:v>
                </c:pt>
                <c:pt idx="667">
                  <c:v>9.9304013548184855E-3</c:v>
                </c:pt>
                <c:pt idx="668">
                  <c:v>9.9930895133226727E-3</c:v>
                </c:pt>
                <c:pt idx="669">
                  <c:v>1.00559070630446E-2</c:v>
                </c:pt>
                <c:pt idx="670">
                  <c:v>1.011885400374446E-2</c:v>
                </c:pt>
                <c:pt idx="671">
                  <c:v>1.0181930335741995E-2</c:v>
                </c:pt>
                <c:pt idx="672">
                  <c:v>1.024507032114208E-2</c:v>
                </c:pt>
                <c:pt idx="673">
                  <c:v>1.0308043338982387E-2</c:v>
                </c:pt>
                <c:pt idx="674">
                  <c:v>1.0370828913641716E-2</c:v>
                </c:pt>
                <c:pt idx="675">
                  <c:v>1.0433427044800325E-2</c:v>
                </c:pt>
                <c:pt idx="676">
                  <c:v>1.0495837732378277E-2</c:v>
                </c:pt>
                <c:pt idx="677">
                  <c:v>1.0558060976375572E-2</c:v>
                </c:pt>
                <c:pt idx="678">
                  <c:v>1.0620096776712273E-2</c:v>
                </c:pt>
                <c:pt idx="679">
                  <c:v>1.0681945133148574E-2</c:v>
                </c:pt>
                <c:pt idx="680">
                  <c:v>1.0743606045764409E-2</c:v>
                </c:pt>
                <c:pt idx="681">
                  <c:v>1.0805079514399907E-2</c:v>
                </c:pt>
                <c:pt idx="682">
                  <c:v>1.0866365538815259E-2</c:v>
                </c:pt>
                <c:pt idx="683">
                  <c:v>1.0927464119090402E-2</c:v>
                </c:pt>
                <c:pt idx="684">
                  <c:v>1.0988375255145399E-2</c:v>
                </c:pt>
                <c:pt idx="685">
                  <c:v>1.1057758458328237E-2</c:v>
                </c:pt>
                <c:pt idx="686">
                  <c:v>1.1118267927683334E-2</c:v>
                </c:pt>
                <c:pt idx="687">
                  <c:v>1.1169983996470734E-2</c:v>
                </c:pt>
                <c:pt idx="688">
                  <c:v>1.1230145354446108E-2</c:v>
                </c:pt>
                <c:pt idx="689">
                  <c:v>1.1290119267561849E-2</c:v>
                </c:pt>
                <c:pt idx="690">
                  <c:v>1.1349905735897892E-2</c:v>
                </c:pt>
                <c:pt idx="691">
                  <c:v>1.1409504759214428E-2</c:v>
                </c:pt>
                <c:pt idx="692">
                  <c:v>1.1468916337511459E-2</c:v>
                </c:pt>
                <c:pt idx="693">
                  <c:v>1.1528140470709047E-2</c:v>
                </c:pt>
                <c:pt idx="694">
                  <c:v>1.1587177158647322E-2</c:v>
                </c:pt>
                <c:pt idx="695">
                  <c:v>1.1646026401246345E-2</c:v>
                </c:pt>
                <c:pt idx="696">
                  <c:v>1.1704688198506119E-2</c:v>
                </c:pt>
                <c:pt idx="697">
                  <c:v>1.1763162550186834E-2</c:v>
                </c:pt>
                <c:pt idx="698">
                  <c:v>1.1821449456288491E-2</c:v>
                </c:pt>
                <c:pt idx="699">
                  <c:v>1.1896114333689312E-2</c:v>
                </c:pt>
                <c:pt idx="700">
                  <c:v>1.1937460931434885E-2</c:v>
                </c:pt>
                <c:pt idx="701">
                  <c:v>1.1995185500159877E-2</c:v>
                </c:pt>
                <c:pt idx="702">
                  <c:v>1.2052722623066003E-2</c:v>
                </c:pt>
                <c:pt idx="703">
                  <c:v>1.2110072299833519E-2</c:v>
                </c:pt>
                <c:pt idx="704">
                  <c:v>1.2167234530462423E-2</c:v>
                </c:pt>
                <c:pt idx="705">
                  <c:v>1.2224209314952716E-2</c:v>
                </c:pt>
                <c:pt idx="706">
                  <c:v>1.2280996652984655E-2</c:v>
                </c:pt>
                <c:pt idx="707">
                  <c:v>1.233759654471811E-2</c:v>
                </c:pt>
                <c:pt idx="708">
                  <c:v>1.239400898999321E-2</c:v>
                </c:pt>
                <c:pt idx="709">
                  <c:v>1.2450233988570147E-2</c:v>
                </c:pt>
                <c:pt idx="710">
                  <c:v>1.2506271540528857E-2</c:v>
                </c:pt>
                <c:pt idx="711">
                  <c:v>1.2562121645789404E-2</c:v>
                </c:pt>
                <c:pt idx="712">
                  <c:v>1.2617784304191915E-2</c:v>
                </c:pt>
                <c:pt idx="713">
                  <c:v>1.2673259515576518E-2</c:v>
                </c:pt>
                <c:pt idx="714">
                  <c:v>1.272854728002315E-2</c:v>
                </c:pt>
                <c:pt idx="715">
                  <c:v>1.2783647597371939E-2</c:v>
                </c:pt>
                <c:pt idx="716">
                  <c:v>1.2838560467542948E-2</c:v>
                </c:pt>
                <c:pt idx="717">
                  <c:v>1.2893285890456241E-2</c:v>
                </c:pt>
                <c:pt idx="718">
                  <c:v>1.2947823865951946E-2</c:v>
                </c:pt>
                <c:pt idx="719">
                  <c:v>1.3002174394030064E-2</c:v>
                </c:pt>
                <c:pt idx="720">
                  <c:v>1.3056337474530721E-2</c:v>
                </c:pt>
                <c:pt idx="721">
                  <c:v>1.3110313107453919E-2</c:v>
                </c:pt>
                <c:pt idx="722">
                  <c:v>1.3164101292639785E-2</c:v>
                </c:pt>
                <c:pt idx="723">
                  <c:v>1.3217702030168255E-2</c:v>
                </c:pt>
                <c:pt idx="724">
                  <c:v>1.3271135181032179E-2</c:v>
                </c:pt>
                <c:pt idx="725">
                  <c:v>1.3324518839645805E-2</c:v>
                </c:pt>
                <c:pt idx="726">
                  <c:v>1.3377872867241791E-2</c:v>
                </c:pt>
                <c:pt idx="727">
                  <c:v>1.3431197263820138E-2</c:v>
                </c:pt>
                <c:pt idx="728">
                  <c:v>1.3484492029460782E-2</c:v>
                </c:pt>
                <c:pt idx="729">
                  <c:v>1.3537757164083786E-2</c:v>
                </c:pt>
                <c:pt idx="730">
                  <c:v>1.3590992667609214E-2</c:v>
                </c:pt>
                <c:pt idx="731">
                  <c:v>1.3644198540037067E-2</c:v>
                </c:pt>
                <c:pt idx="732">
                  <c:v>1.369737478144728E-2</c:v>
                </c:pt>
                <c:pt idx="733">
                  <c:v>1.3750521391839854E-2</c:v>
                </c:pt>
                <c:pt idx="734">
                  <c:v>1.380363837097498E-2</c:v>
                </c:pt>
                <c:pt idx="735">
                  <c:v>1.3856725719172402E-2</c:v>
                </c:pt>
                <c:pt idx="736">
                  <c:v>1.3909783436192313E-2</c:v>
                </c:pt>
                <c:pt idx="737">
                  <c:v>1.3962811522034713E-2</c:v>
                </c:pt>
                <c:pt idx="738">
                  <c:v>1.40158099766996E-2</c:v>
                </c:pt>
                <c:pt idx="739">
                  <c:v>1.4068778800266912E-2</c:v>
                </c:pt>
                <c:pt idx="740">
                  <c:v>1.4121717992656713E-2</c:v>
                </c:pt>
                <c:pt idx="741">
                  <c:v>1.4174627553869001E-2</c:v>
                </c:pt>
                <c:pt idx="742">
                  <c:v>1.4227507483903779E-2</c:v>
                </c:pt>
                <c:pt idx="743">
                  <c:v>1.4280357782681108E-2</c:v>
                </c:pt>
                <c:pt idx="744">
                  <c:v>1.433317845020099E-2</c:v>
                </c:pt>
                <c:pt idx="745">
                  <c:v>1.438596948654336E-2</c:v>
                </c:pt>
                <c:pt idx="746">
                  <c:v>1.4438730891628282E-2</c:v>
                </c:pt>
                <c:pt idx="747">
                  <c:v>1.4491462665375821E-2</c:v>
                </c:pt>
                <c:pt idx="748">
                  <c:v>1.4544164807945847E-2</c:v>
                </c:pt>
                <c:pt idx="749">
                  <c:v>1.4596837319178491E-2</c:v>
                </c:pt>
                <c:pt idx="750">
                  <c:v>1.4649480199153686E-2</c:v>
                </c:pt>
                <c:pt idx="751">
                  <c:v>1.4702093447711562E-2</c:v>
                </c:pt>
                <c:pt idx="752">
                  <c:v>1.4754677065091926E-2</c:v>
                </c:pt>
                <c:pt idx="753">
                  <c:v>1.4822241033032313E-2</c:v>
                </c:pt>
                <c:pt idx="754">
                  <c:v>1.4859755405600694E-2</c:v>
                </c:pt>
                <c:pt idx="755">
                  <c:v>1.4912250128809035E-2</c:v>
                </c:pt>
                <c:pt idx="756">
                  <c:v>1.4964715220679992E-2</c:v>
                </c:pt>
                <c:pt idx="757">
                  <c:v>1.5017150681053693E-2</c:v>
                </c:pt>
                <c:pt idx="758">
                  <c:v>1.506955651009001E-2</c:v>
                </c:pt>
                <c:pt idx="759">
                  <c:v>1.5121932707709007E-2</c:v>
                </c:pt>
                <c:pt idx="760">
                  <c:v>1.5174279273910685E-2</c:v>
                </c:pt>
                <c:pt idx="761">
                  <c:v>1.5226596208695042E-2</c:v>
                </c:pt>
                <c:pt idx="762">
                  <c:v>1.5278883511902208E-2</c:v>
                </c:pt>
                <c:pt idx="763">
                  <c:v>1.533114118377199E-2</c:v>
                </c:pt>
                <c:pt idx="764">
                  <c:v>1.538336922406458E-2</c:v>
                </c:pt>
                <c:pt idx="765">
                  <c:v>1.5435567632859915E-2</c:v>
                </c:pt>
                <c:pt idx="766">
                  <c:v>1.5487736410237929E-2</c:v>
                </c:pt>
                <c:pt idx="767">
                  <c:v>1.5539875555958815E-2</c:v>
                </c:pt>
                <c:pt idx="768">
                  <c:v>1.5591985070182446E-2</c:v>
                </c:pt>
                <c:pt idx="769">
                  <c:v>1.564406495290882E-2</c:v>
                </c:pt>
                <c:pt idx="770">
                  <c:v>1.5696115204058003E-2</c:v>
                </c:pt>
                <c:pt idx="771">
                  <c:v>1.5748135823629994E-2</c:v>
                </c:pt>
                <c:pt idx="772">
                  <c:v>1.5800126811624793E-2</c:v>
                </c:pt>
                <c:pt idx="773">
                  <c:v>1.5852088167962464E-2</c:v>
                </c:pt>
                <c:pt idx="774">
                  <c:v>1.5904019892722943E-2</c:v>
                </c:pt>
                <c:pt idx="775">
                  <c:v>1.595592198590623E-2</c:v>
                </c:pt>
                <c:pt idx="776">
                  <c:v>1.6007793058223641E-2</c:v>
                </c:pt>
                <c:pt idx="777">
                  <c:v>1.6059402512293985E-2</c:v>
                </c:pt>
                <c:pt idx="778">
                  <c:v>1.6110573926679805E-2</c:v>
                </c:pt>
                <c:pt idx="779">
                  <c:v>1.6161307301461036E-2</c:v>
                </c:pt>
                <c:pt idx="780">
                  <c:v>1.6211602636317934E-2</c:v>
                </c:pt>
                <c:pt idx="781">
                  <c:v>1.6261459931170563E-2</c:v>
                </c:pt>
                <c:pt idx="782">
                  <c:v>1.6310879185779115E-2</c:v>
                </c:pt>
                <c:pt idx="783">
                  <c:v>1.6359860399903781E-2</c:v>
                </c:pt>
                <c:pt idx="784">
                  <c:v>1.6408403573384689E-2</c:v>
                </c:pt>
                <c:pt idx="785">
                  <c:v>1.6456508706061967E-2</c:v>
                </c:pt>
                <c:pt idx="786">
                  <c:v>1.6504175797775744E-2</c:v>
                </c:pt>
                <c:pt idx="787">
                  <c:v>1.6551404848446083E-2</c:v>
                </c:pt>
                <c:pt idx="788">
                  <c:v>1.659819585775324E-2</c:v>
                </c:pt>
                <c:pt idx="789">
                  <c:v>1.6651134919527522E-2</c:v>
                </c:pt>
                <c:pt idx="790">
                  <c:v>1.6690463751638518E-2</c:v>
                </c:pt>
                <c:pt idx="791">
                  <c:v>1.6735940635976831E-2</c:v>
                </c:pt>
                <c:pt idx="792">
                  <c:v>1.6780979478312474E-2</c:v>
                </c:pt>
                <c:pt idx="793">
                  <c:v>1.6825580278485575E-2</c:v>
                </c:pt>
                <c:pt idx="794">
                  <c:v>1.6869743036416196E-2</c:v>
                </c:pt>
                <c:pt idx="795">
                  <c:v>1.6913467751784594E-2</c:v>
                </c:pt>
                <c:pt idx="796">
                  <c:v>1.6956754424510834E-2</c:v>
                </c:pt>
                <c:pt idx="797">
                  <c:v>1.6999603054514978E-2</c:v>
                </c:pt>
                <c:pt idx="798">
                  <c:v>1.7042013641557219E-2</c:v>
                </c:pt>
                <c:pt idx="799">
                  <c:v>1.7083986185477684E-2</c:v>
                </c:pt>
                <c:pt idx="800">
                  <c:v>1.7125520686116502E-2</c:v>
                </c:pt>
                <c:pt idx="801">
                  <c:v>1.71666171433138E-2</c:v>
                </c:pt>
                <c:pt idx="802">
                  <c:v>1.7207275557069579E-2</c:v>
                </c:pt>
                <c:pt idx="803">
                  <c:v>1.7247495926984158E-2</c:v>
                </c:pt>
                <c:pt idx="804">
                  <c:v>1.7298564174934583E-2</c:v>
                </c:pt>
                <c:pt idx="805">
                  <c:v>1.7326622535209779E-2</c:v>
                </c:pt>
                <c:pt idx="806">
                  <c:v>1.7365528773281014E-2</c:v>
                </c:pt>
                <c:pt idx="807">
                  <c:v>1.7409456664445599E-2</c:v>
                </c:pt>
                <c:pt idx="808">
                  <c:v>1.7442027116221226E-2</c:v>
                </c:pt>
                <c:pt idx="809">
                  <c:v>1.7479619220930331E-2</c:v>
                </c:pt>
                <c:pt idx="810">
                  <c:v>1.751677328091894E-2</c:v>
                </c:pt>
                <c:pt idx="811">
                  <c:v>1.7553489296107117E-2</c:v>
                </c:pt>
                <c:pt idx="812">
                  <c:v>1.7589767266175116E-2</c:v>
                </c:pt>
                <c:pt idx="813">
                  <c:v>1.7625607191282811E-2</c:v>
                </c:pt>
                <c:pt idx="814">
                  <c:v>1.7661009071190392E-2</c:v>
                </c:pt>
                <c:pt idx="815">
                  <c:v>1.7695972905658053E-2</c:v>
                </c:pt>
                <c:pt idx="816">
                  <c:v>1.7730498694605856E-2</c:v>
                </c:pt>
                <c:pt idx="817">
                  <c:v>1.7764586438033803E-2</c:v>
                </c:pt>
                <c:pt idx="818">
                  <c:v>1.7798236135622147E-2</c:v>
                </c:pt>
                <c:pt idx="819">
                  <c:v>1.7831447787370891E-2</c:v>
                </c:pt>
                <c:pt idx="820">
                  <c:v>1.7864221393200097E-2</c:v>
                </c:pt>
                <c:pt idx="821">
                  <c:v>1.7896556952869958E-2</c:v>
                </c:pt>
                <c:pt idx="822">
                  <c:v>1.7928454466300536E-2</c:v>
                </c:pt>
                <c:pt idx="823">
                  <c:v>1.7959913933411897E-2</c:v>
                </c:pt>
                <c:pt idx="824">
                  <c:v>1.7990935354044169E-2</c:v>
                </c:pt>
                <c:pt idx="825">
                  <c:v>1.8021518728117414E-2</c:v>
                </c:pt>
                <c:pt idx="826">
                  <c:v>1.8051664055551697E-2</c:v>
                </c:pt>
                <c:pt idx="827">
                  <c:v>1.8081371336187146E-2</c:v>
                </c:pt>
                <c:pt idx="828">
                  <c:v>1.8110641464987864E-2</c:v>
                </c:pt>
                <c:pt idx="829">
                  <c:v>1.8139623031734331E-2</c:v>
                </c:pt>
                <c:pt idx="830">
                  <c:v>1.8168429716531875E-2</c:v>
                </c:pt>
                <c:pt idx="831">
                  <c:v>1.8197061519300561E-2</c:v>
                </c:pt>
                <c:pt idx="832">
                  <c:v>1.8225518440120325E-2</c:v>
                </c:pt>
                <c:pt idx="833">
                  <c:v>1.8253800478831295E-2</c:v>
                </c:pt>
                <c:pt idx="834">
                  <c:v>1.8281907635353534E-2</c:v>
                </c:pt>
                <c:pt idx="835">
                  <c:v>1.8309839909687042E-2</c:v>
                </c:pt>
                <c:pt idx="836">
                  <c:v>1.8337597301831821E-2</c:v>
                </c:pt>
                <c:pt idx="837">
                  <c:v>1.8365179811787868E-2</c:v>
                </c:pt>
                <c:pt idx="838">
                  <c:v>1.8392587439395314E-2</c:v>
                </c:pt>
                <c:pt idx="839">
                  <c:v>1.8419820184654156E-2</c:v>
                </c:pt>
                <c:pt idx="840">
                  <c:v>1.8446878047484461E-2</c:v>
                </c:pt>
                <c:pt idx="841">
                  <c:v>1.8481409758415168E-2</c:v>
                </c:pt>
                <c:pt idx="842">
                  <c:v>1.8508067890037339E-2</c:v>
                </c:pt>
                <c:pt idx="843">
                  <c:v>1.8530778524930014E-2</c:v>
                </c:pt>
                <c:pt idx="844">
                  <c:v>1.8557111874830667E-2</c:v>
                </c:pt>
                <c:pt idx="845">
                  <c:v>1.8583270341983038E-2</c:v>
                </c:pt>
                <c:pt idx="846">
                  <c:v>1.8609253926626934E-2</c:v>
                </c:pt>
                <c:pt idx="847">
                  <c:v>1.8635062628682419E-2</c:v>
                </c:pt>
                <c:pt idx="848">
                  <c:v>1.8660696447909686E-2</c:v>
                </c:pt>
                <c:pt idx="849">
                  <c:v>1.8686155384548542E-2</c:v>
                </c:pt>
                <c:pt idx="850">
                  <c:v>1.8711439438359179E-2</c:v>
                </c:pt>
                <c:pt idx="851">
                  <c:v>1.8736548609421533E-2</c:v>
                </c:pt>
                <c:pt idx="852">
                  <c:v>1.8761482897575732E-2</c:v>
                </c:pt>
                <c:pt idx="853">
                  <c:v>1.8786242302981648E-2</c:v>
                </c:pt>
                <c:pt idx="854">
                  <c:v>1.8810826825319538E-2</c:v>
                </c:pt>
                <c:pt idx="855">
                  <c:v>1.8842178526234932E-2</c:v>
                </c:pt>
                <c:pt idx="856">
                  <c:v>1.8859471221350788E-2</c:v>
                </c:pt>
                <c:pt idx="857">
                  <c:v>1.888353109480434E-2</c:v>
                </c:pt>
                <c:pt idx="858">
                  <c:v>1.8907416085269801E-2</c:v>
                </c:pt>
                <c:pt idx="859">
                  <c:v>1.893331048281599E-2</c:v>
                </c:pt>
                <c:pt idx="860">
                  <c:v>1.8958009315594992E-2</c:v>
                </c:pt>
                <c:pt idx="861">
                  <c:v>1.8981344673481004E-2</c:v>
                </c:pt>
                <c:pt idx="862">
                  <c:v>1.9004505147979245E-2</c:v>
                </c:pt>
                <c:pt idx="863">
                  <c:v>1.9027490739409458E-2</c:v>
                </c:pt>
                <c:pt idx="864">
                  <c:v>1.9050301447531837E-2</c:v>
                </c:pt>
                <c:pt idx="865">
                  <c:v>1.9072937272426316E-2</c:v>
                </c:pt>
                <c:pt idx="866">
                  <c:v>1.9095398213933024E-2</c:v>
                </c:pt>
                <c:pt idx="867">
                  <c:v>1.9117684272131896E-2</c:v>
                </c:pt>
                <c:pt idx="868">
                  <c:v>1.9139795446863062E-2</c:v>
                </c:pt>
                <c:pt idx="869">
                  <c:v>1.916173173812652E-2</c:v>
                </c:pt>
                <c:pt idx="870">
                  <c:v>1.9183493146002206E-2</c:v>
                </c:pt>
                <c:pt idx="871">
                  <c:v>1.9205079670410186E-2</c:v>
                </c:pt>
                <c:pt idx="872">
                  <c:v>1.9226491311350458E-2</c:v>
                </c:pt>
                <c:pt idx="873">
                  <c:v>1.9247728068743086E-2</c:v>
                </c:pt>
                <c:pt idx="874">
                  <c:v>1.9268789942588072E-2</c:v>
                </c:pt>
                <c:pt idx="875">
                  <c:v>1.9289676932725541E-2</c:v>
                </c:pt>
                <c:pt idx="876">
                  <c:v>1.9310389039235432E-2</c:v>
                </c:pt>
                <c:pt idx="877">
                  <c:v>1.9330926262117742E-2</c:v>
                </c:pt>
                <c:pt idx="878">
                  <c:v>1.9351288601212602E-2</c:v>
                </c:pt>
                <c:pt idx="879">
                  <c:v>1.9371476056679882E-2</c:v>
                </c:pt>
                <c:pt idx="880">
                  <c:v>1.9391494546505683E-2</c:v>
                </c:pt>
                <c:pt idx="881">
                  <c:v>1.9411509779416747E-2</c:v>
                </c:pt>
                <c:pt idx="882">
                  <c:v>1.9431598691470597E-2</c:v>
                </c:pt>
                <c:pt idx="883">
                  <c:v>1.9451761282747171E-2</c:v>
                </c:pt>
                <c:pt idx="884">
                  <c:v>1.9471997553326403E-2</c:v>
                </c:pt>
                <c:pt idx="885">
                  <c:v>1.9492307503128359E-2</c:v>
                </c:pt>
                <c:pt idx="886">
                  <c:v>1.9512691132073101E-2</c:v>
                </c:pt>
                <c:pt idx="887">
                  <c:v>1.9533148440400439E-2</c:v>
                </c:pt>
                <c:pt idx="888">
                  <c:v>1.9553679427870563E-2</c:v>
                </c:pt>
                <c:pt idx="889">
                  <c:v>1.9574284094803218E-2</c:v>
                </c:pt>
                <c:pt idx="890">
                  <c:v>1.9594962440958597E-2</c:v>
                </c:pt>
                <c:pt idx="891">
                  <c:v>1.9615714466416634E-2</c:v>
                </c:pt>
                <c:pt idx="892">
                  <c:v>1.963654017117733E-2</c:v>
                </c:pt>
                <c:pt idx="893">
                  <c:v>1.9667493865611618E-2</c:v>
                </c:pt>
                <c:pt idx="894">
                  <c:v>1.9688500802201858E-2</c:v>
                </c:pt>
                <c:pt idx="895">
                  <c:v>1.9702472053850784E-2</c:v>
                </c:pt>
                <c:pt idx="896">
                  <c:v>1.9723603001722267E-2</c:v>
                </c:pt>
                <c:pt idx="897">
                  <c:v>1.9744807628976346E-2</c:v>
                </c:pt>
                <c:pt idx="898">
                  <c:v>1.9766085935692956E-2</c:v>
                </c:pt>
                <c:pt idx="899">
                  <c:v>1.9787437921712225E-2</c:v>
                </c:pt>
                <c:pt idx="900">
                  <c:v>1.9808863587194026E-2</c:v>
                </c:pt>
                <c:pt idx="901">
                  <c:v>1.9830362932218293E-2</c:v>
                </c:pt>
                <c:pt idx="902">
                  <c:v>1.9851935956625155E-2</c:v>
                </c:pt>
                <c:pt idx="903">
                  <c:v>1.9873582660494549E-2</c:v>
                </c:pt>
                <c:pt idx="904">
                  <c:v>1.9895303043826473E-2</c:v>
                </c:pt>
                <c:pt idx="905">
                  <c:v>1.9917097106780801E-2</c:v>
                </c:pt>
                <c:pt idx="906">
                  <c:v>1.9938964849117724E-2</c:v>
                </c:pt>
                <c:pt idx="907">
                  <c:v>1.996090627107705E-2</c:v>
                </c:pt>
                <c:pt idx="908">
                  <c:v>1.9982921372578843E-2</c:v>
                </c:pt>
                <c:pt idx="909">
                  <c:v>2.0013561136233093E-2</c:v>
                </c:pt>
                <c:pt idx="910">
                  <c:v>2.0039869957946266E-2</c:v>
                </c:pt>
                <c:pt idx="911">
                  <c:v>2.0065336821524227E-2</c:v>
                </c:pt>
                <c:pt idx="912">
                  <c:v>2.0084500123109805E-2</c:v>
                </c:pt>
                <c:pt idx="913">
                  <c:v>2.010692572512518E-2</c:v>
                </c:pt>
                <c:pt idx="914">
                  <c:v>2.0129425006762958E-2</c:v>
                </c:pt>
                <c:pt idx="915">
                  <c:v>2.0151997968023139E-2</c:v>
                </c:pt>
                <c:pt idx="916">
                  <c:v>2.0174644608985659E-2</c:v>
                </c:pt>
                <c:pt idx="917">
                  <c:v>2.0197364929570583E-2</c:v>
                </c:pt>
                <c:pt idx="918">
                  <c:v>2.0220158929857845E-2</c:v>
                </c:pt>
                <c:pt idx="919">
                  <c:v>2.0243026609847448E-2</c:v>
                </c:pt>
                <c:pt idx="920">
                  <c:v>2.0265967969539389E-2</c:v>
                </c:pt>
                <c:pt idx="921">
                  <c:v>2.028898300893367E-2</c:v>
                </c:pt>
                <c:pt idx="922">
                  <c:v>2.0312071728110226E-2</c:v>
                </c:pt>
                <c:pt idx="923">
                  <c:v>2.0335234127069057E-2</c:v>
                </c:pt>
                <c:pt idx="924">
                  <c:v>2.0358470205730228E-2</c:v>
                </c:pt>
                <c:pt idx="925">
                  <c:v>2.0381779964173674E-2</c:v>
                </c:pt>
                <c:pt idx="926">
                  <c:v>2.0405163402479332E-2</c:v>
                </c:pt>
                <c:pt idx="927">
                  <c:v>2.0428620520567264E-2</c:v>
                </c:pt>
                <c:pt idx="928">
                  <c:v>2.0452151318517409E-2</c:v>
                </c:pt>
                <c:pt idx="929">
                  <c:v>2.0475755796169892E-2</c:v>
                </c:pt>
                <c:pt idx="930">
                  <c:v>2.0499433953844459E-2</c:v>
                </c:pt>
                <c:pt idx="931">
                  <c:v>2.0523185791301302E-2</c:v>
                </c:pt>
                <c:pt idx="932">
                  <c:v>2.0546927808453574E-2</c:v>
                </c:pt>
                <c:pt idx="933">
                  <c:v>2.0570480158363935E-2</c:v>
                </c:pt>
                <c:pt idx="934">
                  <c:v>2.0593836418090206E-2</c:v>
                </c:pt>
                <c:pt idx="935">
                  <c:v>2.0616996587392578E-2</c:v>
                </c:pt>
                <c:pt idx="936">
                  <c:v>2.0639960666430923E-2</c:v>
                </c:pt>
                <c:pt idx="937">
                  <c:v>2.066272865504537E-2</c:v>
                </c:pt>
                <c:pt idx="938">
                  <c:v>2.0685300553235919E-2</c:v>
                </c:pt>
                <c:pt idx="939">
                  <c:v>2.0707676361002569E-2</c:v>
                </c:pt>
                <c:pt idx="940">
                  <c:v>2.0729856078185449E-2</c:v>
                </c:pt>
                <c:pt idx="941">
                  <c:v>2.075183970494443E-2</c:v>
                </c:pt>
                <c:pt idx="942">
                  <c:v>2.0773627241039705E-2</c:v>
                </c:pt>
                <c:pt idx="943">
                  <c:v>2.0795218686551209E-2</c:v>
                </c:pt>
                <c:pt idx="944">
                  <c:v>2.0816614041399006E-2</c:v>
                </c:pt>
                <c:pt idx="945">
                  <c:v>2.0845939960332238E-2</c:v>
                </c:pt>
                <c:pt idx="946">
                  <c:v>2.0861800924993901E-2</c:v>
                </c:pt>
                <c:pt idx="947">
                  <c:v>2.0879623561800287E-2</c:v>
                </c:pt>
                <c:pt idx="948">
                  <c:v>2.090023455375345E-2</c:v>
                </c:pt>
                <c:pt idx="949">
                  <c:v>2.0920649454883034E-2</c:v>
                </c:pt>
                <c:pt idx="950">
                  <c:v>2.0940868265189039E-2</c:v>
                </c:pt>
                <c:pt idx="951">
                  <c:v>2.0960890984511593E-2</c:v>
                </c:pt>
                <c:pt idx="952">
                  <c:v>2.0980717613090505E-2</c:v>
                </c:pt>
                <c:pt idx="953">
                  <c:v>2.100034815060603E-2</c:v>
                </c:pt>
                <c:pt idx="954">
                  <c:v>2.1019782597138104E-2</c:v>
                </c:pt>
                <c:pt idx="955">
                  <c:v>2.1039020952686727E-2</c:v>
                </c:pt>
                <c:pt idx="956">
                  <c:v>2.1058063217171963E-2</c:v>
                </c:pt>
                <c:pt idx="957">
                  <c:v>2.1076909390673748E-2</c:v>
                </c:pt>
                <c:pt idx="958">
                  <c:v>2.1095559472952274E-2</c:v>
                </c:pt>
                <c:pt idx="959">
                  <c:v>2.1119250016399249E-2</c:v>
                </c:pt>
                <c:pt idx="960">
                  <c:v>2.1132271364159294E-2</c:v>
                </c:pt>
                <c:pt idx="961">
                  <c:v>2.1150333173087787E-2</c:v>
                </c:pt>
                <c:pt idx="962">
                  <c:v>2.1168198890713086E-2</c:v>
                </c:pt>
                <c:pt idx="963">
                  <c:v>2.118837674194296E-2</c:v>
                </c:pt>
                <c:pt idx="964">
                  <c:v>2.1203342052134033E-2</c:v>
                </c:pt>
                <c:pt idx="965">
                  <c:v>2.1220619495929682E-2</c:v>
                </c:pt>
                <c:pt idx="966">
                  <c:v>2.12377008483422E-2</c:v>
                </c:pt>
                <c:pt idx="967">
                  <c:v>2.1254586109371587E-2</c:v>
                </c:pt>
                <c:pt idx="968">
                  <c:v>2.1271275279017843E-2</c:v>
                </c:pt>
                <c:pt idx="969">
                  <c:v>2.1287768357280967E-2</c:v>
                </c:pt>
                <c:pt idx="970">
                  <c:v>2.1304065344081025E-2</c:v>
                </c:pt>
                <c:pt idx="971">
                  <c:v>2.1320166239418015E-2</c:v>
                </c:pt>
                <c:pt idx="972">
                  <c:v>2.1336071043212002E-2</c:v>
                </c:pt>
                <c:pt idx="973">
                  <c:v>2.1351779755542921E-2</c:v>
                </c:pt>
                <c:pt idx="974">
                  <c:v>2.1367292376250901E-2</c:v>
                </c:pt>
                <c:pt idx="975">
                  <c:v>2.1382608905495815E-2</c:v>
                </c:pt>
                <c:pt idx="976">
                  <c:v>2.1397729343037852E-2</c:v>
                </c:pt>
                <c:pt idx="977">
                  <c:v>2.1412653688956951E-2</c:v>
                </c:pt>
                <c:pt idx="978">
                  <c:v>2.142738194325311E-2</c:v>
                </c:pt>
                <c:pt idx="979">
                  <c:v>2.1441914105766458E-2</c:v>
                </c:pt>
                <c:pt idx="980">
                  <c:v>2.1456250176736802E-2</c:v>
                </c:pt>
                <c:pt idx="981">
                  <c:v>2.1470390155924335E-2</c:v>
                </c:pt>
                <c:pt idx="982">
                  <c:v>2.1484334043329056E-2</c:v>
                </c:pt>
                <c:pt idx="983">
                  <c:v>2.1498081839030903E-2</c:v>
                </c:pt>
                <c:pt idx="984">
                  <c:v>2.1511633542949937E-2</c:v>
                </c:pt>
                <c:pt idx="985">
                  <c:v>2.1524989155006224E-2</c:v>
                </c:pt>
                <c:pt idx="986">
                  <c:v>2.1538148675199764E-2</c:v>
                </c:pt>
                <c:pt idx="987">
                  <c:v>2.1551112103610492E-2</c:v>
                </c:pt>
                <c:pt idx="988">
                  <c:v>2.1563879439998601E-2</c:v>
                </c:pt>
                <c:pt idx="989">
                  <c:v>2.1576450684603898E-2</c:v>
                </c:pt>
                <c:pt idx="990">
                  <c:v>2.1588825837266512E-2</c:v>
                </c:pt>
                <c:pt idx="991">
                  <c:v>2.1601004898066378E-2</c:v>
                </c:pt>
                <c:pt idx="992">
                  <c:v>2.1612987866763689E-2</c:v>
                </c:pt>
                <c:pt idx="993">
                  <c:v>2.1624774743598252E-2</c:v>
                </c:pt>
                <c:pt idx="994">
                  <c:v>2.1636365528410195E-2</c:v>
                </c:pt>
                <c:pt idx="995">
                  <c:v>2.1647760221119583E-2</c:v>
                </c:pt>
                <c:pt idx="996">
                  <c:v>2.1658958821886287E-2</c:v>
                </c:pt>
                <c:pt idx="997">
                  <c:v>2.1671517109975724E-2</c:v>
                </c:pt>
                <c:pt idx="998">
                  <c:v>2.1682295513505423E-2</c:v>
                </c:pt>
                <c:pt idx="999">
                  <c:v>2.1691378071651002E-2</c:v>
                </c:pt>
                <c:pt idx="1000">
                  <c:v>2.1701792304007483E-2</c:v>
                </c:pt>
                <c:pt idx="1001">
                  <c:v>2.1712010444341345E-2</c:v>
                </c:pt>
                <c:pt idx="1002">
                  <c:v>2.1722032492492716E-2</c:v>
                </c:pt>
                <c:pt idx="1003">
                  <c:v>2.1731858448461594E-2</c:v>
                </c:pt>
                <c:pt idx="1004">
                  <c:v>2.1741488312247981E-2</c:v>
                </c:pt>
                <c:pt idx="1005">
                  <c:v>2.1750922083851876E-2</c:v>
                </c:pt>
                <c:pt idx="1006">
                  <c:v>2.1760159763353215E-2</c:v>
                </c:pt>
                <c:pt idx="1007">
                  <c:v>2.1769201350432255E-2</c:v>
                </c:pt>
                <c:pt idx="1008">
                  <c:v>2.1778046845408738E-2</c:v>
                </c:pt>
                <c:pt idx="1009">
                  <c:v>2.1786696248122794E-2</c:v>
                </c:pt>
                <c:pt idx="1010">
                  <c:v>2.1797528773159769E-2</c:v>
                </c:pt>
                <c:pt idx="1011">
                  <c:v>2.1803406776763623E-2</c:v>
                </c:pt>
                <c:pt idx="1012">
                  <c:v>2.181146790261046E-2</c:v>
                </c:pt>
                <c:pt idx="1013">
                  <c:v>2.1819332936274805E-2</c:v>
                </c:pt>
                <c:pt idx="1014">
                  <c:v>2.1827001877436913E-2</c:v>
                </c:pt>
                <c:pt idx="1015">
                  <c:v>2.1834474726416531E-2</c:v>
                </c:pt>
                <c:pt idx="1016">
                  <c:v>2.1841751482973848E-2</c:v>
                </c:pt>
                <c:pt idx="1017">
                  <c:v>2.1848832147188801E-2</c:v>
                </c:pt>
                <c:pt idx="1018">
                  <c:v>2.1855716719061391E-2</c:v>
                </c:pt>
                <c:pt idx="1019">
                  <c:v>2.1862405198511681E-2</c:v>
                </c:pt>
                <c:pt idx="1020">
                  <c:v>2.1868897585699543E-2</c:v>
                </c:pt>
                <c:pt idx="1021">
                  <c:v>2.1875193880385169E-2</c:v>
                </c:pt>
                <c:pt idx="1022">
                  <c:v>2.1881294082568559E-2</c:v>
                </c:pt>
                <c:pt idx="1023">
                  <c:v>2.1887198192569457E-2</c:v>
                </c:pt>
                <c:pt idx="1024">
                  <c:v>2.1892906209988183E-2</c:v>
                </c:pt>
                <c:pt idx="1025">
                  <c:v>2.1898418135064546E-2</c:v>
                </c:pt>
                <c:pt idx="1026">
                  <c:v>2.1903733967558736E-2</c:v>
                </c:pt>
                <c:pt idx="1027">
                  <c:v>2.1908853707710563E-2</c:v>
                </c:pt>
                <c:pt idx="1028">
                  <c:v>2.1913777355280217E-2</c:v>
                </c:pt>
                <c:pt idx="1029">
                  <c:v>2.1918504910427572E-2</c:v>
                </c:pt>
                <c:pt idx="1030">
                  <c:v>2.1923036373152627E-2</c:v>
                </c:pt>
                <c:pt idx="1031">
                  <c:v>2.1927371743455382E-2</c:v>
                </c:pt>
                <c:pt idx="1032">
                  <c:v>2.1931511021175965E-2</c:v>
                </c:pt>
                <c:pt idx="1033">
                  <c:v>2.1935454206314375E-2</c:v>
                </c:pt>
                <c:pt idx="1034">
                  <c:v>2.1939201299030486E-2</c:v>
                </c:pt>
                <c:pt idx="1035">
                  <c:v>2.1942752299244361E-2</c:v>
                </c:pt>
                <c:pt idx="1036">
                  <c:v>2.1946124193847893E-2</c:v>
                </c:pt>
                <c:pt idx="1037">
                  <c:v>2.194941798668637E-2</c:v>
                </c:pt>
                <c:pt idx="1038">
                  <c:v>2.1952650664811557E-2</c:v>
                </c:pt>
                <c:pt idx="1039">
                  <c:v>2.1955822227983646E-2</c:v>
                </c:pt>
                <c:pt idx="1040">
                  <c:v>2.1958932676282572E-2</c:v>
                </c:pt>
                <c:pt idx="1041">
                  <c:v>2.1961982009868208E-2</c:v>
                </c:pt>
                <c:pt idx="1042">
                  <c:v>2.1964970228580682E-2</c:v>
                </c:pt>
                <c:pt idx="1043">
                  <c:v>2.1967897332340058E-2</c:v>
                </c:pt>
                <c:pt idx="1044">
                  <c:v>2.1970763321386144E-2</c:v>
                </c:pt>
                <c:pt idx="1045">
                  <c:v>2.1973568195559068E-2</c:v>
                </c:pt>
                <c:pt idx="1046">
                  <c:v>2.1976311954858829E-2</c:v>
                </c:pt>
                <c:pt idx="1047">
                  <c:v>2.1978994599365365E-2</c:v>
                </c:pt>
                <c:pt idx="1048">
                  <c:v>2.1981616128998738E-2</c:v>
                </c:pt>
                <c:pt idx="1049">
                  <c:v>2.1984176543838885E-2</c:v>
                </c:pt>
                <c:pt idx="1050">
                  <c:v>2.1986675843725934E-2</c:v>
                </c:pt>
                <c:pt idx="1051">
                  <c:v>2.1989114028819756E-2</c:v>
                </c:pt>
                <c:pt idx="1052">
                  <c:v>2.1991491099120353E-2</c:v>
                </c:pt>
                <c:pt idx="1053">
                  <c:v>2.1993807054467851E-2</c:v>
                </c:pt>
                <c:pt idx="1054">
                  <c:v>2.1996061895022123E-2</c:v>
                </c:pt>
                <c:pt idx="1055">
                  <c:v>2.1998255620703233E-2</c:v>
                </c:pt>
                <c:pt idx="1056">
                  <c:v>2.2000388231591117E-2</c:v>
                </c:pt>
                <c:pt idx="1057">
                  <c:v>2.2002459727605839E-2</c:v>
                </c:pt>
                <c:pt idx="1058">
                  <c:v>2.2004470108667462E-2</c:v>
                </c:pt>
                <c:pt idx="1059">
                  <c:v>2.2006419374935859E-2</c:v>
                </c:pt>
                <c:pt idx="1060">
                  <c:v>2.2008307526331095E-2</c:v>
                </c:pt>
                <c:pt idx="1061">
                  <c:v>2.2010134562853167E-2</c:v>
                </c:pt>
                <c:pt idx="1062">
                  <c:v>2.2011900484582014E-2</c:v>
                </c:pt>
                <c:pt idx="1063">
                  <c:v>2.2013605291357763E-2</c:v>
                </c:pt>
                <c:pt idx="1064">
                  <c:v>2.2015248983340285E-2</c:v>
                </c:pt>
                <c:pt idx="1065">
                  <c:v>2.2017272500134411E-2</c:v>
                </c:pt>
                <c:pt idx="1066">
                  <c:v>2.2018353022685844E-2</c:v>
                </c:pt>
                <c:pt idx="1067">
                  <c:v>2.2020017002200021E-2</c:v>
                </c:pt>
                <c:pt idx="1068">
                  <c:v>2.2021212602618689E-2</c:v>
                </c:pt>
                <c:pt idx="1069">
                  <c:v>2.2022550720235401E-2</c:v>
                </c:pt>
                <c:pt idx="1070">
                  <c:v>2.202382772297895E-2</c:v>
                </c:pt>
                <c:pt idx="1071">
                  <c:v>2.2025043610929274E-2</c:v>
                </c:pt>
                <c:pt idx="1072">
                  <c:v>2.2026198383926499E-2</c:v>
                </c:pt>
                <c:pt idx="1073">
                  <c:v>2.2027292042130497E-2</c:v>
                </c:pt>
                <c:pt idx="1074">
                  <c:v>2.2028324585381398E-2</c:v>
                </c:pt>
                <c:pt idx="1075">
                  <c:v>2.2029296013839073E-2</c:v>
                </c:pt>
                <c:pt idx="1076">
                  <c:v>2.2030206327423585E-2</c:v>
                </c:pt>
                <c:pt idx="1077">
                  <c:v>2.2031055526054999E-2</c:v>
                </c:pt>
                <c:pt idx="1078">
                  <c:v>2.2031843609893187E-2</c:v>
                </c:pt>
                <c:pt idx="1079">
                  <c:v>2.2032570578938149E-2</c:v>
                </c:pt>
                <c:pt idx="1080">
                  <c:v>2.2033236432950076E-2</c:v>
                </c:pt>
                <c:pt idx="1081">
                  <c:v>2.2033841172168778E-2</c:v>
                </c:pt>
                <c:pt idx="1082">
                  <c:v>2.2034384796514317E-2</c:v>
                </c:pt>
                <c:pt idx="1083">
                  <c:v>2.203486730606663E-2</c:v>
                </c:pt>
                <c:pt idx="1084">
                  <c:v>2.2035288700505973E-2</c:v>
                </c:pt>
                <c:pt idx="1085">
                  <c:v>2.2035648980232025E-2</c:v>
                </c:pt>
                <c:pt idx="1086">
                  <c:v>2.2035948145084916E-2</c:v>
                </c:pt>
                <c:pt idx="1087">
                  <c:v>2.2036186195064644E-2</c:v>
                </c:pt>
                <c:pt idx="1088">
                  <c:v>2.203636313017121E-2</c:v>
                </c:pt>
                <c:pt idx="1089">
                  <c:v>2.2036478950404614E-2</c:v>
                </c:pt>
                <c:pt idx="1090">
                  <c:v>2.203653365568492E-2</c:v>
                </c:pt>
                <c:pt idx="1091">
                  <c:v>2.2036527246172E-2</c:v>
                </c:pt>
                <c:pt idx="1092">
                  <c:v>2.2036459721785917E-2</c:v>
                </c:pt>
                <c:pt idx="1093">
                  <c:v>2.2036331082526672E-2</c:v>
                </c:pt>
                <c:pt idx="1094">
                  <c:v>2.2036141328314329E-2</c:v>
                </c:pt>
                <c:pt idx="1095">
                  <c:v>2.2035890459388696E-2</c:v>
                </c:pt>
                <c:pt idx="1096">
                  <c:v>2.2035578475509965E-2</c:v>
                </c:pt>
                <c:pt idx="1097">
                  <c:v>2.2035205376678135E-2</c:v>
                </c:pt>
                <c:pt idx="1098">
                  <c:v>2.203477116305308E-2</c:v>
                </c:pt>
                <c:pt idx="1099">
                  <c:v>2.2034275834554862E-2</c:v>
                </c:pt>
                <c:pt idx="1100">
                  <c:v>2.2033719391103546E-2</c:v>
                </c:pt>
                <c:pt idx="1101">
                  <c:v>2.203291416249975E-2</c:v>
                </c:pt>
                <c:pt idx="1102">
                  <c:v>2.2032218027909778E-2</c:v>
                </c:pt>
                <c:pt idx="1103">
                  <c:v>2.2031572698679724E-2</c:v>
                </c:pt>
                <c:pt idx="1104">
                  <c:v>2.203076306511953E-2</c:v>
                </c:pt>
                <c:pt idx="1105">
                  <c:v>2.2029892316766109E-2</c:v>
                </c:pt>
                <c:pt idx="1106">
                  <c:v>2.202896045345959E-2</c:v>
                </c:pt>
                <c:pt idx="1107">
                  <c:v>2.2027967475199972E-2</c:v>
                </c:pt>
                <c:pt idx="1108">
                  <c:v>2.2026913382147129E-2</c:v>
                </c:pt>
                <c:pt idx="1109">
                  <c:v>2.2025798174221123E-2</c:v>
                </c:pt>
                <c:pt idx="1110">
                  <c:v>2.2024621851421955E-2</c:v>
                </c:pt>
                <c:pt idx="1111">
                  <c:v>2.2023384413749625E-2</c:v>
                </c:pt>
                <c:pt idx="1112">
                  <c:v>2.2022085861284069E-2</c:v>
                </c:pt>
                <c:pt idx="1113">
                  <c:v>2.2020726193865414E-2</c:v>
                </c:pt>
                <c:pt idx="1114">
                  <c:v>2.2019305411573598E-2</c:v>
                </c:pt>
                <c:pt idx="1115">
                  <c:v>2.2017388890152034E-2</c:v>
                </c:pt>
                <c:pt idx="1116">
                  <c:v>2.2016280502450414E-2</c:v>
                </c:pt>
                <c:pt idx="1117">
                  <c:v>2.2014676375619047E-2</c:v>
                </c:pt>
                <c:pt idx="1118">
                  <c:v>2.2013011133914517E-2</c:v>
                </c:pt>
                <c:pt idx="1119">
                  <c:v>2.2011033165965088E-2</c:v>
                </c:pt>
                <c:pt idx="1120">
                  <c:v>2.2009497305965908E-2</c:v>
                </c:pt>
                <c:pt idx="1121">
                  <c:v>2.2007648719641892E-2</c:v>
                </c:pt>
                <c:pt idx="1122">
                  <c:v>2.2005739018444714E-2</c:v>
                </c:pt>
                <c:pt idx="1123">
                  <c:v>2.200376820245431E-2</c:v>
                </c:pt>
                <c:pt idx="1124">
                  <c:v>2.2001736271590744E-2</c:v>
                </c:pt>
                <c:pt idx="1125">
                  <c:v>2.1999643225854015E-2</c:v>
                </c:pt>
                <c:pt idx="1126">
                  <c:v>2.1997489065244125E-2</c:v>
                </c:pt>
                <c:pt idx="1127">
                  <c:v>2.1995273789841008E-2</c:v>
                </c:pt>
                <c:pt idx="1128">
                  <c:v>2.1992997399484793E-2</c:v>
                </c:pt>
                <c:pt idx="1129">
                  <c:v>2.1990659894335352E-2</c:v>
                </c:pt>
                <c:pt idx="1130">
                  <c:v>2.1988261274392684E-2</c:v>
                </c:pt>
                <c:pt idx="1131">
                  <c:v>2.1985801539576855E-2</c:v>
                </c:pt>
                <c:pt idx="1132">
                  <c:v>2.1983280689807927E-2</c:v>
                </c:pt>
                <c:pt idx="1133">
                  <c:v>2.1980698725325709E-2</c:v>
                </c:pt>
                <c:pt idx="1134">
                  <c:v>2.1978055645970329E-2</c:v>
                </c:pt>
                <c:pt idx="1135">
                  <c:v>2.1975351451741787E-2</c:v>
                </c:pt>
                <c:pt idx="1136">
                  <c:v>2.1972586142560147E-2</c:v>
                </c:pt>
                <c:pt idx="1137">
                  <c:v>2.1969759718665216E-2</c:v>
                </c:pt>
                <c:pt idx="1138">
                  <c:v>2.1966872179897123E-2</c:v>
                </c:pt>
                <c:pt idx="1139">
                  <c:v>2.1963923526335805E-2</c:v>
                </c:pt>
                <c:pt idx="1140">
                  <c:v>2.1960913757901324E-2</c:v>
                </c:pt>
                <c:pt idx="1141">
                  <c:v>2.1957842874673617E-2</c:v>
                </c:pt>
                <c:pt idx="1142">
                  <c:v>2.1954710876572747E-2</c:v>
                </c:pt>
                <c:pt idx="1143">
                  <c:v>2.1951517763598716E-2</c:v>
                </c:pt>
                <c:pt idx="1144">
                  <c:v>2.1948263535911394E-2</c:v>
                </c:pt>
                <c:pt idx="1145">
                  <c:v>2.1944948193270974E-2</c:v>
                </c:pt>
                <c:pt idx="1146">
                  <c:v>2.1941571735837329E-2</c:v>
                </c:pt>
                <c:pt idx="1147">
                  <c:v>2.1938134163690393E-2</c:v>
                </c:pt>
                <c:pt idx="1148">
                  <c:v>2.1934635476590358E-2</c:v>
                </c:pt>
                <c:pt idx="1149">
                  <c:v>2.1931075674617162E-2</c:v>
                </c:pt>
                <c:pt idx="1150">
                  <c:v>2.1927454758010612E-2</c:v>
                </c:pt>
                <c:pt idx="1151">
                  <c:v>2.1923772726530899E-2</c:v>
                </c:pt>
                <c:pt idx="1152">
                  <c:v>2.1920029580098088E-2</c:v>
                </c:pt>
                <c:pt idx="1153">
                  <c:v>2.1915127162026593E-2</c:v>
                </c:pt>
                <c:pt idx="1154">
                  <c:v>2.1911244324694934E-2</c:v>
                </c:pt>
                <c:pt idx="1155">
                  <c:v>2.1907867535926329E-2</c:v>
                </c:pt>
                <c:pt idx="1156">
                  <c:v>2.1903871199704383E-2</c:v>
                </c:pt>
                <c:pt idx="1157">
                  <c:v>2.1899813748689212E-2</c:v>
                </c:pt>
                <c:pt idx="1158">
                  <c:v>2.1895695182720942E-2</c:v>
                </c:pt>
                <c:pt idx="1159">
                  <c:v>2.1891515502119319E-2</c:v>
                </c:pt>
                <c:pt idx="1160">
                  <c:v>2.1887274706564597E-2</c:v>
                </c:pt>
                <c:pt idx="1161">
                  <c:v>2.1882972796296585E-2</c:v>
                </c:pt>
                <c:pt idx="1162">
                  <c:v>2.1878609771155411E-2</c:v>
                </c:pt>
                <c:pt idx="1163">
                  <c:v>2.1874185631380882E-2</c:v>
                </c:pt>
                <c:pt idx="1164">
                  <c:v>2.1869700376733192E-2</c:v>
                </c:pt>
                <c:pt idx="1165">
                  <c:v>2.1865154007132404E-2</c:v>
                </c:pt>
                <c:pt idx="1166">
                  <c:v>2.1860546522978197E-2</c:v>
                </c:pt>
                <c:pt idx="1167">
                  <c:v>2.1855877923950828E-2</c:v>
                </c:pt>
                <c:pt idx="1168">
                  <c:v>2.1851148210050297E-2</c:v>
                </c:pt>
                <c:pt idx="1169">
                  <c:v>2.1846357381516412E-2</c:v>
                </c:pt>
                <c:pt idx="1170">
                  <c:v>2.1840731824349646E-2</c:v>
                </c:pt>
                <c:pt idx="1171">
                  <c:v>2.1835885525653964E-2</c:v>
                </c:pt>
                <c:pt idx="1172">
                  <c:v>2.1831618207075465E-2</c:v>
                </c:pt>
                <c:pt idx="1173">
                  <c:v>2.1826582919368676E-2</c:v>
                </c:pt>
                <c:pt idx="1174">
                  <c:v>2.1821486516948596E-2</c:v>
                </c:pt>
                <c:pt idx="1175">
                  <c:v>2.1816328999815227E-2</c:v>
                </c:pt>
                <c:pt idx="1176">
                  <c:v>2.1811110367808695E-2</c:v>
                </c:pt>
                <c:pt idx="1177">
                  <c:v>2.1805830621008937E-2</c:v>
                </c:pt>
                <c:pt idx="1178">
                  <c:v>2.1800489759575825E-2</c:v>
                </c:pt>
                <c:pt idx="1179">
                  <c:v>2.1795087783349487E-2</c:v>
                </c:pt>
                <c:pt idx="1180">
                  <c:v>2.1789624692329923E-2</c:v>
                </c:pt>
                <c:pt idx="1181">
                  <c:v>2.1784100486597069E-2</c:v>
                </c:pt>
                <c:pt idx="1182">
                  <c:v>2.1778515166150925E-2</c:v>
                </c:pt>
                <c:pt idx="1183">
                  <c:v>2.1772868730911554E-2</c:v>
                </c:pt>
                <c:pt idx="1184">
                  <c:v>2.1767161180878958E-2</c:v>
                </c:pt>
                <c:pt idx="1185">
                  <c:v>2.1761392516213007E-2</c:v>
                </c:pt>
                <c:pt idx="1186">
                  <c:v>2.1755562736753831E-2</c:v>
                </c:pt>
                <c:pt idx="1187">
                  <c:v>2.1749671842581364E-2</c:v>
                </c:pt>
                <c:pt idx="1188">
                  <c:v>2.1743719833615671E-2</c:v>
                </c:pt>
                <c:pt idx="1189">
                  <c:v>2.173770671009656E-2</c:v>
                </c:pt>
                <c:pt idx="1190">
                  <c:v>2.1731632471704287E-2</c:v>
                </c:pt>
                <c:pt idx="1191">
                  <c:v>2.1725497118598724E-2</c:v>
                </c:pt>
                <c:pt idx="1192">
                  <c:v>2.171930119058807E-2</c:v>
                </c:pt>
                <c:pt idx="1193">
                  <c:v>2.1713059798704748E-2</c:v>
                </c:pt>
                <c:pt idx="1194">
                  <c:v>2.1706779959016487E-2</c:v>
                </c:pt>
                <c:pt idx="1195">
                  <c:v>2.1700461671523286E-2</c:v>
                </c:pt>
                <c:pt idx="1196">
                  <c:v>2.1694104936225145E-2</c:v>
                </c:pt>
                <c:pt idx="1197">
                  <c:v>2.1687709753122064E-2</c:v>
                </c:pt>
                <c:pt idx="1198">
                  <c:v>2.1681276122214044E-2</c:v>
                </c:pt>
                <c:pt idx="1199">
                  <c:v>2.1674804043421148E-2</c:v>
                </c:pt>
                <c:pt idx="1200">
                  <c:v>2.1668293516903248E-2</c:v>
                </c:pt>
                <c:pt idx="1201">
                  <c:v>2.1661744542500472E-2</c:v>
                </c:pt>
                <c:pt idx="1202">
                  <c:v>2.1655157120452628E-2</c:v>
                </c:pt>
                <c:pt idx="1203">
                  <c:v>2.1648531250439973E-2</c:v>
                </c:pt>
                <c:pt idx="1204">
                  <c:v>2.1641866932702314E-2</c:v>
                </c:pt>
                <c:pt idx="1205">
                  <c:v>2.1633579424502614E-2</c:v>
                </c:pt>
                <c:pt idx="1206">
                  <c:v>2.162682092149204E-2</c:v>
                </c:pt>
                <c:pt idx="1207">
                  <c:v>2.1620671631028543E-2</c:v>
                </c:pt>
                <c:pt idx="1208">
                  <c:v>2.1613848029504723E-2</c:v>
                </c:pt>
                <c:pt idx="1209">
                  <c:v>2.1606985980335836E-2</c:v>
                </c:pt>
                <c:pt idx="1210">
                  <c:v>2.1600085483202136E-2</c:v>
                </c:pt>
                <c:pt idx="1211">
                  <c:v>2.1593146538503305E-2</c:v>
                </c:pt>
                <c:pt idx="1212">
                  <c:v>2.1586169145839662E-2</c:v>
                </c:pt>
                <c:pt idx="1213">
                  <c:v>2.1579153305451015E-2</c:v>
                </c:pt>
                <c:pt idx="1214">
                  <c:v>2.1572099017337365E-2</c:v>
                </c:pt>
                <c:pt idx="1215">
                  <c:v>2.1565006281338839E-2</c:v>
                </c:pt>
                <c:pt idx="1216">
                  <c:v>2.1557875097695245E-2</c:v>
                </c:pt>
                <c:pt idx="1217">
                  <c:v>2.1550705466166775E-2</c:v>
                </c:pt>
                <c:pt idx="1218">
                  <c:v>2.1543497386913302E-2</c:v>
                </c:pt>
                <c:pt idx="1219">
                  <c:v>2.1536250859934825E-2</c:v>
                </c:pt>
                <c:pt idx="1220">
                  <c:v>2.1529451251314669E-2</c:v>
                </c:pt>
                <c:pt idx="1221">
                  <c:v>2.1517440387475162E-2</c:v>
                </c:pt>
                <c:pt idx="1222">
                  <c:v>2.1510056547056067E-2</c:v>
                </c:pt>
                <c:pt idx="1223">
                  <c:v>2.1501570793436287E-2</c:v>
                </c:pt>
                <c:pt idx="1224">
                  <c:v>2.1495173522882993E-2</c:v>
                </c:pt>
                <c:pt idx="1225">
                  <c:v>2.1487674339208951E-2</c:v>
                </c:pt>
                <c:pt idx="1226">
                  <c:v>2.1480136707809905E-2</c:v>
                </c:pt>
                <c:pt idx="1227">
                  <c:v>2.1472560628605919E-2</c:v>
                </c:pt>
                <c:pt idx="1228">
                  <c:v>2.1464946101676929E-2</c:v>
                </c:pt>
                <c:pt idx="1229">
                  <c:v>2.1457293127022936E-2</c:v>
                </c:pt>
                <c:pt idx="1230">
                  <c:v>2.1449601704564003E-2</c:v>
                </c:pt>
                <c:pt idx="1231">
                  <c:v>2.1441871834460002E-2</c:v>
                </c:pt>
                <c:pt idx="1232">
                  <c:v>2.1434103516551062E-2</c:v>
                </c:pt>
                <c:pt idx="1233">
                  <c:v>2.1426296750997054E-2</c:v>
                </c:pt>
                <c:pt idx="1234">
                  <c:v>2.141845153755817E-2</c:v>
                </c:pt>
                <c:pt idx="1235">
                  <c:v>2.1410567876554154E-2</c:v>
                </c:pt>
                <c:pt idx="1236">
                  <c:v>2.1402645767825135E-2</c:v>
                </c:pt>
                <c:pt idx="1237">
                  <c:v>2.1394685211371112E-2</c:v>
                </c:pt>
                <c:pt idx="1238">
                  <c:v>2.1386686207112149E-2</c:v>
                </c:pt>
                <c:pt idx="1239">
                  <c:v>2.1378648755208118E-2</c:v>
                </c:pt>
                <c:pt idx="1240">
                  <c:v>2.1370572855499148E-2</c:v>
                </c:pt>
                <c:pt idx="1241">
                  <c:v>2.136245850814511E-2</c:v>
                </c:pt>
                <c:pt idx="1242">
                  <c:v>2.1354305713225941E-2</c:v>
                </c:pt>
                <c:pt idx="1243">
                  <c:v>2.1346114470421895E-2</c:v>
                </c:pt>
                <c:pt idx="1244">
                  <c:v>2.1337884779972782E-2</c:v>
                </c:pt>
                <c:pt idx="1245">
                  <c:v>2.1329616641798665E-2</c:v>
                </c:pt>
                <c:pt idx="1246">
                  <c:v>2.1321310055899545E-2</c:v>
                </c:pt>
                <c:pt idx="1247">
                  <c:v>2.1312965022355357E-2</c:v>
                </c:pt>
                <c:pt idx="1248">
                  <c:v>2.1304581541166101E-2</c:v>
                </c:pt>
                <c:pt idx="1249">
                  <c:v>2.1296159612171905E-2</c:v>
                </c:pt>
                <c:pt idx="1250">
                  <c:v>2.1287699235612578E-2</c:v>
                </c:pt>
                <c:pt idx="1251">
                  <c:v>2.1279200411248311E-2</c:v>
                </c:pt>
                <c:pt idx="1252">
                  <c:v>2.1270663139318913E-2</c:v>
                </c:pt>
                <c:pt idx="1253">
                  <c:v>2.126208741966451E-2</c:v>
                </c:pt>
                <c:pt idx="1254">
                  <c:v>2.1253473252285104E-2</c:v>
                </c:pt>
                <c:pt idx="1255">
                  <c:v>2.1244820637340567E-2</c:v>
                </c:pt>
                <c:pt idx="1256">
                  <c:v>2.1236129574591089E-2</c:v>
                </c:pt>
                <c:pt idx="1257">
                  <c:v>2.1224898618705801E-2</c:v>
                </c:pt>
                <c:pt idx="1258">
                  <c:v>2.121737640229604E-2</c:v>
                </c:pt>
                <c:pt idx="1259">
                  <c:v>2.1209825700632123E-2</c:v>
                </c:pt>
                <c:pt idx="1260">
                  <c:v>2.1200980847302375E-2</c:v>
                </c:pt>
                <c:pt idx="1261">
                  <c:v>2.119209754632756E-2</c:v>
                </c:pt>
                <c:pt idx="1262">
                  <c:v>2.1183175797707676E-2</c:v>
                </c:pt>
                <c:pt idx="1263">
                  <c:v>2.1174215601362789E-2</c:v>
                </c:pt>
                <c:pt idx="1264">
                  <c:v>2.116521695745277E-2</c:v>
                </c:pt>
                <c:pt idx="1265">
                  <c:v>2.1156179865897684E-2</c:v>
                </c:pt>
                <c:pt idx="1266">
                  <c:v>2.114710432669753E-2</c:v>
                </c:pt>
                <c:pt idx="1267">
                  <c:v>2.1137990339932244E-2</c:v>
                </c:pt>
                <c:pt idx="1268">
                  <c:v>2.1128837905441955E-2</c:v>
                </c:pt>
                <c:pt idx="1269">
                  <c:v>2.1119647023306598E-2</c:v>
                </c:pt>
                <c:pt idx="1270">
                  <c:v>2.1107773680357766E-2</c:v>
                </c:pt>
                <c:pt idx="1271">
                  <c:v>2.1101149916180617E-2</c:v>
                </c:pt>
                <c:pt idx="1272">
                  <c:v>2.1091843691110057E-2</c:v>
                </c:pt>
                <c:pt idx="1273">
                  <c:v>2.1082499018554302E-2</c:v>
                </c:pt>
                <c:pt idx="1274">
                  <c:v>2.1073115898353478E-2</c:v>
                </c:pt>
                <c:pt idx="1275">
                  <c:v>2.1063694330427651E-2</c:v>
                </c:pt>
                <c:pt idx="1276">
                  <c:v>2.1054234315016629E-2</c:v>
                </c:pt>
                <c:pt idx="1277">
                  <c:v>2.1044735851960539E-2</c:v>
                </c:pt>
                <c:pt idx="1278">
                  <c:v>2.1035198941339317E-2</c:v>
                </c:pt>
                <c:pt idx="1279">
                  <c:v>2.1025623582993092E-2</c:v>
                </c:pt>
                <c:pt idx="1280">
                  <c:v>2.1016009777081734E-2</c:v>
                </c:pt>
                <c:pt idx="1281">
                  <c:v>2.1006357523685182E-2</c:v>
                </c:pt>
                <c:pt idx="1282">
                  <c:v>2.0996666822563625E-2</c:v>
                </c:pt>
                <c:pt idx="1283">
                  <c:v>2.0986937673956874E-2</c:v>
                </c:pt>
                <c:pt idx="1284">
                  <c:v>2.0977170077705054E-2</c:v>
                </c:pt>
                <c:pt idx="1285">
                  <c:v>2.0967364033888103E-2</c:v>
                </c:pt>
                <c:pt idx="1286">
                  <c:v>2.095751954250602E-2</c:v>
                </c:pt>
                <c:pt idx="1287">
                  <c:v>2.0947636603558806E-2</c:v>
                </c:pt>
                <c:pt idx="1288">
                  <c:v>2.0937715216886588E-2</c:v>
                </c:pt>
                <c:pt idx="1289">
                  <c:v>2.0927755382889046E-2</c:v>
                </c:pt>
                <c:pt idx="1290">
                  <c:v>2.0917757101166501E-2</c:v>
                </c:pt>
                <c:pt idx="1291">
                  <c:v>2.0907720371878824E-2</c:v>
                </c:pt>
                <c:pt idx="1292">
                  <c:v>2.0897645195026016E-2</c:v>
                </c:pt>
                <c:pt idx="1293">
                  <c:v>2.0887531570767948E-2</c:v>
                </c:pt>
                <c:pt idx="1294">
                  <c:v>2.0877379498784876E-2</c:v>
                </c:pt>
                <c:pt idx="1295">
                  <c:v>2.0867188979236673E-2</c:v>
                </c:pt>
                <c:pt idx="1296">
                  <c:v>2.085696001228321E-2</c:v>
                </c:pt>
                <c:pt idx="1297">
                  <c:v>2.0846692597764616E-2</c:v>
                </c:pt>
                <c:pt idx="1298">
                  <c:v>2.0836386735600954E-2</c:v>
                </c:pt>
                <c:pt idx="1299">
                  <c:v>2.0826042425952096E-2</c:v>
                </c:pt>
                <c:pt idx="1300">
                  <c:v>2.0815659668818043E-2</c:v>
                </c:pt>
                <c:pt idx="1301">
                  <c:v>2.0805238464038922E-2</c:v>
                </c:pt>
                <c:pt idx="1302">
                  <c:v>2.0794778811774606E-2</c:v>
                </c:pt>
                <c:pt idx="1303">
                  <c:v>2.0784280712025094E-2</c:v>
                </c:pt>
                <c:pt idx="1304">
                  <c:v>2.077374416471045E-2</c:v>
                </c:pt>
                <c:pt idx="1305">
                  <c:v>2.0763169169910611E-2</c:v>
                </c:pt>
                <c:pt idx="1306">
                  <c:v>2.0752555727625577E-2</c:v>
                </c:pt>
                <c:pt idx="1307">
                  <c:v>2.0741903837775411E-2</c:v>
                </c:pt>
                <c:pt idx="1308">
                  <c:v>2.0731213500360113E-2</c:v>
                </c:pt>
                <c:pt idx="1309">
                  <c:v>2.0720484715539556E-2</c:v>
                </c:pt>
                <c:pt idx="1310">
                  <c:v>2.0709717483153867E-2</c:v>
                </c:pt>
                <c:pt idx="1311">
                  <c:v>2.0698911803282982E-2</c:v>
                </c:pt>
                <c:pt idx="1312">
                  <c:v>2.0688067675926902E-2</c:v>
                </c:pt>
                <c:pt idx="1313">
                  <c:v>2.0677185101085627E-2</c:v>
                </c:pt>
                <c:pt idx="1314">
                  <c:v>2.0666264078759156E-2</c:v>
                </c:pt>
                <c:pt idx="1315">
                  <c:v>2.0655304609027425E-2</c:v>
                </c:pt>
                <c:pt idx="1316">
                  <c:v>2.0644306691650627E-2</c:v>
                </c:pt>
                <c:pt idx="1317">
                  <c:v>2.0633270326948505E-2</c:v>
                </c:pt>
                <c:pt idx="1318">
                  <c:v>2.0622195514681252E-2</c:v>
                </c:pt>
                <c:pt idx="1319">
                  <c:v>2.0611082255008739E-2</c:v>
                </c:pt>
                <c:pt idx="1320">
                  <c:v>2.0599930547771095E-2</c:v>
                </c:pt>
                <c:pt idx="1321">
                  <c:v>2.0588740393128191E-2</c:v>
                </c:pt>
                <c:pt idx="1322">
                  <c:v>2.0577511791080028E-2</c:v>
                </c:pt>
                <c:pt idx="1323">
                  <c:v>2.0566244741466733E-2</c:v>
                </c:pt>
                <c:pt idx="1324">
                  <c:v>2.0554939244528114E-2</c:v>
                </c:pt>
                <c:pt idx="1325">
                  <c:v>2.0540347111346335E-2</c:v>
                </c:pt>
                <c:pt idx="1326">
                  <c:v>2.0532212908195291E-2</c:v>
                </c:pt>
                <c:pt idx="1327">
                  <c:v>2.0520792068801086E-2</c:v>
                </c:pt>
                <c:pt idx="1328">
                  <c:v>2.0509332782081557E-2</c:v>
                </c:pt>
                <c:pt idx="1329">
                  <c:v>2.0497835047796897E-2</c:v>
                </c:pt>
                <c:pt idx="1330">
                  <c:v>2.0486298866186914E-2</c:v>
                </c:pt>
                <c:pt idx="1331">
                  <c:v>2.0474724237091735E-2</c:v>
                </c:pt>
                <c:pt idx="1332">
                  <c:v>2.0463111160671232E-2</c:v>
                </c:pt>
                <c:pt idx="1333">
                  <c:v>2.0451459636765534E-2</c:v>
                </c:pt>
                <c:pt idx="1334">
                  <c:v>2.0439769665374641E-2</c:v>
                </c:pt>
                <c:pt idx="1335">
                  <c:v>2.042804124673836E-2</c:v>
                </c:pt>
                <c:pt idx="1336">
                  <c:v>2.0416274380536947E-2</c:v>
                </c:pt>
                <c:pt idx="1337">
                  <c:v>2.0404469067010211E-2</c:v>
                </c:pt>
                <c:pt idx="1338">
                  <c:v>2.039262530599828E-2</c:v>
                </c:pt>
                <c:pt idx="1339">
                  <c:v>2.0380743097661025E-2</c:v>
                </c:pt>
                <c:pt idx="1340">
                  <c:v>2.0368822441998446E-2</c:v>
                </c:pt>
                <c:pt idx="1341">
                  <c:v>2.0356863338850673E-2</c:v>
                </c:pt>
                <c:pt idx="1342">
                  <c:v>2.0344865788297639E-2</c:v>
                </c:pt>
                <c:pt idx="1343">
                  <c:v>2.0332829790499218E-2</c:v>
                </c:pt>
                <c:pt idx="1344">
                  <c:v>2.0320755345215602E-2</c:v>
                </c:pt>
                <c:pt idx="1345">
                  <c:v>2.0308642452526726E-2</c:v>
                </c:pt>
                <c:pt idx="1346">
                  <c:v>2.0296491112592463E-2</c:v>
                </c:pt>
                <c:pt idx="1347">
                  <c:v>2.0284301325173004E-2</c:v>
                </c:pt>
                <c:pt idx="1348">
                  <c:v>2.0272073090428222E-2</c:v>
                </c:pt>
                <c:pt idx="1349">
                  <c:v>2.0259806408358116E-2</c:v>
                </c:pt>
                <c:pt idx="1350">
                  <c:v>2.0247501278882751E-2</c:v>
                </c:pt>
                <c:pt idx="1351">
                  <c:v>2.0235157702082063E-2</c:v>
                </c:pt>
                <c:pt idx="1352">
                  <c:v>2.0222775678035987E-2</c:v>
                </c:pt>
                <c:pt idx="1353">
                  <c:v>2.0210355206584651E-2</c:v>
                </c:pt>
                <c:pt idx="1354">
                  <c:v>2.0197896287648121E-2</c:v>
                </c:pt>
                <c:pt idx="1355">
                  <c:v>2.0185398921546138E-2</c:v>
                </c:pt>
                <c:pt idx="1356">
                  <c:v>2.0172863108038896E-2</c:v>
                </c:pt>
                <c:pt idx="1357">
                  <c:v>2.0160288847206331E-2</c:v>
                </c:pt>
                <c:pt idx="1358">
                  <c:v>2.0147676139128379E-2</c:v>
                </c:pt>
                <c:pt idx="1359">
                  <c:v>2.0135024983565231E-2</c:v>
                </c:pt>
                <c:pt idx="1360">
                  <c:v>2.0122335380836631E-2</c:v>
                </c:pt>
                <c:pt idx="1361">
                  <c:v>2.0107785899456943E-2</c:v>
                </c:pt>
                <c:pt idx="1362">
                  <c:v>2.0096840833403462E-2</c:v>
                </c:pt>
                <c:pt idx="1363">
                  <c:v>2.0084035888778828E-2</c:v>
                </c:pt>
                <c:pt idx="1364">
                  <c:v>2.0071192496748935E-2</c:v>
                </c:pt>
                <c:pt idx="1365">
                  <c:v>2.0058310657473655E-2</c:v>
                </c:pt>
                <c:pt idx="1366">
                  <c:v>2.0045390371032923E-2</c:v>
                </c:pt>
                <c:pt idx="1367">
                  <c:v>2.0032431637106995E-2</c:v>
                </c:pt>
                <c:pt idx="1368">
                  <c:v>2.0019434455935681E-2</c:v>
                </c:pt>
                <c:pt idx="1369">
                  <c:v>2.0006398827518979E-2</c:v>
                </c:pt>
                <c:pt idx="1370">
                  <c:v>1.9993324751856889E-2</c:v>
                </c:pt>
                <c:pt idx="1371">
                  <c:v>1.9980212228949412E-2</c:v>
                </c:pt>
                <c:pt idx="1372">
                  <c:v>1.9967061258716612E-2</c:v>
                </c:pt>
                <c:pt idx="1373">
                  <c:v>1.995387184131836E-2</c:v>
                </c:pt>
                <c:pt idx="1374">
                  <c:v>1.9940643976514849E-2</c:v>
                </c:pt>
                <c:pt idx="1375">
                  <c:v>1.9927377664545887E-2</c:v>
                </c:pt>
                <c:pt idx="1376">
                  <c:v>1.9910264483833373E-2</c:v>
                </c:pt>
                <c:pt idx="1377">
                  <c:v>1.99007296988718E-2</c:v>
                </c:pt>
                <c:pt idx="1378">
                  <c:v>1.9887348045166675E-2</c:v>
                </c:pt>
                <c:pt idx="1379">
                  <c:v>1.987200764845376E-2</c:v>
                </c:pt>
                <c:pt idx="1380">
                  <c:v>1.98604693961002E-2</c:v>
                </c:pt>
                <c:pt idx="1381">
                  <c:v>1.9846972400658913E-2</c:v>
                </c:pt>
                <c:pt idx="1382">
                  <c:v>1.9833436958052175E-2</c:v>
                </c:pt>
                <c:pt idx="1383">
                  <c:v>1.981986306820005E-2</c:v>
                </c:pt>
                <c:pt idx="1384">
                  <c:v>1.9806250731262409E-2</c:v>
                </c:pt>
                <c:pt idx="1385">
                  <c:v>1.9792599946919509E-2</c:v>
                </c:pt>
                <c:pt idx="1386">
                  <c:v>1.9778910715411158E-2</c:v>
                </c:pt>
                <c:pt idx="1387">
                  <c:v>1.9765183036817291E-2</c:v>
                </c:pt>
                <c:pt idx="1388">
                  <c:v>1.9751416910898101E-2</c:v>
                </c:pt>
                <c:pt idx="1389">
                  <c:v>1.9737612337973331E-2</c:v>
                </c:pt>
                <c:pt idx="1390">
                  <c:v>1.9723769317723239E-2</c:v>
                </c:pt>
                <c:pt idx="1391">
                  <c:v>1.9709887850307695E-2</c:v>
                </c:pt>
                <c:pt idx="1392">
                  <c:v>1.9695967935646763E-2</c:v>
                </c:pt>
                <c:pt idx="1393">
                  <c:v>1.9682009573900316E-2</c:v>
                </c:pt>
                <c:pt idx="1394">
                  <c:v>1.9668012764988418E-2</c:v>
                </c:pt>
                <c:pt idx="1395">
                  <c:v>1.9653977508911069E-2</c:v>
                </c:pt>
                <c:pt idx="1396">
                  <c:v>1.9639903805668268E-2</c:v>
                </c:pt>
                <c:pt idx="1397">
                  <c:v>1.962579165518008E-2</c:v>
                </c:pt>
                <c:pt idx="1398">
                  <c:v>1.9611641057686313E-2</c:v>
                </c:pt>
                <c:pt idx="1399">
                  <c:v>1.9597452012947159E-2</c:v>
                </c:pt>
                <c:pt idx="1400">
                  <c:v>1.9583224521202425E-2</c:v>
                </c:pt>
                <c:pt idx="1401">
                  <c:v>1.9568958582132367E-2</c:v>
                </c:pt>
                <c:pt idx="1402">
                  <c:v>1.9554654196056731E-2</c:v>
                </c:pt>
                <c:pt idx="1403">
                  <c:v>1.9540311362735707E-2</c:v>
                </c:pt>
                <c:pt idx="1404">
                  <c:v>1.9525930082409104E-2</c:v>
                </c:pt>
                <c:pt idx="1405">
                  <c:v>1.951151035491705E-2</c:v>
                </c:pt>
                <c:pt idx="1406">
                  <c:v>1.949705218033948E-2</c:v>
                </c:pt>
                <c:pt idx="1407">
                  <c:v>1.9482555558596459E-2</c:v>
                </c:pt>
                <c:pt idx="1408">
                  <c:v>1.9468020489767923E-2</c:v>
                </c:pt>
                <c:pt idx="1409">
                  <c:v>1.9453446973853872E-2</c:v>
                </c:pt>
                <c:pt idx="1410">
                  <c:v>1.9438835010854305E-2</c:v>
                </c:pt>
                <c:pt idx="1411">
                  <c:v>1.9424184600769223E-2</c:v>
                </c:pt>
                <c:pt idx="1412">
                  <c:v>1.9409495743598626E-2</c:v>
                </c:pt>
                <c:pt idx="1413">
                  <c:v>1.9390553576403846E-2</c:v>
                </c:pt>
                <c:pt idx="1414">
                  <c:v>1.9375776840089287E-2</c:v>
                </c:pt>
                <c:pt idx="1415">
                  <c:v>1.9363080465577553E-2</c:v>
                </c:pt>
                <c:pt idx="1416">
                  <c:v>1.934823232757843E-2</c:v>
                </c:pt>
                <c:pt idx="1417">
                  <c:v>1.9333345742653663E-2</c:v>
                </c:pt>
                <c:pt idx="1418">
                  <c:v>1.9318420710563444E-2</c:v>
                </c:pt>
                <c:pt idx="1419">
                  <c:v>1.9303457231467647E-2</c:v>
                </c:pt>
                <c:pt idx="1420">
                  <c:v>1.928845530536627E-2</c:v>
                </c:pt>
                <c:pt idx="1421">
                  <c:v>1.9273414932259314E-2</c:v>
                </c:pt>
                <c:pt idx="1422">
                  <c:v>1.9258336111986907E-2</c:v>
                </c:pt>
                <c:pt idx="1423">
                  <c:v>1.9243218844788856E-2</c:v>
                </c:pt>
                <c:pt idx="1424">
                  <c:v>1.9228063130425355E-2</c:v>
                </c:pt>
                <c:pt idx="1425">
                  <c:v>1.921286896913621E-2</c:v>
                </c:pt>
                <c:pt idx="1426">
                  <c:v>1.9193277125308938E-2</c:v>
                </c:pt>
                <c:pt idx="1427">
                  <c:v>1.9182365305541182E-2</c:v>
                </c:pt>
                <c:pt idx="1428">
                  <c:v>1.9167055803155364E-2</c:v>
                </c:pt>
                <c:pt idx="1429">
                  <c:v>1.9151707853843902E-2</c:v>
                </c:pt>
                <c:pt idx="1430">
                  <c:v>1.9136321457526861E-2</c:v>
                </c:pt>
                <c:pt idx="1431">
                  <c:v>1.9118689926491683E-2</c:v>
                </c:pt>
                <c:pt idx="1432">
                  <c:v>1.9105433323796106E-2</c:v>
                </c:pt>
                <c:pt idx="1433">
                  <c:v>1.9089931586462328E-2</c:v>
                </c:pt>
                <c:pt idx="1434">
                  <c:v>1.9074391402202906E-2</c:v>
                </c:pt>
                <c:pt idx="1435">
                  <c:v>1.9058812770937905E-2</c:v>
                </c:pt>
                <c:pt idx="1436">
                  <c:v>1.9043195692747261E-2</c:v>
                </c:pt>
                <c:pt idx="1437">
                  <c:v>1.9027540167471102E-2</c:v>
                </c:pt>
                <c:pt idx="1438">
                  <c:v>1.9011846195349236E-2</c:v>
                </c:pt>
                <c:pt idx="1439">
                  <c:v>1.8996113776301726E-2</c:v>
                </c:pt>
                <c:pt idx="1440">
                  <c:v>1.8980342910168702E-2</c:v>
                </c:pt>
                <c:pt idx="1441">
                  <c:v>1.896453359718997E-2</c:v>
                </c:pt>
                <c:pt idx="1442">
                  <c:v>1.8948685837285595E-2</c:v>
                </c:pt>
                <c:pt idx="1443">
                  <c:v>1.8932799630375641E-2</c:v>
                </c:pt>
                <c:pt idx="1444">
                  <c:v>1.891687497661998E-2</c:v>
                </c:pt>
                <c:pt idx="1445">
                  <c:v>1.8900911875778803E-2</c:v>
                </c:pt>
                <c:pt idx="1446">
                  <c:v>1.8884910328251792E-2</c:v>
                </c:pt>
                <c:pt idx="1447">
                  <c:v>1.8868870333719201E-2</c:v>
                </c:pt>
                <c:pt idx="1448">
                  <c:v>1.8852791892181031E-2</c:v>
                </c:pt>
                <c:pt idx="1449">
                  <c:v>1.8836675003797154E-2</c:v>
                </c:pt>
                <c:pt idx="1450">
                  <c:v>1.8820519668487634E-2</c:v>
                </c:pt>
                <c:pt idx="1451">
                  <c:v>1.8804325886332407E-2</c:v>
                </c:pt>
                <c:pt idx="1452">
                  <c:v>1.8788095672999106E-2</c:v>
                </c:pt>
                <c:pt idx="1453">
                  <c:v>1.8771885466781768E-2</c:v>
                </c:pt>
                <c:pt idx="1454">
                  <c:v>1.8755721471279685E-2</c:v>
                </c:pt>
                <c:pt idx="1455">
                  <c:v>1.873960368641292E-2</c:v>
                </c:pt>
                <c:pt idx="1456">
                  <c:v>1.8723532112421282E-2</c:v>
                </c:pt>
                <c:pt idx="1457">
                  <c:v>1.8707506748905089E-2</c:v>
                </c:pt>
                <c:pt idx="1458">
                  <c:v>1.8691527596184088E-2</c:v>
                </c:pt>
                <c:pt idx="1459">
                  <c:v>1.867559465417834E-2</c:v>
                </c:pt>
                <c:pt idx="1460">
                  <c:v>1.8659707922727975E-2</c:v>
                </c:pt>
                <c:pt idx="1461">
                  <c:v>1.86438674020728E-2</c:v>
                </c:pt>
                <c:pt idx="1462">
                  <c:v>1.8628073091973008E-2</c:v>
                </c:pt>
                <c:pt idx="1463">
                  <c:v>1.8612324992588469E-2</c:v>
                </c:pt>
                <c:pt idx="1464">
                  <c:v>1.8596623103839249E-2</c:v>
                </c:pt>
                <c:pt idx="1465">
                  <c:v>1.8576502862446276E-2</c:v>
                </c:pt>
                <c:pt idx="1466">
                  <c:v>1.8560906598006355E-2</c:v>
                </c:pt>
                <c:pt idx="1467">
                  <c:v>1.8547575151179885E-2</c:v>
                </c:pt>
                <c:pt idx="1468">
                  <c:v>1.8532064706571205E-2</c:v>
                </c:pt>
                <c:pt idx="1469">
                  <c:v>1.8516600472437972E-2</c:v>
                </c:pt>
                <c:pt idx="1470">
                  <c:v>1.8501182449019993E-2</c:v>
                </c:pt>
                <c:pt idx="1471">
                  <c:v>1.848581063607746E-2</c:v>
                </c:pt>
                <c:pt idx="1472">
                  <c:v>1.8470485033770245E-2</c:v>
                </c:pt>
                <c:pt idx="1473">
                  <c:v>1.8455205642178285E-2</c:v>
                </c:pt>
                <c:pt idx="1474">
                  <c:v>1.8439972461061771E-2</c:v>
                </c:pt>
                <c:pt idx="1475">
                  <c:v>1.8424785490420703E-2</c:v>
                </c:pt>
                <c:pt idx="1476">
                  <c:v>1.8409644730574826E-2</c:v>
                </c:pt>
                <c:pt idx="1477">
                  <c:v>1.8394550181204394E-2</c:v>
                </c:pt>
                <c:pt idx="1478">
                  <c:v>1.8379501842389345E-2</c:v>
                </c:pt>
                <c:pt idx="1479">
                  <c:v>1.8364499714209614E-2</c:v>
                </c:pt>
                <c:pt idx="1480">
                  <c:v>1.834954379650533E-2</c:v>
                </c:pt>
                <c:pt idx="1481">
                  <c:v>1.8329191816270907E-2</c:v>
                </c:pt>
                <c:pt idx="1482">
                  <c:v>1.8319770592762907E-2</c:v>
                </c:pt>
                <c:pt idx="1483">
                  <c:v>1.8304362138290564E-2</c:v>
                </c:pt>
                <c:pt idx="1484">
                  <c:v>1.8288075849772767E-2</c:v>
                </c:pt>
                <c:pt idx="1485">
                  <c:v>1.8273357586204853E-2</c:v>
                </c:pt>
                <c:pt idx="1486">
                  <c:v>1.825868553319232E-2</c:v>
                </c:pt>
                <c:pt idx="1487">
                  <c:v>1.8244059690655234E-2</c:v>
                </c:pt>
                <c:pt idx="1488">
                  <c:v>1.8229480058673531E-2</c:v>
                </c:pt>
                <c:pt idx="1489">
                  <c:v>1.8214946637247209E-2</c:v>
                </c:pt>
                <c:pt idx="1490">
                  <c:v>1.8200459426216398E-2</c:v>
                </c:pt>
                <c:pt idx="1491">
                  <c:v>1.8186018425820905E-2</c:v>
                </c:pt>
                <c:pt idx="1492">
                  <c:v>1.8171623635661049E-2</c:v>
                </c:pt>
                <c:pt idx="1493">
                  <c:v>1.8157275056296385E-2</c:v>
                </c:pt>
                <c:pt idx="1494">
                  <c:v>1.8142972687167358E-2</c:v>
                </c:pt>
                <c:pt idx="1495">
                  <c:v>1.8128716528513777E-2</c:v>
                </c:pt>
                <c:pt idx="1496">
                  <c:v>1.8114506580415579E-2</c:v>
                </c:pt>
                <c:pt idx="1497">
                  <c:v>1.8100342842712891E-2</c:v>
                </c:pt>
                <c:pt idx="1498">
                  <c:v>1.8086225315485649E-2</c:v>
                </c:pt>
                <c:pt idx="1499">
                  <c:v>1.8072153998653917E-2</c:v>
                </c:pt>
                <c:pt idx="1500">
                  <c:v>1.8058128892377567E-2</c:v>
                </c:pt>
                <c:pt idx="1501">
                  <c:v>1.8044149996496728E-2</c:v>
                </c:pt>
                <c:pt idx="1502">
                  <c:v>1.8030217311011398E-2</c:v>
                </c:pt>
                <c:pt idx="1503">
                  <c:v>1.8016330835921579E-2</c:v>
                </c:pt>
                <c:pt idx="1504">
                  <c:v>1.800249057122727E-2</c:v>
                </c:pt>
                <c:pt idx="1505">
                  <c:v>1.7988696517008407E-2</c:v>
                </c:pt>
                <c:pt idx="1506">
                  <c:v>1.797494867326499E-2</c:v>
                </c:pt>
                <c:pt idx="1507">
                  <c:v>1.7961247039837147E-2</c:v>
                </c:pt>
                <c:pt idx="1508">
                  <c:v>1.7947591616804814E-2</c:v>
                </c:pt>
                <c:pt idx="1509">
                  <c:v>1.7933982404088056E-2</c:v>
                </c:pt>
                <c:pt idx="1510">
                  <c:v>1.7920419401926679E-2</c:v>
                </c:pt>
                <c:pt idx="1511">
                  <c:v>1.7906902610080877E-2</c:v>
                </c:pt>
                <c:pt idx="1512">
                  <c:v>1.7893432028550649E-2</c:v>
                </c:pt>
                <c:pt idx="1513">
                  <c:v>1.7880007657495867E-2</c:v>
                </c:pt>
                <c:pt idx="1514">
                  <c:v>1.7866629496676723E-2</c:v>
                </c:pt>
                <c:pt idx="1515">
                  <c:v>1.7853297546333025E-2</c:v>
                </c:pt>
                <c:pt idx="1516">
                  <c:v>1.7840011806224965E-2</c:v>
                </c:pt>
                <c:pt idx="1517">
                  <c:v>1.7819227578605989E-2</c:v>
                </c:pt>
                <c:pt idx="1518">
                  <c:v>1.7806060665126466E-2</c:v>
                </c:pt>
                <c:pt idx="1519">
                  <c:v>1.7797564131116772E-2</c:v>
                </c:pt>
                <c:pt idx="1520">
                  <c:v>1.778447514186432E-2</c:v>
                </c:pt>
                <c:pt idx="1521">
                  <c:v>1.777143236844303E-2</c:v>
                </c:pt>
                <c:pt idx="1522">
                  <c:v>1.7758435810879547E-2</c:v>
                </c:pt>
                <c:pt idx="1523">
                  <c:v>1.7745485469093936E-2</c:v>
                </c:pt>
                <c:pt idx="1524">
                  <c:v>1.7732581343112841E-2</c:v>
                </c:pt>
                <c:pt idx="1525">
                  <c:v>1.7719723432936263E-2</c:v>
                </c:pt>
                <c:pt idx="1526">
                  <c:v>1.7706911738510911E-2</c:v>
                </c:pt>
                <c:pt idx="1527">
                  <c:v>1.7694146259836785E-2</c:v>
                </c:pt>
                <c:pt idx="1528">
                  <c:v>1.7681426996913885E-2</c:v>
                </c:pt>
                <c:pt idx="1529">
                  <c:v>1.766875394968892E-2</c:v>
                </c:pt>
                <c:pt idx="1530">
                  <c:v>1.7656127118215181E-2</c:v>
                </c:pt>
                <c:pt idx="1531">
                  <c:v>1.7637304533177911E-2</c:v>
                </c:pt>
                <c:pt idx="1532">
                  <c:v>1.7626575960267843E-2</c:v>
                </c:pt>
                <c:pt idx="1533">
                  <c:v>1.7614102201362059E-2</c:v>
                </c:pt>
                <c:pt idx="1534">
                  <c:v>1.7601674652771848E-2</c:v>
                </c:pt>
                <c:pt idx="1535">
                  <c:v>1.7587528324023438E-2</c:v>
                </c:pt>
                <c:pt idx="1536">
                  <c:v>1.7576958186298342E-2</c:v>
                </c:pt>
                <c:pt idx="1537">
                  <c:v>1.7564669268335109E-2</c:v>
                </c:pt>
                <c:pt idx="1538">
                  <c:v>1.7552426560767387E-2</c:v>
                </c:pt>
                <c:pt idx="1539">
                  <c:v>1.7540230063435303E-2</c:v>
                </c:pt>
                <c:pt idx="1540">
                  <c:v>1.752807977625892E-2</c:v>
                </c:pt>
                <c:pt idx="1541">
                  <c:v>1.7515975699398112E-2</c:v>
                </c:pt>
                <c:pt idx="1542">
                  <c:v>1.750391783261307E-2</c:v>
                </c:pt>
                <c:pt idx="1543">
                  <c:v>1.7491906176143601E-2</c:v>
                </c:pt>
                <c:pt idx="1544">
                  <c:v>1.7479940729909771E-2</c:v>
                </c:pt>
                <c:pt idx="1545">
                  <c:v>1.7468021493911579E-2</c:v>
                </c:pt>
                <c:pt idx="1546">
                  <c:v>1.7456148467989152E-2</c:v>
                </c:pt>
                <c:pt idx="1547">
                  <c:v>1.74443216523823E-2</c:v>
                </c:pt>
                <c:pt idx="1548">
                  <c:v>1.7432541046931149E-2</c:v>
                </c:pt>
                <c:pt idx="1549">
                  <c:v>1.7420806651795573E-2</c:v>
                </c:pt>
                <c:pt idx="1550">
                  <c:v>1.7409118466655826E-2</c:v>
                </c:pt>
                <c:pt idx="1551">
                  <c:v>1.7397476491751718E-2</c:v>
                </c:pt>
                <c:pt idx="1552">
                  <c:v>1.7385880727083247E-2</c:v>
                </c:pt>
                <c:pt idx="1553">
                  <c:v>1.7374331172490542E-2</c:v>
                </c:pt>
                <c:pt idx="1554">
                  <c:v>1.7362827828293348E-2</c:v>
                </c:pt>
                <c:pt idx="1555">
                  <c:v>1.7351370694091983E-2</c:v>
                </c:pt>
                <c:pt idx="1556">
                  <c:v>1.733995977004632E-2</c:v>
                </c:pt>
                <c:pt idx="1557">
                  <c:v>1.7328595056236296E-2</c:v>
                </c:pt>
                <c:pt idx="1558">
                  <c:v>1.7317276552502037E-2</c:v>
                </c:pt>
                <c:pt idx="1559">
                  <c:v>1.730600425892348E-2</c:v>
                </c:pt>
                <c:pt idx="1560">
                  <c:v>1.7294778175500625E-2</c:v>
                </c:pt>
                <c:pt idx="1561">
                  <c:v>1.7283598302233472E-2</c:v>
                </c:pt>
                <c:pt idx="1562">
                  <c:v>1.7272464639201957E-2</c:v>
                </c:pt>
                <c:pt idx="1563">
                  <c:v>1.7261377186086335E-2</c:v>
                </c:pt>
                <c:pt idx="1564">
                  <c:v>1.7250335943206352E-2</c:v>
                </c:pt>
                <c:pt idx="1565">
                  <c:v>1.7239340910482071E-2</c:v>
                </c:pt>
                <c:pt idx="1566">
                  <c:v>1.7228392087913491E-2</c:v>
                </c:pt>
                <c:pt idx="1567">
                  <c:v>1.7217489475340741E-2</c:v>
                </c:pt>
                <c:pt idx="1568">
                  <c:v>1.7206633072923694E-2</c:v>
                </c:pt>
                <c:pt idx="1569">
                  <c:v>1.7194282339687561E-2</c:v>
                </c:pt>
                <c:pt idx="1570">
                  <c:v>1.7183524958941376E-2</c:v>
                </c:pt>
                <c:pt idx="1571">
                  <c:v>1.7174341126366954E-2</c:v>
                </c:pt>
                <c:pt idx="1572">
                  <c:v>1.7163669564332906E-2</c:v>
                </c:pt>
                <c:pt idx="1573">
                  <c:v>1.715304421245456E-2</c:v>
                </c:pt>
                <c:pt idx="1574">
                  <c:v>1.7142465070572044E-2</c:v>
                </c:pt>
                <c:pt idx="1575">
                  <c:v>1.7131932138845229E-2</c:v>
                </c:pt>
                <c:pt idx="1576">
                  <c:v>1.7121445417114245E-2</c:v>
                </c:pt>
                <c:pt idx="1577">
                  <c:v>1.7111004905459026E-2</c:v>
                </c:pt>
                <c:pt idx="1578">
                  <c:v>1.7100610604039446E-2</c:v>
                </c:pt>
                <c:pt idx="1579">
                  <c:v>1.7090262512535759E-2</c:v>
                </c:pt>
                <c:pt idx="1580">
                  <c:v>1.7079960631187774E-2</c:v>
                </c:pt>
                <c:pt idx="1581">
                  <c:v>1.7069704959755683E-2</c:v>
                </c:pt>
                <c:pt idx="1582">
                  <c:v>1.705949549855923E-2</c:v>
                </c:pt>
                <c:pt idx="1583">
                  <c:v>1.704933224727867E-2</c:v>
                </c:pt>
                <c:pt idx="1584">
                  <c:v>1.7039215206073877E-2</c:v>
                </c:pt>
                <c:pt idx="1585">
                  <c:v>1.7029144374944849E-2</c:v>
                </c:pt>
                <c:pt idx="1586">
                  <c:v>1.7016264063887121E-2</c:v>
                </c:pt>
                <c:pt idx="1587">
                  <c:v>1.7009141342754219E-2</c:v>
                </c:pt>
                <c:pt idx="1588">
                  <c:v>1.6999209141692617E-2</c:v>
                </c:pt>
                <c:pt idx="1589">
                  <c:v>1.6989323150706781E-2</c:v>
                </c:pt>
                <c:pt idx="1590">
                  <c:v>1.6979483369716775E-2</c:v>
                </c:pt>
                <c:pt idx="1591">
                  <c:v>1.6969689798722598E-2</c:v>
                </c:pt>
                <c:pt idx="1592">
                  <c:v>1.6959942437804187E-2</c:v>
                </c:pt>
                <c:pt idx="1593">
                  <c:v>1.6950241286721734E-2</c:v>
                </c:pt>
                <c:pt idx="1594">
                  <c:v>1.694058634587492E-2</c:v>
                </c:pt>
                <c:pt idx="1595">
                  <c:v>1.6930977614864062E-2</c:v>
                </c:pt>
                <c:pt idx="1596">
                  <c:v>1.6921415093928971E-2</c:v>
                </c:pt>
                <c:pt idx="1597">
                  <c:v>1.6911898782989709E-2</c:v>
                </c:pt>
                <c:pt idx="1598">
                  <c:v>1.6902428682046278E-2</c:v>
                </c:pt>
                <c:pt idx="1599">
                  <c:v>1.6893004791178612E-2</c:v>
                </c:pt>
                <c:pt idx="1600">
                  <c:v>1.6883627110146904E-2</c:v>
                </c:pt>
                <c:pt idx="1601">
                  <c:v>1.6874295639111025E-2</c:v>
                </c:pt>
                <c:pt idx="1602">
                  <c:v>1.6865010378150913E-2</c:v>
                </c:pt>
                <c:pt idx="1603">
                  <c:v>1.6855771327106694E-2</c:v>
                </c:pt>
                <c:pt idx="1604">
                  <c:v>1.684657848597837E-2</c:v>
                </c:pt>
                <c:pt idx="1605">
                  <c:v>1.6837431854925811E-2</c:v>
                </c:pt>
                <c:pt idx="1606">
                  <c:v>1.6828331433709209E-2</c:v>
                </c:pt>
                <c:pt idx="1607">
                  <c:v>1.6819277222568374E-2</c:v>
                </c:pt>
                <c:pt idx="1608">
                  <c:v>1.6810269221343432E-2</c:v>
                </c:pt>
                <c:pt idx="1609">
                  <c:v>1.6801307430034385E-2</c:v>
                </c:pt>
                <c:pt idx="1610">
                  <c:v>1.6792391848721167E-2</c:v>
                </c:pt>
                <c:pt idx="1611">
                  <c:v>1.6783522477323842E-2</c:v>
                </c:pt>
                <c:pt idx="1612">
                  <c:v>1.6774699316002284E-2</c:v>
                </c:pt>
                <c:pt idx="1613">
                  <c:v>1.6765922364516683E-2</c:v>
                </c:pt>
                <c:pt idx="1614">
                  <c:v>1.6757191622946976E-2</c:v>
                </c:pt>
                <c:pt idx="1615">
                  <c:v>1.6748507091293163E-2</c:v>
                </c:pt>
                <c:pt idx="1616">
                  <c:v>1.673986876963518E-2</c:v>
                </c:pt>
                <c:pt idx="1617">
                  <c:v>1.673127665789309E-2</c:v>
                </c:pt>
                <c:pt idx="1618">
                  <c:v>1.6722730755986959E-2</c:v>
                </c:pt>
                <c:pt idx="1619">
                  <c:v>1.6714231064076657E-2</c:v>
                </c:pt>
                <c:pt idx="1620">
                  <c:v>1.6705777582162185E-2</c:v>
                </c:pt>
                <c:pt idx="1621">
                  <c:v>1.6697370310003734E-2</c:v>
                </c:pt>
                <c:pt idx="1622">
                  <c:v>1.6689009247841113E-2</c:v>
                </c:pt>
                <c:pt idx="1623">
                  <c:v>1.6680694395594386E-2</c:v>
                </c:pt>
                <c:pt idx="1624">
                  <c:v>1.6672425753183617E-2</c:v>
                </c:pt>
                <c:pt idx="1625">
                  <c:v>1.6664203320768678E-2</c:v>
                </c:pt>
                <c:pt idx="1626">
                  <c:v>1.6656027098189696E-2</c:v>
                </c:pt>
                <c:pt idx="1627">
                  <c:v>1.6647897085526608E-2</c:v>
                </c:pt>
                <c:pt idx="1628">
                  <c:v>1.6639813282699478E-2</c:v>
                </c:pt>
                <c:pt idx="1629">
                  <c:v>1.6631775689788242E-2</c:v>
                </c:pt>
                <c:pt idx="1630">
                  <c:v>1.6623784306792899E-2</c:v>
                </c:pt>
                <c:pt idx="1631">
                  <c:v>1.661583913371345E-2</c:v>
                </c:pt>
                <c:pt idx="1632">
                  <c:v>1.6607940170469959E-2</c:v>
                </c:pt>
                <c:pt idx="1633">
                  <c:v>1.6600087417062426E-2</c:v>
                </c:pt>
                <c:pt idx="1634">
                  <c:v>1.6592280873650722E-2</c:v>
                </c:pt>
                <c:pt idx="1635">
                  <c:v>1.6584520539915104E-2</c:v>
                </c:pt>
                <c:pt idx="1636">
                  <c:v>1.6574610868431705E-2</c:v>
                </c:pt>
                <c:pt idx="1637">
                  <c:v>1.6569138502271485E-2</c:v>
                </c:pt>
                <c:pt idx="1638">
                  <c:v>1.6561516798203613E-2</c:v>
                </c:pt>
                <c:pt idx="1639">
                  <c:v>1.6553941304051634E-2</c:v>
                </c:pt>
                <c:pt idx="1640">
                  <c:v>1.6546412019735612E-2</c:v>
                </c:pt>
                <c:pt idx="1641">
                  <c:v>1.6538928945255549E-2</c:v>
                </c:pt>
                <c:pt idx="1642">
                  <c:v>1.6531492080611443E-2</c:v>
                </c:pt>
                <c:pt idx="1643">
                  <c:v>1.6524101425963167E-2</c:v>
                </c:pt>
                <c:pt idx="1644">
                  <c:v>1.6516756980990976E-2</c:v>
                </c:pt>
                <c:pt idx="1645">
                  <c:v>1.6509458745854744E-2</c:v>
                </c:pt>
                <c:pt idx="1646">
                  <c:v>1.6502206720714341E-2</c:v>
                </c:pt>
                <c:pt idx="1647">
                  <c:v>1.6495000905170087E-2</c:v>
                </c:pt>
                <c:pt idx="1648">
                  <c:v>1.6487841299621664E-2</c:v>
                </c:pt>
                <c:pt idx="1649">
                  <c:v>1.6480727903829262E-2</c:v>
                </c:pt>
                <c:pt idx="1650">
                  <c:v>1.6473660717952754E-2</c:v>
                </c:pt>
                <c:pt idx="1651">
                  <c:v>1.6466639741832267E-2</c:v>
                </c:pt>
                <c:pt idx="1652">
                  <c:v>1.6459664975547739E-2</c:v>
                </c:pt>
                <c:pt idx="1653">
                  <c:v>1.6452736419099168E-2</c:v>
                </c:pt>
                <c:pt idx="1654">
                  <c:v>1.6445854072406618E-2</c:v>
                </c:pt>
                <c:pt idx="1655">
                  <c:v>1.6439017935629963E-2</c:v>
                </c:pt>
                <c:pt idx="1656">
                  <c:v>1.6432228008609329E-2</c:v>
                </c:pt>
                <c:pt idx="1657">
                  <c:v>1.6425484291344716E-2</c:v>
                </c:pt>
                <c:pt idx="1658">
                  <c:v>1.6418786783995998E-2</c:v>
                </c:pt>
                <c:pt idx="1659">
                  <c:v>1.6412135486403301E-2</c:v>
                </c:pt>
                <c:pt idx="1660">
                  <c:v>1.6405530398566626E-2</c:v>
                </c:pt>
                <c:pt idx="1661">
                  <c:v>1.6398971520565908E-2</c:v>
                </c:pt>
                <c:pt idx="1662">
                  <c:v>1.6392458852321212E-2</c:v>
                </c:pt>
                <c:pt idx="1663">
                  <c:v>1.6385992393912474E-2</c:v>
                </c:pt>
                <c:pt idx="1664">
                  <c:v>1.6379572145259758E-2</c:v>
                </c:pt>
                <c:pt idx="1665">
                  <c:v>1.6373198106442999E-2</c:v>
                </c:pt>
                <c:pt idx="1666">
                  <c:v>1.6366870277382262E-2</c:v>
                </c:pt>
                <c:pt idx="1667">
                  <c:v>1.6360588658077546E-2</c:v>
                </c:pt>
                <c:pt idx="1668">
                  <c:v>1.6354353248608788E-2</c:v>
                </c:pt>
                <c:pt idx="1669">
                  <c:v>1.6348164048896052E-2</c:v>
                </c:pt>
                <c:pt idx="1670">
                  <c:v>1.6342021059019274E-2</c:v>
                </c:pt>
                <c:pt idx="1671">
                  <c:v>1.6335924278818581E-2</c:v>
                </c:pt>
                <c:pt idx="1672">
                  <c:v>1.6329873708453846E-2</c:v>
                </c:pt>
                <c:pt idx="1673">
                  <c:v>1.6323015354169357E-2</c:v>
                </c:pt>
                <c:pt idx="1674">
                  <c:v>1.6317911196832569E-2</c:v>
                </c:pt>
                <c:pt idx="1675">
                  <c:v>1.6311999255735898E-2</c:v>
                </c:pt>
                <c:pt idx="1676">
                  <c:v>1.6306133524555122E-2</c:v>
                </c:pt>
                <c:pt idx="1677">
                  <c:v>1.6300314002890559E-2</c:v>
                </c:pt>
                <c:pt idx="1678">
                  <c:v>1.6294540691061954E-2</c:v>
                </c:pt>
                <c:pt idx="1679">
                  <c:v>1.628881358898937E-2</c:v>
                </c:pt>
                <c:pt idx="1680">
                  <c:v>1.6283132696672808E-2</c:v>
                </c:pt>
                <c:pt idx="1681">
                  <c:v>1.6277498014192204E-2</c:v>
                </c:pt>
                <c:pt idx="1682">
                  <c:v>1.627190954130775E-2</c:v>
                </c:pt>
                <c:pt idx="1683">
                  <c:v>1.6266367278259253E-2</c:v>
                </c:pt>
                <c:pt idx="1684">
                  <c:v>1.6260871224886841E-2</c:v>
                </c:pt>
                <c:pt idx="1685">
                  <c:v>1.6255421381350388E-2</c:v>
                </c:pt>
                <c:pt idx="1686">
                  <c:v>1.6250017747569956E-2</c:v>
                </c:pt>
                <c:pt idx="1687">
                  <c:v>1.624313811830369E-2</c:v>
                </c:pt>
                <c:pt idx="1688">
                  <c:v>1.6239349109117285E-2</c:v>
                </c:pt>
                <c:pt idx="1689">
                  <c:v>1.6234084104445046E-2</c:v>
                </c:pt>
                <c:pt idx="1690">
                  <c:v>1.6228865309608764E-2</c:v>
                </c:pt>
                <c:pt idx="1691">
                  <c:v>1.6223690690515546E-2</c:v>
                </c:pt>
                <c:pt idx="1692">
                  <c:v>1.6217837781917765E-2</c:v>
                </c:pt>
                <c:pt idx="1693">
                  <c:v>1.62127642174692E-2</c:v>
                </c:pt>
                <c:pt idx="1694">
                  <c:v>1.6207736862936528E-2</c:v>
                </c:pt>
                <c:pt idx="1695">
                  <c:v>1.6202755718079942E-2</c:v>
                </c:pt>
                <c:pt idx="1696">
                  <c:v>1.6197820782899441E-2</c:v>
                </c:pt>
                <c:pt idx="1697">
                  <c:v>1.6192932057474962E-2</c:v>
                </c:pt>
                <c:pt idx="1698">
                  <c:v>1.6188089541726569E-2</c:v>
                </c:pt>
                <c:pt idx="1699">
                  <c:v>1.6183293235734197E-2</c:v>
                </c:pt>
                <c:pt idx="1700">
                  <c:v>1.6178543139497847E-2</c:v>
                </c:pt>
                <c:pt idx="1701">
                  <c:v>1.6173839252777711E-2</c:v>
                </c:pt>
                <c:pt idx="1702">
                  <c:v>1.6169181575893532E-2</c:v>
                </c:pt>
                <c:pt idx="1703">
                  <c:v>1.6164570108845311E-2</c:v>
                </c:pt>
                <c:pt idx="1704">
                  <c:v>1.6160004851393239E-2</c:v>
                </c:pt>
                <c:pt idx="1705">
                  <c:v>1.6155485803617253E-2</c:v>
                </c:pt>
                <c:pt idx="1706">
                  <c:v>1.6151012965517353E-2</c:v>
                </c:pt>
                <c:pt idx="1707">
                  <c:v>1.6146586337173474E-2</c:v>
                </c:pt>
                <c:pt idx="1708">
                  <c:v>1.6142205918505681E-2</c:v>
                </c:pt>
                <c:pt idx="1709">
                  <c:v>1.6137871709513973E-2</c:v>
                </c:pt>
                <c:pt idx="1710">
                  <c:v>1.6133583710278288E-2</c:v>
                </c:pt>
                <c:pt idx="1711">
                  <c:v>1.6129341920638751E-2</c:v>
                </c:pt>
                <c:pt idx="1712">
                  <c:v>1.6125145970411481E-2</c:v>
                </c:pt>
                <c:pt idx="1713">
                  <c:v>1.6120985488052852E-2</c:v>
                </c:pt>
                <c:pt idx="1714">
                  <c:v>1.611685565813481E-2</c:v>
                </c:pt>
                <c:pt idx="1715">
                  <c:v>1.6112756481136969E-2</c:v>
                </c:pt>
                <c:pt idx="1716">
                  <c:v>1.6108687956499779E-2</c:v>
                </c:pt>
                <c:pt idx="1717">
                  <c:v>1.6104650084542982E-2</c:v>
                </c:pt>
                <c:pt idx="1718">
                  <c:v>1.6100642865266579E-2</c:v>
                </c:pt>
                <c:pt idx="1719">
                  <c:v>1.6096666298510698E-2</c:v>
                </c:pt>
                <c:pt idx="1720">
                  <c:v>1.6092720384515147E-2</c:v>
                </c:pt>
                <c:pt idx="1721">
                  <c:v>1.6088805122960181E-2</c:v>
                </c:pt>
                <c:pt idx="1722">
                  <c:v>1.608492051408561E-2</c:v>
                </c:pt>
                <c:pt idx="1723">
                  <c:v>1.6081066557811496E-2</c:v>
                </c:pt>
                <c:pt idx="1724">
                  <c:v>1.6077243254217777E-2</c:v>
                </c:pt>
                <c:pt idx="1725">
                  <c:v>1.6072372618483044E-2</c:v>
                </c:pt>
                <c:pt idx="1726">
                  <c:v>1.6068619377964666E-2</c:v>
                </c:pt>
                <c:pt idx="1727">
                  <c:v>1.6065426711593389E-2</c:v>
                </c:pt>
                <c:pt idx="1728">
                  <c:v>1.606173039721881E-2</c:v>
                </c:pt>
                <c:pt idx="1729">
                  <c:v>1.6058064735524624E-2</c:v>
                </c:pt>
                <c:pt idx="1730">
                  <c:v>1.6054429726430897E-2</c:v>
                </c:pt>
                <c:pt idx="1731">
                  <c:v>1.6050825369857691E-2</c:v>
                </c:pt>
                <c:pt idx="1732">
                  <c:v>1.6047251665964879E-2</c:v>
                </c:pt>
                <c:pt idx="1733">
                  <c:v>1.6043708614592589E-2</c:v>
                </c:pt>
                <c:pt idx="1734">
                  <c:v>1.6040196215900693E-2</c:v>
                </c:pt>
                <c:pt idx="1735">
                  <c:v>1.6036714469809255E-2</c:v>
                </c:pt>
                <c:pt idx="1736">
                  <c:v>1.6033263376318274E-2</c:v>
                </c:pt>
                <c:pt idx="1737">
                  <c:v>1.6029842935347816E-2</c:v>
                </c:pt>
                <c:pt idx="1738">
                  <c:v>1.6026453146897879E-2</c:v>
                </c:pt>
                <c:pt idx="1739">
                  <c:v>1.6023094011128336E-2</c:v>
                </c:pt>
                <c:pt idx="1740">
                  <c:v>1.6019765528039187E-2</c:v>
                </c:pt>
                <c:pt idx="1741">
                  <c:v>1.6016467697310688E-2</c:v>
                </c:pt>
                <c:pt idx="1742">
                  <c:v>1.6012522064050572E-2</c:v>
                </c:pt>
                <c:pt idx="1743">
                  <c:v>1.6009504135503505E-2</c:v>
                </c:pt>
                <c:pt idx="1744">
                  <c:v>1.6006758121207554E-2</c:v>
                </c:pt>
                <c:pt idx="1745">
                  <c:v>1.6003582900960822E-2</c:v>
                </c:pt>
                <c:pt idx="1746">
                  <c:v>1.6000438333234612E-2</c:v>
                </c:pt>
                <c:pt idx="1747">
                  <c:v>1.5997324418188796E-2</c:v>
                </c:pt>
                <c:pt idx="1748">
                  <c:v>1.5994241155743438E-2</c:v>
                </c:pt>
                <c:pt idx="1749">
                  <c:v>1.5991188545818602E-2</c:v>
                </c:pt>
                <c:pt idx="1750">
                  <c:v>1.5988166588494224E-2</c:v>
                </c:pt>
                <c:pt idx="1751">
                  <c:v>1.5985175283770303E-2</c:v>
                </c:pt>
                <c:pt idx="1752">
                  <c:v>1.5982214631646841E-2</c:v>
                </c:pt>
                <c:pt idx="1753">
                  <c:v>1.59792846320439E-2</c:v>
                </c:pt>
                <c:pt idx="1754">
                  <c:v>1.5976385285041417E-2</c:v>
                </c:pt>
                <c:pt idx="1755">
                  <c:v>1.5973516590719328E-2</c:v>
                </c:pt>
                <c:pt idx="1756">
                  <c:v>1.5970678548837824E-2</c:v>
                </c:pt>
                <c:pt idx="1757">
                  <c:v>1.5967871159556779E-2</c:v>
                </c:pt>
                <c:pt idx="1758">
                  <c:v>1.5965094422956128E-2</c:v>
                </c:pt>
                <c:pt idx="1759">
                  <c:v>1.5962348338875998E-2</c:v>
                </c:pt>
                <c:pt idx="1760">
                  <c:v>1.595963290731639E-2</c:v>
                </c:pt>
                <c:pt idx="1761">
                  <c:v>1.5956948128277304E-2</c:v>
                </c:pt>
                <c:pt idx="1762">
                  <c:v>1.5954294001998548E-2</c:v>
                </c:pt>
                <c:pt idx="1763">
                  <c:v>1.5951670528160378E-2</c:v>
                </c:pt>
                <c:pt idx="1764">
                  <c:v>1.5949077706922665E-2</c:v>
                </c:pt>
                <c:pt idx="1765">
                  <c:v>1.5946515538205475E-2</c:v>
                </c:pt>
                <c:pt idx="1766">
                  <c:v>1.5943984022088742E-2</c:v>
                </c:pt>
                <c:pt idx="1767">
                  <c:v>1.5941483158572467E-2</c:v>
                </c:pt>
                <c:pt idx="1768">
                  <c:v>1.593901294765665E-2</c:v>
                </c:pt>
                <c:pt idx="1769">
                  <c:v>1.5936573389261355E-2</c:v>
                </c:pt>
                <c:pt idx="1770">
                  <c:v>1.5934164483466517E-2</c:v>
                </c:pt>
                <c:pt idx="1771">
                  <c:v>1.5931786230192202E-2</c:v>
                </c:pt>
                <c:pt idx="1772">
                  <c:v>1.5929438629518344E-2</c:v>
                </c:pt>
                <c:pt idx="1773">
                  <c:v>1.5927121681365008E-2</c:v>
                </c:pt>
                <c:pt idx="1774">
                  <c:v>1.5924835385892067E-2</c:v>
                </c:pt>
                <c:pt idx="1775">
                  <c:v>1.5922579742779774E-2</c:v>
                </c:pt>
                <c:pt idx="1776">
                  <c:v>1.5920354752427812E-2</c:v>
                </c:pt>
                <c:pt idx="1777">
                  <c:v>1.5917933359181902E-2</c:v>
                </c:pt>
                <c:pt idx="1778">
                  <c:v>1.5915782620554708E-2</c:v>
                </c:pt>
                <c:pt idx="1779">
                  <c:v>1.5913561479843352E-2</c:v>
                </c:pt>
                <c:pt idx="1780">
                  <c:v>1.5911463478630594E-2</c:v>
                </c:pt>
                <c:pt idx="1781">
                  <c:v>1.5909396130018294E-2</c:v>
                </c:pt>
                <c:pt idx="1782">
                  <c:v>1.590735943384658E-2</c:v>
                </c:pt>
                <c:pt idx="1783">
                  <c:v>1.5905353390355259E-2</c:v>
                </c:pt>
                <c:pt idx="1784">
                  <c:v>1.5903377999304524E-2</c:v>
                </c:pt>
                <c:pt idx="1785">
                  <c:v>1.5901433260934184E-2</c:v>
                </c:pt>
                <c:pt idx="1786">
                  <c:v>1.5899519175084365E-2</c:v>
                </c:pt>
                <c:pt idx="1787">
                  <c:v>1.5897635741755067E-2</c:v>
                </c:pt>
                <c:pt idx="1788">
                  <c:v>1.5895782961026228E-2</c:v>
                </c:pt>
                <c:pt idx="1789">
                  <c:v>1.5893960832897847E-2</c:v>
                </c:pt>
                <c:pt idx="1790">
                  <c:v>1.5892169357210051E-2</c:v>
                </c:pt>
                <c:pt idx="1791">
                  <c:v>1.5891314477666896E-2</c:v>
                </c:pt>
                <c:pt idx="1792">
                  <c:v>1.5887703457160285E-2</c:v>
                </c:pt>
                <c:pt idx="1793">
                  <c:v>1.5886021454942778E-2</c:v>
                </c:pt>
                <c:pt idx="1794">
                  <c:v>1.5884370105325729E-2</c:v>
                </c:pt>
                <c:pt idx="1795">
                  <c:v>1.5882520382310972E-2</c:v>
                </c:pt>
                <c:pt idx="1796">
                  <c:v>1.5881159363653197E-2</c:v>
                </c:pt>
                <c:pt idx="1797">
                  <c:v>1.5879599971677649E-2</c:v>
                </c:pt>
                <c:pt idx="1798">
                  <c:v>1.5878071232142688E-2</c:v>
                </c:pt>
                <c:pt idx="1799">
                  <c:v>1.587657314528812E-2</c:v>
                </c:pt>
                <c:pt idx="1800">
                  <c:v>1.5875105710954074E-2</c:v>
                </c:pt>
                <c:pt idx="1801">
                  <c:v>1.5873668929220486E-2</c:v>
                </c:pt>
                <c:pt idx="1802">
                  <c:v>1.5872262799927483E-2</c:v>
                </c:pt>
                <c:pt idx="1803">
                  <c:v>1.5870887323314875E-2</c:v>
                </c:pt>
                <c:pt idx="1804">
                  <c:v>1.5869542499142852E-2</c:v>
                </c:pt>
                <c:pt idx="1805">
                  <c:v>1.5868228327571288E-2</c:v>
                </c:pt>
                <c:pt idx="1806">
                  <c:v>1.5866944808520245E-2</c:v>
                </c:pt>
                <c:pt idx="1807">
                  <c:v>1.586569194206966E-2</c:v>
                </c:pt>
                <c:pt idx="1808">
                  <c:v>1.5864469728139596E-2</c:v>
                </c:pt>
                <c:pt idx="1809">
                  <c:v>1.5863278166889927E-2</c:v>
                </c:pt>
                <c:pt idx="1810">
                  <c:v>1.5862117258000907E-2</c:v>
                </c:pt>
                <c:pt idx="1811">
                  <c:v>1.5860987001712346E-2</c:v>
                </c:pt>
                <c:pt idx="1812">
                  <c:v>1.5859887398024242E-2</c:v>
                </c:pt>
                <c:pt idx="1813">
                  <c:v>1.585881844685666E-2</c:v>
                </c:pt>
                <c:pt idx="1814">
                  <c:v>1.5857780148289535E-2</c:v>
                </c:pt>
                <c:pt idx="1815">
                  <c:v>1.5856772502162997E-2</c:v>
                </c:pt>
                <c:pt idx="1816">
                  <c:v>1.5855795508636916E-2</c:v>
                </c:pt>
                <c:pt idx="1817">
                  <c:v>1.5854849167631357E-2</c:v>
                </c:pt>
                <c:pt idx="1818">
                  <c:v>1.5853933479226257E-2</c:v>
                </c:pt>
                <c:pt idx="1819">
                  <c:v>1.5853048443341677E-2</c:v>
                </c:pt>
                <c:pt idx="1820">
                  <c:v>1.5852194060057556E-2</c:v>
                </c:pt>
                <c:pt idx="1821">
                  <c:v>1.5851370329214021E-2</c:v>
                </c:pt>
                <c:pt idx="1822">
                  <c:v>1.5850577250970943E-2</c:v>
                </c:pt>
                <c:pt idx="1823">
                  <c:v>1.5849814825248387E-2</c:v>
                </c:pt>
                <c:pt idx="1824">
                  <c:v>1.5849083052126289E-2</c:v>
                </c:pt>
                <c:pt idx="1825">
                  <c:v>1.5848381931524713E-2</c:v>
                </c:pt>
                <c:pt idx="1826">
                  <c:v>1.5847711463443659E-2</c:v>
                </c:pt>
                <c:pt idx="1827">
                  <c:v>1.5847071647963062E-2</c:v>
                </c:pt>
                <c:pt idx="1828">
                  <c:v>1.5846462485002988E-2</c:v>
                </c:pt>
                <c:pt idx="1829">
                  <c:v>1.5846033600674936E-2</c:v>
                </c:pt>
                <c:pt idx="1830">
                  <c:v>1.5845260353568591E-2</c:v>
                </c:pt>
                <c:pt idx="1831">
                  <c:v>1.5844818911325831E-2</c:v>
                </c:pt>
                <c:pt idx="1832">
                  <c:v>1.5844332358607716E-2</c:v>
                </c:pt>
                <c:pt idx="1833">
                  <c:v>1.5843876458330186E-2</c:v>
                </c:pt>
                <c:pt idx="1834">
                  <c:v>1.5843451210653114E-2</c:v>
                </c:pt>
                <c:pt idx="1835">
                  <c:v>1.5843056615496565E-2</c:v>
                </c:pt>
                <c:pt idx="1836">
                  <c:v>1.5842692672940473E-2</c:v>
                </c:pt>
                <c:pt idx="1837">
                  <c:v>1.5842359382824966E-2</c:v>
                </c:pt>
                <c:pt idx="1838">
                  <c:v>1.5842056745309918E-2</c:v>
                </c:pt>
                <c:pt idx="1839">
                  <c:v>1.5841784760315392E-2</c:v>
                </c:pt>
                <c:pt idx="1840">
                  <c:v>1.5841543427921323E-2</c:v>
                </c:pt>
                <c:pt idx="1841">
                  <c:v>1.5841332748127712E-2</c:v>
                </c:pt>
                <c:pt idx="1842">
                  <c:v>1.5841106914376013E-2</c:v>
                </c:pt>
                <c:pt idx="1843">
                  <c:v>1.5841003345862248E-2</c:v>
                </c:pt>
                <c:pt idx="1844">
                  <c:v>1.5840884623710139E-2</c:v>
                </c:pt>
                <c:pt idx="1845">
                  <c:v>1.5840796553918679E-2</c:v>
                </c:pt>
                <c:pt idx="1846">
                  <c:v>1.5840739136727677E-2</c:v>
                </c:pt>
                <c:pt idx="1847">
                  <c:v>1.5840711050874035E-2</c:v>
                </c:pt>
                <c:pt idx="1848">
                  <c:v>1.5840716260226984E-2</c:v>
                </c:pt>
                <c:pt idx="1849">
                  <c:v>1.5840750800597547E-2</c:v>
                </c:pt>
                <c:pt idx="1850">
                  <c:v>1.5840815993568569E-2</c:v>
                </c:pt>
                <c:pt idx="1851">
                  <c:v>1.5840911839140048E-2</c:v>
                </c:pt>
                <c:pt idx="1852">
                  <c:v>1.584103833723205E-2</c:v>
                </c:pt>
                <c:pt idx="1853">
                  <c:v>1.5841195487924509E-2</c:v>
                </c:pt>
                <c:pt idx="1854">
                  <c:v>1.5841383291057554E-2</c:v>
                </c:pt>
                <c:pt idx="1855">
                  <c:v>1.5841601746791056E-2</c:v>
                </c:pt>
                <c:pt idx="1856">
                  <c:v>1.5841850855045081E-2</c:v>
                </c:pt>
                <c:pt idx="1857">
                  <c:v>1.5842130615899563E-2</c:v>
                </c:pt>
                <c:pt idx="1858">
                  <c:v>1.5842441029274568E-2</c:v>
                </c:pt>
                <c:pt idx="1859">
                  <c:v>1.5842782095170094E-2</c:v>
                </c:pt>
                <c:pt idx="1860">
                  <c:v>1.5843153813586142E-2</c:v>
                </c:pt>
                <c:pt idx="1861">
                  <c:v>1.5843556184682583E-2</c:v>
                </c:pt>
                <c:pt idx="1862">
                  <c:v>1.5843989208219611E-2</c:v>
                </c:pt>
                <c:pt idx="1863">
                  <c:v>1.5844452884357096E-2</c:v>
                </c:pt>
                <c:pt idx="1864">
                  <c:v>1.5844947212935168E-2</c:v>
                </c:pt>
                <c:pt idx="1865">
                  <c:v>1.5845472194113697E-2</c:v>
                </c:pt>
                <c:pt idx="1866">
                  <c:v>1.5846027827812748E-2</c:v>
                </c:pt>
                <c:pt idx="1867">
                  <c:v>1.5846614114112256E-2</c:v>
                </c:pt>
                <c:pt idx="1868">
                  <c:v>1.5847231052852351E-2</c:v>
                </c:pt>
                <c:pt idx="1869">
                  <c:v>1.5847878644272839E-2</c:v>
                </c:pt>
                <c:pt idx="1870">
                  <c:v>1.5848556888133913E-2</c:v>
                </c:pt>
                <c:pt idx="1871">
                  <c:v>1.5849265784595445E-2</c:v>
                </c:pt>
                <c:pt idx="1872">
                  <c:v>1.5850005333577499E-2</c:v>
                </c:pt>
                <c:pt idx="1873">
                  <c:v>1.5850775535080075E-2</c:v>
                </c:pt>
                <c:pt idx="1874">
                  <c:v>1.5851576389263045E-2</c:v>
                </c:pt>
                <c:pt idx="1875">
                  <c:v>1.58524078958866E-2</c:v>
                </c:pt>
                <c:pt idx="1876">
                  <c:v>1.5853270055110613E-2</c:v>
                </c:pt>
                <c:pt idx="1877">
                  <c:v>1.5854162866855148E-2</c:v>
                </c:pt>
                <c:pt idx="1878">
                  <c:v>1.5855086331120205E-2</c:v>
                </c:pt>
                <c:pt idx="1879">
                  <c:v>1.5856040447905784E-2</c:v>
                </c:pt>
                <c:pt idx="1880">
                  <c:v>1.585702521729182E-2</c:v>
                </c:pt>
                <c:pt idx="1881">
                  <c:v>1.5858188201800516E-2</c:v>
                </c:pt>
                <c:pt idx="1882">
                  <c:v>1.5859238655204777E-2</c:v>
                </c:pt>
                <c:pt idx="1883">
                  <c:v>1.5860163440732933E-2</c:v>
                </c:pt>
                <c:pt idx="1884">
                  <c:v>1.5861270820360929E-2</c:v>
                </c:pt>
                <c:pt idx="1885">
                  <c:v>1.5862408852349574E-2</c:v>
                </c:pt>
                <c:pt idx="1886">
                  <c:v>1.586357753709855E-2</c:v>
                </c:pt>
                <c:pt idx="1887">
                  <c:v>1.5864776874368047E-2</c:v>
                </c:pt>
                <c:pt idx="1888">
                  <c:v>1.586600686407813E-2</c:v>
                </c:pt>
                <c:pt idx="1889">
                  <c:v>1.5867267506388671E-2</c:v>
                </c:pt>
                <c:pt idx="1890">
                  <c:v>1.5868558801219734E-2</c:v>
                </c:pt>
                <c:pt idx="1891">
                  <c:v>1.5869880748651255E-2</c:v>
                </c:pt>
                <c:pt idx="1892">
                  <c:v>1.5871233348683234E-2</c:v>
                </c:pt>
                <c:pt idx="1893">
                  <c:v>1.5872616601155798E-2</c:v>
                </c:pt>
                <c:pt idx="1894">
                  <c:v>1.587403050622882E-2</c:v>
                </c:pt>
                <c:pt idx="1895">
                  <c:v>1.58754750639023E-2</c:v>
                </c:pt>
                <c:pt idx="1896">
                  <c:v>1.5876950274016366E-2</c:v>
                </c:pt>
                <c:pt idx="1897">
                  <c:v>1.5878892013345691E-2</c:v>
                </c:pt>
                <c:pt idx="1898">
                  <c:v>1.5879992652125807E-2</c:v>
                </c:pt>
                <c:pt idx="1899">
                  <c:v>1.5881559819961311E-2</c:v>
                </c:pt>
                <c:pt idx="1900">
                  <c:v>1.5883157640317336E-2</c:v>
                </c:pt>
                <c:pt idx="1901">
                  <c:v>1.5884786113273819E-2</c:v>
                </c:pt>
                <c:pt idx="1902">
                  <c:v>1.588644523883076E-2</c:v>
                </c:pt>
                <c:pt idx="1903">
                  <c:v>1.5888135016908222E-2</c:v>
                </c:pt>
                <c:pt idx="1904">
                  <c:v>1.5889855447506207E-2</c:v>
                </c:pt>
                <c:pt idx="1905">
                  <c:v>1.5891606530624713E-2</c:v>
                </c:pt>
                <c:pt idx="1906">
                  <c:v>1.5893388266423614E-2</c:v>
                </c:pt>
                <c:pt idx="1907">
                  <c:v>1.5895200654743036E-2</c:v>
                </c:pt>
                <c:pt idx="1908">
                  <c:v>1.5897043695503044E-2</c:v>
                </c:pt>
                <c:pt idx="1909">
                  <c:v>1.5898917388863509E-2</c:v>
                </c:pt>
                <c:pt idx="1910">
                  <c:v>1.5900821734904369E-2</c:v>
                </c:pt>
                <c:pt idx="1911">
                  <c:v>1.5902756733545687E-2</c:v>
                </c:pt>
                <c:pt idx="1912">
                  <c:v>1.5904722384547654E-2</c:v>
                </c:pt>
                <c:pt idx="1913">
                  <c:v>1.5906718688230015E-2</c:v>
                </c:pt>
                <c:pt idx="1914">
                  <c:v>1.5908745644432898E-2</c:v>
                </c:pt>
                <c:pt idx="1915">
                  <c:v>1.5910803253156303E-2</c:v>
                </c:pt>
                <c:pt idx="1916">
                  <c:v>1.5912891514480165E-2</c:v>
                </c:pt>
                <c:pt idx="1917">
                  <c:v>1.591501042832455E-2</c:v>
                </c:pt>
                <c:pt idx="1918">
                  <c:v>1.5917159994849328E-2</c:v>
                </c:pt>
                <c:pt idx="1919">
                  <c:v>1.5919340213814692E-2</c:v>
                </c:pt>
                <c:pt idx="1920">
                  <c:v>1.592155108546045E-2</c:v>
                </c:pt>
                <c:pt idx="1921">
                  <c:v>1.5923792609546794E-2</c:v>
                </c:pt>
                <c:pt idx="1922">
                  <c:v>1.5926064786313532E-2</c:v>
                </c:pt>
                <c:pt idx="1923">
                  <c:v>1.5928367615520855E-2</c:v>
                </c:pt>
                <c:pt idx="1924">
                  <c:v>1.5930701097488509E-2</c:v>
                </c:pt>
                <c:pt idx="1925">
                  <c:v>1.5933065231896748E-2</c:v>
                </c:pt>
                <c:pt idx="1926">
                  <c:v>1.5935460018745573E-2</c:v>
                </c:pt>
                <c:pt idx="1927">
                  <c:v>1.5937885458434664E-2</c:v>
                </c:pt>
                <c:pt idx="1928">
                  <c:v>1.5940341550404469E-2</c:v>
                </c:pt>
                <c:pt idx="1929">
                  <c:v>1.5942828295214539E-2</c:v>
                </c:pt>
                <c:pt idx="1930">
                  <c:v>1.5945345692465196E-2</c:v>
                </c:pt>
                <c:pt idx="1931">
                  <c:v>1.594789374231631E-2</c:v>
                </c:pt>
                <c:pt idx="1932">
                  <c:v>1.5950472444687946E-2</c:v>
                </c:pt>
                <c:pt idx="1933">
                  <c:v>1.5953457066917309E-2</c:v>
                </c:pt>
                <c:pt idx="1934">
                  <c:v>1.5955721807232592E-2</c:v>
                </c:pt>
                <c:pt idx="1935">
                  <c:v>1.595839246724573E-2</c:v>
                </c:pt>
                <c:pt idx="1936">
                  <c:v>1.5961093780019198E-2</c:v>
                </c:pt>
                <c:pt idx="1937">
                  <c:v>1.5963825745233251E-2</c:v>
                </c:pt>
                <c:pt idx="1938">
                  <c:v>1.5966588363127698E-2</c:v>
                </c:pt>
                <c:pt idx="1939">
                  <c:v>1.5969381633542667E-2</c:v>
                </c:pt>
                <c:pt idx="1940">
                  <c:v>1.5972205556558094E-2</c:v>
                </c:pt>
                <c:pt idx="1941">
                  <c:v>1.5975060132094043E-2</c:v>
                </c:pt>
                <c:pt idx="1942">
                  <c:v>1.597794536023045E-2</c:v>
                </c:pt>
                <c:pt idx="1943">
                  <c:v>1.5980861241047251E-2</c:v>
                </c:pt>
                <c:pt idx="1944">
                  <c:v>1.5983807774304637E-2</c:v>
                </c:pt>
                <c:pt idx="1945">
                  <c:v>1.5986784960162481E-2</c:v>
                </c:pt>
                <c:pt idx="1946">
                  <c:v>1.5989792798620783E-2</c:v>
                </c:pt>
                <c:pt idx="1947">
                  <c:v>1.5992831289759479E-2</c:v>
                </c:pt>
                <c:pt idx="1948">
                  <c:v>1.5996782961629208E-2</c:v>
                </c:pt>
                <c:pt idx="1949">
                  <c:v>1.5999000229598437E-2</c:v>
                </c:pt>
                <c:pt idx="1950">
                  <c:v>1.6002130678298698E-2</c:v>
                </c:pt>
                <c:pt idx="1951">
                  <c:v>1.6005745867966326E-2</c:v>
                </c:pt>
                <c:pt idx="1952">
                  <c:v>1.6008483533740403E-2</c:v>
                </c:pt>
                <c:pt idx="1953">
                  <c:v>1.601170594040191E-2</c:v>
                </c:pt>
                <c:pt idx="1954">
                  <c:v>1.6014958999424067E-2</c:v>
                </c:pt>
                <c:pt idx="1955">
                  <c:v>1.6018242711206554E-2</c:v>
                </c:pt>
                <c:pt idx="1956">
                  <c:v>1.6021557075509563E-2</c:v>
                </c:pt>
                <c:pt idx="1957">
                  <c:v>1.6024902092413029E-2</c:v>
                </c:pt>
                <c:pt idx="1958">
                  <c:v>1.602827776199689E-2</c:v>
                </c:pt>
                <c:pt idx="1959">
                  <c:v>1.6031684084101272E-2</c:v>
                </c:pt>
                <c:pt idx="1960">
                  <c:v>1.6035121058806112E-2</c:v>
                </c:pt>
                <c:pt idx="1961">
                  <c:v>1.6038588686031474E-2</c:v>
                </c:pt>
                <c:pt idx="1962">
                  <c:v>1.604208696593723E-2</c:v>
                </c:pt>
                <c:pt idx="1963">
                  <c:v>1.6045615898363508E-2</c:v>
                </c:pt>
                <c:pt idx="1964">
                  <c:v>1.6049175483470179E-2</c:v>
                </c:pt>
                <c:pt idx="1965">
                  <c:v>1.6052765721097373E-2</c:v>
                </c:pt>
                <c:pt idx="1966">
                  <c:v>1.605638661140496E-2</c:v>
                </c:pt>
                <c:pt idx="1967">
                  <c:v>1.6060038154233069E-2</c:v>
                </c:pt>
                <c:pt idx="1968">
                  <c:v>1.6063720349741573E-2</c:v>
                </c:pt>
                <c:pt idx="1969">
                  <c:v>1.6067433197850534E-2</c:v>
                </c:pt>
                <c:pt idx="1970">
                  <c:v>1.6071176698480016E-2</c:v>
                </c:pt>
                <c:pt idx="1971">
                  <c:v>1.6074950851709957E-2</c:v>
                </c:pt>
                <c:pt idx="1972">
                  <c:v>1.6078755438675429E-2</c:v>
                </c:pt>
                <c:pt idx="1973">
                  <c:v>1.6082554114289493E-2</c:v>
                </c:pt>
                <c:pt idx="1974">
                  <c:v>1.6086319072474708E-2</c:v>
                </c:pt>
                <c:pt idx="1975">
                  <c:v>1.6090050312991266E-2</c:v>
                </c:pt>
                <c:pt idx="1976">
                  <c:v>1.6093747836158911E-2</c:v>
                </c:pt>
                <c:pt idx="1977">
                  <c:v>1.6097411641817772E-2</c:v>
                </c:pt>
                <c:pt idx="1978">
                  <c:v>1.6101041729967847E-2</c:v>
                </c:pt>
                <c:pt idx="1979">
                  <c:v>1.6104638100609137E-2</c:v>
                </c:pt>
                <c:pt idx="1980">
                  <c:v>1.6108200753821578E-2</c:v>
                </c:pt>
                <c:pt idx="1981">
                  <c:v>1.6111729689525234E-2</c:v>
                </c:pt>
                <c:pt idx="1982">
                  <c:v>1.6115224907720105E-2</c:v>
                </c:pt>
                <c:pt idx="1983">
                  <c:v>1.6118686408406191E-2</c:v>
                </c:pt>
                <c:pt idx="1984">
                  <c:v>1.6122114191663428E-2</c:v>
                </c:pt>
                <c:pt idx="1985">
                  <c:v>1.6126471797379693E-2</c:v>
                </c:pt>
                <c:pt idx="1986">
                  <c:v>1.6129822512045422E-2</c:v>
                </c:pt>
                <c:pt idx="1987">
                  <c:v>1.613266771683719E-2</c:v>
                </c:pt>
                <c:pt idx="1988">
                  <c:v>1.6135955813352254E-2</c:v>
                </c:pt>
                <c:pt idx="1989">
                  <c:v>1.6139210192198661E-2</c:v>
                </c:pt>
                <c:pt idx="1990">
                  <c:v>1.6142430853696155E-2</c:v>
                </c:pt>
                <c:pt idx="1991">
                  <c:v>1.61456177977648E-2</c:v>
                </c:pt>
                <c:pt idx="1992">
                  <c:v>1.6148771024164787E-2</c:v>
                </c:pt>
                <c:pt idx="1993">
                  <c:v>1.615189053305599E-2</c:v>
                </c:pt>
                <c:pt idx="1994">
                  <c:v>1.6154976324678216E-2</c:v>
                </c:pt>
                <c:pt idx="1995">
                  <c:v>1.6158028398551849E-2</c:v>
                </c:pt>
                <c:pt idx="1996">
                  <c:v>1.6161046755076569E-2</c:v>
                </c:pt>
                <c:pt idx="1997">
                  <c:v>1.6164031394012568E-2</c:v>
                </c:pt>
                <c:pt idx="1998">
                  <c:v>1.6167819242847159E-2</c:v>
                </c:pt>
                <c:pt idx="1999">
                  <c:v>1.6169899519438147E-2</c:v>
                </c:pt>
                <c:pt idx="2000">
                  <c:v>1.6172783005847791E-2</c:v>
                </c:pt>
                <c:pt idx="2001">
                  <c:v>1.6175632774748649E-2</c:v>
                </c:pt>
                <c:pt idx="2002">
                  <c:v>1.6178448826220659E-2</c:v>
                </c:pt>
                <c:pt idx="2003">
                  <c:v>1.6181625883877615E-2</c:v>
                </c:pt>
                <c:pt idx="2004">
                  <c:v>1.6183979776558388E-2</c:v>
                </c:pt>
                <c:pt idx="2005">
                  <c:v>1.6186694675504043E-2</c:v>
                </c:pt>
                <c:pt idx="2006">
                  <c:v>1.6189375856781041E-2</c:v>
                </c:pt>
                <c:pt idx="2007">
                  <c:v>1.6192023320709126E-2</c:v>
                </c:pt>
                <c:pt idx="2008">
                  <c:v>1.619463706704849E-2</c:v>
                </c:pt>
                <c:pt idx="2009">
                  <c:v>1.6197217095879068E-2</c:v>
                </c:pt>
                <c:pt idx="2010">
                  <c:v>1.6199763407280798E-2</c:v>
                </c:pt>
                <c:pt idx="2011">
                  <c:v>1.6202276001093807E-2</c:v>
                </c:pt>
                <c:pt idx="2012">
                  <c:v>1.6204754877318095E-2</c:v>
                </c:pt>
                <c:pt idx="2013">
                  <c:v>1.620720003619347E-2</c:v>
                </c:pt>
                <c:pt idx="2014">
                  <c:v>1.6209611477400188E-2</c:v>
                </c:pt>
                <c:pt idx="2015">
                  <c:v>1.621198920109812E-2</c:v>
                </c:pt>
                <c:pt idx="2016">
                  <c:v>1.621433320744714E-2</c:v>
                </c:pt>
                <c:pt idx="2017">
                  <c:v>1.6216643496047567E-2</c:v>
                </c:pt>
                <c:pt idx="2018">
                  <c:v>1.6218920067299081E-2</c:v>
                </c:pt>
                <c:pt idx="2019">
                  <c:v>1.622116292104181E-2</c:v>
                </c:pt>
                <c:pt idx="2020">
                  <c:v>1.6223372057115881E-2</c:v>
                </c:pt>
                <c:pt idx="2021">
                  <c:v>1.622554747584104E-2</c:v>
                </c:pt>
                <c:pt idx="2022">
                  <c:v>1.6227689176977478E-2</c:v>
                </c:pt>
                <c:pt idx="2023">
                  <c:v>1.6229797160525194E-2</c:v>
                </c:pt>
                <c:pt idx="2024">
                  <c:v>1.6231871426564126E-2</c:v>
                </c:pt>
                <c:pt idx="2025">
                  <c:v>1.6233911975094273E-2</c:v>
                </c:pt>
                <c:pt idx="2026">
                  <c:v>1.6235918806115635E-2</c:v>
                </c:pt>
                <c:pt idx="2027">
                  <c:v>1.6237891919628211E-2</c:v>
                </c:pt>
                <c:pt idx="2028">
                  <c:v>1.6239831315632003E-2</c:v>
                </c:pt>
                <c:pt idx="2029">
                  <c:v>1.6241736994047073E-2</c:v>
                </c:pt>
                <c:pt idx="2030">
                  <c:v>1.6243608954953359E-2</c:v>
                </c:pt>
                <c:pt idx="2031">
                  <c:v>1.624544719835086E-2</c:v>
                </c:pt>
                <c:pt idx="2032">
                  <c:v>1.6247251724239575E-2</c:v>
                </c:pt>
                <c:pt idx="2033">
                  <c:v>1.624902253253957E-2</c:v>
                </c:pt>
                <c:pt idx="2034">
                  <c:v>1.6250759623410715E-2</c:v>
                </c:pt>
                <c:pt idx="2035">
                  <c:v>1.625246299669314E-2</c:v>
                </c:pt>
                <c:pt idx="2036">
                  <c:v>1.6254132652386843E-2</c:v>
                </c:pt>
                <c:pt idx="2037">
                  <c:v>1.6256229808595535E-2</c:v>
                </c:pt>
                <c:pt idx="2038">
                  <c:v>1.625782239569773E-2</c:v>
                </c:pt>
                <c:pt idx="2039">
                  <c:v>1.6259160633937952E-2</c:v>
                </c:pt>
                <c:pt idx="2040">
                  <c:v>1.6260690602729611E-2</c:v>
                </c:pt>
                <c:pt idx="2041">
                  <c:v>1.6262186854012484E-2</c:v>
                </c:pt>
                <c:pt idx="2042">
                  <c:v>1.6263649387786572E-2</c:v>
                </c:pt>
                <c:pt idx="2043">
                  <c:v>1.6265078204051875E-2</c:v>
                </c:pt>
                <c:pt idx="2044">
                  <c:v>1.6266473302728457E-2</c:v>
                </c:pt>
                <c:pt idx="2045">
                  <c:v>1.6267834683896254E-2</c:v>
                </c:pt>
                <c:pt idx="2046">
                  <c:v>1.6269162347635202E-2</c:v>
                </c:pt>
                <c:pt idx="2047">
                  <c:v>1.6270456293705493E-2</c:v>
                </c:pt>
                <c:pt idx="2048">
                  <c:v>1.6271716522187063E-2</c:v>
                </c:pt>
                <c:pt idx="2049">
                  <c:v>1.627294303331972E-2</c:v>
                </c:pt>
                <c:pt idx="2050">
                  <c:v>1.627413582678372E-2</c:v>
                </c:pt>
                <c:pt idx="2051">
                  <c:v>1.6275294902818871E-2</c:v>
                </c:pt>
                <c:pt idx="2052">
                  <c:v>1.6276420261185365E-2</c:v>
                </c:pt>
                <c:pt idx="2053">
                  <c:v>1.6278705242296354E-2</c:v>
                </c:pt>
                <c:pt idx="2054">
                  <c:v>1.6278569825391997E-2</c:v>
                </c:pt>
                <c:pt idx="2055">
                  <c:v>1.6279737593993815E-2</c:v>
                </c:pt>
                <c:pt idx="2056">
                  <c:v>1.6280584519483554E-2</c:v>
                </c:pt>
                <c:pt idx="2057">
                  <c:v>1.6281541290306123E-2</c:v>
                </c:pt>
                <c:pt idx="2058">
                  <c:v>1.6282464343619907E-2</c:v>
                </c:pt>
                <c:pt idx="2059">
                  <c:v>1.6283353679185097E-2</c:v>
                </c:pt>
                <c:pt idx="2060">
                  <c:v>1.6284209297321439E-2</c:v>
                </c:pt>
                <c:pt idx="2061">
                  <c:v>1.628503119786906E-2</c:v>
                </c:pt>
                <c:pt idx="2062">
                  <c:v>1.6285819380987832E-2</c:v>
                </c:pt>
                <c:pt idx="2063">
                  <c:v>1.628657384635801E-2</c:v>
                </c:pt>
                <c:pt idx="2064">
                  <c:v>1.6287294594379276E-2</c:v>
                </c:pt>
                <c:pt idx="2065">
                  <c:v>1.6287981624891756E-2</c:v>
                </c:pt>
                <c:pt idx="2066">
                  <c:v>1.628863493773558E-2</c:v>
                </c:pt>
                <c:pt idx="2067">
                  <c:v>1.6289254533070618E-2</c:v>
                </c:pt>
                <c:pt idx="2068">
                  <c:v>1.6289840410896872E-2</c:v>
                </c:pt>
                <c:pt idx="2069">
                  <c:v>1.629039257121434E-2</c:v>
                </c:pt>
                <c:pt idx="2070">
                  <c:v>1.6290911014023024E-2</c:v>
                </c:pt>
                <c:pt idx="2071">
                  <c:v>1.629139573916305E-2</c:v>
                </c:pt>
                <c:pt idx="2072">
                  <c:v>1.6291846746794292E-2</c:v>
                </c:pt>
                <c:pt idx="2073">
                  <c:v>1.6292264036996684E-2</c:v>
                </c:pt>
                <c:pt idx="2074">
                  <c:v>1.629264760953042E-2</c:v>
                </c:pt>
                <c:pt idx="2075">
                  <c:v>1.6292997464635306E-2</c:v>
                </c:pt>
                <c:pt idx="2076">
                  <c:v>1.6293313602071535E-2</c:v>
                </c:pt>
                <c:pt idx="2077">
                  <c:v>1.6293596021919043E-2</c:v>
                </c:pt>
                <c:pt idx="2078">
                  <c:v>1.6293844724337703E-2</c:v>
                </c:pt>
                <c:pt idx="2079">
                  <c:v>1.6294059709247577E-2</c:v>
                </c:pt>
                <c:pt idx="2080">
                  <c:v>1.629424097656873E-2</c:v>
                </c:pt>
                <c:pt idx="2081">
                  <c:v>1.6294388526381098E-2</c:v>
                </c:pt>
                <c:pt idx="2082">
                  <c:v>1.6294502358764618E-2</c:v>
                </c:pt>
                <c:pt idx="2083">
                  <c:v>1.6294582473399544E-2</c:v>
                </c:pt>
                <c:pt idx="2084">
                  <c:v>1.6294628870445749E-2</c:v>
                </c:pt>
                <c:pt idx="2085">
                  <c:v>1.6294641550222977E-2</c:v>
                </c:pt>
                <c:pt idx="2086">
                  <c:v>1.6294620512251612E-2</c:v>
                </c:pt>
                <c:pt idx="2087">
                  <c:v>1.6294565756771462E-2</c:v>
                </c:pt>
                <c:pt idx="2088">
                  <c:v>1.6294477283782527E-2</c:v>
                </c:pt>
                <c:pt idx="2089">
                  <c:v>1.6295029696911101E-2</c:v>
                </c:pt>
                <c:pt idx="2090">
                  <c:v>1.6294859323036093E-2</c:v>
                </c:pt>
                <c:pt idx="2091">
                  <c:v>1.629397971771418E-2</c:v>
                </c:pt>
                <c:pt idx="2092">
                  <c:v>1.62937515578232E-2</c:v>
                </c:pt>
                <c:pt idx="2093">
                  <c:v>1.6293489680183626E-2</c:v>
                </c:pt>
                <c:pt idx="2094">
                  <c:v>1.629319408519514E-2</c:v>
                </c:pt>
                <c:pt idx="2095">
                  <c:v>1.6292864772617932E-2</c:v>
                </c:pt>
                <c:pt idx="2096">
                  <c:v>1.629250174253194E-2</c:v>
                </c:pt>
                <c:pt idx="2097">
                  <c:v>1.6292104994857226E-2</c:v>
                </c:pt>
                <c:pt idx="2098">
                  <c:v>1.6291674529673728E-2</c:v>
                </c:pt>
                <c:pt idx="2099">
                  <c:v>1.6291210346981444E-2</c:v>
                </c:pt>
                <c:pt idx="2100">
                  <c:v>1.6290712446620503E-2</c:v>
                </c:pt>
                <c:pt idx="2101">
                  <c:v>1.6290180828830714E-2</c:v>
                </c:pt>
                <c:pt idx="2102">
                  <c:v>1.6289615493372267E-2</c:v>
                </c:pt>
                <c:pt idx="2103">
                  <c:v>1.6290312502894366E-2</c:v>
                </c:pt>
                <c:pt idx="2104">
                  <c:v>1.6288006948554923E-2</c:v>
                </c:pt>
                <c:pt idx="2105">
                  <c:v>1.6287321193342308E-2</c:v>
                </c:pt>
                <c:pt idx="2106">
                  <c:v>1.6286601720620908E-2</c:v>
                </c:pt>
                <c:pt idx="2107">
                  <c:v>1.6285738179382392E-2</c:v>
                </c:pt>
                <c:pt idx="2108">
                  <c:v>1.6285061622651753E-2</c:v>
                </c:pt>
                <c:pt idx="2109">
                  <c:v>1.6284240997324062E-2</c:v>
                </c:pt>
                <c:pt idx="2110">
                  <c:v>1.6283386654487586E-2</c:v>
                </c:pt>
                <c:pt idx="2111">
                  <c:v>1.6282498594222261E-2</c:v>
                </c:pt>
                <c:pt idx="2112">
                  <c:v>1.6281576816288279E-2</c:v>
                </c:pt>
                <c:pt idx="2113">
                  <c:v>1.6280621320765576E-2</c:v>
                </c:pt>
                <c:pt idx="2114">
                  <c:v>1.6279632107814024E-2</c:v>
                </c:pt>
                <c:pt idx="2115">
                  <c:v>1.6278609177273751E-2</c:v>
                </c:pt>
                <c:pt idx="2116">
                  <c:v>1.6277552529224693E-2</c:v>
                </c:pt>
                <c:pt idx="2117">
                  <c:v>1.6276462163666849E-2</c:v>
                </c:pt>
                <c:pt idx="2118">
                  <c:v>1.6275338080440349E-2</c:v>
                </c:pt>
                <c:pt idx="2119">
                  <c:v>1.6274180279864936E-2</c:v>
                </c:pt>
                <c:pt idx="2120">
                  <c:v>1.6272988761460994E-2</c:v>
                </c:pt>
                <c:pt idx="2121">
                  <c:v>1.627176352586801E-2</c:v>
                </c:pt>
                <c:pt idx="2122">
                  <c:v>1.6270504572526434E-2</c:v>
                </c:pt>
                <c:pt idx="2123">
                  <c:v>1.6269211901596137E-2</c:v>
                </c:pt>
                <c:pt idx="2124">
                  <c:v>1.6267885513316926E-2</c:v>
                </c:pt>
                <c:pt idx="2125">
                  <c:v>1.6266525407528931E-2</c:v>
                </c:pt>
                <c:pt idx="2126">
                  <c:v>1.6265131584072279E-2</c:v>
                </c:pt>
                <c:pt idx="2127">
                  <c:v>1.6263704043026905E-2</c:v>
                </c:pt>
                <c:pt idx="2128">
                  <c:v>1.6262242784712555E-2</c:v>
                </c:pt>
                <c:pt idx="2129">
                  <c:v>1.6260747808729548E-2</c:v>
                </c:pt>
                <c:pt idx="2130">
                  <c:v>1.6259219115077883E-2</c:v>
                </c:pt>
                <c:pt idx="2131">
                  <c:v>1.625765670399737E-2</c:v>
                </c:pt>
                <c:pt idx="2132">
                  <c:v>1.6256060575408071E-2</c:v>
                </c:pt>
                <c:pt idx="2133">
                  <c:v>1.6254430729309988E-2</c:v>
                </c:pt>
                <c:pt idx="2134">
                  <c:v>1.6252767165623183E-2</c:v>
                </c:pt>
                <c:pt idx="2135">
                  <c:v>1.6251069884347658E-2</c:v>
                </c:pt>
                <c:pt idx="2136">
                  <c:v>1.6249338885723219E-2</c:v>
                </c:pt>
                <c:pt idx="2137">
                  <c:v>1.6247574169430123E-2</c:v>
                </c:pt>
                <c:pt idx="2138">
                  <c:v>1.6245775735628243E-2</c:v>
                </c:pt>
                <c:pt idx="2139">
                  <c:v>1.6243943584317577E-2</c:v>
                </c:pt>
                <c:pt idx="2140">
                  <c:v>1.6242077715578063E-2</c:v>
                </c:pt>
                <c:pt idx="2141">
                  <c:v>1.6239904007164796E-2</c:v>
                </c:pt>
                <c:pt idx="2142">
                  <c:v>1.6237965886540806E-2</c:v>
                </c:pt>
                <c:pt idx="2143">
                  <c:v>1.6236277803907129E-2</c:v>
                </c:pt>
                <c:pt idx="2144">
                  <c:v>1.6234277064892666E-2</c:v>
                </c:pt>
                <c:pt idx="2145">
                  <c:v>1.6232242608449354E-2</c:v>
                </c:pt>
                <c:pt idx="2146">
                  <c:v>1.6230174434417322E-2</c:v>
                </c:pt>
                <c:pt idx="2147">
                  <c:v>1.6228072542876504E-2</c:v>
                </c:pt>
                <c:pt idx="2148">
                  <c:v>1.6225936933826901E-2</c:v>
                </c:pt>
                <c:pt idx="2149">
                  <c:v>1.6223767607268513E-2</c:v>
                </c:pt>
                <c:pt idx="2150">
                  <c:v>1.6221564563281277E-2</c:v>
                </c:pt>
                <c:pt idx="2151">
                  <c:v>1.6219327801705319E-2</c:v>
                </c:pt>
                <c:pt idx="2152">
                  <c:v>1.6217057322460704E-2</c:v>
                </c:pt>
                <c:pt idx="2153">
                  <c:v>1.6214753125867176E-2</c:v>
                </c:pt>
                <c:pt idx="2154">
                  <c:v>1.6212415211684927E-2</c:v>
                </c:pt>
                <c:pt idx="2155">
                  <c:v>1.621004358007383E-2</c:v>
                </c:pt>
                <c:pt idx="2156">
                  <c:v>1.6207638230794075E-2</c:v>
                </c:pt>
                <c:pt idx="2157">
                  <c:v>1.6204496094962551E-2</c:v>
                </c:pt>
                <c:pt idx="2158">
                  <c:v>1.6202726379948018E-2</c:v>
                </c:pt>
                <c:pt idx="2159">
                  <c:v>1.6200219878141908E-2</c:v>
                </c:pt>
                <c:pt idx="2160">
                  <c:v>1.6197679658906949E-2</c:v>
                </c:pt>
                <c:pt idx="2161">
                  <c:v>1.6195105722163206E-2</c:v>
                </c:pt>
                <c:pt idx="2162">
                  <c:v>1.6192498067910677E-2</c:v>
                </c:pt>
                <c:pt idx="2163">
                  <c:v>1.6189856695989491E-2</c:v>
                </c:pt>
                <c:pt idx="2164">
                  <c:v>1.6187181606719392E-2</c:v>
                </c:pt>
                <c:pt idx="2165">
                  <c:v>1.6184472799940508E-2</c:v>
                </c:pt>
                <c:pt idx="2166">
                  <c:v>1.6181730275652839E-2</c:v>
                </c:pt>
                <c:pt idx="2167">
                  <c:v>1.6178954033776449E-2</c:v>
                </c:pt>
                <c:pt idx="2168">
                  <c:v>1.6176144074551146E-2</c:v>
                </c:pt>
                <c:pt idx="2169">
                  <c:v>1.6173300397497314E-2</c:v>
                </c:pt>
                <c:pt idx="2170">
                  <c:v>1.6170423003174506E-2</c:v>
                </c:pt>
                <c:pt idx="2171">
                  <c:v>1.6167511891262976E-2</c:v>
                </c:pt>
                <c:pt idx="2172">
                  <c:v>1.6164567061922597E-2</c:v>
                </c:pt>
                <c:pt idx="2173">
                  <c:v>1.6161588515073433E-2</c:v>
                </c:pt>
                <c:pt idx="2174">
                  <c:v>1.6158576250635548E-2</c:v>
                </c:pt>
                <c:pt idx="2175">
                  <c:v>1.6155530268768814E-2</c:v>
                </c:pt>
                <c:pt idx="2176">
                  <c:v>1.6152450569393295E-2</c:v>
                </c:pt>
                <c:pt idx="2177">
                  <c:v>1.6149337152429055E-2</c:v>
                </c:pt>
                <c:pt idx="2178">
                  <c:v>1.6146190018035966E-2</c:v>
                </c:pt>
                <c:pt idx="2179">
                  <c:v>1.6143009166214028E-2</c:v>
                </c:pt>
                <c:pt idx="2180">
                  <c:v>1.613979459680337E-2</c:v>
                </c:pt>
                <c:pt idx="2181">
                  <c:v>1.6136546309883926E-2</c:v>
                </c:pt>
                <c:pt idx="2182">
                  <c:v>1.6133264305535633E-2</c:v>
                </c:pt>
                <c:pt idx="2183">
                  <c:v>1.6129948583678555E-2</c:v>
                </c:pt>
                <c:pt idx="2184">
                  <c:v>1.6126599144312692E-2</c:v>
                </c:pt>
                <c:pt idx="2185">
                  <c:v>1.6123215987358108E-2</c:v>
                </c:pt>
                <c:pt idx="2186">
                  <c:v>1.6119799112974675E-2</c:v>
                </c:pt>
                <c:pt idx="2187">
                  <c:v>1.6116348521162394E-2</c:v>
                </c:pt>
                <c:pt idx="2188">
                  <c:v>1.6112864211761391E-2</c:v>
                </c:pt>
                <c:pt idx="2189">
                  <c:v>1.6109346184931539E-2</c:v>
                </c:pt>
                <c:pt idx="2190">
                  <c:v>1.6105794440672838E-2</c:v>
                </c:pt>
                <c:pt idx="2191">
                  <c:v>1.6102208978905352E-2</c:v>
                </c:pt>
                <c:pt idx="2192">
                  <c:v>1.6098589799549146E-2</c:v>
                </c:pt>
                <c:pt idx="2193">
                  <c:v>1.609493690276409E-2</c:v>
                </c:pt>
                <c:pt idx="2194">
                  <c:v>1.6091250288470249E-2</c:v>
                </c:pt>
                <c:pt idx="2195">
                  <c:v>1.6087529956747559E-2</c:v>
                </c:pt>
                <c:pt idx="2196">
                  <c:v>1.6083775907436149E-2</c:v>
                </c:pt>
                <c:pt idx="2197">
                  <c:v>1.6079988140775825E-2</c:v>
                </c:pt>
                <c:pt idx="2198">
                  <c:v>1.6076166656606716E-2</c:v>
                </c:pt>
                <c:pt idx="2199">
                  <c:v>1.6072311454928823E-2</c:v>
                </c:pt>
                <c:pt idx="2200">
                  <c:v>1.6068422535742144E-2</c:v>
                </c:pt>
                <c:pt idx="2201">
                  <c:v>1.6064499899126616E-2</c:v>
                </c:pt>
                <c:pt idx="2202">
                  <c:v>1.6060543545002304E-2</c:v>
                </c:pt>
                <c:pt idx="2203">
                  <c:v>1.6056553473369206E-2</c:v>
                </c:pt>
                <c:pt idx="2204">
                  <c:v>1.605252968430726E-2</c:v>
                </c:pt>
                <c:pt idx="2205">
                  <c:v>1.6048472177816464E-2</c:v>
                </c:pt>
                <c:pt idx="2206">
                  <c:v>1.6044380953736948E-2</c:v>
                </c:pt>
                <c:pt idx="2207">
                  <c:v>1.6040256012228582E-2</c:v>
                </c:pt>
                <c:pt idx="2208">
                  <c:v>1.6034902972057452E-2</c:v>
                </c:pt>
                <c:pt idx="2209">
                  <c:v>1.6031904976925304E-2</c:v>
                </c:pt>
                <c:pt idx="2210">
                  <c:v>1.602767888297052E-2</c:v>
                </c:pt>
                <c:pt idx="2211">
                  <c:v>1.6023419071666822E-2</c:v>
                </c:pt>
                <c:pt idx="2212">
                  <c:v>1.6019125542774404E-2</c:v>
                </c:pt>
                <c:pt idx="2213">
                  <c:v>1.6014798296613009E-2</c:v>
                </c:pt>
                <c:pt idx="2214">
                  <c:v>1.6010437332782956E-2</c:v>
                </c:pt>
                <c:pt idx="2215">
                  <c:v>1.6006042651603991E-2</c:v>
                </c:pt>
                <c:pt idx="2216">
                  <c:v>1.6001614252916241E-2</c:v>
                </c:pt>
                <c:pt idx="2217">
                  <c:v>1.5997152136719706E-2</c:v>
                </c:pt>
                <c:pt idx="2218">
                  <c:v>1.5992656303254194E-2</c:v>
                </c:pt>
                <c:pt idx="2219">
                  <c:v>1.5988126752120024E-2</c:v>
                </c:pt>
                <c:pt idx="2220">
                  <c:v>1.5983563483716878E-2</c:v>
                </c:pt>
                <c:pt idx="2221">
                  <c:v>1.5978966497725011E-2</c:v>
                </c:pt>
                <c:pt idx="2222">
                  <c:v>1.5974335794304295E-2</c:v>
                </c:pt>
                <c:pt idx="2223">
                  <c:v>1.596967137345473E-2</c:v>
                </c:pt>
                <c:pt idx="2224">
                  <c:v>1.5964973235176316E-2</c:v>
                </c:pt>
                <c:pt idx="2225">
                  <c:v>1.5960241379309181E-2</c:v>
                </c:pt>
                <c:pt idx="2226">
                  <c:v>1.5955475806253006E-2</c:v>
                </c:pt>
                <c:pt idx="2227">
                  <c:v>1.5950676515528173E-2</c:v>
                </c:pt>
                <c:pt idx="2228">
                  <c:v>1.5945843507374491E-2</c:v>
                </c:pt>
                <c:pt idx="2229">
                  <c:v>1.5940976781871896E-2</c:v>
                </c:pt>
                <c:pt idx="2230">
                  <c:v>1.5936076339020389E-2</c:v>
                </c:pt>
                <c:pt idx="2231">
                  <c:v>1.593114217858016E-2</c:v>
                </c:pt>
                <c:pt idx="2232">
                  <c:v>1.5926174532445714E-2</c:v>
                </c:pt>
                <c:pt idx="2233">
                  <c:v>1.5921211872802488E-2</c:v>
                </c:pt>
                <c:pt idx="2234">
                  <c:v>1.5916283633066186E-2</c:v>
                </c:pt>
                <c:pt idx="2235">
                  <c:v>1.5911389813316745E-2</c:v>
                </c:pt>
                <c:pt idx="2236">
                  <c:v>1.5906530413394293E-2</c:v>
                </c:pt>
                <c:pt idx="2237">
                  <c:v>1.5901705433618574E-2</c:v>
                </c:pt>
                <c:pt idx="2238">
                  <c:v>1.5896914873509971E-2</c:v>
                </c:pt>
                <c:pt idx="2239">
                  <c:v>1.5892158733548101E-2</c:v>
                </c:pt>
                <c:pt idx="2240">
                  <c:v>1.5887437013493155E-2</c:v>
                </c:pt>
                <c:pt idx="2241">
                  <c:v>1.5882749713185262E-2</c:v>
                </c:pt>
                <c:pt idx="2242">
                  <c:v>1.5878096833024102E-2</c:v>
                </c:pt>
                <c:pt idx="2243">
                  <c:v>1.5873478372609995E-2</c:v>
                </c:pt>
                <c:pt idx="2244">
                  <c:v>1.586889433234262E-2</c:v>
                </c:pt>
                <c:pt idx="2245">
                  <c:v>1.5863697575957403E-2</c:v>
                </c:pt>
                <c:pt idx="2246">
                  <c:v>1.58598295112089E-2</c:v>
                </c:pt>
                <c:pt idx="2247">
                  <c:v>1.5855348730582364E-2</c:v>
                </c:pt>
                <c:pt idx="2248">
                  <c:v>1.5850902369862752E-2</c:v>
                </c:pt>
                <c:pt idx="2249">
                  <c:v>1.5846490429209936E-2</c:v>
                </c:pt>
                <c:pt idx="2250">
                  <c:v>1.5842112908224237E-2</c:v>
                </c:pt>
                <c:pt idx="2251">
                  <c:v>1.5837769807385271E-2</c:v>
                </c:pt>
                <c:pt idx="2252">
                  <c:v>1.5833461126293358E-2</c:v>
                </c:pt>
                <c:pt idx="2253">
                  <c:v>1.5829186865108369E-2</c:v>
                </c:pt>
                <c:pt idx="2254">
                  <c:v>1.5824947024070113E-2</c:v>
                </c:pt>
                <c:pt idx="2255">
                  <c:v>1.5820741602778909E-2</c:v>
                </c:pt>
                <c:pt idx="2256">
                  <c:v>1.5816570601394631E-2</c:v>
                </c:pt>
                <c:pt idx="2257">
                  <c:v>1.581243401983734E-2</c:v>
                </c:pt>
                <c:pt idx="2258">
                  <c:v>1.5808331858186975E-2</c:v>
                </c:pt>
                <c:pt idx="2259">
                  <c:v>1.5803108226819518E-2</c:v>
                </c:pt>
                <c:pt idx="2260">
                  <c:v>1.5800230794846826E-2</c:v>
                </c:pt>
                <c:pt idx="2261">
                  <c:v>1.579623189299717E-2</c:v>
                </c:pt>
                <c:pt idx="2262">
                  <c:v>1.5792267411054439E-2</c:v>
                </c:pt>
                <c:pt idx="2263">
                  <c:v>1.5787778721394474E-2</c:v>
                </c:pt>
                <c:pt idx="2264">
                  <c:v>1.5784441706889751E-2</c:v>
                </c:pt>
                <c:pt idx="2265">
                  <c:v>1.5780580484667794E-2</c:v>
                </c:pt>
                <c:pt idx="2266">
                  <c:v>1.5776753682352762E-2</c:v>
                </c:pt>
                <c:pt idx="2267">
                  <c:v>1.5772961299864718E-2</c:v>
                </c:pt>
                <c:pt idx="2268">
                  <c:v>1.5769203337283599E-2</c:v>
                </c:pt>
                <c:pt idx="2269">
                  <c:v>1.5765479794689341E-2</c:v>
                </c:pt>
                <c:pt idx="2270">
                  <c:v>1.5761790672002007E-2</c:v>
                </c:pt>
                <c:pt idx="2271">
                  <c:v>1.575813596898179E-2</c:v>
                </c:pt>
                <c:pt idx="2272">
                  <c:v>1.575451568602837E-2</c:v>
                </c:pt>
                <c:pt idx="2273">
                  <c:v>1.5750929822981874E-2</c:v>
                </c:pt>
                <c:pt idx="2274">
                  <c:v>1.5747378379842303E-2</c:v>
                </c:pt>
                <c:pt idx="2275">
                  <c:v>1.5743861356449784E-2</c:v>
                </c:pt>
                <c:pt idx="2276">
                  <c:v>1.5740378753124062E-2</c:v>
                </c:pt>
                <c:pt idx="2277">
                  <c:v>1.5736930569545393E-2</c:v>
                </c:pt>
                <c:pt idx="2278">
                  <c:v>1.5733516805873649E-2</c:v>
                </c:pt>
                <c:pt idx="2279">
                  <c:v>1.5730137462108829E-2</c:v>
                </c:pt>
                <c:pt idx="2280">
                  <c:v>1.5726792538330869E-2</c:v>
                </c:pt>
                <c:pt idx="2281">
                  <c:v>1.5723482034379899E-2</c:v>
                </c:pt>
                <c:pt idx="2282">
                  <c:v>1.5720205950175981E-2</c:v>
                </c:pt>
                <c:pt idx="2283">
                  <c:v>1.5716964286038859E-2</c:v>
                </c:pt>
                <c:pt idx="2284">
                  <c:v>1.5713757041728726E-2</c:v>
                </c:pt>
                <c:pt idx="2285">
                  <c:v>1.5710584217245582E-2</c:v>
                </c:pt>
                <c:pt idx="2286">
                  <c:v>1.5707445812589427E-2</c:v>
                </c:pt>
                <c:pt idx="2287">
                  <c:v>1.5704341827920132E-2</c:v>
                </c:pt>
                <c:pt idx="2288">
                  <c:v>1.5701272263077826E-2</c:v>
                </c:pt>
                <c:pt idx="2289">
                  <c:v>1.569823711822238E-2</c:v>
                </c:pt>
                <c:pt idx="2290">
                  <c:v>1.5695236393113987E-2</c:v>
                </c:pt>
                <c:pt idx="2291">
                  <c:v>1.5692270087912519E-2</c:v>
                </c:pt>
                <c:pt idx="2292">
                  <c:v>1.5689338202538039E-2</c:v>
                </c:pt>
                <c:pt idx="2293">
                  <c:v>1.5686440737070484E-2</c:v>
                </c:pt>
                <c:pt idx="2294">
                  <c:v>1.5683577691509853E-2</c:v>
                </c:pt>
                <c:pt idx="2295">
                  <c:v>1.5680749065776212E-2</c:v>
                </c:pt>
                <c:pt idx="2296">
                  <c:v>1.5677954860029431E-2</c:v>
                </c:pt>
                <c:pt idx="2297">
                  <c:v>1.5674412885795519E-2</c:v>
                </c:pt>
                <c:pt idx="2298">
                  <c:v>1.5671697353996095E-2</c:v>
                </c:pt>
                <c:pt idx="2299">
                  <c:v>1.5669397150608333E-2</c:v>
                </c:pt>
                <c:pt idx="2300">
                  <c:v>1.5666745541356164E-2</c:v>
                </c:pt>
                <c:pt idx="2301">
                  <c:v>1.566412835201092E-2</c:v>
                </c:pt>
                <c:pt idx="2302">
                  <c:v>1.56615455825726E-2</c:v>
                </c:pt>
                <c:pt idx="2303">
                  <c:v>1.5658997232881333E-2</c:v>
                </c:pt>
                <c:pt idx="2304">
                  <c:v>1.5656483303017055E-2</c:v>
                </c:pt>
                <c:pt idx="2305">
                  <c:v>1.5654003793139637E-2</c:v>
                </c:pt>
                <c:pt idx="2306">
                  <c:v>1.5651558703009272E-2</c:v>
                </c:pt>
                <c:pt idx="2307">
                  <c:v>1.5649148032945703E-2</c:v>
                </c:pt>
                <c:pt idx="2308">
                  <c:v>1.5646771782629187E-2</c:v>
                </c:pt>
                <c:pt idx="2309">
                  <c:v>1.564442995213966E-2</c:v>
                </c:pt>
                <c:pt idx="2310">
                  <c:v>1.5642122541557058E-2</c:v>
                </c:pt>
                <c:pt idx="2311">
                  <c:v>1.5639849550801443E-2</c:v>
                </c:pt>
                <c:pt idx="2312">
                  <c:v>1.5637610979952754E-2</c:v>
                </c:pt>
                <c:pt idx="2313">
                  <c:v>1.5635406828851117E-2</c:v>
                </c:pt>
                <c:pt idx="2314">
                  <c:v>1.5632623496566467E-2</c:v>
                </c:pt>
                <c:pt idx="2315">
                  <c:v>1.5631290011604015E-2</c:v>
                </c:pt>
                <c:pt idx="2316">
                  <c:v>1.5628703577377223E-2</c:v>
                </c:pt>
                <c:pt idx="2317">
                  <c:v>1.5626642022930071E-2</c:v>
                </c:pt>
                <c:pt idx="2318">
                  <c:v>1.5624614888229971E-2</c:v>
                </c:pt>
                <c:pt idx="2319">
                  <c:v>1.5622622173436795E-2</c:v>
                </c:pt>
                <c:pt idx="2320">
                  <c:v>1.5620663878630481E-2</c:v>
                </c:pt>
                <c:pt idx="2321">
                  <c:v>1.5618740003491283E-2</c:v>
                </c:pt>
                <c:pt idx="2322">
                  <c:v>1.5616850548179073E-2</c:v>
                </c:pt>
                <c:pt idx="2323">
                  <c:v>1.5614995512853724E-2</c:v>
                </c:pt>
                <c:pt idx="2324">
                  <c:v>1.5613174897355364E-2</c:v>
                </c:pt>
                <c:pt idx="2325">
                  <c:v>1.5611388701763929E-2</c:v>
                </c:pt>
                <c:pt idx="2326">
                  <c:v>1.5609636925919546E-2</c:v>
                </c:pt>
                <c:pt idx="2327">
                  <c:v>1.5607919569982087E-2</c:v>
                </c:pt>
                <c:pt idx="2328">
                  <c:v>1.5606236633871617E-2</c:v>
                </c:pt>
                <c:pt idx="2329">
                  <c:v>1.5604588117588136E-2</c:v>
                </c:pt>
                <c:pt idx="2330">
                  <c:v>1.560297402121158E-2</c:v>
                </c:pt>
                <c:pt idx="2331">
                  <c:v>1.5601394344662012E-2</c:v>
                </c:pt>
                <c:pt idx="2332">
                  <c:v>1.5599849087939432E-2</c:v>
                </c:pt>
                <c:pt idx="2333">
                  <c:v>1.5598338251123778E-2</c:v>
                </c:pt>
                <c:pt idx="2334">
                  <c:v>1.5596861834135112E-2</c:v>
                </c:pt>
                <c:pt idx="2335">
                  <c:v>1.5595419836893498E-2</c:v>
                </c:pt>
                <c:pt idx="2336">
                  <c:v>1.5594012259558809E-2</c:v>
                </c:pt>
                <c:pt idx="2337">
                  <c:v>1.5592639102051109E-2</c:v>
                </c:pt>
                <c:pt idx="2338">
                  <c:v>1.5591300364450333E-2</c:v>
                </c:pt>
                <c:pt idx="2339">
                  <c:v>1.558999604659661E-2</c:v>
                </c:pt>
                <c:pt idx="2340">
                  <c:v>1.5588726148649812E-2</c:v>
                </c:pt>
                <c:pt idx="2341">
                  <c:v>1.5587490670609938E-2</c:v>
                </c:pt>
                <c:pt idx="2342">
                  <c:v>1.5586289612397053E-2</c:v>
                </c:pt>
                <c:pt idx="2343">
                  <c:v>1.5585122973851284E-2</c:v>
                </c:pt>
                <c:pt idx="2344">
                  <c:v>1.5583990755292376E-2</c:v>
                </c:pt>
                <c:pt idx="2345">
                  <c:v>1.5582892956640393E-2</c:v>
                </c:pt>
                <c:pt idx="2346">
                  <c:v>1.5581829577735462E-2</c:v>
                </c:pt>
                <c:pt idx="2347">
                  <c:v>1.558080061865752E-2</c:v>
                </c:pt>
                <c:pt idx="2348">
                  <c:v>1.5579806079486502E-2</c:v>
                </c:pt>
                <c:pt idx="2349">
                  <c:v>1.5579119394137919E-2</c:v>
                </c:pt>
                <c:pt idx="2350">
                  <c:v>1.5578208367150737E-2</c:v>
                </c:pt>
                <c:pt idx="2351">
                  <c:v>1.5576904465097741E-2</c:v>
                </c:pt>
                <c:pt idx="2352">
                  <c:v>1.5576052522341399E-2</c:v>
                </c:pt>
                <c:pt idx="2353">
                  <c:v>1.5575234999491983E-2</c:v>
                </c:pt>
                <c:pt idx="2354">
                  <c:v>1.5574451896389618E-2</c:v>
                </c:pt>
                <c:pt idx="2355">
                  <c:v>1.5573703213194179E-2</c:v>
                </c:pt>
                <c:pt idx="2356">
                  <c:v>1.5572988949825728E-2</c:v>
                </c:pt>
                <c:pt idx="2357">
                  <c:v>1.5572309106364202E-2</c:v>
                </c:pt>
                <c:pt idx="2358">
                  <c:v>1.5571663682649728E-2</c:v>
                </c:pt>
                <c:pt idx="2359">
                  <c:v>1.5571052678842179E-2</c:v>
                </c:pt>
                <c:pt idx="2360">
                  <c:v>1.5570476094781682E-2</c:v>
                </c:pt>
                <c:pt idx="2361">
                  <c:v>1.556993393062811E-2</c:v>
                </c:pt>
                <c:pt idx="2362">
                  <c:v>1.5569426186301527E-2</c:v>
                </c:pt>
                <c:pt idx="2363">
                  <c:v>1.5570171310615777E-2</c:v>
                </c:pt>
                <c:pt idx="2364">
                  <c:v>1.5568278608268926E-2</c:v>
                </c:pt>
                <c:pt idx="2365">
                  <c:v>1.5567893791930132E-2</c:v>
                </c:pt>
                <c:pt idx="2366">
                  <c:v>1.5567543395578198E-2</c:v>
                </c:pt>
                <c:pt idx="2367">
                  <c:v>1.5567185089153668E-2</c:v>
                </c:pt>
                <c:pt idx="2368">
                  <c:v>1.5566945862035553E-2</c:v>
                </c:pt>
                <c:pt idx="2369">
                  <c:v>1.5566698725004713E-2</c:v>
                </c:pt>
                <c:pt idx="2370">
                  <c:v>1.5566486007880798E-2</c:v>
                </c:pt>
                <c:pt idx="2371">
                  <c:v>1.5566307710663807E-2</c:v>
                </c:pt>
                <c:pt idx="2372">
                  <c:v>1.5566163833113933E-2</c:v>
                </c:pt>
                <c:pt idx="2373">
                  <c:v>1.556605437555092E-2</c:v>
                </c:pt>
                <c:pt idx="2374">
                  <c:v>1.5565979337814895E-2</c:v>
                </c:pt>
                <c:pt idx="2375">
                  <c:v>1.5565938719745986E-2</c:v>
                </c:pt>
                <c:pt idx="2376">
                  <c:v>1.5565932521663939E-2</c:v>
                </c:pt>
                <c:pt idx="2377">
                  <c:v>1.556596074340888E-2</c:v>
                </c:pt>
                <c:pt idx="2378">
                  <c:v>1.5566023385060745E-2</c:v>
                </c:pt>
                <c:pt idx="2379">
                  <c:v>1.5566120446299792E-2</c:v>
                </c:pt>
                <c:pt idx="2380">
                  <c:v>1.5566251927525698E-2</c:v>
                </c:pt>
                <c:pt idx="2381">
                  <c:v>1.556641782865853E-2</c:v>
                </c:pt>
                <c:pt idx="2382">
                  <c:v>1.5566618149538414E-2</c:v>
                </c:pt>
                <c:pt idx="2383">
                  <c:v>1.5566852890325222E-2</c:v>
                </c:pt>
                <c:pt idx="2384">
                  <c:v>1.556712205093902E-2</c:v>
                </c:pt>
                <c:pt idx="2385">
                  <c:v>1.5567425631299869E-2</c:v>
                </c:pt>
                <c:pt idx="2386">
                  <c:v>1.5567763631487708E-2</c:v>
                </c:pt>
                <c:pt idx="2387">
                  <c:v>1.5568136051582471E-2</c:v>
                </c:pt>
                <c:pt idx="2388">
                  <c:v>1.5568542891664094E-2</c:v>
                </c:pt>
                <c:pt idx="2389">
                  <c:v>1.5568984151492771E-2</c:v>
                </c:pt>
                <c:pt idx="2390">
                  <c:v>1.5569459830988563E-2</c:v>
                </c:pt>
                <c:pt idx="2391">
                  <c:v>1.5569969930471217E-2</c:v>
                </c:pt>
                <c:pt idx="2392">
                  <c:v>1.5570514449700923E-2</c:v>
                </c:pt>
                <c:pt idx="2393">
                  <c:v>1.5571093388837554E-2</c:v>
                </c:pt>
                <c:pt idx="2394">
                  <c:v>1.5571706747721237E-2</c:v>
                </c:pt>
                <c:pt idx="2395">
                  <c:v>1.5572354526671717E-2</c:v>
                </c:pt>
                <c:pt idx="2396">
                  <c:v>1.5573036725209377E-2</c:v>
                </c:pt>
                <c:pt idx="2397">
                  <c:v>1.5573753343733898E-2</c:v>
                </c:pt>
                <c:pt idx="2398">
                  <c:v>1.5574504382165344E-2</c:v>
                </c:pt>
                <c:pt idx="2399">
                  <c:v>1.5575289840343842E-2</c:v>
                </c:pt>
                <c:pt idx="2400">
                  <c:v>1.5576109718269393E-2</c:v>
                </c:pt>
                <c:pt idx="2401">
                  <c:v>1.5577614567914289E-2</c:v>
                </c:pt>
                <c:pt idx="2402">
                  <c:v>1.5577982503236498E-2</c:v>
                </c:pt>
                <c:pt idx="2403">
                  <c:v>1.5578775871407657E-2</c:v>
                </c:pt>
                <c:pt idx="2404">
                  <c:v>1.5579733428641163E-2</c:v>
                </c:pt>
                <c:pt idx="2405">
                  <c:v>1.5580725406021401E-2</c:v>
                </c:pt>
                <c:pt idx="2406">
                  <c:v>1.5581751802988819E-2</c:v>
                </c:pt>
                <c:pt idx="2407">
                  <c:v>1.5582812619943098E-2</c:v>
                </c:pt>
                <c:pt idx="2408">
                  <c:v>1.558390785664443E-2</c:v>
                </c:pt>
                <c:pt idx="2409">
                  <c:v>1.558503751317275E-2</c:v>
                </c:pt>
                <c:pt idx="2410">
                  <c:v>1.5586201589607995E-2</c:v>
                </c:pt>
                <c:pt idx="2411">
                  <c:v>1.5587400085790293E-2</c:v>
                </c:pt>
                <c:pt idx="2412">
                  <c:v>1.5588633001879515E-2</c:v>
                </c:pt>
                <c:pt idx="2413">
                  <c:v>1.5589900338035534E-2</c:v>
                </c:pt>
                <c:pt idx="2414">
                  <c:v>1.5591580345928335E-2</c:v>
                </c:pt>
                <c:pt idx="2415">
                  <c:v>1.5592538269348921E-2</c:v>
                </c:pt>
                <c:pt idx="2416">
                  <c:v>1.5593908864985906E-2</c:v>
                </c:pt>
                <c:pt idx="2417">
                  <c:v>1.5595313880210071E-2</c:v>
                </c:pt>
                <c:pt idx="2418">
                  <c:v>1.5596753315501033E-2</c:v>
                </c:pt>
                <c:pt idx="2419">
                  <c:v>1.5598440530988356E-2</c:v>
                </c:pt>
                <c:pt idx="2420">
                  <c:v>1.559973544540405E-2</c:v>
                </c:pt>
                <c:pt idx="2421">
                  <c:v>1.5601278140016106E-2</c:v>
                </c:pt>
                <c:pt idx="2422">
                  <c:v>1.5602855254535086E-2</c:v>
                </c:pt>
                <c:pt idx="2423">
                  <c:v>1.5604466789040927E-2</c:v>
                </c:pt>
                <c:pt idx="2424">
                  <c:v>1.5606112743293821E-2</c:v>
                </c:pt>
                <c:pt idx="2425">
                  <c:v>1.5607793117453639E-2</c:v>
                </c:pt>
                <c:pt idx="2426">
                  <c:v>1.5609507911280573E-2</c:v>
                </c:pt>
                <c:pt idx="2427">
                  <c:v>1.5611257125254241E-2</c:v>
                </c:pt>
                <c:pt idx="2428">
                  <c:v>1.5613040758815089E-2</c:v>
                </c:pt>
                <c:pt idx="2429">
                  <c:v>1.5614858812362797E-2</c:v>
                </c:pt>
                <c:pt idx="2430">
                  <c:v>1.5616711285657559E-2</c:v>
                </c:pt>
                <c:pt idx="2431">
                  <c:v>1.561859817893918E-2</c:v>
                </c:pt>
                <c:pt idx="2432">
                  <c:v>1.5620519491967855E-2</c:v>
                </c:pt>
                <c:pt idx="2433">
                  <c:v>1.5622475224903454E-2</c:v>
                </c:pt>
                <c:pt idx="2434">
                  <c:v>1.5624465377745977E-2</c:v>
                </c:pt>
                <c:pt idx="2435">
                  <c:v>1.5626489950335554E-2</c:v>
                </c:pt>
                <c:pt idx="2436">
                  <c:v>1.5628548942911991E-2</c:v>
                </c:pt>
                <c:pt idx="2437">
                  <c:v>1.5630642355155544E-2</c:v>
                </c:pt>
                <c:pt idx="2438">
                  <c:v>1.5632770187385958E-2</c:v>
                </c:pt>
                <c:pt idx="2439">
                  <c:v>1.5634932439443361E-2</c:v>
                </c:pt>
                <c:pt idx="2440">
                  <c:v>1.5637129111327752E-2</c:v>
                </c:pt>
                <c:pt idx="2441">
                  <c:v>1.5639360203039132E-2</c:v>
                </c:pt>
                <c:pt idx="2442">
                  <c:v>1.5641625714817309E-2</c:v>
                </c:pt>
                <c:pt idx="2443">
                  <c:v>1.5643925646182666E-2</c:v>
                </c:pt>
                <c:pt idx="2444">
                  <c:v>1.5646259997534884E-2</c:v>
                </c:pt>
                <c:pt idx="2445">
                  <c:v>1.5648628768873962E-2</c:v>
                </c:pt>
                <c:pt idx="2446">
                  <c:v>1.5651031959960093E-2</c:v>
                </c:pt>
                <c:pt idx="2447">
                  <c:v>1.5653469570873213E-2</c:v>
                </c:pt>
                <c:pt idx="2448">
                  <c:v>1.5655941601533385E-2</c:v>
                </c:pt>
                <c:pt idx="2449">
                  <c:v>1.565844805234029E-2</c:v>
                </c:pt>
                <c:pt idx="2450">
                  <c:v>1.5660988922814312E-2</c:v>
                </c:pt>
                <c:pt idx="2451">
                  <c:v>1.5663564213115322E-2</c:v>
                </c:pt>
                <c:pt idx="2452">
                  <c:v>1.5666173923483129E-2</c:v>
                </c:pt>
                <c:pt idx="2453">
                  <c:v>1.5669198596075518E-2</c:v>
                </c:pt>
                <c:pt idx="2454">
                  <c:v>1.5671882063363896E-2</c:v>
                </c:pt>
                <c:pt idx="2455">
                  <c:v>1.5674209573388609E-2</c:v>
                </c:pt>
                <c:pt idx="2456">
                  <c:v>1.5676956963144306E-2</c:v>
                </c:pt>
                <c:pt idx="2457">
                  <c:v>1.5679738772647056E-2</c:v>
                </c:pt>
                <c:pt idx="2458">
                  <c:v>1.5682555002136667E-2</c:v>
                </c:pt>
                <c:pt idx="2459">
                  <c:v>1.5685405651453266E-2</c:v>
                </c:pt>
                <c:pt idx="2460">
                  <c:v>1.568829072067679E-2</c:v>
                </c:pt>
                <c:pt idx="2461">
                  <c:v>1.5691210209807238E-2</c:v>
                </c:pt>
                <c:pt idx="2462">
                  <c:v>1.5694164118764675E-2</c:v>
                </c:pt>
                <c:pt idx="2463">
                  <c:v>1.5697152447549101E-2</c:v>
                </c:pt>
                <c:pt idx="2464">
                  <c:v>1.5700175196320387E-2</c:v>
                </c:pt>
                <c:pt idx="2465">
                  <c:v>1.5703232364838726E-2</c:v>
                </c:pt>
                <c:pt idx="2466">
                  <c:v>1.570632395326399E-2</c:v>
                </c:pt>
                <c:pt idx="2467">
                  <c:v>1.570944996175605E-2</c:v>
                </c:pt>
                <c:pt idx="2468">
                  <c:v>1.5712610389835291E-2</c:v>
                </c:pt>
                <c:pt idx="2469">
                  <c:v>1.5716724373788793E-2</c:v>
                </c:pt>
                <c:pt idx="2470">
                  <c:v>1.5719034505874419E-2</c:v>
                </c:pt>
                <c:pt idx="2471">
                  <c:v>1.5722298193834305E-2</c:v>
                </c:pt>
                <c:pt idx="2472">
                  <c:v>1.5725596301461309E-2</c:v>
                </c:pt>
                <c:pt idx="2473">
                  <c:v>1.5728928829075173E-2</c:v>
                </c:pt>
                <c:pt idx="2474">
                  <c:v>1.5732295776675898E-2</c:v>
                </c:pt>
                <c:pt idx="2475">
                  <c:v>1.5735697144023675E-2</c:v>
                </c:pt>
                <c:pt idx="2476">
                  <c:v>1.5739132931278377E-2</c:v>
                </c:pt>
                <c:pt idx="2477">
                  <c:v>1.5742603138440003E-2</c:v>
                </c:pt>
                <c:pt idx="2478">
                  <c:v>1.5746107765588491E-2</c:v>
                </c:pt>
                <c:pt idx="2479">
                  <c:v>1.5749646812484031E-2</c:v>
                </c:pt>
                <c:pt idx="2480">
                  <c:v>1.5753220279206559E-2</c:v>
                </c:pt>
                <c:pt idx="2481">
                  <c:v>1.5756828165995884E-2</c:v>
                </c:pt>
                <c:pt idx="2482">
                  <c:v>1.5760470472612198E-2</c:v>
                </c:pt>
                <c:pt idx="2483">
                  <c:v>1.5764147199135436E-2</c:v>
                </c:pt>
                <c:pt idx="2484">
                  <c:v>1.5767858345485664E-2</c:v>
                </c:pt>
                <c:pt idx="2485">
                  <c:v>1.5771603911822751E-2</c:v>
                </c:pt>
                <c:pt idx="2486">
                  <c:v>1.5775383898066764E-2</c:v>
                </c:pt>
                <c:pt idx="2487">
                  <c:v>1.5779198304057829E-2</c:v>
                </c:pt>
                <c:pt idx="2488">
                  <c:v>1.578304713011569E-2</c:v>
                </c:pt>
                <c:pt idx="2489">
                  <c:v>1.5786930376000541E-2</c:v>
                </c:pt>
                <c:pt idx="2490">
                  <c:v>1.579084804171238E-2</c:v>
                </c:pt>
                <c:pt idx="2491">
                  <c:v>1.5794800127491015E-2</c:v>
                </c:pt>
                <c:pt idx="2492">
                  <c:v>1.5798765173222762E-2</c:v>
                </c:pt>
                <c:pt idx="2493">
                  <c:v>1.5802615580176038E-2</c:v>
                </c:pt>
                <c:pt idx="2494">
                  <c:v>1.5806329888556903E-2</c:v>
                </c:pt>
                <c:pt idx="2495">
                  <c:v>1.5809908098285419E-2</c:v>
                </c:pt>
                <c:pt idx="2496">
                  <c:v>1.5813350209281651E-2</c:v>
                </c:pt>
                <c:pt idx="2497">
                  <c:v>1.5816656221705472E-2</c:v>
                </c:pt>
                <c:pt idx="2498">
                  <c:v>1.5819826135476944E-2</c:v>
                </c:pt>
                <c:pt idx="2499">
                  <c:v>1.5822859950676005E-2</c:v>
                </c:pt>
                <c:pt idx="2500">
                  <c:v>1.5825757667142781E-2</c:v>
                </c:pt>
                <c:pt idx="2501">
                  <c:v>1.582851928495721E-2</c:v>
                </c:pt>
                <c:pt idx="2502">
                  <c:v>1.583114480411929E-2</c:v>
                </c:pt>
                <c:pt idx="2503">
                  <c:v>1.5833634224708959E-2</c:v>
                </c:pt>
                <c:pt idx="2504">
                  <c:v>1.5835987546566344E-2</c:v>
                </c:pt>
                <c:pt idx="2505">
                  <c:v>1.5838204769691444E-2</c:v>
                </c:pt>
                <c:pt idx="2506">
                  <c:v>1.5840285894084261E-2</c:v>
                </c:pt>
                <c:pt idx="2507">
                  <c:v>1.5842230919984601E-2</c:v>
                </c:pt>
                <c:pt idx="2508">
                  <c:v>1.5844039847152658E-2</c:v>
                </c:pt>
                <c:pt idx="2509">
                  <c:v>1.584571267558843E-2</c:v>
                </c:pt>
                <c:pt idx="2510">
                  <c:v>1.5847249405371855E-2</c:v>
                </c:pt>
                <c:pt idx="2511">
                  <c:v>1.5848650036502931E-2</c:v>
                </c:pt>
                <c:pt idx="2512">
                  <c:v>1.5849914568901724E-2</c:v>
                </c:pt>
                <c:pt idx="2513">
                  <c:v>1.5851043002648169E-2</c:v>
                </c:pt>
                <c:pt idx="2514">
                  <c:v>1.5852035337822201E-2</c:v>
                </c:pt>
                <c:pt idx="2515">
                  <c:v>1.5852891574104078E-2</c:v>
                </c:pt>
                <c:pt idx="2516">
                  <c:v>1.5853611711893478E-2</c:v>
                </c:pt>
                <c:pt idx="2517">
                  <c:v>1.5854195750790723E-2</c:v>
                </c:pt>
                <c:pt idx="2518">
                  <c:v>1.5854643691195491E-2</c:v>
                </c:pt>
                <c:pt idx="2519">
                  <c:v>1.5855019632633471E-2</c:v>
                </c:pt>
                <c:pt idx="2520">
                  <c:v>1.5855131275648304E-2</c:v>
                </c:pt>
                <c:pt idx="2521">
                  <c:v>1.5855170920096029E-2</c:v>
                </c:pt>
                <c:pt idx="2522">
                  <c:v>1.5855074465571661E-2</c:v>
                </c:pt>
                <c:pt idx="2523">
                  <c:v>1.5854797580416857E-2</c:v>
                </c:pt>
                <c:pt idx="2524">
                  <c:v>1.5854473260645818E-2</c:v>
                </c:pt>
                <c:pt idx="2525">
                  <c:v>1.5853968510164407E-2</c:v>
                </c:pt>
                <c:pt idx="2526">
                  <c:v>1.5853327660870775E-2</c:v>
                </c:pt>
                <c:pt idx="2527">
                  <c:v>1.5852550713084668E-2</c:v>
                </c:pt>
                <c:pt idx="2528">
                  <c:v>1.585163766648634E-2</c:v>
                </c:pt>
                <c:pt idx="2529">
                  <c:v>1.5850588521235665E-2</c:v>
                </c:pt>
                <c:pt idx="2530">
                  <c:v>1.5849403277332641E-2</c:v>
                </c:pt>
                <c:pt idx="2531">
                  <c:v>1.5848081934697333E-2</c:v>
                </c:pt>
                <c:pt idx="2532">
                  <c:v>1.5846624493409678E-2</c:v>
                </c:pt>
                <c:pt idx="2533">
                  <c:v>1.5845030953469674E-2</c:v>
                </c:pt>
                <c:pt idx="2534">
                  <c:v>1.5843301314797387E-2</c:v>
                </c:pt>
                <c:pt idx="2535">
                  <c:v>1.5841435577392815E-2</c:v>
                </c:pt>
                <c:pt idx="2536">
                  <c:v>1.5839433741495768E-2</c:v>
                </c:pt>
                <c:pt idx="2537">
                  <c:v>1.58372958067865E-2</c:v>
                </c:pt>
                <c:pt idx="2538">
                  <c:v>1.5835021773344948E-2</c:v>
                </c:pt>
                <c:pt idx="2539">
                  <c:v>1.5832611641410921E-2</c:v>
                </c:pt>
                <c:pt idx="2540">
                  <c:v>1.5830065410744609E-2</c:v>
                </c:pt>
                <c:pt idx="2541">
                  <c:v>1.5827383081346014E-2</c:v>
                </c:pt>
                <c:pt idx="2542">
                  <c:v>1.5824564653375006E-2</c:v>
                </c:pt>
                <c:pt idx="2543">
                  <c:v>1.5821610126751651E-2</c:v>
                </c:pt>
                <c:pt idx="2544">
                  <c:v>1.5818519501475947E-2</c:v>
                </c:pt>
                <c:pt idx="2545">
                  <c:v>1.581529277746796E-2</c:v>
                </c:pt>
                <c:pt idx="2546">
                  <c:v>1.581192995488756E-2</c:v>
                </c:pt>
                <c:pt idx="2547">
                  <c:v>1.5808431033734749E-2</c:v>
                </c:pt>
                <c:pt idx="2548">
                  <c:v>1.5804796013849653E-2</c:v>
                </c:pt>
                <c:pt idx="2549">
                  <c:v>1.580102489531221E-2</c:v>
                </c:pt>
                <c:pt idx="2550">
                  <c:v>1.5797117678282291E-2</c:v>
                </c:pt>
                <c:pt idx="2551">
                  <c:v>1.5793074362520088E-2</c:v>
                </c:pt>
                <c:pt idx="2552">
                  <c:v>1.57888949480256E-2</c:v>
                </c:pt>
                <c:pt idx="2553">
                  <c:v>1.5784579435038637E-2</c:v>
                </c:pt>
                <c:pt idx="2554">
                  <c:v>1.5780127823479262E-2</c:v>
                </c:pt>
                <c:pt idx="2555">
                  <c:v>1.5775540113347475E-2</c:v>
                </c:pt>
                <c:pt idx="2556">
                  <c:v>1.5770816304483404E-2</c:v>
                </c:pt>
                <c:pt idx="2557">
                  <c:v>1.5764542854403985E-2</c:v>
                </c:pt>
                <c:pt idx="2558">
                  <c:v>1.5759507963180042E-2</c:v>
                </c:pt>
                <c:pt idx="2559">
                  <c:v>1.5755084018689303E-2</c:v>
                </c:pt>
                <c:pt idx="2560">
                  <c:v>1.5749796373007996E-2</c:v>
                </c:pt>
                <c:pt idx="2561">
                  <c:v>1.5744372628594405E-2</c:v>
                </c:pt>
                <c:pt idx="2562">
                  <c:v>1.5738812785608403E-2</c:v>
                </c:pt>
                <c:pt idx="2563">
                  <c:v>1.573311684420986E-2</c:v>
                </c:pt>
                <c:pt idx="2564">
                  <c:v>1.572728480415897E-2</c:v>
                </c:pt>
                <c:pt idx="2565">
                  <c:v>1.5721316665455731E-2</c:v>
                </c:pt>
                <c:pt idx="2566">
                  <c:v>1.5715212428419889E-2</c:v>
                </c:pt>
                <c:pt idx="2567">
                  <c:v>1.5708972092811635E-2</c:v>
                </c:pt>
                <c:pt idx="2568">
                  <c:v>1.5702595658551033E-2</c:v>
                </c:pt>
                <c:pt idx="2569">
                  <c:v>1.5696083125877891E-2</c:v>
                </c:pt>
                <c:pt idx="2570">
                  <c:v>1.5689434494792209E-2</c:v>
                </c:pt>
                <c:pt idx="2571">
                  <c:v>1.568264976505418E-2</c:v>
                </c:pt>
                <c:pt idx="2572">
                  <c:v>1.567572893690361E-2</c:v>
                </c:pt>
                <c:pt idx="2573">
                  <c:v>1.5668672010260565E-2</c:v>
                </c:pt>
                <c:pt idx="2574">
                  <c:v>1.5659398837390981E-2</c:v>
                </c:pt>
                <c:pt idx="2575">
                  <c:v>1.5653091733751623E-2</c:v>
                </c:pt>
                <c:pt idx="2576">
                  <c:v>1.5646684639376574E-2</c:v>
                </c:pt>
                <c:pt idx="2577">
                  <c:v>1.5639083318923497E-2</c:v>
                </c:pt>
                <c:pt idx="2578">
                  <c:v>1.5631345899898008E-2</c:v>
                </c:pt>
                <c:pt idx="2579">
                  <c:v>1.5623472382380044E-2</c:v>
                </c:pt>
                <c:pt idx="2580">
                  <c:v>1.5615462766609411E-2</c:v>
                </c:pt>
                <c:pt idx="2581">
                  <c:v>1.5607317052346303E-2</c:v>
                </c:pt>
                <c:pt idx="2582">
                  <c:v>1.5599035239670656E-2</c:v>
                </c:pt>
                <c:pt idx="2583">
                  <c:v>1.5590617328662404E-2</c:v>
                </c:pt>
                <c:pt idx="2584">
                  <c:v>1.5582063319161676E-2</c:v>
                </c:pt>
                <c:pt idx="2585">
                  <c:v>1.5573373211408281E-2</c:v>
                </c:pt>
                <c:pt idx="2586">
                  <c:v>1.556454700516241E-2</c:v>
                </c:pt>
                <c:pt idx="2587">
                  <c:v>1.5555584700583935E-2</c:v>
                </c:pt>
                <c:pt idx="2588">
                  <c:v>1.5546486297592921E-2</c:v>
                </c:pt>
                <c:pt idx="2589">
                  <c:v>1.5537251796429175E-2</c:v>
                </c:pt>
                <c:pt idx="2590">
                  <c:v>1.5527881196852888E-2</c:v>
                </c:pt>
                <c:pt idx="2591">
                  <c:v>1.5518374498943999E-2</c:v>
                </c:pt>
                <c:pt idx="2592">
                  <c:v>1.5508731702702505E-2</c:v>
                </c:pt>
                <c:pt idx="2593">
                  <c:v>1.549895280828828E-2</c:v>
                </c:pt>
                <c:pt idx="2594">
                  <c:v>1.5489037815461515E-2</c:v>
                </c:pt>
                <c:pt idx="2595">
                  <c:v>1.5478986724462018E-2</c:v>
                </c:pt>
                <c:pt idx="2596">
                  <c:v>1.5468799535049982E-2</c:v>
                </c:pt>
                <c:pt idx="2597">
                  <c:v>1.545847624754515E-2</c:v>
                </c:pt>
                <c:pt idx="2598">
                  <c:v>1.5448016861627778E-2</c:v>
                </c:pt>
                <c:pt idx="2599">
                  <c:v>1.5437421377617611E-2</c:v>
                </c:pt>
                <c:pt idx="2600">
                  <c:v>1.5426689795434712E-2</c:v>
                </c:pt>
                <c:pt idx="2601">
                  <c:v>1.5415822114919209E-2</c:v>
                </c:pt>
                <c:pt idx="2602">
                  <c:v>1.540481833631091E-2</c:v>
                </c:pt>
                <c:pt idx="2603">
                  <c:v>1.539367845952988E-2</c:v>
                </c:pt>
                <c:pt idx="2604">
                  <c:v>1.5382402484496183E-2</c:v>
                </c:pt>
                <c:pt idx="2605">
                  <c:v>1.5370990411369689E-2</c:v>
                </c:pt>
                <c:pt idx="2606">
                  <c:v>1.5359442240070464E-2</c:v>
                </c:pt>
                <c:pt idx="2607">
                  <c:v>1.5347757970678444E-2</c:v>
                </c:pt>
                <c:pt idx="2608">
                  <c:v>1.5335937603033756E-2</c:v>
                </c:pt>
                <c:pt idx="2609">
                  <c:v>1.5320540006955596E-2</c:v>
                </c:pt>
                <c:pt idx="2610">
                  <c:v>1.5308408557990205E-2</c:v>
                </c:pt>
                <c:pt idx="2611">
                  <c:v>1.529790185016644E-2</c:v>
                </c:pt>
                <c:pt idx="2612">
                  <c:v>1.528551764786279E-2</c:v>
                </c:pt>
                <c:pt idx="2613">
                  <c:v>1.5272997347386408E-2</c:v>
                </c:pt>
                <c:pt idx="2614">
                  <c:v>1.5260340948977102E-2</c:v>
                </c:pt>
                <c:pt idx="2615">
                  <c:v>1.5247548452475002E-2</c:v>
                </c:pt>
                <c:pt idx="2616">
                  <c:v>1.5234619857880105E-2</c:v>
                </c:pt>
                <c:pt idx="2617">
                  <c:v>1.5221555165272349E-2</c:v>
                </c:pt>
                <c:pt idx="2618">
                  <c:v>1.5208354374891542E-2</c:v>
                </c:pt>
                <c:pt idx="2619">
                  <c:v>1.5195017486497875E-2</c:v>
                </c:pt>
                <c:pt idx="2620">
                  <c:v>1.5181544500091348E-2</c:v>
                </c:pt>
                <c:pt idx="2621">
                  <c:v>1.5167935415751899E-2</c:v>
                </c:pt>
                <c:pt idx="2622">
                  <c:v>1.5154190233639397E-2</c:v>
                </c:pt>
                <c:pt idx="2623">
                  <c:v>1.5140308953514037E-2</c:v>
                </c:pt>
                <c:pt idx="2624">
                  <c:v>1.5126291575455753E-2</c:v>
                </c:pt>
                <c:pt idx="2625">
                  <c:v>1.5106663611801352E-2</c:v>
                </c:pt>
                <c:pt idx="2626">
                  <c:v>1.509784852602003E-2</c:v>
                </c:pt>
                <c:pt idx="2627">
                  <c:v>1.508135093424734E-2</c:v>
                </c:pt>
                <c:pt idx="2628">
                  <c:v>1.5068861085092422E-2</c:v>
                </c:pt>
                <c:pt idx="2629">
                  <c:v>1.5054163218088945E-2</c:v>
                </c:pt>
                <c:pt idx="2630">
                  <c:v>1.5039329253152545E-2</c:v>
                </c:pt>
                <c:pt idx="2631">
                  <c:v>1.5024359190523029E-2</c:v>
                </c:pt>
                <c:pt idx="2632">
                  <c:v>1.5009253030120462E-2</c:v>
                </c:pt>
                <c:pt idx="2633">
                  <c:v>1.4994010771864907E-2</c:v>
                </c:pt>
                <c:pt idx="2634">
                  <c:v>1.497863241607611E-2</c:v>
                </c:pt>
                <c:pt idx="2635">
                  <c:v>1.4963117962514261E-2</c:v>
                </c:pt>
                <c:pt idx="2636">
                  <c:v>1.4947467411259296E-2</c:v>
                </c:pt>
                <c:pt idx="2637">
                  <c:v>1.4931680762391153E-2</c:v>
                </c:pt>
                <c:pt idx="2638">
                  <c:v>1.4915758015829894E-2</c:v>
                </c:pt>
                <c:pt idx="2639">
                  <c:v>1.4899699171655456E-2</c:v>
                </c:pt>
                <c:pt idx="2640">
                  <c:v>1.4883504229947775E-2</c:v>
                </c:pt>
                <c:pt idx="2641">
                  <c:v>1.4867173190706851E-2</c:v>
                </c:pt>
                <c:pt idx="2642">
                  <c:v>1.4850706053772811E-2</c:v>
                </c:pt>
                <c:pt idx="2643">
                  <c:v>1.4834102819225592E-2</c:v>
                </c:pt>
                <c:pt idx="2644">
                  <c:v>1.481736348714513E-2</c:v>
                </c:pt>
                <c:pt idx="2645">
                  <c:v>1.4800488057691297E-2</c:v>
                </c:pt>
                <c:pt idx="2646">
                  <c:v>1.4783476530624284E-2</c:v>
                </c:pt>
                <c:pt idx="2647">
                  <c:v>1.4766328906263837E-2</c:v>
                </c:pt>
                <c:pt idx="2648">
                  <c:v>1.4749045184210274E-2</c:v>
                </c:pt>
                <c:pt idx="2649">
                  <c:v>1.4731625364863277E-2</c:v>
                </c:pt>
                <c:pt idx="2650">
                  <c:v>1.4714069448142908E-2</c:v>
                </c:pt>
                <c:pt idx="2651">
                  <c:v>1.4696377433969232E-2</c:v>
                </c:pt>
                <c:pt idx="2652">
                  <c:v>1.4678549322422185E-2</c:v>
                </c:pt>
                <c:pt idx="2653">
                  <c:v>1.4660585113421831E-2</c:v>
                </c:pt>
                <c:pt idx="2654">
                  <c:v>1.4642484807287914E-2</c:v>
                </c:pt>
                <c:pt idx="2655">
                  <c:v>1.462424840370069E-2</c:v>
                </c:pt>
                <c:pt idx="2656">
                  <c:v>1.4605875902820031E-2</c:v>
                </c:pt>
                <c:pt idx="2657">
                  <c:v>1.4587367304645937E-2</c:v>
                </c:pt>
                <c:pt idx="2658">
                  <c:v>1.4568722609418217E-2</c:v>
                </c:pt>
                <c:pt idx="2659">
                  <c:v>1.4549941816737189E-2</c:v>
                </c:pt>
                <c:pt idx="2660">
                  <c:v>1.4531024926922598E-2</c:v>
                </c:pt>
                <c:pt idx="2661">
                  <c:v>1.4504348124715349E-2</c:v>
                </c:pt>
                <c:pt idx="2662">
                  <c:v>1.4485099163303872E-2</c:v>
                </c:pt>
                <c:pt idx="2663">
                  <c:v>1.44706858243282E-2</c:v>
                </c:pt>
                <c:pt idx="2664">
                  <c:v>1.445120510345177E-2</c:v>
                </c:pt>
                <c:pt idx="2665">
                  <c:v>1.4431588285441777E-2</c:v>
                </c:pt>
                <c:pt idx="2666">
                  <c:v>1.4411835370378157E-2</c:v>
                </c:pt>
                <c:pt idx="2667">
                  <c:v>1.4391946358340846E-2</c:v>
                </c:pt>
                <c:pt idx="2668">
                  <c:v>1.4371921249249908E-2</c:v>
                </c:pt>
                <c:pt idx="2669">
                  <c:v>1.4351760043025408E-2</c:v>
                </c:pt>
                <c:pt idx="2670">
                  <c:v>1.4331462739907153E-2</c:v>
                </c:pt>
                <c:pt idx="2671">
                  <c:v>1.4311029339895143E-2</c:v>
                </c:pt>
                <c:pt idx="2672">
                  <c:v>1.429045984274957E-2</c:v>
                </c:pt>
                <c:pt idx="2673">
                  <c:v>1.4269754248870115E-2</c:v>
                </c:pt>
                <c:pt idx="2674">
                  <c:v>1.4244057064825455E-2</c:v>
                </c:pt>
                <c:pt idx="2675">
                  <c:v>1.4215886358401875E-2</c:v>
                </c:pt>
                <c:pt idx="2676">
                  <c:v>1.4194694704290356E-2</c:v>
                </c:pt>
                <c:pt idx="2677">
                  <c:v>1.4173366953365019E-2</c:v>
                </c:pt>
                <c:pt idx="2678">
                  <c:v>1.4151903105545927E-2</c:v>
                </c:pt>
                <c:pt idx="2679">
                  <c:v>1.412720634474951E-2</c:v>
                </c:pt>
                <c:pt idx="2680">
                  <c:v>1.4108567119865967E-2</c:v>
                </c:pt>
                <c:pt idx="2681">
                  <c:v>1.4086694981845227E-2</c:v>
                </c:pt>
                <c:pt idx="2682">
                  <c:v>1.4064686747330413E-2</c:v>
                </c:pt>
                <c:pt idx="2683">
                  <c:v>1.4042542416081716E-2</c:v>
                </c:pt>
                <c:pt idx="2684">
                  <c:v>1.4020261988099136E-2</c:v>
                </c:pt>
                <c:pt idx="2685">
                  <c:v>1.3997845463542546E-2</c:v>
                </c:pt>
                <c:pt idx="2686">
                  <c:v>1.3975292842491882E-2</c:v>
                </c:pt>
                <c:pt idx="2687">
                  <c:v>1.3952604124787271E-2</c:v>
                </c:pt>
                <c:pt idx="2688">
                  <c:v>1.3929779310588586E-2</c:v>
                </c:pt>
                <c:pt idx="2689">
                  <c:v>1.3906818399895826E-2</c:v>
                </c:pt>
                <c:pt idx="2690">
                  <c:v>1.3883721392708992E-2</c:v>
                </c:pt>
                <c:pt idx="2691">
                  <c:v>1.3860488289108019E-2</c:v>
                </c:pt>
                <c:pt idx="2692">
                  <c:v>1.3837119089012972E-2</c:v>
                </c:pt>
                <c:pt idx="2693">
                  <c:v>1.3813613792583723E-2</c:v>
                </c:pt>
                <c:pt idx="2694">
                  <c:v>1.3789972399740336E-2</c:v>
                </c:pt>
                <c:pt idx="2695">
                  <c:v>1.3766194910562746E-2</c:v>
                </c:pt>
                <c:pt idx="2696">
                  <c:v>1.3742281325050953E-2</c:v>
                </c:pt>
                <c:pt idx="2697">
                  <c:v>1.3718231643284895E-2</c:v>
                </c:pt>
                <c:pt idx="2698">
                  <c:v>1.3694045865184634E-2</c:v>
                </c:pt>
                <c:pt idx="2699">
                  <c:v>1.3669723990910043E-2</c:v>
                </c:pt>
                <c:pt idx="2700">
                  <c:v>1.3645266020381186E-2</c:v>
                </c:pt>
                <c:pt idx="2701">
                  <c:v>1.3620671953757935E-2</c:v>
                </c:pt>
                <c:pt idx="2702">
                  <c:v>1.3595941790800481E-2</c:v>
                </c:pt>
                <c:pt idx="2703">
                  <c:v>1.3571075531908505E-2</c:v>
                </c:pt>
                <c:pt idx="2704">
                  <c:v>1.3546073176762263E-2</c:v>
                </c:pt>
                <c:pt idx="2705">
                  <c:v>1.3520934725681499E-2</c:v>
                </c:pt>
                <c:pt idx="2706">
                  <c:v>1.3495660178506341E-2</c:v>
                </c:pt>
                <c:pt idx="2707">
                  <c:v>1.3470249535316725E-2</c:v>
                </c:pt>
                <c:pt idx="2708">
                  <c:v>1.3444702796112651E-2</c:v>
                </c:pt>
                <c:pt idx="2709">
                  <c:v>1.3419019960974055E-2</c:v>
                </c:pt>
                <c:pt idx="2710">
                  <c:v>1.3393201029821E-2</c:v>
                </c:pt>
                <c:pt idx="2711">
                  <c:v>1.3367246002973232E-2</c:v>
                </c:pt>
                <c:pt idx="2712">
                  <c:v>1.3341154880111006E-2</c:v>
                </c:pt>
                <c:pt idx="2713">
                  <c:v>1.3305773352882966E-2</c:v>
                </c:pt>
                <c:pt idx="2714">
                  <c:v>1.3284787049387958E-2</c:v>
                </c:pt>
                <c:pt idx="2715">
                  <c:v>1.3262064936716556E-2</c:v>
                </c:pt>
                <c:pt idx="2716">
                  <c:v>1.323542943075573E-2</c:v>
                </c:pt>
                <c:pt idx="2717">
                  <c:v>1.3208657829020254E-2</c:v>
                </c:pt>
                <c:pt idx="2718">
                  <c:v>1.318175013167E-2</c:v>
                </c:pt>
                <c:pt idx="2719">
                  <c:v>1.3154706338545097E-2</c:v>
                </c:pt>
                <c:pt idx="2720">
                  <c:v>1.3127526449805416E-2</c:v>
                </c:pt>
                <c:pt idx="2721">
                  <c:v>1.3100210465530893E-2</c:v>
                </c:pt>
                <c:pt idx="2722">
                  <c:v>1.3072758385721528E-2</c:v>
                </c:pt>
                <c:pt idx="2723">
                  <c:v>1.3045170210297385E-2</c:v>
                </c:pt>
                <c:pt idx="2724">
                  <c:v>1.3017445939418337E-2</c:v>
                </c:pt>
                <c:pt idx="2725">
                  <c:v>1.2989585573084383E-2</c:v>
                </c:pt>
                <c:pt idx="2726">
                  <c:v>1.2961589111215588E-2</c:v>
                </c:pt>
                <c:pt idx="2727">
                  <c:v>1.2933456554051759E-2</c:v>
                </c:pt>
                <c:pt idx="2728">
                  <c:v>1.2905187901433024E-2</c:v>
                </c:pt>
                <c:pt idx="2729">
                  <c:v>1.2868642514236583E-2</c:v>
                </c:pt>
                <c:pt idx="2730">
                  <c:v>1.2848242310310454E-2</c:v>
                </c:pt>
                <c:pt idx="2731">
                  <c:v>1.2819565371806618E-2</c:v>
                </c:pt>
                <c:pt idx="2732">
                  <c:v>1.2790752338007749E-2</c:v>
                </c:pt>
                <c:pt idx="2733">
                  <c:v>1.2761803209073719E-2</c:v>
                </c:pt>
                <c:pt idx="2734">
                  <c:v>1.2732717984924591E-2</c:v>
                </c:pt>
                <c:pt idx="2735">
                  <c:v>1.2703496665640301E-2</c:v>
                </c:pt>
                <c:pt idx="2736">
                  <c:v>1.2674139251140915E-2</c:v>
                </c:pt>
                <c:pt idx="2737">
                  <c:v>1.2644645741666238E-2</c:v>
                </c:pt>
                <c:pt idx="2738">
                  <c:v>1.2615016137136337E-2</c:v>
                </c:pt>
                <c:pt idx="2739">
                  <c:v>1.2585250437471274E-2</c:v>
                </c:pt>
                <c:pt idx="2740">
                  <c:v>1.2555348642990793E-2</c:v>
                </c:pt>
                <c:pt idx="2741">
                  <c:v>1.2525310753535024E-2</c:v>
                </c:pt>
                <c:pt idx="2742">
                  <c:v>1.2495136769103965E-2</c:v>
                </c:pt>
                <c:pt idx="2743">
                  <c:v>1.2464826689777553E-2</c:v>
                </c:pt>
                <c:pt idx="2744">
                  <c:v>1.2434380515715659E-2</c:v>
                </c:pt>
                <c:pt idx="2745">
                  <c:v>1.2403798246758413E-2</c:v>
                </c:pt>
                <c:pt idx="2746">
                  <c:v>1.2373079882985749E-2</c:v>
                </c:pt>
                <c:pt idx="2747">
                  <c:v>1.234222542455754E-2</c:v>
                </c:pt>
                <c:pt idx="2748">
                  <c:v>1.231123487139385E-2</c:v>
                </c:pt>
                <c:pt idx="2749">
                  <c:v>1.2280108223654551E-2</c:v>
                </c:pt>
                <c:pt idx="2750">
                  <c:v>1.2248845481099835E-2</c:v>
                </c:pt>
                <c:pt idx="2751">
                  <c:v>1.2217446644049446E-2</c:v>
                </c:pt>
                <c:pt idx="2752">
                  <c:v>1.2185955037207208E-2</c:v>
                </c:pt>
                <c:pt idx="2753">
                  <c:v>1.2154628267309064E-2</c:v>
                </c:pt>
                <c:pt idx="2754">
                  <c:v>1.212350965905884E-2</c:v>
                </c:pt>
                <c:pt idx="2755">
                  <c:v>1.2092599212456534E-2</c:v>
                </c:pt>
                <c:pt idx="2756">
                  <c:v>1.2061896927502147E-2</c:v>
                </c:pt>
                <c:pt idx="2757">
                  <c:v>1.2031402803955871E-2</c:v>
                </c:pt>
                <c:pt idx="2758">
                  <c:v>1.2001116841897641E-2</c:v>
                </c:pt>
                <c:pt idx="2759">
                  <c:v>1.1971039041327458E-2</c:v>
                </c:pt>
                <c:pt idx="2760">
                  <c:v>1.194116940208545E-2</c:v>
                </c:pt>
                <c:pt idx="2761">
                  <c:v>1.191150792409168E-2</c:v>
                </c:pt>
                <c:pt idx="2762">
                  <c:v>1.1882054607346149E-2</c:v>
                </c:pt>
                <c:pt idx="2763">
                  <c:v>1.1852809451848856E-2</c:v>
                </c:pt>
                <c:pt idx="2764">
                  <c:v>1.1823772457599802E-2</c:v>
                </c:pt>
                <c:pt idx="2765">
                  <c:v>1.1794943624279242E-2</c:v>
                </c:pt>
                <c:pt idx="2766">
                  <c:v>1.1766322952126984E-2</c:v>
                </c:pt>
                <c:pt idx="2767">
                  <c:v>1.1737910440983157E-2</c:v>
                </c:pt>
                <c:pt idx="2768">
                  <c:v>1.1709706090687888E-2</c:v>
                </c:pt>
                <c:pt idx="2769">
                  <c:v>1.1681709901401049E-2</c:v>
                </c:pt>
                <c:pt idx="2770">
                  <c:v>1.1653921872882833E-2</c:v>
                </c:pt>
                <c:pt idx="2771">
                  <c:v>1.1626342005293111E-2</c:v>
                </c:pt>
                <c:pt idx="2772">
                  <c:v>1.1598970298472011E-2</c:v>
                </c:pt>
                <c:pt idx="2773">
                  <c:v>1.1571806752179725E-2</c:v>
                </c:pt>
                <c:pt idx="2774">
                  <c:v>1.1544851366735998E-2</c:v>
                </c:pt>
                <c:pt idx="2775">
                  <c:v>1.151810414190102E-2</c:v>
                </c:pt>
                <c:pt idx="2776">
                  <c:v>1.149156507751492E-2</c:v>
                </c:pt>
                <c:pt idx="2777">
                  <c:v>1.1465234173817507E-2</c:v>
                </c:pt>
                <c:pt idx="2778">
                  <c:v>1.1439111430489035E-2</c:v>
                </c:pt>
                <c:pt idx="2779">
                  <c:v>1.1413196847609441E-2</c:v>
                </c:pt>
                <c:pt idx="2780">
                  <c:v>1.1380183966540613E-2</c:v>
                </c:pt>
                <c:pt idx="2781">
                  <c:v>1.1361992163116952E-2</c:v>
                </c:pt>
                <c:pt idx="2782">
                  <c:v>1.1336702061264248E-2</c:v>
                </c:pt>
                <c:pt idx="2783">
                  <c:v>1.1311620119700549E-2</c:v>
                </c:pt>
                <c:pt idx="2784">
                  <c:v>1.1286746338345921E-2</c:v>
                </c:pt>
                <c:pt idx="2785">
                  <c:v>1.1262080717200362E-2</c:v>
                </c:pt>
                <c:pt idx="2786">
                  <c:v>1.1237623256104001E-2</c:v>
                </c:pt>
                <c:pt idx="2787">
                  <c:v>1.121337395521671E-2</c:v>
                </c:pt>
                <c:pt idx="2788">
                  <c:v>1.118933281429868E-2</c:v>
                </c:pt>
                <c:pt idx="2789">
                  <c:v>1.1165499833349912E-2</c:v>
                </c:pt>
                <c:pt idx="2790">
                  <c:v>1.1141875012450342E-2</c:v>
                </c:pt>
                <c:pt idx="2791">
                  <c:v>1.1118458351440097E-2</c:v>
                </c:pt>
                <c:pt idx="2792">
                  <c:v>1.1095249850319178E-2</c:v>
                </c:pt>
                <c:pt idx="2793">
                  <c:v>1.1072249508927712E-2</c:v>
                </c:pt>
                <c:pt idx="2794">
                  <c:v>1.1049457327505507E-2</c:v>
                </c:pt>
                <c:pt idx="2795">
                  <c:v>1.1026873305812757E-2</c:v>
                </c:pt>
                <c:pt idx="2796">
                  <c:v>1.1004497443929395E-2</c:v>
                </c:pt>
                <c:pt idx="2797">
                  <c:v>1.0982329741535679E-2</c:v>
                </c:pt>
                <c:pt idx="2798">
                  <c:v>1.0960370198871416E-2</c:v>
                </c:pt>
                <c:pt idx="2799">
                  <c:v>1.0938618815776735E-2</c:v>
                </c:pt>
                <c:pt idx="2800">
                  <c:v>1.0917075592251635E-2</c:v>
                </c:pt>
                <c:pt idx="2801">
                  <c:v>1.0895740528296116E-2</c:v>
                </c:pt>
                <c:pt idx="2802">
                  <c:v>1.0874613623830243E-2</c:v>
                </c:pt>
                <c:pt idx="2803">
                  <c:v>1.0853694878854014E-2</c:v>
                </c:pt>
                <c:pt idx="2804">
                  <c:v>1.0832984293127623E-2</c:v>
                </c:pt>
                <c:pt idx="2805">
                  <c:v>1.0812481866970813E-2</c:v>
                </c:pt>
                <c:pt idx="2806">
                  <c:v>1.0792187600143777E-2</c:v>
                </c:pt>
                <c:pt idx="2807">
                  <c:v>1.0772101492646513E-2</c:v>
                </c:pt>
                <c:pt idx="2808">
                  <c:v>1.0752223544319151E-2</c:v>
                </c:pt>
                <c:pt idx="2809">
                  <c:v>1.0732553755321561E-2</c:v>
                </c:pt>
                <c:pt idx="2810">
                  <c:v>1.0713092125573809E-2</c:v>
                </c:pt>
                <c:pt idx="2811">
                  <c:v>1.0693838654916021E-2</c:v>
                </c:pt>
                <c:pt idx="2812">
                  <c:v>1.0674793343428135E-2</c:v>
                </c:pt>
                <c:pt idx="2813">
                  <c:v>1.065595619111015E-2</c:v>
                </c:pt>
                <c:pt idx="2814">
                  <c:v>1.0637327197802193E-2</c:v>
                </c:pt>
                <c:pt idx="2815">
                  <c:v>1.0618906363584202E-2</c:v>
                </c:pt>
                <c:pt idx="2816">
                  <c:v>1.0600693688296303E-2</c:v>
                </c:pt>
                <c:pt idx="2817">
                  <c:v>1.0580134090911741E-2</c:v>
                </c:pt>
                <c:pt idx="2818">
                  <c:v>1.0564892814830529E-2</c:v>
                </c:pt>
                <c:pt idx="2819">
                  <c:v>1.0547304616412845E-2</c:v>
                </c:pt>
                <c:pt idx="2820">
                  <c:v>1.0529924576925254E-2</c:v>
                </c:pt>
                <c:pt idx="2821">
                  <c:v>1.0512752696367755E-2</c:v>
                </c:pt>
                <c:pt idx="2822">
                  <c:v>1.0495788974500542E-2</c:v>
                </c:pt>
                <c:pt idx="2823">
                  <c:v>1.0479033411563421E-2</c:v>
                </c:pt>
                <c:pt idx="2824">
                  <c:v>1.0462486007396521E-2</c:v>
                </c:pt>
                <c:pt idx="2825">
                  <c:v>1.0446146761839969E-2</c:v>
                </c:pt>
                <c:pt idx="2826">
                  <c:v>1.0430015675053639E-2</c:v>
                </c:pt>
                <c:pt idx="2827">
                  <c:v>1.0414092747117465E-2</c:v>
                </c:pt>
                <c:pt idx="2828">
                  <c:v>1.0398377977631768E-2</c:v>
                </c:pt>
                <c:pt idx="2829">
                  <c:v>1.0382871366836355E-2</c:v>
                </c:pt>
                <c:pt idx="2830">
                  <c:v>1.0363240161535003E-2</c:v>
                </c:pt>
                <c:pt idx="2831">
                  <c:v>1.0352482621156511E-2</c:v>
                </c:pt>
                <c:pt idx="2832">
                  <c:v>1.0337600486032272E-2</c:v>
                </c:pt>
                <c:pt idx="2833">
                  <c:v>1.0322926509598318E-2</c:v>
                </c:pt>
                <c:pt idx="2834">
                  <c:v>1.0308460691534904E-2</c:v>
                </c:pt>
                <c:pt idx="2835">
                  <c:v>1.0292183216007444E-2</c:v>
                </c:pt>
                <c:pt idx="2836">
                  <c:v>1.0280153530919378E-2</c:v>
                </c:pt>
                <c:pt idx="2837">
                  <c:v>1.0266312188207394E-2</c:v>
                </c:pt>
                <c:pt idx="2838">
                  <c:v>1.0252679004025822E-2</c:v>
                </c:pt>
                <c:pt idx="2839">
                  <c:v>1.0239253978214791E-2</c:v>
                </c:pt>
                <c:pt idx="2840">
                  <c:v>1.0226037110614428E-2</c:v>
                </c:pt>
                <c:pt idx="2841">
                  <c:v>1.0213028401384605E-2</c:v>
                </c:pt>
                <c:pt idx="2842">
                  <c:v>1.0200227850525323E-2</c:v>
                </c:pt>
                <c:pt idx="2843">
                  <c:v>1.0187635457956645E-2</c:v>
                </c:pt>
                <c:pt idx="2844">
                  <c:v>1.0175251223598636E-2</c:v>
                </c:pt>
                <c:pt idx="2845">
                  <c:v>1.0163075147611167E-2</c:v>
                </c:pt>
                <c:pt idx="2846">
                  <c:v>1.015110722975443E-2</c:v>
                </c:pt>
                <c:pt idx="2847">
                  <c:v>1.0139347470108362E-2</c:v>
                </c:pt>
                <c:pt idx="2848">
                  <c:v>1.0127795868593026E-2</c:v>
                </c:pt>
                <c:pt idx="2849">
                  <c:v>1.0116452425288358E-2</c:v>
                </c:pt>
                <c:pt idx="2850">
                  <c:v>1.0105317140194359E-2</c:v>
                </c:pt>
                <c:pt idx="2851">
                  <c:v>1.0094390013071219E-2</c:v>
                </c:pt>
                <c:pt idx="2852">
                  <c:v>1.0083671044158748E-2</c:v>
                </c:pt>
                <c:pt idx="2853">
                  <c:v>1.007316023337701E-2</c:v>
                </c:pt>
                <c:pt idx="2854">
                  <c:v>1.0062857580646067E-2</c:v>
                </c:pt>
                <c:pt idx="2855">
                  <c:v>1.0052763085885985E-2</c:v>
                </c:pt>
                <c:pt idx="2856">
                  <c:v>1.0042876749176699E-2</c:v>
                </c:pt>
                <c:pt idx="2857">
                  <c:v>1.0033198570518209E-2</c:v>
                </c:pt>
                <c:pt idx="2858">
                  <c:v>1.0023728549910516E-2</c:v>
                </c:pt>
                <c:pt idx="2859">
                  <c:v>1.001446668711381E-2</c:v>
                </c:pt>
                <c:pt idx="2860">
                  <c:v>1.0005412982447837E-2</c:v>
                </c:pt>
                <c:pt idx="2861">
                  <c:v>9.9965674355928513E-3</c:v>
                </c:pt>
                <c:pt idx="2862">
                  <c:v>9.9879300467886623E-3</c:v>
                </c:pt>
                <c:pt idx="2863">
                  <c:v>9.9795008157954612E-3</c:v>
                </c:pt>
                <c:pt idx="2864">
                  <c:v>9.9712797428530564E-3</c:v>
                </c:pt>
                <c:pt idx="2865">
                  <c:v>9.9632668277216396E-3</c:v>
                </c:pt>
                <c:pt idx="2866">
                  <c:v>9.955462070481147E-3</c:v>
                </c:pt>
                <c:pt idx="2867">
                  <c:v>9.9478654711315784E-3</c:v>
                </c:pt>
                <c:pt idx="2868">
                  <c:v>9.9404770295130618E-3</c:v>
                </c:pt>
                <c:pt idx="2869">
                  <c:v>9.9312834692000251E-3</c:v>
                </c:pt>
                <c:pt idx="2870">
                  <c:v>9.9243708170693168E-3</c:v>
                </c:pt>
                <c:pt idx="2871">
                  <c:v>9.9186113631954953E-3</c:v>
                </c:pt>
                <c:pt idx="2872">
                  <c:v>9.912085289833783E-3</c:v>
                </c:pt>
                <c:pt idx="2873">
                  <c:v>9.9057673742031227E-3</c:v>
                </c:pt>
                <c:pt idx="2874">
                  <c:v>9.8996576163035144E-3</c:v>
                </c:pt>
                <c:pt idx="2875">
                  <c:v>9.8937560162148941E-3</c:v>
                </c:pt>
                <c:pt idx="2876">
                  <c:v>9.8880625739372618E-3</c:v>
                </c:pt>
                <c:pt idx="2877">
                  <c:v>9.8825772893107455E-3</c:v>
                </c:pt>
                <c:pt idx="2878">
                  <c:v>9.8773001624152812E-3</c:v>
                </c:pt>
                <c:pt idx="2879">
                  <c:v>9.872231193410741E-3</c:v>
                </c:pt>
                <c:pt idx="2880">
                  <c:v>9.8673703819773806E-3</c:v>
                </c:pt>
                <c:pt idx="2881">
                  <c:v>9.8627177281951361E-3</c:v>
                </c:pt>
                <c:pt idx="2882">
                  <c:v>9.8582732322238797E-3</c:v>
                </c:pt>
                <c:pt idx="2883">
                  <c:v>9.8540368940636114E-3</c:v>
                </c:pt>
                <c:pt idx="2884">
                  <c:v>9.8500087133945868E-3</c:v>
                </c:pt>
                <c:pt idx="2885">
                  <c:v>9.8451354883710707E-3</c:v>
                </c:pt>
                <c:pt idx="2886">
                  <c:v>9.8425768251697576E-3</c:v>
                </c:pt>
                <c:pt idx="2887">
                  <c:v>9.8387038660163739E-3</c:v>
                </c:pt>
                <c:pt idx="2888">
                  <c:v>9.8359775677092642E-3</c:v>
                </c:pt>
                <c:pt idx="2889">
                  <c:v>9.8329901753757554E-3</c:v>
                </c:pt>
                <c:pt idx="2890">
                  <c:v>9.8302109407732985E-3</c:v>
                </c:pt>
                <c:pt idx="2891">
                  <c:v>9.8276398639018936E-3</c:v>
                </c:pt>
                <c:pt idx="2892">
                  <c:v>9.8252769445217325E-3</c:v>
                </c:pt>
                <c:pt idx="2893">
                  <c:v>9.8231221828726234E-3</c:v>
                </c:pt>
                <c:pt idx="2894">
                  <c:v>9.8211755787946942E-3</c:v>
                </c:pt>
                <c:pt idx="2895">
                  <c:v>9.8194371323678808E-3</c:v>
                </c:pt>
                <c:pt idx="2896">
                  <c:v>9.8179068435921835E-3</c:v>
                </c:pt>
                <c:pt idx="2897">
                  <c:v>9.816584712467602E-3</c:v>
                </c:pt>
                <c:pt idx="2898">
                  <c:v>9.8154707389142004E-3</c:v>
                </c:pt>
                <c:pt idx="2899">
                  <c:v>9.8145649229319787E-3</c:v>
                </c:pt>
                <c:pt idx="2900">
                  <c:v>9.8138672646008729E-3</c:v>
                </c:pt>
                <c:pt idx="2901">
                  <c:v>9.813377763920883E-3</c:v>
                </c:pt>
                <c:pt idx="2902">
                  <c:v>9.813096420812073E-3</c:v>
                </c:pt>
                <c:pt idx="2903">
                  <c:v>9.813023235434315E-3</c:v>
                </c:pt>
                <c:pt idx="2904">
                  <c:v>9.8131582076277368E-3</c:v>
                </c:pt>
                <c:pt idx="2905">
                  <c:v>9.8135013374722746E-3</c:v>
                </c:pt>
                <c:pt idx="2906">
                  <c:v>9.8140526248080562E-3</c:v>
                </c:pt>
                <c:pt idx="2907">
                  <c:v>9.8148120697949537E-3</c:v>
                </c:pt>
                <c:pt idx="2908">
                  <c:v>9.8157796725129032E-3</c:v>
                </c:pt>
                <c:pt idx="2909">
                  <c:v>9.8169554327220965E-3</c:v>
                </c:pt>
                <c:pt idx="2910">
                  <c:v>9.8183393506623418E-3</c:v>
                </c:pt>
                <c:pt idx="2911">
                  <c:v>9.8199314260938309E-3</c:v>
                </c:pt>
                <c:pt idx="2912">
                  <c:v>9.8217316592563719E-3</c:v>
                </c:pt>
                <c:pt idx="2913">
                  <c:v>9.8237400500700289E-3</c:v>
                </c:pt>
                <c:pt idx="2914">
                  <c:v>9.8259565984548658E-3</c:v>
                </c:pt>
                <c:pt idx="2915">
                  <c:v>9.8283813044908186E-3</c:v>
                </c:pt>
                <c:pt idx="2916">
                  <c:v>9.8310141681778873E-3</c:v>
                </c:pt>
                <c:pt idx="2917">
                  <c:v>9.833855189516072E-3</c:v>
                </c:pt>
                <c:pt idx="2918">
                  <c:v>9.8369043685053725E-3</c:v>
                </c:pt>
                <c:pt idx="2919">
                  <c:v>9.840161705145789E-3</c:v>
                </c:pt>
                <c:pt idx="2920">
                  <c:v>9.8436271995172575E-3</c:v>
                </c:pt>
                <c:pt idx="2921">
                  <c:v>9.8483886993516734E-3</c:v>
                </c:pt>
                <c:pt idx="2922">
                  <c:v>9.8523299826513977E-3</c:v>
                </c:pt>
                <c:pt idx="2923">
                  <c:v>9.8558739019694031E-3</c:v>
                </c:pt>
                <c:pt idx="2924">
                  <c:v>9.8602017637983153E-3</c:v>
                </c:pt>
                <c:pt idx="2925">
                  <c:v>9.8647377835181516E-3</c:v>
                </c:pt>
                <c:pt idx="2926">
                  <c:v>9.8694819606492956E-3</c:v>
                </c:pt>
                <c:pt idx="2927">
                  <c:v>9.8744342955914277E-3</c:v>
                </c:pt>
                <c:pt idx="2928">
                  <c:v>9.8795947883445479E-3</c:v>
                </c:pt>
                <c:pt idx="2929">
                  <c:v>9.8849634387487839E-3</c:v>
                </c:pt>
                <c:pt idx="2930">
                  <c:v>9.8905402468041359E-3</c:v>
                </c:pt>
                <c:pt idx="2931">
                  <c:v>9.8963252129102841E-3</c:v>
                </c:pt>
                <c:pt idx="2932">
                  <c:v>9.9023183365076761E-3</c:v>
                </c:pt>
                <c:pt idx="2933">
                  <c:v>9.9085196179160562E-3</c:v>
                </c:pt>
                <c:pt idx="2934">
                  <c:v>9.9149290571354243E-3</c:v>
                </c:pt>
                <c:pt idx="2935">
                  <c:v>9.9215466542457165E-3</c:v>
                </c:pt>
                <c:pt idx="2936">
                  <c:v>9.9316368505242281E-3</c:v>
                </c:pt>
                <c:pt idx="2937">
                  <c:v>9.9354063216594568E-3</c:v>
                </c:pt>
                <c:pt idx="2938">
                  <c:v>9.9426483921227771E-3</c:v>
                </c:pt>
                <c:pt idx="2939">
                  <c:v>9.950776797031935E-3</c:v>
                </c:pt>
                <c:pt idx="2940">
                  <c:v>9.9588680542961328E-3</c:v>
                </c:pt>
                <c:pt idx="2941">
                  <c:v>9.9667643351253332E-3</c:v>
                </c:pt>
                <c:pt idx="2942">
                  <c:v>9.9748687739253938E-3</c:v>
                </c:pt>
                <c:pt idx="2943">
                  <c:v>9.9831813705364425E-3</c:v>
                </c:pt>
                <c:pt idx="2944">
                  <c:v>9.9917021251982874E-3</c:v>
                </c:pt>
                <c:pt idx="2945">
                  <c:v>1.000043103767112E-2</c:v>
                </c:pt>
                <c:pt idx="2946">
                  <c:v>1.0009368108114813E-2</c:v>
                </c:pt>
                <c:pt idx="2947">
                  <c:v>1.0018513336529367E-2</c:v>
                </c:pt>
                <c:pt idx="2948">
                  <c:v>1.002786672291478E-2</c:v>
                </c:pt>
                <c:pt idx="2949">
                  <c:v>1.0037428267191117E-2</c:v>
                </c:pt>
                <c:pt idx="2950">
                  <c:v>1.0047197969598187E-2</c:v>
                </c:pt>
                <c:pt idx="2951">
                  <c:v>1.0057175829976117E-2</c:v>
                </c:pt>
                <c:pt idx="2952">
                  <c:v>1.0067361848484779E-2</c:v>
                </c:pt>
                <c:pt idx="2953">
                  <c:v>1.0077756024884366E-2</c:v>
                </c:pt>
                <c:pt idx="2954">
                  <c:v>1.0088358359574556E-2</c:v>
                </c:pt>
                <c:pt idx="2955">
                  <c:v>1.0099168852155671E-2</c:v>
                </c:pt>
                <c:pt idx="2956">
                  <c:v>1.0110187502947454E-2</c:v>
                </c:pt>
                <c:pt idx="2957">
                  <c:v>1.012141431186997E-2</c:v>
                </c:pt>
                <c:pt idx="2958">
                  <c:v>1.0132849278923217E-2</c:v>
                </c:pt>
                <c:pt idx="2959">
                  <c:v>1.0144492404107197E-2</c:v>
                </c:pt>
                <c:pt idx="2960">
                  <c:v>1.0156343687501845E-2</c:v>
                </c:pt>
                <c:pt idx="2961">
                  <c:v>1.0168403129187098E-2</c:v>
                </c:pt>
                <c:pt idx="2962">
                  <c:v>1.0180670729083019E-2</c:v>
                </c:pt>
                <c:pt idx="2963">
                  <c:v>1.0193146487189608E-2</c:v>
                </c:pt>
                <c:pt idx="2964">
                  <c:v>1.0205830403586802E-2</c:v>
                </c:pt>
                <c:pt idx="2965">
                  <c:v>1.02187224782746E-2</c:v>
                </c:pt>
                <c:pt idx="2966">
                  <c:v>1.0231822711332939E-2</c:v>
                </c:pt>
                <c:pt idx="2967">
                  <c:v>1.0245131102681881E-2</c:v>
                </c:pt>
                <c:pt idx="2968">
                  <c:v>1.0258647652401365E-2</c:v>
                </c:pt>
                <c:pt idx="2969">
                  <c:v>1.0272372360491389E-2</c:v>
                </c:pt>
                <c:pt idx="2970">
                  <c:v>1.0286305227031889E-2</c:v>
                </c:pt>
                <c:pt idx="2971">
                  <c:v>1.030044625194293E-2</c:v>
                </c:pt>
                <c:pt idx="2972">
                  <c:v>1.0314795435384383E-2</c:v>
                </c:pt>
                <c:pt idx="2973">
                  <c:v>1.0337764717380793E-2</c:v>
                </c:pt>
                <c:pt idx="2974">
                  <c:v>1.03526491655348E-2</c:v>
                </c:pt>
                <c:pt idx="2975">
                  <c:v>1.0363708111214009E-2</c:v>
                </c:pt>
                <c:pt idx="2976">
                  <c:v>1.0378950280793831E-2</c:v>
                </c:pt>
                <c:pt idx="2977">
                  <c:v>1.0394400622280031E-2</c:v>
                </c:pt>
                <c:pt idx="2978">
                  <c:v>1.0410059135752547E-2</c:v>
                </c:pt>
                <c:pt idx="2979">
                  <c:v>1.0425925821317961E-2</c:v>
                </c:pt>
                <c:pt idx="2980">
                  <c:v>1.0442000679002916E-2</c:v>
                </c:pt>
                <c:pt idx="2981">
                  <c:v>1.0458283708940641E-2</c:v>
                </c:pt>
                <c:pt idx="2982">
                  <c:v>1.0474774911184426E-2</c:v>
                </c:pt>
                <c:pt idx="2983">
                  <c:v>1.0491474285867497E-2</c:v>
                </c:pt>
                <c:pt idx="2984">
                  <c:v>1.0508381833069791E-2</c:v>
                </c:pt>
                <c:pt idx="2985">
                  <c:v>1.0525497552791307E-2</c:v>
                </c:pt>
                <c:pt idx="2986">
                  <c:v>1.0549999104165764E-2</c:v>
                </c:pt>
                <c:pt idx="2987">
                  <c:v>1.0565089429874774E-2</c:v>
                </c:pt>
                <c:pt idx="2988">
                  <c:v>1.0582888100252319E-2</c:v>
                </c:pt>
                <c:pt idx="2989">
                  <c:v>1.0600894929719828E-2</c:v>
                </c:pt>
                <c:pt idx="2990">
                  <c:v>1.0619109918037495E-2</c:v>
                </c:pt>
                <c:pt idx="2991">
                  <c:v>1.0640181936167892E-2</c:v>
                </c:pt>
                <c:pt idx="2992">
                  <c:v>1.0656164371862786E-2</c:v>
                </c:pt>
                <c:pt idx="2993">
                  <c:v>1.0675003837290475E-2</c:v>
                </c:pt>
                <c:pt idx="2994">
                  <c:v>1.0694051461888066E-2</c:v>
                </c:pt>
                <c:pt idx="2995">
                  <c:v>1.0713307245655557E-2</c:v>
                </c:pt>
                <c:pt idx="2996">
                  <c:v>1.0732771188592949E-2</c:v>
                </c:pt>
                <c:pt idx="2997">
                  <c:v>1.0752443290780178E-2</c:v>
                </c:pt>
                <c:pt idx="2998">
                  <c:v>1.0772323552137308E-2</c:v>
                </c:pt>
                <c:pt idx="2999">
                  <c:v>1.0792411972744276E-2</c:v>
                </c:pt>
                <c:pt idx="3000">
                  <c:v>1.0812708552840888E-2</c:v>
                </c:pt>
                <c:pt idx="3001">
                  <c:v>1.0833213292107402E-2</c:v>
                </c:pt>
                <c:pt idx="3002">
                  <c:v>1.0853926190863561E-2</c:v>
                </c:pt>
                <c:pt idx="3003">
                  <c:v>1.0874847248949493E-2</c:v>
                </c:pt>
                <c:pt idx="3004">
                  <c:v>1.0895976466605006E-2</c:v>
                </c:pt>
                <c:pt idx="3005">
                  <c:v>1.0917313843750165E-2</c:v>
                </c:pt>
                <c:pt idx="3006">
                  <c:v>1.0938859380305033E-2</c:v>
                </c:pt>
                <c:pt idx="3007">
                  <c:v>1.0960613076509418E-2</c:v>
                </c:pt>
                <c:pt idx="3008">
                  <c:v>1.098257493236332E-2</c:v>
                </c:pt>
                <c:pt idx="3009">
                  <c:v>1.1004744947786804E-2</c:v>
                </c:pt>
                <c:pt idx="3010">
                  <c:v>1.1027123122939742E-2</c:v>
                </c:pt>
                <c:pt idx="3011">
                  <c:v>1.1049709457822132E-2</c:v>
                </c:pt>
                <c:pt idx="3012">
                  <c:v>1.1072444795034997E-2</c:v>
                </c:pt>
                <c:pt idx="3013">
                  <c:v>1.1095121599069557E-2</c:v>
                </c:pt>
                <c:pt idx="3014">
                  <c:v>1.11177214437852E-2</c:v>
                </c:pt>
                <c:pt idx="3015">
                  <c:v>1.1140244329181925E-2</c:v>
                </c:pt>
                <c:pt idx="3016">
                  <c:v>1.1162690255259733E-2</c:v>
                </c:pt>
                <c:pt idx="3017">
                  <c:v>1.1185059221858751E-2</c:v>
                </c:pt>
                <c:pt idx="3018">
                  <c:v>1.1207351229138851E-2</c:v>
                </c:pt>
                <c:pt idx="3019">
                  <c:v>1.1229566277100034E-2</c:v>
                </c:pt>
                <c:pt idx="3020">
                  <c:v>1.1251704365502491E-2</c:v>
                </c:pt>
                <c:pt idx="3021">
                  <c:v>1.1273765494506094E-2</c:v>
                </c:pt>
                <c:pt idx="3022">
                  <c:v>1.1295749664270716E-2</c:v>
                </c:pt>
                <c:pt idx="3023">
                  <c:v>1.1317656874476612E-2</c:v>
                </c:pt>
                <c:pt idx="3024">
                  <c:v>1.1339487125203718E-2</c:v>
                </c:pt>
                <c:pt idx="3025">
                  <c:v>1.1364341747004403E-2</c:v>
                </c:pt>
                <c:pt idx="3026">
                  <c:v>1.1386007084608352E-2</c:v>
                </c:pt>
                <c:pt idx="3027">
                  <c:v>1.1404516120432362E-2</c:v>
                </c:pt>
                <c:pt idx="3028">
                  <c:v>1.1426038533244309E-2</c:v>
                </c:pt>
                <c:pt idx="3029">
                  <c:v>1.1447483986417595E-2</c:v>
                </c:pt>
                <c:pt idx="3030">
                  <c:v>1.1468852480112091E-2</c:v>
                </c:pt>
                <c:pt idx="3031">
                  <c:v>1.1490144014247861E-2</c:v>
                </c:pt>
                <c:pt idx="3032">
                  <c:v>1.1511358588824905E-2</c:v>
                </c:pt>
                <c:pt idx="3033">
                  <c:v>1.1532496203763287E-2</c:v>
                </c:pt>
                <c:pt idx="3034">
                  <c:v>1.1553556859142944E-2</c:v>
                </c:pt>
                <c:pt idx="3035">
                  <c:v>1.1574540554804003E-2</c:v>
                </c:pt>
                <c:pt idx="3036">
                  <c:v>1.1595447290986272E-2</c:v>
                </c:pt>
                <c:pt idx="3037">
                  <c:v>1.1616277067529879E-2</c:v>
                </c:pt>
                <c:pt idx="3038">
                  <c:v>1.1637029884274952E-2</c:v>
                </c:pt>
                <c:pt idx="3039">
                  <c:v>1.1657705741461299E-2</c:v>
                </c:pt>
                <c:pt idx="3040">
                  <c:v>1.1684175902804128E-2</c:v>
                </c:pt>
                <c:pt idx="3041">
                  <c:v>1.1698826576758137E-2</c:v>
                </c:pt>
                <c:pt idx="3042">
                  <c:v>1.1719271554868627E-2</c:v>
                </c:pt>
                <c:pt idx="3043">
                  <c:v>1.1739639573180582E-2</c:v>
                </c:pt>
                <c:pt idx="3044">
                  <c:v>1.1759930631853877E-2</c:v>
                </c:pt>
                <c:pt idx="3045">
                  <c:v>1.1780144730808573E-2</c:v>
                </c:pt>
                <c:pt idx="3046">
                  <c:v>1.1800281869884799E-2</c:v>
                </c:pt>
                <c:pt idx="3047">
                  <c:v>1.1820342049322363E-2</c:v>
                </c:pt>
                <c:pt idx="3048">
                  <c:v>1.1840325268881458E-2</c:v>
                </c:pt>
                <c:pt idx="3049">
                  <c:v>1.1860231528642018E-2</c:v>
                </c:pt>
                <c:pt idx="3050">
                  <c:v>1.188006082868398E-2</c:v>
                </c:pt>
                <c:pt idx="3051">
                  <c:v>1.1899813168847473E-2</c:v>
                </c:pt>
                <c:pt idx="3052">
                  <c:v>1.1919488549052559E-2</c:v>
                </c:pt>
                <c:pt idx="3053">
                  <c:v>1.1939086969539048E-2</c:v>
                </c:pt>
                <c:pt idx="3054">
                  <c:v>1.1958608430227002E-2</c:v>
                </c:pt>
                <c:pt idx="3055">
                  <c:v>1.1978052931036487E-2</c:v>
                </c:pt>
                <c:pt idx="3056">
                  <c:v>1.1997420471807629E-2</c:v>
                </c:pt>
                <c:pt idx="3057">
                  <c:v>1.2016711052780238E-2</c:v>
                </c:pt>
                <c:pt idx="3058">
                  <c:v>1.2035924673874376E-2</c:v>
                </c:pt>
                <c:pt idx="3059">
                  <c:v>1.2055061334930173E-2</c:v>
                </c:pt>
                <c:pt idx="3060">
                  <c:v>1.2074121036107499E-2</c:v>
                </c:pt>
                <c:pt idx="3061">
                  <c:v>1.2093103777406355E-2</c:v>
                </c:pt>
                <c:pt idx="3062">
                  <c:v>1.2112009558746806E-2</c:v>
                </c:pt>
                <c:pt idx="3063">
                  <c:v>1.2130838380048914E-2</c:v>
                </c:pt>
                <c:pt idx="3064">
                  <c:v>1.214959024131268E-2</c:v>
                </c:pt>
                <c:pt idx="3065">
                  <c:v>1.2168265142697976E-2</c:v>
                </c:pt>
                <c:pt idx="3066">
                  <c:v>1.2186863084124866E-2</c:v>
                </c:pt>
                <c:pt idx="3067">
                  <c:v>1.2205384065433478E-2</c:v>
                </c:pt>
                <c:pt idx="3068">
                  <c:v>1.2223828086703747E-2</c:v>
                </c:pt>
                <c:pt idx="3069">
                  <c:v>1.2242195148015611E-2</c:v>
                </c:pt>
                <c:pt idx="3070">
                  <c:v>1.226048524912926E-2</c:v>
                </c:pt>
                <c:pt idx="3071">
                  <c:v>1.2278698390284504E-2</c:v>
                </c:pt>
                <c:pt idx="3072">
                  <c:v>1.2296834571321469E-2</c:v>
                </c:pt>
                <c:pt idx="3073">
                  <c:v>1.2314893792320092E-2</c:v>
                </c:pt>
                <c:pt idx="3074">
                  <c:v>1.2332876053120501E-2</c:v>
                </c:pt>
                <c:pt idx="3075">
                  <c:v>1.2350781353962503E-2</c:v>
                </c:pt>
                <c:pt idx="3076">
                  <c:v>1.2368609694526356E-2</c:v>
                </c:pt>
                <c:pt idx="3077">
                  <c:v>1.2386361075051866E-2</c:v>
                </c:pt>
                <c:pt idx="3078">
                  <c:v>1.2404035495459098E-2</c:v>
                </c:pt>
                <c:pt idx="3079">
                  <c:v>1.2421632955668116E-2</c:v>
                </c:pt>
                <c:pt idx="3080">
                  <c:v>1.243915345567892E-2</c:v>
                </c:pt>
                <c:pt idx="3081">
                  <c:v>1.2456596995491509E-2</c:v>
                </c:pt>
                <c:pt idx="3082">
                  <c:v>1.2473963575105884E-2</c:v>
                </c:pt>
                <c:pt idx="3083">
                  <c:v>1.2491253194601981E-2</c:v>
                </c:pt>
                <c:pt idx="3084">
                  <c:v>1.2508465853819928E-2</c:v>
                </c:pt>
                <c:pt idx="3085">
                  <c:v>1.2525601552759724E-2</c:v>
                </c:pt>
                <c:pt idx="3086">
                  <c:v>1.2542660291581242E-2</c:v>
                </c:pt>
                <c:pt idx="3087">
                  <c:v>1.255964207012461E-2</c:v>
                </c:pt>
                <c:pt idx="3088">
                  <c:v>1.2576546888389828E-2</c:v>
                </c:pt>
                <c:pt idx="3089">
                  <c:v>1.2593374746456831E-2</c:v>
                </c:pt>
                <c:pt idx="3090">
                  <c:v>1.2610125644085812E-2</c:v>
                </c:pt>
                <c:pt idx="3091">
                  <c:v>1.2631549428112621E-2</c:v>
                </c:pt>
                <c:pt idx="3092">
                  <c:v>1.2643396558669195E-2</c:v>
                </c:pt>
                <c:pt idx="3093">
                  <c:v>1.2659916575463726E-2</c:v>
                </c:pt>
                <c:pt idx="3094">
                  <c:v>1.2676359632060041E-2</c:v>
                </c:pt>
                <c:pt idx="3095">
                  <c:v>1.2692725728218335E-2</c:v>
                </c:pt>
                <c:pt idx="3096">
                  <c:v>1.2709014864018542E-2</c:v>
                </c:pt>
                <c:pt idx="3097">
                  <c:v>1.2725227039540599E-2</c:v>
                </c:pt>
                <c:pt idx="3098">
                  <c:v>1.2741362254624633E-2</c:v>
                </c:pt>
                <c:pt idx="3099">
                  <c:v>1.2757420509350581E-2</c:v>
                </c:pt>
                <c:pt idx="3100">
                  <c:v>1.2773401803638507E-2</c:v>
                </c:pt>
                <c:pt idx="3101">
                  <c:v>1.2789306137648282E-2</c:v>
                </c:pt>
                <c:pt idx="3102">
                  <c:v>1.2805133511220035E-2</c:v>
                </c:pt>
                <c:pt idx="3103">
                  <c:v>1.2820883924273829E-2</c:v>
                </c:pt>
                <c:pt idx="3104">
                  <c:v>1.2836557377049473E-2</c:v>
                </c:pt>
                <c:pt idx="3105">
                  <c:v>1.2852153869387095E-2</c:v>
                </c:pt>
                <c:pt idx="3106">
                  <c:v>1.2867673401126822E-2</c:v>
                </c:pt>
                <c:pt idx="3107">
                  <c:v>1.2883115972508463E-2</c:v>
                </c:pt>
                <c:pt idx="3108">
                  <c:v>1.2898481583532018E-2</c:v>
                </c:pt>
                <c:pt idx="3109">
                  <c:v>1.2913770233877742E-2</c:v>
                </c:pt>
                <c:pt idx="3110">
                  <c:v>1.2928981923865379E-2</c:v>
                </c:pt>
                <c:pt idx="3111">
                  <c:v>1.2944116653255122E-2</c:v>
                </c:pt>
                <c:pt idx="3112">
                  <c:v>1.2959174422286779E-2</c:v>
                </c:pt>
                <c:pt idx="3113">
                  <c:v>1.2974155230720541E-2</c:v>
                </c:pt>
                <c:pt idx="3114">
                  <c:v>1.2989059078636345E-2</c:v>
                </c:pt>
                <c:pt idx="3115">
                  <c:v>1.3003885965954254E-2</c:v>
                </c:pt>
                <c:pt idx="3116">
                  <c:v>1.3018635892834141E-2</c:v>
                </c:pt>
                <c:pt idx="3117">
                  <c:v>1.3033308859196069E-2</c:v>
                </c:pt>
                <c:pt idx="3118">
                  <c:v>1.304790486480023E-2</c:v>
                </c:pt>
                <c:pt idx="3119">
                  <c:v>1.3062423910046306E-2</c:v>
                </c:pt>
                <c:pt idx="3120">
                  <c:v>1.307686599461455E-2</c:v>
                </c:pt>
                <c:pt idx="3121">
                  <c:v>1.3091231118584901E-2</c:v>
                </c:pt>
                <c:pt idx="3122">
                  <c:v>1.3105519281957356E-2</c:v>
                </c:pt>
                <c:pt idx="3123">
                  <c:v>1.3119730484811853E-2</c:v>
                </c:pt>
                <c:pt idx="3124">
                  <c:v>1.313386472698852E-2</c:v>
                </c:pt>
                <c:pt idx="3125">
                  <c:v>1.3147922008487356E-2</c:v>
                </c:pt>
                <c:pt idx="3126">
                  <c:v>1.3161902329388298E-2</c:v>
                </c:pt>
                <c:pt idx="3127">
                  <c:v>1.3175805689691344E-2</c:v>
                </c:pt>
                <c:pt idx="3128">
                  <c:v>1.3189632089236625E-2</c:v>
                </c:pt>
                <c:pt idx="3129">
                  <c:v>1.3205339451287657E-2</c:v>
                </c:pt>
                <c:pt idx="3130">
                  <c:v>1.3217054006613438E-2</c:v>
                </c:pt>
                <c:pt idx="3131">
                  <c:v>1.3230649524125226E-2</c:v>
                </c:pt>
                <c:pt idx="3132">
                  <c:v>1.3244168080959184E-2</c:v>
                </c:pt>
                <c:pt idx="3133">
                  <c:v>1.3257609677195248E-2</c:v>
                </c:pt>
                <c:pt idx="3134">
                  <c:v>1.3270974312753481E-2</c:v>
                </c:pt>
                <c:pt idx="3135">
                  <c:v>1.3284261987553947E-2</c:v>
                </c:pt>
                <c:pt idx="3136">
                  <c:v>1.3297472701596647E-2</c:v>
                </c:pt>
                <c:pt idx="3137">
                  <c:v>1.3310606454961516E-2</c:v>
                </c:pt>
                <c:pt idx="3138">
                  <c:v>1.3323663247568618E-2</c:v>
                </c:pt>
                <c:pt idx="3139">
                  <c:v>1.3336643079417954E-2</c:v>
                </c:pt>
                <c:pt idx="3140">
                  <c:v>1.3349545950589459E-2</c:v>
                </c:pt>
                <c:pt idx="3141">
                  <c:v>1.3362371860923261E-2</c:v>
                </c:pt>
                <c:pt idx="3142">
                  <c:v>1.3375120810419361E-2</c:v>
                </c:pt>
                <c:pt idx="3143">
                  <c:v>1.3387792799157694E-2</c:v>
                </c:pt>
                <c:pt idx="3144">
                  <c:v>1.3400387827298132E-2</c:v>
                </c:pt>
                <c:pt idx="3145">
                  <c:v>1.3412905894440996E-2</c:v>
                </c:pt>
                <c:pt idx="3146">
                  <c:v>1.3428887466986339E-2</c:v>
                </c:pt>
                <c:pt idx="3147">
                  <c:v>1.3438841985835559E-2</c:v>
                </c:pt>
                <c:pt idx="3148">
                  <c:v>1.3451747360724298E-2</c:v>
                </c:pt>
                <c:pt idx="3149">
                  <c:v>1.3463946590350773E-2</c:v>
                </c:pt>
                <c:pt idx="3150">
                  <c:v>1.3476068859059609E-2</c:v>
                </c:pt>
                <c:pt idx="3151">
                  <c:v>1.3488114166850806E-2</c:v>
                </c:pt>
                <c:pt idx="3152">
                  <c:v>1.3500082513804301E-2</c:v>
                </c:pt>
                <c:pt idx="3153">
                  <c:v>1.3511973899920093E-2</c:v>
                </c:pt>
                <c:pt idx="3154">
                  <c:v>1.3523788325278119E-2</c:v>
                </c:pt>
                <c:pt idx="3155">
                  <c:v>1.3535525789638569E-2</c:v>
                </c:pt>
                <c:pt idx="3156">
                  <c:v>1.3547186293081381E-2</c:v>
                </c:pt>
                <c:pt idx="3157">
                  <c:v>1.3558769835766427E-2</c:v>
                </c:pt>
                <c:pt idx="3158">
                  <c:v>1.3570276417533833E-2</c:v>
                </c:pt>
                <c:pt idx="3159">
                  <c:v>1.3581706038303665E-2</c:v>
                </c:pt>
                <c:pt idx="3160">
                  <c:v>1.3593058698235794E-2</c:v>
                </c:pt>
                <c:pt idx="3161">
                  <c:v>1.3604334397250284E-2</c:v>
                </c:pt>
                <c:pt idx="3162">
                  <c:v>1.3615533135187263E-2</c:v>
                </c:pt>
                <c:pt idx="3163">
                  <c:v>1.3626654912366476E-2</c:v>
                </c:pt>
                <c:pt idx="3164">
                  <c:v>1.363769972862805E-2</c:v>
                </c:pt>
                <c:pt idx="3165">
                  <c:v>1.3648667583892049E-2</c:v>
                </c:pt>
                <c:pt idx="3166">
                  <c:v>1.3659558477998601E-2</c:v>
                </c:pt>
                <c:pt idx="3167">
                  <c:v>1.3670372411347387E-2</c:v>
                </c:pt>
                <c:pt idx="3168">
                  <c:v>1.3681109383618661E-2</c:v>
                </c:pt>
                <c:pt idx="3169">
                  <c:v>1.3691769395052233E-2</c:v>
                </c:pt>
                <c:pt idx="3170">
                  <c:v>1.3702352445408295E-2</c:v>
                </c:pt>
                <c:pt idx="3171">
                  <c:v>1.3712858534846717E-2</c:v>
                </c:pt>
                <c:pt idx="3172">
                  <c:v>1.3723287663207628E-2</c:v>
                </c:pt>
                <c:pt idx="3173">
                  <c:v>1.3733639830570965E-2</c:v>
                </c:pt>
                <c:pt idx="3174">
                  <c:v>1.3743915037016663E-2</c:v>
                </c:pt>
                <c:pt idx="3175">
                  <c:v>1.375411328238485E-2</c:v>
                </c:pt>
                <c:pt idx="3176">
                  <c:v>1.3764234566675526E-2</c:v>
                </c:pt>
                <c:pt idx="3177">
                  <c:v>1.3774278889968627E-2</c:v>
                </c:pt>
                <c:pt idx="3178">
                  <c:v>1.3784246252264154E-2</c:v>
                </c:pt>
                <c:pt idx="3179">
                  <c:v>1.3794136653562106E-2</c:v>
                </c:pt>
                <c:pt idx="3180">
                  <c:v>1.3803950093622674E-2</c:v>
                </c:pt>
                <c:pt idx="3181">
                  <c:v>1.3816454288262392E-2</c:v>
                </c:pt>
                <c:pt idx="3182">
                  <c:v>1.3826091817517039E-2</c:v>
                </c:pt>
                <c:pt idx="3183">
                  <c:v>1.3834291302048385E-2</c:v>
                </c:pt>
                <c:pt idx="3184">
                  <c:v>1.384378590347346E-2</c:v>
                </c:pt>
                <c:pt idx="3185">
                  <c:v>1.3853203543980896E-2</c:v>
                </c:pt>
                <c:pt idx="3186">
                  <c:v>1.3862544223171014E-2</c:v>
                </c:pt>
                <c:pt idx="3187">
                  <c:v>1.3871807941523429E-2</c:v>
                </c:pt>
                <c:pt idx="3188">
                  <c:v>1.3880994698558524E-2</c:v>
                </c:pt>
                <c:pt idx="3189">
                  <c:v>1.3890104494596045E-2</c:v>
                </c:pt>
                <c:pt idx="3190">
                  <c:v>1.3899137329476119E-2</c:v>
                </c:pt>
                <c:pt idx="3191">
                  <c:v>1.3908093203278682E-2</c:v>
                </c:pt>
                <c:pt idx="3192">
                  <c:v>1.3916972116003734E-2</c:v>
                </c:pt>
                <c:pt idx="3193">
                  <c:v>1.3925774067411467E-2</c:v>
                </c:pt>
                <c:pt idx="3194">
                  <c:v>1.3934499057901562E-2</c:v>
                </c:pt>
                <c:pt idx="3195">
                  <c:v>1.3943147087154273E-2</c:v>
                </c:pt>
                <c:pt idx="3196">
                  <c:v>1.3951718155249537E-2</c:v>
                </c:pt>
                <c:pt idx="3197">
                  <c:v>1.3964370152486083E-2</c:v>
                </c:pt>
                <c:pt idx="3198">
                  <c:v>1.3968629408047661E-2</c:v>
                </c:pt>
                <c:pt idx="3199">
                  <c:v>1.3978154765110773E-2</c:v>
                </c:pt>
                <c:pt idx="3200">
                  <c:v>1.3985232816215998E-2</c:v>
                </c:pt>
                <c:pt idx="3201">
                  <c:v>1.3993419078524028E-2</c:v>
                </c:pt>
                <c:pt idx="3202">
                  <c:v>1.4001528379594674E-2</c:v>
                </c:pt>
                <c:pt idx="3203">
                  <c:v>1.4009560719747682E-2</c:v>
                </c:pt>
                <c:pt idx="3204">
                  <c:v>1.4017516098343563E-2</c:v>
                </c:pt>
                <c:pt idx="3205">
                  <c:v>1.4025394516021805E-2</c:v>
                </c:pt>
                <c:pt idx="3206">
                  <c:v>1.4033195972382728E-2</c:v>
                </c:pt>
                <c:pt idx="3207">
                  <c:v>1.4040920467426332E-2</c:v>
                </c:pt>
                <c:pt idx="3208">
                  <c:v>1.4048568001472361E-2</c:v>
                </c:pt>
                <c:pt idx="3209">
                  <c:v>1.4056138574281007E-2</c:v>
                </c:pt>
                <c:pt idx="3210">
                  <c:v>1.4063632185932207E-2</c:v>
                </c:pt>
                <c:pt idx="3211">
                  <c:v>1.4071048836186151E-2</c:v>
                </c:pt>
                <c:pt idx="3212">
                  <c:v>1.4078388525282648E-2</c:v>
                </c:pt>
                <c:pt idx="3213">
                  <c:v>1.4085651253141762E-2</c:v>
                </c:pt>
                <c:pt idx="3214">
                  <c:v>1.4092837019763493E-2</c:v>
                </c:pt>
                <c:pt idx="3215">
                  <c:v>1.4099945825067906E-2</c:v>
                </c:pt>
                <c:pt idx="3216">
                  <c:v>1.4106977669214871E-2</c:v>
                </c:pt>
                <c:pt idx="3217">
                  <c:v>1.4113932552124453E-2</c:v>
                </c:pt>
                <c:pt idx="3218">
                  <c:v>1.4120810473716716E-2</c:v>
                </c:pt>
                <c:pt idx="3219">
                  <c:v>1.4127611434151532E-2</c:v>
                </c:pt>
                <c:pt idx="3220">
                  <c:v>1.413433543326903E-2</c:v>
                </c:pt>
                <c:pt idx="3221">
                  <c:v>1.4140982471149144E-2</c:v>
                </c:pt>
                <c:pt idx="3222">
                  <c:v>1.4147552547711939E-2</c:v>
                </c:pt>
                <c:pt idx="3223">
                  <c:v>1.4154045662957415E-2</c:v>
                </c:pt>
                <c:pt idx="3224">
                  <c:v>1.4160461817045444E-2</c:v>
                </c:pt>
                <c:pt idx="3225">
                  <c:v>1.4166801009736218E-2</c:v>
                </c:pt>
                <c:pt idx="3226">
                  <c:v>1.417306324118961E-2</c:v>
                </c:pt>
                <c:pt idx="3227">
                  <c:v>1.4179248511405618E-2</c:v>
                </c:pt>
                <c:pt idx="3228">
                  <c:v>1.4185356820224371E-2</c:v>
                </c:pt>
                <c:pt idx="3229">
                  <c:v>1.4191388167805741E-2</c:v>
                </c:pt>
                <c:pt idx="3230">
                  <c:v>1.4197342554069792E-2</c:v>
                </c:pt>
                <c:pt idx="3231">
                  <c:v>1.420321997909646E-2</c:v>
                </c:pt>
                <c:pt idx="3232">
                  <c:v>1.4209020442566E-2</c:v>
                </c:pt>
                <c:pt idx="3233">
                  <c:v>1.4217734265455917E-2</c:v>
                </c:pt>
                <c:pt idx="3234">
                  <c:v>1.4223348266506619E-2</c:v>
                </c:pt>
                <c:pt idx="3235">
                  <c:v>1.4226749437318276E-2</c:v>
                </c:pt>
                <c:pt idx="3236">
                  <c:v>1.423223106119309E-2</c:v>
                </c:pt>
                <c:pt idx="3237">
                  <c:v>1.4237635723750586E-2</c:v>
                </c:pt>
                <c:pt idx="3238">
                  <c:v>1.4242963424990762E-2</c:v>
                </c:pt>
                <c:pt idx="3239">
                  <c:v>1.4248214164833684E-2</c:v>
                </c:pt>
                <c:pt idx="3240">
                  <c:v>1.4253387943439222E-2</c:v>
                </c:pt>
                <c:pt idx="3241">
                  <c:v>1.4258484760487633E-2</c:v>
                </c:pt>
                <c:pt idx="3242">
                  <c:v>1.4263504616458533E-2</c:v>
                </c:pt>
                <c:pt idx="3243">
                  <c:v>1.4268447510952242E-2</c:v>
                </c:pt>
                <c:pt idx="3244">
                  <c:v>1.4273313444048696E-2</c:v>
                </c:pt>
                <c:pt idx="3245">
                  <c:v>1.4278102415827831E-2</c:v>
                </c:pt>
                <c:pt idx="3246">
                  <c:v>1.4285278591321671E-2</c:v>
                </c:pt>
                <c:pt idx="3247">
                  <c:v>1.4290063520734364E-2</c:v>
                </c:pt>
                <c:pt idx="3248">
                  <c:v>1.4294577630540317E-2</c:v>
                </c:pt>
                <c:pt idx="3249">
                  <c:v>1.4299014778949015E-2</c:v>
                </c:pt>
                <c:pt idx="3250">
                  <c:v>1.4303374965880522E-2</c:v>
                </c:pt>
                <c:pt idx="3251">
                  <c:v>1.4308263798499254E-2</c:v>
                </c:pt>
                <c:pt idx="3252">
                  <c:v>1.4311864455871515E-2</c:v>
                </c:pt>
                <c:pt idx="3253">
                  <c:v>1.4315993758771128E-2</c:v>
                </c:pt>
                <c:pt idx="3254">
                  <c:v>1.4320046100273487E-2</c:v>
                </c:pt>
                <c:pt idx="3255">
                  <c:v>1.432402148037859E-2</c:v>
                </c:pt>
                <c:pt idx="3256">
                  <c:v>1.4327919899166375E-2</c:v>
                </c:pt>
                <c:pt idx="3257">
                  <c:v>1.4331741356556904E-2</c:v>
                </c:pt>
                <c:pt idx="3258">
                  <c:v>1.4335485852470242E-2</c:v>
                </c:pt>
                <c:pt idx="3259">
                  <c:v>1.4339153387066261E-2</c:v>
                </c:pt>
                <c:pt idx="3260">
                  <c:v>1.4342743960185089E-2</c:v>
                </c:pt>
                <c:pt idx="3261">
                  <c:v>1.4346257571906662E-2</c:v>
                </c:pt>
                <c:pt idx="3262">
                  <c:v>1.4349694222310916E-2</c:v>
                </c:pt>
                <c:pt idx="3263">
                  <c:v>1.4353053911317915E-2</c:v>
                </c:pt>
                <c:pt idx="3264">
                  <c:v>1.4356336638847722E-2</c:v>
                </c:pt>
                <c:pt idx="3265">
                  <c:v>1.4359542404900338E-2</c:v>
                </c:pt>
                <c:pt idx="3266">
                  <c:v>1.4362671209635636E-2</c:v>
                </c:pt>
                <c:pt idx="3267">
                  <c:v>1.4365723052973678E-2</c:v>
                </c:pt>
                <c:pt idx="3268">
                  <c:v>1.4368697934834529E-2</c:v>
                </c:pt>
                <c:pt idx="3269">
                  <c:v>1.4371595855298125E-2</c:v>
                </c:pt>
                <c:pt idx="3270">
                  <c:v>1.4374416814364466E-2</c:v>
                </c:pt>
                <c:pt idx="3271">
                  <c:v>1.4377160812033551E-2</c:v>
                </c:pt>
                <c:pt idx="3272">
                  <c:v>1.4379848478842661E-2</c:v>
                </c:pt>
                <c:pt idx="3273">
                  <c:v>1.4382524250446949E-2</c:v>
                </c:pt>
                <c:pt idx="3274">
                  <c:v>1.4385189713577162E-2</c:v>
                </c:pt>
                <c:pt idx="3275">
                  <c:v>1.4387844868313238E-2</c:v>
                </c:pt>
                <c:pt idx="3276">
                  <c:v>1.4390489714575239E-2</c:v>
                </c:pt>
                <c:pt idx="3277">
                  <c:v>1.4393124252523037E-2</c:v>
                </c:pt>
                <c:pt idx="3278">
                  <c:v>1.4395748481996762E-2</c:v>
                </c:pt>
                <c:pt idx="3279">
                  <c:v>1.4398362403156284E-2</c:v>
                </c:pt>
                <c:pt idx="3280">
                  <c:v>1.4400966015841732E-2</c:v>
                </c:pt>
                <c:pt idx="3281">
                  <c:v>1.4403559320292914E-2</c:v>
                </c:pt>
                <c:pt idx="3282">
                  <c:v>1.4406142316110149E-2</c:v>
                </c:pt>
                <c:pt idx="3283">
                  <c:v>1.4408715003613182E-2</c:v>
                </c:pt>
                <c:pt idx="3284">
                  <c:v>1.4411277382802012E-2</c:v>
                </c:pt>
                <c:pt idx="3285">
                  <c:v>1.4415026972600664E-2</c:v>
                </c:pt>
                <c:pt idx="3286">
                  <c:v>1.441673348309358E-2</c:v>
                </c:pt>
                <c:pt idx="3287">
                  <c:v>1.4418902669603995E-2</c:v>
                </c:pt>
                <c:pt idx="3288">
                  <c:v>1.44214238150564E-2</c:v>
                </c:pt>
                <c:pt idx="3289">
                  <c:v>1.4423934652274539E-2</c:v>
                </c:pt>
                <c:pt idx="3290">
                  <c:v>1.4426435180858732E-2</c:v>
                </c:pt>
                <c:pt idx="3291">
                  <c:v>1.4428925401128723E-2</c:v>
                </c:pt>
                <c:pt idx="3292">
                  <c:v>1.4431405313004575E-2</c:v>
                </c:pt>
                <c:pt idx="3293">
                  <c:v>1.4433874916486289E-2</c:v>
                </c:pt>
                <c:pt idx="3294">
                  <c:v>1.4436334211653801E-2</c:v>
                </c:pt>
                <c:pt idx="3295">
                  <c:v>1.4438783198187366E-2</c:v>
                </c:pt>
                <c:pt idx="3296">
                  <c:v>1.4441221876486665E-2</c:v>
                </c:pt>
                <c:pt idx="3297">
                  <c:v>1.4443650246231954E-2</c:v>
                </c:pt>
                <c:pt idx="3298">
                  <c:v>1.4446068307742976E-2</c:v>
                </c:pt>
                <c:pt idx="3299">
                  <c:v>1.4448476060779925E-2</c:v>
                </c:pt>
                <c:pt idx="3300">
                  <c:v>1.4450873505422734E-2</c:v>
                </c:pt>
                <c:pt idx="3301">
                  <c:v>1.4453940787131359E-2</c:v>
                </c:pt>
                <c:pt idx="3302">
                  <c:v>1.4455637469446003E-2</c:v>
                </c:pt>
                <c:pt idx="3303">
                  <c:v>1.445834122154821E-2</c:v>
                </c:pt>
                <c:pt idx="3304">
                  <c:v>1.4460360199812783E-2</c:v>
                </c:pt>
                <c:pt idx="3305">
                  <c:v>1.4462706102404965E-2</c:v>
                </c:pt>
                <c:pt idx="3306">
                  <c:v>1.4465041696603009E-2</c:v>
                </c:pt>
                <c:pt idx="3307">
                  <c:v>1.4467366982406915E-2</c:v>
                </c:pt>
                <c:pt idx="3308">
                  <c:v>1.446968195965681E-2</c:v>
                </c:pt>
                <c:pt idx="3309">
                  <c:v>1.447198662867244E-2</c:v>
                </c:pt>
                <c:pt idx="3310">
                  <c:v>1.4474280989213995E-2</c:v>
                </c:pt>
                <c:pt idx="3311">
                  <c:v>1.4476565041281475E-2</c:v>
                </c:pt>
                <c:pt idx="3312">
                  <c:v>1.4478838785034753E-2</c:v>
                </c:pt>
                <c:pt idx="3313">
                  <c:v>1.4481102220393893E-2</c:v>
                </c:pt>
                <c:pt idx="3314">
                  <c:v>1.4483355347278959E-2</c:v>
                </c:pt>
                <c:pt idx="3315">
                  <c:v>1.448559816568995E-2</c:v>
                </c:pt>
                <c:pt idx="3316">
                  <c:v>1.4487830675866675E-2</c:v>
                </c:pt>
                <c:pt idx="3317">
                  <c:v>1.4490052877649262E-2</c:v>
                </c:pt>
                <c:pt idx="3318">
                  <c:v>1.4492264770797902E-2</c:v>
                </c:pt>
                <c:pt idx="3319">
                  <c:v>1.4494466355712277E-2</c:v>
                </c:pt>
                <c:pt idx="3320">
                  <c:v>1.4496657632152576E-2</c:v>
                </c:pt>
                <c:pt idx="3321">
                  <c:v>1.4498838600198738E-2</c:v>
                </c:pt>
                <c:pt idx="3322">
                  <c:v>1.4501009259770825E-2</c:v>
                </c:pt>
                <c:pt idx="3323">
                  <c:v>1.4503169610948774E-2</c:v>
                </c:pt>
                <c:pt idx="3324">
                  <c:v>1.4505319653892457E-2</c:v>
                </c:pt>
                <c:pt idx="3325">
                  <c:v>1.4507459388122257E-2</c:v>
                </c:pt>
                <c:pt idx="3326">
                  <c:v>1.4509588814117791E-2</c:v>
                </c:pt>
                <c:pt idx="3327">
                  <c:v>1.4511707931719187E-2</c:v>
                </c:pt>
                <c:pt idx="3328">
                  <c:v>1.4513816740846508E-2</c:v>
                </c:pt>
                <c:pt idx="3329">
                  <c:v>1.4515915241659627E-2</c:v>
                </c:pt>
                <c:pt idx="3330">
                  <c:v>1.4518003433918736E-2</c:v>
                </c:pt>
                <c:pt idx="3331">
                  <c:v>1.4520081317863642E-2</c:v>
                </c:pt>
                <c:pt idx="3332">
                  <c:v>1.4522148893334474E-2</c:v>
                </c:pt>
                <c:pt idx="3333">
                  <c:v>1.4524206160411168E-2</c:v>
                </c:pt>
                <c:pt idx="3334">
                  <c:v>1.4526253119013788E-2</c:v>
                </c:pt>
                <c:pt idx="3335">
                  <c:v>1.4528289769382141E-2</c:v>
                </c:pt>
                <c:pt idx="3336">
                  <c:v>1.453031611127642E-2</c:v>
                </c:pt>
                <c:pt idx="3337">
                  <c:v>1.4532619307869865E-2</c:v>
                </c:pt>
                <c:pt idx="3338">
                  <c:v>1.4534623560393811E-2</c:v>
                </c:pt>
                <c:pt idx="3339">
                  <c:v>1.4536333286274683E-2</c:v>
                </c:pt>
                <c:pt idx="3340">
                  <c:v>1.4538318394512473E-2</c:v>
                </c:pt>
                <c:pt idx="3341">
                  <c:v>1.4540293194276188E-2</c:v>
                </c:pt>
                <c:pt idx="3342">
                  <c:v>1.4542257685725701E-2</c:v>
                </c:pt>
                <c:pt idx="3343">
                  <c:v>1.4544211868541268E-2</c:v>
                </c:pt>
                <c:pt idx="3344">
                  <c:v>1.4546155743122569E-2</c:v>
                </c:pt>
                <c:pt idx="3345">
                  <c:v>1.4548089309149859E-2</c:v>
                </c:pt>
                <c:pt idx="3346">
                  <c:v>1.4550012566942883E-2</c:v>
                </c:pt>
                <c:pt idx="3347">
                  <c:v>1.4551925516181896E-2</c:v>
                </c:pt>
                <c:pt idx="3348">
                  <c:v>1.4553828157026771E-2</c:v>
                </c:pt>
                <c:pt idx="3349">
                  <c:v>1.4555720489557444E-2</c:v>
                </c:pt>
                <c:pt idx="3350">
                  <c:v>1.4557602513534107E-2</c:v>
                </c:pt>
                <c:pt idx="3351">
                  <c:v>1.4559474229276503E-2</c:v>
                </c:pt>
                <c:pt idx="3352">
                  <c:v>1.4561865573679E-2</c:v>
                </c:pt>
                <c:pt idx="3353">
                  <c:v>1.4563186735179201E-2</c:v>
                </c:pt>
                <c:pt idx="3354">
                  <c:v>1.456502752557931E-2</c:v>
                </c:pt>
                <c:pt idx="3355">
                  <c:v>1.4566858007585282E-2</c:v>
                </c:pt>
                <c:pt idx="3356">
                  <c:v>1.4568678181037242E-2</c:v>
                </c:pt>
                <c:pt idx="3357">
                  <c:v>1.4570488046254937E-2</c:v>
                </c:pt>
                <c:pt idx="3358">
                  <c:v>1.4572287602838685E-2</c:v>
                </c:pt>
                <c:pt idx="3359">
                  <c:v>1.4574076851268103E-2</c:v>
                </c:pt>
                <c:pt idx="3360">
                  <c:v>1.4575855791063574E-2</c:v>
                </c:pt>
                <c:pt idx="3361">
                  <c:v>1.4577624422544844E-2</c:v>
                </c:pt>
                <c:pt idx="3362">
                  <c:v>1.4579382745552039E-2</c:v>
                </c:pt>
                <c:pt idx="3363">
                  <c:v>1.4581130760165095E-2</c:v>
                </c:pt>
                <c:pt idx="3364">
                  <c:v>1.4582868466384014E-2</c:v>
                </c:pt>
                <c:pt idx="3365">
                  <c:v>1.4584595864208794E-2</c:v>
                </c:pt>
                <c:pt idx="3366">
                  <c:v>1.4586312953479563E-2</c:v>
                </c:pt>
                <c:pt idx="3367">
                  <c:v>1.4588019734516067E-2</c:v>
                </c:pt>
                <c:pt idx="3368">
                  <c:v>1.458971620699856E-2</c:v>
                </c:pt>
                <c:pt idx="3369">
                  <c:v>1.4591402371086915E-2</c:v>
                </c:pt>
                <c:pt idx="3370">
                  <c:v>1.4593078226861067E-2</c:v>
                </c:pt>
                <c:pt idx="3371">
                  <c:v>1.4594743774081209E-2</c:v>
                </c:pt>
                <c:pt idx="3372">
                  <c:v>1.4596399012907213E-2</c:v>
                </c:pt>
                <c:pt idx="3373">
                  <c:v>1.4598043943339079E-2</c:v>
                </c:pt>
                <c:pt idx="3374">
                  <c:v>1.4599678565376806E-2</c:v>
                </c:pt>
                <c:pt idx="3375">
                  <c:v>1.4601302879020395E-2</c:v>
                </c:pt>
                <c:pt idx="3376">
                  <c:v>1.4602916884109973E-2</c:v>
                </c:pt>
                <c:pt idx="3377">
                  <c:v>1.4604520580805413E-2</c:v>
                </c:pt>
                <c:pt idx="3378">
                  <c:v>1.4606113969186652E-2</c:v>
                </c:pt>
                <c:pt idx="3379">
                  <c:v>1.4607697049173751E-2</c:v>
                </c:pt>
                <c:pt idx="3380">
                  <c:v>1.4609269820606841E-2</c:v>
                </c:pt>
                <c:pt idx="3381">
                  <c:v>1.4610832283725728E-2</c:v>
                </c:pt>
                <c:pt idx="3382">
                  <c:v>1.4612384438290604E-2</c:v>
                </c:pt>
                <c:pt idx="3383">
                  <c:v>1.4613926284621215E-2</c:v>
                </c:pt>
                <c:pt idx="3384">
                  <c:v>1.4615457822317879E-2</c:v>
                </c:pt>
                <c:pt idx="3385">
                  <c:v>1.4616979051700341E-2</c:v>
                </c:pt>
                <c:pt idx="3386">
                  <c:v>1.4618489972688664E-2</c:v>
                </c:pt>
                <c:pt idx="3387">
                  <c:v>1.4619990585282849E-2</c:v>
                </c:pt>
                <c:pt idx="3388">
                  <c:v>1.4621480889323024E-2</c:v>
                </c:pt>
                <c:pt idx="3389">
                  <c:v>1.4623171471557228E-2</c:v>
                </c:pt>
                <c:pt idx="3390">
                  <c:v>1.4624430572380831E-2</c:v>
                </c:pt>
                <c:pt idx="3391">
                  <c:v>1.4625889951158655E-2</c:v>
                </c:pt>
                <c:pt idx="3392">
                  <c:v>1.4627339021622277E-2</c:v>
                </c:pt>
                <c:pt idx="3393">
                  <c:v>1.462877778369176E-2</c:v>
                </c:pt>
                <c:pt idx="3394">
                  <c:v>1.4630206237207233E-2</c:v>
                </c:pt>
                <c:pt idx="3395">
                  <c:v>1.4631624382328567E-2</c:v>
                </c:pt>
                <c:pt idx="3396">
                  <c:v>1.4633032219215636E-2</c:v>
                </c:pt>
                <c:pt idx="3397">
                  <c:v>1.4634429747548694E-2</c:v>
                </c:pt>
                <c:pt idx="3398">
                  <c:v>1.4635816967407678E-2</c:v>
                </c:pt>
                <c:pt idx="3399">
                  <c:v>1.4637193878872523E-2</c:v>
                </c:pt>
                <c:pt idx="3400">
                  <c:v>1.463856048194323E-2</c:v>
                </c:pt>
                <c:pt idx="3401">
                  <c:v>1.4639916776539863E-2</c:v>
                </c:pt>
                <c:pt idx="3402">
                  <c:v>1.464164543687474E-2</c:v>
                </c:pt>
                <c:pt idx="3403">
                  <c:v>1.4642598440550714E-2</c:v>
                </c:pt>
                <c:pt idx="3404">
                  <c:v>1.4643923809884996E-2</c:v>
                </c:pt>
                <c:pt idx="3405">
                  <c:v>1.4645238870825139E-2</c:v>
                </c:pt>
                <c:pt idx="3406">
                  <c:v>1.4646543623371144E-2</c:v>
                </c:pt>
                <c:pt idx="3407">
                  <c:v>1.4648022146515061E-2</c:v>
                </c:pt>
                <c:pt idx="3408">
                  <c:v>1.4649122203120868E-2</c:v>
                </c:pt>
                <c:pt idx="3409">
                  <c:v>1.4650396030324586E-2</c:v>
                </c:pt>
                <c:pt idx="3410">
                  <c:v>1.4651659549134166E-2</c:v>
                </c:pt>
                <c:pt idx="3411">
                  <c:v>1.4652912759629544E-2</c:v>
                </c:pt>
                <c:pt idx="3412">
                  <c:v>1.4654155661570911E-2</c:v>
                </c:pt>
                <c:pt idx="3413">
                  <c:v>1.465538825511814E-2</c:v>
                </c:pt>
                <c:pt idx="3414">
                  <c:v>1.4656610540191295E-2</c:v>
                </c:pt>
                <c:pt idx="3415">
                  <c:v>1.4657822516870311E-2</c:v>
                </c:pt>
                <c:pt idx="3416">
                  <c:v>1.4659024185155189E-2</c:v>
                </c:pt>
                <c:pt idx="3417">
                  <c:v>1.4660215545045929E-2</c:v>
                </c:pt>
                <c:pt idx="3418">
                  <c:v>1.4661396596462595E-2</c:v>
                </c:pt>
                <c:pt idx="3419">
                  <c:v>1.4662567339485122E-2</c:v>
                </c:pt>
                <c:pt idx="3420">
                  <c:v>1.4663727773953639E-2</c:v>
                </c:pt>
                <c:pt idx="3421">
                  <c:v>1.4664877900187889E-2</c:v>
                </c:pt>
                <c:pt idx="3422">
                  <c:v>1.4666017717948066E-2</c:v>
                </c:pt>
                <c:pt idx="3423">
                  <c:v>1.4667147227154231E-2</c:v>
                </c:pt>
                <c:pt idx="3424">
                  <c:v>1.4668266427966259E-2</c:v>
                </c:pt>
                <c:pt idx="3425">
                  <c:v>1.4669375320464084E-2</c:v>
                </c:pt>
                <c:pt idx="3426">
                  <c:v>1.4670473904487835E-2</c:v>
                </c:pt>
                <c:pt idx="3427">
                  <c:v>1.4671562180117448E-2</c:v>
                </c:pt>
                <c:pt idx="3428">
                  <c:v>1.467264014719305E-2</c:v>
                </c:pt>
                <c:pt idx="3429">
                  <c:v>1.467370780595445E-2</c:v>
                </c:pt>
                <c:pt idx="3430">
                  <c:v>1.4674765156401648E-2</c:v>
                </c:pt>
                <c:pt idx="3431">
                  <c:v>1.4675812198214899E-2</c:v>
                </c:pt>
                <c:pt idx="3432">
                  <c:v>1.4676848931634012E-2</c:v>
                </c:pt>
                <c:pt idx="3433">
                  <c:v>1.4677875356738923E-2</c:v>
                </c:pt>
                <c:pt idx="3434">
                  <c:v>1.467889147336976E-2</c:v>
                </c:pt>
                <c:pt idx="3435">
                  <c:v>1.4679897281446586E-2</c:v>
                </c:pt>
                <c:pt idx="3436">
                  <c:v>1.4680892781289145E-2</c:v>
                </c:pt>
                <c:pt idx="3437">
                  <c:v>1.4681877972577695E-2</c:v>
                </c:pt>
                <c:pt idx="3438">
                  <c:v>1.4682852855472106E-2</c:v>
                </c:pt>
                <c:pt idx="3439">
                  <c:v>1.4683817429972379E-2</c:v>
                </c:pt>
                <c:pt idx="3440">
                  <c:v>1.4684771696078514E-2</c:v>
                </c:pt>
                <c:pt idx="3441">
                  <c:v>1.4685983462445762E-2</c:v>
                </c:pt>
                <c:pt idx="3442">
                  <c:v>1.4686914166359699E-2</c:v>
                </c:pt>
                <c:pt idx="3443">
                  <c:v>1.4687703707911837E-2</c:v>
                </c:pt>
                <c:pt idx="3444">
                  <c:v>1.4688615267539618E-2</c:v>
                </c:pt>
                <c:pt idx="3445">
                  <c:v>1.4689516518933132E-2</c:v>
                </c:pt>
                <c:pt idx="3446">
                  <c:v>1.4690407461772637E-2</c:v>
                </c:pt>
                <c:pt idx="3447">
                  <c:v>1.4691288096138067E-2</c:v>
                </c:pt>
                <c:pt idx="3448">
                  <c:v>1.469215842226923E-2</c:v>
                </c:pt>
                <c:pt idx="3449">
                  <c:v>1.4693018439686512E-2</c:v>
                </c:pt>
                <c:pt idx="3450">
                  <c:v>1.4693868148949463E-2</c:v>
                </c:pt>
                <c:pt idx="3451">
                  <c:v>1.4694707549578467E-2</c:v>
                </c:pt>
                <c:pt idx="3452">
                  <c:v>1.4695536641973206E-2</c:v>
                </c:pt>
                <c:pt idx="3453">
                  <c:v>1.4696355425813934E-2</c:v>
                </c:pt>
                <c:pt idx="3454">
                  <c:v>1.4697163901180588E-2</c:v>
                </c:pt>
                <c:pt idx="3455">
                  <c:v>1.4697962068233039E-2</c:v>
                </c:pt>
                <c:pt idx="3456">
                  <c:v>1.469874992673148E-2</c:v>
                </c:pt>
                <c:pt idx="3457">
                  <c:v>1.4699747740722913E-2</c:v>
                </c:pt>
                <c:pt idx="3458">
                  <c:v>1.4700294718545948E-2</c:v>
                </c:pt>
                <c:pt idx="3459">
                  <c:v>1.470115894379731E-2</c:v>
                </c:pt>
                <c:pt idx="3460">
                  <c:v>1.4701798276783862E-2</c:v>
                </c:pt>
                <c:pt idx="3461">
                  <c:v>1.4702534593231675E-2</c:v>
                </c:pt>
                <c:pt idx="3462">
                  <c:v>1.4703260601125479E-2</c:v>
                </c:pt>
                <c:pt idx="3463">
                  <c:v>1.4703976300785015E-2</c:v>
                </c:pt>
                <c:pt idx="3464">
                  <c:v>1.4704681691970478E-2</c:v>
                </c:pt>
                <c:pt idx="3465">
                  <c:v>1.4705376774681866E-2</c:v>
                </c:pt>
                <c:pt idx="3466">
                  <c:v>1.4706061548999116E-2</c:v>
                </c:pt>
                <c:pt idx="3467">
                  <c:v>1.4706736014762356E-2</c:v>
                </c:pt>
                <c:pt idx="3468">
                  <c:v>1.4707400172211393E-2</c:v>
                </c:pt>
                <c:pt idx="3469">
                  <c:v>1.4708054021186356E-2</c:v>
                </c:pt>
                <c:pt idx="3470">
                  <c:v>1.4708697561847117E-2</c:v>
                </c:pt>
                <c:pt idx="3471">
                  <c:v>1.4709330794033804E-2</c:v>
                </c:pt>
                <c:pt idx="3472">
                  <c:v>1.470995371766648E-2</c:v>
                </c:pt>
                <c:pt idx="3473">
                  <c:v>1.4710566332905017E-2</c:v>
                </c:pt>
                <c:pt idx="3474">
                  <c:v>1.4711168639749417E-2</c:v>
                </c:pt>
                <c:pt idx="3475">
                  <c:v>1.4711760638279614E-2</c:v>
                </c:pt>
                <c:pt idx="3476">
                  <c:v>1.4712342328175865E-2</c:v>
                </c:pt>
                <c:pt idx="3477">
                  <c:v>1.4712913709837849E-2</c:v>
                </c:pt>
                <c:pt idx="3478">
                  <c:v>1.4713474782945823E-2</c:v>
                </c:pt>
                <c:pt idx="3479">
                  <c:v>1.4714025547659659E-2</c:v>
                </c:pt>
                <c:pt idx="3480">
                  <c:v>1.4714566003979357E-2</c:v>
                </c:pt>
                <c:pt idx="3481">
                  <c:v>1.4715096151904916E-2</c:v>
                </c:pt>
                <c:pt idx="3482">
                  <c:v>1.4715615991196529E-2</c:v>
                </c:pt>
                <c:pt idx="3483">
                  <c:v>1.4716125522094003E-2</c:v>
                </c:pt>
                <c:pt idx="3484">
                  <c:v>1.4716624744677276E-2</c:v>
                </c:pt>
                <c:pt idx="3485">
                  <c:v>1.4717113658946346E-2</c:v>
                </c:pt>
                <c:pt idx="3486">
                  <c:v>1.4717592264581469E-2</c:v>
                </c:pt>
                <c:pt idx="3487">
                  <c:v>1.4718060561822455E-2</c:v>
                </c:pt>
                <c:pt idx="3488">
                  <c:v>1.4718518550749238E-2</c:v>
                </c:pt>
                <c:pt idx="3489">
                  <c:v>1.471896623112201E-2</c:v>
                </c:pt>
                <c:pt idx="3490">
                  <c:v>1.4719403603100645E-2</c:v>
                </c:pt>
                <c:pt idx="3491">
                  <c:v>1.4719830666605205E-2</c:v>
                </c:pt>
                <c:pt idx="3492">
                  <c:v>1.4720247421795563E-2</c:v>
                </c:pt>
                <c:pt idx="3493">
                  <c:v>1.4720768102653992E-2</c:v>
                </c:pt>
                <c:pt idx="3494">
                  <c:v>1.4721161295732088E-2</c:v>
                </c:pt>
                <c:pt idx="3495">
                  <c:v>1.4721490113585034E-2</c:v>
                </c:pt>
                <c:pt idx="3496">
                  <c:v>1.4721864162376974E-2</c:v>
                </c:pt>
                <c:pt idx="3497">
                  <c:v>1.472222790269484E-2</c:v>
                </c:pt>
                <c:pt idx="3498">
                  <c:v>1.4722581334538631E-2</c:v>
                </c:pt>
                <c:pt idx="3499">
                  <c:v>1.4722924458148157E-2</c:v>
                </c:pt>
                <c:pt idx="3500">
                  <c:v>1.4723257273123735E-2</c:v>
                </c:pt>
                <c:pt idx="3501">
                  <c:v>1.4723579779785112E-2</c:v>
                </c:pt>
                <c:pt idx="3502">
                  <c:v>1.4723891977892478E-2</c:v>
                </c:pt>
                <c:pt idx="3503">
                  <c:v>1.4724193867685642E-2</c:v>
                </c:pt>
                <c:pt idx="3504">
                  <c:v>1.4724485449004732E-2</c:v>
                </c:pt>
                <c:pt idx="3505">
                  <c:v>1.4724766722009619E-2</c:v>
                </c:pt>
                <c:pt idx="3506">
                  <c:v>1.472503768638056E-2</c:v>
                </c:pt>
                <c:pt idx="3507">
                  <c:v>1.4725298342437299E-2</c:v>
                </c:pt>
                <c:pt idx="3508">
                  <c:v>1.4726255111101594E-2</c:v>
                </c:pt>
                <c:pt idx="3509">
                  <c:v>1.4725788729208489E-2</c:v>
                </c:pt>
                <c:pt idx="3510">
                  <c:v>1.4726018459843004E-2</c:v>
                </c:pt>
                <c:pt idx="3511">
                  <c:v>1.4726268386722197E-2</c:v>
                </c:pt>
                <c:pt idx="3512">
                  <c:v>1.4726446996169429E-2</c:v>
                </c:pt>
                <c:pt idx="3513">
                  <c:v>1.4726645801541594E-2</c:v>
                </c:pt>
                <c:pt idx="3514">
                  <c:v>1.472683429851962E-2</c:v>
                </c:pt>
                <c:pt idx="3515">
                  <c:v>1.4727012487183444E-2</c:v>
                </c:pt>
                <c:pt idx="3516">
                  <c:v>1.4727180367293258E-2</c:v>
                </c:pt>
                <c:pt idx="3517">
                  <c:v>1.4727337939008933E-2</c:v>
                </c:pt>
                <c:pt idx="3518">
                  <c:v>1.4727485202410406E-2</c:v>
                </c:pt>
                <c:pt idx="3519">
                  <c:v>1.4727622157257869E-2</c:v>
                </c:pt>
                <c:pt idx="3520">
                  <c:v>1.4727748803631258E-2</c:v>
                </c:pt>
                <c:pt idx="3521">
                  <c:v>1.4727865141690444E-2</c:v>
                </c:pt>
                <c:pt idx="3522">
                  <c:v>1.472797117119562E-2</c:v>
                </c:pt>
                <c:pt idx="3523">
                  <c:v>1.4728066892386593E-2</c:v>
                </c:pt>
                <c:pt idx="3524">
                  <c:v>1.4728152305103492E-2</c:v>
                </c:pt>
                <c:pt idx="3525">
                  <c:v>1.4728227409346317E-2</c:v>
                </c:pt>
                <c:pt idx="3526">
                  <c:v>1.472829220527494E-2</c:v>
                </c:pt>
                <c:pt idx="3527">
                  <c:v>1.4728346692649552E-2</c:v>
                </c:pt>
                <c:pt idx="3528">
                  <c:v>1.4728390871630026E-2</c:v>
                </c:pt>
                <c:pt idx="3529">
                  <c:v>1.4728424742216362E-2</c:v>
                </c:pt>
                <c:pt idx="3530">
                  <c:v>1.4728448304328623E-2</c:v>
                </c:pt>
                <c:pt idx="3531">
                  <c:v>1.472846155796681E-2</c:v>
                </c:pt>
                <c:pt idx="3532">
                  <c:v>1.4728464748694492E-2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970496"/>
        <c:axId val="678972032"/>
      </c:lineChart>
      <c:dateAx>
        <c:axId val="678970496"/>
        <c:scaling>
          <c:orientation val="minMax"/>
          <c:max val="43001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9720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78972032"/>
        <c:scaling>
          <c:orientation val="minMax"/>
          <c:max val="2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897049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1.5000000000000521E-3</c:v>
                </c:pt>
                <c:pt idx="1">
                  <c:v>1.4997544623891826E-3</c:v>
                </c:pt>
                <c:pt idx="2">
                  <c:v>1.498427596406657E-3</c:v>
                </c:pt>
                <c:pt idx="3">
                  <c:v>1.4978889969688208E-3</c:v>
                </c:pt>
                <c:pt idx="4">
                  <c:v>1.4973533983201101E-3</c:v>
                </c:pt>
                <c:pt idx="5">
                  <c:v>1.4962930049810604E-3</c:v>
                </c:pt>
                <c:pt idx="6">
                  <c:v>1.4960373829593148E-3</c:v>
                </c:pt>
                <c:pt idx="7">
                  <c:v>1.4947759209589496E-3</c:v>
                </c:pt>
                <c:pt idx="8">
                  <c:v>1.4942918594963422E-3</c:v>
                </c:pt>
                <c:pt idx="9">
                  <c:v>1.4938221296566178E-3</c:v>
                </c:pt>
                <c:pt idx="10">
                  <c:v>1.4930461912434105E-3</c:v>
                </c:pt>
                <c:pt idx="11">
                  <c:v>1.4927817366759625E-3</c:v>
                </c:pt>
                <c:pt idx="12">
                  <c:v>1.4917479843532388E-3</c:v>
                </c:pt>
                <c:pt idx="13">
                  <c:v>1.4914001920227845E-3</c:v>
                </c:pt>
                <c:pt idx="14">
                  <c:v>1.4910788672695312E-3</c:v>
                </c:pt>
                <c:pt idx="15">
                  <c:v>1.4908341779825891E-3</c:v>
                </c:pt>
                <c:pt idx="16">
                  <c:v>1.4905637059133084E-3</c:v>
                </c:pt>
                <c:pt idx="17">
                  <c:v>1.4899328126550433E-3</c:v>
                </c:pt>
                <c:pt idx="18">
                  <c:v>1.4898086567445728E-3</c:v>
                </c:pt>
                <c:pt idx="19">
                  <c:v>1.4897239095980046E-3</c:v>
                </c:pt>
                <c:pt idx="20">
                  <c:v>1.4902708241939706E-3</c:v>
                </c:pt>
                <c:pt idx="21">
                  <c:v>1.4899988195918291E-3</c:v>
                </c:pt>
                <c:pt idx="22">
                  <c:v>1.4900000002438692E-3</c:v>
                </c:pt>
                <c:pt idx="23">
                  <c:v>1.490236405769844E-3</c:v>
                </c:pt>
                <c:pt idx="24">
                  <c:v>1.4905348340379524E-3</c:v>
                </c:pt>
                <c:pt idx="25">
                  <c:v>1.492305790633458E-3</c:v>
                </c:pt>
                <c:pt idx="26">
                  <c:v>1.4920393218999849E-3</c:v>
                </c:pt>
                <c:pt idx="27">
                  <c:v>1.4928487664949616E-3</c:v>
                </c:pt>
                <c:pt idx="28">
                  <c:v>1.4934537106085618E-3</c:v>
                </c:pt>
                <c:pt idx="29">
                  <c:v>1.4940984768498341E-3</c:v>
                </c:pt>
                <c:pt idx="30">
                  <c:v>1.4967485524836068E-3</c:v>
                </c:pt>
                <c:pt idx="31">
                  <c:v>1.4964941697214085E-3</c:v>
                </c:pt>
                <c:pt idx="32">
                  <c:v>1.4978025035421924E-3</c:v>
                </c:pt>
                <c:pt idx="33">
                  <c:v>1.4986154299494751E-3</c:v>
                </c:pt>
                <c:pt idx="34">
                  <c:v>1.4994442604461694E-3</c:v>
                </c:pt>
                <c:pt idx="35">
                  <c:v>1.5024693562764664E-3</c:v>
                </c:pt>
                <c:pt idx="36">
                  <c:v>1.50223053623672E-3</c:v>
                </c:pt>
                <c:pt idx="37">
                  <c:v>1.5037012492447955E-3</c:v>
                </c:pt>
                <c:pt idx="38">
                  <c:v>1.5045495784385729E-3</c:v>
                </c:pt>
                <c:pt idx="39">
                  <c:v>1.5053881758908176E-3</c:v>
                </c:pt>
                <c:pt idx="40">
                  <c:v>1.5082547406484713E-3</c:v>
                </c:pt>
                <c:pt idx="41">
                  <c:v>1.5080316590145092E-3</c:v>
                </c:pt>
                <c:pt idx="42">
                  <c:v>1.5093008725171855E-3</c:v>
                </c:pt>
                <c:pt idx="43">
                  <c:v>1.5099999999998676E-3</c:v>
                </c:pt>
                <c:pt idx="44">
                  <c:v>1.5106664108358902E-3</c:v>
                </c:pt>
                <c:pt idx="45">
                  <c:v>1.5129262785860422E-3</c:v>
                </c:pt>
                <c:pt idx="46">
                  <c:v>1.5127159052794978E-3</c:v>
                </c:pt>
                <c:pt idx="47">
                  <c:v>1.5136168202892527E-3</c:v>
                </c:pt>
                <c:pt idx="48">
                  <c:v>1.5141457095899137E-3</c:v>
                </c:pt>
                <c:pt idx="49">
                  <c:v>1.5146593486152153E-3</c:v>
                </c:pt>
                <c:pt idx="50">
                  <c:v>1.516533566127325E-3</c:v>
                </c:pt>
                <c:pt idx="51">
                  <c:v>1.5163330059900022E-3</c:v>
                </c:pt>
                <c:pt idx="52">
                  <c:v>1.5170782889083123E-3</c:v>
                </c:pt>
                <c:pt idx="53">
                  <c:v>1.5175484312475794E-3</c:v>
                </c:pt>
                <c:pt idx="54">
                  <c:v>1.5180195285580305E-3</c:v>
                </c:pt>
                <c:pt idx="55">
                  <c:v>1.5198468035958384E-3</c:v>
                </c:pt>
                <c:pt idx="56">
                  <c:v>1.5196552567014856E-3</c:v>
                </c:pt>
                <c:pt idx="57">
                  <c:v>1.5204741832312147E-3</c:v>
                </c:pt>
                <c:pt idx="58">
                  <c:v>1.5210022218923168E-3</c:v>
                </c:pt>
                <c:pt idx="59">
                  <c:v>1.5215484896289359E-3</c:v>
                </c:pt>
                <c:pt idx="60">
                  <c:v>1.523685505107933E-3</c:v>
                </c:pt>
                <c:pt idx="61">
                  <c:v>1.523504400915312E-3</c:v>
                </c:pt>
                <c:pt idx="62">
                  <c:v>1.524643452561212E-3</c:v>
                </c:pt>
                <c:pt idx="63">
                  <c:v>1.5253535130570776E-3</c:v>
                </c:pt>
                <c:pt idx="64">
                  <c:v>1.5261001456954159E-3</c:v>
                </c:pt>
                <c:pt idx="65">
                  <c:v>1.5299999999998312E-3</c:v>
                </c:pt>
                <c:pt idx="66">
                  <c:v>1.5304995607652561E-3</c:v>
                </c:pt>
                <c:pt idx="67">
                  <c:v>1.5315304796353084E-3</c:v>
                </c:pt>
                <c:pt idx="68">
                  <c:v>1.5326102637431183E-3</c:v>
                </c:pt>
                <c:pt idx="69">
                  <c:v>1.5324719518310687E-3</c:v>
                </c:pt>
                <c:pt idx="70">
                  <c:v>1.5386627911297204E-3</c:v>
                </c:pt>
                <c:pt idx="71">
                  <c:v>1.5399878117920913E-3</c:v>
                </c:pt>
                <c:pt idx="72">
                  <c:v>1.5413454914986742E-3</c:v>
                </c:pt>
                <c:pt idx="73">
                  <c:v>1.5457387656917076E-3</c:v>
                </c:pt>
                <c:pt idx="74">
                  <c:v>1.5456630012567283E-3</c:v>
                </c:pt>
                <c:pt idx="75">
                  <c:v>1.5485385961437092E-3</c:v>
                </c:pt>
                <c:pt idx="76">
                  <c:v>1.5500407904481762E-3</c:v>
                </c:pt>
                <c:pt idx="77">
                  <c:v>1.5515582759428154E-3</c:v>
                </c:pt>
                <c:pt idx="78">
                  <c:v>1.5562187548301652E-3</c:v>
                </c:pt>
                <c:pt idx="79">
                  <c:v>1.556195938164793E-3</c:v>
                </c:pt>
                <c:pt idx="80">
                  <c:v>1.5592840823944506E-3</c:v>
                </c:pt>
                <c:pt idx="81">
                  <c:v>1.5608383897059422E-3</c:v>
                </c:pt>
                <c:pt idx="82">
                  <c:v>1.5623894584305487E-3</c:v>
                </c:pt>
                <c:pt idx="83">
                  <c:v>1.5669285695161289E-3</c:v>
                </c:pt>
                <c:pt idx="84">
                  <c:v>1.5669602042348964E-3</c:v>
                </c:pt>
                <c:pt idx="85">
                  <c:v>1.5700000009170355E-3</c:v>
                </c:pt>
                <c:pt idx="86">
                  <c:v>1.5714772729393412E-3</c:v>
                </c:pt>
                <c:pt idx="87">
                  <c:v>1.5729385796399045E-3</c:v>
                </c:pt>
                <c:pt idx="88">
                  <c:v>1.5770591204197167E-3</c:v>
                </c:pt>
                <c:pt idx="89">
                  <c:v>1.5784478791488188E-3</c:v>
                </c:pt>
                <c:pt idx="90">
                  <c:v>1.5800273501235197E-3</c:v>
                </c:pt>
                <c:pt idx="91">
                  <c:v>1.5814059595110419E-3</c:v>
                </c:pt>
                <c:pt idx="92">
                  <c:v>1.5827730114707625E-3</c:v>
                </c:pt>
                <c:pt idx="93">
                  <c:v>1.5865351137692768E-3</c:v>
                </c:pt>
                <c:pt idx="94">
                  <c:v>1.5866710527174532E-3</c:v>
                </c:pt>
                <c:pt idx="95">
                  <c:v>1.5894577559500312E-3</c:v>
                </c:pt>
                <c:pt idx="96">
                  <c:v>1.590769235529393E-3</c:v>
                </c:pt>
                <c:pt idx="97">
                  <c:v>1.5920737914281097E-3</c:v>
                </c:pt>
                <c:pt idx="98">
                  <c:v>1.5955782303987156E-3</c:v>
                </c:pt>
                <c:pt idx="99">
                  <c:v>1.5957632697030815E-3</c:v>
                </c:pt>
                <c:pt idx="100">
                  <c:v>1.5985166910323231E-3</c:v>
                </c:pt>
                <c:pt idx="101">
                  <c:v>1.599794154565312E-3</c:v>
                </c:pt>
                <c:pt idx="102">
                  <c:v>1.601069554007326E-3</c:v>
                </c:pt>
                <c:pt idx="103">
                  <c:v>1.6044217287857839E-3</c:v>
                </c:pt>
                <c:pt idx="104">
                  <c:v>1.6046539023839297E-3</c:v>
                </c:pt>
                <c:pt idx="105">
                  <c:v>1.6074406943801956E-3</c:v>
                </c:pt>
                <c:pt idx="106">
                  <c:v>1.6087188365194265E-3</c:v>
                </c:pt>
                <c:pt idx="107">
                  <c:v>1.609999999999649E-3</c:v>
                </c:pt>
                <c:pt idx="108">
                  <c:v>1.6133090792528628E-3</c:v>
                </c:pt>
                <c:pt idx="109">
                  <c:v>1.6135865080760025E-3</c:v>
                </c:pt>
                <c:pt idx="110">
                  <c:v>1.6154603328405444E-3</c:v>
                </c:pt>
                <c:pt idx="111">
                  <c:v>1.6167722870090808E-3</c:v>
                </c:pt>
                <c:pt idx="112">
                  <c:v>1.6180908604261092E-3</c:v>
                </c:pt>
                <c:pt idx="113">
                  <c:v>1.6194166416470255E-3</c:v>
                </c:pt>
                <c:pt idx="114">
                  <c:v>1.622788970106985E-3</c:v>
                </c:pt>
                <c:pt idx="115">
                  <c:v>1.6248037296967539E-3</c:v>
                </c:pt>
                <c:pt idx="116">
                  <c:v>1.6261744922875319E-3</c:v>
                </c:pt>
                <c:pt idx="117">
                  <c:v>1.6275560624267004E-3</c:v>
                </c:pt>
                <c:pt idx="118">
                  <c:v>1.6289490514739893E-3</c:v>
                </c:pt>
                <c:pt idx="119">
                  <c:v>1.6324661895123075E-3</c:v>
                </c:pt>
                <c:pt idx="120">
                  <c:v>1.6346475379805465E-3</c:v>
                </c:pt>
                <c:pt idx="121">
                  <c:v>1.6361069060048901E-3</c:v>
                </c:pt>
                <c:pt idx="122">
                  <c:v>1.6375814295203424E-3</c:v>
                </c:pt>
                <c:pt idx="123">
                  <c:v>1.639071742695566E-3</c:v>
                </c:pt>
                <c:pt idx="124">
                  <c:v>1.6428289842144353E-3</c:v>
                </c:pt>
                <c:pt idx="125">
                  <c:v>1.6452036894322435E-3</c:v>
                </c:pt>
                <c:pt idx="126">
                  <c:v>1.6467825775019545E-3</c:v>
                </c:pt>
                <c:pt idx="127">
                  <c:v>1.6483811286842286E-3</c:v>
                </c:pt>
                <c:pt idx="128">
                  <c:v>1.6499999999630122E-3</c:v>
                </c:pt>
                <c:pt idx="129">
                  <c:v>1.6584152364388875E-3</c:v>
                </c:pt>
                <c:pt idx="130">
                  <c:v>1.6601589467729286E-3</c:v>
                </c:pt>
                <c:pt idx="131">
                  <c:v>1.6619213420235974E-3</c:v>
                </c:pt>
                <c:pt idx="132">
                  <c:v>1.6663186110666588E-3</c:v>
                </c:pt>
                <c:pt idx="133">
                  <c:v>1.6691443038520241E-3</c:v>
                </c:pt>
                <c:pt idx="134">
                  <c:v>1.6709899744148185E-3</c:v>
                </c:pt>
                <c:pt idx="135">
                  <c:v>1.6728502317720701E-3</c:v>
                </c:pt>
                <c:pt idx="136">
                  <c:v>1.6747243736958046E-3</c:v>
                </c:pt>
                <c:pt idx="137">
                  <c:v>1.6793252941443744E-3</c:v>
                </c:pt>
                <c:pt idx="138">
                  <c:v>1.6823455503983478E-3</c:v>
                </c:pt>
                <c:pt idx="139">
                  <c:v>1.6842783896356126E-3</c:v>
                </c:pt>
                <c:pt idx="140">
                  <c:v>1.6862207848105074E-3</c:v>
                </c:pt>
                <c:pt idx="141">
                  <c:v>1.6936383414331096E-3</c:v>
                </c:pt>
                <c:pt idx="142">
                  <c:v>1.6942332116330074E-3</c:v>
                </c:pt>
                <c:pt idx="143">
                  <c:v>1.6960499848833303E-3</c:v>
                </c:pt>
                <c:pt idx="144">
                  <c:v>1.6980339699126349E-3</c:v>
                </c:pt>
                <c:pt idx="145">
                  <c:v>1.7000222110530195E-3</c:v>
                </c:pt>
                <c:pt idx="146">
                  <c:v>1.7020139292277358E-3</c:v>
                </c:pt>
                <c:pt idx="147">
                  <c:v>1.7066964643274922E-3</c:v>
                </c:pt>
                <c:pt idx="148">
                  <c:v>1.7100000007072486E-3</c:v>
                </c:pt>
                <c:pt idx="149">
                  <c:v>1.711998643458603E-3</c:v>
                </c:pt>
                <c:pt idx="150">
                  <c:v>1.7139984123443212E-3</c:v>
                </c:pt>
                <c:pt idx="151">
                  <c:v>1.7159997215168419E-3</c:v>
                </c:pt>
                <c:pt idx="152">
                  <c:v>1.7166903926784179E-3</c:v>
                </c:pt>
                <c:pt idx="153">
                  <c:v>1.7240287455461455E-3</c:v>
                </c:pt>
                <c:pt idx="154">
                  <c:v>1.7260440698660647E-3</c:v>
                </c:pt>
                <c:pt idx="155">
                  <c:v>1.7280634802459127E-3</c:v>
                </c:pt>
                <c:pt idx="156">
                  <c:v>1.7300874111248043E-3</c:v>
                </c:pt>
                <c:pt idx="157">
                  <c:v>1.7346809715469192E-3</c:v>
                </c:pt>
                <c:pt idx="158">
                  <c:v>1.7382371298626917E-3</c:v>
                </c:pt>
                <c:pt idx="159">
                  <c:v>1.740290281272017E-3</c:v>
                </c:pt>
                <c:pt idx="160">
                  <c:v>1.7423506206843023E-3</c:v>
                </c:pt>
                <c:pt idx="161">
                  <c:v>1.7444186028281858E-3</c:v>
                </c:pt>
                <c:pt idx="162">
                  <c:v>1.7490622323277404E-3</c:v>
                </c:pt>
                <c:pt idx="163">
                  <c:v>1.7527761547600155E-3</c:v>
                </c:pt>
                <c:pt idx="164">
                  <c:v>1.7548892729572596E-3</c:v>
                </c:pt>
                <c:pt idx="165">
                  <c:v>1.7570128231363575E-3</c:v>
                </c:pt>
                <c:pt idx="166">
                  <c:v>1.7591472803198508E-3</c:v>
                </c:pt>
                <c:pt idx="167">
                  <c:v>1.7639089411527011E-3</c:v>
                </c:pt>
                <c:pt idx="168">
                  <c:v>1.7678037810074036E-3</c:v>
                </c:pt>
                <c:pt idx="169">
                  <c:v>1.770000000016578E-3</c:v>
                </c:pt>
                <c:pt idx="170">
                  <c:v>1.7722100083469991E-3</c:v>
                </c:pt>
                <c:pt idx="171">
                  <c:v>1.774434157429551E-3</c:v>
                </c:pt>
                <c:pt idx="172">
                  <c:v>1.7793807419691273E-3</c:v>
                </c:pt>
                <c:pt idx="173">
                  <c:v>1.7834786796143379E-3</c:v>
                </c:pt>
                <c:pt idx="174">
                  <c:v>1.7857784366711274E-3</c:v>
                </c:pt>
                <c:pt idx="175">
                  <c:v>1.7880943085375682E-3</c:v>
                </c:pt>
                <c:pt idx="176">
                  <c:v>1.7904266304096404E-3</c:v>
                </c:pt>
                <c:pt idx="177">
                  <c:v>1.7956083503444355E-3</c:v>
                </c:pt>
                <c:pt idx="178">
                  <c:v>1.7999271837458987E-3</c:v>
                </c:pt>
                <c:pt idx="179">
                  <c:v>1.8023468454594121E-3</c:v>
                </c:pt>
                <c:pt idx="180">
                  <c:v>1.8047850054802501E-3</c:v>
                </c:pt>
                <c:pt idx="181">
                  <c:v>1.8072420113800275E-3</c:v>
                </c:pt>
                <c:pt idx="182">
                  <c:v>1.8127071438845148E-3</c:v>
                </c:pt>
                <c:pt idx="183">
                  <c:v>1.8172655071031041E-3</c:v>
                </c:pt>
                <c:pt idx="184">
                  <c:v>1.8198220178725405E-3</c:v>
                </c:pt>
                <c:pt idx="185">
                  <c:v>1.8223994970913101E-3</c:v>
                </c:pt>
                <c:pt idx="186">
                  <c:v>1.8249983047114806E-3</c:v>
                </c:pt>
                <c:pt idx="187">
                  <c:v>1.8307964950635594E-3</c:v>
                </c:pt>
                <c:pt idx="188">
                  <c:v>1.8356140801668846E-3</c:v>
                </c:pt>
                <c:pt idx="189">
                  <c:v>1.8383249909957437E-3</c:v>
                </c:pt>
                <c:pt idx="190">
                  <c:v>1.8410594270918167E-3</c:v>
                </c:pt>
                <c:pt idx="191">
                  <c:v>1.8438177607928803E-3</c:v>
                </c:pt>
                <c:pt idx="192">
                  <c:v>1.8499999999625138E-3</c:v>
                </c:pt>
                <c:pt idx="193">
                  <c:v>1.8550996300033412E-3</c:v>
                </c:pt>
                <c:pt idx="194">
                  <c:v>1.8579829754780501E-3</c:v>
                </c:pt>
                <c:pt idx="195">
                  <c:v>1.860889595961638E-3</c:v>
                </c:pt>
                <c:pt idx="196">
                  <c:v>1.863818131997996E-3</c:v>
                </c:pt>
                <c:pt idx="197">
                  <c:v>1.8703583424073866E-3</c:v>
                </c:pt>
                <c:pt idx="198">
                  <c:v>1.8757239380604493E-3</c:v>
                </c:pt>
                <c:pt idx="199">
                  <c:v>1.8787413555254901E-3</c:v>
                </c:pt>
                <c:pt idx="200">
                  <c:v>1.8817723491056668E-3</c:v>
                </c:pt>
                <c:pt idx="201">
                  <c:v>1.8848154984401645E-3</c:v>
                </c:pt>
                <c:pt idx="202">
                  <c:v>1.8915129704102957E-3</c:v>
                </c:pt>
                <c:pt idx="203">
                  <c:v>1.8970809415456132E-3</c:v>
                </c:pt>
                <c:pt idx="204">
                  <c:v>1.9001632596712804E-3</c:v>
                </c:pt>
                <c:pt idx="205">
                  <c:v>1.9032490286387516E-3</c:v>
                </c:pt>
                <c:pt idx="206">
                  <c:v>1.9063367671689276E-3</c:v>
                </c:pt>
                <c:pt idx="207">
                  <c:v>1.9129762113019094E-3</c:v>
                </c:pt>
                <c:pt idx="208">
                  <c:v>1.9186774866880815E-3</c:v>
                </c:pt>
                <c:pt idx="209">
                  <c:v>1.9217525492015279E-3</c:v>
                </c:pt>
                <c:pt idx="210">
                  <c:v>1.9248205108175701E-3</c:v>
                </c:pt>
                <c:pt idx="211">
                  <c:v>1.9278798293283124E-3</c:v>
                </c:pt>
                <c:pt idx="212">
                  <c:v>1.9342396104438352E-3</c:v>
                </c:pt>
                <c:pt idx="213">
                  <c:v>1.940000000011943E-3</c:v>
                </c:pt>
                <c:pt idx="214">
                  <c:v>1.9429960064076823E-3</c:v>
                </c:pt>
                <c:pt idx="215">
                  <c:v>1.9459796787001491E-3</c:v>
                </c:pt>
                <c:pt idx="216">
                  <c:v>1.948952311213552E-3</c:v>
                </c:pt>
                <c:pt idx="217">
                  <c:v>1.9549379362191338E-3</c:v>
                </c:pt>
                <c:pt idx="218">
                  <c:v>1.960758623920424E-3</c:v>
                </c:pt>
                <c:pt idx="219">
                  <c:v>1.963695766365518E-3</c:v>
                </c:pt>
                <c:pt idx="220">
                  <c:v>1.9666298113571404E-3</c:v>
                </c:pt>
                <c:pt idx="221">
                  <c:v>1.9695621120136755E-3</c:v>
                </c:pt>
                <c:pt idx="222">
                  <c:v>1.9753548159713243E-3</c:v>
                </c:pt>
                <c:pt idx="223">
                  <c:v>1.9813012276373621E-3</c:v>
                </c:pt>
                <c:pt idx="224">
                  <c:v>1.9842453973778046E-3</c:v>
                </c:pt>
                <c:pt idx="225">
                  <c:v>1.9871961178860656E-3</c:v>
                </c:pt>
                <c:pt idx="226">
                  <c:v>1.9901548010790851E-3</c:v>
                </c:pt>
                <c:pt idx="227">
                  <c:v>1.9959545381313228E-3</c:v>
                </c:pt>
                <c:pt idx="228">
                  <c:v>2.0020976930767379E-3</c:v>
                </c:pt>
                <c:pt idx="229">
                  <c:v>2.0051176624868447E-3</c:v>
                </c:pt>
                <c:pt idx="230">
                  <c:v>2.0081542425083583E-3</c:v>
                </c:pt>
                <c:pt idx="231">
                  <c:v>2.0112089038694758E-3</c:v>
                </c:pt>
                <c:pt idx="232">
                  <c:v>2.0172214500885736E-3</c:v>
                </c:pt>
                <c:pt idx="233">
                  <c:v>2.0236380713715947E-3</c:v>
                </c:pt>
                <c:pt idx="234">
                  <c:v>2.0268054944603386E-3</c:v>
                </c:pt>
                <c:pt idx="235">
                  <c:v>2.0299999997295259E-3</c:v>
                </c:pt>
                <c:pt idx="236">
                  <c:v>2.0332228223636046E-3</c:v>
                </c:pt>
                <c:pt idx="237">
                  <c:v>2.0396411446896626E-3</c:v>
                </c:pt>
                <c:pt idx="238">
                  <c:v>2.0463955803971192E-3</c:v>
                </c:pt>
                <c:pt idx="239">
                  <c:v>2.049757961581339E-3</c:v>
                </c:pt>
                <c:pt idx="240">
                  <c:v>2.0531475434228466E-3</c:v>
                </c:pt>
                <c:pt idx="241">
                  <c:v>2.0565640849474977E-3</c:v>
                </c:pt>
                <c:pt idx="242">
                  <c:v>2.0633993047558621E-3</c:v>
                </c:pt>
                <c:pt idx="243">
                  <c:v>2.0704949690509892E-3</c:v>
                </c:pt>
                <c:pt idx="244">
                  <c:v>2.074042635032248E-3</c:v>
                </c:pt>
                <c:pt idx="245">
                  <c:v>2.0776157792408156E-3</c:v>
                </c:pt>
                <c:pt idx="246">
                  <c:v>2.0812141488312764E-3</c:v>
                </c:pt>
                <c:pt idx="247">
                  <c:v>2.0884208357264114E-3</c:v>
                </c:pt>
                <c:pt idx="248">
                  <c:v>2.0958547647248185E-3</c:v>
                </c:pt>
                <c:pt idx="249">
                  <c:v>2.099575409164155E-3</c:v>
                </c:pt>
                <c:pt idx="250">
                  <c:v>2.1033197262850605E-3</c:v>
                </c:pt>
                <c:pt idx="251">
                  <c:v>2.1070874513649338E-3</c:v>
                </c:pt>
                <c:pt idx="252">
                  <c:v>2.1146187332952071E-3</c:v>
                </c:pt>
                <c:pt idx="253">
                  <c:v>2.1223870774353159E-3</c:v>
                </c:pt>
                <c:pt idx="254">
                  <c:v>2.1262678120798546E-3</c:v>
                </c:pt>
                <c:pt idx="255">
                  <c:v>2.1301703307098582E-3</c:v>
                </c:pt>
                <c:pt idx="256">
                  <c:v>2.1340943567222572E-3</c:v>
                </c:pt>
                <c:pt idx="257">
                  <c:v>2.1419019414376222E-3</c:v>
                </c:pt>
                <c:pt idx="258">
                  <c:v>2.1499999999033243E-3</c:v>
                </c:pt>
                <c:pt idx="259">
                  <c:v>2.1540270870330624E-3</c:v>
                </c:pt>
                <c:pt idx="260">
                  <c:v>2.1580723002041806E-3</c:v>
                </c:pt>
                <c:pt idx="261">
                  <c:v>2.1621341240088249E-3</c:v>
                </c:pt>
                <c:pt idx="262">
                  <c:v>2.1642416381900983E-3</c:v>
                </c:pt>
                <c:pt idx="263">
                  <c:v>2.1785166364114822E-3</c:v>
                </c:pt>
                <c:pt idx="264">
                  <c:v>2.1826382012628664E-3</c:v>
                </c:pt>
                <c:pt idx="265">
                  <c:v>2.1867669356907446E-3</c:v>
                </c:pt>
                <c:pt idx="266">
                  <c:v>2.1909012080790695E-3</c:v>
                </c:pt>
                <c:pt idx="267">
                  <c:v>2.1990971438195926E-3</c:v>
                </c:pt>
                <c:pt idx="268">
                  <c:v>2.20746046379103E-3</c:v>
                </c:pt>
                <c:pt idx="269">
                  <c:v>2.2115973706123E-3</c:v>
                </c:pt>
                <c:pt idx="270">
                  <c:v>2.2157296770157703E-3</c:v>
                </c:pt>
                <c:pt idx="271">
                  <c:v>2.2198556351552988E-3</c:v>
                </c:pt>
                <c:pt idx="272">
                  <c:v>2.2281301344897072E-3</c:v>
                </c:pt>
                <c:pt idx="273">
                  <c:v>2.2362604469439648E-3</c:v>
                </c:pt>
                <c:pt idx="274">
                  <c:v>2.2403278648644651E-3</c:v>
                </c:pt>
                <c:pt idx="275">
                  <c:v>2.2443780987190685E-3</c:v>
                </c:pt>
                <c:pt idx="276">
                  <c:v>2.2484092844186187E-3</c:v>
                </c:pt>
                <c:pt idx="277">
                  <c:v>2.2566801444412962E-3</c:v>
                </c:pt>
                <c:pt idx="278">
                  <c:v>2.2643056826737655E-3</c:v>
                </c:pt>
                <c:pt idx="279">
                  <c:v>2.2682019420211426E-3</c:v>
                </c:pt>
                <c:pt idx="280">
                  <c:v>2.2720486483142569E-3</c:v>
                </c:pt>
                <c:pt idx="281">
                  <c:v>2.2758488316588091E-3</c:v>
                </c:pt>
                <c:pt idx="282">
                  <c:v>2.2839793138857457E-3</c:v>
                </c:pt>
                <c:pt idx="283">
                  <c:v>2.2906461674634818E-3</c:v>
                </c:pt>
                <c:pt idx="284">
                  <c:v>2.2942604174424537E-3</c:v>
                </c:pt>
                <c:pt idx="285">
                  <c:v>2.2978470629749156E-3</c:v>
                </c:pt>
                <c:pt idx="286">
                  <c:v>2.301409380117774E-3</c:v>
                </c:pt>
                <c:pt idx="287">
                  <c:v>2.3094498902041217E-3</c:v>
                </c:pt>
                <c:pt idx="288">
                  <c:v>2.315482115637358E-3</c:v>
                </c:pt>
                <c:pt idx="289">
                  <c:v>2.3189731613894541E-3</c:v>
                </c:pt>
                <c:pt idx="290">
                  <c:v>2.3224602729154547E-3</c:v>
                </c:pt>
                <c:pt idx="291">
                  <c:v>2.3259469722136145E-3</c:v>
                </c:pt>
                <c:pt idx="292">
                  <c:v>2.3340683865974055E-3</c:v>
                </c:pt>
                <c:pt idx="293">
                  <c:v>2.3399613168671382E-3</c:v>
                </c:pt>
                <c:pt idx="294">
                  <c:v>2.3435000147828742E-3</c:v>
                </c:pt>
                <c:pt idx="295">
                  <c:v>2.3470601703408484E-3</c:v>
                </c:pt>
                <c:pt idx="296">
                  <c:v>2.3506455515086978E-3</c:v>
                </c:pt>
                <c:pt idx="297">
                  <c:v>2.3590242425938308E-3</c:v>
                </c:pt>
                <c:pt idx="298">
                  <c:v>2.3653159216832512E-3</c:v>
                </c:pt>
                <c:pt idx="299">
                  <c:v>2.3690851804923233E-3</c:v>
                </c:pt>
                <c:pt idx="300">
                  <c:v>2.3729030107910204E-3</c:v>
                </c:pt>
                <c:pt idx="301">
                  <c:v>2.3767734265910407E-3</c:v>
                </c:pt>
                <c:pt idx="302">
                  <c:v>2.3855864470001846E-3</c:v>
                </c:pt>
                <c:pt idx="303">
                  <c:v>2.3927426219839299E-3</c:v>
                </c:pt>
                <c:pt idx="304">
                  <c:v>2.3968438865500253E-3</c:v>
                </c:pt>
                <c:pt idx="305">
                  <c:v>2.4009844288375801E-3</c:v>
                </c:pt>
                <c:pt idx="306">
                  <c:v>2.4051620560559869E-3</c:v>
                </c:pt>
                <c:pt idx="307">
                  <c:v>2.4143808684335627E-3</c:v>
                </c:pt>
                <c:pt idx="308">
                  <c:v>2.4221987881676258E-3</c:v>
                </c:pt>
                <c:pt idx="309">
                  <c:v>2.4265281779057347E-3</c:v>
                </c:pt>
                <c:pt idx="310">
                  <c:v>2.4308810336488725E-3</c:v>
                </c:pt>
                <c:pt idx="311">
                  <c:v>2.435255008534829E-3</c:v>
                </c:pt>
                <c:pt idx="312">
                  <c:v>2.4447633569078626E-3</c:v>
                </c:pt>
                <c:pt idx="313">
                  <c:v>2.4529143917304754E-3</c:v>
                </c:pt>
                <c:pt idx="314">
                  <c:v>2.4573579888522985E-3</c:v>
                </c:pt>
                <c:pt idx="315">
                  <c:v>2.4618081616049016E-3</c:v>
                </c:pt>
                <c:pt idx="316">
                  <c:v>2.466262409004535E-3</c:v>
                </c:pt>
                <c:pt idx="317">
                  <c:v>2.475940760678474E-3</c:v>
                </c:pt>
                <c:pt idx="318">
                  <c:v>2.4840693546965406E-3</c:v>
                </c:pt>
                <c:pt idx="319">
                  <c:v>2.4885056898607534E-3</c:v>
                </c:pt>
                <c:pt idx="320">
                  <c:v>2.4929306313313058E-3</c:v>
                </c:pt>
                <c:pt idx="321">
                  <c:v>2.4973415239744421E-3</c:v>
                </c:pt>
                <c:pt idx="322">
                  <c:v>2.5124207925464868E-3</c:v>
                </c:pt>
                <c:pt idx="323">
                  <c:v>2.5190907834773007E-3</c:v>
                </c:pt>
                <c:pt idx="324">
                  <c:v>2.5233612370065099E-3</c:v>
                </c:pt>
                <c:pt idx="325">
                  <c:v>2.5276035235154413E-3</c:v>
                </c:pt>
                <c:pt idx="326">
                  <c:v>2.5291040494876864E-3</c:v>
                </c:pt>
                <c:pt idx="327">
                  <c:v>2.544337199603407E-3</c:v>
                </c:pt>
                <c:pt idx="328">
                  <c:v>2.5484734941716345E-3</c:v>
                </c:pt>
                <c:pt idx="329">
                  <c:v>2.5525957133596582E-3</c:v>
                </c:pt>
                <c:pt idx="330">
                  <c:v>2.5567062829614001E-3</c:v>
                </c:pt>
                <c:pt idx="331">
                  <c:v>2.5663790685543008E-3</c:v>
                </c:pt>
                <c:pt idx="332">
                  <c:v>2.5730813532883895E-3</c:v>
                </c:pt>
                <c:pt idx="333">
                  <c:v>2.5771708337710775E-3</c:v>
                </c:pt>
                <c:pt idx="334">
                  <c:v>2.5812636825750584E-3</c:v>
                </c:pt>
                <c:pt idx="335">
                  <c:v>2.5853624798781575E-3</c:v>
                </c:pt>
                <c:pt idx="336">
                  <c:v>2.5951684720874691E-3</c:v>
                </c:pt>
                <c:pt idx="337">
                  <c:v>2.6018695296337381E-3</c:v>
                </c:pt>
                <c:pt idx="338">
                  <c:v>2.6060375441049441E-3</c:v>
                </c:pt>
                <c:pt idx="339">
                  <c:v>2.6102274513554653E-3</c:v>
                </c:pt>
                <c:pt idx="340">
                  <c:v>2.6144419859754999E-3</c:v>
                </c:pt>
                <c:pt idx="341">
                  <c:v>2.6245084368479816E-3</c:v>
                </c:pt>
                <c:pt idx="342">
                  <c:v>2.6316018621716578E-3</c:v>
                </c:pt>
                <c:pt idx="343">
                  <c:v>2.635981324727111E-3</c:v>
                </c:pt>
                <c:pt idx="344">
                  <c:v>2.6404017066631058E-3</c:v>
                </c:pt>
                <c:pt idx="345">
                  <c:v>2.644862993093577E-3</c:v>
                </c:pt>
                <c:pt idx="346">
                  <c:v>2.6553086442206624E-3</c:v>
                </c:pt>
                <c:pt idx="347">
                  <c:v>2.6631051315936195E-3</c:v>
                </c:pt>
                <c:pt idx="348">
                  <c:v>2.6677618453415973E-3</c:v>
                </c:pt>
                <c:pt idx="349">
                  <c:v>2.6724557806957561E-3</c:v>
                </c:pt>
                <c:pt idx="350">
                  <c:v>2.6771863014268347E-3</c:v>
                </c:pt>
                <c:pt idx="351">
                  <c:v>2.6880075357614882E-3</c:v>
                </c:pt>
                <c:pt idx="352">
                  <c:v>2.6964612893320031E-3</c:v>
                </c:pt>
                <c:pt idx="353">
                  <c:v>2.7013649693032335E-3</c:v>
                </c:pt>
                <c:pt idx="354">
                  <c:v>2.7063012827484695E-3</c:v>
                </c:pt>
                <c:pt idx="355">
                  <c:v>2.7112695485932261E-3</c:v>
                </c:pt>
                <c:pt idx="356">
                  <c:v>2.7224266670047162E-3</c:v>
                </c:pt>
                <c:pt idx="357">
                  <c:v>2.7314482901798203E-3</c:v>
                </c:pt>
                <c:pt idx="358">
                  <c:v>2.7365658776052114E-3</c:v>
                </c:pt>
                <c:pt idx="359">
                  <c:v>2.7417111963993655E-3</c:v>
                </c:pt>
                <c:pt idx="360">
                  <c:v>2.7468835206235216E-3</c:v>
                </c:pt>
                <c:pt idx="361">
                  <c:v>2.7583358254948164E-3</c:v>
                </c:pt>
                <c:pt idx="362">
                  <c:v>2.76782812866793E-3</c:v>
                </c:pt>
                <c:pt idx="363">
                  <c:v>2.7731243665770973E-3</c:v>
                </c:pt>
                <c:pt idx="364">
                  <c:v>2.778443119648383E-3</c:v>
                </c:pt>
                <c:pt idx="365">
                  <c:v>2.7837836170607907E-3</c:v>
                </c:pt>
                <c:pt idx="366">
                  <c:v>2.795489494634873E-3</c:v>
                </c:pt>
                <c:pt idx="367">
                  <c:v>2.8053482110835912E-3</c:v>
                </c:pt>
                <c:pt idx="368">
                  <c:v>2.8107867458916254E-3</c:v>
                </c:pt>
                <c:pt idx="369">
                  <c:v>2.8162429851383416E-3</c:v>
                </c:pt>
                <c:pt idx="370">
                  <c:v>2.8217162964261537E-3</c:v>
                </c:pt>
                <c:pt idx="371">
                  <c:v>2.8336370564209334E-3</c:v>
                </c:pt>
                <c:pt idx="372">
                  <c:v>2.8437674374355445E-3</c:v>
                </c:pt>
                <c:pt idx="373">
                  <c:v>2.849316446358257E-3</c:v>
                </c:pt>
                <c:pt idx="374">
                  <c:v>2.8548786269682719E-3</c:v>
                </c:pt>
                <c:pt idx="375">
                  <c:v>2.8604533115421781E-3</c:v>
                </c:pt>
                <c:pt idx="376">
                  <c:v>2.8725545025276491E-3</c:v>
                </c:pt>
                <c:pt idx="377">
                  <c:v>2.8828635583500366E-3</c:v>
                </c:pt>
                <c:pt idx="378">
                  <c:v>2.8884905702285146E-3</c:v>
                </c:pt>
                <c:pt idx="379">
                  <c:v>2.8941259737279798E-3</c:v>
                </c:pt>
                <c:pt idx="380">
                  <c:v>2.8997690657882468E-3</c:v>
                </c:pt>
                <c:pt idx="381">
                  <c:v>2.9120157104339842E-3</c:v>
                </c:pt>
                <c:pt idx="382">
                  <c:v>2.9224040817197468E-3</c:v>
                </c:pt>
                <c:pt idx="383">
                  <c:v>2.9280748939634229E-3</c:v>
                </c:pt>
                <c:pt idx="384">
                  <c:v>2.933749070373031E-3</c:v>
                </c:pt>
                <c:pt idx="385">
                  <c:v>2.9394258725417561E-3</c:v>
                </c:pt>
                <c:pt idx="386">
                  <c:v>2.9517825031145891E-3</c:v>
                </c:pt>
                <c:pt idx="387">
                  <c:v>2.9621506705583651E-3</c:v>
                </c:pt>
                <c:pt idx="388">
                  <c:v>2.9678379771270703E-3</c:v>
                </c:pt>
                <c:pt idx="389">
                  <c:v>2.9735290039269121E-3</c:v>
                </c:pt>
                <c:pt idx="390">
                  <c:v>2.9758550077306047E-3</c:v>
                </c:pt>
                <c:pt idx="391">
                  <c:v>2.9781773783524659E-3</c:v>
                </c:pt>
                <c:pt idx="392">
                  <c:v>3.0020631932048281E-3</c:v>
                </c:pt>
                <c:pt idx="393">
                  <c:v>3.0077905642469159E-3</c:v>
                </c:pt>
                <c:pt idx="394">
                  <c:v>3.0135263776523051E-3</c:v>
                </c:pt>
                <c:pt idx="395">
                  <c:v>3.0192713285186741E-3</c:v>
                </c:pt>
                <c:pt idx="396">
                  <c:v>3.0318670040383419E-3</c:v>
                </c:pt>
                <c:pt idx="397">
                  <c:v>3.0423565880046141E-3</c:v>
                </c:pt>
                <c:pt idx="398">
                  <c:v>3.0481578321031959E-3</c:v>
                </c:pt>
                <c:pt idx="399">
                  <c:v>3.0539724919299224E-3</c:v>
                </c:pt>
                <c:pt idx="400">
                  <c:v>3.0598012984785795E-3</c:v>
                </c:pt>
                <c:pt idx="401">
                  <c:v>3.0891834758861834E-3</c:v>
                </c:pt>
                <c:pt idx="402">
                  <c:v>3.0951128008823246E-3</c:v>
                </c:pt>
                <c:pt idx="403">
                  <c:v>3.101061533184912E-3</c:v>
                </c:pt>
                <c:pt idx="404">
                  <c:v>3.1140268250154498E-3</c:v>
                </c:pt>
                <c:pt idx="405">
                  <c:v>3.1250660531036674E-3</c:v>
                </c:pt>
                <c:pt idx="406">
                  <c:v>3.1311233026516364E-3</c:v>
                </c:pt>
                <c:pt idx="407">
                  <c:v>3.1372034513451989E-3</c:v>
                </c:pt>
                <c:pt idx="408">
                  <c:v>3.1433060769533376E-3</c:v>
                </c:pt>
                <c:pt idx="409">
                  <c:v>3.1564985949268159E-3</c:v>
                </c:pt>
                <c:pt idx="410">
                  <c:v>3.1741413504679434E-3</c:v>
                </c:pt>
                <c:pt idx="411">
                  <c:v>3.1803697865773867E-3</c:v>
                </c:pt>
                <c:pt idx="412">
                  <c:v>3.1866176519121815E-3</c:v>
                </c:pt>
                <c:pt idx="413">
                  <c:v>3.2000188740030143E-3</c:v>
                </c:pt>
                <c:pt idx="414">
                  <c:v>3.2117943853633151E-3</c:v>
                </c:pt>
                <c:pt idx="415">
                  <c:v>3.2181326029338308E-3</c:v>
                </c:pt>
                <c:pt idx="416">
                  <c:v>3.2244875091445146E-3</c:v>
                </c:pt>
                <c:pt idx="417">
                  <c:v>3.2308586357157054E-3</c:v>
                </c:pt>
                <c:pt idx="418">
                  <c:v>3.244442231877222E-3</c:v>
                </c:pt>
                <c:pt idx="419">
                  <c:v>3.2564958648384611E-3</c:v>
                </c:pt>
                <c:pt idx="420">
                  <c:v>3.2629409538407908E-3</c:v>
                </c:pt>
                <c:pt idx="421">
                  <c:v>3.2693993844171028E-3</c:v>
                </c:pt>
                <c:pt idx="422">
                  <c:v>3.2758706652499447E-3</c:v>
                </c:pt>
                <c:pt idx="423">
                  <c:v>3.2896099842926419E-3</c:v>
                </c:pt>
                <c:pt idx="424">
                  <c:v>3.3018743495759786E-3</c:v>
                </c:pt>
                <c:pt idx="425">
                  <c:v>3.3084023967070034E-3</c:v>
                </c:pt>
                <c:pt idx="426">
                  <c:v>3.3149402770543514E-3</c:v>
                </c:pt>
                <c:pt idx="427">
                  <c:v>3.3214875050012159E-3</c:v>
                </c:pt>
                <c:pt idx="428">
                  <c:v>3.3353558171733025E-3</c:v>
                </c:pt>
                <c:pt idx="429">
                  <c:v>3.3477626761094555E-3</c:v>
                </c:pt>
                <c:pt idx="430">
                  <c:v>3.3543512823160427E-3</c:v>
                </c:pt>
                <c:pt idx="431">
                  <c:v>3.3609471057881E-3</c:v>
                </c:pt>
                <c:pt idx="432">
                  <c:v>3.3675497886996395E-3</c:v>
                </c:pt>
                <c:pt idx="433">
                  <c:v>3.3815257559914706E-3</c:v>
                </c:pt>
                <c:pt idx="434">
                  <c:v>3.3940218827412908E-3</c:v>
                </c:pt>
                <c:pt idx="435">
                  <c:v>3.4006534199826051E-3</c:v>
                </c:pt>
                <c:pt idx="436">
                  <c:v>3.4072896244207404E-3</c:v>
                </c:pt>
                <c:pt idx="437">
                  <c:v>3.4139301231338385E-3</c:v>
                </c:pt>
                <c:pt idx="438">
                  <c:v>3.4279948706002652E-3</c:v>
                </c:pt>
                <c:pt idx="439">
                  <c:v>3.4405275267981135E-3</c:v>
                </c:pt>
                <c:pt idx="440">
                  <c:v>3.447183827559101E-3</c:v>
                </c:pt>
                <c:pt idx="441">
                  <c:v>3.4538421397640314E-3</c:v>
                </c:pt>
                <c:pt idx="442">
                  <c:v>3.4605020753910162E-3</c:v>
                </c:pt>
                <c:pt idx="443">
                  <c:v>3.4746366196797018E-3</c:v>
                </c:pt>
                <c:pt idx="444">
                  <c:v>3.4871502161603293E-3</c:v>
                </c:pt>
                <c:pt idx="445">
                  <c:v>3.4938123730487354E-3</c:v>
                </c:pt>
                <c:pt idx="446">
                  <c:v>3.5004737799159457E-3</c:v>
                </c:pt>
                <c:pt idx="447">
                  <c:v>3.5071340336352225E-3</c:v>
                </c:pt>
                <c:pt idx="448">
                  <c:v>3.5213193106973708E-3</c:v>
                </c:pt>
                <c:pt idx="449">
                  <c:v>3.5337553789783838E-3</c:v>
                </c:pt>
                <c:pt idx="450">
                  <c:v>3.5404040390988128E-3</c:v>
                </c:pt>
                <c:pt idx="451">
                  <c:v>3.5470508530775911E-3</c:v>
                </c:pt>
                <c:pt idx="452">
                  <c:v>3.553697183902688E-3</c:v>
                </c:pt>
                <c:pt idx="453">
                  <c:v>3.5565562854808714E-3</c:v>
                </c:pt>
                <c:pt idx="454">
                  <c:v>3.5803052469857355E-3</c:v>
                </c:pt>
                <c:pt idx="455">
                  <c:v>3.58696991842512E-3</c:v>
                </c:pt>
                <c:pt idx="456">
                  <c:v>3.5936424715806064E-3</c:v>
                </c:pt>
                <c:pt idx="457">
                  <c:v>3.6003243317567807E-3</c:v>
                </c:pt>
                <c:pt idx="458">
                  <c:v>3.6146510267147242E-3</c:v>
                </c:pt>
                <c:pt idx="459">
                  <c:v>3.6271736604165505E-3</c:v>
                </c:pt>
                <c:pt idx="460">
                  <c:v>3.6339237469244874E-3</c:v>
                </c:pt>
                <c:pt idx="461">
                  <c:v>3.6406918792817322E-3</c:v>
                </c:pt>
                <c:pt idx="462">
                  <c:v>3.647479545130952E-3</c:v>
                </c:pt>
                <c:pt idx="463">
                  <c:v>3.6619728544691711E-3</c:v>
                </c:pt>
                <c:pt idx="464">
                  <c:v>3.6748556080701484E-3</c:v>
                </c:pt>
                <c:pt idx="465">
                  <c:v>3.6817635678003061E-3</c:v>
                </c:pt>
                <c:pt idx="466">
                  <c:v>3.688700173957065E-3</c:v>
                </c:pt>
                <c:pt idx="467">
                  <c:v>3.6956669765498603E-3</c:v>
                </c:pt>
                <c:pt idx="468">
                  <c:v>3.7103948194363357E-3</c:v>
                </c:pt>
                <c:pt idx="469">
                  <c:v>3.7238674634033982E-3</c:v>
                </c:pt>
                <c:pt idx="470">
                  <c:v>3.7310083329080918E-3</c:v>
                </c:pt>
                <c:pt idx="471">
                  <c:v>3.7381860162025004E-3</c:v>
                </c:pt>
                <c:pt idx="472">
                  <c:v>3.745399240060716E-3</c:v>
                </c:pt>
                <c:pt idx="473">
                  <c:v>3.7604120741806185E-3</c:v>
                </c:pt>
                <c:pt idx="474">
                  <c:v>3.7745817872738624E-3</c:v>
                </c:pt>
                <c:pt idx="475">
                  <c:v>3.7819533262106043E-3</c:v>
                </c:pt>
                <c:pt idx="476">
                  <c:v>3.7893525927337099E-3</c:v>
                </c:pt>
                <c:pt idx="477">
                  <c:v>3.7967782557359006E-3</c:v>
                </c:pt>
                <c:pt idx="478">
                  <c:v>3.8120217462248311E-3</c:v>
                </c:pt>
                <c:pt idx="479">
                  <c:v>3.8267179608845198E-3</c:v>
                </c:pt>
                <c:pt idx="480">
                  <c:v>3.8342553501546188E-3</c:v>
                </c:pt>
                <c:pt idx="481">
                  <c:v>3.8418109755384874E-3</c:v>
                </c:pt>
                <c:pt idx="482">
                  <c:v>3.8493834480150635E-3</c:v>
                </c:pt>
                <c:pt idx="483">
                  <c:v>3.8647852456416549E-3</c:v>
                </c:pt>
                <c:pt idx="484">
                  <c:v>3.8798137387706703E-3</c:v>
                </c:pt>
                <c:pt idx="485">
                  <c:v>3.8874493217284705E-3</c:v>
                </c:pt>
                <c:pt idx="486">
                  <c:v>3.8950932438444573E-3</c:v>
                </c:pt>
                <c:pt idx="487">
                  <c:v>3.9027440581566272E-3</c:v>
                </c:pt>
                <c:pt idx="488">
                  <c:v>3.9182314848860943E-3</c:v>
                </c:pt>
                <c:pt idx="489">
                  <c:v>3.9333870083433399E-3</c:v>
                </c:pt>
                <c:pt idx="490">
                  <c:v>3.9410502894184742E-3</c:v>
                </c:pt>
                <c:pt idx="491">
                  <c:v>3.9487116070402086E-3</c:v>
                </c:pt>
                <c:pt idx="492">
                  <c:v>3.9563694562845773E-3</c:v>
                </c:pt>
                <c:pt idx="493">
                  <c:v>3.9718699044819488E-3</c:v>
                </c:pt>
                <c:pt idx="494">
                  <c:v>3.986954739055899E-3</c:v>
                </c:pt>
                <c:pt idx="495">
                  <c:v>3.9945905048294345E-3</c:v>
                </c:pt>
                <c:pt idx="496">
                  <c:v>4.0022225622770502E-3</c:v>
                </c:pt>
                <c:pt idx="497">
                  <c:v>4.009851171494252E-3</c:v>
                </c:pt>
                <c:pt idx="498">
                  <c:v>4.0253407019218658E-3</c:v>
                </c:pt>
                <c:pt idx="499">
                  <c:v>4.0403363934603427E-3</c:v>
                </c:pt>
                <c:pt idx="500">
                  <c:v>4.0479517284495812E-3</c:v>
                </c:pt>
                <c:pt idx="501">
                  <c:v>4.0555652150773558E-3</c:v>
                </c:pt>
                <c:pt idx="502">
                  <c:v>4.0631771265388318E-3</c:v>
                </c:pt>
                <c:pt idx="503">
                  <c:v>4.0786691819422443E-3</c:v>
                </c:pt>
                <c:pt idx="504">
                  <c:v>4.0936145501224647E-3</c:v>
                </c:pt>
                <c:pt idx="505">
                  <c:v>4.1012227491821571E-3</c:v>
                </c:pt>
                <c:pt idx="506">
                  <c:v>4.108831051550554E-3</c:v>
                </c:pt>
                <c:pt idx="507">
                  <c:v>4.116439743525325E-3</c:v>
                </c:pt>
                <c:pt idx="508">
                  <c:v>4.131947845397145E-3</c:v>
                </c:pt>
                <c:pt idx="509">
                  <c:v>4.1468841989628523E-3</c:v>
                </c:pt>
                <c:pt idx="510">
                  <c:v>4.1544991989584685E-3</c:v>
                </c:pt>
                <c:pt idx="511">
                  <c:v>4.1621163456625398E-3</c:v>
                </c:pt>
                <c:pt idx="512">
                  <c:v>4.169735938478746E-3</c:v>
                </c:pt>
                <c:pt idx="513">
                  <c:v>4.1852736629728717E-3</c:v>
                </c:pt>
                <c:pt idx="514">
                  <c:v>4.2002448264695938E-3</c:v>
                </c:pt>
                <c:pt idx="515">
                  <c:v>4.2078811634267774E-3</c:v>
                </c:pt>
                <c:pt idx="516">
                  <c:v>4.21552146399937E-3</c:v>
                </c:pt>
                <c:pt idx="517">
                  <c:v>4.2231657088708779E-3</c:v>
                </c:pt>
                <c:pt idx="518">
                  <c:v>4.2767842497833195E-3</c:v>
                </c:pt>
                <c:pt idx="519">
                  <c:v>4.3305885733453007E-3</c:v>
                </c:pt>
                <c:pt idx="520">
                  <c:v>4.3845722303688956E-3</c:v>
                </c:pt>
                <c:pt idx="521">
                  <c:v>4.438728874501403E-3</c:v>
                </c:pt>
                <c:pt idx="522">
                  <c:v>4.4930522622432956E-3</c:v>
                </c:pt>
                <c:pt idx="523">
                  <c:v>4.547536252965746E-3</c:v>
                </c:pt>
                <c:pt idx="524">
                  <c:v>4.6021748089283658E-3</c:v>
                </c:pt>
                <c:pt idx="525">
                  <c:v>4.6569619952993501E-3</c:v>
                </c:pt>
                <c:pt idx="526">
                  <c:v>4.7118919801738763E-3</c:v>
                </c:pt>
                <c:pt idx="527">
                  <c:v>4.7669590345955672E-3</c:v>
                </c:pt>
                <c:pt idx="528">
                  <c:v>4.8221575325761989E-3</c:v>
                </c:pt>
                <c:pt idx="529">
                  <c:v>4.8774819511171663E-3</c:v>
                </c:pt>
                <c:pt idx="530">
                  <c:v>4.9489645570426049E-3</c:v>
                </c:pt>
                <c:pt idx="531">
                  <c:v>5.0045520599861486E-3</c:v>
                </c:pt>
                <c:pt idx="532">
                  <c:v>5.0602484889710657E-3</c:v>
                </c:pt>
                <c:pt idx="533">
                  <c:v>5.1160487465126353E-3</c:v>
                </c:pt>
                <c:pt idx="534">
                  <c:v>5.1719478376627505E-3</c:v>
                </c:pt>
                <c:pt idx="535">
                  <c:v>5.2279408700336618E-3</c:v>
                </c:pt>
                <c:pt idx="536">
                  <c:v>5.2840230538221565E-3</c:v>
                </c:pt>
                <c:pt idx="537">
                  <c:v>5.3401897018352578E-3</c:v>
                </c:pt>
                <c:pt idx="538">
                  <c:v>5.3964362295157078E-3</c:v>
                </c:pt>
                <c:pt idx="539">
                  <c:v>5.4527581549668009E-3</c:v>
                </c:pt>
                <c:pt idx="540">
                  <c:v>5.5091510989787361E-3</c:v>
                </c:pt>
                <c:pt idx="541">
                  <c:v>5.5656107850556242E-3</c:v>
                </c:pt>
                <c:pt idx="542">
                  <c:v>5.6221330394409762E-3</c:v>
                </c:pt>
                <c:pt idx="543">
                  <c:v>5.7028357365520987E-3</c:v>
                </c:pt>
                <c:pt idx="544">
                  <c:v>5.735349071974938E-3</c:v>
                </c:pt>
                <c:pt idx="545">
                  <c:v>5.7920350165552035E-3</c:v>
                </c:pt>
                <c:pt idx="546">
                  <c:v>5.852893668581583E-3</c:v>
                </c:pt>
                <c:pt idx="547">
                  <c:v>5.9055439497491856E-3</c:v>
                </c:pt>
                <c:pt idx="548">
                  <c:v>5.9623597219747616E-3</c:v>
                </c:pt>
                <c:pt idx="549">
                  <c:v>6.0192117252313732E-3</c:v>
                </c:pt>
                <c:pt idx="550">
                  <c:v>6.0760966086735348E-3</c:v>
                </c:pt>
                <c:pt idx="551">
                  <c:v>6.1330111244471625E-3</c:v>
                </c:pt>
                <c:pt idx="552">
                  <c:v>6.1899521277170196E-3</c:v>
                </c:pt>
                <c:pt idx="553">
                  <c:v>6.2469165766978621E-3</c:v>
                </c:pt>
                <c:pt idx="554">
                  <c:v>6.3039015326823199E-3</c:v>
                </c:pt>
                <c:pt idx="555">
                  <c:v>6.3609041600694296E-3</c:v>
                </c:pt>
                <c:pt idx="556">
                  <c:v>6.4054850496217371E-3</c:v>
                </c:pt>
                <c:pt idx="557">
                  <c:v>6.4749516023647011E-3</c:v>
                </c:pt>
                <c:pt idx="558">
                  <c:v>6.5319912618734856E-3</c:v>
                </c:pt>
                <c:pt idx="559">
                  <c:v>6.5890382820469363E-3</c:v>
                </c:pt>
                <c:pt idx="560">
                  <c:v>6.6460903432639367E-3</c:v>
                </c:pt>
                <c:pt idx="561">
                  <c:v>6.7031452291888161E-3</c:v>
                </c:pt>
                <c:pt idx="562">
                  <c:v>6.7602008268014069E-3</c:v>
                </c:pt>
                <c:pt idx="563">
                  <c:v>6.8172551264255787E-3</c:v>
                </c:pt>
                <c:pt idx="564">
                  <c:v>6.8743062217608173E-3</c:v>
                </c:pt>
                <c:pt idx="565">
                  <c:v>6.918926388130975E-3</c:v>
                </c:pt>
                <c:pt idx="566">
                  <c:v>6.9883916914174034E-3</c:v>
                </c:pt>
                <c:pt idx="567">
                  <c:v>7.0454227702824168E-3</c:v>
                </c:pt>
                <c:pt idx="568">
                  <c:v>7.1024440540068193E-3</c:v>
                </c:pt>
                <c:pt idx="569">
                  <c:v>7.1594545761902448E-3</c:v>
                </c:pt>
                <c:pt idx="570">
                  <c:v>7.2164547434985654E-3</c:v>
                </c:pt>
                <c:pt idx="571">
                  <c:v>7.2734445976976097E-3</c:v>
                </c:pt>
                <c:pt idx="572">
                  <c:v>7.3304242298323687E-3</c:v>
                </c:pt>
                <c:pt idx="573">
                  <c:v>7.3873938309162602E-3</c:v>
                </c:pt>
                <c:pt idx="574">
                  <c:v>7.4443536919592259E-3</c:v>
                </c:pt>
                <c:pt idx="575">
                  <c:v>7.5013042039966983E-3</c:v>
                </c:pt>
                <c:pt idx="576">
                  <c:v>7.55824585811857E-3</c:v>
                </c:pt>
                <c:pt idx="577">
                  <c:v>7.6151792454977295E-3</c:v>
                </c:pt>
                <c:pt idx="578">
                  <c:v>7.6597373656237559E-3</c:v>
                </c:pt>
                <c:pt idx="579">
                  <c:v>7.7290240853075858E-3</c:v>
                </c:pt>
                <c:pt idx="580">
                  <c:v>7.7859372207582187E-3</c:v>
                </c:pt>
                <c:pt idx="581">
                  <c:v>7.8428454555630762E-3</c:v>
                </c:pt>
                <c:pt idx="582">
                  <c:v>7.9158788919509743E-3</c:v>
                </c:pt>
                <c:pt idx="583">
                  <c:v>7.9727752683012333E-3</c:v>
                </c:pt>
                <c:pt idx="584">
                  <c:v>8.0296702203162106E-3</c:v>
                </c:pt>
                <c:pt idx="585">
                  <c:v>8.0865651921932184E-3</c:v>
                </c:pt>
                <c:pt idx="586">
                  <c:v>8.1434617290259536E-3</c:v>
                </c:pt>
                <c:pt idx="587">
                  <c:v>8.2003614768334076E-3</c:v>
                </c:pt>
                <c:pt idx="588">
                  <c:v>8.2572661825898713E-3</c:v>
                </c:pt>
                <c:pt idx="589">
                  <c:v>8.3141776942523109E-3</c:v>
                </c:pt>
                <c:pt idx="590">
                  <c:v>8.3710979607901498E-3</c:v>
                </c:pt>
                <c:pt idx="591">
                  <c:v>8.4321906367183994E-3</c:v>
                </c:pt>
                <c:pt idx="592">
                  <c:v>8.4891399124061902E-3</c:v>
                </c:pt>
                <c:pt idx="593">
                  <c:v>8.5461046924004552E-3</c:v>
                </c:pt>
                <c:pt idx="594">
                  <c:v>8.6030873233864415E-3</c:v>
                </c:pt>
                <c:pt idx="595">
                  <c:v>8.6600902529341672E-3</c:v>
                </c:pt>
                <c:pt idx="596">
                  <c:v>8.7171160295278979E-3</c:v>
                </c:pt>
                <c:pt idx="597">
                  <c:v>8.7741673025969399E-3</c:v>
                </c:pt>
                <c:pt idx="598">
                  <c:v>8.8475608415215182E-3</c:v>
                </c:pt>
                <c:pt idx="599">
                  <c:v>8.8883574407724736E-3</c:v>
                </c:pt>
                <c:pt idx="600">
                  <c:v>8.9455021097224908E-3</c:v>
                </c:pt>
                <c:pt idx="601">
                  <c:v>9.0026838828940626E-3</c:v>
                </c:pt>
                <c:pt idx="602">
                  <c:v>9.0599059148807112E-3</c:v>
                </c:pt>
                <c:pt idx="603">
                  <c:v>9.1171714613987927E-3</c:v>
                </c:pt>
                <c:pt idx="604">
                  <c:v>9.1744838793176246E-3</c:v>
                </c:pt>
                <c:pt idx="605">
                  <c:v>9.2318466266900663E-3</c:v>
                </c:pt>
                <c:pt idx="606">
                  <c:v>9.2892632627830981E-3</c:v>
                </c:pt>
                <c:pt idx="607">
                  <c:v>9.3467374481092675E-3</c:v>
                </c:pt>
                <c:pt idx="608">
                  <c:v>9.4042729444568339E-3</c:v>
                </c:pt>
                <c:pt idx="609">
                  <c:v>9.4618736149220863E-3</c:v>
                </c:pt>
                <c:pt idx="610">
                  <c:v>9.5195434239397098E-3</c:v>
                </c:pt>
                <c:pt idx="611">
                  <c:v>9.5772864373161928E-3</c:v>
                </c:pt>
                <c:pt idx="612">
                  <c:v>9.6351068222597508E-3</c:v>
                </c:pt>
                <c:pt idx="613">
                  <c:v>9.6930088474150595E-3</c:v>
                </c:pt>
                <c:pt idx="614">
                  <c:v>9.7509968828942573E-3</c:v>
                </c:pt>
                <c:pt idx="615">
                  <c:v>9.8090754003101535E-3</c:v>
                </c:pt>
                <c:pt idx="616">
                  <c:v>9.8672489728102893E-3</c:v>
                </c:pt>
                <c:pt idx="617">
                  <c:v>9.9255222751094899E-3</c:v>
                </c:pt>
                <c:pt idx="618">
                  <c:v>9.9839000835248021E-3</c:v>
                </c:pt>
                <c:pt idx="619">
                  <c:v>1.0042387276009347E-2</c:v>
                </c:pt>
                <c:pt idx="620">
                  <c:v>1.0100988832187052E-2</c:v>
                </c:pt>
                <c:pt idx="621">
                  <c:v>1.0159708862043057E-2</c:v>
                </c:pt>
                <c:pt idx="622">
                  <c:v>1.0218545539170577E-2</c:v>
                </c:pt>
                <c:pt idx="623">
                  <c:v>1.0277494711094307E-2</c:v>
                </c:pt>
                <c:pt idx="624">
                  <c:v>1.0336552158958599E-2</c:v>
                </c:pt>
                <c:pt idx="625">
                  <c:v>1.0395713601982697E-2</c:v>
                </c:pt>
                <c:pt idx="626">
                  <c:v>1.0454974697436711E-2</c:v>
                </c:pt>
                <c:pt idx="627">
                  <c:v>1.051433104062021E-2</c:v>
                </c:pt>
                <c:pt idx="628">
                  <c:v>1.0573778164839075E-2</c:v>
                </c:pt>
                <c:pt idx="629">
                  <c:v>1.0633311541383439E-2</c:v>
                </c:pt>
                <c:pt idx="630">
                  <c:v>1.0692926579504977E-2</c:v>
                </c:pt>
                <c:pt idx="631">
                  <c:v>1.0752618626395495E-2</c:v>
                </c:pt>
                <c:pt idx="632">
                  <c:v>1.0812382967164001E-2</c:v>
                </c:pt>
                <c:pt idx="633">
                  <c:v>1.0872214824816174E-2</c:v>
                </c:pt>
                <c:pt idx="634">
                  <c:v>1.0940670553973344E-2</c:v>
                </c:pt>
                <c:pt idx="635">
                  <c:v>1.1000630715939576E-2</c:v>
                </c:pt>
                <c:pt idx="636">
                  <c:v>1.1060642976825085E-2</c:v>
                </c:pt>
                <c:pt idx="637">
                  <c:v>1.1120702302117829E-2</c:v>
                </c:pt>
                <c:pt idx="638">
                  <c:v>1.1180803595091706E-2</c:v>
                </c:pt>
                <c:pt idx="639">
                  <c:v>1.124094169678559E-2</c:v>
                </c:pt>
                <c:pt idx="640">
                  <c:v>1.1301111385984762E-2</c:v>
                </c:pt>
                <c:pt idx="641">
                  <c:v>1.1361307379198203E-2</c:v>
                </c:pt>
                <c:pt idx="642">
                  <c:v>1.1421524330640238E-2</c:v>
                </c:pt>
                <c:pt idx="643">
                  <c:v>1.1477260524071576E-2</c:v>
                </c:pt>
                <c:pt idx="644">
                  <c:v>1.1537505240802465E-2</c:v>
                </c:pt>
                <c:pt idx="645">
                  <c:v>1.1597754972849516E-2</c:v>
                </c:pt>
                <c:pt idx="646">
                  <c:v>1.1658004119077393E-2</c:v>
                </c:pt>
                <c:pt idx="647">
                  <c:v>1.1718247015796525E-2</c:v>
                </c:pt>
                <c:pt idx="648">
                  <c:v>1.1778477936746022E-2</c:v>
                </c:pt>
                <c:pt idx="649">
                  <c:v>1.185589077183706E-2</c:v>
                </c:pt>
                <c:pt idx="650">
                  <c:v>1.1916072481112478E-2</c:v>
                </c:pt>
                <c:pt idx="651">
                  <c:v>1.1976222958980954E-2</c:v>
                </c:pt>
                <c:pt idx="652">
                  <c:v>1.2036336210816545E-2</c:v>
                </c:pt>
                <c:pt idx="653">
                  <c:v>1.2096406179329784E-2</c:v>
                </c:pt>
                <c:pt idx="654">
                  <c:v>1.2156426744553455E-2</c:v>
                </c:pt>
                <c:pt idx="655">
                  <c:v>1.2216391723825066E-2</c:v>
                </c:pt>
                <c:pt idx="656">
                  <c:v>1.2276294871772616E-2</c:v>
                </c:pt>
                <c:pt idx="657">
                  <c:v>1.233612988030036E-2</c:v>
                </c:pt>
                <c:pt idx="658">
                  <c:v>1.2395890378573481E-2</c:v>
                </c:pt>
                <c:pt idx="659">
                  <c:v>1.2455569933004944E-2</c:v>
                </c:pt>
                <c:pt idx="660">
                  <c:v>1.2515162047242583E-2</c:v>
                </c:pt>
                <c:pt idx="661">
                  <c:v>1.257466016215442E-2</c:v>
                </c:pt>
                <c:pt idx="662">
                  <c:v>1.263405765581925E-2</c:v>
                </c:pt>
                <c:pt idx="663">
                  <c:v>1.2693347843511973E-2</c:v>
                </c:pt>
                <c:pt idx="664">
                  <c:v>1.2752523977694606E-2</c:v>
                </c:pt>
                <c:pt idx="665">
                  <c:v>1.281157924800359E-2</c:v>
                </c:pt>
                <c:pt idx="666">
                  <c:v>1.2870506781241683E-2</c:v>
                </c:pt>
                <c:pt idx="667">
                  <c:v>1.2929299641366564E-2</c:v>
                </c:pt>
                <c:pt idx="668">
                  <c:v>1.2987950829482967E-2</c:v>
                </c:pt>
                <c:pt idx="669">
                  <c:v>1.30464532838339E-2</c:v>
                </c:pt>
                <c:pt idx="670">
                  <c:v>1.3104799879792997E-2</c:v>
                </c:pt>
                <c:pt idx="671">
                  <c:v>1.3162983429857718E-2</c:v>
                </c:pt>
                <c:pt idx="672">
                  <c:v>1.3220996683641911E-2</c:v>
                </c:pt>
                <c:pt idx="673">
                  <c:v>1.3278833747447772E-2</c:v>
                </c:pt>
                <c:pt idx="674">
                  <c:v>1.3336494383189144E-2</c:v>
                </c:pt>
                <c:pt idx="675">
                  <c:v>1.339397982001673E-2</c:v>
                </c:pt>
                <c:pt idx="676">
                  <c:v>1.3451291344802946E-2</c:v>
                </c:pt>
                <c:pt idx="677">
                  <c:v>1.3508430302159006E-2</c:v>
                </c:pt>
                <c:pt idx="678">
                  <c:v>1.3565398094446757E-2</c:v>
                </c:pt>
                <c:pt idx="679">
                  <c:v>1.3622196181793996E-2</c:v>
                </c:pt>
                <c:pt idx="680">
                  <c:v>1.3678826082107402E-2</c:v>
                </c:pt>
                <c:pt idx="681">
                  <c:v>1.3735289371086543E-2</c:v>
                </c:pt>
                <c:pt idx="682">
                  <c:v>1.3791587682237464E-2</c:v>
                </c:pt>
                <c:pt idx="683">
                  <c:v>1.3847722706886697E-2</c:v>
                </c:pt>
                <c:pt idx="684">
                  <c:v>1.3903696194193521E-2</c:v>
                </c:pt>
                <c:pt idx="685">
                  <c:v>1.3959509951163334E-2</c:v>
                </c:pt>
                <c:pt idx="686">
                  <c:v>1.4015165842662752E-2</c:v>
                </c:pt>
                <c:pt idx="687">
                  <c:v>1.407066579142969E-2</c:v>
                </c:pt>
                <c:pt idx="688">
                  <c:v>1.4126011778088032E-2</c:v>
                </c:pt>
                <c:pt idx="689">
                  <c:v>1.4181205841160333E-2</c:v>
                </c:pt>
                <c:pt idx="690">
                  <c:v>1.4236250077080305E-2</c:v>
                </c:pt>
                <c:pt idx="691">
                  <c:v>1.42911466402053E-2</c:v>
                </c:pt>
                <c:pt idx="692">
                  <c:v>1.4345897742829225E-2</c:v>
                </c:pt>
                <c:pt idx="693">
                  <c:v>1.4400505655195033E-2</c:v>
                </c:pt>
                <c:pt idx="694">
                  <c:v>1.4454972705506547E-2</c:v>
                </c:pt>
                <c:pt idx="695">
                  <c:v>1.4509301279941378E-2</c:v>
                </c:pt>
                <c:pt idx="696">
                  <c:v>1.456349382266363E-2</c:v>
                </c:pt>
                <c:pt idx="697">
                  <c:v>1.4617552835834411E-2</c:v>
                </c:pt>
                <c:pt idx="698">
                  <c:v>1.4671480879626069E-2</c:v>
                </c:pt>
                <c:pt idx="699">
                  <c:v>1.4725280572233141E-2</c:v>
                </c:pt>
                <c:pt idx="700">
                  <c:v>1.4778954589884184E-2</c:v>
                </c:pt>
                <c:pt idx="701">
                  <c:v>1.4848703231845213E-2</c:v>
                </c:pt>
                <c:pt idx="702">
                  <c:v>1.4885936595478466E-2</c:v>
                </c:pt>
                <c:pt idx="703">
                  <c:v>1.4939250226159707E-2</c:v>
                </c:pt>
                <c:pt idx="704">
                  <c:v>1.4992449467385014E-2</c:v>
                </c:pt>
                <c:pt idx="705">
                  <c:v>1.5045537285735011E-2</c:v>
                </c:pt>
                <c:pt idx="706">
                  <c:v>1.5098516705896828E-2</c:v>
                </c:pt>
                <c:pt idx="707">
                  <c:v>1.5151390810675493E-2</c:v>
                </c:pt>
                <c:pt idx="708">
                  <c:v>1.5204162741005748E-2</c:v>
                </c:pt>
                <c:pt idx="709">
                  <c:v>1.5256835695964543E-2</c:v>
                </c:pt>
                <c:pt idx="710">
                  <c:v>1.5309412932782856E-2</c:v>
                </c:pt>
                <c:pt idx="711">
                  <c:v>1.5361897766856425E-2</c:v>
                </c:pt>
                <c:pt idx="712">
                  <c:v>1.541429357175911E-2</c:v>
                </c:pt>
                <c:pt idx="713">
                  <c:v>1.5466603779255152E-2</c:v>
                </c:pt>
                <c:pt idx="714">
                  <c:v>1.5518831879309471E-2</c:v>
                </c:pt>
                <c:pt idx="715">
                  <c:v>1.5570981420100806E-2</c:v>
                </c:pt>
                <c:pt idx="716">
                  <c:v>1.5623056008034632E-2</c:v>
                </c:pt>
                <c:pt idx="717">
                  <c:v>1.5675059307753671E-2</c:v>
                </c:pt>
                <c:pt idx="718">
                  <c:v>1.5726995042151047E-2</c:v>
                </c:pt>
                <c:pt idx="719">
                  <c:v>1.5778866992382748E-2</c:v>
                </c:pt>
                <c:pt idx="720">
                  <c:v>1.5830678997880123E-2</c:v>
                </c:pt>
                <c:pt idx="721">
                  <c:v>1.588243495636148E-2</c:v>
                </c:pt>
                <c:pt idx="722">
                  <c:v>1.5934138823845898E-2</c:v>
                </c:pt>
                <c:pt idx="723">
                  <c:v>1.5985794614664598E-2</c:v>
                </c:pt>
                <c:pt idx="724">
                  <c:v>1.603740640147519E-2</c:v>
                </c:pt>
                <c:pt idx="725">
                  <c:v>1.6088977643495685E-2</c:v>
                </c:pt>
                <c:pt idx="726">
                  <c:v>1.6140505580605834E-2</c:v>
                </c:pt>
                <c:pt idx="727">
                  <c:v>1.6191983530245382E-2</c:v>
                </c:pt>
                <c:pt idx="728">
                  <c:v>1.6243404653346057E-2</c:v>
                </c:pt>
                <c:pt idx="729">
                  <c:v>1.6294762039841697E-2</c:v>
                </c:pt>
                <c:pt idx="730">
                  <c:v>1.6346048708654016E-2</c:v>
                </c:pt>
                <c:pt idx="731">
                  <c:v>1.6397257607681417E-2</c:v>
                </c:pt>
                <c:pt idx="732">
                  <c:v>1.6448381613783692E-2</c:v>
                </c:pt>
                <c:pt idx="733">
                  <c:v>1.6499413532772799E-2</c:v>
                </c:pt>
                <c:pt idx="734">
                  <c:v>1.6550346099399076E-2</c:v>
                </c:pt>
                <c:pt idx="735">
                  <c:v>1.6601171977342257E-2</c:v>
                </c:pt>
                <c:pt idx="736">
                  <c:v>1.6651883759199876E-2</c:v>
                </c:pt>
                <c:pt idx="737">
                  <c:v>1.6702473966479583E-2</c:v>
                </c:pt>
                <c:pt idx="738">
                  <c:v>1.6752935049587987E-2</c:v>
                </c:pt>
                <c:pt idx="739">
                  <c:v>1.6803259387824308E-2</c:v>
                </c:pt>
                <c:pt idx="740">
                  <c:v>1.6853439289372267E-2</c:v>
                </c:pt>
                <c:pt idx="741">
                  <c:v>1.6903466991294174E-2</c:v>
                </c:pt>
                <c:pt idx="742">
                  <c:v>1.6953334659523263E-2</c:v>
                </c:pt>
                <c:pt idx="743">
                  <c:v>1.7003034388859969E-2</c:v>
                </c:pt>
                <c:pt idx="744">
                  <c:v>1.7052558202967333E-2</c:v>
                </c:pt>
                <c:pt idx="745">
                  <c:v>1.7101898054367053E-2</c:v>
                </c:pt>
                <c:pt idx="746">
                  <c:v>1.7151045824436429E-2</c:v>
                </c:pt>
                <c:pt idx="747">
                  <c:v>1.7199993323407683E-2</c:v>
                </c:pt>
                <c:pt idx="748">
                  <c:v>1.7248732290364711E-2</c:v>
                </c:pt>
                <c:pt idx="749">
                  <c:v>1.7297254393245448E-2</c:v>
                </c:pt>
                <c:pt idx="750">
                  <c:v>1.7345551228840596E-2</c:v>
                </c:pt>
                <c:pt idx="751">
                  <c:v>1.7393614322796659E-2</c:v>
                </c:pt>
                <c:pt idx="752">
                  <c:v>1.7456097551363441E-2</c:v>
                </c:pt>
                <c:pt idx="753">
                  <c:v>1.7489005032666916E-2</c:v>
                </c:pt>
                <c:pt idx="754">
                  <c:v>1.7536315344177066E-2</c:v>
                </c:pt>
                <c:pt idx="755">
                  <c:v>1.7583357305249674E-2</c:v>
                </c:pt>
                <c:pt idx="756">
                  <c:v>1.7630122085864626E-2</c:v>
                </c:pt>
                <c:pt idx="757">
                  <c:v>1.7676600784887628E-2</c:v>
                </c:pt>
                <c:pt idx="758">
                  <c:v>1.7722784430078305E-2</c:v>
                </c:pt>
                <c:pt idx="759">
                  <c:v>1.7768663978100493E-2</c:v>
                </c:pt>
                <c:pt idx="760">
                  <c:v>1.7814230314532758E-2</c:v>
                </c:pt>
                <c:pt idx="761">
                  <c:v>1.7859474253880212E-2</c:v>
                </c:pt>
                <c:pt idx="762">
                  <c:v>1.7904386539588979E-2</c:v>
                </c:pt>
                <c:pt idx="763">
                  <c:v>1.7948957844058446E-2</c:v>
                </c:pt>
                <c:pt idx="764">
                  <c:v>1.7993178768658795E-2</c:v>
                </c:pt>
                <c:pt idx="765">
                  <c:v>1.8037039843746983E-2</c:v>
                </c:pt>
                <c:pt idx="766">
                  <c:v>1.8080531528684704E-2</c:v>
                </c:pt>
                <c:pt idx="767">
                  <c:v>1.8123644211857876E-2</c:v>
                </c:pt>
                <c:pt idx="768">
                  <c:v>1.8166368210697236E-2</c:v>
                </c:pt>
                <c:pt idx="769">
                  <c:v>1.8208693771700445E-2</c:v>
                </c:pt>
                <c:pt idx="770">
                  <c:v>1.8250611070455097E-2</c:v>
                </c:pt>
                <c:pt idx="771">
                  <c:v>1.8292110211663902E-2</c:v>
                </c:pt>
                <c:pt idx="772">
                  <c:v>1.8333181229169642E-2</c:v>
                </c:pt>
                <c:pt idx="773">
                  <c:v>1.8373814085983872E-2</c:v>
                </c:pt>
                <c:pt idx="774">
                  <c:v>1.8413998674315382E-2</c:v>
                </c:pt>
                <c:pt idx="775">
                  <c:v>1.8453724815600432E-2</c:v>
                </c:pt>
                <c:pt idx="776">
                  <c:v>1.8492982260533836E-2</c:v>
                </c:pt>
                <c:pt idx="777">
                  <c:v>1.85317610730612E-2</c:v>
                </c:pt>
                <c:pt idx="778">
                  <c:v>1.8570059079487659E-2</c:v>
                </c:pt>
                <c:pt idx="779">
                  <c:v>1.8607881676230772E-2</c:v>
                </c:pt>
                <c:pt idx="780">
                  <c:v>1.8645234677914058E-2</c:v>
                </c:pt>
                <c:pt idx="781">
                  <c:v>1.8682123993060074E-2</c:v>
                </c:pt>
                <c:pt idx="782">
                  <c:v>1.8718555624079432E-2</c:v>
                </c:pt>
                <c:pt idx="783">
                  <c:v>1.8754535667260982E-2</c:v>
                </c:pt>
                <c:pt idx="784">
                  <c:v>1.87900703127604E-2</c:v>
                </c:pt>
                <c:pt idx="785">
                  <c:v>1.8825165844588584E-2</c:v>
                </c:pt>
                <c:pt idx="786">
                  <c:v>1.8859828640600929E-2</c:v>
                </c:pt>
                <c:pt idx="787">
                  <c:v>1.8894065172485063E-2</c:v>
                </c:pt>
                <c:pt idx="788">
                  <c:v>1.892788200575032E-2</c:v>
                </c:pt>
                <c:pt idx="789">
                  <c:v>1.8961285799713751E-2</c:v>
                </c:pt>
                <c:pt idx="790">
                  <c:v>1.8994283307489587E-2</c:v>
                </c:pt>
                <c:pt idx="791">
                  <c:v>1.9026881375976541E-2</c:v>
                </c:pt>
                <c:pt idx="792">
                  <c:v>1.9059086945844902E-2</c:v>
                </c:pt>
                <c:pt idx="793">
                  <c:v>1.9090907051525354E-2</c:v>
                </c:pt>
                <c:pt idx="794">
                  <c:v>1.9122348821194957E-2</c:v>
                </c:pt>
                <c:pt idx="795">
                  <c:v>1.9153419476765764E-2</c:v>
                </c:pt>
                <c:pt idx="796">
                  <c:v>1.9184126333872124E-2</c:v>
                </c:pt>
                <c:pt idx="797">
                  <c:v>1.9214476801857529E-2</c:v>
                </c:pt>
                <c:pt idx="798">
                  <c:v>1.9244478383762798E-2</c:v>
                </c:pt>
                <c:pt idx="799">
                  <c:v>1.9281324498343588E-2</c:v>
                </c:pt>
                <c:pt idx="800">
                  <c:v>1.9310608372239149E-2</c:v>
                </c:pt>
                <c:pt idx="801">
                  <c:v>1.9339568504237074E-2</c:v>
                </c:pt>
                <c:pt idx="802">
                  <c:v>1.936821271582799E-2</c:v>
                </c:pt>
                <c:pt idx="803">
                  <c:v>1.9387178572086071E-2</c:v>
                </c:pt>
                <c:pt idx="804">
                  <c:v>1.9424585128221081E-2</c:v>
                </c:pt>
                <c:pt idx="805">
                  <c:v>1.9452329436438005E-2</c:v>
                </c:pt>
                <c:pt idx="806">
                  <c:v>1.9479790039055266E-2</c:v>
                </c:pt>
                <c:pt idx="807">
                  <c:v>1.9506975221929641E-2</c:v>
                </c:pt>
                <c:pt idx="808">
                  <c:v>1.9533893363757351E-2</c:v>
                </c:pt>
                <c:pt idx="809">
                  <c:v>1.9560552936065137E-2</c:v>
                </c:pt>
                <c:pt idx="810">
                  <c:v>1.9586962503198749E-2</c:v>
                </c:pt>
                <c:pt idx="811">
                  <c:v>1.9613130722315575E-2</c:v>
                </c:pt>
                <c:pt idx="812">
                  <c:v>1.9639066343372671E-2</c:v>
                </c:pt>
                <c:pt idx="813">
                  <c:v>1.9664778209120055E-2</c:v>
                </c:pt>
                <c:pt idx="814">
                  <c:v>1.9690275255091774E-2</c:v>
                </c:pt>
                <c:pt idx="815">
                  <c:v>1.9715566509597885E-2</c:v>
                </c:pt>
                <c:pt idx="816">
                  <c:v>1.9733961265511545E-2</c:v>
                </c:pt>
                <c:pt idx="817">
                  <c:v>1.9765568221291826E-2</c:v>
                </c:pt>
                <c:pt idx="818">
                  <c:v>1.9790297198917228E-2</c:v>
                </c:pt>
                <c:pt idx="819">
                  <c:v>1.9814857425940881E-2</c:v>
                </c:pt>
                <c:pt idx="820">
                  <c:v>1.9839258394455325E-2</c:v>
                </c:pt>
                <c:pt idx="821">
                  <c:v>1.9863509689293925E-2</c:v>
                </c:pt>
                <c:pt idx="822">
                  <c:v>1.9887620988026728E-2</c:v>
                </c:pt>
                <c:pt idx="823">
                  <c:v>1.9911602060959391E-2</c:v>
                </c:pt>
                <c:pt idx="824">
                  <c:v>1.9935462771128818E-2</c:v>
                </c:pt>
                <c:pt idx="825">
                  <c:v>1.995262405640516E-2</c:v>
                </c:pt>
                <c:pt idx="826">
                  <c:v>1.9982863018981455E-2</c:v>
                </c:pt>
                <c:pt idx="827">
                  <c:v>2.0006422746392166E-2</c:v>
                </c:pt>
                <c:pt idx="828">
                  <c:v>2.0029902490496812E-2</c:v>
                </c:pt>
                <c:pt idx="829">
                  <c:v>2.0053312301095298E-2</c:v>
                </c:pt>
                <c:pt idx="830">
                  <c:v>2.0076657217986418E-2</c:v>
                </c:pt>
                <c:pt idx="831">
                  <c:v>2.0099936933696782E-2</c:v>
                </c:pt>
                <c:pt idx="832">
                  <c:v>2.012315083032978E-2</c:v>
                </c:pt>
                <c:pt idx="833">
                  <c:v>2.0146298277704946E-2</c:v>
                </c:pt>
                <c:pt idx="834">
                  <c:v>2.0169378633358367E-2</c:v>
                </c:pt>
                <c:pt idx="835">
                  <c:v>2.0192391242540311E-2</c:v>
                </c:pt>
                <c:pt idx="836">
                  <c:v>2.0215335438215007E-2</c:v>
                </c:pt>
                <c:pt idx="837">
                  <c:v>2.0238210541059762E-2</c:v>
                </c:pt>
                <c:pt idx="838">
                  <c:v>2.0254555250862435E-2</c:v>
                </c:pt>
                <c:pt idx="839">
                  <c:v>2.0283750689526363E-2</c:v>
                </c:pt>
                <c:pt idx="840">
                  <c:v>2.0306414315058068E-2</c:v>
                </c:pt>
                <c:pt idx="841">
                  <c:v>2.0329006007578272E-2</c:v>
                </c:pt>
                <c:pt idx="842">
                  <c:v>2.0354736052680632E-2</c:v>
                </c:pt>
                <c:pt idx="843">
                  <c:v>2.0375040511560256E-2</c:v>
                </c:pt>
                <c:pt idx="844">
                  <c:v>2.0397405998461873E-2</c:v>
                </c:pt>
                <c:pt idx="845">
                  <c:v>2.0419696512633121E-2</c:v>
                </c:pt>
                <c:pt idx="846">
                  <c:v>2.0441911259721952E-2</c:v>
                </c:pt>
                <c:pt idx="847">
                  <c:v>2.0464049433046558E-2</c:v>
                </c:pt>
                <c:pt idx="848">
                  <c:v>2.0486110213596254E-2</c:v>
                </c:pt>
                <c:pt idx="849">
                  <c:v>2.0508092770030371E-2</c:v>
                </c:pt>
                <c:pt idx="850">
                  <c:v>2.0529996258677186E-2</c:v>
                </c:pt>
                <c:pt idx="851">
                  <c:v>2.055181982353347E-2</c:v>
                </c:pt>
                <c:pt idx="852">
                  <c:v>2.0573562596263847E-2</c:v>
                </c:pt>
                <c:pt idx="853">
                  <c:v>2.0595223696199923E-2</c:v>
                </c:pt>
                <c:pt idx="854">
                  <c:v>2.0616802230340056E-2</c:v>
                </c:pt>
                <c:pt idx="855">
                  <c:v>2.0646413487771201E-2</c:v>
                </c:pt>
                <c:pt idx="856">
                  <c:v>2.0659707967554931E-2</c:v>
                </c:pt>
                <c:pt idx="857">
                  <c:v>2.0681033322954095E-2</c:v>
                </c:pt>
                <c:pt idx="858">
                  <c:v>2.0704321540118868E-2</c:v>
                </c:pt>
                <c:pt idx="859">
                  <c:v>2.0723424295627568E-2</c:v>
                </c:pt>
                <c:pt idx="860">
                  <c:v>2.0749417964623384E-2</c:v>
                </c:pt>
                <c:pt idx="861">
                  <c:v>2.0770366472564309E-2</c:v>
                </c:pt>
                <c:pt idx="862">
                  <c:v>2.0791224515673334E-2</c:v>
                </c:pt>
                <c:pt idx="863">
                  <c:v>2.0811991078141433E-2</c:v>
                </c:pt>
                <c:pt idx="864">
                  <c:v>2.0832665131754816E-2</c:v>
                </c:pt>
                <c:pt idx="865">
                  <c:v>2.0853245635895159E-2</c:v>
                </c:pt>
                <c:pt idx="866">
                  <c:v>2.0873731537537826E-2</c:v>
                </c:pt>
                <c:pt idx="867">
                  <c:v>2.0894121771253875E-2</c:v>
                </c:pt>
                <c:pt idx="868">
                  <c:v>2.0914415259207179E-2</c:v>
                </c:pt>
                <c:pt idx="869">
                  <c:v>2.0934610911156636E-2</c:v>
                </c:pt>
                <c:pt idx="870">
                  <c:v>2.0954707624454411E-2</c:v>
                </c:pt>
                <c:pt idx="871">
                  <c:v>2.0974704284045936E-2</c:v>
                </c:pt>
                <c:pt idx="872">
                  <c:v>2.099459976247078E-2</c:v>
                </c:pt>
                <c:pt idx="873">
                  <c:v>2.101439291986135E-2</c:v>
                </c:pt>
                <c:pt idx="874">
                  <c:v>2.1034082603943533E-2</c:v>
                </c:pt>
                <c:pt idx="875">
                  <c:v>2.1053667650036047E-2</c:v>
                </c:pt>
                <c:pt idx="876">
                  <c:v>2.1073146881051313E-2</c:v>
                </c:pt>
                <c:pt idx="877">
                  <c:v>2.1092519107495017E-2</c:v>
                </c:pt>
                <c:pt idx="878">
                  <c:v>2.1111783127465679E-2</c:v>
                </c:pt>
                <c:pt idx="879">
                  <c:v>2.1130937726655523E-2</c:v>
                </c:pt>
                <c:pt idx="880">
                  <c:v>2.1149981678350253E-2</c:v>
                </c:pt>
                <c:pt idx="881">
                  <c:v>2.116891386124518E-2</c:v>
                </c:pt>
                <c:pt idx="882">
                  <c:v>2.1187733871348285E-2</c:v>
                </c:pt>
                <c:pt idx="883">
                  <c:v>2.1206441578026092E-2</c:v>
                </c:pt>
                <c:pt idx="884">
                  <c:v>2.1225036848688112E-2</c:v>
                </c:pt>
                <c:pt idx="885">
                  <c:v>2.1243519548244817E-2</c:v>
                </c:pt>
                <c:pt idx="886">
                  <c:v>2.126188953910545E-2</c:v>
                </c:pt>
                <c:pt idx="887">
                  <c:v>2.1280146681179547E-2</c:v>
                </c:pt>
                <c:pt idx="888">
                  <c:v>2.1298290831875854E-2</c:v>
                </c:pt>
                <c:pt idx="889">
                  <c:v>2.1316321846102985E-2</c:v>
                </c:pt>
                <c:pt idx="890">
                  <c:v>2.1334239576268531E-2</c:v>
                </c:pt>
                <c:pt idx="891">
                  <c:v>2.1352043872279295E-2</c:v>
                </c:pt>
                <c:pt idx="892">
                  <c:v>2.1369734581542378E-2</c:v>
                </c:pt>
                <c:pt idx="893">
                  <c:v>2.1387311548963218E-2</c:v>
                </c:pt>
                <c:pt idx="894">
                  <c:v>2.1407260033727109E-2</c:v>
                </c:pt>
                <c:pt idx="895">
                  <c:v>2.1424592734742925E-2</c:v>
                </c:pt>
                <c:pt idx="896">
                  <c:v>2.1441811190196475E-2</c:v>
                </c:pt>
                <c:pt idx="897">
                  <c:v>2.1458915234632375E-2</c:v>
                </c:pt>
                <c:pt idx="898">
                  <c:v>2.1475904700094899E-2</c:v>
                </c:pt>
                <c:pt idx="899">
                  <c:v>2.1492779416126425E-2</c:v>
                </c:pt>
                <c:pt idx="900">
                  <c:v>2.1509539209769415E-2</c:v>
                </c:pt>
                <c:pt idx="901">
                  <c:v>2.1526183905564877E-2</c:v>
                </c:pt>
                <c:pt idx="902">
                  <c:v>2.1542713325552371E-2</c:v>
                </c:pt>
                <c:pt idx="903">
                  <c:v>2.1559127289270879E-2</c:v>
                </c:pt>
                <c:pt idx="904">
                  <c:v>2.1575425613757939E-2</c:v>
                </c:pt>
                <c:pt idx="905">
                  <c:v>2.1591608113550726E-2</c:v>
                </c:pt>
                <c:pt idx="906">
                  <c:v>2.1607674600684527E-2</c:v>
                </c:pt>
                <c:pt idx="907">
                  <c:v>2.1623624884694052E-2</c:v>
                </c:pt>
                <c:pt idx="908">
                  <c:v>2.1639458772613002E-2</c:v>
                </c:pt>
                <c:pt idx="909">
                  <c:v>2.1655176068973846E-2</c:v>
                </c:pt>
                <c:pt idx="910">
                  <c:v>2.1675212384346058E-2</c:v>
                </c:pt>
                <c:pt idx="911">
                  <c:v>2.1696206037560568E-2</c:v>
                </c:pt>
                <c:pt idx="912">
                  <c:v>2.170599524083805E-2</c:v>
                </c:pt>
                <c:pt idx="913">
                  <c:v>2.172121058577272E-2</c:v>
                </c:pt>
                <c:pt idx="914">
                  <c:v>2.17363082644184E-2</c:v>
                </c:pt>
                <c:pt idx="915">
                  <c:v>2.1751288065587532E-2</c:v>
                </c:pt>
                <c:pt idx="916">
                  <c:v>2.1766149775591985E-2</c:v>
                </c:pt>
                <c:pt idx="917">
                  <c:v>2.1780893178243044E-2</c:v>
                </c:pt>
                <c:pt idx="918">
                  <c:v>2.179551805485164E-2</c:v>
                </c:pt>
                <c:pt idx="919">
                  <c:v>2.1810024184227918E-2</c:v>
                </c:pt>
                <c:pt idx="920">
                  <c:v>2.1824411342681437E-2</c:v>
                </c:pt>
                <c:pt idx="921">
                  <c:v>2.1838679304021627E-2</c:v>
                </c:pt>
                <c:pt idx="922">
                  <c:v>2.1852827839557557E-2</c:v>
                </c:pt>
                <c:pt idx="923">
                  <c:v>2.1866856718097724E-2</c:v>
                </c:pt>
                <c:pt idx="924">
                  <c:v>2.1880765705951578E-2</c:v>
                </c:pt>
                <c:pt idx="925">
                  <c:v>2.1894554566926908E-2</c:v>
                </c:pt>
                <c:pt idx="926">
                  <c:v>2.1908223062333108E-2</c:v>
                </c:pt>
                <c:pt idx="927">
                  <c:v>2.1921770950978785E-2</c:v>
                </c:pt>
                <c:pt idx="928">
                  <c:v>2.1935197989173722E-2</c:v>
                </c:pt>
                <c:pt idx="929">
                  <c:v>2.1948503930726899E-2</c:v>
                </c:pt>
                <c:pt idx="930">
                  <c:v>2.1961688526949366E-2</c:v>
                </c:pt>
                <c:pt idx="931">
                  <c:v>2.1974751526651799E-2</c:v>
                </c:pt>
                <c:pt idx="932">
                  <c:v>2.1987692676306153E-2</c:v>
                </c:pt>
                <c:pt idx="933">
                  <c:v>2.2000511801553928E-2</c:v>
                </c:pt>
                <c:pt idx="934">
                  <c:v>2.2013208940874808E-2</c:v>
                </c:pt>
                <c:pt idx="935">
                  <c:v>2.2025784167387295E-2</c:v>
                </c:pt>
                <c:pt idx="936">
                  <c:v>2.2038237554258717E-2</c:v>
                </c:pt>
                <c:pt idx="937">
                  <c:v>2.2050569174703719E-2</c:v>
                </c:pt>
                <c:pt idx="938">
                  <c:v>2.2062779101985341E-2</c:v>
                </c:pt>
                <c:pt idx="939">
                  <c:v>2.2074867409413702E-2</c:v>
                </c:pt>
                <c:pt idx="940">
                  <c:v>2.2086834170347774E-2</c:v>
                </c:pt>
                <c:pt idx="941">
                  <c:v>2.2098679458193379E-2</c:v>
                </c:pt>
                <c:pt idx="942">
                  <c:v>2.2110403346404309E-2</c:v>
                </c:pt>
                <c:pt idx="943">
                  <c:v>2.2122005908481662E-2</c:v>
                </c:pt>
                <c:pt idx="944">
                  <c:v>2.2133487217973837E-2</c:v>
                </c:pt>
                <c:pt idx="945">
                  <c:v>2.2151284473066836E-2</c:v>
                </c:pt>
                <c:pt idx="946">
                  <c:v>2.216047840793664E-2</c:v>
                </c:pt>
                <c:pt idx="947">
                  <c:v>2.2167204367133743E-2</c:v>
                </c:pt>
                <c:pt idx="948">
                  <c:v>2.21782014027153E-2</c:v>
                </c:pt>
                <c:pt idx="949">
                  <c:v>2.218907755416194E-2</c:v>
                </c:pt>
                <c:pt idx="950">
                  <c:v>2.2199832895304569E-2</c:v>
                </c:pt>
                <c:pt idx="951">
                  <c:v>2.2210467500021192E-2</c:v>
                </c:pt>
                <c:pt idx="952">
                  <c:v>2.2220981442235797E-2</c:v>
                </c:pt>
                <c:pt idx="953">
                  <c:v>2.223137479591946E-2</c:v>
                </c:pt>
                <c:pt idx="954">
                  <c:v>2.2241647635089467E-2</c:v>
                </c:pt>
                <c:pt idx="955">
                  <c:v>2.2251800033809752E-2</c:v>
                </c:pt>
                <c:pt idx="956">
                  <c:v>2.2261832066190236E-2</c:v>
                </c:pt>
                <c:pt idx="957">
                  <c:v>2.2271743806387495E-2</c:v>
                </c:pt>
                <c:pt idx="958">
                  <c:v>2.2286749146116558E-2</c:v>
                </c:pt>
                <c:pt idx="959">
                  <c:v>2.2291206707087466E-2</c:v>
                </c:pt>
                <c:pt idx="960">
                  <c:v>2.2300758016133276E-2</c:v>
                </c:pt>
                <c:pt idx="961">
                  <c:v>2.2310189330080738E-2</c:v>
                </c:pt>
                <c:pt idx="962">
                  <c:v>2.2319500723316371E-2</c:v>
                </c:pt>
                <c:pt idx="963">
                  <c:v>2.2328692270271819E-2</c:v>
                </c:pt>
                <c:pt idx="964">
                  <c:v>2.2337764045423831E-2</c:v>
                </c:pt>
                <c:pt idx="965">
                  <c:v>2.2346716123295592E-2</c:v>
                </c:pt>
                <c:pt idx="966">
                  <c:v>2.2355548578454957E-2</c:v>
                </c:pt>
                <c:pt idx="967">
                  <c:v>2.2364261485515562E-2</c:v>
                </c:pt>
                <c:pt idx="968">
                  <c:v>2.2372854919135713E-2</c:v>
                </c:pt>
                <c:pt idx="969">
                  <c:v>2.2381328954019265E-2</c:v>
                </c:pt>
                <c:pt idx="970">
                  <c:v>2.2389683664914974E-2</c:v>
                </c:pt>
                <c:pt idx="971">
                  <c:v>2.2397919126616494E-2</c:v>
                </c:pt>
                <c:pt idx="972">
                  <c:v>2.2406035413962591E-2</c:v>
                </c:pt>
                <c:pt idx="973">
                  <c:v>2.2414032601836265E-2</c:v>
                </c:pt>
                <c:pt idx="974">
                  <c:v>2.2421910765165854E-2</c:v>
                </c:pt>
                <c:pt idx="975">
                  <c:v>2.2429669978923282E-2</c:v>
                </c:pt>
                <c:pt idx="976">
                  <c:v>2.2437310318126451E-2</c:v>
                </c:pt>
                <c:pt idx="977">
                  <c:v>2.24448318578362E-2</c:v>
                </c:pt>
                <c:pt idx="978">
                  <c:v>2.2452234673158478E-2</c:v>
                </c:pt>
                <c:pt idx="979">
                  <c:v>2.2459518839243253E-2</c:v>
                </c:pt>
                <c:pt idx="980">
                  <c:v>2.2466684431284731E-2</c:v>
                </c:pt>
                <c:pt idx="981">
                  <c:v>2.2473731524521142E-2</c:v>
                </c:pt>
                <c:pt idx="982">
                  <c:v>2.2480660194234288E-2</c:v>
                </c:pt>
                <c:pt idx="983">
                  <c:v>2.2487470515750438E-2</c:v>
                </c:pt>
                <c:pt idx="984">
                  <c:v>2.2494162564439223E-2</c:v>
                </c:pt>
                <c:pt idx="985">
                  <c:v>2.2500736521216303E-2</c:v>
                </c:pt>
                <c:pt idx="986">
                  <c:v>2.2507192990401347E-2</c:v>
                </c:pt>
                <c:pt idx="987">
                  <c:v>2.2513532685575217E-2</c:v>
                </c:pt>
                <c:pt idx="988">
                  <c:v>2.2519756324415229E-2</c:v>
                </c:pt>
                <c:pt idx="989">
                  <c:v>2.2525864628694051E-2</c:v>
                </c:pt>
                <c:pt idx="990">
                  <c:v>2.2531858324279272E-2</c:v>
                </c:pt>
                <c:pt idx="991">
                  <c:v>2.2537738141132514E-2</c:v>
                </c:pt>
                <c:pt idx="992">
                  <c:v>2.2543504813308562E-2</c:v>
                </c:pt>
                <c:pt idx="993">
                  <c:v>2.2549159078955817E-2</c:v>
                </c:pt>
                <c:pt idx="994">
                  <c:v>2.2554701680313639E-2</c:v>
                </c:pt>
                <c:pt idx="995">
                  <c:v>2.2560133363712809E-2</c:v>
                </c:pt>
                <c:pt idx="996">
                  <c:v>2.2565454879575734E-2</c:v>
                </c:pt>
                <c:pt idx="997">
                  <c:v>2.2570666982413171E-2</c:v>
                </c:pt>
                <c:pt idx="998">
                  <c:v>2.2575770430825971E-2</c:v>
                </c:pt>
                <c:pt idx="999">
                  <c:v>2.2580765987503335E-2</c:v>
                </c:pt>
                <c:pt idx="1000">
                  <c:v>2.2585654419221713E-2</c:v>
                </c:pt>
                <c:pt idx="1001">
                  <c:v>2.2590436496845025E-2</c:v>
                </c:pt>
                <c:pt idx="1002">
                  <c:v>2.2595112995323133E-2</c:v>
                </c:pt>
                <c:pt idx="1003">
                  <c:v>2.2599684693691387E-2</c:v>
                </c:pt>
                <c:pt idx="1004">
                  <c:v>2.2604152375070428E-2</c:v>
                </c:pt>
                <c:pt idx="1005">
                  <c:v>2.2608516826664423E-2</c:v>
                </c:pt>
                <c:pt idx="1006">
                  <c:v>2.2612778839761496E-2</c:v>
                </c:pt>
                <c:pt idx="1007">
                  <c:v>2.2619742537208224E-2</c:v>
                </c:pt>
                <c:pt idx="1008">
                  <c:v>2.2623783377676759E-2</c:v>
                </c:pt>
                <c:pt idx="1009">
                  <c:v>2.2627724353064746E-2</c:v>
                </c:pt>
                <c:pt idx="1010">
                  <c:v>2.2631566266891383E-2</c:v>
                </c:pt>
                <c:pt idx="1011">
                  <c:v>2.2635309926724821E-2</c:v>
                </c:pt>
                <c:pt idx="1012">
                  <c:v>2.2638956144179309E-2</c:v>
                </c:pt>
                <c:pt idx="1013">
                  <c:v>2.2643402653299564E-2</c:v>
                </c:pt>
                <c:pt idx="1014">
                  <c:v>2.2645959518642057E-2</c:v>
                </c:pt>
                <c:pt idx="1015">
                  <c:v>2.2646659808111289E-2</c:v>
                </c:pt>
                <c:pt idx="1016">
                  <c:v>2.2652582964110452E-2</c:v>
                </c:pt>
                <c:pt idx="1017">
                  <c:v>2.2655754285487259E-2</c:v>
                </c:pt>
                <c:pt idx="1018">
                  <c:v>2.2658833119120737E-2</c:v>
                </c:pt>
                <c:pt idx="1019">
                  <c:v>2.266182030493466E-2</c:v>
                </c:pt>
                <c:pt idx="1020">
                  <c:v>2.2664716686893932E-2</c:v>
                </c:pt>
                <c:pt idx="1021">
                  <c:v>2.2667523113003914E-2</c:v>
                </c:pt>
                <c:pt idx="1022">
                  <c:v>2.2670240435310428E-2</c:v>
                </c:pt>
                <c:pt idx="1023">
                  <c:v>2.2672869509897595E-2</c:v>
                </c:pt>
                <c:pt idx="1024">
                  <c:v>2.2675411196888904E-2</c:v>
                </c:pt>
                <c:pt idx="1025">
                  <c:v>2.2677866360445057E-2</c:v>
                </c:pt>
                <c:pt idx="1026">
                  <c:v>2.268023586876396E-2</c:v>
                </c:pt>
                <c:pt idx="1027">
                  <c:v>2.2682520594079856E-2</c:v>
                </c:pt>
                <c:pt idx="1028">
                  <c:v>2.2684721412662447E-2</c:v>
                </c:pt>
                <c:pt idx="1029">
                  <c:v>2.2686839204816702E-2</c:v>
                </c:pt>
                <c:pt idx="1030">
                  <c:v>2.2688874854881955E-2</c:v>
                </c:pt>
                <c:pt idx="1031">
                  <c:v>2.2690829251230626E-2</c:v>
                </c:pt>
                <c:pt idx="1032">
                  <c:v>2.2692703286268646E-2</c:v>
                </c:pt>
                <c:pt idx="1033">
                  <c:v>2.2694497856433724E-2</c:v>
                </c:pt>
                <c:pt idx="1034">
                  <c:v>2.2696213862195561E-2</c:v>
                </c:pt>
                <c:pt idx="1035">
                  <c:v>2.2697852208054103E-2</c:v>
                </c:pt>
                <c:pt idx="1036">
                  <c:v>2.2699413802539998E-2</c:v>
                </c:pt>
                <c:pt idx="1037">
                  <c:v>2.2698598089608949E-2</c:v>
                </c:pt>
                <c:pt idx="1038">
                  <c:v>2.2702309720229345E-2</c:v>
                </c:pt>
                <c:pt idx="1039">
                  <c:v>2.2703644774699147E-2</c:v>
                </c:pt>
                <c:pt idx="1040">
                  <c:v>2.270490494381755E-2</c:v>
                </c:pt>
                <c:pt idx="1041">
                  <c:v>2.2706090515705605E-2</c:v>
                </c:pt>
                <c:pt idx="1042">
                  <c:v>2.2707201778502169E-2</c:v>
                </c:pt>
                <c:pt idx="1043">
                  <c:v>2.2708239020364351E-2</c:v>
                </c:pt>
                <c:pt idx="1044">
                  <c:v>2.270920252946642E-2</c:v>
                </c:pt>
                <c:pt idx="1045">
                  <c:v>2.2710092594000669E-2</c:v>
                </c:pt>
                <c:pt idx="1046">
                  <c:v>2.2710909502175906E-2</c:v>
                </c:pt>
                <c:pt idx="1047">
                  <c:v>2.271165354221831E-2</c:v>
                </c:pt>
                <c:pt idx="1048">
                  <c:v>2.2712325002371005E-2</c:v>
                </c:pt>
                <c:pt idx="1049">
                  <c:v>2.2714335647720661E-2</c:v>
                </c:pt>
                <c:pt idx="1050">
                  <c:v>2.2711345622263391E-2</c:v>
                </c:pt>
                <c:pt idx="1051">
                  <c:v>2.2713906786169295E-2</c:v>
                </c:pt>
                <c:pt idx="1052">
                  <c:v>2.2714290809522412E-2</c:v>
                </c:pt>
                <c:pt idx="1053">
                  <c:v>2.2714603694446035E-2</c:v>
                </c:pt>
                <c:pt idx="1054">
                  <c:v>2.2714845729279298E-2</c:v>
                </c:pt>
                <c:pt idx="1055">
                  <c:v>2.2715017202377411E-2</c:v>
                </c:pt>
                <c:pt idx="1056">
                  <c:v>2.2715118402110351E-2</c:v>
                </c:pt>
                <c:pt idx="1057">
                  <c:v>2.2715149616862874E-2</c:v>
                </c:pt>
                <c:pt idx="1058">
                  <c:v>2.2715111135035149E-2</c:v>
                </c:pt>
                <c:pt idx="1059">
                  <c:v>2.2713028227742994E-2</c:v>
                </c:pt>
                <c:pt idx="1060">
                  <c:v>2.2712865496245457E-2</c:v>
                </c:pt>
                <c:pt idx="1061">
                  <c:v>2.2712633884524533E-2</c:v>
                </c:pt>
                <c:pt idx="1062">
                  <c:v>2.2712333680980096E-2</c:v>
                </c:pt>
                <c:pt idx="1063">
                  <c:v>2.2711324942117972E-2</c:v>
                </c:pt>
                <c:pt idx="1064">
                  <c:v>2.2711528652086359E-2</c:v>
                </c:pt>
                <c:pt idx="1065">
                  <c:v>2.2711024403603827E-2</c:v>
                </c:pt>
                <c:pt idx="1066">
                  <c:v>2.2710452717030899E-2</c:v>
                </c:pt>
                <c:pt idx="1067">
                  <c:v>2.2709813880833804E-2</c:v>
                </c:pt>
                <c:pt idx="1068">
                  <c:v>2.2709108183490832E-2</c:v>
                </c:pt>
                <c:pt idx="1069">
                  <c:v>2.2708335913493621E-2</c:v>
                </c:pt>
                <c:pt idx="1070">
                  <c:v>2.2707497359345859E-2</c:v>
                </c:pt>
                <c:pt idx="1071">
                  <c:v>2.2706592809563275E-2</c:v>
                </c:pt>
                <c:pt idx="1072">
                  <c:v>2.270562255267343E-2</c:v>
                </c:pt>
                <c:pt idx="1073">
                  <c:v>2.2704586877216142E-2</c:v>
                </c:pt>
                <c:pt idx="1074">
                  <c:v>2.2703486071742409E-2</c:v>
                </c:pt>
                <c:pt idx="1075">
                  <c:v>2.2702320424814387E-2</c:v>
                </c:pt>
                <c:pt idx="1076">
                  <c:v>2.2701090225006063E-2</c:v>
                </c:pt>
                <c:pt idx="1077">
                  <c:v>2.2699795760902156E-2</c:v>
                </c:pt>
                <c:pt idx="1078">
                  <c:v>2.2698437321097897E-2</c:v>
                </c:pt>
                <c:pt idx="1079">
                  <c:v>2.2697015194199682E-2</c:v>
                </c:pt>
                <c:pt idx="1080">
                  <c:v>2.2695529668824641E-2</c:v>
                </c:pt>
                <c:pt idx="1081">
                  <c:v>2.2693981033598886E-2</c:v>
                </c:pt>
                <c:pt idx="1082">
                  <c:v>2.2692369577159914E-2</c:v>
                </c:pt>
                <c:pt idx="1083">
                  <c:v>2.2690695588154636E-2</c:v>
                </c:pt>
                <c:pt idx="1084">
                  <c:v>2.2688959355239607E-2</c:v>
                </c:pt>
                <c:pt idx="1085">
                  <c:v>2.2687161167081672E-2</c:v>
                </c:pt>
                <c:pt idx="1086">
                  <c:v>2.2685301312355993E-2</c:v>
                </c:pt>
                <c:pt idx="1087">
                  <c:v>2.2683380079747809E-2</c:v>
                </c:pt>
                <c:pt idx="1088">
                  <c:v>2.2681397757950687E-2</c:v>
                </c:pt>
                <c:pt idx="1089">
                  <c:v>2.2679354635668041E-2</c:v>
                </c:pt>
                <c:pt idx="1090">
                  <c:v>2.2677251001610516E-2</c:v>
                </c:pt>
                <c:pt idx="1091">
                  <c:v>2.2675087144499052E-2</c:v>
                </c:pt>
                <c:pt idx="1092">
                  <c:v>2.2672863353061373E-2</c:v>
                </c:pt>
                <c:pt idx="1093">
                  <c:v>2.2670579916034404E-2</c:v>
                </c:pt>
                <c:pt idx="1094">
                  <c:v>2.2668237122162517E-2</c:v>
                </c:pt>
                <c:pt idx="1095">
                  <c:v>2.2665835260198185E-2</c:v>
                </c:pt>
                <c:pt idx="1096">
                  <c:v>2.2663374618901107E-2</c:v>
                </c:pt>
                <c:pt idx="1097">
                  <c:v>2.2660855487039312E-2</c:v>
                </c:pt>
                <c:pt idx="1098">
                  <c:v>2.2658278153387171E-2</c:v>
                </c:pt>
                <c:pt idx="1099">
                  <c:v>2.2655642906727377E-2</c:v>
                </c:pt>
                <c:pt idx="1100">
                  <c:v>2.2652950035848107E-2</c:v>
                </c:pt>
                <c:pt idx="1101">
                  <c:v>2.2650199829546074E-2</c:v>
                </c:pt>
                <c:pt idx="1102">
                  <c:v>2.2647923403750169E-2</c:v>
                </c:pt>
                <c:pt idx="1103">
                  <c:v>2.264504323046752E-2</c:v>
                </c:pt>
                <c:pt idx="1104">
                  <c:v>2.2642106663742802E-2</c:v>
                </c:pt>
                <c:pt idx="1105">
                  <c:v>2.2639113992437482E-2</c:v>
                </c:pt>
                <c:pt idx="1106">
                  <c:v>2.2636065505419349E-2</c:v>
                </c:pt>
                <c:pt idx="1107">
                  <c:v>2.2632961491562284E-2</c:v>
                </c:pt>
                <c:pt idx="1108">
                  <c:v>2.2629802239745183E-2</c:v>
                </c:pt>
                <c:pt idx="1109">
                  <c:v>2.2626588038853254E-2</c:v>
                </c:pt>
                <c:pt idx="1110">
                  <c:v>2.2623319177776501E-2</c:v>
                </c:pt>
                <c:pt idx="1111">
                  <c:v>2.2619995945410368E-2</c:v>
                </c:pt>
                <c:pt idx="1112">
                  <c:v>2.2616618630655099E-2</c:v>
                </c:pt>
                <c:pt idx="1113">
                  <c:v>2.261318752241637E-2</c:v>
                </c:pt>
                <c:pt idx="1114">
                  <c:v>2.2609702909604231E-2</c:v>
                </c:pt>
                <c:pt idx="1115">
                  <c:v>2.2603289869717592E-2</c:v>
                </c:pt>
                <c:pt idx="1116">
                  <c:v>2.26025743259223E-2</c:v>
                </c:pt>
                <c:pt idx="1117">
                  <c:v>2.2598930932895025E-2</c:v>
                </c:pt>
                <c:pt idx="1118">
                  <c:v>2.2595640383860954E-2</c:v>
                </c:pt>
                <c:pt idx="1119">
                  <c:v>2.2591487389105398E-2</c:v>
                </c:pt>
                <c:pt idx="1120">
                  <c:v>2.2587687816209741E-2</c:v>
                </c:pt>
                <c:pt idx="1121">
                  <c:v>2.258383676123096E-2</c:v>
                </c:pt>
                <c:pt idx="1122">
                  <c:v>2.2579934513111338E-2</c:v>
                </c:pt>
                <c:pt idx="1123">
                  <c:v>2.2575981360797068E-2</c:v>
                </c:pt>
                <c:pt idx="1124">
                  <c:v>2.2571977593236963E-2</c:v>
                </c:pt>
                <c:pt idx="1125">
                  <c:v>2.2567923499383753E-2</c:v>
                </c:pt>
                <c:pt idx="1126">
                  <c:v>2.2563819368191906E-2</c:v>
                </c:pt>
                <c:pt idx="1127">
                  <c:v>2.255966548861961E-2</c:v>
                </c:pt>
                <c:pt idx="1128">
                  <c:v>2.2554355077322664E-2</c:v>
                </c:pt>
                <c:pt idx="1129">
                  <c:v>2.255120964017876E-2</c:v>
                </c:pt>
                <c:pt idx="1130">
                  <c:v>2.2546908249238762E-2</c:v>
                </c:pt>
                <c:pt idx="1131">
                  <c:v>2.2542558265775191E-2</c:v>
                </c:pt>
                <c:pt idx="1132">
                  <c:v>2.2538159978757764E-2</c:v>
                </c:pt>
                <c:pt idx="1133">
                  <c:v>2.2533713677158382E-2</c:v>
                </c:pt>
                <c:pt idx="1134">
                  <c:v>2.2529219649950465E-2</c:v>
                </c:pt>
                <c:pt idx="1135">
                  <c:v>2.252467818610918E-2</c:v>
                </c:pt>
                <c:pt idx="1136">
                  <c:v>2.2520089574611435E-2</c:v>
                </c:pt>
                <c:pt idx="1137">
                  <c:v>2.2514441981683998E-2</c:v>
                </c:pt>
                <c:pt idx="1138">
                  <c:v>2.2510772064559859E-2</c:v>
                </c:pt>
                <c:pt idx="1139">
                  <c:v>2.2506043743966163E-2</c:v>
                </c:pt>
                <c:pt idx="1140">
                  <c:v>2.2501269431635395E-2</c:v>
                </c:pt>
                <c:pt idx="1141">
                  <c:v>2.2496449902301083E-2</c:v>
                </c:pt>
                <c:pt idx="1142">
                  <c:v>2.2491586033317433E-2</c:v>
                </c:pt>
                <c:pt idx="1143">
                  <c:v>2.2486677718815781E-2</c:v>
                </c:pt>
                <c:pt idx="1144">
                  <c:v>2.2481724835950526E-2</c:v>
                </c:pt>
                <c:pt idx="1145">
                  <c:v>2.2476727259776161E-2</c:v>
                </c:pt>
                <c:pt idx="1146">
                  <c:v>2.2471684863248811E-2</c:v>
                </c:pt>
                <c:pt idx="1147">
                  <c:v>2.2466597517226215E-2</c:v>
                </c:pt>
                <c:pt idx="1148">
                  <c:v>2.2461465090466658E-2</c:v>
                </c:pt>
                <c:pt idx="1149">
                  <c:v>2.2456287449630258E-2</c:v>
                </c:pt>
                <c:pt idx="1150">
                  <c:v>2.2450184180527032E-2</c:v>
                </c:pt>
                <c:pt idx="1151">
                  <c:v>2.2445795981875318E-2</c:v>
                </c:pt>
                <c:pt idx="1152">
                  <c:v>2.2440481877785141E-2</c:v>
                </c:pt>
                <c:pt idx="1153">
                  <c:v>2.2435122005275501E-2</c:v>
                </c:pt>
                <c:pt idx="1154">
                  <c:v>2.242683108090842E-2</c:v>
                </c:pt>
                <c:pt idx="1155">
                  <c:v>2.2421366912635503E-2</c:v>
                </c:pt>
                <c:pt idx="1156">
                  <c:v>2.2415856536801629E-2</c:v>
                </c:pt>
                <c:pt idx="1157">
                  <c:v>2.2410299800590516E-2</c:v>
                </c:pt>
                <c:pt idx="1158">
                  <c:v>2.2404696549076675E-2</c:v>
                </c:pt>
                <c:pt idx="1159">
                  <c:v>2.2399046625226918E-2</c:v>
                </c:pt>
                <c:pt idx="1160">
                  <c:v>2.239334986989841E-2</c:v>
                </c:pt>
                <c:pt idx="1161">
                  <c:v>2.2387606121840851E-2</c:v>
                </c:pt>
                <c:pt idx="1162">
                  <c:v>2.23818152176956E-2</c:v>
                </c:pt>
                <c:pt idx="1163">
                  <c:v>2.2375976991995238E-2</c:v>
                </c:pt>
                <c:pt idx="1164">
                  <c:v>2.2370091277165754E-2</c:v>
                </c:pt>
                <c:pt idx="1165">
                  <c:v>2.2364157903523921E-2</c:v>
                </c:pt>
                <c:pt idx="1166">
                  <c:v>2.2358176699280145E-2</c:v>
                </c:pt>
                <c:pt idx="1167">
                  <c:v>2.2352147490536045E-2</c:v>
                </c:pt>
                <c:pt idx="1168">
                  <c:v>2.2346070101286881E-2</c:v>
                </c:pt>
                <c:pt idx="1169">
                  <c:v>2.2339944353420443E-2</c:v>
                </c:pt>
                <c:pt idx="1170">
                  <c:v>2.233199704404306E-2</c:v>
                </c:pt>
                <c:pt idx="1171">
                  <c:v>2.2327547058851111E-2</c:v>
                </c:pt>
                <c:pt idx="1172">
                  <c:v>2.232127514538888E-2</c:v>
                </c:pt>
                <c:pt idx="1173">
                  <c:v>2.2314954139791142E-2</c:v>
                </c:pt>
                <c:pt idx="1174">
                  <c:v>2.2308583853411869E-2</c:v>
                </c:pt>
                <c:pt idx="1175">
                  <c:v>2.2302164095498657E-2</c:v>
                </c:pt>
                <c:pt idx="1176">
                  <c:v>2.2295694673193173E-2</c:v>
                </c:pt>
                <c:pt idx="1177">
                  <c:v>2.2289175391530719E-2</c:v>
                </c:pt>
                <c:pt idx="1178">
                  <c:v>2.2282606053441095E-2</c:v>
                </c:pt>
                <c:pt idx="1179">
                  <c:v>2.2275986459748619E-2</c:v>
                </c:pt>
                <c:pt idx="1180">
                  <c:v>2.2269316409171878E-2</c:v>
                </c:pt>
                <c:pt idx="1181">
                  <c:v>2.2262595698324422E-2</c:v>
                </c:pt>
                <c:pt idx="1182">
                  <c:v>2.2255824121714292E-2</c:v>
                </c:pt>
                <c:pt idx="1183">
                  <c:v>2.2249001471745144E-2</c:v>
                </c:pt>
                <c:pt idx="1184">
                  <c:v>2.2242127538715347E-2</c:v>
                </c:pt>
                <c:pt idx="1185">
                  <c:v>2.223520211081844E-2</c:v>
                </c:pt>
                <c:pt idx="1186">
                  <c:v>2.2228224974144877E-2</c:v>
                </c:pt>
                <c:pt idx="1187">
                  <c:v>2.2221195912679174E-2</c:v>
                </c:pt>
                <c:pt idx="1188">
                  <c:v>2.2214114708302989E-2</c:v>
                </c:pt>
                <c:pt idx="1189">
                  <c:v>2.2206981140793797E-2</c:v>
                </c:pt>
                <c:pt idx="1190">
                  <c:v>2.2199794987825112E-2</c:v>
                </c:pt>
                <c:pt idx="1191">
                  <c:v>2.2192556024967142E-2</c:v>
                </c:pt>
                <c:pt idx="1192">
                  <c:v>2.2185264025687455E-2</c:v>
                </c:pt>
                <c:pt idx="1193">
                  <c:v>2.2177918273150358E-2</c:v>
                </c:pt>
                <c:pt idx="1194">
                  <c:v>2.2170517945286648E-2</c:v>
                </c:pt>
                <c:pt idx="1195">
                  <c:v>2.2163063206102555E-2</c:v>
                </c:pt>
                <c:pt idx="1196">
                  <c:v>2.2155554234561559E-2</c:v>
                </c:pt>
                <c:pt idx="1197">
                  <c:v>2.2147991209630194E-2</c:v>
                </c:pt>
                <c:pt idx="1198">
                  <c:v>2.2140374310278727E-2</c:v>
                </c:pt>
                <c:pt idx="1199">
                  <c:v>2.2132703715481143E-2</c:v>
                </c:pt>
                <c:pt idx="1200">
                  <c:v>2.2124979604214057E-2</c:v>
                </c:pt>
                <c:pt idx="1201">
                  <c:v>2.211720215545715E-2</c:v>
                </c:pt>
                <c:pt idx="1202">
                  <c:v>2.2109371548193164E-2</c:v>
                </c:pt>
                <c:pt idx="1203">
                  <c:v>2.2101487961408137E-2</c:v>
                </c:pt>
                <c:pt idx="1204">
                  <c:v>2.2093551574090285E-2</c:v>
                </c:pt>
                <c:pt idx="1205">
                  <c:v>2.2085562565231118E-2</c:v>
                </c:pt>
                <c:pt idx="1206">
                  <c:v>2.2076368064464887E-2</c:v>
                </c:pt>
                <c:pt idx="1207">
                  <c:v>2.2068266897897502E-2</c:v>
                </c:pt>
                <c:pt idx="1208">
                  <c:v>2.2060113672349647E-2</c:v>
                </c:pt>
                <c:pt idx="1209">
                  <c:v>2.2051908566822251E-2</c:v>
                </c:pt>
                <c:pt idx="1210">
                  <c:v>2.2043651760319298E-2</c:v>
                </c:pt>
                <c:pt idx="1211">
                  <c:v>2.2035343431846967E-2</c:v>
                </c:pt>
                <c:pt idx="1212">
                  <c:v>2.2026983760412757E-2</c:v>
                </c:pt>
                <c:pt idx="1213">
                  <c:v>2.201857292502744E-2</c:v>
                </c:pt>
                <c:pt idx="1214">
                  <c:v>2.2010111104701802E-2</c:v>
                </c:pt>
                <c:pt idx="1215">
                  <c:v>2.2001624338139604E-2</c:v>
                </c:pt>
                <c:pt idx="1216">
                  <c:v>2.1993057068653198E-2</c:v>
                </c:pt>
                <c:pt idx="1217">
                  <c:v>2.1984439361212652E-2</c:v>
                </c:pt>
                <c:pt idx="1218">
                  <c:v>2.1975771394850709E-2</c:v>
                </c:pt>
                <c:pt idx="1219">
                  <c:v>2.1967053348602082E-2</c:v>
                </c:pt>
                <c:pt idx="1220">
                  <c:v>2.195828540150235E-2</c:v>
                </c:pt>
                <c:pt idx="1221">
                  <c:v>2.1946939727852353E-2</c:v>
                </c:pt>
                <c:pt idx="1222">
                  <c:v>2.1938050489171777E-2</c:v>
                </c:pt>
                <c:pt idx="1223">
                  <c:v>2.1927839436481925E-2</c:v>
                </c:pt>
                <c:pt idx="1224">
                  <c:v>2.1920124313330219E-2</c:v>
                </c:pt>
                <c:pt idx="1225">
                  <c:v>2.1911087734309276E-2</c:v>
                </c:pt>
                <c:pt idx="1226">
                  <c:v>2.1902002399982023E-2</c:v>
                </c:pt>
                <c:pt idx="1227">
                  <c:v>2.1892868489420427E-2</c:v>
                </c:pt>
                <c:pt idx="1228">
                  <c:v>2.1883686181696251E-2</c:v>
                </c:pt>
                <c:pt idx="1229">
                  <c:v>2.1874455655882339E-2</c:v>
                </c:pt>
                <c:pt idx="1230">
                  <c:v>2.186517709105153E-2</c:v>
                </c:pt>
                <c:pt idx="1231">
                  <c:v>2.1855850666277536E-2</c:v>
                </c:pt>
                <c:pt idx="1232">
                  <c:v>2.184647656063364E-2</c:v>
                </c:pt>
                <c:pt idx="1233">
                  <c:v>2.1837054953193987E-2</c:v>
                </c:pt>
                <c:pt idx="1234">
                  <c:v>2.1827586023032287E-2</c:v>
                </c:pt>
                <c:pt idx="1235">
                  <c:v>2.1818069949222689E-2</c:v>
                </c:pt>
                <c:pt idx="1236">
                  <c:v>2.18086803904711E-2</c:v>
                </c:pt>
                <c:pt idx="1237">
                  <c:v>2.1798897086954431E-2</c:v>
                </c:pt>
                <c:pt idx="1238">
                  <c:v>2.1789240656642977E-2</c:v>
                </c:pt>
                <c:pt idx="1239">
                  <c:v>2.1779537798977608E-2</c:v>
                </c:pt>
                <c:pt idx="1240">
                  <c:v>2.1769788693030943E-2</c:v>
                </c:pt>
                <c:pt idx="1241">
                  <c:v>2.1759993517874963E-2</c:v>
                </c:pt>
                <c:pt idx="1242">
                  <c:v>2.1750152452581859E-2</c:v>
                </c:pt>
                <c:pt idx="1243">
                  <c:v>2.1740265676222083E-2</c:v>
                </c:pt>
                <c:pt idx="1244">
                  <c:v>2.1730333367865874E-2</c:v>
                </c:pt>
                <c:pt idx="1245">
                  <c:v>2.1720355706582813E-2</c:v>
                </c:pt>
                <c:pt idx="1246">
                  <c:v>2.1710332871441189E-2</c:v>
                </c:pt>
                <c:pt idx="1247">
                  <c:v>2.1700265041508626E-2</c:v>
                </c:pt>
                <c:pt idx="1248">
                  <c:v>2.1690152395851453E-2</c:v>
                </c:pt>
                <c:pt idx="1249">
                  <c:v>2.1680314413981435E-2</c:v>
                </c:pt>
                <c:pt idx="1250">
                  <c:v>2.166979337362316E-2</c:v>
                </c:pt>
                <c:pt idx="1251">
                  <c:v>2.165954735517904E-2</c:v>
                </c:pt>
                <c:pt idx="1252">
                  <c:v>2.1649257237263457E-2</c:v>
                </c:pt>
                <c:pt idx="1253">
                  <c:v>2.1638923198936656E-2</c:v>
                </c:pt>
                <c:pt idx="1254">
                  <c:v>2.1628545419257138E-2</c:v>
                </c:pt>
                <c:pt idx="1255">
                  <c:v>2.1618124077281239E-2</c:v>
                </c:pt>
                <c:pt idx="1256">
                  <c:v>2.1607659352063997E-2</c:v>
                </c:pt>
                <c:pt idx="1257">
                  <c:v>2.1591402947555616E-2</c:v>
                </c:pt>
                <c:pt idx="1258">
                  <c:v>2.1585229595813219E-2</c:v>
                </c:pt>
                <c:pt idx="1259">
                  <c:v>2.1576006667489087E-2</c:v>
                </c:pt>
                <c:pt idx="1260">
                  <c:v>2.1565370199820712E-2</c:v>
                </c:pt>
                <c:pt idx="1261">
                  <c:v>2.1554691244158129E-2</c:v>
                </c:pt>
                <c:pt idx="1262">
                  <c:v>2.1543969979544855E-2</c:v>
                </c:pt>
                <c:pt idx="1263">
                  <c:v>2.1533206585021149E-2</c:v>
                </c:pt>
                <c:pt idx="1264">
                  <c:v>2.152240123962619E-2</c:v>
                </c:pt>
                <c:pt idx="1265">
                  <c:v>2.1511554122396109E-2</c:v>
                </c:pt>
                <c:pt idx="1266">
                  <c:v>2.1500665412365085E-2</c:v>
                </c:pt>
                <c:pt idx="1267">
                  <c:v>2.1490247753633195E-2</c:v>
                </c:pt>
                <c:pt idx="1268">
                  <c:v>2.1479286824510169E-2</c:v>
                </c:pt>
                <c:pt idx="1269">
                  <c:v>2.146828480760608E-2</c:v>
                </c:pt>
                <c:pt idx="1270">
                  <c:v>2.1457241881902133E-2</c:v>
                </c:pt>
                <c:pt idx="1271">
                  <c:v>2.1446158226376261E-2</c:v>
                </c:pt>
                <c:pt idx="1272">
                  <c:v>2.143503402000442E-2</c:v>
                </c:pt>
                <c:pt idx="1273">
                  <c:v>2.1423102702525492E-2</c:v>
                </c:pt>
                <c:pt idx="1274">
                  <c:v>2.141266467060958E-2</c:v>
                </c:pt>
                <c:pt idx="1275">
                  <c:v>2.1401419885522507E-2</c:v>
                </c:pt>
                <c:pt idx="1276">
                  <c:v>2.1390135265461539E-2</c:v>
                </c:pt>
                <c:pt idx="1277">
                  <c:v>2.137881098938621E-2</c:v>
                </c:pt>
                <c:pt idx="1278">
                  <c:v>2.1367447236253861E-2</c:v>
                </c:pt>
                <c:pt idx="1279">
                  <c:v>2.1356044185017669E-2</c:v>
                </c:pt>
                <c:pt idx="1280">
                  <c:v>2.1344602014627977E-2</c:v>
                </c:pt>
                <c:pt idx="1281">
                  <c:v>2.1333120904031166E-2</c:v>
                </c:pt>
                <c:pt idx="1282">
                  <c:v>2.1321601032169912E-2</c:v>
                </c:pt>
                <c:pt idx="1283">
                  <c:v>2.1310042577984255E-2</c:v>
                </c:pt>
                <c:pt idx="1284">
                  <c:v>2.1298445720408978E-2</c:v>
                </c:pt>
                <c:pt idx="1285">
                  <c:v>2.1286810638376678E-2</c:v>
                </c:pt>
                <c:pt idx="1286">
                  <c:v>2.1275137510815348E-2</c:v>
                </c:pt>
                <c:pt idx="1287">
                  <c:v>2.1263426516648604E-2</c:v>
                </c:pt>
                <c:pt idx="1288">
                  <c:v>2.1251677834797218E-2</c:v>
                </c:pt>
                <c:pt idx="1289">
                  <c:v>2.1239891644176698E-2</c:v>
                </c:pt>
                <c:pt idx="1290">
                  <c:v>2.1228068123699276E-2</c:v>
                </c:pt>
                <c:pt idx="1291">
                  <c:v>2.1216207452273234E-2</c:v>
                </c:pt>
                <c:pt idx="1292">
                  <c:v>2.1204309808801385E-2</c:v>
                </c:pt>
                <c:pt idx="1293">
                  <c:v>2.1192375372183471E-2</c:v>
                </c:pt>
                <c:pt idx="1294">
                  <c:v>2.1180404321314638E-2</c:v>
                </c:pt>
                <c:pt idx="1295">
                  <c:v>2.1168396835084775E-2</c:v>
                </c:pt>
                <c:pt idx="1296">
                  <c:v>2.1156353092380269E-2</c:v>
                </c:pt>
                <c:pt idx="1297">
                  <c:v>2.1144273272082466E-2</c:v>
                </c:pt>
                <c:pt idx="1298">
                  <c:v>2.1132157553067677E-2</c:v>
                </c:pt>
                <c:pt idx="1299">
                  <c:v>2.1120006114209146E-2</c:v>
                </c:pt>
                <c:pt idx="1300">
                  <c:v>2.1107819134372895E-2</c:v>
                </c:pt>
                <c:pt idx="1301">
                  <c:v>2.109559679242231E-2</c:v>
                </c:pt>
                <c:pt idx="1302">
                  <c:v>2.1083339267214653E-2</c:v>
                </c:pt>
                <c:pt idx="1303">
                  <c:v>2.1071046737602794E-2</c:v>
                </c:pt>
                <c:pt idx="1304">
                  <c:v>2.1058719382434143E-2</c:v>
                </c:pt>
                <c:pt idx="1305">
                  <c:v>2.104635738055172E-2</c:v>
                </c:pt>
                <c:pt idx="1306">
                  <c:v>2.1033960910792855E-2</c:v>
                </c:pt>
                <c:pt idx="1307">
                  <c:v>2.1021530151989619E-2</c:v>
                </c:pt>
                <c:pt idx="1308">
                  <c:v>2.1009065282969482E-2</c:v>
                </c:pt>
                <c:pt idx="1309">
                  <c:v>2.0996566482554012E-2</c:v>
                </c:pt>
                <c:pt idx="1310">
                  <c:v>2.0984033929559286E-2</c:v>
                </c:pt>
                <c:pt idx="1311">
                  <c:v>2.0971467802796795E-2</c:v>
                </c:pt>
                <c:pt idx="1312">
                  <c:v>2.0958868281071456E-2</c:v>
                </c:pt>
                <c:pt idx="1313">
                  <c:v>2.0946235543183363E-2</c:v>
                </c:pt>
                <c:pt idx="1314">
                  <c:v>2.0933569767927145E-2</c:v>
                </c:pt>
                <c:pt idx="1315">
                  <c:v>2.0920871134090847E-2</c:v>
                </c:pt>
                <c:pt idx="1316">
                  <c:v>2.0908139820457708E-2</c:v>
                </c:pt>
                <c:pt idx="1317">
                  <c:v>2.0895376005805051E-2</c:v>
                </c:pt>
                <c:pt idx="1318">
                  <c:v>2.0882579868903187E-2</c:v>
                </c:pt>
                <c:pt idx="1319">
                  <c:v>2.0869751588518708E-2</c:v>
                </c:pt>
                <c:pt idx="1320">
                  <c:v>2.085689134341032E-2</c:v>
                </c:pt>
                <c:pt idx="1321">
                  <c:v>2.0843999312331694E-2</c:v>
                </c:pt>
                <c:pt idx="1322">
                  <c:v>2.0831075674029708E-2</c:v>
                </c:pt>
                <c:pt idx="1323">
                  <c:v>2.0818120607246207E-2</c:v>
                </c:pt>
                <c:pt idx="1324">
                  <c:v>2.0803727660080457E-2</c:v>
                </c:pt>
                <c:pt idx="1325">
                  <c:v>2.0792116903167644E-2</c:v>
                </c:pt>
                <c:pt idx="1326">
                  <c:v>2.077906862332364E-2</c:v>
                </c:pt>
                <c:pt idx="1327">
                  <c:v>2.0765989629900446E-2</c:v>
                </c:pt>
                <c:pt idx="1328">
                  <c:v>2.0752880101607717E-2</c:v>
                </c:pt>
                <c:pt idx="1329">
                  <c:v>2.073974021714875E-2</c:v>
                </c:pt>
                <c:pt idx="1330">
                  <c:v>2.0726570155220055E-2</c:v>
                </c:pt>
                <c:pt idx="1331">
                  <c:v>2.0713370094512008E-2</c:v>
                </c:pt>
                <c:pt idx="1332">
                  <c:v>2.0700140213708418E-2</c:v>
                </c:pt>
                <c:pt idx="1333">
                  <c:v>2.0686880691486303E-2</c:v>
                </c:pt>
                <c:pt idx="1334">
                  <c:v>2.0673591706515452E-2</c:v>
                </c:pt>
                <c:pt idx="1335">
                  <c:v>2.0660273437459749E-2</c:v>
                </c:pt>
                <c:pt idx="1336">
                  <c:v>2.0646926062975402E-2</c:v>
                </c:pt>
                <c:pt idx="1337">
                  <c:v>2.0633549761712493E-2</c:v>
                </c:pt>
                <c:pt idx="1338">
                  <c:v>2.0620144712313875E-2</c:v>
                </c:pt>
                <c:pt idx="1339">
                  <c:v>2.060671109341496E-2</c:v>
                </c:pt>
                <c:pt idx="1340">
                  <c:v>2.05932490836448E-2</c:v>
                </c:pt>
                <c:pt idx="1341">
                  <c:v>2.0579758861625445E-2</c:v>
                </c:pt>
                <c:pt idx="1342">
                  <c:v>2.0566240605971061E-2</c:v>
                </c:pt>
                <c:pt idx="1343">
                  <c:v>2.0552694495289243E-2</c:v>
                </c:pt>
                <c:pt idx="1344">
                  <c:v>2.0539120708180137E-2</c:v>
                </c:pt>
                <c:pt idx="1345">
                  <c:v>2.0525519423236886E-2</c:v>
                </c:pt>
                <c:pt idx="1346">
                  <c:v>2.0511890819044521E-2</c:v>
                </c:pt>
                <c:pt idx="1347">
                  <c:v>2.0498235074181737E-2</c:v>
                </c:pt>
                <c:pt idx="1348">
                  <c:v>2.048455236721955E-2</c:v>
                </c:pt>
                <c:pt idx="1349">
                  <c:v>2.0470842876720439E-2</c:v>
                </c:pt>
                <c:pt idx="1350">
                  <c:v>2.0457106781240533E-2</c:v>
                </c:pt>
                <c:pt idx="1351">
                  <c:v>2.0443344259328738E-2</c:v>
                </c:pt>
                <c:pt idx="1352">
                  <c:v>2.0429555489524753E-2</c:v>
                </c:pt>
                <c:pt idx="1353">
                  <c:v>2.0415740650361933E-2</c:v>
                </c:pt>
                <c:pt idx="1354">
                  <c:v>2.0401899920365743E-2</c:v>
                </c:pt>
                <c:pt idx="1355">
                  <c:v>2.0388033478053114E-2</c:v>
                </c:pt>
                <c:pt idx="1356">
                  <c:v>2.0374141501934624E-2</c:v>
                </c:pt>
                <c:pt idx="1357">
                  <c:v>2.0360224170511206E-2</c:v>
                </c:pt>
                <c:pt idx="1358">
                  <c:v>2.0346281662277015E-2</c:v>
                </c:pt>
                <c:pt idx="1359">
                  <c:v>2.0332314155718758E-2</c:v>
                </c:pt>
                <c:pt idx="1360">
                  <c:v>2.0318321829313937E-2</c:v>
                </c:pt>
                <c:pt idx="1361">
                  <c:v>2.0304304861532615E-2</c:v>
                </c:pt>
                <c:pt idx="1362">
                  <c:v>2.0290263430836532E-2</c:v>
                </c:pt>
                <c:pt idx="1363">
                  <c:v>2.0276197715680198E-2</c:v>
                </c:pt>
                <c:pt idx="1364">
                  <c:v>2.0262107894509145E-2</c:v>
                </c:pt>
                <c:pt idx="1365">
                  <c:v>2.0247994145760582E-2</c:v>
                </c:pt>
                <c:pt idx="1366">
                  <c:v>2.0233856647864059E-2</c:v>
                </c:pt>
                <c:pt idx="1367">
                  <c:v>2.0219695579240138E-2</c:v>
                </c:pt>
                <c:pt idx="1368">
                  <c:v>2.0205511118302374E-2</c:v>
                </c:pt>
                <c:pt idx="1369">
                  <c:v>2.0191303443454038E-2</c:v>
                </c:pt>
                <c:pt idx="1370">
                  <c:v>2.0177072733092043E-2</c:v>
                </c:pt>
                <c:pt idx="1371">
                  <c:v>2.0162819165603224E-2</c:v>
                </c:pt>
                <c:pt idx="1372">
                  <c:v>2.0148542919366758E-2</c:v>
                </c:pt>
                <c:pt idx="1373">
                  <c:v>2.0134244172753279E-2</c:v>
                </c:pt>
                <c:pt idx="1374">
                  <c:v>2.0118004688320493E-2</c:v>
                </c:pt>
                <c:pt idx="1375">
                  <c:v>2.0105579891833796E-2</c:v>
                </c:pt>
                <c:pt idx="1376">
                  <c:v>2.0091214714225911E-2</c:v>
                </c:pt>
                <c:pt idx="1377">
                  <c:v>2.0076827749636386E-2</c:v>
                </c:pt>
                <c:pt idx="1378">
                  <c:v>2.0062419176392926E-2</c:v>
                </c:pt>
                <c:pt idx="1379">
                  <c:v>2.004798917281404E-2</c:v>
                </c:pt>
                <c:pt idx="1380">
                  <c:v>2.003353791720926E-2</c:v>
                </c:pt>
                <c:pt idx="1381">
                  <c:v>2.0019065587879362E-2</c:v>
                </c:pt>
                <c:pt idx="1382">
                  <c:v>2.0004572363116792E-2</c:v>
                </c:pt>
                <c:pt idx="1383">
                  <c:v>1.9990058421203924E-2</c:v>
                </c:pt>
                <c:pt idx="1384">
                  <c:v>1.997552394041547E-2</c:v>
                </c:pt>
                <c:pt idx="1385">
                  <c:v>1.9960969099016287E-2</c:v>
                </c:pt>
                <c:pt idx="1386">
                  <c:v>1.9946394075262903E-2</c:v>
                </c:pt>
                <c:pt idx="1387">
                  <c:v>1.9931799047401777E-2</c:v>
                </c:pt>
                <c:pt idx="1388">
                  <c:v>1.9917184193671486E-2</c:v>
                </c:pt>
                <c:pt idx="1389">
                  <c:v>1.9902549692300094E-2</c:v>
                </c:pt>
                <c:pt idx="1390">
                  <c:v>1.9887895721508213E-2</c:v>
                </c:pt>
                <c:pt idx="1391">
                  <c:v>1.9873222459505954E-2</c:v>
                </c:pt>
                <c:pt idx="1392">
                  <c:v>1.9858530084494432E-2</c:v>
                </c:pt>
                <c:pt idx="1393">
                  <c:v>1.984381877466624E-2</c:v>
                </c:pt>
                <c:pt idx="1394">
                  <c:v>1.9829088708203223E-2</c:v>
                </c:pt>
                <c:pt idx="1395">
                  <c:v>1.9814340063279798E-2</c:v>
                </c:pt>
                <c:pt idx="1396">
                  <c:v>1.9799573018058972E-2</c:v>
                </c:pt>
                <c:pt idx="1397">
                  <c:v>1.9784787750695889E-2</c:v>
                </c:pt>
                <c:pt idx="1398">
                  <c:v>1.9769984439335603E-2</c:v>
                </c:pt>
                <c:pt idx="1399">
                  <c:v>1.9755163262114201E-2</c:v>
                </c:pt>
                <c:pt idx="1400">
                  <c:v>1.9740324397157685E-2</c:v>
                </c:pt>
                <c:pt idx="1401">
                  <c:v>1.9725465640187654E-2</c:v>
                </c:pt>
                <c:pt idx="1402">
                  <c:v>1.9710576564853692E-2</c:v>
                </c:pt>
                <c:pt idx="1403">
                  <c:v>1.9695656635271917E-2</c:v>
                </c:pt>
                <c:pt idx="1404">
                  <c:v>1.9680706677921156E-2</c:v>
                </c:pt>
                <c:pt idx="1405">
                  <c:v>1.9665727521858131E-2</c:v>
                </c:pt>
                <c:pt idx="1406">
                  <c:v>1.9650719998716988E-2</c:v>
                </c:pt>
                <c:pt idx="1407">
                  <c:v>1.9635684942708904E-2</c:v>
                </c:pt>
                <c:pt idx="1408">
                  <c:v>1.9620623190622046E-2</c:v>
                </c:pt>
                <c:pt idx="1409">
                  <c:v>1.9605535581820283E-2</c:v>
                </c:pt>
                <c:pt idx="1410">
                  <c:v>1.9590422958243391E-2</c:v>
                </c:pt>
                <c:pt idx="1411">
                  <c:v>1.9575286164405965E-2</c:v>
                </c:pt>
                <c:pt idx="1412">
                  <c:v>1.9560126047398516E-2</c:v>
                </c:pt>
                <c:pt idx="1413">
                  <c:v>1.954494345688549E-2</c:v>
                </c:pt>
                <c:pt idx="1414">
                  <c:v>1.9526410565979421E-2</c:v>
                </c:pt>
                <c:pt idx="1415">
                  <c:v>1.9511178445937406E-2</c:v>
                </c:pt>
                <c:pt idx="1416">
                  <c:v>1.9495926784831908E-2</c:v>
                </c:pt>
                <c:pt idx="1417">
                  <c:v>1.9480656440100646E-2</c:v>
                </c:pt>
                <c:pt idx="1418">
                  <c:v>1.9465368271741036E-2</c:v>
                </c:pt>
                <c:pt idx="1419">
                  <c:v>1.9450063142308006E-2</c:v>
                </c:pt>
                <c:pt idx="1420">
                  <c:v>1.9434741916913575E-2</c:v>
                </c:pt>
                <c:pt idx="1421">
                  <c:v>1.9419405463228363E-2</c:v>
                </c:pt>
                <c:pt idx="1422">
                  <c:v>1.9404054651478986E-2</c:v>
                </c:pt>
                <c:pt idx="1423">
                  <c:v>1.9388690354449359E-2</c:v>
                </c:pt>
                <c:pt idx="1424">
                  <c:v>1.9373313447479609E-2</c:v>
                </c:pt>
                <c:pt idx="1425">
                  <c:v>1.9357924808466296E-2</c:v>
                </c:pt>
                <c:pt idx="1426">
                  <c:v>1.9334316695467989E-2</c:v>
                </c:pt>
                <c:pt idx="1427">
                  <c:v>1.9327115858671026E-2</c:v>
                </c:pt>
                <c:pt idx="1428">
                  <c:v>1.9311697316459753E-2</c:v>
                </c:pt>
                <c:pt idx="1429">
                  <c:v>1.9295673478732681E-2</c:v>
                </c:pt>
                <c:pt idx="1430">
                  <c:v>1.9280836537996695E-2</c:v>
                </c:pt>
                <c:pt idx="1431">
                  <c:v>1.9265396085643711E-2</c:v>
                </c:pt>
                <c:pt idx="1432">
                  <c:v>1.9249950118066048E-2</c:v>
                </c:pt>
                <c:pt idx="1433">
                  <c:v>1.9234499533597973E-2</c:v>
                </c:pt>
                <c:pt idx="1434">
                  <c:v>1.921904523312757E-2</c:v>
                </c:pt>
                <c:pt idx="1435">
                  <c:v>1.9203588120095864E-2</c:v>
                </c:pt>
                <c:pt idx="1436">
                  <c:v>1.9188129100497921E-2</c:v>
                </c:pt>
                <c:pt idx="1437">
                  <c:v>1.9172669082880869E-2</c:v>
                </c:pt>
                <c:pt idx="1438">
                  <c:v>1.9157208978344574E-2</c:v>
                </c:pt>
                <c:pt idx="1439">
                  <c:v>1.9141749700541836E-2</c:v>
                </c:pt>
                <c:pt idx="1440">
                  <c:v>1.91262921656771E-2</c:v>
                </c:pt>
                <c:pt idx="1441">
                  <c:v>1.9110837292507749E-2</c:v>
                </c:pt>
                <c:pt idx="1442">
                  <c:v>1.9095386002341723E-2</c:v>
                </c:pt>
                <c:pt idx="1443">
                  <c:v>1.9079939219040113E-2</c:v>
                </c:pt>
                <c:pt idx="1444">
                  <c:v>1.9064497869015005E-2</c:v>
                </c:pt>
                <c:pt idx="1445">
                  <c:v>1.9049062881229456E-2</c:v>
                </c:pt>
                <c:pt idx="1446">
                  <c:v>1.9033635187198829E-2</c:v>
                </c:pt>
                <c:pt idx="1447">
                  <c:v>1.9018215720988371E-2</c:v>
                </c:pt>
                <c:pt idx="1448">
                  <c:v>1.9002805419215188E-2</c:v>
                </c:pt>
                <c:pt idx="1449">
                  <c:v>1.8989171191990329E-2</c:v>
                </c:pt>
                <c:pt idx="1450">
                  <c:v>1.8972016068202022E-2</c:v>
                </c:pt>
                <c:pt idx="1451">
                  <c:v>1.8956638904949433E-2</c:v>
                </c:pt>
                <c:pt idx="1452">
                  <c:v>1.8941274678109327E-2</c:v>
                </c:pt>
                <c:pt idx="1453">
                  <c:v>1.8925343756945035E-2</c:v>
                </c:pt>
                <c:pt idx="1454">
                  <c:v>1.8910606476379248E-2</c:v>
                </c:pt>
                <c:pt idx="1455">
                  <c:v>1.8895315656824407E-2</c:v>
                </c:pt>
                <c:pt idx="1456">
                  <c:v>1.8880054558755219E-2</c:v>
                </c:pt>
                <c:pt idx="1457">
                  <c:v>1.8864823494749335E-2</c:v>
                </c:pt>
                <c:pt idx="1458">
                  <c:v>1.8849622777368933E-2</c:v>
                </c:pt>
                <c:pt idx="1459">
                  <c:v>1.8834452719158994E-2</c:v>
                </c:pt>
                <c:pt idx="1460">
                  <c:v>1.8819313632648809E-2</c:v>
                </c:pt>
                <c:pt idx="1461">
                  <c:v>1.8804205830351774E-2</c:v>
                </c:pt>
                <c:pt idx="1462">
                  <c:v>1.8790836531830651E-2</c:v>
                </c:pt>
                <c:pt idx="1463">
                  <c:v>1.8774085328367524E-2</c:v>
                </c:pt>
                <c:pt idx="1464">
                  <c:v>1.8759073253626725E-2</c:v>
                </c:pt>
                <c:pt idx="1465">
                  <c:v>1.8744093712991038E-2</c:v>
                </c:pt>
                <c:pt idx="1466">
                  <c:v>1.8723312494606858E-2</c:v>
                </c:pt>
                <c:pt idx="1467">
                  <c:v>1.870841144975157E-2</c:v>
                </c:pt>
                <c:pt idx="1468">
                  <c:v>1.8693543985496656E-2</c:v>
                </c:pt>
                <c:pt idx="1469">
                  <c:v>1.8678710414212582E-2</c:v>
                </c:pt>
                <c:pt idx="1470">
                  <c:v>1.8663911048254073E-2</c:v>
                </c:pt>
                <c:pt idx="1471">
                  <c:v>1.8649146199960789E-2</c:v>
                </c:pt>
                <c:pt idx="1472">
                  <c:v>1.863441618165711E-2</c:v>
                </c:pt>
                <c:pt idx="1473">
                  <c:v>1.8619721305653432E-2</c:v>
                </c:pt>
                <c:pt idx="1474">
                  <c:v>1.8605061884244205E-2</c:v>
                </c:pt>
                <c:pt idx="1475">
                  <c:v>1.8590982248770288E-2</c:v>
                </c:pt>
                <c:pt idx="1476">
                  <c:v>1.8576392637338988E-2</c:v>
                </c:pt>
                <c:pt idx="1477">
                  <c:v>1.8561839392564006E-2</c:v>
                </c:pt>
                <c:pt idx="1478">
                  <c:v>1.8547322826672517E-2</c:v>
                </c:pt>
                <c:pt idx="1479">
                  <c:v>1.8532843251877019E-2</c:v>
                </c:pt>
                <c:pt idx="1480">
                  <c:v>1.8518400980375566E-2</c:v>
                </c:pt>
                <c:pt idx="1481">
                  <c:v>1.8499887660998318E-2</c:v>
                </c:pt>
                <c:pt idx="1482">
                  <c:v>1.8489629595980623E-2</c:v>
                </c:pt>
                <c:pt idx="1483">
                  <c:v>1.8475301107414899E-2</c:v>
                </c:pt>
                <c:pt idx="1484">
                  <c:v>1.8458972916581731E-2</c:v>
                </c:pt>
                <c:pt idx="1485">
                  <c:v>1.8444727421538201E-2</c:v>
                </c:pt>
                <c:pt idx="1486">
                  <c:v>1.84305211472791E-2</c:v>
                </c:pt>
                <c:pt idx="1487">
                  <c:v>1.8416354405906332E-2</c:v>
                </c:pt>
                <c:pt idx="1488">
                  <c:v>1.8402227509508883E-2</c:v>
                </c:pt>
                <c:pt idx="1489">
                  <c:v>1.8388140770162379E-2</c:v>
                </c:pt>
                <c:pt idx="1490">
                  <c:v>1.8374094499929522E-2</c:v>
                </c:pt>
                <c:pt idx="1491">
                  <c:v>1.8360089010860978E-2</c:v>
                </c:pt>
                <c:pt idx="1492">
                  <c:v>1.8346124614994477E-2</c:v>
                </c:pt>
                <c:pt idx="1493">
                  <c:v>1.833220162435506E-2</c:v>
                </c:pt>
                <c:pt idx="1494">
                  <c:v>1.8318320350956156E-2</c:v>
                </c:pt>
                <c:pt idx="1495">
                  <c:v>1.830448110679805E-2</c:v>
                </c:pt>
                <c:pt idx="1496">
                  <c:v>1.8290684203870082E-2</c:v>
                </c:pt>
                <c:pt idx="1497">
                  <c:v>1.8276929954148889E-2</c:v>
                </c:pt>
                <c:pt idx="1498">
                  <c:v>1.8263218669599939E-2</c:v>
                </c:pt>
                <c:pt idx="1499">
                  <c:v>1.8249550662176213E-2</c:v>
                </c:pt>
                <c:pt idx="1500">
                  <c:v>1.8235926243820186E-2</c:v>
                </c:pt>
                <c:pt idx="1501">
                  <c:v>1.8222345726462284E-2</c:v>
                </c:pt>
                <c:pt idx="1502">
                  <c:v>1.8208809422021764E-2</c:v>
                </c:pt>
                <c:pt idx="1503">
                  <c:v>1.8195317642406932E-2</c:v>
                </c:pt>
                <c:pt idx="1504">
                  <c:v>1.818187069951515E-2</c:v>
                </c:pt>
                <c:pt idx="1505">
                  <c:v>1.8168468905233257E-2</c:v>
                </c:pt>
                <c:pt idx="1506">
                  <c:v>1.8155112571436493E-2</c:v>
                </c:pt>
                <c:pt idx="1507">
                  <c:v>1.8141802009990462E-2</c:v>
                </c:pt>
                <c:pt idx="1508">
                  <c:v>1.8128537532750254E-2</c:v>
                </c:pt>
                <c:pt idx="1509">
                  <c:v>1.8115319451560002E-2</c:v>
                </c:pt>
                <c:pt idx="1510">
                  <c:v>1.8102148078254436E-2</c:v>
                </c:pt>
                <c:pt idx="1511">
                  <c:v>1.8089023724658423E-2</c:v>
                </c:pt>
                <c:pt idx="1512">
                  <c:v>1.8075946702586311E-2</c:v>
                </c:pt>
                <c:pt idx="1513">
                  <c:v>1.8062917323842829E-2</c:v>
                </c:pt>
                <c:pt idx="1514">
                  <c:v>1.8049935900224363E-2</c:v>
                </c:pt>
                <c:pt idx="1515">
                  <c:v>1.803700274351637E-2</c:v>
                </c:pt>
                <c:pt idx="1516">
                  <c:v>1.8024118165496188E-2</c:v>
                </c:pt>
                <c:pt idx="1517">
                  <c:v>1.8011282477931524E-2</c:v>
                </c:pt>
                <c:pt idx="1518">
                  <c:v>1.7996673386502116E-2</c:v>
                </c:pt>
                <c:pt idx="1519">
                  <c:v>1.7983943513988424E-2</c:v>
                </c:pt>
                <c:pt idx="1520">
                  <c:v>1.7971263511714609E-2</c:v>
                </c:pt>
                <c:pt idx="1521">
                  <c:v>1.7958633691412911E-2</c:v>
                </c:pt>
                <c:pt idx="1522">
                  <c:v>1.7946054364806351E-2</c:v>
                </c:pt>
                <c:pt idx="1523">
                  <c:v>1.7933525843610743E-2</c:v>
                </c:pt>
                <c:pt idx="1524">
                  <c:v>1.7921048439533561E-2</c:v>
                </c:pt>
                <c:pt idx="1525">
                  <c:v>1.7908622464274184E-2</c:v>
                </c:pt>
                <c:pt idx="1526">
                  <c:v>1.7896248229525208E-2</c:v>
                </c:pt>
                <c:pt idx="1527">
                  <c:v>1.7883926046970675E-2</c:v>
                </c:pt>
                <c:pt idx="1528">
                  <c:v>1.7871656228288065E-2</c:v>
                </c:pt>
                <c:pt idx="1529">
                  <c:v>1.7859439085147193E-2</c:v>
                </c:pt>
                <c:pt idx="1530">
                  <c:v>1.7847274929211517E-2</c:v>
                </c:pt>
                <c:pt idx="1531">
                  <c:v>1.783516407213662E-2</c:v>
                </c:pt>
                <c:pt idx="1532">
                  <c:v>1.7821388756317301E-2</c:v>
                </c:pt>
                <c:pt idx="1533">
                  <c:v>1.7809393160511427E-2</c:v>
                </c:pt>
                <c:pt idx="1534">
                  <c:v>1.7795934913263246E-2</c:v>
                </c:pt>
                <c:pt idx="1535">
                  <c:v>1.7785565115457421E-2</c:v>
                </c:pt>
                <c:pt idx="1536">
                  <c:v>1.7773733289462409E-2</c:v>
                </c:pt>
                <c:pt idx="1537">
                  <c:v>1.7761956676648056E-2</c:v>
                </c:pt>
                <c:pt idx="1538">
                  <c:v>1.7750235588626356E-2</c:v>
                </c:pt>
                <c:pt idx="1539">
                  <c:v>1.7738570337003611E-2</c:v>
                </c:pt>
                <c:pt idx="1540">
                  <c:v>1.7726961233382185E-2</c:v>
                </c:pt>
                <c:pt idx="1541">
                  <c:v>1.7715408589357867E-2</c:v>
                </c:pt>
                <c:pt idx="1542">
                  <c:v>1.7703912716522063E-2</c:v>
                </c:pt>
                <c:pt idx="1543">
                  <c:v>1.7692473926461592E-2</c:v>
                </c:pt>
                <c:pt idx="1544">
                  <c:v>1.768109253075844E-2</c:v>
                </c:pt>
                <c:pt idx="1545">
                  <c:v>1.7669768840989784E-2</c:v>
                </c:pt>
                <c:pt idx="1546">
                  <c:v>1.7658503168729734E-2</c:v>
                </c:pt>
                <c:pt idx="1547">
                  <c:v>1.764729582554736E-2</c:v>
                </c:pt>
                <c:pt idx="1548">
                  <c:v>1.7636147123008015E-2</c:v>
                </c:pt>
                <c:pt idx="1549">
                  <c:v>1.7625057372673541E-2</c:v>
                </c:pt>
                <c:pt idx="1550">
                  <c:v>1.7614026886102495E-2</c:v>
                </c:pt>
                <c:pt idx="1551">
                  <c:v>1.7603055974849503E-2</c:v>
                </c:pt>
                <c:pt idx="1552">
                  <c:v>1.7592144950466543E-2</c:v>
                </c:pt>
                <c:pt idx="1553">
                  <c:v>1.7581294124502548E-2</c:v>
                </c:pt>
                <c:pt idx="1554">
                  <c:v>1.7570503808503373E-2</c:v>
                </c:pt>
                <c:pt idx="1555">
                  <c:v>1.7559774314013125E-2</c:v>
                </c:pt>
                <c:pt idx="1556">
                  <c:v>1.7549105952572402E-2</c:v>
                </c:pt>
                <c:pt idx="1557">
                  <c:v>1.7538499035720492E-2</c:v>
                </c:pt>
                <c:pt idx="1558">
                  <c:v>1.7527953874994055E-2</c:v>
                </c:pt>
                <c:pt idx="1559">
                  <c:v>1.7517470781928658E-2</c:v>
                </c:pt>
                <c:pt idx="1560">
                  <c:v>1.7507050068057455E-2</c:v>
                </c:pt>
                <c:pt idx="1561">
                  <c:v>1.7496692044912724E-2</c:v>
                </c:pt>
                <c:pt idx="1562">
                  <c:v>1.7486397024025432E-2</c:v>
                </c:pt>
                <c:pt idx="1563">
                  <c:v>1.7476165316925009E-2</c:v>
                </c:pt>
                <c:pt idx="1564">
                  <c:v>1.7465997235140893E-2</c:v>
                </c:pt>
                <c:pt idx="1565">
                  <c:v>1.7455893090201194E-2</c:v>
                </c:pt>
                <c:pt idx="1566">
                  <c:v>1.7445853193633818E-2</c:v>
                </c:pt>
                <c:pt idx="1567">
                  <c:v>1.7435877856966663E-2</c:v>
                </c:pt>
                <c:pt idx="1568">
                  <c:v>1.7425967391727408E-2</c:v>
                </c:pt>
                <c:pt idx="1569">
                  <c:v>1.7416122109443297E-2</c:v>
                </c:pt>
                <c:pt idx="1570">
                  <c:v>1.7406342321642888E-2</c:v>
                </c:pt>
                <c:pt idx="1571">
                  <c:v>1.7396628339854728E-2</c:v>
                </c:pt>
                <c:pt idx="1572">
                  <c:v>1.7386980475608479E-2</c:v>
                </c:pt>
                <c:pt idx="1573">
                  <c:v>1.7377399040434227E-2</c:v>
                </c:pt>
                <c:pt idx="1574">
                  <c:v>1.7367884345863813E-2</c:v>
                </c:pt>
                <c:pt idx="1575">
                  <c:v>1.7358436703430392E-2</c:v>
                </c:pt>
                <c:pt idx="1576">
                  <c:v>1.7349056424668215E-2</c:v>
                </c:pt>
                <c:pt idx="1577">
                  <c:v>1.7339743821113942E-2</c:v>
                </c:pt>
                <c:pt idx="1578">
                  <c:v>1.7330499204306203E-2</c:v>
                </c:pt>
                <c:pt idx="1579">
                  <c:v>1.7321322885785161E-2</c:v>
                </c:pt>
                <c:pt idx="1580">
                  <c:v>1.7312215177094043E-2</c:v>
                </c:pt>
                <c:pt idx="1581">
                  <c:v>1.730317638977915E-2</c:v>
                </c:pt>
                <c:pt idx="1582">
                  <c:v>1.7294206835388092E-2</c:v>
                </c:pt>
                <c:pt idx="1583">
                  <c:v>1.7285306825473291E-2</c:v>
                </c:pt>
                <c:pt idx="1584">
                  <c:v>1.7275790121763151E-2</c:v>
                </c:pt>
                <c:pt idx="1585">
                  <c:v>1.7267716685295319E-2</c:v>
                </c:pt>
                <c:pt idx="1586">
                  <c:v>1.7259027178152773E-2</c:v>
                </c:pt>
                <c:pt idx="1587">
                  <c:v>1.725040846172839E-2</c:v>
                </c:pt>
                <c:pt idx="1588">
                  <c:v>1.7241860847591901E-2</c:v>
                </c:pt>
                <c:pt idx="1589">
                  <c:v>1.7233384647318727E-2</c:v>
                </c:pt>
                <c:pt idx="1590">
                  <c:v>1.7224980172487796E-2</c:v>
                </c:pt>
                <c:pt idx="1591">
                  <c:v>1.7216647734683291E-2</c:v>
                </c:pt>
                <c:pt idx="1592">
                  <c:v>1.7208387645495093E-2</c:v>
                </c:pt>
                <c:pt idx="1593">
                  <c:v>1.7200200216516796E-2</c:v>
                </c:pt>
                <c:pt idx="1594">
                  <c:v>1.719208575934901E-2</c:v>
                </c:pt>
                <c:pt idx="1595">
                  <c:v>1.7184044585597382E-2</c:v>
                </c:pt>
                <c:pt idx="1596">
                  <c:v>1.7176077006873691E-2</c:v>
                </c:pt>
                <c:pt idx="1597">
                  <c:v>1.716818333479584E-2</c:v>
                </c:pt>
                <c:pt idx="1598">
                  <c:v>1.7160363880988315E-2</c:v>
                </c:pt>
                <c:pt idx="1599">
                  <c:v>1.7152618957081946E-2</c:v>
                </c:pt>
                <c:pt idx="1600">
                  <c:v>1.714494887471479E-2</c:v>
                </c:pt>
                <c:pt idx="1601">
                  <c:v>1.7137353945531692E-2</c:v>
                </c:pt>
                <c:pt idx="1602">
                  <c:v>1.7129834481185165E-2</c:v>
                </c:pt>
                <c:pt idx="1603">
                  <c:v>1.712239079333517E-2</c:v>
                </c:pt>
                <c:pt idx="1604">
                  <c:v>1.7115023193649326E-2</c:v>
                </c:pt>
                <c:pt idx="1605">
                  <c:v>1.7107731993803797E-2</c:v>
                </c:pt>
                <c:pt idx="1606">
                  <c:v>1.7100517505482637E-2</c:v>
                </c:pt>
                <c:pt idx="1607">
                  <c:v>1.7093380040377994E-2</c:v>
                </c:pt>
                <c:pt idx="1608">
                  <c:v>1.7086319910192094E-2</c:v>
                </c:pt>
                <c:pt idx="1609">
                  <c:v>1.7079337426634825E-2</c:v>
                </c:pt>
                <c:pt idx="1610">
                  <c:v>1.7072432901426376E-2</c:v>
                </c:pt>
                <c:pt idx="1611">
                  <c:v>1.706560664629525E-2</c:v>
                </c:pt>
                <c:pt idx="1612">
                  <c:v>1.7058858972981122E-2</c:v>
                </c:pt>
                <c:pt idx="1613">
                  <c:v>1.7052190193232647E-2</c:v>
                </c:pt>
                <c:pt idx="1614">
                  <c:v>1.7045600618808991E-2</c:v>
                </c:pt>
                <c:pt idx="1615">
                  <c:v>1.7039090561479616E-2</c:v>
                </c:pt>
                <c:pt idx="1616">
                  <c:v>1.7032660333025147E-2</c:v>
                </c:pt>
                <c:pt idx="1617">
                  <c:v>1.7026310245236726E-2</c:v>
                </c:pt>
                <c:pt idx="1618">
                  <c:v>1.7020040609917322E-2</c:v>
                </c:pt>
                <c:pt idx="1619">
                  <c:v>1.7013851738880412E-2</c:v>
                </c:pt>
                <c:pt idx="1620">
                  <c:v>1.7007743943952398E-2</c:v>
                </c:pt>
                <c:pt idx="1621">
                  <c:v>1.700171753697019E-2</c:v>
                </c:pt>
                <c:pt idx="1622">
                  <c:v>1.6995772829784501E-2</c:v>
                </c:pt>
                <c:pt idx="1623">
                  <c:v>1.6989910134257206E-2</c:v>
                </c:pt>
                <c:pt idx="1624">
                  <c:v>1.6984129762263982E-2</c:v>
                </c:pt>
                <c:pt idx="1625">
                  <c:v>1.6978432025692554E-2</c:v>
                </c:pt>
                <c:pt idx="1626">
                  <c:v>1.6972817236444653E-2</c:v>
                </c:pt>
                <c:pt idx="1627">
                  <c:v>1.6967285706435162E-2</c:v>
                </c:pt>
                <c:pt idx="1628">
                  <c:v>1.6961837747592533E-2</c:v>
                </c:pt>
                <c:pt idx="1629">
                  <c:v>1.6956473671859897E-2</c:v>
                </c:pt>
                <c:pt idx="1630">
                  <c:v>1.6951193791193964E-2</c:v>
                </c:pt>
                <c:pt idx="1631">
                  <c:v>1.6946244484200616E-2</c:v>
                </c:pt>
                <c:pt idx="1632">
                  <c:v>1.6941152017888064E-2</c:v>
                </c:pt>
                <c:pt idx="1633">
                  <c:v>1.6936144761603242E-2</c:v>
                </c:pt>
                <c:pt idx="1634">
                  <c:v>1.6931223027400442E-2</c:v>
                </c:pt>
                <c:pt idx="1635">
                  <c:v>1.6925963132731241E-2</c:v>
                </c:pt>
                <c:pt idx="1636">
                  <c:v>1.6921637373531088E-2</c:v>
                </c:pt>
                <c:pt idx="1637">
                  <c:v>1.6916974078052406E-2</c:v>
                </c:pt>
                <c:pt idx="1638">
                  <c:v>1.6912397553029545E-2</c:v>
                </c:pt>
                <c:pt idx="1639">
                  <c:v>1.6907908110597822E-2</c:v>
                </c:pt>
                <c:pt idx="1640">
                  <c:v>1.6903506062909714E-2</c:v>
                </c:pt>
                <c:pt idx="1641">
                  <c:v>1.689919172213443E-2</c:v>
                </c:pt>
                <c:pt idx="1642">
                  <c:v>1.6894965400459844E-2</c:v>
                </c:pt>
                <c:pt idx="1643">
                  <c:v>1.6890827410091444E-2</c:v>
                </c:pt>
                <c:pt idx="1644">
                  <c:v>1.6886778063252512E-2</c:v>
                </c:pt>
                <c:pt idx="1645">
                  <c:v>1.6882817672185683E-2</c:v>
                </c:pt>
                <c:pt idx="1646">
                  <c:v>1.6878946549151598E-2</c:v>
                </c:pt>
                <c:pt idx="1647">
                  <c:v>1.6875165006430683E-2</c:v>
                </c:pt>
                <c:pt idx="1648">
                  <c:v>1.6870909019098657E-2</c:v>
                </c:pt>
                <c:pt idx="1649">
                  <c:v>1.6867871911144951E-2</c:v>
                </c:pt>
                <c:pt idx="1650">
                  <c:v>1.686436098323894E-2</c:v>
                </c:pt>
                <c:pt idx="1651">
                  <c:v>1.6860940884962615E-2</c:v>
                </c:pt>
                <c:pt idx="1652">
                  <c:v>1.6857611928695882E-2</c:v>
                </c:pt>
                <c:pt idx="1653">
                  <c:v>1.6854374426839715E-2</c:v>
                </c:pt>
                <c:pt idx="1654">
                  <c:v>1.6851228691815507E-2</c:v>
                </c:pt>
                <c:pt idx="1655">
                  <c:v>1.6848175036066376E-2</c:v>
                </c:pt>
                <c:pt idx="1656">
                  <c:v>1.6845213772056937E-2</c:v>
                </c:pt>
                <c:pt idx="1657">
                  <c:v>1.6842345212273749E-2</c:v>
                </c:pt>
                <c:pt idx="1658">
                  <c:v>1.683956966922618E-2</c:v>
                </c:pt>
                <c:pt idx="1659">
                  <c:v>1.68368874554451E-2</c:v>
                </c:pt>
                <c:pt idx="1660">
                  <c:v>1.6834298883484838E-2</c:v>
                </c:pt>
                <c:pt idx="1661">
                  <c:v>1.6830963137221419E-2</c:v>
                </c:pt>
                <c:pt idx="1662">
                  <c:v>1.6829185097307933E-2</c:v>
                </c:pt>
                <c:pt idx="1663">
                  <c:v>1.682660362066744E-2</c:v>
                </c:pt>
                <c:pt idx="1664">
                  <c:v>1.6824004226353731E-2</c:v>
                </c:pt>
                <c:pt idx="1665">
                  <c:v>1.6821385763295831E-2</c:v>
                </c:pt>
                <c:pt idx="1666">
                  <c:v>1.6818747076749827E-2</c:v>
                </c:pt>
                <c:pt idx="1667">
                  <c:v>1.6816087008299532E-2</c:v>
                </c:pt>
                <c:pt idx="1668">
                  <c:v>1.681340439585496E-2</c:v>
                </c:pt>
                <c:pt idx="1669">
                  <c:v>1.681069807365514E-2</c:v>
                </c:pt>
                <c:pt idx="1670">
                  <c:v>1.6807966872267262E-2</c:v>
                </c:pt>
                <c:pt idx="1671">
                  <c:v>1.6805209618585584E-2</c:v>
                </c:pt>
                <c:pt idx="1672">
                  <c:v>1.680242513583469E-2</c:v>
                </c:pt>
                <c:pt idx="1673">
                  <c:v>1.6799612243568185E-2</c:v>
                </c:pt>
                <c:pt idx="1674">
                  <c:v>1.6796769757668268E-2</c:v>
                </c:pt>
                <c:pt idx="1675">
                  <c:v>1.6793896490347245E-2</c:v>
                </c:pt>
                <c:pt idx="1676">
                  <c:v>1.6790991250148397E-2</c:v>
                </c:pt>
                <c:pt idx="1677">
                  <c:v>1.6788052841946201E-2</c:v>
                </c:pt>
                <c:pt idx="1678">
                  <c:v>1.6785080066944822E-2</c:v>
                </c:pt>
                <c:pt idx="1679">
                  <c:v>1.6782071722681556E-2</c:v>
                </c:pt>
                <c:pt idx="1680">
                  <c:v>1.6779026603024692E-2</c:v>
                </c:pt>
                <c:pt idx="1681">
                  <c:v>1.6775943498176744E-2</c:v>
                </c:pt>
                <c:pt idx="1682">
                  <c:v>1.6772821194671439E-2</c:v>
                </c:pt>
                <c:pt idx="1683">
                  <c:v>1.6769343729485117E-2</c:v>
                </c:pt>
                <c:pt idx="1684">
                  <c:v>1.6766155111845163E-2</c:v>
                </c:pt>
                <c:pt idx="1685">
                  <c:v>1.6762923050617853E-2</c:v>
                </c:pt>
                <c:pt idx="1686">
                  <c:v>1.6759646306766473E-2</c:v>
                </c:pt>
                <c:pt idx="1687">
                  <c:v>1.6756323637561275E-2</c:v>
                </c:pt>
                <c:pt idx="1688">
                  <c:v>1.675295379657989E-2</c:v>
                </c:pt>
                <c:pt idx="1689">
                  <c:v>1.6749535533706478E-2</c:v>
                </c:pt>
                <c:pt idx="1690">
                  <c:v>1.6746356793951353E-2</c:v>
                </c:pt>
                <c:pt idx="1691">
                  <c:v>1.6742548723363268E-2</c:v>
                </c:pt>
                <c:pt idx="1692">
                  <c:v>1.6738592310305448E-2</c:v>
                </c:pt>
                <c:pt idx="1693">
                  <c:v>1.6734953346860103E-2</c:v>
                </c:pt>
                <c:pt idx="1694">
                  <c:v>1.6731259930834554E-2</c:v>
                </c:pt>
                <c:pt idx="1695">
                  <c:v>1.6727510796920059E-2</c:v>
                </c:pt>
                <c:pt idx="1696">
                  <c:v>1.672370467614042E-2</c:v>
                </c:pt>
                <c:pt idx="1697">
                  <c:v>1.6719840295852613E-2</c:v>
                </c:pt>
                <c:pt idx="1698">
                  <c:v>1.6715916379747654E-2</c:v>
                </c:pt>
                <c:pt idx="1699">
                  <c:v>1.6711931647851709E-2</c:v>
                </c:pt>
                <c:pt idx="1700">
                  <c:v>1.6707751750492973E-2</c:v>
                </c:pt>
                <c:pt idx="1701">
                  <c:v>1.6703774598469601E-2</c:v>
                </c:pt>
                <c:pt idx="1702">
                  <c:v>1.669959970271755E-2</c:v>
                </c:pt>
                <c:pt idx="1703">
                  <c:v>1.6695358834643837E-2</c:v>
                </c:pt>
                <c:pt idx="1704">
                  <c:v>1.6691050695961853E-2</c:v>
                </c:pt>
                <c:pt idx="1705">
                  <c:v>1.6686673984725807E-2</c:v>
                </c:pt>
                <c:pt idx="1706">
                  <c:v>1.6682227395329825E-2</c:v>
                </c:pt>
                <c:pt idx="1707">
                  <c:v>1.6677709618511456E-2</c:v>
                </c:pt>
                <c:pt idx="1708">
                  <c:v>1.6673119341350354E-2</c:v>
                </c:pt>
                <c:pt idx="1709">
                  <c:v>1.6668331711146584E-2</c:v>
                </c:pt>
                <c:pt idx="1710">
                  <c:v>1.6663716016044369E-2</c:v>
                </c:pt>
                <c:pt idx="1711">
                  <c:v>1.6658900323785017E-2</c:v>
                </c:pt>
                <c:pt idx="1712">
                  <c:v>1.6654006842957057E-2</c:v>
                </c:pt>
                <c:pt idx="1713">
                  <c:v>1.6649052036360218E-2</c:v>
                </c:pt>
                <c:pt idx="1714">
                  <c:v>1.664411635329404E-2</c:v>
                </c:pt>
                <c:pt idx="1715">
                  <c:v>1.6639209877426703E-2</c:v>
                </c:pt>
                <c:pt idx="1716">
                  <c:v>1.6634332727813703E-2</c:v>
                </c:pt>
                <c:pt idx="1717">
                  <c:v>1.6629485023508805E-2</c:v>
                </c:pt>
                <c:pt idx="1718">
                  <c:v>1.6624666883567507E-2</c:v>
                </c:pt>
                <c:pt idx="1719">
                  <c:v>1.6619878427044221E-2</c:v>
                </c:pt>
                <c:pt idx="1720">
                  <c:v>1.6615119772995103E-2</c:v>
                </c:pt>
                <c:pt idx="1721">
                  <c:v>1.6610391040475868E-2</c:v>
                </c:pt>
                <c:pt idx="1722">
                  <c:v>1.6605497920370662E-2</c:v>
                </c:pt>
                <c:pt idx="1723">
                  <c:v>1.6601023816252766E-2</c:v>
                </c:pt>
                <c:pt idx="1724">
                  <c:v>1.6596385562663168E-2</c:v>
                </c:pt>
                <c:pt idx="1725">
                  <c:v>1.6591777706831342E-2</c:v>
                </c:pt>
                <c:pt idx="1726">
                  <c:v>1.6585100176389814E-2</c:v>
                </c:pt>
                <c:pt idx="1727">
                  <c:v>1.6580562514243728E-2</c:v>
                </c:pt>
                <c:pt idx="1728">
                  <c:v>1.6576055638126492E-2</c:v>
                </c:pt>
                <c:pt idx="1729">
                  <c:v>1.6571579667088516E-2</c:v>
                </c:pt>
                <c:pt idx="1730">
                  <c:v>1.6567134720183504E-2</c:v>
                </c:pt>
                <c:pt idx="1731">
                  <c:v>1.6562720916464276E-2</c:v>
                </c:pt>
                <c:pt idx="1732">
                  <c:v>1.6558338374985406E-2</c:v>
                </c:pt>
                <c:pt idx="1733">
                  <c:v>1.6553987214800808E-2</c:v>
                </c:pt>
                <c:pt idx="1734">
                  <c:v>1.6549667554967912E-2</c:v>
                </c:pt>
                <c:pt idx="1735">
                  <c:v>1.6545379514542161E-2</c:v>
                </c:pt>
                <c:pt idx="1736">
                  <c:v>1.6541123212581416E-2</c:v>
                </c:pt>
                <c:pt idx="1737">
                  <c:v>1.6536898768144632E-2</c:v>
                </c:pt>
                <c:pt idx="1738">
                  <c:v>1.6532706300291203E-2</c:v>
                </c:pt>
                <c:pt idx="1739">
                  <c:v>1.6528545928082273E-2</c:v>
                </c:pt>
                <c:pt idx="1740">
                  <c:v>1.6524417770578986E-2</c:v>
                </c:pt>
                <c:pt idx="1741">
                  <c:v>1.6520321946844677E-2</c:v>
                </c:pt>
                <c:pt idx="1742">
                  <c:v>1.6515103590215234E-2</c:v>
                </c:pt>
                <c:pt idx="1743">
                  <c:v>1.6512227776940485E-2</c:v>
                </c:pt>
                <c:pt idx="1744">
                  <c:v>1.6508229668902093E-2</c:v>
                </c:pt>
                <c:pt idx="1745">
                  <c:v>1.6504264370896748E-2</c:v>
                </c:pt>
                <c:pt idx="1746">
                  <c:v>1.6500332001993037E-2</c:v>
                </c:pt>
                <c:pt idx="1747">
                  <c:v>1.6496432681261965E-2</c:v>
                </c:pt>
                <c:pt idx="1748">
                  <c:v>1.6492566527774751E-2</c:v>
                </c:pt>
                <c:pt idx="1749">
                  <c:v>1.6488733660605017E-2</c:v>
                </c:pt>
                <c:pt idx="1750">
                  <c:v>1.6484934198828148E-2</c:v>
                </c:pt>
                <c:pt idx="1751">
                  <c:v>1.6481168261519959E-2</c:v>
                </c:pt>
                <c:pt idx="1752">
                  <c:v>1.6477435967758459E-2</c:v>
                </c:pt>
                <c:pt idx="1753">
                  <c:v>1.6473737436623184E-2</c:v>
                </c:pt>
                <c:pt idx="1754">
                  <c:v>1.6470072787195214E-2</c:v>
                </c:pt>
                <c:pt idx="1755">
                  <c:v>1.6466442138557812E-2</c:v>
                </c:pt>
                <c:pt idx="1756">
                  <c:v>1.6462845609795336E-2</c:v>
                </c:pt>
                <c:pt idx="1757">
                  <c:v>1.6459283319993457E-2</c:v>
                </c:pt>
                <c:pt idx="1758">
                  <c:v>1.6455755388241133E-2</c:v>
                </c:pt>
                <c:pt idx="1759">
                  <c:v>1.6452261933627761E-2</c:v>
                </c:pt>
                <c:pt idx="1760">
                  <c:v>1.6448803075245585E-2</c:v>
                </c:pt>
                <c:pt idx="1761">
                  <c:v>1.644537893218816E-2</c:v>
                </c:pt>
                <c:pt idx="1762">
                  <c:v>1.6441989623551454E-2</c:v>
                </c:pt>
                <c:pt idx="1763">
                  <c:v>1.6438635268433185E-2</c:v>
                </c:pt>
                <c:pt idx="1764">
                  <c:v>1.643531598593282E-2</c:v>
                </c:pt>
                <c:pt idx="1765">
                  <c:v>1.6432031895152459E-2</c:v>
                </c:pt>
                <c:pt idx="1766">
                  <c:v>1.6428783115195952E-2</c:v>
                </c:pt>
                <c:pt idx="1767">
                  <c:v>1.6425569765169776E-2</c:v>
                </c:pt>
                <c:pt idx="1768">
                  <c:v>1.6422391964182163E-2</c:v>
                </c:pt>
                <c:pt idx="1769">
                  <c:v>1.641924983134397E-2</c:v>
                </c:pt>
                <c:pt idx="1770">
                  <c:v>1.641614348576759E-2</c:v>
                </c:pt>
                <c:pt idx="1771">
                  <c:v>1.6413073046569134E-2</c:v>
                </c:pt>
                <c:pt idx="1772">
                  <c:v>1.6410038632865814E-2</c:v>
                </c:pt>
                <c:pt idx="1773">
                  <c:v>1.6407040363777683E-2</c:v>
                </c:pt>
                <c:pt idx="1774">
                  <c:v>1.6404078358427651E-2</c:v>
                </c:pt>
                <c:pt idx="1775">
                  <c:v>1.6401152735940585E-2</c:v>
                </c:pt>
                <c:pt idx="1776">
                  <c:v>1.6398263615443991E-2</c:v>
                </c:pt>
                <c:pt idx="1777">
                  <c:v>1.6395411116069094E-2</c:v>
                </c:pt>
                <c:pt idx="1778">
                  <c:v>1.6392196111795328E-2</c:v>
                </c:pt>
                <c:pt idx="1779">
                  <c:v>1.6389422487415952E-2</c:v>
                </c:pt>
                <c:pt idx="1780">
                  <c:v>1.6386685858584243E-2</c:v>
                </c:pt>
                <c:pt idx="1781">
                  <c:v>1.6383986344442155E-2</c:v>
                </c:pt>
                <c:pt idx="1782">
                  <c:v>1.6381324064133403E-2</c:v>
                </c:pt>
                <c:pt idx="1783">
                  <c:v>1.6378699136805411E-2</c:v>
                </c:pt>
                <c:pt idx="1784">
                  <c:v>1.6376111681608678E-2</c:v>
                </c:pt>
                <c:pt idx="1785">
                  <c:v>1.6373561817696114E-2</c:v>
                </c:pt>
                <c:pt idx="1786">
                  <c:v>1.6371049664223036E-2</c:v>
                </c:pt>
                <c:pt idx="1787">
                  <c:v>1.6368575340349571E-2</c:v>
                </c:pt>
                <c:pt idx="1788">
                  <c:v>1.6366138965237833E-2</c:v>
                </c:pt>
                <c:pt idx="1789">
                  <c:v>1.6363740658052763E-2</c:v>
                </c:pt>
                <c:pt idx="1790">
                  <c:v>1.6361380537963047E-2</c:v>
                </c:pt>
                <c:pt idx="1791">
                  <c:v>1.635905872414042E-2</c:v>
                </c:pt>
                <c:pt idx="1792">
                  <c:v>1.6356130013491954E-2</c:v>
                </c:pt>
                <c:pt idx="1793">
                  <c:v>1.6353896204371592E-2</c:v>
                </c:pt>
                <c:pt idx="1794">
                  <c:v>1.6351701093105794E-2</c:v>
                </c:pt>
                <c:pt idx="1795">
                  <c:v>1.6349722793286725E-2</c:v>
                </c:pt>
                <c:pt idx="1796">
                  <c:v>1.6347427440887054E-2</c:v>
                </c:pt>
                <c:pt idx="1797">
                  <c:v>1.6345349138316357E-2</c:v>
                </c:pt>
                <c:pt idx="1798">
                  <c:v>1.6343310010366683E-2</c:v>
                </c:pt>
                <c:pt idx="1799">
                  <c:v>1.6341310176237373E-2</c:v>
                </c:pt>
                <c:pt idx="1800">
                  <c:v>1.63393497551328E-2</c:v>
                </c:pt>
                <c:pt idx="1801">
                  <c:v>1.6337428866260616E-2</c:v>
                </c:pt>
                <c:pt idx="1802">
                  <c:v>1.6335547628832423E-2</c:v>
                </c:pt>
                <c:pt idx="1803">
                  <c:v>1.6333706162063106E-2</c:v>
                </c:pt>
                <c:pt idx="1804">
                  <c:v>1.6331904585171274E-2</c:v>
                </c:pt>
                <c:pt idx="1805">
                  <c:v>1.6330143017381005E-2</c:v>
                </c:pt>
                <c:pt idx="1806">
                  <c:v>1.6328421577918577E-2</c:v>
                </c:pt>
                <c:pt idx="1807">
                  <c:v>1.632674038601464E-2</c:v>
                </c:pt>
                <c:pt idx="1808">
                  <c:v>1.6325099560904666E-2</c:v>
                </c:pt>
                <c:pt idx="1809">
                  <c:v>1.6323499221826972E-2</c:v>
                </c:pt>
                <c:pt idx="1810">
                  <c:v>1.6321939488025568E-2</c:v>
                </c:pt>
                <c:pt idx="1811">
                  <c:v>1.6320420478746878E-2</c:v>
                </c:pt>
                <c:pt idx="1812">
                  <c:v>1.6318942313243014E-2</c:v>
                </c:pt>
                <c:pt idx="1813">
                  <c:v>1.6317505110769601E-2</c:v>
                </c:pt>
                <c:pt idx="1814">
                  <c:v>1.6316108990586851E-2</c:v>
                </c:pt>
                <c:pt idx="1815">
                  <c:v>1.6314754071959366E-2</c:v>
                </c:pt>
                <c:pt idx="1816">
                  <c:v>1.6313440474155685E-2</c:v>
                </c:pt>
                <c:pt idx="1817">
                  <c:v>1.6312168316449601E-2</c:v>
                </c:pt>
                <c:pt idx="1818">
                  <c:v>1.6310937718119076E-2</c:v>
                </c:pt>
                <c:pt idx="1819">
                  <c:v>1.6309748798446228E-2</c:v>
                </c:pt>
                <c:pt idx="1820">
                  <c:v>1.6308601676718649E-2</c:v>
                </c:pt>
                <c:pt idx="1821">
                  <c:v>1.6307496472228091E-2</c:v>
                </c:pt>
                <c:pt idx="1822">
                  <c:v>1.6306433304270694E-2</c:v>
                </c:pt>
                <c:pt idx="1823">
                  <c:v>1.6305412292148064E-2</c:v>
                </c:pt>
                <c:pt idx="1824">
                  <c:v>1.6304433555166194E-2</c:v>
                </c:pt>
                <c:pt idx="1825">
                  <c:v>1.6303497212636107E-2</c:v>
                </c:pt>
                <c:pt idx="1826">
                  <c:v>1.6302603383873869E-2</c:v>
                </c:pt>
                <c:pt idx="1827">
                  <c:v>1.6301752188200361E-2</c:v>
                </c:pt>
                <c:pt idx="1828">
                  <c:v>1.6300943744940847E-2</c:v>
                </c:pt>
                <c:pt idx="1829">
                  <c:v>1.6299759998454809E-2</c:v>
                </c:pt>
                <c:pt idx="1830">
                  <c:v>1.6300044719901628E-2</c:v>
                </c:pt>
                <c:pt idx="1831">
                  <c:v>1.629877612298582E-2</c:v>
                </c:pt>
                <c:pt idx="1832">
                  <c:v>1.6298139882745932E-2</c:v>
                </c:pt>
                <c:pt idx="1833">
                  <c:v>1.6297546991627155E-2</c:v>
                </c:pt>
                <c:pt idx="1834">
                  <c:v>1.6296997568986511E-2</c:v>
                </c:pt>
                <c:pt idx="1835">
                  <c:v>1.6296491734186933E-2</c:v>
                </c:pt>
                <c:pt idx="1836">
                  <c:v>1.6296029606595725E-2</c:v>
                </c:pt>
                <c:pt idx="1837">
                  <c:v>1.6295611305586551E-2</c:v>
                </c:pt>
                <c:pt idx="1838">
                  <c:v>1.6295236950538767E-2</c:v>
                </c:pt>
                <c:pt idx="1839">
                  <c:v>1.6296024656406692E-2</c:v>
                </c:pt>
                <c:pt idx="1840">
                  <c:v>1.6295748221209352E-2</c:v>
                </c:pt>
                <c:pt idx="1841">
                  <c:v>1.6295516121704084E-2</c:v>
                </c:pt>
                <c:pt idx="1842">
                  <c:v>1.6295328477309495E-2</c:v>
                </c:pt>
                <c:pt idx="1843">
                  <c:v>1.6295185407450275E-2</c:v>
                </c:pt>
                <c:pt idx="1844">
                  <c:v>1.6295087031557191E-2</c:v>
                </c:pt>
                <c:pt idx="1845">
                  <c:v>1.6295426290862062E-2</c:v>
                </c:pt>
                <c:pt idx="1846">
                  <c:v>1.6295024839420098E-2</c:v>
                </c:pt>
                <c:pt idx="1847">
                  <c:v>1.6293865023690259E-2</c:v>
                </c:pt>
                <c:pt idx="1848">
                  <c:v>1.6295142856462542E-2</c:v>
                </c:pt>
                <c:pt idx="1849">
                  <c:v>1.6295269742066739E-2</c:v>
                </c:pt>
                <c:pt idx="1850">
                  <c:v>1.6295442038347024E-2</c:v>
                </c:pt>
                <c:pt idx="1851">
                  <c:v>1.6295659864776962E-2</c:v>
                </c:pt>
                <c:pt idx="1852">
                  <c:v>1.6295923340836193E-2</c:v>
                </c:pt>
                <c:pt idx="1853">
                  <c:v>1.6296232586010661E-2</c:v>
                </c:pt>
                <c:pt idx="1854">
                  <c:v>1.6296587719793261E-2</c:v>
                </c:pt>
                <c:pt idx="1855">
                  <c:v>1.6296988861682966E-2</c:v>
                </c:pt>
                <c:pt idx="1856">
                  <c:v>1.6297436131185703E-2</c:v>
                </c:pt>
                <c:pt idx="1857">
                  <c:v>1.6297929647813705E-2</c:v>
                </c:pt>
                <c:pt idx="1858">
                  <c:v>1.6298469531085488E-2</c:v>
                </c:pt>
                <c:pt idx="1859">
                  <c:v>1.6299055900527621E-2</c:v>
                </c:pt>
                <c:pt idx="1860">
                  <c:v>1.6298361164149872E-2</c:v>
                </c:pt>
                <c:pt idx="1861">
                  <c:v>1.6300368576058068E-2</c:v>
                </c:pt>
                <c:pt idx="1862">
                  <c:v>1.6301095121232307E-2</c:v>
                </c:pt>
                <c:pt idx="1863">
                  <c:v>1.6301868630747878E-2</c:v>
                </c:pt>
                <c:pt idx="1864">
                  <c:v>1.6302689224165008E-2</c:v>
                </c:pt>
                <c:pt idx="1865">
                  <c:v>1.6303557021050661E-2</c:v>
                </c:pt>
                <c:pt idx="1866">
                  <c:v>1.6304472140979846E-2</c:v>
                </c:pt>
                <c:pt idx="1867">
                  <c:v>1.6305434703533857E-2</c:v>
                </c:pt>
                <c:pt idx="1868">
                  <c:v>1.6306444828301601E-2</c:v>
                </c:pt>
                <c:pt idx="1869">
                  <c:v>1.6307502634879147E-2</c:v>
                </c:pt>
                <c:pt idx="1870">
                  <c:v>1.6308608242869959E-2</c:v>
                </c:pt>
                <c:pt idx="1871">
                  <c:v>1.6309761771885093E-2</c:v>
                </c:pt>
                <c:pt idx="1872">
                  <c:v>1.6310963341542997E-2</c:v>
                </c:pt>
                <c:pt idx="1873">
                  <c:v>1.6312213071469715E-2</c:v>
                </c:pt>
                <c:pt idx="1874">
                  <c:v>1.6313511081298249E-2</c:v>
                </c:pt>
                <c:pt idx="1875">
                  <c:v>1.6314857490670284E-2</c:v>
                </c:pt>
                <c:pt idx="1876">
                  <c:v>1.6316252419234248E-2</c:v>
                </c:pt>
                <c:pt idx="1877">
                  <c:v>1.631769598664681E-2</c:v>
                </c:pt>
                <c:pt idx="1878">
                  <c:v>1.6319188312572688E-2</c:v>
                </c:pt>
                <c:pt idx="1879">
                  <c:v>1.6320729516683542E-2</c:v>
                </c:pt>
                <c:pt idx="1880">
                  <c:v>1.632231971866038E-2</c:v>
                </c:pt>
                <c:pt idx="1881">
                  <c:v>1.6324476945914119E-2</c:v>
                </c:pt>
                <c:pt idx="1882">
                  <c:v>1.632408508133407E-2</c:v>
                </c:pt>
                <c:pt idx="1883">
                  <c:v>1.6327385508707389E-2</c:v>
                </c:pt>
                <c:pt idx="1884">
                  <c:v>1.6329172899109814E-2</c:v>
                </c:pt>
                <c:pt idx="1885">
                  <c:v>1.6331009885900322E-2</c:v>
                </c:pt>
                <c:pt idx="1886">
                  <c:v>1.6332896588807704E-2</c:v>
                </c:pt>
                <c:pt idx="1887">
                  <c:v>1.6334833127569445E-2</c:v>
                </c:pt>
                <c:pt idx="1888">
                  <c:v>1.6336819621931491E-2</c:v>
                </c:pt>
                <c:pt idx="1889">
                  <c:v>1.6338856191648057E-2</c:v>
                </c:pt>
                <c:pt idx="1890">
                  <c:v>1.6340942956482248E-2</c:v>
                </c:pt>
                <c:pt idx="1891">
                  <c:v>1.6341416968034258E-2</c:v>
                </c:pt>
                <c:pt idx="1892">
                  <c:v>1.6343593147376632E-2</c:v>
                </c:pt>
                <c:pt idx="1893">
                  <c:v>1.6345819848637051E-2</c:v>
                </c:pt>
                <c:pt idx="1894">
                  <c:v>1.6348097191591266E-2</c:v>
                </c:pt>
                <c:pt idx="1895">
                  <c:v>1.6350425296025102E-2</c:v>
                </c:pt>
                <c:pt idx="1896">
                  <c:v>1.6355098481698988E-2</c:v>
                </c:pt>
                <c:pt idx="1897">
                  <c:v>1.6355234268517434E-2</c:v>
                </c:pt>
                <c:pt idx="1898">
                  <c:v>1.6357715376190938E-2</c:v>
                </c:pt>
                <c:pt idx="1899">
                  <c:v>1.636024772457453E-2</c:v>
                </c:pt>
                <c:pt idx="1900">
                  <c:v>1.6362831433497833E-2</c:v>
                </c:pt>
                <c:pt idx="1901">
                  <c:v>1.6365466622800764E-2</c:v>
                </c:pt>
                <c:pt idx="1902">
                  <c:v>1.6368153412331131E-2</c:v>
                </c:pt>
                <c:pt idx="1903">
                  <c:v>1.6370891921946368E-2</c:v>
                </c:pt>
                <c:pt idx="1904">
                  <c:v>1.6373682271513992E-2</c:v>
                </c:pt>
                <c:pt idx="1905">
                  <c:v>1.6376524580909838E-2</c:v>
                </c:pt>
                <c:pt idx="1906">
                  <c:v>1.6379418970019814E-2</c:v>
                </c:pt>
                <c:pt idx="1907">
                  <c:v>1.638236555873859E-2</c:v>
                </c:pt>
                <c:pt idx="1908">
                  <c:v>1.6385364466971346E-2</c:v>
                </c:pt>
                <c:pt idx="1909">
                  <c:v>1.6388415814632247E-2</c:v>
                </c:pt>
                <c:pt idx="1910">
                  <c:v>1.6391519721645303E-2</c:v>
                </c:pt>
                <c:pt idx="1911">
                  <c:v>1.6394676307944171E-2</c:v>
                </c:pt>
                <c:pt idx="1912">
                  <c:v>1.6397885693472135E-2</c:v>
                </c:pt>
                <c:pt idx="1913">
                  <c:v>1.6401147998182781E-2</c:v>
                </c:pt>
                <c:pt idx="1914">
                  <c:v>1.6404463342039325E-2</c:v>
                </c:pt>
                <c:pt idx="1915">
                  <c:v>1.6407831845014837E-2</c:v>
                </c:pt>
                <c:pt idx="1916">
                  <c:v>1.6411253627093343E-2</c:v>
                </c:pt>
                <c:pt idx="1917">
                  <c:v>1.6414728808267404E-2</c:v>
                </c:pt>
                <c:pt idx="1918">
                  <c:v>1.6418257508540972E-2</c:v>
                </c:pt>
                <c:pt idx="1919">
                  <c:v>1.6421839847927857E-2</c:v>
                </c:pt>
                <c:pt idx="1920">
                  <c:v>1.642547594645194E-2</c:v>
                </c:pt>
                <c:pt idx="1921">
                  <c:v>1.6429153705871249E-2</c:v>
                </c:pt>
                <c:pt idx="1922">
                  <c:v>1.6432816995923923E-2</c:v>
                </c:pt>
                <c:pt idx="1923">
                  <c:v>1.6436457874258962E-2</c:v>
                </c:pt>
                <c:pt idx="1924">
                  <c:v>1.6440075231053997E-2</c:v>
                </c:pt>
                <c:pt idx="1925">
                  <c:v>1.6443667953713208E-2</c:v>
                </c:pt>
                <c:pt idx="1926">
                  <c:v>1.6447234926865121E-2</c:v>
                </c:pt>
                <c:pt idx="1927">
                  <c:v>1.6450775032365264E-2</c:v>
                </c:pt>
                <c:pt idx="1928">
                  <c:v>1.6454287149293943E-2</c:v>
                </c:pt>
                <c:pt idx="1929">
                  <c:v>1.6457770153958901E-2</c:v>
                </c:pt>
                <c:pt idx="1930">
                  <c:v>1.6461222919893326E-2</c:v>
                </c:pt>
                <c:pt idx="1931">
                  <c:v>1.6464644317858049E-2</c:v>
                </c:pt>
                <c:pt idx="1932">
                  <c:v>1.6468033215840013E-2</c:v>
                </c:pt>
                <c:pt idx="1933">
                  <c:v>1.6471388479055334E-2</c:v>
                </c:pt>
                <c:pt idx="1934">
                  <c:v>1.6474708969946236E-2</c:v>
                </c:pt>
                <c:pt idx="1935">
                  <c:v>1.6477993548183249E-2</c:v>
                </c:pt>
                <c:pt idx="1936">
                  <c:v>1.6481241070666286E-2</c:v>
                </c:pt>
                <c:pt idx="1937">
                  <c:v>1.648445039152379E-2</c:v>
                </c:pt>
                <c:pt idx="1938">
                  <c:v>1.6487620362112501E-2</c:v>
                </c:pt>
                <c:pt idx="1939">
                  <c:v>1.6490749831019638E-2</c:v>
                </c:pt>
                <c:pt idx="1940">
                  <c:v>1.6493837644062485E-2</c:v>
                </c:pt>
                <c:pt idx="1941">
                  <c:v>1.6496882644288367E-2</c:v>
                </c:pt>
                <c:pt idx="1942">
                  <c:v>1.6499883671975545E-2</c:v>
                </c:pt>
                <c:pt idx="1943">
                  <c:v>1.6502839564633855E-2</c:v>
                </c:pt>
                <c:pt idx="1944">
                  <c:v>1.6505749157004947E-2</c:v>
                </c:pt>
                <c:pt idx="1945">
                  <c:v>1.6508611281063141E-2</c:v>
                </c:pt>
                <c:pt idx="1946">
                  <c:v>1.6513510015365395E-2</c:v>
                </c:pt>
                <c:pt idx="1947">
                  <c:v>1.6514188438299562E-2</c:v>
                </c:pt>
                <c:pt idx="1948">
                  <c:v>1.6516901121592022E-2</c:v>
                </c:pt>
                <c:pt idx="1949">
                  <c:v>1.6519561636800711E-2</c:v>
                </c:pt>
                <c:pt idx="1950">
                  <c:v>1.6522168802068825E-2</c:v>
                </c:pt>
                <c:pt idx="1951">
                  <c:v>1.6524721432775523E-2</c:v>
                </c:pt>
                <c:pt idx="1952">
                  <c:v>1.6527218341536153E-2</c:v>
                </c:pt>
                <c:pt idx="1953">
                  <c:v>1.6529658338202677E-2</c:v>
                </c:pt>
                <c:pt idx="1954">
                  <c:v>1.6532040229864774E-2</c:v>
                </c:pt>
                <c:pt idx="1955">
                  <c:v>1.6534362820849847E-2</c:v>
                </c:pt>
                <c:pt idx="1956">
                  <c:v>1.6536624912724101E-2</c:v>
                </c:pt>
                <c:pt idx="1957">
                  <c:v>1.6538825304294093E-2</c:v>
                </c:pt>
                <c:pt idx="1958">
                  <c:v>1.6540962791605187E-2</c:v>
                </c:pt>
                <c:pt idx="1959">
                  <c:v>1.6543036167944628E-2</c:v>
                </c:pt>
                <c:pt idx="1960">
                  <c:v>1.6545044223840438E-2</c:v>
                </c:pt>
                <c:pt idx="1961">
                  <c:v>1.6546985747064272E-2</c:v>
                </c:pt>
                <c:pt idx="1962">
                  <c:v>1.6548859522629227E-2</c:v>
                </c:pt>
                <c:pt idx="1963">
                  <c:v>1.6550664332793778E-2</c:v>
                </c:pt>
                <c:pt idx="1964">
                  <c:v>1.655239895706025E-2</c:v>
                </c:pt>
                <c:pt idx="1965">
                  <c:v>1.6554062172177007E-2</c:v>
                </c:pt>
                <c:pt idx="1966">
                  <c:v>1.6555652752138227E-2</c:v>
                </c:pt>
                <c:pt idx="1967">
                  <c:v>1.6557169468185667E-2</c:v>
                </c:pt>
                <c:pt idx="1968">
                  <c:v>1.655861108880953E-2</c:v>
                </c:pt>
                <c:pt idx="1969">
                  <c:v>1.6559976379748684E-2</c:v>
                </c:pt>
                <c:pt idx="1970">
                  <c:v>1.6561264103991537E-2</c:v>
                </c:pt>
                <c:pt idx="1971">
                  <c:v>1.6562473021778018E-2</c:v>
                </c:pt>
                <c:pt idx="1972">
                  <c:v>1.6563601890599123E-2</c:v>
                </c:pt>
                <c:pt idx="1973">
                  <c:v>1.6564656333555524E-2</c:v>
                </c:pt>
                <c:pt idx="1974">
                  <c:v>1.6565691229300298E-2</c:v>
                </c:pt>
                <c:pt idx="1975">
                  <c:v>1.6566718697150276E-2</c:v>
                </c:pt>
                <c:pt idx="1976">
                  <c:v>1.6567738712602323E-2</c:v>
                </c:pt>
                <c:pt idx="1977">
                  <c:v>1.6568751251152425E-2</c:v>
                </c:pt>
                <c:pt idx="1978">
                  <c:v>1.6569756288298095E-2</c:v>
                </c:pt>
                <c:pt idx="1979">
                  <c:v>1.657075379953598E-2</c:v>
                </c:pt>
                <c:pt idx="1980">
                  <c:v>1.6571743760362936E-2</c:v>
                </c:pt>
                <c:pt idx="1981">
                  <c:v>1.6572726146275609E-2</c:v>
                </c:pt>
                <c:pt idx="1982">
                  <c:v>1.6573700932771298E-2</c:v>
                </c:pt>
                <c:pt idx="1983">
                  <c:v>1.6574668095347297E-2</c:v>
                </c:pt>
                <c:pt idx="1984">
                  <c:v>1.6575627609500907E-2</c:v>
                </c:pt>
                <c:pt idx="1985">
                  <c:v>1.6576579450729208E-2</c:v>
                </c:pt>
                <c:pt idx="1986">
                  <c:v>1.6578541488351497E-2</c:v>
                </c:pt>
                <c:pt idx="1987">
                  <c:v>1.6579475754297846E-2</c:v>
                </c:pt>
                <c:pt idx="1988">
                  <c:v>1.6580402266107245E-2</c:v>
                </c:pt>
                <c:pt idx="1989">
                  <c:v>1.6581320999274608E-2</c:v>
                </c:pt>
                <c:pt idx="1990">
                  <c:v>1.6582231929295504E-2</c:v>
                </c:pt>
                <c:pt idx="1991">
                  <c:v>1.6583135031665506E-2</c:v>
                </c:pt>
                <c:pt idx="1992">
                  <c:v>1.6584030281879956E-2</c:v>
                </c:pt>
                <c:pt idx="1993">
                  <c:v>1.6584917655434864E-2</c:v>
                </c:pt>
                <c:pt idx="1994">
                  <c:v>1.6585797127826016E-2</c:v>
                </c:pt>
                <c:pt idx="1995">
                  <c:v>1.6586668674548985E-2</c:v>
                </c:pt>
                <c:pt idx="1996">
                  <c:v>1.6587532271099985E-2</c:v>
                </c:pt>
                <c:pt idx="1997">
                  <c:v>1.6588387892975023E-2</c:v>
                </c:pt>
                <c:pt idx="1998">
                  <c:v>1.6588846140966809E-2</c:v>
                </c:pt>
                <c:pt idx="1999">
                  <c:v>1.6588770568599032E-2</c:v>
                </c:pt>
                <c:pt idx="2000">
                  <c:v>1.659090666550617E-2</c:v>
                </c:pt>
                <c:pt idx="2001">
                  <c:v>1.6592163803288623E-2</c:v>
                </c:pt>
                <c:pt idx="2002">
                  <c:v>1.659254552458056E-2</c:v>
                </c:pt>
                <c:pt idx="2003">
                  <c:v>1.6593352783823553E-2</c:v>
                </c:pt>
                <c:pt idx="2004">
                  <c:v>1.6594151896866104E-2</c:v>
                </c:pt>
                <c:pt idx="2005">
                  <c:v>1.6594942839205519E-2</c:v>
                </c:pt>
                <c:pt idx="2006">
                  <c:v>1.6595725586338678E-2</c:v>
                </c:pt>
                <c:pt idx="2007">
                  <c:v>1.6596500113762892E-2</c:v>
                </c:pt>
                <c:pt idx="2008">
                  <c:v>1.6597266396975688E-2</c:v>
                </c:pt>
                <c:pt idx="2009">
                  <c:v>1.659802441147416E-2</c:v>
                </c:pt>
                <c:pt idx="2010">
                  <c:v>1.659877413275649E-2</c:v>
                </c:pt>
                <c:pt idx="2011">
                  <c:v>1.6599515536319991E-2</c:v>
                </c:pt>
                <c:pt idx="2012">
                  <c:v>1.6598966103328033E-2</c:v>
                </c:pt>
                <c:pt idx="2013">
                  <c:v>1.6600973292282582E-2</c:v>
                </c:pt>
                <c:pt idx="2014">
                  <c:v>1.6601689595678253E-2</c:v>
                </c:pt>
                <c:pt idx="2015">
                  <c:v>1.6602397483347173E-2</c:v>
                </c:pt>
                <c:pt idx="2016">
                  <c:v>1.6603096930788611E-2</c:v>
                </c:pt>
                <c:pt idx="2017">
                  <c:v>1.6603787913500749E-2</c:v>
                </c:pt>
                <c:pt idx="2018">
                  <c:v>1.6604470406982423E-2</c:v>
                </c:pt>
                <c:pt idx="2019">
                  <c:v>1.660514438673269E-2</c:v>
                </c:pt>
                <c:pt idx="2020">
                  <c:v>1.6605809828249947E-2</c:v>
                </c:pt>
                <c:pt idx="2021">
                  <c:v>1.6605200111729397E-2</c:v>
                </c:pt>
                <c:pt idx="2022">
                  <c:v>1.6607114998584697E-2</c:v>
                </c:pt>
                <c:pt idx="2023">
                  <c:v>1.6607754678400519E-2</c:v>
                </c:pt>
                <c:pt idx="2024">
                  <c:v>1.6608385721981721E-2</c:v>
                </c:pt>
                <c:pt idx="2025">
                  <c:v>1.6609008104828016E-2</c:v>
                </c:pt>
                <c:pt idx="2026">
                  <c:v>1.6609621802439547E-2</c:v>
                </c:pt>
                <c:pt idx="2027">
                  <c:v>1.661022679031602E-2</c:v>
                </c:pt>
                <c:pt idx="2028">
                  <c:v>1.6610823043958011E-2</c:v>
                </c:pt>
                <c:pt idx="2029">
                  <c:v>1.661141053886632E-2</c:v>
                </c:pt>
                <c:pt idx="2030">
                  <c:v>1.6611989250541519E-2</c:v>
                </c:pt>
                <c:pt idx="2031">
                  <c:v>1.6612559154483977E-2</c:v>
                </c:pt>
                <c:pt idx="2032">
                  <c:v>1.6613120226195141E-2</c:v>
                </c:pt>
                <c:pt idx="2033">
                  <c:v>1.6613672441176456E-2</c:v>
                </c:pt>
                <c:pt idx="2034">
                  <c:v>1.6612973064199645E-2</c:v>
                </c:pt>
                <c:pt idx="2035">
                  <c:v>1.6614750202954047E-2</c:v>
                </c:pt>
                <c:pt idx="2036">
                  <c:v>1.6615275700754089E-2</c:v>
                </c:pt>
                <c:pt idx="2037">
                  <c:v>1.6615792243830085E-2</c:v>
                </c:pt>
                <c:pt idx="2038">
                  <c:v>1.6615691745997609E-2</c:v>
                </c:pt>
                <c:pt idx="2039">
                  <c:v>1.6616187714224757E-2</c:v>
                </c:pt>
                <c:pt idx="2040">
                  <c:v>1.661667464806179E-2</c:v>
                </c:pt>
                <c:pt idx="2041">
                  <c:v>1.6617152523013892E-2</c:v>
                </c:pt>
                <c:pt idx="2042">
                  <c:v>1.6617621314586467E-2</c:v>
                </c:pt>
                <c:pt idx="2043">
                  <c:v>1.6618080998284695E-2</c:v>
                </c:pt>
                <c:pt idx="2044">
                  <c:v>1.6618531549614637E-2</c:v>
                </c:pt>
                <c:pt idx="2045">
                  <c:v>1.6618972944081916E-2</c:v>
                </c:pt>
                <c:pt idx="2046">
                  <c:v>1.6619405157192589E-2</c:v>
                </c:pt>
                <c:pt idx="2047">
                  <c:v>1.6620233794710747E-2</c:v>
                </c:pt>
                <c:pt idx="2048">
                  <c:v>1.6620646915073364E-2</c:v>
                </c:pt>
                <c:pt idx="2049">
                  <c:v>1.6621050778425742E-2</c:v>
                </c:pt>
                <c:pt idx="2050">
                  <c:v>1.6621445360274906E-2</c:v>
                </c:pt>
                <c:pt idx="2051">
                  <c:v>1.662183063612591E-2</c:v>
                </c:pt>
                <c:pt idx="2052">
                  <c:v>1.6622206581485562E-2</c:v>
                </c:pt>
                <c:pt idx="2053">
                  <c:v>1.6622676190276759E-2</c:v>
                </c:pt>
                <c:pt idx="2054">
                  <c:v>1.6622930382756283E-2</c:v>
                </c:pt>
                <c:pt idx="2055">
                  <c:v>1.6623278189680745E-2</c:v>
                </c:pt>
                <c:pt idx="2056">
                  <c:v>1.662361656814108E-2</c:v>
                </c:pt>
                <c:pt idx="2057">
                  <c:v>1.6623945493644744E-2</c:v>
                </c:pt>
                <c:pt idx="2058">
                  <c:v>1.6624264941699201E-2</c:v>
                </c:pt>
                <c:pt idx="2059">
                  <c:v>1.6624574887812129E-2</c:v>
                </c:pt>
                <c:pt idx="2060">
                  <c:v>1.6624875307491863E-2</c:v>
                </c:pt>
                <c:pt idx="2061">
                  <c:v>1.6625166176246955E-2</c:v>
                </c:pt>
                <c:pt idx="2062">
                  <c:v>1.6625447469585525E-2</c:v>
                </c:pt>
                <c:pt idx="2063">
                  <c:v>1.6625719163016774E-2</c:v>
                </c:pt>
                <c:pt idx="2064">
                  <c:v>1.6625981232050134E-2</c:v>
                </c:pt>
                <c:pt idx="2065">
                  <c:v>1.6626233652194154E-2</c:v>
                </c:pt>
                <c:pt idx="2066">
                  <c:v>1.6626476398958485E-2</c:v>
                </c:pt>
                <c:pt idx="2067">
                  <c:v>1.6626709447853858E-2</c:v>
                </c:pt>
                <c:pt idx="2068">
                  <c:v>1.6626932774389917E-2</c:v>
                </c:pt>
                <c:pt idx="2069">
                  <c:v>1.6627146354076753E-2</c:v>
                </c:pt>
                <c:pt idx="2070">
                  <c:v>1.662735016242509E-2</c:v>
                </c:pt>
                <c:pt idx="2071">
                  <c:v>1.6627544174946333E-2</c:v>
                </c:pt>
                <c:pt idx="2072">
                  <c:v>1.6627728367151425E-2</c:v>
                </c:pt>
                <c:pt idx="2073">
                  <c:v>1.662790271455155E-2</c:v>
                </c:pt>
                <c:pt idx="2074">
                  <c:v>1.662806719265875E-2</c:v>
                </c:pt>
                <c:pt idx="2075">
                  <c:v>1.6628221776984635E-2</c:v>
                </c:pt>
                <c:pt idx="2076">
                  <c:v>1.6628366443041911E-2</c:v>
                </c:pt>
                <c:pt idx="2077">
                  <c:v>1.6628501166342843E-2</c:v>
                </c:pt>
                <c:pt idx="2078">
                  <c:v>1.6628625922400348E-2</c:v>
                </c:pt>
                <c:pt idx="2079">
                  <c:v>1.6628740686728007E-2</c:v>
                </c:pt>
                <c:pt idx="2080">
                  <c:v>1.6628845434838519E-2</c:v>
                </c:pt>
                <c:pt idx="2081">
                  <c:v>1.6628940142245682E-2</c:v>
                </c:pt>
                <c:pt idx="2082">
                  <c:v>1.6629024784464163E-2</c:v>
                </c:pt>
                <c:pt idx="2083">
                  <c:v>1.6629099337007538E-2</c:v>
                </c:pt>
                <c:pt idx="2084">
                  <c:v>1.6629163775390473E-2</c:v>
                </c:pt>
                <c:pt idx="2085">
                  <c:v>1.6629218075128294E-2</c:v>
                </c:pt>
                <c:pt idx="2086">
                  <c:v>1.6629262211735885E-2</c:v>
                </c:pt>
                <c:pt idx="2087">
                  <c:v>1.6629296160729012E-2</c:v>
                </c:pt>
                <c:pt idx="2088">
                  <c:v>1.6629319897622771E-2</c:v>
                </c:pt>
                <c:pt idx="2089">
                  <c:v>1.6629333397934241E-2</c:v>
                </c:pt>
                <c:pt idx="2090">
                  <c:v>1.6629336260862715E-2</c:v>
                </c:pt>
                <c:pt idx="2091">
                  <c:v>1.6629327743195487E-2</c:v>
                </c:pt>
                <c:pt idx="2092">
                  <c:v>1.6629308911997685E-2</c:v>
                </c:pt>
                <c:pt idx="2093">
                  <c:v>1.6629279742787249E-2</c:v>
                </c:pt>
                <c:pt idx="2094">
                  <c:v>1.6629240211082346E-2</c:v>
                </c:pt>
                <c:pt idx="2095">
                  <c:v>1.6629190292400481E-2</c:v>
                </c:pt>
                <c:pt idx="2096">
                  <c:v>1.6629129962260035E-2</c:v>
                </c:pt>
                <c:pt idx="2097">
                  <c:v>1.6629059196180043E-2</c:v>
                </c:pt>
                <c:pt idx="2098">
                  <c:v>1.6628977969679326E-2</c:v>
                </c:pt>
                <c:pt idx="2099">
                  <c:v>1.6628517784901882E-2</c:v>
                </c:pt>
                <c:pt idx="2100">
                  <c:v>1.6628416335465416E-2</c:v>
                </c:pt>
                <c:pt idx="2101">
                  <c:v>1.6628304354398583E-2</c:v>
                </c:pt>
                <c:pt idx="2102">
                  <c:v>1.6628181817222563E-2</c:v>
                </c:pt>
                <c:pt idx="2103">
                  <c:v>1.6628048699459611E-2</c:v>
                </c:pt>
                <c:pt idx="2104">
                  <c:v>1.6627861961671639E-2</c:v>
                </c:pt>
                <c:pt idx="2105">
                  <c:v>1.6629158530672695E-2</c:v>
                </c:pt>
                <c:pt idx="2106">
                  <c:v>1.66275365129019E-2</c:v>
                </c:pt>
                <c:pt idx="2107">
                  <c:v>1.6627357772520935E-2</c:v>
                </c:pt>
                <c:pt idx="2108">
                  <c:v>1.6627168322173799E-2</c:v>
                </c:pt>
                <c:pt idx="2109">
                  <c:v>1.6626968137385383E-2</c:v>
                </c:pt>
                <c:pt idx="2110">
                  <c:v>1.6626757193679703E-2</c:v>
                </c:pt>
                <c:pt idx="2111">
                  <c:v>1.6626535466581431E-2</c:v>
                </c:pt>
                <c:pt idx="2112">
                  <c:v>1.6626302931615683E-2</c:v>
                </c:pt>
                <c:pt idx="2113">
                  <c:v>1.6626059564308227E-2</c:v>
                </c:pt>
                <c:pt idx="2114">
                  <c:v>1.6625805340185047E-2</c:v>
                </c:pt>
                <c:pt idx="2115">
                  <c:v>1.6625540234772355E-2</c:v>
                </c:pt>
                <c:pt idx="2116">
                  <c:v>1.6625264223596579E-2</c:v>
                </c:pt>
                <c:pt idx="2117">
                  <c:v>1.6624977282184799E-2</c:v>
                </c:pt>
                <c:pt idx="2118">
                  <c:v>1.6624679386064972E-2</c:v>
                </c:pt>
                <c:pt idx="2119">
                  <c:v>1.662437051076484E-2</c:v>
                </c:pt>
                <c:pt idx="2120">
                  <c:v>1.6624050631812142E-2</c:v>
                </c:pt>
                <c:pt idx="2121">
                  <c:v>1.6623719724736155E-2</c:v>
                </c:pt>
                <c:pt idx="2122">
                  <c:v>1.6623377765065055E-2</c:v>
                </c:pt>
                <c:pt idx="2123">
                  <c:v>1.6623024728328991E-2</c:v>
                </c:pt>
                <c:pt idx="2124">
                  <c:v>1.6622660590057237E-2</c:v>
                </c:pt>
                <c:pt idx="2125">
                  <c:v>1.6622285325780597E-2</c:v>
                </c:pt>
                <c:pt idx="2126">
                  <c:v>1.6621898911029224E-2</c:v>
                </c:pt>
                <c:pt idx="2127">
                  <c:v>1.6621501321334577E-2</c:v>
                </c:pt>
                <c:pt idx="2128">
                  <c:v>1.6621092532227464E-2</c:v>
                </c:pt>
                <c:pt idx="2129">
                  <c:v>1.6620672519240223E-2</c:v>
                </c:pt>
                <c:pt idx="2130">
                  <c:v>1.6620241257905198E-2</c:v>
                </c:pt>
                <c:pt idx="2131">
                  <c:v>1.6619798723754724E-2</c:v>
                </c:pt>
                <c:pt idx="2132">
                  <c:v>1.6619344892321797E-2</c:v>
                </c:pt>
                <c:pt idx="2133">
                  <c:v>1.6618879739140727E-2</c:v>
                </c:pt>
                <c:pt idx="2134">
                  <c:v>1.661840323974495E-2</c:v>
                </c:pt>
                <c:pt idx="2135">
                  <c:v>1.6617915369668779E-2</c:v>
                </c:pt>
                <c:pt idx="2136">
                  <c:v>1.6617416104447173E-2</c:v>
                </c:pt>
                <c:pt idx="2137">
                  <c:v>1.6616905419615982E-2</c:v>
                </c:pt>
                <c:pt idx="2138">
                  <c:v>1.6616383290709955E-2</c:v>
                </c:pt>
                <c:pt idx="2139">
                  <c:v>1.6615849693265589E-2</c:v>
                </c:pt>
                <c:pt idx="2140">
                  <c:v>1.6615304602819601E-2</c:v>
                </c:pt>
                <c:pt idx="2141">
                  <c:v>1.6614747994909373E-2</c:v>
                </c:pt>
                <c:pt idx="2142">
                  <c:v>1.6614179845072061E-2</c:v>
                </c:pt>
                <c:pt idx="2143">
                  <c:v>1.6613600128845038E-2</c:v>
                </c:pt>
                <c:pt idx="2144">
                  <c:v>1.6613008821767871E-2</c:v>
                </c:pt>
                <c:pt idx="2145">
                  <c:v>1.6612405899379037E-2</c:v>
                </c:pt>
                <c:pt idx="2146">
                  <c:v>1.6611791337216998E-2</c:v>
                </c:pt>
                <c:pt idx="2147">
                  <c:v>1.6611165110822643E-2</c:v>
                </c:pt>
                <c:pt idx="2148">
                  <c:v>1.661052719573575E-2</c:v>
                </c:pt>
                <c:pt idx="2149">
                  <c:v>1.6609877567496767E-2</c:v>
                </c:pt>
                <c:pt idx="2150">
                  <c:v>1.6609216201647667E-2</c:v>
                </c:pt>
                <c:pt idx="2151">
                  <c:v>1.6608543073729987E-2</c:v>
                </c:pt>
                <c:pt idx="2152">
                  <c:v>1.6607858159284828E-2</c:v>
                </c:pt>
                <c:pt idx="2153">
                  <c:v>1.6607161433856356E-2</c:v>
                </c:pt>
                <c:pt idx="2154">
                  <c:v>1.6606452872986541E-2</c:v>
                </c:pt>
                <c:pt idx="2155">
                  <c:v>1.6605732452219555E-2</c:v>
                </c:pt>
                <c:pt idx="2156">
                  <c:v>1.6606282315964359E-2</c:v>
                </c:pt>
                <c:pt idx="2157">
                  <c:v>1.6604255933170938E-2</c:v>
                </c:pt>
                <c:pt idx="2158">
                  <c:v>1.6603499785978519E-2</c:v>
                </c:pt>
                <c:pt idx="2159">
                  <c:v>1.6602731681068211E-2</c:v>
                </c:pt>
                <c:pt idx="2160">
                  <c:v>1.6601951593986596E-2</c:v>
                </c:pt>
                <c:pt idx="2161">
                  <c:v>1.6601159500279367E-2</c:v>
                </c:pt>
                <c:pt idx="2162">
                  <c:v>1.660035537549398E-2</c:v>
                </c:pt>
                <c:pt idx="2163">
                  <c:v>1.6599539195178536E-2</c:v>
                </c:pt>
                <c:pt idx="2164">
                  <c:v>1.6598710934880492E-2</c:v>
                </c:pt>
                <c:pt idx="2165">
                  <c:v>1.6597870570148825E-2</c:v>
                </c:pt>
                <c:pt idx="2166">
                  <c:v>1.6597018076532306E-2</c:v>
                </c:pt>
                <c:pt idx="2167">
                  <c:v>1.6596153429581664E-2</c:v>
                </c:pt>
                <c:pt idx="2168">
                  <c:v>1.6595276604845888E-2</c:v>
                </c:pt>
                <c:pt idx="2169">
                  <c:v>1.6594387577876148E-2</c:v>
                </c:pt>
                <c:pt idx="2170">
                  <c:v>1.6593486324224273E-2</c:v>
                </c:pt>
                <c:pt idx="2171">
                  <c:v>1.6592572819441445E-2</c:v>
                </c:pt>
                <c:pt idx="2172">
                  <c:v>1.6591647039080358E-2</c:v>
                </c:pt>
                <c:pt idx="2173">
                  <c:v>1.6590708958693728E-2</c:v>
                </c:pt>
                <c:pt idx="2174">
                  <c:v>1.6589758553834915E-2</c:v>
                </c:pt>
                <c:pt idx="2175">
                  <c:v>1.6588795800058162E-2</c:v>
                </c:pt>
                <c:pt idx="2176">
                  <c:v>1.65878206729177E-2</c:v>
                </c:pt>
                <c:pt idx="2177">
                  <c:v>1.6586833147969094E-2</c:v>
                </c:pt>
                <c:pt idx="2178">
                  <c:v>1.658583320076723E-2</c:v>
                </c:pt>
                <c:pt idx="2179">
                  <c:v>1.65848208068692E-2</c:v>
                </c:pt>
                <c:pt idx="2180">
                  <c:v>1.6583795941830775E-2</c:v>
                </c:pt>
                <c:pt idx="2181">
                  <c:v>1.658275858120992E-2</c:v>
                </c:pt>
                <c:pt idx="2182">
                  <c:v>1.6581708700564815E-2</c:v>
                </c:pt>
                <c:pt idx="2183">
                  <c:v>1.6580646275453421E-2</c:v>
                </c:pt>
                <c:pt idx="2184">
                  <c:v>1.6579571281434797E-2</c:v>
                </c:pt>
                <c:pt idx="2185">
                  <c:v>1.657848369406844E-2</c:v>
                </c:pt>
                <c:pt idx="2186">
                  <c:v>1.6577383488914937E-2</c:v>
                </c:pt>
                <c:pt idx="2187">
                  <c:v>1.6576270641534881E-2</c:v>
                </c:pt>
                <c:pt idx="2188">
                  <c:v>1.657514512748974E-2</c:v>
                </c:pt>
                <c:pt idx="2189">
                  <c:v>1.6574006922341199E-2</c:v>
                </c:pt>
                <c:pt idx="2190">
                  <c:v>1.6572856001652033E-2</c:v>
                </c:pt>
                <c:pt idx="2191">
                  <c:v>1.6571692340985249E-2</c:v>
                </c:pt>
                <c:pt idx="2192">
                  <c:v>1.6570515915904721E-2</c:v>
                </c:pt>
                <c:pt idx="2193">
                  <c:v>1.656932670197454E-2</c:v>
                </c:pt>
                <c:pt idx="2194">
                  <c:v>1.6568124674760119E-2</c:v>
                </c:pt>
                <c:pt idx="2195">
                  <c:v>1.6566909809826644E-2</c:v>
                </c:pt>
                <c:pt idx="2196">
                  <c:v>1.6565682082740403E-2</c:v>
                </c:pt>
                <c:pt idx="2197">
                  <c:v>1.6564441469068117E-2</c:v>
                </c:pt>
                <c:pt idx="2198">
                  <c:v>1.6563187944377167E-2</c:v>
                </c:pt>
                <c:pt idx="2199">
                  <c:v>1.6561921484235586E-2</c:v>
                </c:pt>
                <c:pt idx="2200">
                  <c:v>1.6560642064211852E-2</c:v>
                </c:pt>
                <c:pt idx="2201">
                  <c:v>1.6559349659875974E-2</c:v>
                </c:pt>
                <c:pt idx="2202">
                  <c:v>1.6558044246796862E-2</c:v>
                </c:pt>
                <c:pt idx="2203">
                  <c:v>1.6556725800545617E-2</c:v>
                </c:pt>
                <c:pt idx="2204">
                  <c:v>1.6555394296693126E-2</c:v>
                </c:pt>
                <c:pt idx="2205">
                  <c:v>1.6554049710811588E-2</c:v>
                </c:pt>
                <c:pt idx="2206">
                  <c:v>1.6552692018472977E-2</c:v>
                </c:pt>
                <c:pt idx="2207">
                  <c:v>1.6551049332870205E-2</c:v>
                </c:pt>
                <c:pt idx="2208">
                  <c:v>1.6549937216718595E-2</c:v>
                </c:pt>
                <c:pt idx="2209">
                  <c:v>1.6548540058450502E-2</c:v>
                </c:pt>
                <c:pt idx="2210">
                  <c:v>1.654712969602223E-2</c:v>
                </c:pt>
                <c:pt idx="2211">
                  <c:v>1.6545706105008832E-2</c:v>
                </c:pt>
                <c:pt idx="2212">
                  <c:v>1.6544269260986875E-2</c:v>
                </c:pt>
                <c:pt idx="2213">
                  <c:v>1.6542819139533604E-2</c:v>
                </c:pt>
                <c:pt idx="2214">
                  <c:v>1.6541355716226683E-2</c:v>
                </c:pt>
                <c:pt idx="2215">
                  <c:v>1.6539878966644449E-2</c:v>
                </c:pt>
                <c:pt idx="2216">
                  <c:v>1.6538388866365664E-2</c:v>
                </c:pt>
                <c:pt idx="2217">
                  <c:v>1.6536885390970417E-2</c:v>
                </c:pt>
                <c:pt idx="2218">
                  <c:v>1.6535368516039001E-2</c:v>
                </c:pt>
                <c:pt idx="2219">
                  <c:v>1.6533838217152378E-2</c:v>
                </c:pt>
                <c:pt idx="2220">
                  <c:v>1.65322944698926E-2</c:v>
                </c:pt>
                <c:pt idx="2221">
                  <c:v>1.6530737249841939E-2</c:v>
                </c:pt>
                <c:pt idx="2222">
                  <c:v>1.6529166532583541E-2</c:v>
                </c:pt>
                <c:pt idx="2223">
                  <c:v>1.6527582293701434E-2</c:v>
                </c:pt>
                <c:pt idx="2224">
                  <c:v>1.6525984508780078E-2</c:v>
                </c:pt>
                <c:pt idx="2225">
                  <c:v>1.6524373153404812E-2</c:v>
                </c:pt>
                <c:pt idx="2226">
                  <c:v>1.6522748203161845E-2</c:v>
                </c:pt>
                <c:pt idx="2227">
                  <c:v>1.652110963363718E-2</c:v>
                </c:pt>
                <c:pt idx="2228">
                  <c:v>1.6519457420418774E-2</c:v>
                </c:pt>
                <c:pt idx="2229">
                  <c:v>1.6517791539094599E-2</c:v>
                </c:pt>
                <c:pt idx="2230">
                  <c:v>1.6516111965253499E-2</c:v>
                </c:pt>
                <c:pt idx="2231">
                  <c:v>1.6514418674485404E-2</c:v>
                </c:pt>
                <c:pt idx="2232">
                  <c:v>1.6512711642379819E-2</c:v>
                </c:pt>
                <c:pt idx="2233">
                  <c:v>1.6510990844528426E-2</c:v>
                </c:pt>
                <c:pt idx="2234">
                  <c:v>1.6509256256522484E-2</c:v>
                </c:pt>
                <c:pt idx="2235">
                  <c:v>1.650750785395521E-2</c:v>
                </c:pt>
                <c:pt idx="2236">
                  <c:v>1.6505745612419173E-2</c:v>
                </c:pt>
                <c:pt idx="2237">
                  <c:v>1.6503969507508466E-2</c:v>
                </c:pt>
                <c:pt idx="2238">
                  <c:v>1.6502179514817847E-2</c:v>
                </c:pt>
                <c:pt idx="2239">
                  <c:v>1.6500375609943167E-2</c:v>
                </c:pt>
                <c:pt idx="2240">
                  <c:v>1.6498557768480492E-2</c:v>
                </c:pt>
                <c:pt idx="2241">
                  <c:v>1.6496725966026551E-2</c:v>
                </c:pt>
                <c:pt idx="2242">
                  <c:v>1.6494880178179162E-2</c:v>
                </c:pt>
                <c:pt idx="2243">
                  <c:v>1.6493020380536808E-2</c:v>
                </c:pt>
                <c:pt idx="2244">
                  <c:v>1.6491146548699279E-2</c:v>
                </c:pt>
                <c:pt idx="2245">
                  <c:v>1.6489258658265924E-2</c:v>
                </c:pt>
                <c:pt idx="2246">
                  <c:v>1.6487356684838295E-2</c:v>
                </c:pt>
                <c:pt idx="2247">
                  <c:v>1.6485440604017274E-2</c:v>
                </c:pt>
                <c:pt idx="2248">
                  <c:v>1.6483510391405939E-2</c:v>
                </c:pt>
                <c:pt idx="2249">
                  <c:v>1.648156602260693E-2</c:v>
                </c:pt>
                <c:pt idx="2250">
                  <c:v>1.647960747322464E-2</c:v>
                </c:pt>
                <c:pt idx="2251">
                  <c:v>1.6477634718863456E-2</c:v>
                </c:pt>
                <c:pt idx="2252">
                  <c:v>1.6475647735128867E-2</c:v>
                </c:pt>
                <c:pt idx="2253">
                  <c:v>1.6473646497627673E-2</c:v>
                </c:pt>
                <c:pt idx="2254">
                  <c:v>1.6471630981966894E-2</c:v>
                </c:pt>
                <c:pt idx="2255">
                  <c:v>1.6470261480272943E-2</c:v>
                </c:pt>
                <c:pt idx="2256">
                  <c:v>1.6468213937514336E-2</c:v>
                </c:pt>
                <c:pt idx="2257">
                  <c:v>1.6466152036276764E-2</c:v>
                </c:pt>
                <c:pt idx="2258">
                  <c:v>1.6464075752169075E-2</c:v>
                </c:pt>
                <c:pt idx="2259">
                  <c:v>1.6461338377574658E-2</c:v>
                </c:pt>
                <c:pt idx="2260">
                  <c:v>1.6459879937777495E-2</c:v>
                </c:pt>
                <c:pt idx="2261">
                  <c:v>1.6457760358714144E-2</c:v>
                </c:pt>
                <c:pt idx="2262">
                  <c:v>1.6455838218508361E-2</c:v>
                </c:pt>
                <c:pt idx="2263">
                  <c:v>1.6453477734908992E-2</c:v>
                </c:pt>
                <c:pt idx="2264">
                  <c:v>1.6451314641391861E-2</c:v>
                </c:pt>
                <c:pt idx="2265">
                  <c:v>1.644913699428379E-2</c:v>
                </c:pt>
                <c:pt idx="2266">
                  <c:v>1.6446944769198852E-2</c:v>
                </c:pt>
                <c:pt idx="2267">
                  <c:v>1.6444737941753284E-2</c:v>
                </c:pt>
                <c:pt idx="2268">
                  <c:v>1.6442516487563338E-2</c:v>
                </c:pt>
                <c:pt idx="2269">
                  <c:v>1.6440280382245254E-2</c:v>
                </c:pt>
                <c:pt idx="2270">
                  <c:v>1.643802960141897E-2</c:v>
                </c:pt>
                <c:pt idx="2271">
                  <c:v>1.6435764120702467E-2</c:v>
                </c:pt>
                <c:pt idx="2272">
                  <c:v>1.6432882331821927E-2</c:v>
                </c:pt>
                <c:pt idx="2273">
                  <c:v>1.6431188962079211E-2</c:v>
                </c:pt>
                <c:pt idx="2274">
                  <c:v>1.6428879235415368E-2</c:v>
                </c:pt>
                <c:pt idx="2275">
                  <c:v>1.6426554711346266E-2</c:v>
                </c:pt>
                <c:pt idx="2276">
                  <c:v>1.642421536549532E-2</c:v>
                </c:pt>
                <c:pt idx="2277">
                  <c:v>1.6421861173486811E-2</c:v>
                </c:pt>
                <c:pt idx="2278">
                  <c:v>1.6419492110946104E-2</c:v>
                </c:pt>
                <c:pt idx="2279">
                  <c:v>1.6417108153499439E-2</c:v>
                </c:pt>
                <c:pt idx="2280">
                  <c:v>1.6414709276773482E-2</c:v>
                </c:pt>
                <c:pt idx="2281">
                  <c:v>1.6411725805909497E-2</c:v>
                </c:pt>
                <c:pt idx="2282">
                  <c:v>1.6409866667997111E-2</c:v>
                </c:pt>
                <c:pt idx="2283">
                  <c:v>1.6407422887205252E-2</c:v>
                </c:pt>
                <c:pt idx="2284">
                  <c:v>1.6404964089651648E-2</c:v>
                </c:pt>
                <c:pt idx="2285">
                  <c:v>1.6402490250967745E-2</c:v>
                </c:pt>
                <c:pt idx="2286">
                  <c:v>1.6400001346785646E-2</c:v>
                </c:pt>
                <c:pt idx="2287">
                  <c:v>1.6397497352739623E-2</c:v>
                </c:pt>
                <c:pt idx="2288">
                  <c:v>1.6394978244463294E-2</c:v>
                </c:pt>
                <c:pt idx="2289">
                  <c:v>1.6392443997592678E-2</c:v>
                </c:pt>
                <c:pt idx="2290">
                  <c:v>1.6389894587763566E-2</c:v>
                </c:pt>
                <c:pt idx="2291">
                  <c:v>1.6387329990613268E-2</c:v>
                </c:pt>
                <c:pt idx="2292">
                  <c:v>1.638475018177997E-2</c:v>
                </c:pt>
                <c:pt idx="2293">
                  <c:v>1.6382155136902506E-2</c:v>
                </c:pt>
                <c:pt idx="2294">
                  <c:v>1.637902233762735E-2</c:v>
                </c:pt>
                <c:pt idx="2295">
                  <c:v>1.6376919241577376E-2</c:v>
                </c:pt>
                <c:pt idx="2296">
                  <c:v>1.6374278342412372E-2</c:v>
                </c:pt>
                <c:pt idx="2297">
                  <c:v>1.6371622109769619E-2</c:v>
                </c:pt>
                <c:pt idx="2298">
                  <c:v>1.6368567608389312E-2</c:v>
                </c:pt>
                <c:pt idx="2299">
                  <c:v>1.6365710716508566E-2</c:v>
                </c:pt>
                <c:pt idx="2300">
                  <c:v>1.6363007373046457E-2</c:v>
                </c:pt>
                <c:pt idx="2301">
                  <c:v>1.6360288597623895E-2</c:v>
                </c:pt>
                <c:pt idx="2302">
                  <c:v>1.6357554365889357E-2</c:v>
                </c:pt>
                <c:pt idx="2303">
                  <c:v>1.6354804653492615E-2</c:v>
                </c:pt>
                <c:pt idx="2304">
                  <c:v>1.635203943608432E-2</c:v>
                </c:pt>
                <c:pt idx="2305">
                  <c:v>1.6349258689315777E-2</c:v>
                </c:pt>
                <c:pt idx="2306">
                  <c:v>1.634646238883981E-2</c:v>
                </c:pt>
                <c:pt idx="2307">
                  <c:v>1.6343650510310118E-2</c:v>
                </c:pt>
                <c:pt idx="2308">
                  <c:v>1.6340823029381057E-2</c:v>
                </c:pt>
                <c:pt idx="2309">
                  <c:v>1.6337979921708278E-2</c:v>
                </c:pt>
                <c:pt idx="2310">
                  <c:v>1.6335121162948971E-2</c:v>
                </c:pt>
                <c:pt idx="2311">
                  <c:v>1.6332246728760318E-2</c:v>
                </c:pt>
                <c:pt idx="2312">
                  <c:v>1.6329508023310593E-2</c:v>
                </c:pt>
                <c:pt idx="2313">
                  <c:v>1.6326450736730887E-2</c:v>
                </c:pt>
                <c:pt idx="2314">
                  <c:v>1.6321555890592736E-2</c:v>
                </c:pt>
                <c:pt idx="2315">
                  <c:v>1.6320591750901853E-2</c:v>
                </c:pt>
                <c:pt idx="2316">
                  <c:v>1.6316076158531968E-2</c:v>
                </c:pt>
                <c:pt idx="2317">
                  <c:v>1.6313102933451257E-2</c:v>
                </c:pt>
                <c:pt idx="2318">
                  <c:v>1.6310113856997068E-2</c:v>
                </c:pt>
                <c:pt idx="2319">
                  <c:v>1.6307108904836651E-2</c:v>
                </c:pt>
                <c:pt idx="2320">
                  <c:v>1.6304088052638784E-2</c:v>
                </c:pt>
                <c:pt idx="2321">
                  <c:v>1.6301051276073557E-2</c:v>
                </c:pt>
                <c:pt idx="2322">
                  <c:v>1.6297998550811283E-2</c:v>
                </c:pt>
                <c:pt idx="2323">
                  <c:v>1.6294929852524023E-2</c:v>
                </c:pt>
                <c:pt idx="2324">
                  <c:v>1.6291845156884938E-2</c:v>
                </c:pt>
                <c:pt idx="2325">
                  <c:v>1.6288744439567619E-2</c:v>
                </c:pt>
                <c:pt idx="2326">
                  <c:v>1.6285627676247423E-2</c:v>
                </c:pt>
                <c:pt idx="2327">
                  <c:v>1.6282494842600127E-2</c:v>
                </c:pt>
                <c:pt idx="2328">
                  <c:v>1.6279345914303273E-2</c:v>
                </c:pt>
                <c:pt idx="2329">
                  <c:v>1.6276180867035275E-2</c:v>
                </c:pt>
                <c:pt idx="2330">
                  <c:v>1.6272999676474983E-2</c:v>
                </c:pt>
                <c:pt idx="2331">
                  <c:v>1.6269802318303224E-2</c:v>
                </c:pt>
                <c:pt idx="2332">
                  <c:v>1.6266588768201695E-2</c:v>
                </c:pt>
                <c:pt idx="2333">
                  <c:v>1.6263359001852534E-2</c:v>
                </c:pt>
                <c:pt idx="2334">
                  <c:v>1.6260112994939631E-2</c:v>
                </c:pt>
                <c:pt idx="2335">
                  <c:v>1.6256850723148187E-2</c:v>
                </c:pt>
                <c:pt idx="2336">
                  <c:v>1.6253572162164283E-2</c:v>
                </c:pt>
                <c:pt idx="2337">
                  <c:v>1.6250277287674215E-2</c:v>
                </c:pt>
                <c:pt idx="2338">
                  <c:v>1.6246966075367131E-2</c:v>
                </c:pt>
                <c:pt idx="2339">
                  <c:v>1.6243638500931516E-2</c:v>
                </c:pt>
                <c:pt idx="2340">
                  <c:v>1.6240294540058493E-2</c:v>
                </c:pt>
                <c:pt idx="2341">
                  <c:v>1.623693416843917E-2</c:v>
                </c:pt>
                <c:pt idx="2342">
                  <c:v>1.6233557361766422E-2</c:v>
                </c:pt>
                <c:pt idx="2343">
                  <c:v>1.6230164095733988E-2</c:v>
                </c:pt>
                <c:pt idx="2344">
                  <c:v>1.622675434603715E-2</c:v>
                </c:pt>
                <c:pt idx="2345">
                  <c:v>1.6223328088372058E-2</c:v>
                </c:pt>
                <c:pt idx="2346">
                  <c:v>1.6219885298435304E-2</c:v>
                </c:pt>
                <c:pt idx="2347">
                  <c:v>1.621642595192611E-2</c:v>
                </c:pt>
                <c:pt idx="2348">
                  <c:v>1.6212950024543694E-2</c:v>
                </c:pt>
                <c:pt idx="2349">
                  <c:v>1.6209457491989026E-2</c:v>
                </c:pt>
                <c:pt idx="2350">
                  <c:v>1.6205445662178204E-2</c:v>
                </c:pt>
                <c:pt idx="2351">
                  <c:v>1.6201917465292651E-2</c:v>
                </c:pt>
                <c:pt idx="2352">
                  <c:v>1.6198372586873136E-2</c:v>
                </c:pt>
                <c:pt idx="2353">
                  <c:v>1.6194811002625226E-2</c:v>
                </c:pt>
                <c:pt idx="2354">
                  <c:v>1.619123268825625E-2</c:v>
                </c:pt>
                <c:pt idx="2355">
                  <c:v>1.6187637619473526E-2</c:v>
                </c:pt>
                <c:pt idx="2356">
                  <c:v>1.6184025771986348E-2</c:v>
                </c:pt>
                <c:pt idx="2357">
                  <c:v>1.6180397121505544E-2</c:v>
                </c:pt>
                <c:pt idx="2358">
                  <c:v>1.617675164374216E-2</c:v>
                </c:pt>
                <c:pt idx="2359">
                  <c:v>1.6173089314409212E-2</c:v>
                </c:pt>
                <c:pt idx="2360">
                  <c:v>1.616941010922059E-2</c:v>
                </c:pt>
                <c:pt idx="2361">
                  <c:v>1.6165714003891503E-2</c:v>
                </c:pt>
                <c:pt idx="2362">
                  <c:v>1.6162000974138474E-2</c:v>
                </c:pt>
                <c:pt idx="2363">
                  <c:v>1.6158270995678674E-2</c:v>
                </c:pt>
                <c:pt idx="2364">
                  <c:v>1.6153450365789763E-2</c:v>
                </c:pt>
                <c:pt idx="2365">
                  <c:v>1.614968155625331E-2</c:v>
                </c:pt>
                <c:pt idx="2366">
                  <c:v>1.6145895718233903E-2</c:v>
                </c:pt>
                <c:pt idx="2367">
                  <c:v>1.6141701669398035E-2</c:v>
                </c:pt>
                <c:pt idx="2368">
                  <c:v>1.6138272859639258E-2</c:v>
                </c:pt>
                <c:pt idx="2369">
                  <c:v>1.6134435790513917E-2</c:v>
                </c:pt>
                <c:pt idx="2370">
                  <c:v>1.6130581595804779E-2</c:v>
                </c:pt>
                <c:pt idx="2371">
                  <c:v>1.6126710251239532E-2</c:v>
                </c:pt>
                <c:pt idx="2372">
                  <c:v>1.6122821732547175E-2</c:v>
                </c:pt>
                <c:pt idx="2373">
                  <c:v>1.6118916015458246E-2</c:v>
                </c:pt>
                <c:pt idx="2374">
                  <c:v>1.6114993075705041E-2</c:v>
                </c:pt>
                <c:pt idx="2375">
                  <c:v>1.6111052889019841E-2</c:v>
                </c:pt>
                <c:pt idx="2376">
                  <c:v>1.6107095431136691E-2</c:v>
                </c:pt>
                <c:pt idx="2377">
                  <c:v>1.6103120677791603E-2</c:v>
                </c:pt>
                <c:pt idx="2378">
                  <c:v>1.6099128604721024E-2</c:v>
                </c:pt>
                <c:pt idx="2379">
                  <c:v>1.6095119187662939E-2</c:v>
                </c:pt>
                <c:pt idx="2380">
                  <c:v>1.6091092402356861E-2</c:v>
                </c:pt>
                <c:pt idx="2381">
                  <c:v>1.6087048224543404E-2</c:v>
                </c:pt>
                <c:pt idx="2382">
                  <c:v>1.6082986629964713E-2</c:v>
                </c:pt>
                <c:pt idx="2383">
                  <c:v>1.6078907594363152E-2</c:v>
                </c:pt>
                <c:pt idx="2384">
                  <c:v>1.6074811093484583E-2</c:v>
                </c:pt>
                <c:pt idx="2385">
                  <c:v>1.6070697103073781E-2</c:v>
                </c:pt>
                <c:pt idx="2386">
                  <c:v>1.6066565598878361E-2</c:v>
                </c:pt>
                <c:pt idx="2387">
                  <c:v>1.6062416556646607E-2</c:v>
                </c:pt>
                <c:pt idx="2388">
                  <c:v>1.605824995212898E-2</c:v>
                </c:pt>
                <c:pt idx="2389">
                  <c:v>1.6054065761075726E-2</c:v>
                </c:pt>
                <c:pt idx="2390">
                  <c:v>1.6049863959239945E-2</c:v>
                </c:pt>
                <c:pt idx="2391">
                  <c:v>1.6045644522374725E-2</c:v>
                </c:pt>
                <c:pt idx="2392">
                  <c:v>1.6041407426236446E-2</c:v>
                </c:pt>
                <c:pt idx="2393">
                  <c:v>1.6037152646580614E-2</c:v>
                </c:pt>
                <c:pt idx="2394">
                  <c:v>1.6032880159165579E-2</c:v>
                </c:pt>
                <c:pt idx="2395">
                  <c:v>1.6028589939749909E-2</c:v>
                </c:pt>
                <c:pt idx="2396">
                  <c:v>1.6024281964095017E-2</c:v>
                </c:pt>
                <c:pt idx="2397">
                  <c:v>1.6019956207962326E-2</c:v>
                </c:pt>
                <c:pt idx="2398">
                  <c:v>1.6015612647115221E-2</c:v>
                </c:pt>
                <c:pt idx="2399">
                  <c:v>1.60112512573184E-2</c:v>
                </c:pt>
                <c:pt idx="2400">
                  <c:v>1.600687201433788E-2</c:v>
                </c:pt>
                <c:pt idx="2401">
                  <c:v>1.5999954217794713E-2</c:v>
                </c:pt>
                <c:pt idx="2402">
                  <c:v>1.5997479829713317E-2</c:v>
                </c:pt>
                <c:pt idx="2403">
                  <c:v>1.5993626923975744E-2</c:v>
                </c:pt>
                <c:pt idx="2404">
                  <c:v>1.5989176025949275E-2</c:v>
                </c:pt>
                <c:pt idx="2405">
                  <c:v>1.5984707153589767E-2</c:v>
                </c:pt>
                <c:pt idx="2406">
                  <c:v>1.5980220282672E-2</c:v>
                </c:pt>
                <c:pt idx="2407">
                  <c:v>1.5975715388971842E-2</c:v>
                </c:pt>
                <c:pt idx="2408">
                  <c:v>1.59711924482667E-2</c:v>
                </c:pt>
                <c:pt idx="2409">
                  <c:v>1.5966651436334849E-2</c:v>
                </c:pt>
                <c:pt idx="2410">
                  <c:v>1.5962092328956543E-2</c:v>
                </c:pt>
                <c:pt idx="2411">
                  <c:v>1.5957515101913126E-2</c:v>
                </c:pt>
                <c:pt idx="2412">
                  <c:v>1.5952919730987697E-2</c:v>
                </c:pt>
                <c:pt idx="2413">
                  <c:v>1.5948306191964225E-2</c:v>
                </c:pt>
                <c:pt idx="2414">
                  <c:v>1.5943674460629317E-2</c:v>
                </c:pt>
                <c:pt idx="2415">
                  <c:v>1.5939024512769573E-2</c:v>
                </c:pt>
                <c:pt idx="2416">
                  <c:v>1.5934356324173126E-2</c:v>
                </c:pt>
                <c:pt idx="2417">
                  <c:v>1.5929683848891825E-2</c:v>
                </c:pt>
                <c:pt idx="2418">
                  <c:v>1.5924965127934711E-2</c:v>
                </c:pt>
                <c:pt idx="2419">
                  <c:v>1.5920242071876676E-2</c:v>
                </c:pt>
                <c:pt idx="2420">
                  <c:v>1.5915500678251999E-2</c:v>
                </c:pt>
                <c:pt idx="2421">
                  <c:v>1.5910740922856041E-2</c:v>
                </c:pt>
                <c:pt idx="2422">
                  <c:v>1.5905962781486788E-2</c:v>
                </c:pt>
                <c:pt idx="2423">
                  <c:v>1.5901166229943111E-2</c:v>
                </c:pt>
                <c:pt idx="2424">
                  <c:v>1.5896351244025188E-2</c:v>
                </c:pt>
                <c:pt idx="2425">
                  <c:v>1.589151779953495E-2</c:v>
                </c:pt>
                <c:pt idx="2426">
                  <c:v>1.5886665872275864E-2</c:v>
                </c:pt>
                <c:pt idx="2427">
                  <c:v>1.5881795438052487E-2</c:v>
                </c:pt>
                <c:pt idx="2428">
                  <c:v>1.5876906472671568E-2</c:v>
                </c:pt>
                <c:pt idx="2429">
                  <c:v>1.5871998951940736E-2</c:v>
                </c:pt>
                <c:pt idx="2430">
                  <c:v>1.5867072851669588E-2</c:v>
                </c:pt>
                <c:pt idx="2431">
                  <c:v>1.5862128147669033E-2</c:v>
                </c:pt>
                <c:pt idx="2432">
                  <c:v>1.5857164815751296E-2</c:v>
                </c:pt>
                <c:pt idx="2433">
                  <c:v>1.5852182831730139E-2</c:v>
                </c:pt>
                <c:pt idx="2434">
                  <c:v>1.5847182171421722E-2</c:v>
                </c:pt>
                <c:pt idx="2435">
                  <c:v>1.5842162810641998E-2</c:v>
                </c:pt>
                <c:pt idx="2436">
                  <c:v>1.5837124725210417E-2</c:v>
                </c:pt>
                <c:pt idx="2437">
                  <c:v>1.5832067890947089E-2</c:v>
                </c:pt>
                <c:pt idx="2438">
                  <c:v>1.5826992283672778E-2</c:v>
                </c:pt>
                <c:pt idx="2439">
                  <c:v>1.5821897879211101E-2</c:v>
                </c:pt>
                <c:pt idx="2440">
                  <c:v>1.5816784653387199E-2</c:v>
                </c:pt>
                <c:pt idx="2441">
                  <c:v>1.5811543240940997E-2</c:v>
                </c:pt>
                <c:pt idx="2442">
                  <c:v>1.5806064884087905E-2</c:v>
                </c:pt>
                <c:pt idx="2443">
                  <c:v>1.5800350471732214E-2</c:v>
                </c:pt>
                <c:pt idx="2444">
                  <c:v>1.5794400895264779E-2</c:v>
                </c:pt>
                <c:pt idx="2445">
                  <c:v>1.5788217048560163E-2</c:v>
                </c:pt>
                <c:pt idx="2446">
                  <c:v>1.5781799827976419E-2</c:v>
                </c:pt>
                <c:pt idx="2447">
                  <c:v>1.57751501323505E-2</c:v>
                </c:pt>
                <c:pt idx="2448">
                  <c:v>1.5768268862997592E-2</c:v>
                </c:pt>
                <c:pt idx="2449">
                  <c:v>1.5761156923709368E-2</c:v>
                </c:pt>
                <c:pt idx="2450">
                  <c:v>1.5753815220750041E-2</c:v>
                </c:pt>
                <c:pt idx="2451">
                  <c:v>1.5746244662856151E-2</c:v>
                </c:pt>
                <c:pt idx="2452">
                  <c:v>1.5738446161232395E-2</c:v>
                </c:pt>
                <c:pt idx="2453">
                  <c:v>1.5730420629552076E-2</c:v>
                </c:pt>
                <c:pt idx="2454">
                  <c:v>1.5722168983952498E-2</c:v>
                </c:pt>
                <c:pt idx="2455">
                  <c:v>1.5713692143033652E-2</c:v>
                </c:pt>
                <c:pt idx="2456">
                  <c:v>1.570499102785668E-2</c:v>
                </c:pt>
                <c:pt idx="2457">
                  <c:v>1.5696066561941259E-2</c:v>
                </c:pt>
                <c:pt idx="2458">
                  <c:v>1.5686919671263174E-2</c:v>
                </c:pt>
                <c:pt idx="2459">
                  <c:v>1.5677551284252141E-2</c:v>
                </c:pt>
                <c:pt idx="2460">
                  <c:v>1.5667962331790054E-2</c:v>
                </c:pt>
                <c:pt idx="2461">
                  <c:v>1.5658153747209011E-2</c:v>
                </c:pt>
                <c:pt idx="2462">
                  <c:v>1.5648126466288246E-2</c:v>
                </c:pt>
                <c:pt idx="2463">
                  <c:v>1.5636068212122312E-2</c:v>
                </c:pt>
                <c:pt idx="2464">
                  <c:v>1.5625557020659216E-2</c:v>
                </c:pt>
                <c:pt idx="2465">
                  <c:v>1.5614831935791612E-2</c:v>
                </c:pt>
                <c:pt idx="2466">
                  <c:v>1.5603893896351119E-2</c:v>
                </c:pt>
                <c:pt idx="2467">
                  <c:v>1.5592075748260393E-2</c:v>
                </c:pt>
                <c:pt idx="2468">
                  <c:v>1.5581382721159592E-2</c:v>
                </c:pt>
                <c:pt idx="2469">
                  <c:v>1.5569811475146052E-2</c:v>
                </c:pt>
                <c:pt idx="2470">
                  <c:v>1.555803105403071E-2</c:v>
                </c:pt>
                <c:pt idx="2471">
                  <c:v>1.5548195215186439E-2</c:v>
                </c:pt>
                <c:pt idx="2472">
                  <c:v>1.5533846492474053E-2</c:v>
                </c:pt>
                <c:pt idx="2473">
                  <c:v>1.5521444261034176E-2</c:v>
                </c:pt>
                <c:pt idx="2474">
                  <c:v>1.5508836672492324E-2</c:v>
                </c:pt>
                <c:pt idx="2475">
                  <c:v>1.5496024687352344E-2</c:v>
                </c:pt>
                <c:pt idx="2476">
                  <c:v>1.5483009268515521E-2</c:v>
                </c:pt>
                <c:pt idx="2477">
                  <c:v>1.5469791381278393E-2</c:v>
                </c:pt>
                <c:pt idx="2478">
                  <c:v>1.5456371993330364E-2</c:v>
                </c:pt>
                <c:pt idx="2479">
                  <c:v>1.5442752074752842E-2</c:v>
                </c:pt>
                <c:pt idx="2480">
                  <c:v>1.5428932598015106E-2</c:v>
                </c:pt>
                <c:pt idx="2481">
                  <c:v>1.5414914537973874E-2</c:v>
                </c:pt>
                <c:pt idx="2482">
                  <c:v>1.5400698871871127E-2</c:v>
                </c:pt>
                <c:pt idx="2483">
                  <c:v>1.5386286579329337E-2</c:v>
                </c:pt>
                <c:pt idx="2484">
                  <c:v>1.5371678642354067E-2</c:v>
                </c:pt>
                <c:pt idx="2485">
                  <c:v>1.5356876045327676E-2</c:v>
                </c:pt>
                <c:pt idx="2486">
                  <c:v>1.5341879775009748E-2</c:v>
                </c:pt>
                <c:pt idx="2487">
                  <c:v>1.5326690820533411E-2</c:v>
                </c:pt>
                <c:pt idx="2488">
                  <c:v>1.5311310173404018E-2</c:v>
                </c:pt>
                <c:pt idx="2489">
                  <c:v>1.5295738827497421E-2</c:v>
                </c:pt>
                <c:pt idx="2490">
                  <c:v>1.5279977779057142E-2</c:v>
                </c:pt>
                <c:pt idx="2491">
                  <c:v>1.5264028026692853E-2</c:v>
                </c:pt>
                <c:pt idx="2492">
                  <c:v>1.5247890571376906E-2</c:v>
                </c:pt>
                <c:pt idx="2493">
                  <c:v>1.5234106105680748E-2</c:v>
                </c:pt>
                <c:pt idx="2494">
                  <c:v>1.5215429989188621E-2</c:v>
                </c:pt>
                <c:pt idx="2495">
                  <c:v>1.5199244630640206E-2</c:v>
                </c:pt>
                <c:pt idx="2496">
                  <c:v>1.5183090093699883E-2</c:v>
                </c:pt>
                <c:pt idx="2497">
                  <c:v>1.5166966474351959E-2</c:v>
                </c:pt>
                <c:pt idx="2498">
                  <c:v>1.5150873868574661E-2</c:v>
                </c:pt>
                <c:pt idx="2499">
                  <c:v>1.5134812372344691E-2</c:v>
                </c:pt>
                <c:pt idx="2500">
                  <c:v>1.5118782081634627E-2</c:v>
                </c:pt>
                <c:pt idx="2501">
                  <c:v>1.5102783092414225E-2</c:v>
                </c:pt>
                <c:pt idx="2502">
                  <c:v>1.5086815500649329E-2</c:v>
                </c:pt>
                <c:pt idx="2503">
                  <c:v>1.5070879402302307E-2</c:v>
                </c:pt>
                <c:pt idx="2504">
                  <c:v>1.5054974893333571E-2</c:v>
                </c:pt>
                <c:pt idx="2505">
                  <c:v>1.5037501604618411E-2</c:v>
                </c:pt>
                <c:pt idx="2506">
                  <c:v>1.5025657751469912E-2</c:v>
                </c:pt>
                <c:pt idx="2507">
                  <c:v>1.5007451862239967E-2</c:v>
                </c:pt>
                <c:pt idx="2508">
                  <c:v>1.4991674670313357E-2</c:v>
                </c:pt>
                <c:pt idx="2509">
                  <c:v>1.4975929547514102E-2</c:v>
                </c:pt>
                <c:pt idx="2510">
                  <c:v>1.4960216589782412E-2</c:v>
                </c:pt>
                <c:pt idx="2511">
                  <c:v>1.4944535893056329E-2</c:v>
                </c:pt>
                <c:pt idx="2512">
                  <c:v>1.4928887553270416E-2</c:v>
                </c:pt>
                <c:pt idx="2513">
                  <c:v>1.4913271666356196E-2</c:v>
                </c:pt>
                <c:pt idx="2514">
                  <c:v>1.4897688328241721E-2</c:v>
                </c:pt>
                <c:pt idx="2515">
                  <c:v>1.4884487899460086E-2</c:v>
                </c:pt>
                <c:pt idx="2516">
                  <c:v>1.4868964651728898E-2</c:v>
                </c:pt>
                <c:pt idx="2517">
                  <c:v>1.485347421400645E-2</c:v>
                </c:pt>
                <c:pt idx="2518">
                  <c:v>1.4838016682210312E-2</c:v>
                </c:pt>
                <c:pt idx="2519">
                  <c:v>1.4822592152256529E-2</c:v>
                </c:pt>
                <c:pt idx="2520">
                  <c:v>1.480720072005786E-2</c:v>
                </c:pt>
                <c:pt idx="2521">
                  <c:v>1.4791842481524431E-2</c:v>
                </c:pt>
                <c:pt idx="2522">
                  <c:v>1.477343432262709E-2</c:v>
                </c:pt>
                <c:pt idx="2523">
                  <c:v>1.4761225969080452E-2</c:v>
                </c:pt>
                <c:pt idx="2524">
                  <c:v>1.4745967886976364E-2</c:v>
                </c:pt>
                <c:pt idx="2525">
                  <c:v>1.4730743382151535E-2</c:v>
                </c:pt>
                <c:pt idx="2526">
                  <c:v>1.4715552550502954E-2</c:v>
                </c:pt>
                <c:pt idx="2527">
                  <c:v>1.4700395487924981E-2</c:v>
                </c:pt>
                <c:pt idx="2528">
                  <c:v>1.4685272290309569E-2</c:v>
                </c:pt>
                <c:pt idx="2529">
                  <c:v>1.4670183053546478E-2</c:v>
                </c:pt>
                <c:pt idx="2530">
                  <c:v>1.4655127873522623E-2</c:v>
                </c:pt>
                <c:pt idx="2531">
                  <c:v>1.4640106846122949E-2</c:v>
                </c:pt>
                <c:pt idx="2532">
                  <c:v>1.4625120067229554E-2</c:v>
                </c:pt>
                <c:pt idx="2533">
                  <c:v>1.4610167632722781E-2</c:v>
                </c:pt>
                <c:pt idx="2534">
                  <c:v>1.4595249638479909E-2</c:v>
                </c:pt>
                <c:pt idx="2535">
                  <c:v>1.4580366180376902E-2</c:v>
                </c:pt>
                <c:pt idx="2536">
                  <c:v>1.4565517354287098E-2</c:v>
                </c:pt>
                <c:pt idx="2537">
                  <c:v>1.4550703256080986E-2</c:v>
                </c:pt>
                <c:pt idx="2538">
                  <c:v>1.453592398162796E-2</c:v>
                </c:pt>
                <c:pt idx="2539">
                  <c:v>1.4521179626794788E-2</c:v>
                </c:pt>
                <c:pt idx="2540">
                  <c:v>1.4506470287445826E-2</c:v>
                </c:pt>
                <c:pt idx="2541">
                  <c:v>1.4491796059444338E-2</c:v>
                </c:pt>
                <c:pt idx="2542">
                  <c:v>1.4477157038650301E-2</c:v>
                </c:pt>
                <c:pt idx="2543">
                  <c:v>1.4462553320922597E-2</c:v>
                </c:pt>
                <c:pt idx="2544">
                  <c:v>1.4447985002118356E-2</c:v>
                </c:pt>
                <c:pt idx="2545">
                  <c:v>1.4433452178091425E-2</c:v>
                </c:pt>
                <c:pt idx="2546">
                  <c:v>1.441895494469521E-2</c:v>
                </c:pt>
                <c:pt idx="2547">
                  <c:v>1.440449339778071E-2</c:v>
                </c:pt>
                <c:pt idx="2548">
                  <c:v>1.4390067633197171E-2</c:v>
                </c:pt>
                <c:pt idx="2549">
                  <c:v>1.4375677746791651E-2</c:v>
                </c:pt>
                <c:pt idx="2550">
                  <c:v>1.4361323834410328E-2</c:v>
                </c:pt>
                <c:pt idx="2551">
                  <c:v>1.4347005991896535E-2</c:v>
                </c:pt>
                <c:pt idx="2552">
                  <c:v>1.4332724315093389E-2</c:v>
                </c:pt>
                <c:pt idx="2553">
                  <c:v>1.4318478899840279E-2</c:v>
                </c:pt>
                <c:pt idx="2554">
                  <c:v>1.4304269841977474E-2</c:v>
                </c:pt>
                <c:pt idx="2555">
                  <c:v>1.4290097237341077E-2</c:v>
                </c:pt>
                <c:pt idx="2556">
                  <c:v>1.427596118176851E-2</c:v>
                </c:pt>
                <c:pt idx="2557">
                  <c:v>1.4261861771092815E-2</c:v>
                </c:pt>
                <c:pt idx="2558">
                  <c:v>1.4244394499538128E-2</c:v>
                </c:pt>
                <c:pt idx="2559">
                  <c:v>1.423037822844265E-2</c:v>
                </c:pt>
                <c:pt idx="2560">
                  <c:v>1.4216398921091496E-2</c:v>
                </c:pt>
                <c:pt idx="2561">
                  <c:v>1.4202456673311669E-2</c:v>
                </c:pt>
                <c:pt idx="2562">
                  <c:v>1.418855158092951E-2</c:v>
                </c:pt>
                <c:pt idx="2563">
                  <c:v>1.4174683739769621E-2</c:v>
                </c:pt>
                <c:pt idx="2564">
                  <c:v>1.4160853245655079E-2</c:v>
                </c:pt>
                <c:pt idx="2565">
                  <c:v>1.4147060194409179E-2</c:v>
                </c:pt>
                <c:pt idx="2566">
                  <c:v>1.4133304681852168E-2</c:v>
                </c:pt>
                <c:pt idx="2567">
                  <c:v>1.4119586803804289E-2</c:v>
                </c:pt>
                <c:pt idx="2568">
                  <c:v>1.41059066560847E-2</c:v>
                </c:pt>
                <c:pt idx="2569">
                  <c:v>1.4092264334511032E-2</c:v>
                </c:pt>
                <c:pt idx="2570">
                  <c:v>1.4078659934899609E-2</c:v>
                </c:pt>
                <c:pt idx="2571">
                  <c:v>1.4067106073428991E-2</c:v>
                </c:pt>
                <c:pt idx="2572">
                  <c:v>1.4051565284827278E-2</c:v>
                </c:pt>
                <c:pt idx="2573">
                  <c:v>1.4037409321813165E-2</c:v>
                </c:pt>
                <c:pt idx="2574">
                  <c:v>1.4018279240474094E-2</c:v>
                </c:pt>
                <c:pt idx="2575">
                  <c:v>1.4011210119802477E-2</c:v>
                </c:pt>
                <c:pt idx="2576">
                  <c:v>1.3997835264066406E-2</c:v>
                </c:pt>
                <c:pt idx="2577">
                  <c:v>1.3984499000983986E-2</c:v>
                </c:pt>
                <c:pt idx="2578">
                  <c:v>1.3971201426365879E-2</c:v>
                </c:pt>
                <c:pt idx="2579">
                  <c:v>1.3957942636021002E-2</c:v>
                </c:pt>
                <c:pt idx="2580">
                  <c:v>1.3944722725757842E-2</c:v>
                </c:pt>
                <c:pt idx="2581">
                  <c:v>1.3931541791383792E-2</c:v>
                </c:pt>
                <c:pt idx="2582">
                  <c:v>1.3918399928706899E-2</c:v>
                </c:pt>
                <c:pt idx="2583">
                  <c:v>1.3905297233533473E-2</c:v>
                </c:pt>
                <c:pt idx="2584">
                  <c:v>1.3894156104142151E-2</c:v>
                </c:pt>
                <c:pt idx="2585">
                  <c:v>1.3879209728921142E-2</c:v>
                </c:pt>
                <c:pt idx="2586">
                  <c:v>1.3866225111093543E-2</c:v>
                </c:pt>
                <c:pt idx="2587">
                  <c:v>1.3853280043991584E-2</c:v>
                </c:pt>
                <c:pt idx="2588">
                  <c:v>1.3840374623419388E-2</c:v>
                </c:pt>
                <c:pt idx="2589">
                  <c:v>1.3827508945181956E-2</c:v>
                </c:pt>
                <c:pt idx="2590">
                  <c:v>1.3814683105082761E-2</c:v>
                </c:pt>
                <c:pt idx="2591">
                  <c:v>1.3801897198925715E-2</c:v>
                </c:pt>
                <c:pt idx="2592">
                  <c:v>1.3789151322514072E-2</c:v>
                </c:pt>
                <c:pt idx="2593">
                  <c:v>1.377830279676343E-2</c:v>
                </c:pt>
                <c:pt idx="2594">
                  <c:v>1.3763780042141113E-2</c:v>
                </c:pt>
                <c:pt idx="2595">
                  <c:v>1.3751154829785438E-2</c:v>
                </c:pt>
                <c:pt idx="2596">
                  <c:v>1.3738570030388411E-2</c:v>
                </c:pt>
                <c:pt idx="2597">
                  <c:v>1.3726025739752633E-2</c:v>
                </c:pt>
                <c:pt idx="2598">
                  <c:v>1.3713522053681797E-2</c:v>
                </c:pt>
                <c:pt idx="2599">
                  <c:v>1.3701059067977854E-2</c:v>
                </c:pt>
                <c:pt idx="2600">
                  <c:v>1.3688636878445147E-2</c:v>
                </c:pt>
                <c:pt idx="2601">
                  <c:v>1.3676255580886932E-2</c:v>
                </c:pt>
                <c:pt idx="2602">
                  <c:v>1.3663915271106684E-2</c:v>
                </c:pt>
                <c:pt idx="2603">
                  <c:v>1.3651616044908315E-2</c:v>
                </c:pt>
                <c:pt idx="2604">
                  <c:v>1.3639357998095514E-2</c:v>
                </c:pt>
                <c:pt idx="2605">
                  <c:v>1.3627141226473717E-2</c:v>
                </c:pt>
                <c:pt idx="2606">
                  <c:v>1.3616725270346644E-2</c:v>
                </c:pt>
                <c:pt idx="2607">
                  <c:v>1.3602831892019643E-2</c:v>
                </c:pt>
                <c:pt idx="2608">
                  <c:v>1.3590739520798889E-2</c:v>
                </c:pt>
                <c:pt idx="2609">
                  <c:v>1.3578688807990005E-2</c:v>
                </c:pt>
                <c:pt idx="2610">
                  <c:v>1.3562695797695021E-2</c:v>
                </c:pt>
                <c:pt idx="2611">
                  <c:v>1.3550741437600102E-2</c:v>
                </c:pt>
                <c:pt idx="2612">
                  <c:v>1.3538829046794158E-2</c:v>
                </c:pt>
                <c:pt idx="2613">
                  <c:v>1.3526958721087235E-2</c:v>
                </c:pt>
                <c:pt idx="2614">
                  <c:v>1.3515130556288939E-2</c:v>
                </c:pt>
                <c:pt idx="2615">
                  <c:v>1.3503344648211067E-2</c:v>
                </c:pt>
                <c:pt idx="2616">
                  <c:v>1.3491601092664758E-2</c:v>
                </c:pt>
                <c:pt idx="2617">
                  <c:v>1.3479899985462689E-2</c:v>
                </c:pt>
                <c:pt idx="2618">
                  <c:v>1.3468241422418403E-2</c:v>
                </c:pt>
                <c:pt idx="2619">
                  <c:v>1.3456625499346109E-2</c:v>
                </c:pt>
                <c:pt idx="2620">
                  <c:v>1.344505231206089E-2</c:v>
                </c:pt>
                <c:pt idx="2621">
                  <c:v>1.3433521956378702E-2</c:v>
                </c:pt>
                <c:pt idx="2622">
                  <c:v>1.3422034528117473E-2</c:v>
                </c:pt>
                <c:pt idx="2623">
                  <c:v>1.3410590123094477E-2</c:v>
                </c:pt>
                <c:pt idx="2624">
                  <c:v>1.3399188837129834E-2</c:v>
                </c:pt>
                <c:pt idx="2625">
                  <c:v>1.3384593553711599E-2</c:v>
                </c:pt>
                <c:pt idx="2626">
                  <c:v>1.337651600565673E-2</c:v>
                </c:pt>
                <c:pt idx="2627">
                  <c:v>1.3365244651793109E-2</c:v>
                </c:pt>
                <c:pt idx="2628">
                  <c:v>1.3354016800276199E-2</c:v>
                </c:pt>
                <c:pt idx="2629">
                  <c:v>1.3342832546932033E-2</c:v>
                </c:pt>
                <c:pt idx="2630">
                  <c:v>1.3331691987586642E-2</c:v>
                </c:pt>
                <c:pt idx="2631">
                  <c:v>1.3320595218068686E-2</c:v>
                </c:pt>
                <c:pt idx="2632">
                  <c:v>1.3309542334207045E-2</c:v>
                </c:pt>
                <c:pt idx="2633">
                  <c:v>1.3298533431833444E-2</c:v>
                </c:pt>
                <c:pt idx="2634">
                  <c:v>1.3287568606779829E-2</c:v>
                </c:pt>
                <c:pt idx="2635">
                  <c:v>1.3276647954880554E-2</c:v>
                </c:pt>
                <c:pt idx="2636">
                  <c:v>1.3265771571971285E-2</c:v>
                </c:pt>
                <c:pt idx="2637">
                  <c:v>1.3254939553889228E-2</c:v>
                </c:pt>
                <c:pt idx="2638">
                  <c:v>1.324415199647355E-2</c:v>
                </c:pt>
                <c:pt idx="2639">
                  <c:v>1.3233408995564742E-2</c:v>
                </c:pt>
                <c:pt idx="2640">
                  <c:v>1.3222710647005477E-2</c:v>
                </c:pt>
                <c:pt idx="2641">
                  <c:v>1.3212057046639965E-2</c:v>
                </c:pt>
                <c:pt idx="2642">
                  <c:v>1.3201448290314386E-2</c:v>
                </c:pt>
                <c:pt idx="2643">
                  <c:v>1.3190884473876455E-2</c:v>
                </c:pt>
                <c:pt idx="2644">
                  <c:v>1.3180365693176731E-2</c:v>
                </c:pt>
                <c:pt idx="2645">
                  <c:v>1.3169892044066869E-2</c:v>
                </c:pt>
                <c:pt idx="2646">
                  <c:v>1.3159463622400714E-2</c:v>
                </c:pt>
                <c:pt idx="2647">
                  <c:v>1.3149080524034523E-2</c:v>
                </c:pt>
                <c:pt idx="2648">
                  <c:v>1.313874284482652E-2</c:v>
                </c:pt>
                <c:pt idx="2649">
                  <c:v>1.3128450680637338E-2</c:v>
                </c:pt>
                <c:pt idx="2650">
                  <c:v>1.3118204127328928E-2</c:v>
                </c:pt>
                <c:pt idx="2651">
                  <c:v>1.3108003280765864E-2</c:v>
                </c:pt>
                <c:pt idx="2652">
                  <c:v>1.309784823681623E-2</c:v>
                </c:pt>
                <c:pt idx="2653">
                  <c:v>1.308773909134898E-2</c:v>
                </c:pt>
                <c:pt idx="2654">
                  <c:v>1.307767594023548E-2</c:v>
                </c:pt>
                <c:pt idx="2655">
                  <c:v>1.306765887935038E-2</c:v>
                </c:pt>
                <c:pt idx="2656">
                  <c:v>1.3057688004570522E-2</c:v>
                </c:pt>
                <c:pt idx="2657">
                  <c:v>1.30477634117745E-2</c:v>
                </c:pt>
                <c:pt idx="2658">
                  <c:v>1.3037885196844628E-2</c:v>
                </c:pt>
                <c:pt idx="2659">
                  <c:v>1.3028053455665411E-2</c:v>
                </c:pt>
                <c:pt idx="2660">
                  <c:v>1.301826828412289E-2</c:v>
                </c:pt>
                <c:pt idx="2661">
                  <c:v>1.300852977810792E-2</c:v>
                </c:pt>
                <c:pt idx="2662">
                  <c:v>1.2997457321420287E-2</c:v>
                </c:pt>
                <c:pt idx="2663">
                  <c:v>1.2987819135869801E-2</c:v>
                </c:pt>
                <c:pt idx="2664">
                  <c:v>1.2978227917231865E-2</c:v>
                </c:pt>
                <c:pt idx="2665">
                  <c:v>1.2968683761408068E-2</c:v>
                </c:pt>
                <c:pt idx="2666">
                  <c:v>1.2959186764302627E-2</c:v>
                </c:pt>
                <c:pt idx="2667">
                  <c:v>1.2949737021822604E-2</c:v>
                </c:pt>
                <c:pt idx="2668">
                  <c:v>1.2940334629878565E-2</c:v>
                </c:pt>
                <c:pt idx="2669">
                  <c:v>1.2930979684383269E-2</c:v>
                </c:pt>
                <c:pt idx="2670">
                  <c:v>1.2921672281253635E-2</c:v>
                </c:pt>
                <c:pt idx="2671">
                  <c:v>1.2912013099114368E-2</c:v>
                </c:pt>
                <c:pt idx="2672">
                  <c:v>1.290280421388797E-2</c:v>
                </c:pt>
                <c:pt idx="2673">
                  <c:v>1.2893643167582377E-2</c:v>
                </c:pt>
                <c:pt idx="2674">
                  <c:v>1.2884530056127406E-2</c:v>
                </c:pt>
                <c:pt idx="2675">
                  <c:v>1.2872112931107852E-2</c:v>
                </c:pt>
                <c:pt idx="2676">
                  <c:v>1.2863116114172058E-2</c:v>
                </c:pt>
                <c:pt idx="2677">
                  <c:v>1.2853788963946575E-2</c:v>
                </c:pt>
                <c:pt idx="2678">
                  <c:v>1.2845267379181189E-2</c:v>
                </c:pt>
                <c:pt idx="2679">
                  <c:v>1.2835527109735833E-2</c:v>
                </c:pt>
                <c:pt idx="2680">
                  <c:v>1.2827612482344543E-2</c:v>
                </c:pt>
                <c:pt idx="2681">
                  <c:v>1.2818857963114777E-2</c:v>
                </c:pt>
                <c:pt idx="2682">
                  <c:v>1.2810152191288299E-2</c:v>
                </c:pt>
                <c:pt idx="2683">
                  <c:v>1.2801495262827697E-2</c:v>
                </c:pt>
                <c:pt idx="2684">
                  <c:v>1.2792887273699245E-2</c:v>
                </c:pt>
                <c:pt idx="2685">
                  <c:v>1.2784328319873351E-2</c:v>
                </c:pt>
                <c:pt idx="2686">
                  <c:v>1.2775818497324112E-2</c:v>
                </c:pt>
                <c:pt idx="2687">
                  <c:v>1.2767357902029755E-2</c:v>
                </c:pt>
                <c:pt idx="2688">
                  <c:v>1.2758946629972848E-2</c:v>
                </c:pt>
                <c:pt idx="2689">
                  <c:v>1.2750584777139003E-2</c:v>
                </c:pt>
                <c:pt idx="2690">
                  <c:v>1.2742272439519045E-2</c:v>
                </c:pt>
                <c:pt idx="2691">
                  <c:v>1.2734009713107054E-2</c:v>
                </c:pt>
                <c:pt idx="2692">
                  <c:v>1.2726787456538187E-2</c:v>
                </c:pt>
                <c:pt idx="2693">
                  <c:v>1.2717633477907197E-2</c:v>
                </c:pt>
                <c:pt idx="2694">
                  <c:v>1.2709520161129218E-2</c:v>
                </c:pt>
                <c:pt idx="2695">
                  <c:v>1.2701456839579848E-2</c:v>
                </c:pt>
                <c:pt idx="2696">
                  <c:v>1.269344360927511E-2</c:v>
                </c:pt>
                <c:pt idx="2697">
                  <c:v>1.268548056623515E-2</c:v>
                </c:pt>
                <c:pt idx="2698">
                  <c:v>1.2677567806485329E-2</c:v>
                </c:pt>
                <c:pt idx="2699">
                  <c:v>1.2669705426054704E-2</c:v>
                </c:pt>
                <c:pt idx="2700">
                  <c:v>1.2661893520977758E-2</c:v>
                </c:pt>
                <c:pt idx="2701">
                  <c:v>1.2654132187292453E-2</c:v>
                </c:pt>
                <c:pt idx="2702">
                  <c:v>1.2646421521042828E-2</c:v>
                </c:pt>
                <c:pt idx="2703">
                  <c:v>1.2638761618276619E-2</c:v>
                </c:pt>
                <c:pt idx="2704">
                  <c:v>1.263115257504656E-2</c:v>
                </c:pt>
                <c:pt idx="2705">
                  <c:v>1.2624453189851286E-2</c:v>
                </c:pt>
                <c:pt idx="2706">
                  <c:v>1.2616087451431657E-2</c:v>
                </c:pt>
                <c:pt idx="2707">
                  <c:v>1.2608631563176386E-2</c:v>
                </c:pt>
                <c:pt idx="2708">
                  <c:v>1.2601226918718147E-2</c:v>
                </c:pt>
                <c:pt idx="2709">
                  <c:v>1.2593873614134001E-2</c:v>
                </c:pt>
                <c:pt idx="2710">
                  <c:v>1.2586571745506434E-2</c:v>
                </c:pt>
                <c:pt idx="2711">
                  <c:v>1.2579321408923802E-2</c:v>
                </c:pt>
                <c:pt idx="2712">
                  <c:v>1.2572122700478371E-2</c:v>
                </c:pt>
                <c:pt idx="2713">
                  <c:v>1.256142744543581E-2</c:v>
                </c:pt>
                <c:pt idx="2714">
                  <c:v>1.2557125243967862E-2</c:v>
                </c:pt>
                <c:pt idx="2715">
                  <c:v>1.255083730497655E-2</c:v>
                </c:pt>
                <c:pt idx="2716">
                  <c:v>1.2543846070116388E-2</c:v>
                </c:pt>
                <c:pt idx="2717">
                  <c:v>1.2536906943938161E-2</c:v>
                </c:pt>
                <c:pt idx="2718">
                  <c:v>1.2530020022566715E-2</c:v>
                </c:pt>
                <c:pt idx="2719">
                  <c:v>1.2523185402132545E-2</c:v>
                </c:pt>
                <c:pt idx="2720">
                  <c:v>1.2516403178772664E-2</c:v>
                </c:pt>
                <c:pt idx="2721">
                  <c:v>1.250967344862821E-2</c:v>
                </c:pt>
                <c:pt idx="2722">
                  <c:v>1.2502996307847271E-2</c:v>
                </c:pt>
                <c:pt idx="2723">
                  <c:v>1.2497040338601283E-2</c:v>
                </c:pt>
                <c:pt idx="2724">
                  <c:v>1.249045784649417E-2</c:v>
                </c:pt>
                <c:pt idx="2725">
                  <c:v>1.2483928205797318E-2</c:v>
                </c:pt>
                <c:pt idx="2726">
                  <c:v>1.2477451512677967E-2</c:v>
                </c:pt>
                <c:pt idx="2727">
                  <c:v>1.2471027863311019E-2</c:v>
                </c:pt>
                <c:pt idx="2728">
                  <c:v>1.2463839208987732E-2</c:v>
                </c:pt>
                <c:pt idx="2729">
                  <c:v>1.2458340080558917E-2</c:v>
                </c:pt>
                <c:pt idx="2730">
                  <c:v>1.2452076139551385E-2</c:v>
                </c:pt>
                <c:pt idx="2731">
                  <c:v>1.2445865627051935E-2</c:v>
                </c:pt>
                <c:pt idx="2732">
                  <c:v>1.2439708639265037E-2</c:v>
                </c:pt>
                <c:pt idx="2733">
                  <c:v>1.2433605272400637E-2</c:v>
                </c:pt>
                <c:pt idx="2734">
                  <c:v>1.2427555622675467E-2</c:v>
                </c:pt>
                <c:pt idx="2735">
                  <c:v>1.242155978631283E-2</c:v>
                </c:pt>
                <c:pt idx="2736">
                  <c:v>1.2415617859541941E-2</c:v>
                </c:pt>
                <c:pt idx="2737">
                  <c:v>1.2409729938597933E-2</c:v>
                </c:pt>
                <c:pt idx="2738">
                  <c:v>1.2403896119723817E-2</c:v>
                </c:pt>
                <c:pt idx="2739">
                  <c:v>1.2398116499168301E-2</c:v>
                </c:pt>
                <c:pt idx="2740">
                  <c:v>1.2392391173186225E-2</c:v>
                </c:pt>
                <c:pt idx="2741">
                  <c:v>1.2386720238039437E-2</c:v>
                </c:pt>
                <c:pt idx="2742">
                  <c:v>1.2381103789997011E-2</c:v>
                </c:pt>
                <c:pt idx="2743">
                  <c:v>1.2375541925333718E-2</c:v>
                </c:pt>
                <c:pt idx="2744">
                  <c:v>1.2370034740331989E-2</c:v>
                </c:pt>
                <c:pt idx="2745">
                  <c:v>1.2364582331280393E-2</c:v>
                </c:pt>
                <c:pt idx="2746">
                  <c:v>1.2359184794474721E-2</c:v>
                </c:pt>
                <c:pt idx="2747">
                  <c:v>1.2353842226217996E-2</c:v>
                </c:pt>
                <c:pt idx="2748">
                  <c:v>1.2348554722819587E-2</c:v>
                </c:pt>
                <c:pt idx="2749">
                  <c:v>1.2343322380596312E-2</c:v>
                </c:pt>
                <c:pt idx="2750">
                  <c:v>1.2338145295872217E-2</c:v>
                </c:pt>
                <c:pt idx="2751">
                  <c:v>1.2333023564977915E-2</c:v>
                </c:pt>
                <c:pt idx="2752">
                  <c:v>1.2327957284251468E-2</c:v>
                </c:pt>
                <c:pt idx="2753">
                  <c:v>1.2322946550038382E-2</c:v>
                </c:pt>
                <c:pt idx="2754">
                  <c:v>1.231799145869205E-2</c:v>
                </c:pt>
                <c:pt idx="2755">
                  <c:v>1.2313092106571555E-2</c:v>
                </c:pt>
                <c:pt idx="2756">
                  <c:v>1.230824859004518E-2</c:v>
                </c:pt>
                <c:pt idx="2757">
                  <c:v>1.2303461005487341E-2</c:v>
                </c:pt>
                <c:pt idx="2758">
                  <c:v>1.2298729449280777E-2</c:v>
                </c:pt>
                <c:pt idx="2759">
                  <c:v>1.229405401781567E-2</c:v>
                </c:pt>
                <c:pt idx="2760">
                  <c:v>1.2289434807489648E-2</c:v>
                </c:pt>
                <c:pt idx="2761">
                  <c:v>1.228487191470801E-2</c:v>
                </c:pt>
                <c:pt idx="2762">
                  <c:v>1.2280365435883711E-2</c:v>
                </c:pt>
                <c:pt idx="2763">
                  <c:v>1.2275915467438036E-2</c:v>
                </c:pt>
                <c:pt idx="2764">
                  <c:v>1.2271522105799492E-2</c:v>
                </c:pt>
                <c:pt idx="2765">
                  <c:v>1.2267185447405132E-2</c:v>
                </c:pt>
                <c:pt idx="2766">
                  <c:v>1.2262905588699231E-2</c:v>
                </c:pt>
                <c:pt idx="2767">
                  <c:v>1.2258682626134608E-2</c:v>
                </c:pt>
                <c:pt idx="2768">
                  <c:v>1.2254516656171964E-2</c:v>
                </c:pt>
                <c:pt idx="2769">
                  <c:v>1.2250407775279887E-2</c:v>
                </c:pt>
                <c:pt idx="2770">
                  <c:v>1.2246356079935943E-2</c:v>
                </c:pt>
                <c:pt idx="2771">
                  <c:v>1.2242361666625142E-2</c:v>
                </c:pt>
                <c:pt idx="2772">
                  <c:v>1.2238424631840602E-2</c:v>
                </c:pt>
                <c:pt idx="2773">
                  <c:v>1.2234545072085072E-2</c:v>
                </c:pt>
                <c:pt idx="2774">
                  <c:v>1.223072308386809E-2</c:v>
                </c:pt>
                <c:pt idx="2775">
                  <c:v>1.2226958763709274E-2</c:v>
                </c:pt>
                <c:pt idx="2776">
                  <c:v>1.2223252208135246E-2</c:v>
                </c:pt>
                <c:pt idx="2777">
                  <c:v>1.2219603513681824E-2</c:v>
                </c:pt>
                <c:pt idx="2778">
                  <c:v>1.221596806534672E-2</c:v>
                </c:pt>
                <c:pt idx="2779">
                  <c:v>1.2212480094324319E-2</c:v>
                </c:pt>
                <c:pt idx="2780">
                  <c:v>1.2209005562535461E-2</c:v>
                </c:pt>
                <c:pt idx="2781">
                  <c:v>1.2205589278097437E-2</c:v>
                </c:pt>
                <c:pt idx="2782">
                  <c:v>1.2202231337590084E-2</c:v>
                </c:pt>
                <c:pt idx="2783">
                  <c:v>1.2198931837601786E-2</c:v>
                </c:pt>
                <c:pt idx="2784">
                  <c:v>1.2195690874729902E-2</c:v>
                </c:pt>
                <c:pt idx="2785">
                  <c:v>1.2192508545581428E-2</c:v>
                </c:pt>
                <c:pt idx="2786">
                  <c:v>1.2189384946771029E-2</c:v>
                </c:pt>
                <c:pt idx="2787">
                  <c:v>1.2186320174924312E-2</c:v>
                </c:pt>
                <c:pt idx="2788">
                  <c:v>1.2183314326673899E-2</c:v>
                </c:pt>
                <c:pt idx="2789">
                  <c:v>1.2180367498664454E-2</c:v>
                </c:pt>
                <c:pt idx="2790">
                  <c:v>1.2177479787547213E-2</c:v>
                </c:pt>
                <c:pt idx="2791">
                  <c:v>1.2174651289984359E-2</c:v>
                </c:pt>
                <c:pt idx="2792">
                  <c:v>1.2171882102647059E-2</c:v>
                </c:pt>
                <c:pt idx="2793">
                  <c:v>1.2169172322216112E-2</c:v>
                </c:pt>
                <c:pt idx="2794">
                  <c:v>1.2166522045381517E-2</c:v>
                </c:pt>
                <c:pt idx="2795">
                  <c:v>1.2163931368843127E-2</c:v>
                </c:pt>
                <c:pt idx="2796">
                  <c:v>1.2161400389310432E-2</c:v>
                </c:pt>
                <c:pt idx="2797">
                  <c:v>1.2158929203502995E-2</c:v>
                </c:pt>
                <c:pt idx="2798">
                  <c:v>1.2156517908149141E-2</c:v>
                </c:pt>
                <c:pt idx="2799">
                  <c:v>1.2154166599987925E-2</c:v>
                </c:pt>
                <c:pt idx="2800">
                  <c:v>1.2151875375768258E-2</c:v>
                </c:pt>
                <c:pt idx="2801">
                  <c:v>1.2149644332248247E-2</c:v>
                </c:pt>
                <c:pt idx="2802">
                  <c:v>1.2147473566196951E-2</c:v>
                </c:pt>
                <c:pt idx="2803">
                  <c:v>1.2145363174392845E-2</c:v>
                </c:pt>
                <c:pt idx="2804">
                  <c:v>1.2143313253624699E-2</c:v>
                </c:pt>
                <c:pt idx="2805">
                  <c:v>1.2141323900691356E-2</c:v>
                </c:pt>
                <c:pt idx="2806">
                  <c:v>1.2139395212402388E-2</c:v>
                </c:pt>
                <c:pt idx="2807">
                  <c:v>1.2137527285576788E-2</c:v>
                </c:pt>
                <c:pt idx="2808">
                  <c:v>1.2135720217044935E-2</c:v>
                </c:pt>
                <c:pt idx="2809">
                  <c:v>1.2133974103646408E-2</c:v>
                </c:pt>
                <c:pt idx="2810">
                  <c:v>1.2132289042232607E-2</c:v>
                </c:pt>
                <c:pt idx="2811">
                  <c:v>1.2130665129664356E-2</c:v>
                </c:pt>
                <c:pt idx="2812">
                  <c:v>1.212910246281408E-2</c:v>
                </c:pt>
                <c:pt idx="2813">
                  <c:v>1.2127601138563846E-2</c:v>
                </c:pt>
                <c:pt idx="2814">
                  <c:v>1.2126161253806448E-2</c:v>
                </c:pt>
                <c:pt idx="2815">
                  <c:v>1.2124782905446725E-2</c:v>
                </c:pt>
                <c:pt idx="2816">
                  <c:v>1.2123466190398936E-2</c:v>
                </c:pt>
                <c:pt idx="2817">
                  <c:v>1.2122211205589165E-2</c:v>
                </c:pt>
                <c:pt idx="2818">
                  <c:v>1.2121018047953786E-2</c:v>
                </c:pt>
                <c:pt idx="2819">
                  <c:v>1.2119886814440348E-2</c:v>
                </c:pt>
                <c:pt idx="2820">
                  <c:v>1.2118817602008222E-2</c:v>
                </c:pt>
                <c:pt idx="2821">
                  <c:v>1.2117810507626415E-2</c:v>
                </c:pt>
                <c:pt idx="2822">
                  <c:v>1.211686562827664E-2</c:v>
                </c:pt>
                <c:pt idx="2823">
                  <c:v>1.2115983060950679E-2</c:v>
                </c:pt>
                <c:pt idx="2824">
                  <c:v>1.2115162902652798E-2</c:v>
                </c:pt>
                <c:pt idx="2825">
                  <c:v>1.2114405250397345E-2</c:v>
                </c:pt>
                <c:pt idx="2826">
                  <c:v>1.211371020121114E-2</c:v>
                </c:pt>
                <c:pt idx="2827">
                  <c:v>1.2113077852131957E-2</c:v>
                </c:pt>
                <c:pt idx="2828">
                  <c:v>1.2112508300208963E-2</c:v>
                </c:pt>
                <c:pt idx="2829">
                  <c:v>1.2112001642504021E-2</c:v>
                </c:pt>
                <c:pt idx="2830">
                  <c:v>1.2111557976089291E-2</c:v>
                </c:pt>
                <c:pt idx="2831">
                  <c:v>1.2111177398049195E-2</c:v>
                </c:pt>
                <c:pt idx="2832">
                  <c:v>1.2110860005480202E-2</c:v>
                </c:pt>
                <c:pt idx="2833">
                  <c:v>1.211151478240745E-2</c:v>
                </c:pt>
                <c:pt idx="2834">
                  <c:v>1.2110415165200521E-2</c:v>
                </c:pt>
                <c:pt idx="2835">
                  <c:v>1.2110287911741463E-2</c:v>
                </c:pt>
                <c:pt idx="2836">
                  <c:v>1.2110224232258516E-2</c:v>
                </c:pt>
                <c:pt idx="2837">
                  <c:v>1.211022422390684E-2</c:v>
                </c:pt>
                <c:pt idx="2838">
                  <c:v>1.2110287983855394E-2</c:v>
                </c:pt>
                <c:pt idx="2839">
                  <c:v>1.2110415609284742E-2</c:v>
                </c:pt>
                <c:pt idx="2840">
                  <c:v>1.2110607197387714E-2</c:v>
                </c:pt>
                <c:pt idx="2841">
                  <c:v>1.2110862845369622E-2</c:v>
                </c:pt>
                <c:pt idx="2842">
                  <c:v>1.2111182650448259E-2</c:v>
                </c:pt>
                <c:pt idx="2843">
                  <c:v>1.211156670985347E-2</c:v>
                </c:pt>
                <c:pt idx="2844">
                  <c:v>1.2112015120827794E-2</c:v>
                </c:pt>
                <c:pt idx="2845">
                  <c:v>1.2112527980627574E-2</c:v>
                </c:pt>
                <c:pt idx="2846">
                  <c:v>1.2113105386519659E-2</c:v>
                </c:pt>
                <c:pt idx="2847">
                  <c:v>1.2113747435785575E-2</c:v>
                </c:pt>
                <c:pt idx="2848">
                  <c:v>1.2114454225717801E-2</c:v>
                </c:pt>
                <c:pt idx="2849">
                  <c:v>1.211522585362392E-2</c:v>
                </c:pt>
                <c:pt idx="2850">
                  <c:v>1.2116062416822032E-2</c:v>
                </c:pt>
                <c:pt idx="2851">
                  <c:v>1.2116964012645346E-2</c:v>
                </c:pt>
                <c:pt idx="2852">
                  <c:v>1.2117930738438681E-2</c:v>
                </c:pt>
                <c:pt idx="2853">
                  <c:v>1.211896269156065E-2</c:v>
                </c:pt>
                <c:pt idx="2854">
                  <c:v>1.2120059969382568E-2</c:v>
                </c:pt>
                <c:pt idx="2855">
                  <c:v>1.212122266928977E-2</c:v>
                </c:pt>
                <c:pt idx="2856">
                  <c:v>1.2122450888679854E-2</c:v>
                </c:pt>
                <c:pt idx="2857">
                  <c:v>1.2123744724964431E-2</c:v>
                </c:pt>
                <c:pt idx="2858">
                  <c:v>1.2125104275568691E-2</c:v>
                </c:pt>
                <c:pt idx="2859">
                  <c:v>1.2126529637930749E-2</c:v>
                </c:pt>
                <c:pt idx="2860">
                  <c:v>1.2128020909502513E-2</c:v>
                </c:pt>
                <c:pt idx="2861">
                  <c:v>1.2129578187750128E-2</c:v>
                </c:pt>
                <c:pt idx="2862">
                  <c:v>1.2131201570152222E-2</c:v>
                </c:pt>
                <c:pt idx="2863">
                  <c:v>1.2132891154202095E-2</c:v>
                </c:pt>
                <c:pt idx="2864">
                  <c:v>1.213464703740663E-2</c:v>
                </c:pt>
                <c:pt idx="2865">
                  <c:v>1.2136469317286279E-2</c:v>
                </c:pt>
                <c:pt idx="2866">
                  <c:v>1.213835809137574E-2</c:v>
                </c:pt>
                <c:pt idx="2867">
                  <c:v>1.2140313457224156E-2</c:v>
                </c:pt>
                <c:pt idx="2868">
                  <c:v>1.2142335512393816E-2</c:v>
                </c:pt>
                <c:pt idx="2869">
                  <c:v>1.214442435446168E-2</c:v>
                </c:pt>
                <c:pt idx="2870">
                  <c:v>1.2147699932411228E-2</c:v>
                </c:pt>
                <c:pt idx="2871">
                  <c:v>1.2149942068285685E-2</c:v>
                </c:pt>
                <c:pt idx="2872">
                  <c:v>1.2152251316304867E-2</c:v>
                </c:pt>
                <c:pt idx="2873">
                  <c:v>1.2154627774116222E-2</c:v>
                </c:pt>
                <c:pt idx="2874">
                  <c:v>1.2157071539381791E-2</c:v>
                </c:pt>
                <c:pt idx="2875">
                  <c:v>1.2159582709778429E-2</c:v>
                </c:pt>
                <c:pt idx="2876">
                  <c:v>1.2162161382996492E-2</c:v>
                </c:pt>
                <c:pt idx="2877">
                  <c:v>1.2164807656742672E-2</c:v>
                </c:pt>
                <c:pt idx="2878">
                  <c:v>1.2167521628737387E-2</c:v>
                </c:pt>
                <c:pt idx="2879">
                  <c:v>1.2170303396716731E-2</c:v>
                </c:pt>
                <c:pt idx="2880">
                  <c:v>1.2173153058431177E-2</c:v>
                </c:pt>
                <c:pt idx="2881">
                  <c:v>1.217607071164601E-2</c:v>
                </c:pt>
                <c:pt idx="2882">
                  <c:v>1.217905645414263E-2</c:v>
                </c:pt>
                <c:pt idx="2883">
                  <c:v>1.2182110383716598E-2</c:v>
                </c:pt>
                <c:pt idx="2884">
                  <c:v>1.2185706351064226E-2</c:v>
                </c:pt>
                <c:pt idx="2885">
                  <c:v>1.2189795928751914E-2</c:v>
                </c:pt>
                <c:pt idx="2886">
                  <c:v>1.2191682273092535E-2</c:v>
                </c:pt>
                <c:pt idx="2887">
                  <c:v>1.2195009929241642E-2</c:v>
                </c:pt>
                <c:pt idx="2888">
                  <c:v>1.219840626167764E-2</c:v>
                </c:pt>
                <c:pt idx="2889">
                  <c:v>1.2201871368289093E-2</c:v>
                </c:pt>
                <c:pt idx="2890">
                  <c:v>1.2205405346979595E-2</c:v>
                </c:pt>
                <c:pt idx="2891">
                  <c:v>1.2209008295669073E-2</c:v>
                </c:pt>
                <c:pt idx="2892">
                  <c:v>1.2212680312292702E-2</c:v>
                </c:pt>
                <c:pt idx="2893">
                  <c:v>1.221642149480243E-2</c:v>
                </c:pt>
                <c:pt idx="2894">
                  <c:v>1.2220231941164139E-2</c:v>
                </c:pt>
                <c:pt idx="2895">
                  <c:v>1.2224111749362016E-2</c:v>
                </c:pt>
                <c:pt idx="2896">
                  <c:v>1.2228061017394832E-2</c:v>
                </c:pt>
                <c:pt idx="2897">
                  <c:v>1.223207984327792E-2</c:v>
                </c:pt>
                <c:pt idx="2898">
                  <c:v>1.2236168325042287E-2</c:v>
                </c:pt>
                <c:pt idx="2899">
                  <c:v>1.2240326560736372E-2</c:v>
                </c:pt>
                <c:pt idx="2900">
                  <c:v>1.2244554648423856E-2</c:v>
                </c:pt>
                <c:pt idx="2901">
                  <c:v>1.2248852686184539E-2</c:v>
                </c:pt>
                <c:pt idx="2902">
                  <c:v>1.22532207721163E-2</c:v>
                </c:pt>
                <c:pt idx="2903">
                  <c:v>1.2257659004331612E-2</c:v>
                </c:pt>
                <c:pt idx="2904">
                  <c:v>1.2262167480960807E-2</c:v>
                </c:pt>
                <c:pt idx="2905">
                  <c:v>1.226500368029914E-2</c:v>
                </c:pt>
                <c:pt idx="2906">
                  <c:v>1.2271395560063415E-2</c:v>
                </c:pt>
                <c:pt idx="2907">
                  <c:v>1.2276115358880259E-2</c:v>
                </c:pt>
                <c:pt idx="2908">
                  <c:v>1.2280905794797851E-2</c:v>
                </c:pt>
                <c:pt idx="2909">
                  <c:v>1.2286369947022847E-2</c:v>
                </c:pt>
                <c:pt idx="2910">
                  <c:v>1.2290698970807709E-2</c:v>
                </c:pt>
                <c:pt idx="2911">
                  <c:v>1.2295701907378886E-2</c:v>
                </c:pt>
                <c:pt idx="2912">
                  <c:v>1.2300775874008629E-2</c:v>
                </c:pt>
                <c:pt idx="2913">
                  <c:v>1.2305920968979081E-2</c:v>
                </c:pt>
                <c:pt idx="2914">
                  <c:v>1.2311137290590033E-2</c:v>
                </c:pt>
                <c:pt idx="2915">
                  <c:v>1.2316424937158694E-2</c:v>
                </c:pt>
                <c:pt idx="2916">
                  <c:v>1.2321784007018834E-2</c:v>
                </c:pt>
                <c:pt idx="2917">
                  <c:v>1.2327214598522731E-2</c:v>
                </c:pt>
                <c:pt idx="2918">
                  <c:v>1.2330767149507881E-2</c:v>
                </c:pt>
                <c:pt idx="2919">
                  <c:v>1.2338290739956952E-2</c:v>
                </c:pt>
                <c:pt idx="2920">
                  <c:v>1.2343936486678959E-2</c:v>
                </c:pt>
                <c:pt idx="2921">
                  <c:v>1.2349654148628526E-2</c:v>
                </c:pt>
                <c:pt idx="2922">
                  <c:v>1.2357272882548433E-2</c:v>
                </c:pt>
                <c:pt idx="2923">
                  <c:v>1.23631601867576E-2</c:v>
                </c:pt>
                <c:pt idx="2924">
                  <c:v>1.2369119734178181E-2</c:v>
                </c:pt>
                <c:pt idx="2925">
                  <c:v>1.2375151623303847E-2</c:v>
                </c:pt>
                <c:pt idx="2926">
                  <c:v>1.238125595264618E-2</c:v>
                </c:pt>
                <c:pt idx="2927">
                  <c:v>1.2387432820735761E-2</c:v>
                </c:pt>
                <c:pt idx="2928">
                  <c:v>1.2393682326120866E-2</c:v>
                </c:pt>
                <c:pt idx="2929">
                  <c:v>1.2400004567367893E-2</c:v>
                </c:pt>
                <c:pt idx="2930">
                  <c:v>1.2406399643062466E-2</c:v>
                </c:pt>
                <c:pt idx="2931">
                  <c:v>1.2412144780202861E-2</c:v>
                </c:pt>
                <c:pt idx="2932">
                  <c:v>1.2418680316094182E-2</c:v>
                </c:pt>
                <c:pt idx="2933">
                  <c:v>1.2425288972623596E-2</c:v>
                </c:pt>
                <c:pt idx="2934">
                  <c:v>1.2431970848441614E-2</c:v>
                </c:pt>
                <c:pt idx="2935">
                  <c:v>1.2438726042217803E-2</c:v>
                </c:pt>
                <c:pt idx="2936">
                  <c:v>1.2447519182691965E-2</c:v>
                </c:pt>
                <c:pt idx="2937">
                  <c:v>1.2452456778415374E-2</c:v>
                </c:pt>
                <c:pt idx="2938">
                  <c:v>1.2459432518269621E-2</c:v>
                </c:pt>
                <c:pt idx="2939">
                  <c:v>1.2466481970947548E-2</c:v>
                </c:pt>
                <c:pt idx="2940">
                  <c:v>1.2474628875589521E-2</c:v>
                </c:pt>
                <c:pt idx="2941">
                  <c:v>1.248183661691539E-2</c:v>
                </c:pt>
                <c:pt idx="2942">
                  <c:v>1.2489118381530457E-2</c:v>
                </c:pt>
                <c:pt idx="2943">
                  <c:v>1.2496474268258465E-2</c:v>
                </c:pt>
                <c:pt idx="2944">
                  <c:v>1.2503904375943961E-2</c:v>
                </c:pt>
                <c:pt idx="2945">
                  <c:v>1.2511408803448797E-2</c:v>
                </c:pt>
                <c:pt idx="2946">
                  <c:v>1.2518987649656286E-2</c:v>
                </c:pt>
                <c:pt idx="2947">
                  <c:v>1.2526641013468355E-2</c:v>
                </c:pt>
                <c:pt idx="2948">
                  <c:v>1.2534368993806862E-2</c:v>
                </c:pt>
                <c:pt idx="2949">
                  <c:v>1.2542171689612715E-2</c:v>
                </c:pt>
                <c:pt idx="2950">
                  <c:v>1.255004919984763E-2</c:v>
                </c:pt>
                <c:pt idx="2951">
                  <c:v>1.2558001623492597E-2</c:v>
                </c:pt>
                <c:pt idx="2952">
                  <c:v>1.2566029059548532E-2</c:v>
                </c:pt>
                <c:pt idx="2953">
                  <c:v>1.25741316070365E-2</c:v>
                </c:pt>
                <c:pt idx="2954">
                  <c:v>1.2582309364997494E-2</c:v>
                </c:pt>
                <c:pt idx="2955">
                  <c:v>1.2590562432493317E-2</c:v>
                </c:pt>
                <c:pt idx="2956">
                  <c:v>1.259889090860482E-2</c:v>
                </c:pt>
                <c:pt idx="2957">
                  <c:v>1.2607294892434319E-2</c:v>
                </c:pt>
                <c:pt idx="2958">
                  <c:v>1.261577448310384E-2</c:v>
                </c:pt>
                <c:pt idx="2959">
                  <c:v>1.2624329779755993E-2</c:v>
                </c:pt>
                <c:pt idx="2960">
                  <c:v>1.2632960881553759E-2</c:v>
                </c:pt>
                <c:pt idx="2961">
                  <c:v>1.2641642662445106E-2</c:v>
                </c:pt>
                <c:pt idx="2962">
                  <c:v>1.2650331532864758E-2</c:v>
                </c:pt>
                <c:pt idx="2963">
                  <c:v>1.2659025249534498E-2</c:v>
                </c:pt>
                <c:pt idx="2964">
                  <c:v>1.2667722261832336E-2</c:v>
                </c:pt>
                <c:pt idx="2965">
                  <c:v>1.2676421016684987E-2</c:v>
                </c:pt>
                <c:pt idx="2966">
                  <c:v>1.2685119958566769E-2</c:v>
                </c:pt>
                <c:pt idx="2967">
                  <c:v>1.2693817529500048E-2</c:v>
                </c:pt>
                <c:pt idx="2968">
                  <c:v>1.2702512169055444E-2</c:v>
                </c:pt>
                <c:pt idx="2969">
                  <c:v>1.2711202314351192E-2</c:v>
                </c:pt>
                <c:pt idx="2970">
                  <c:v>1.2719886400054222E-2</c:v>
                </c:pt>
                <c:pt idx="2971">
                  <c:v>1.2728562858378195E-2</c:v>
                </c:pt>
                <c:pt idx="2972">
                  <c:v>1.2737230119085034E-2</c:v>
                </c:pt>
                <c:pt idx="2973">
                  <c:v>1.2745886609484707E-2</c:v>
                </c:pt>
                <c:pt idx="2974">
                  <c:v>1.2755764532535621E-2</c:v>
                </c:pt>
                <c:pt idx="2975">
                  <c:v>1.2764392636509808E-2</c:v>
                </c:pt>
                <c:pt idx="2976">
                  <c:v>1.2773005011472698E-2</c:v>
                </c:pt>
                <c:pt idx="2977">
                  <c:v>1.2781600074576682E-2</c:v>
                </c:pt>
                <c:pt idx="2978">
                  <c:v>1.2790176240521541E-2</c:v>
                </c:pt>
                <c:pt idx="2979">
                  <c:v>1.2798731921556193E-2</c:v>
                </c:pt>
                <c:pt idx="2980">
                  <c:v>1.2807265527478259E-2</c:v>
                </c:pt>
                <c:pt idx="2981">
                  <c:v>1.2815775465634713E-2</c:v>
                </c:pt>
                <c:pt idx="2982">
                  <c:v>1.2824260140920578E-2</c:v>
                </c:pt>
                <c:pt idx="2983">
                  <c:v>1.2832717955782202E-2</c:v>
                </c:pt>
                <c:pt idx="2984">
                  <c:v>1.2841147310215073E-2</c:v>
                </c:pt>
                <c:pt idx="2985">
                  <c:v>1.2849546601764034E-2</c:v>
                </c:pt>
                <c:pt idx="2986">
                  <c:v>1.2857914225526358E-2</c:v>
                </c:pt>
                <c:pt idx="2987">
                  <c:v>1.2867436385206727E-2</c:v>
                </c:pt>
                <c:pt idx="2988">
                  <c:v>1.2878832322915592E-2</c:v>
                </c:pt>
                <c:pt idx="2989">
                  <c:v>1.2883988354620656E-2</c:v>
                </c:pt>
                <c:pt idx="2990">
                  <c:v>1.2892207632713204E-2</c:v>
                </c:pt>
                <c:pt idx="2991">
                  <c:v>1.2900386950553438E-2</c:v>
                </c:pt>
                <c:pt idx="2992">
                  <c:v>1.2908524688201233E-2</c:v>
                </c:pt>
                <c:pt idx="2993">
                  <c:v>1.291661922326998E-2</c:v>
                </c:pt>
                <c:pt idx="2994">
                  <c:v>1.2924668930928338E-2</c:v>
                </c:pt>
                <c:pt idx="2995">
                  <c:v>1.2932672183899806E-2</c:v>
                </c:pt>
                <c:pt idx="2996">
                  <c:v>1.2940627352464025E-2</c:v>
                </c:pt>
                <c:pt idx="2997">
                  <c:v>1.2948532804456561E-2</c:v>
                </c:pt>
                <c:pt idx="2998">
                  <c:v>1.2956386905271101E-2</c:v>
                </c:pt>
                <c:pt idx="2999">
                  <c:v>1.2964188017858577E-2</c:v>
                </c:pt>
                <c:pt idx="3000">
                  <c:v>1.2971934502729127E-2</c:v>
                </c:pt>
                <c:pt idx="3001">
                  <c:v>1.2979624717952323E-2</c:v>
                </c:pt>
                <c:pt idx="3002">
                  <c:v>1.2987257019158267E-2</c:v>
                </c:pt>
                <c:pt idx="3003">
                  <c:v>1.2994829759537804E-2</c:v>
                </c:pt>
                <c:pt idx="3004">
                  <c:v>1.3002341289844056E-2</c:v>
                </c:pt>
                <c:pt idx="3005">
                  <c:v>1.300978995839374E-2</c:v>
                </c:pt>
                <c:pt idx="3006">
                  <c:v>1.3017174111066291E-2</c:v>
                </c:pt>
                <c:pt idx="3007">
                  <c:v>1.3024492091307144E-2</c:v>
                </c:pt>
                <c:pt idx="3008">
                  <c:v>1.3031742240127297E-2</c:v>
                </c:pt>
                <c:pt idx="3009">
                  <c:v>1.303892289610397E-2</c:v>
                </c:pt>
                <c:pt idx="3010">
                  <c:v>1.3046032395383451E-2</c:v>
                </c:pt>
                <c:pt idx="3011">
                  <c:v>1.3053069071680001E-2</c:v>
                </c:pt>
                <c:pt idx="3012">
                  <c:v>1.3060031256279138E-2</c:v>
                </c:pt>
                <c:pt idx="3013">
                  <c:v>1.3066951666147969E-2</c:v>
                </c:pt>
                <c:pt idx="3014">
                  <c:v>1.3073864113294593E-2</c:v>
                </c:pt>
                <c:pt idx="3015">
                  <c:v>1.308076856974117E-2</c:v>
                </c:pt>
                <c:pt idx="3016">
                  <c:v>1.30876650075103E-2</c:v>
                </c:pt>
                <c:pt idx="3017">
                  <c:v>1.3094553398622828E-2</c:v>
                </c:pt>
                <c:pt idx="3018">
                  <c:v>1.3101433715100037E-2</c:v>
                </c:pt>
                <c:pt idx="3019">
                  <c:v>1.3108305928962342E-2</c:v>
                </c:pt>
                <c:pt idx="3020">
                  <c:v>1.311517001222905E-2</c:v>
                </c:pt>
                <c:pt idx="3021">
                  <c:v>1.3122025936919917E-2</c:v>
                </c:pt>
                <c:pt idx="3022">
                  <c:v>1.312887367505316E-2</c:v>
                </c:pt>
                <c:pt idx="3023">
                  <c:v>1.3135713198646998E-2</c:v>
                </c:pt>
                <c:pt idx="3024">
                  <c:v>1.3142544479718776E-2</c:v>
                </c:pt>
                <c:pt idx="3025">
                  <c:v>1.3149367490285833E-2</c:v>
                </c:pt>
                <c:pt idx="3026">
                  <c:v>1.3156182202364418E-2</c:v>
                </c:pt>
                <c:pt idx="3027">
                  <c:v>1.3162988587970121E-2</c:v>
                </c:pt>
                <c:pt idx="3028">
                  <c:v>1.3169786619118535E-2</c:v>
                </c:pt>
                <c:pt idx="3029">
                  <c:v>1.3176576267824154E-2</c:v>
                </c:pt>
                <c:pt idx="3030">
                  <c:v>1.3183357506101256E-2</c:v>
                </c:pt>
                <c:pt idx="3031">
                  <c:v>1.3190130305963678E-2</c:v>
                </c:pt>
                <c:pt idx="3032">
                  <c:v>1.3196894639424382E-2</c:v>
                </c:pt>
                <c:pt idx="3033">
                  <c:v>1.3203650478495676E-2</c:v>
                </c:pt>
                <c:pt idx="3034">
                  <c:v>1.3210397795190522E-2</c:v>
                </c:pt>
                <c:pt idx="3035">
                  <c:v>1.3217136561519472E-2</c:v>
                </c:pt>
                <c:pt idx="3036">
                  <c:v>1.322386674949374E-2</c:v>
                </c:pt>
                <c:pt idx="3037">
                  <c:v>1.3230588331124095E-2</c:v>
                </c:pt>
                <c:pt idx="3038">
                  <c:v>1.3237301278419997E-2</c:v>
                </c:pt>
                <c:pt idx="3039">
                  <c:v>1.3246868106403169E-2</c:v>
                </c:pt>
                <c:pt idx="3040">
                  <c:v>1.3250701158046716E-2</c:v>
                </c:pt>
                <c:pt idx="3041">
                  <c:v>1.3257388034394479E-2</c:v>
                </c:pt>
                <c:pt idx="3042">
                  <c:v>1.3264066164442556E-2</c:v>
                </c:pt>
                <c:pt idx="3043">
                  <c:v>1.3270735520198218E-2</c:v>
                </c:pt>
                <c:pt idx="3044">
                  <c:v>1.3277396073668294E-2</c:v>
                </c:pt>
                <c:pt idx="3045">
                  <c:v>1.3284047796859178E-2</c:v>
                </c:pt>
                <c:pt idx="3046">
                  <c:v>1.3290690661776605E-2</c:v>
                </c:pt>
                <c:pt idx="3047">
                  <c:v>1.3297324640425871E-2</c:v>
                </c:pt>
                <c:pt idx="3048">
                  <c:v>1.3303949704811838E-2</c:v>
                </c:pt>
                <c:pt idx="3049">
                  <c:v>1.3310565826938488E-2</c:v>
                </c:pt>
                <c:pt idx="3050">
                  <c:v>1.3317172978810025E-2</c:v>
                </c:pt>
                <c:pt idx="3051">
                  <c:v>1.3323771132429553E-2</c:v>
                </c:pt>
                <c:pt idx="3052">
                  <c:v>1.3330360259799747E-2</c:v>
                </c:pt>
                <c:pt idx="3053">
                  <c:v>1.3336940332923491E-2</c:v>
                </c:pt>
                <c:pt idx="3054">
                  <c:v>1.3343511323802142E-2</c:v>
                </c:pt>
                <c:pt idx="3055">
                  <c:v>1.3350073204436836E-2</c:v>
                </c:pt>
                <c:pt idx="3056">
                  <c:v>1.335662594682893E-2</c:v>
                </c:pt>
                <c:pt idx="3057">
                  <c:v>1.3363169522978682E-2</c:v>
                </c:pt>
                <c:pt idx="3058">
                  <c:v>1.3369703904885699E-2</c:v>
                </c:pt>
                <c:pt idx="3059">
                  <c:v>1.3376229064549801E-2</c:v>
                </c:pt>
                <c:pt idx="3060">
                  <c:v>1.3382744973969934E-2</c:v>
                </c:pt>
                <c:pt idx="3061">
                  <c:v>1.3389251605144389E-2</c:v>
                </c:pt>
                <c:pt idx="3062">
                  <c:v>1.3395748930071236E-2</c:v>
                </c:pt>
                <c:pt idx="3063">
                  <c:v>1.3402236920748106E-2</c:v>
                </c:pt>
                <c:pt idx="3064">
                  <c:v>1.3408715549172416E-2</c:v>
                </c:pt>
                <c:pt idx="3065">
                  <c:v>1.3415184787340261E-2</c:v>
                </c:pt>
                <c:pt idx="3066">
                  <c:v>1.3421644607247964E-2</c:v>
                </c:pt>
                <c:pt idx="3067">
                  <c:v>1.3428094980891401E-2</c:v>
                </c:pt>
                <c:pt idx="3068">
                  <c:v>1.3434535880266017E-2</c:v>
                </c:pt>
                <c:pt idx="3069">
                  <c:v>1.3440967277366159E-2</c:v>
                </c:pt>
                <c:pt idx="3070">
                  <c:v>1.3447389144186613E-2</c:v>
                </c:pt>
                <c:pt idx="3071">
                  <c:v>1.3453801452721506E-2</c:v>
                </c:pt>
                <c:pt idx="3072">
                  <c:v>1.3460204174963871E-2</c:v>
                </c:pt>
                <c:pt idx="3073">
                  <c:v>1.3466597282907182E-2</c:v>
                </c:pt>
                <c:pt idx="3074">
                  <c:v>1.3472980748543594E-2</c:v>
                </c:pt>
                <c:pt idx="3075">
                  <c:v>1.3479354543865485E-2</c:v>
                </c:pt>
                <c:pt idx="3076">
                  <c:v>1.3485718640865011E-2</c:v>
                </c:pt>
                <c:pt idx="3077">
                  <c:v>1.3492073011533455E-2</c:v>
                </c:pt>
                <c:pt idx="3078">
                  <c:v>1.349841762786122E-2</c:v>
                </c:pt>
                <c:pt idx="3079">
                  <c:v>1.3504752461839152E-2</c:v>
                </c:pt>
                <c:pt idx="3080">
                  <c:v>1.3511077485457434E-2</c:v>
                </c:pt>
                <c:pt idx="3081">
                  <c:v>1.35173926707056E-2</c:v>
                </c:pt>
                <c:pt idx="3082">
                  <c:v>1.3523697989572737E-2</c:v>
                </c:pt>
                <c:pt idx="3083">
                  <c:v>1.3529993414048159E-2</c:v>
                </c:pt>
                <c:pt idx="3084">
                  <c:v>1.3536278916120296E-2</c:v>
                </c:pt>
                <c:pt idx="3085">
                  <c:v>1.3542554467776491E-2</c:v>
                </c:pt>
                <c:pt idx="3086">
                  <c:v>1.3548820041004739E-2</c:v>
                </c:pt>
                <c:pt idx="3087">
                  <c:v>1.3557158211194806E-2</c:v>
                </c:pt>
                <c:pt idx="3088">
                  <c:v>1.3563402238201551E-2</c:v>
                </c:pt>
                <c:pt idx="3089">
                  <c:v>1.3569636195927019E-2</c:v>
                </c:pt>
                <c:pt idx="3090">
                  <c:v>1.3575860056352532E-2</c:v>
                </c:pt>
                <c:pt idx="3091">
                  <c:v>1.3579997250268322E-2</c:v>
                </c:pt>
                <c:pt idx="3092">
                  <c:v>1.3588277373227485E-2</c:v>
                </c:pt>
                <c:pt idx="3093">
                  <c:v>1.3594470773637185E-2</c:v>
                </c:pt>
                <c:pt idx="3094">
                  <c:v>1.3601344539321353E-2</c:v>
                </c:pt>
                <c:pt idx="3095">
                  <c:v>1.360682691830071E-2</c:v>
                </c:pt>
                <c:pt idx="3096">
                  <c:v>1.3612989606512409E-2</c:v>
                </c:pt>
                <c:pt idx="3097">
                  <c:v>1.3619142001282357E-2</c:v>
                </c:pt>
                <c:pt idx="3098">
                  <c:v>1.3625284074589053E-2</c:v>
                </c:pt>
                <c:pt idx="3099">
                  <c:v>1.36314157984097E-2</c:v>
                </c:pt>
                <c:pt idx="3100">
                  <c:v>1.36375371447228E-2</c:v>
                </c:pt>
                <c:pt idx="3101">
                  <c:v>1.3643648085504244E-2</c:v>
                </c:pt>
                <c:pt idx="3102">
                  <c:v>1.3649748592732101E-2</c:v>
                </c:pt>
                <c:pt idx="3103">
                  <c:v>1.3655838638381834E-2</c:v>
                </c:pt>
                <c:pt idx="3104">
                  <c:v>1.3659862111518026E-2</c:v>
                </c:pt>
                <c:pt idx="3105">
                  <c:v>1.3667987232852024E-2</c:v>
                </c:pt>
                <c:pt idx="3106">
                  <c:v>1.3674045725623403E-2</c:v>
                </c:pt>
                <c:pt idx="3107">
                  <c:v>1.3680093644719367E-2</c:v>
                </c:pt>
                <c:pt idx="3108">
                  <c:v>1.3686130962114077E-2</c:v>
                </c:pt>
                <c:pt idx="3109">
                  <c:v>1.3692157649782558E-2</c:v>
                </c:pt>
                <c:pt idx="3110">
                  <c:v>1.3698173679698313E-2</c:v>
                </c:pt>
                <c:pt idx="3111">
                  <c:v>1.3704179023835068E-2</c:v>
                </c:pt>
                <c:pt idx="3112">
                  <c:v>1.3710173654166328E-2</c:v>
                </c:pt>
                <c:pt idx="3113">
                  <c:v>1.3716157542665164E-2</c:v>
                </c:pt>
                <c:pt idx="3114">
                  <c:v>1.3722130661303997E-2</c:v>
                </c:pt>
                <c:pt idx="3115">
                  <c:v>1.3728092982055681E-2</c:v>
                </c:pt>
                <c:pt idx="3116">
                  <c:v>1.3734044476891765E-2</c:v>
                </c:pt>
                <c:pt idx="3117">
                  <c:v>1.3737950657652348E-2</c:v>
                </c:pt>
                <c:pt idx="3118">
                  <c:v>1.3745914876704209E-2</c:v>
                </c:pt>
                <c:pt idx="3119">
                  <c:v>1.3751833725623455E-2</c:v>
                </c:pt>
                <c:pt idx="3120">
                  <c:v>1.3757741636512218E-2</c:v>
                </c:pt>
                <c:pt idx="3121">
                  <c:v>1.37636385813414E-2</c:v>
                </c:pt>
                <c:pt idx="3122">
                  <c:v>1.3769524532080812E-2</c:v>
                </c:pt>
                <c:pt idx="3123">
                  <c:v>1.3775399460700921E-2</c:v>
                </c:pt>
                <c:pt idx="3124">
                  <c:v>1.3781263339171103E-2</c:v>
                </c:pt>
                <c:pt idx="3125">
                  <c:v>1.3787116139460522E-2</c:v>
                </c:pt>
                <c:pt idx="3126">
                  <c:v>1.3792957833538337E-2</c:v>
                </c:pt>
                <c:pt idx="3127">
                  <c:v>1.3798788393373713E-2</c:v>
                </c:pt>
                <c:pt idx="3128">
                  <c:v>1.3804607790934505E-2</c:v>
                </c:pt>
                <c:pt idx="3129">
                  <c:v>1.3810415998189659E-2</c:v>
                </c:pt>
                <c:pt idx="3130">
                  <c:v>1.3816212987105945E-2</c:v>
                </c:pt>
                <c:pt idx="3131">
                  <c:v>1.3821998729652311E-2</c:v>
                </c:pt>
                <c:pt idx="3132">
                  <c:v>1.3827773197795741E-2</c:v>
                </c:pt>
                <c:pt idx="3133">
                  <c:v>1.3833536363503013E-2</c:v>
                </c:pt>
                <c:pt idx="3134">
                  <c:v>1.3839288198741329E-2</c:v>
                </c:pt>
                <c:pt idx="3135">
                  <c:v>1.3845028675477246E-2</c:v>
                </c:pt>
                <c:pt idx="3136">
                  <c:v>1.3850757765677318E-2</c:v>
                </c:pt>
                <c:pt idx="3137">
                  <c:v>1.3856475441307232E-2</c:v>
                </c:pt>
                <c:pt idx="3138">
                  <c:v>1.3862181674333108E-2</c:v>
                </c:pt>
                <c:pt idx="3139">
                  <c:v>1.3865881251626222E-2</c:v>
                </c:pt>
                <c:pt idx="3140">
                  <c:v>1.3871566381370945E-2</c:v>
                </c:pt>
                <c:pt idx="3141">
                  <c:v>1.3877239991472785E-2</c:v>
                </c:pt>
                <c:pt idx="3142">
                  <c:v>1.3882902053901561E-2</c:v>
                </c:pt>
                <c:pt idx="3143">
                  <c:v>1.3888552540627531E-2</c:v>
                </c:pt>
                <c:pt idx="3144">
                  <c:v>1.3894191423618758E-2</c:v>
                </c:pt>
                <c:pt idx="3145">
                  <c:v>1.3902463762285107E-2</c:v>
                </c:pt>
                <c:pt idx="3146">
                  <c:v>1.3905434266276053E-2</c:v>
                </c:pt>
                <c:pt idx="3147">
                  <c:v>1.3911038169879127E-2</c:v>
                </c:pt>
                <c:pt idx="3148">
                  <c:v>1.3918746902997072E-2</c:v>
                </c:pt>
                <c:pt idx="3149">
                  <c:v>1.3924324379894843E-2</c:v>
                </c:pt>
                <c:pt idx="3150">
                  <c:v>1.3929890076125275E-2</c:v>
                </c:pt>
                <c:pt idx="3151">
                  <c:v>1.393544396365368E-2</c:v>
                </c:pt>
                <c:pt idx="3152">
                  <c:v>1.3940986014444282E-2</c:v>
                </c:pt>
                <c:pt idx="3153">
                  <c:v>1.3946516200460652E-2</c:v>
                </c:pt>
                <c:pt idx="3154">
                  <c:v>1.3952034493666797E-2</c:v>
                </c:pt>
                <c:pt idx="3155">
                  <c:v>1.3957540866027379E-2</c:v>
                </c:pt>
                <c:pt idx="3156">
                  <c:v>1.3961072932174284E-2</c:v>
                </c:pt>
                <c:pt idx="3157">
                  <c:v>1.3968517736063306E-2</c:v>
                </c:pt>
                <c:pt idx="3158">
                  <c:v>1.3973988177665573E-2</c:v>
                </c:pt>
                <c:pt idx="3159">
                  <c:v>1.397944658627482E-2</c:v>
                </c:pt>
                <c:pt idx="3160">
                  <c:v>1.3984892933853745E-2</c:v>
                </c:pt>
                <c:pt idx="3161">
                  <c:v>1.3990327192365265E-2</c:v>
                </c:pt>
                <c:pt idx="3162">
                  <c:v>1.3995749333771646E-2</c:v>
                </c:pt>
                <c:pt idx="3163">
                  <c:v>1.4001159330035588E-2</c:v>
                </c:pt>
                <c:pt idx="3164">
                  <c:v>1.4006557153118703E-2</c:v>
                </c:pt>
                <c:pt idx="3165">
                  <c:v>1.400999855938256E-2</c:v>
                </c:pt>
                <c:pt idx="3166">
                  <c:v>1.4017316167591502E-2</c:v>
                </c:pt>
                <c:pt idx="3167">
                  <c:v>1.4022677302904626E-2</c:v>
                </c:pt>
                <c:pt idx="3168">
                  <c:v>1.402802615288402E-2</c:v>
                </c:pt>
                <c:pt idx="3169">
                  <c:v>1.4033362689491949E-2</c:v>
                </c:pt>
                <c:pt idx="3170">
                  <c:v>1.4038686884689148E-2</c:v>
                </c:pt>
                <c:pt idx="3171">
                  <c:v>1.4043998710436796E-2</c:v>
                </c:pt>
                <c:pt idx="3172">
                  <c:v>1.4049298138695633E-2</c:v>
                </c:pt>
                <c:pt idx="3173">
                  <c:v>1.405458514142705E-2</c:v>
                </c:pt>
                <c:pt idx="3174">
                  <c:v>1.4059859690591569E-2</c:v>
                </c:pt>
                <c:pt idx="3175">
                  <c:v>1.4065121758149715E-2</c:v>
                </c:pt>
                <c:pt idx="3176">
                  <c:v>1.4070371316062442E-2</c:v>
                </c:pt>
                <c:pt idx="3177">
                  <c:v>1.4075608336289402E-2</c:v>
                </c:pt>
                <c:pt idx="3178">
                  <c:v>1.4078915808654118E-2</c:v>
                </c:pt>
                <c:pt idx="3179">
                  <c:v>1.4086044651528327E-2</c:v>
                </c:pt>
                <c:pt idx="3180">
                  <c:v>1.4091243890460247E-2</c:v>
                </c:pt>
                <c:pt idx="3181">
                  <c:v>1.4096430479547615E-2</c:v>
                </c:pt>
                <c:pt idx="3182">
                  <c:v>1.4102546330125665E-2</c:v>
                </c:pt>
                <c:pt idx="3183">
                  <c:v>1.4107703533450219E-2</c:v>
                </c:pt>
                <c:pt idx="3184">
                  <c:v>1.4112847995643666E-2</c:v>
                </c:pt>
                <c:pt idx="3185">
                  <c:v>1.4117979688669251E-2</c:v>
                </c:pt>
                <c:pt idx="3186">
                  <c:v>1.4123098584489568E-2</c:v>
                </c:pt>
                <c:pt idx="3187">
                  <c:v>1.412820465506765E-2</c:v>
                </c:pt>
                <c:pt idx="3188">
                  <c:v>1.4133297872365426E-2</c:v>
                </c:pt>
                <c:pt idx="3189">
                  <c:v>1.4138378208345929E-2</c:v>
                </c:pt>
                <c:pt idx="3190">
                  <c:v>1.4143445634971313E-2</c:v>
                </c:pt>
                <c:pt idx="3191">
                  <c:v>1.4148500124204171E-2</c:v>
                </c:pt>
                <c:pt idx="3192">
                  <c:v>1.4153541648006435E-2</c:v>
                </c:pt>
                <c:pt idx="3193">
                  <c:v>1.4158570178341138E-2</c:v>
                </c:pt>
                <c:pt idx="3194">
                  <c:v>1.4163585687169557E-2</c:v>
                </c:pt>
                <c:pt idx="3195">
                  <c:v>1.4168588146454721E-2</c:v>
                </c:pt>
                <c:pt idx="3196">
                  <c:v>1.4173577528157909E-2</c:v>
                </c:pt>
                <c:pt idx="3197">
                  <c:v>1.4179973186330399E-2</c:v>
                </c:pt>
                <c:pt idx="3198">
                  <c:v>1.4183516946668069E-2</c:v>
                </c:pt>
                <c:pt idx="3199">
                  <c:v>1.4188466927398471E-2</c:v>
                </c:pt>
                <c:pt idx="3200">
                  <c:v>1.4193403718395951E-2</c:v>
                </c:pt>
                <c:pt idx="3201">
                  <c:v>1.4198327291621349E-2</c:v>
                </c:pt>
                <c:pt idx="3202">
                  <c:v>1.4203237619037256E-2</c:v>
                </c:pt>
                <c:pt idx="3203">
                  <c:v>1.420813467260517E-2</c:v>
                </c:pt>
                <c:pt idx="3204">
                  <c:v>1.4213018424287027E-2</c:v>
                </c:pt>
                <c:pt idx="3205">
                  <c:v>1.4217888846044758E-2</c:v>
                </c:pt>
                <c:pt idx="3206">
                  <c:v>1.4222745909840521E-2</c:v>
                </c:pt>
                <c:pt idx="3207">
                  <c:v>1.4227589587635155E-2</c:v>
                </c:pt>
                <c:pt idx="3208">
                  <c:v>1.4232419851391688E-2</c:v>
                </c:pt>
                <c:pt idx="3209">
                  <c:v>1.4237236673071182E-2</c:v>
                </c:pt>
                <c:pt idx="3210">
                  <c:v>1.4242040024636008E-2</c:v>
                </c:pt>
                <c:pt idx="3211">
                  <c:v>1.4246829878047224E-2</c:v>
                </c:pt>
                <c:pt idx="3212">
                  <c:v>1.4251606205267426E-2</c:v>
                </c:pt>
                <c:pt idx="3213">
                  <c:v>1.4256368978258107E-2</c:v>
                </c:pt>
                <c:pt idx="3214">
                  <c:v>1.4261118168981422E-2</c:v>
                </c:pt>
                <c:pt idx="3215">
                  <c:v>1.426585374939887E-2</c:v>
                </c:pt>
                <c:pt idx="3216">
                  <c:v>1.4270575691473041E-2</c:v>
                </c:pt>
                <c:pt idx="3217">
                  <c:v>1.4275283967165431E-2</c:v>
                </c:pt>
                <c:pt idx="3218">
                  <c:v>1.4279978548437757E-2</c:v>
                </c:pt>
                <c:pt idx="3219">
                  <c:v>1.4284659407252613E-2</c:v>
                </c:pt>
                <c:pt idx="3220">
                  <c:v>1.4289326515572369E-2</c:v>
                </c:pt>
                <c:pt idx="3221">
                  <c:v>1.4293979845358306E-2</c:v>
                </c:pt>
                <c:pt idx="3222">
                  <c:v>1.4298619368573013E-2</c:v>
                </c:pt>
                <c:pt idx="3223">
                  <c:v>1.4303245057178863E-2</c:v>
                </c:pt>
                <c:pt idx="3224">
                  <c:v>1.4307856883138232E-2</c:v>
                </c:pt>
                <c:pt idx="3225">
                  <c:v>1.4312454818412835E-2</c:v>
                </c:pt>
                <c:pt idx="3226">
                  <c:v>1.4317038834966137E-2</c:v>
                </c:pt>
                <c:pt idx="3227">
                  <c:v>1.4321608904759857E-2</c:v>
                </c:pt>
                <c:pt idx="3228">
                  <c:v>1.4326164999756806E-2</c:v>
                </c:pt>
                <c:pt idx="3229">
                  <c:v>1.4330707091919354E-2</c:v>
                </c:pt>
                <c:pt idx="3230">
                  <c:v>1.4335235153210753E-2</c:v>
                </c:pt>
                <c:pt idx="3231">
                  <c:v>1.4339749155593377E-2</c:v>
                </c:pt>
                <c:pt idx="3232">
                  <c:v>1.4344249071030471E-2</c:v>
                </c:pt>
                <c:pt idx="3233">
                  <c:v>1.4348734871485068E-2</c:v>
                </c:pt>
                <c:pt idx="3234">
                  <c:v>1.435384418095767E-2</c:v>
                </c:pt>
                <c:pt idx="3235">
                  <c:v>1.4358299640610615E-2</c:v>
                </c:pt>
                <c:pt idx="3236">
                  <c:v>1.4362740897165245E-2</c:v>
                </c:pt>
                <c:pt idx="3237">
                  <c:v>1.436716792258525E-2</c:v>
                </c:pt>
                <c:pt idx="3238">
                  <c:v>1.4371580688833438E-2</c:v>
                </c:pt>
                <c:pt idx="3239">
                  <c:v>1.4375979167874154E-2</c:v>
                </c:pt>
                <c:pt idx="3240">
                  <c:v>1.4380363331671087E-2</c:v>
                </c:pt>
                <c:pt idx="3241">
                  <c:v>1.438473315218792E-2</c:v>
                </c:pt>
                <c:pt idx="3242">
                  <c:v>1.4389088601388562E-2</c:v>
                </c:pt>
                <c:pt idx="3243">
                  <c:v>1.4393429651237794E-2</c:v>
                </c:pt>
                <c:pt idx="3244">
                  <c:v>1.4397756273699084E-2</c:v>
                </c:pt>
                <c:pt idx="3245">
                  <c:v>1.4402068440737433E-2</c:v>
                </c:pt>
                <c:pt idx="3246">
                  <c:v>1.4406366124317843E-2</c:v>
                </c:pt>
                <c:pt idx="3247">
                  <c:v>1.4411870390557571E-2</c:v>
                </c:pt>
                <c:pt idx="3248">
                  <c:v>1.4416134863814722E-2</c:v>
                </c:pt>
                <c:pt idx="3249">
                  <c:v>1.4422709735143129E-2</c:v>
                </c:pt>
                <c:pt idx="3250">
                  <c:v>1.4424620055573149E-2</c:v>
                </c:pt>
                <c:pt idx="3251">
                  <c:v>1.4430601267904212E-2</c:v>
                </c:pt>
                <c:pt idx="3252">
                  <c:v>1.4433046720759716E-2</c:v>
                </c:pt>
                <c:pt idx="3253">
                  <c:v>1.4437238035802475E-2</c:v>
                </c:pt>
                <c:pt idx="3254">
                  <c:v>1.4441414635099901E-2</c:v>
                </c:pt>
                <c:pt idx="3255">
                  <c:v>1.4445576490617432E-2</c:v>
                </c:pt>
                <c:pt idx="3256">
                  <c:v>1.4449723574322037E-2</c:v>
                </c:pt>
                <c:pt idx="3257">
                  <c:v>1.4453855858179598E-2</c:v>
                </c:pt>
                <c:pt idx="3258">
                  <c:v>1.4457973314157522E-2</c:v>
                </c:pt>
                <c:pt idx="3259">
                  <c:v>1.4462075914222123E-2</c:v>
                </c:pt>
                <c:pt idx="3260">
                  <c:v>1.4466163630341252E-2</c:v>
                </c:pt>
                <c:pt idx="3261">
                  <c:v>1.4470236434481223E-2</c:v>
                </c:pt>
                <c:pt idx="3262">
                  <c:v>1.4474294298610319E-2</c:v>
                </c:pt>
                <c:pt idx="3263">
                  <c:v>1.4478337194696175E-2</c:v>
                </c:pt>
                <c:pt idx="3264">
                  <c:v>1.4482365094706634E-2</c:v>
                </c:pt>
                <c:pt idx="3265">
                  <c:v>1.4486377970609985E-2</c:v>
                </c:pt>
                <c:pt idx="3266">
                  <c:v>1.4490375794374732E-2</c:v>
                </c:pt>
                <c:pt idx="3267">
                  <c:v>1.449435853796938E-2</c:v>
                </c:pt>
                <c:pt idx="3268">
                  <c:v>1.4498326173362651E-2</c:v>
                </c:pt>
                <c:pt idx="3269">
                  <c:v>1.4502278672524368E-2</c:v>
                </c:pt>
                <c:pt idx="3270">
                  <c:v>1.4506216007423035E-2</c:v>
                </c:pt>
                <c:pt idx="3271">
                  <c:v>1.4510138150029127E-2</c:v>
                </c:pt>
                <c:pt idx="3272">
                  <c:v>1.4514045072312024E-2</c:v>
                </c:pt>
                <c:pt idx="3273">
                  <c:v>1.4517936746241767E-2</c:v>
                </c:pt>
                <c:pt idx="3274">
                  <c:v>1.4521813143789268E-2</c:v>
                </c:pt>
                <c:pt idx="3275">
                  <c:v>1.4525674236924784E-2</c:v>
                </c:pt>
                <c:pt idx="3276">
                  <c:v>1.4529519997619669E-2</c:v>
                </c:pt>
                <c:pt idx="3277">
                  <c:v>1.4533350397844836E-2</c:v>
                </c:pt>
                <c:pt idx="3278">
                  <c:v>1.4537165409571855E-2</c:v>
                </c:pt>
                <c:pt idx="3279">
                  <c:v>1.4540965004772298E-2</c:v>
                </c:pt>
                <c:pt idx="3280">
                  <c:v>1.4544749155418833E-2</c:v>
                </c:pt>
                <c:pt idx="3281">
                  <c:v>1.4548517833483467E-2</c:v>
                </c:pt>
                <c:pt idx="3282">
                  <c:v>1.4552271010938865E-2</c:v>
                </c:pt>
                <c:pt idx="3283">
                  <c:v>1.4556008659758134E-2</c:v>
                </c:pt>
                <c:pt idx="3284">
                  <c:v>1.4559730751914374E-2</c:v>
                </c:pt>
                <c:pt idx="3285">
                  <c:v>1.4565548255655137E-2</c:v>
                </c:pt>
                <c:pt idx="3286">
                  <c:v>1.4568746991797494E-2</c:v>
                </c:pt>
                <c:pt idx="3287">
                  <c:v>1.4570803408142775E-2</c:v>
                </c:pt>
                <c:pt idx="3288">
                  <c:v>1.4574462993386494E-2</c:v>
                </c:pt>
                <c:pt idx="3289">
                  <c:v>1.4578106881838183E-2</c:v>
                </c:pt>
                <c:pt idx="3290">
                  <c:v>1.4581735045473354E-2</c:v>
                </c:pt>
                <c:pt idx="3291">
                  <c:v>1.4585347456267521E-2</c:v>
                </c:pt>
                <c:pt idx="3292">
                  <c:v>1.4588944086196855E-2</c:v>
                </c:pt>
                <c:pt idx="3293">
                  <c:v>1.4592524907236866E-2</c:v>
                </c:pt>
                <c:pt idx="3294">
                  <c:v>1.4596089891364603E-2</c:v>
                </c:pt>
                <c:pt idx="3295">
                  <c:v>1.4601251612939233E-2</c:v>
                </c:pt>
                <c:pt idx="3296">
                  <c:v>1.4604781804099715E-2</c:v>
                </c:pt>
                <c:pt idx="3297">
                  <c:v>1.4608296066452793E-2</c:v>
                </c:pt>
                <c:pt idx="3298">
                  <c:v>1.4611794371971973E-2</c:v>
                </c:pt>
                <c:pt idx="3299">
                  <c:v>1.4615276692630545E-2</c:v>
                </c:pt>
                <c:pt idx="3300">
                  <c:v>1.4619275280834981E-2</c:v>
                </c:pt>
                <c:pt idx="3301">
                  <c:v>1.4622193267263358E-2</c:v>
                </c:pt>
                <c:pt idx="3302">
                  <c:v>1.4625627465187002E-2</c:v>
                </c:pt>
                <c:pt idx="3303">
                  <c:v>1.4627457463773925E-2</c:v>
                </c:pt>
                <c:pt idx="3304">
                  <c:v>1.4632447542124765E-2</c:v>
                </c:pt>
                <c:pt idx="3305">
                  <c:v>1.4635833365090455E-2</c:v>
                </c:pt>
                <c:pt idx="3306">
                  <c:v>1.4639203007022894E-2</c:v>
                </c:pt>
                <c:pt idx="3307">
                  <c:v>1.4642556439899063E-2</c:v>
                </c:pt>
                <c:pt idx="3308">
                  <c:v>1.4645893635695507E-2</c:v>
                </c:pt>
                <c:pt idx="3309">
                  <c:v>1.464921456639051E-2</c:v>
                </c:pt>
                <c:pt idx="3310">
                  <c:v>1.465251920396236E-2</c:v>
                </c:pt>
                <c:pt idx="3311">
                  <c:v>1.4655807520388904E-2</c:v>
                </c:pt>
                <c:pt idx="3312">
                  <c:v>1.4659079487649732E-2</c:v>
                </c:pt>
                <c:pt idx="3313">
                  <c:v>1.4662335077724213E-2</c:v>
                </c:pt>
                <c:pt idx="3314">
                  <c:v>1.4665574262592369E-2</c:v>
                </c:pt>
                <c:pt idx="3315">
                  <c:v>1.4668797014234226E-2</c:v>
                </c:pt>
                <c:pt idx="3316">
                  <c:v>1.4670456088666031E-2</c:v>
                </c:pt>
                <c:pt idx="3317">
                  <c:v>1.4675193105763248E-2</c:v>
                </c:pt>
                <c:pt idx="3318">
                  <c:v>1.4678366389613286E-2</c:v>
                </c:pt>
                <c:pt idx="3319">
                  <c:v>1.4681523128163192E-2</c:v>
                </c:pt>
                <c:pt idx="3320">
                  <c:v>1.4684663293395815E-2</c:v>
                </c:pt>
                <c:pt idx="3321">
                  <c:v>1.4687786857293782E-2</c:v>
                </c:pt>
                <c:pt idx="3322">
                  <c:v>1.4690893791841029E-2</c:v>
                </c:pt>
                <c:pt idx="3323">
                  <c:v>1.4693984069021266E-2</c:v>
                </c:pt>
                <c:pt idx="3324">
                  <c:v>1.4697057660819732E-2</c:v>
                </c:pt>
                <c:pt idx="3325">
                  <c:v>1.4700114539221227E-2</c:v>
                </c:pt>
                <c:pt idx="3326">
                  <c:v>1.4703154676211421E-2</c:v>
                </c:pt>
                <c:pt idx="3327">
                  <c:v>1.4706178043776203E-2</c:v>
                </c:pt>
                <c:pt idx="3328">
                  <c:v>1.470918461390211E-2</c:v>
                </c:pt>
                <c:pt idx="3329">
                  <c:v>1.4712174358576767E-2</c:v>
                </c:pt>
                <c:pt idx="3330">
                  <c:v>1.471514724978693E-2</c:v>
                </c:pt>
                <c:pt idx="3331">
                  <c:v>1.4718103259521963E-2</c:v>
                </c:pt>
                <c:pt idx="3332">
                  <c:v>1.4721042359769489E-2</c:v>
                </c:pt>
                <c:pt idx="3333">
                  <c:v>1.472396452251909E-2</c:v>
                </c:pt>
                <c:pt idx="3334">
                  <c:v>1.4726869719760562E-2</c:v>
                </c:pt>
                <c:pt idx="3335">
                  <c:v>1.4729757923483919E-2</c:v>
                </c:pt>
                <c:pt idx="3336">
                  <c:v>1.4732629105680697E-2</c:v>
                </c:pt>
                <c:pt idx="3337">
                  <c:v>1.4735975827581155E-2</c:v>
                </c:pt>
                <c:pt idx="3338">
                  <c:v>1.473684532426915E-2</c:v>
                </c:pt>
                <c:pt idx="3339">
                  <c:v>1.4741140243025816E-2</c:v>
                </c:pt>
                <c:pt idx="3340">
                  <c:v>1.4743943059033798E-2</c:v>
                </c:pt>
                <c:pt idx="3341">
                  <c:v>1.4746728713477434E-2</c:v>
                </c:pt>
                <c:pt idx="3342">
                  <c:v>1.4749497178351086E-2</c:v>
                </c:pt>
                <c:pt idx="3343">
                  <c:v>1.4752248425649548E-2</c:v>
                </c:pt>
                <c:pt idx="3344">
                  <c:v>1.4754982427367827E-2</c:v>
                </c:pt>
                <c:pt idx="3345">
                  <c:v>1.4757699155502456E-2</c:v>
                </c:pt>
                <c:pt idx="3346">
                  <c:v>1.4760398582049314E-2</c:v>
                </c:pt>
                <c:pt idx="3347">
                  <c:v>1.4761636381335647E-2</c:v>
                </c:pt>
                <c:pt idx="3348">
                  <c:v>1.4764304568887098E-2</c:v>
                </c:pt>
                <c:pt idx="3349">
                  <c:v>1.4766955378908118E-2</c:v>
                </c:pt>
                <c:pt idx="3350">
                  <c:v>1.4771500491464678E-2</c:v>
                </c:pt>
                <c:pt idx="3351">
                  <c:v>1.4772204754376345E-2</c:v>
                </c:pt>
                <c:pt idx="3352">
                  <c:v>1.4774803263831297E-2</c:v>
                </c:pt>
                <c:pt idx="3353">
                  <c:v>1.4777384283774384E-2</c:v>
                </c:pt>
                <c:pt idx="3354">
                  <c:v>1.4779947786210682E-2</c:v>
                </c:pt>
                <c:pt idx="3355">
                  <c:v>1.478249374314768E-2</c:v>
                </c:pt>
                <c:pt idx="3356">
                  <c:v>1.478502212659177E-2</c:v>
                </c:pt>
                <c:pt idx="3357">
                  <c:v>1.4787532908550879E-2</c:v>
                </c:pt>
                <c:pt idx="3358">
                  <c:v>1.4790026061034028E-2</c:v>
                </c:pt>
                <c:pt idx="3359">
                  <c:v>1.4792501556049796E-2</c:v>
                </c:pt>
                <c:pt idx="3360">
                  <c:v>1.4794959365608084E-2</c:v>
                </c:pt>
                <c:pt idx="3361">
                  <c:v>1.479739946171988E-2</c:v>
                </c:pt>
                <c:pt idx="3362">
                  <c:v>1.4799821816395522E-2</c:v>
                </c:pt>
                <c:pt idx="3363">
                  <c:v>1.4802226401647092E-2</c:v>
                </c:pt>
                <c:pt idx="3364">
                  <c:v>1.4804613189487338E-2</c:v>
                </c:pt>
                <c:pt idx="3365">
                  <c:v>1.4806982151929004E-2</c:v>
                </c:pt>
                <c:pt idx="3366">
                  <c:v>1.4809333260986362E-2</c:v>
                </c:pt>
                <c:pt idx="3367">
                  <c:v>1.4811666488673693E-2</c:v>
                </c:pt>
                <c:pt idx="3368">
                  <c:v>1.4813981807006148E-2</c:v>
                </c:pt>
                <c:pt idx="3369">
                  <c:v>1.4816279187999975E-2</c:v>
                </c:pt>
                <c:pt idx="3370">
                  <c:v>1.4818558603671639E-2</c:v>
                </c:pt>
                <c:pt idx="3371">
                  <c:v>1.4820820026038049E-2</c:v>
                </c:pt>
                <c:pt idx="3372">
                  <c:v>1.4823063427117637E-2</c:v>
                </c:pt>
                <c:pt idx="3373">
                  <c:v>1.4825288778929722E-2</c:v>
                </c:pt>
                <c:pt idx="3374">
                  <c:v>1.4827496053493396E-2</c:v>
                </c:pt>
                <c:pt idx="3375">
                  <c:v>1.4829685222828411E-2</c:v>
                </c:pt>
                <c:pt idx="3376">
                  <c:v>1.4831856258956491E-2</c:v>
                </c:pt>
                <c:pt idx="3377">
                  <c:v>1.4834009133899137E-2</c:v>
                </c:pt>
                <c:pt idx="3378">
                  <c:v>1.4836143819678951E-2</c:v>
                </c:pt>
                <c:pt idx="3379">
                  <c:v>1.4838260288318967E-2</c:v>
                </c:pt>
                <c:pt idx="3380">
                  <c:v>1.484035851184288E-2</c:v>
                </c:pt>
                <c:pt idx="3381">
                  <c:v>1.4842438462276137E-2</c:v>
                </c:pt>
                <c:pt idx="3382">
                  <c:v>1.4844500111643745E-2</c:v>
                </c:pt>
                <c:pt idx="3383">
                  <c:v>1.4846543431972245E-2</c:v>
                </c:pt>
                <c:pt idx="3384">
                  <c:v>1.4848568395288832E-2</c:v>
                </c:pt>
                <c:pt idx="3385">
                  <c:v>1.4850574973621147E-2</c:v>
                </c:pt>
                <c:pt idx="3386">
                  <c:v>1.4852563138997698E-2</c:v>
                </c:pt>
                <c:pt idx="3387">
                  <c:v>1.4854532863448313E-2</c:v>
                </c:pt>
                <c:pt idx="3388">
                  <c:v>1.4856484119003035E-2</c:v>
                </c:pt>
                <c:pt idx="3389">
                  <c:v>1.4858416877692565E-2</c:v>
                </c:pt>
                <c:pt idx="3390">
                  <c:v>1.4860331111549361E-2</c:v>
                </c:pt>
                <c:pt idx="3391">
                  <c:v>1.4862226792605656E-2</c:v>
                </c:pt>
                <c:pt idx="3392">
                  <c:v>1.4864103892895435E-2</c:v>
                </c:pt>
                <c:pt idx="3393">
                  <c:v>1.4865962384452468E-2</c:v>
                </c:pt>
                <c:pt idx="3394">
                  <c:v>1.4867802239312056E-2</c:v>
                </c:pt>
                <c:pt idx="3395">
                  <c:v>1.4869623429510375E-2</c:v>
                </c:pt>
                <c:pt idx="3396">
                  <c:v>1.4871425927083822E-2</c:v>
                </c:pt>
                <c:pt idx="3397">
                  <c:v>1.4873209704070982E-2</c:v>
                </c:pt>
                <c:pt idx="3398">
                  <c:v>1.4874974732509127E-2</c:v>
                </c:pt>
                <c:pt idx="3399">
                  <c:v>1.4876720984438157E-2</c:v>
                </c:pt>
                <c:pt idx="3400">
                  <c:v>1.487844843189863E-2</c:v>
                </c:pt>
                <c:pt idx="3401">
                  <c:v>1.4880157046931321E-2</c:v>
                </c:pt>
                <c:pt idx="3402">
                  <c:v>1.4881846801578101E-2</c:v>
                </c:pt>
                <c:pt idx="3403">
                  <c:v>1.4883517667882156E-2</c:v>
                </c:pt>
                <c:pt idx="3404">
                  <c:v>1.4885169617886673E-2</c:v>
                </c:pt>
                <c:pt idx="3405">
                  <c:v>1.4888443513022463E-2</c:v>
                </c:pt>
                <c:pt idx="3406">
                  <c:v>1.4888416657178142E-2</c:v>
                </c:pt>
                <c:pt idx="3407">
                  <c:v>1.4890011690556506E-2</c:v>
                </c:pt>
                <c:pt idx="3408">
                  <c:v>1.4891587695819676E-2</c:v>
                </c:pt>
                <c:pt idx="3409">
                  <c:v>1.4893144645015217E-2</c:v>
                </c:pt>
                <c:pt idx="3410">
                  <c:v>1.4894682510193324E-2</c:v>
                </c:pt>
                <c:pt idx="3411">
                  <c:v>1.4896201263403313E-2</c:v>
                </c:pt>
                <c:pt idx="3412">
                  <c:v>1.4897700876695816E-2</c:v>
                </c:pt>
                <c:pt idx="3413">
                  <c:v>1.4899181322123653E-2</c:v>
                </c:pt>
                <c:pt idx="3414">
                  <c:v>1.490064257173899E-2</c:v>
                </c:pt>
                <c:pt idx="3415">
                  <c:v>1.4902084597596397E-2</c:v>
                </c:pt>
                <c:pt idx="3416">
                  <c:v>1.4903507371749355E-2</c:v>
                </c:pt>
                <c:pt idx="3417">
                  <c:v>1.4904910866254627E-2</c:v>
                </c:pt>
                <c:pt idx="3418">
                  <c:v>1.4906295053168319E-2</c:v>
                </c:pt>
                <c:pt idx="3419">
                  <c:v>1.490765990454807E-2</c:v>
                </c:pt>
                <c:pt idx="3420">
                  <c:v>1.4909005392452395E-2</c:v>
                </c:pt>
                <c:pt idx="3421">
                  <c:v>1.4910331488941123E-2</c:v>
                </c:pt>
                <c:pt idx="3422">
                  <c:v>1.491163816607474E-2</c:v>
                </c:pt>
                <c:pt idx="3423">
                  <c:v>1.4912925395913953E-2</c:v>
                </c:pt>
                <c:pt idx="3424">
                  <c:v>1.4914193150522533E-2</c:v>
                </c:pt>
                <c:pt idx="3425">
                  <c:v>1.4915441401962935E-2</c:v>
                </c:pt>
                <c:pt idx="3426">
                  <c:v>1.4916670122300467E-2</c:v>
                </c:pt>
                <c:pt idx="3427">
                  <c:v>1.4917879283599333E-2</c:v>
                </c:pt>
                <c:pt idx="3428">
                  <c:v>1.4919068857927473E-2</c:v>
                </c:pt>
                <c:pt idx="3429">
                  <c:v>1.4920238817351498E-2</c:v>
                </c:pt>
                <c:pt idx="3430">
                  <c:v>1.492138913394022E-2</c:v>
                </c:pt>
                <c:pt idx="3431">
                  <c:v>1.4922519779763324E-2</c:v>
                </c:pt>
                <c:pt idx="3432">
                  <c:v>1.4923630726890711E-2</c:v>
                </c:pt>
                <c:pt idx="3433">
                  <c:v>1.4924721947395135E-2</c:v>
                </c:pt>
                <c:pt idx="3434">
                  <c:v>1.4925793413348246E-2</c:v>
                </c:pt>
                <c:pt idx="3435">
                  <c:v>1.4926845096824333E-2</c:v>
                </c:pt>
                <c:pt idx="3436">
                  <c:v>1.4927876969898333E-2</c:v>
                </c:pt>
                <c:pt idx="3437">
                  <c:v>1.4928889004645627E-2</c:v>
                </c:pt>
                <c:pt idx="3438">
                  <c:v>1.4929881173142466E-2</c:v>
                </c:pt>
                <c:pt idx="3439">
                  <c:v>1.4930853447468393E-2</c:v>
                </c:pt>
                <c:pt idx="3440">
                  <c:v>1.4931805799701632E-2</c:v>
                </c:pt>
                <c:pt idx="3441">
                  <c:v>1.4932738201922598E-2</c:v>
                </c:pt>
                <c:pt idx="3442">
                  <c:v>1.4934499145452255E-2</c:v>
                </c:pt>
                <c:pt idx="3443">
                  <c:v>1.4935385881116115E-2</c:v>
                </c:pt>
                <c:pt idx="3444">
                  <c:v>1.4936252573392645E-2</c:v>
                </c:pt>
                <c:pt idx="3445">
                  <c:v>1.4937099194363685E-2</c:v>
                </c:pt>
                <c:pt idx="3446">
                  <c:v>1.4937925716113255E-2</c:v>
                </c:pt>
                <c:pt idx="3447">
                  <c:v>1.4938732110725593E-2</c:v>
                </c:pt>
                <c:pt idx="3448">
                  <c:v>1.4939518350286026E-2</c:v>
                </c:pt>
                <c:pt idx="3449">
                  <c:v>1.4940284406881405E-2</c:v>
                </c:pt>
                <c:pt idx="3450">
                  <c:v>1.494103025259989E-2</c:v>
                </c:pt>
                <c:pt idx="3451">
                  <c:v>1.4941755859530505E-2</c:v>
                </c:pt>
                <c:pt idx="3452">
                  <c:v>1.4942461199763156E-2</c:v>
                </c:pt>
                <c:pt idx="3453">
                  <c:v>1.4943146245389486E-2</c:v>
                </c:pt>
                <c:pt idx="3454">
                  <c:v>1.4943810968502225E-2</c:v>
                </c:pt>
                <c:pt idx="3455">
                  <c:v>1.4943431137596306E-2</c:v>
                </c:pt>
                <c:pt idx="3456">
                  <c:v>1.4945419028487417E-2</c:v>
                </c:pt>
                <c:pt idx="3457">
                  <c:v>1.4945343444131532E-2</c:v>
                </c:pt>
                <c:pt idx="3458">
                  <c:v>1.4946266077703068E-2</c:v>
                </c:pt>
                <c:pt idx="3459">
                  <c:v>1.494682876967434E-2</c:v>
                </c:pt>
                <c:pt idx="3460">
                  <c:v>1.4947370971711723E-2</c:v>
                </c:pt>
                <c:pt idx="3461">
                  <c:v>1.4947892655915571E-2</c:v>
                </c:pt>
                <c:pt idx="3462">
                  <c:v>1.4948393794388197E-2</c:v>
                </c:pt>
                <c:pt idx="3463">
                  <c:v>1.4948874359232355E-2</c:v>
                </c:pt>
                <c:pt idx="3464">
                  <c:v>1.4949334322553628E-2</c:v>
                </c:pt>
                <c:pt idx="3465">
                  <c:v>1.494977365645651E-2</c:v>
                </c:pt>
                <c:pt idx="3466">
                  <c:v>1.4950192333048543E-2</c:v>
                </c:pt>
                <c:pt idx="3467">
                  <c:v>1.4950590324437489E-2</c:v>
                </c:pt>
                <c:pt idx="3468">
                  <c:v>1.495000052777694E-2</c:v>
                </c:pt>
                <c:pt idx="3469">
                  <c:v>1.4951324140045658E-2</c:v>
                </c:pt>
                <c:pt idx="3470">
                  <c:v>1.4951659908487156E-2</c:v>
                </c:pt>
                <c:pt idx="3471">
                  <c:v>1.4951974880171203E-2</c:v>
                </c:pt>
                <c:pt idx="3472">
                  <c:v>1.4952269027211879E-2</c:v>
                </c:pt>
                <c:pt idx="3473">
                  <c:v>1.4952542321724785E-2</c:v>
                </c:pt>
                <c:pt idx="3474">
                  <c:v>1.495279473582683E-2</c:v>
                </c:pt>
                <c:pt idx="3475">
                  <c:v>1.495302624163623E-2</c:v>
                </c:pt>
                <c:pt idx="3476">
                  <c:v>1.4953236811272943E-2</c:v>
                </c:pt>
                <c:pt idx="3477">
                  <c:v>1.4952499737308354E-2</c:v>
                </c:pt>
                <c:pt idx="3478">
                  <c:v>1.4953595030512284E-2</c:v>
                </c:pt>
                <c:pt idx="3479">
                  <c:v>1.4953742624360925E-2</c:v>
                </c:pt>
                <c:pt idx="3480">
                  <c:v>1.4953869170527821E-2</c:v>
                </c:pt>
                <c:pt idx="3481">
                  <c:v>1.4953977809528179E-2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02208"/>
        <c:axId val="67950412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42303</c:v>
                </c:pt>
                <c:pt idx="1">
                  <c:v>42332</c:v>
                </c:pt>
                <c:pt idx="2">
                  <c:v>42362</c:v>
                </c:pt>
                <c:pt idx="3">
                  <c:v>42394</c:v>
                </c:pt>
                <c:pt idx="4">
                  <c:v>42424</c:v>
                </c:pt>
                <c:pt idx="5">
                  <c:v>42453</c:v>
                </c:pt>
                <c:pt idx="6">
                  <c:v>42485</c:v>
                </c:pt>
                <c:pt idx="7">
                  <c:v>42514</c:v>
                </c:pt>
                <c:pt idx="8">
                  <c:v>42545</c:v>
                </c:pt>
                <c:pt idx="9">
                  <c:v>42576</c:v>
                </c:pt>
                <c:pt idx="10">
                  <c:v>42606</c:v>
                </c:pt>
                <c:pt idx="11">
                  <c:v>42639</c:v>
                </c:pt>
                <c:pt idx="12">
                  <c:v>42667</c:v>
                </c:pt>
                <c:pt idx="13">
                  <c:v>42698</c:v>
                </c:pt>
                <c:pt idx="14">
                  <c:v>42731</c:v>
                </c:pt>
                <c:pt idx="15">
                  <c:v>42759</c:v>
                </c:pt>
                <c:pt idx="16">
                  <c:v>42790</c:v>
                </c:pt>
                <c:pt idx="17">
                  <c:v>42818</c:v>
                </c:pt>
                <c:pt idx="18">
                  <c:v>42849</c:v>
                </c:pt>
                <c:pt idx="19">
                  <c:v>42879</c:v>
                </c:pt>
                <c:pt idx="20">
                  <c:v>42912</c:v>
                </c:pt>
                <c:pt idx="21">
                  <c:v>42940</c:v>
                </c:pt>
                <c:pt idx="22">
                  <c:v>42971</c:v>
                </c:pt>
                <c:pt idx="23">
                  <c:v>43003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1.49E-3</c:v>
                </c:pt>
                <c:pt idx="1">
                  <c:v>1.5100000000000001E-3</c:v>
                </c:pt>
                <c:pt idx="2">
                  <c:v>1.5299999999999999E-3</c:v>
                </c:pt>
                <c:pt idx="3">
                  <c:v>1.57E-3</c:v>
                </c:pt>
                <c:pt idx="4">
                  <c:v>1.6099999999999997E-3</c:v>
                </c:pt>
                <c:pt idx="5">
                  <c:v>1.6499999999999998E-3</c:v>
                </c:pt>
                <c:pt idx="6">
                  <c:v>1.7099999999999999E-3</c:v>
                </c:pt>
                <c:pt idx="7">
                  <c:v>1.7699999999999999E-3</c:v>
                </c:pt>
                <c:pt idx="8">
                  <c:v>1.8500000000000001E-3</c:v>
                </c:pt>
                <c:pt idx="9">
                  <c:v>1.9400000000000001E-3</c:v>
                </c:pt>
                <c:pt idx="10">
                  <c:v>2.0299999999999997E-3</c:v>
                </c:pt>
                <c:pt idx="11">
                  <c:v>2.15E-3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4.1799999999999997E-3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502208"/>
        <c:axId val="679504128"/>
      </c:scatterChart>
      <c:dateAx>
        <c:axId val="679502208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041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79504128"/>
        <c:scaling>
          <c:orientation val="minMax"/>
          <c:max val="5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950220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42271</c:v>
                </c:pt>
                <c:pt idx="1">
                  <c:v>42272</c:v>
                </c:pt>
                <c:pt idx="2">
                  <c:v>42275</c:v>
                </c:pt>
                <c:pt idx="3">
                  <c:v>42276</c:v>
                </c:pt>
                <c:pt idx="4">
                  <c:v>42277</c:v>
                </c:pt>
                <c:pt idx="5">
                  <c:v>42278</c:v>
                </c:pt>
                <c:pt idx="6">
                  <c:v>42279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42289</c:v>
                </c:pt>
                <c:pt idx="13">
                  <c:v>42290</c:v>
                </c:pt>
                <c:pt idx="14">
                  <c:v>42291</c:v>
                </c:pt>
                <c:pt idx="15">
                  <c:v>42292</c:v>
                </c:pt>
                <c:pt idx="16">
                  <c:v>42293</c:v>
                </c:pt>
                <c:pt idx="17">
                  <c:v>42296</c:v>
                </c:pt>
                <c:pt idx="18">
                  <c:v>42297</c:v>
                </c:pt>
                <c:pt idx="19">
                  <c:v>42298</c:v>
                </c:pt>
                <c:pt idx="20">
                  <c:v>42299</c:v>
                </c:pt>
                <c:pt idx="21">
                  <c:v>42300</c:v>
                </c:pt>
                <c:pt idx="22">
                  <c:v>42303</c:v>
                </c:pt>
                <c:pt idx="23">
                  <c:v>42304</c:v>
                </c:pt>
                <c:pt idx="24">
                  <c:v>42305</c:v>
                </c:pt>
                <c:pt idx="25">
                  <c:v>42306</c:v>
                </c:pt>
                <c:pt idx="26">
                  <c:v>42307</c:v>
                </c:pt>
                <c:pt idx="27">
                  <c:v>42310</c:v>
                </c:pt>
                <c:pt idx="28">
                  <c:v>42311</c:v>
                </c:pt>
                <c:pt idx="29">
                  <c:v>42312</c:v>
                </c:pt>
                <c:pt idx="30">
                  <c:v>42313</c:v>
                </c:pt>
                <c:pt idx="31">
                  <c:v>42314</c:v>
                </c:pt>
                <c:pt idx="32">
                  <c:v>42317</c:v>
                </c:pt>
                <c:pt idx="33">
                  <c:v>42318</c:v>
                </c:pt>
                <c:pt idx="34">
                  <c:v>42319</c:v>
                </c:pt>
                <c:pt idx="35">
                  <c:v>42320</c:v>
                </c:pt>
                <c:pt idx="36">
                  <c:v>42321</c:v>
                </c:pt>
                <c:pt idx="37">
                  <c:v>42324</c:v>
                </c:pt>
                <c:pt idx="38">
                  <c:v>42325</c:v>
                </c:pt>
                <c:pt idx="39">
                  <c:v>42326</c:v>
                </c:pt>
                <c:pt idx="40">
                  <c:v>42327</c:v>
                </c:pt>
                <c:pt idx="41">
                  <c:v>42328</c:v>
                </c:pt>
                <c:pt idx="42">
                  <c:v>42331</c:v>
                </c:pt>
                <c:pt idx="43">
                  <c:v>42332</c:v>
                </c:pt>
                <c:pt idx="44">
                  <c:v>42333</c:v>
                </c:pt>
                <c:pt idx="45">
                  <c:v>42334</c:v>
                </c:pt>
                <c:pt idx="46">
                  <c:v>42335</c:v>
                </c:pt>
                <c:pt idx="47">
                  <c:v>42338</c:v>
                </c:pt>
                <c:pt idx="48">
                  <c:v>42339</c:v>
                </c:pt>
                <c:pt idx="49">
                  <c:v>42340</c:v>
                </c:pt>
                <c:pt idx="50">
                  <c:v>42341</c:v>
                </c:pt>
                <c:pt idx="51">
                  <c:v>42342</c:v>
                </c:pt>
                <c:pt idx="52">
                  <c:v>42345</c:v>
                </c:pt>
                <c:pt idx="53">
                  <c:v>42346</c:v>
                </c:pt>
                <c:pt idx="54">
                  <c:v>42347</c:v>
                </c:pt>
                <c:pt idx="55">
                  <c:v>42348</c:v>
                </c:pt>
                <c:pt idx="56">
                  <c:v>42349</c:v>
                </c:pt>
                <c:pt idx="57">
                  <c:v>42352</c:v>
                </c:pt>
                <c:pt idx="58">
                  <c:v>42353</c:v>
                </c:pt>
                <c:pt idx="59">
                  <c:v>42354</c:v>
                </c:pt>
                <c:pt idx="60">
                  <c:v>42355</c:v>
                </c:pt>
                <c:pt idx="61">
                  <c:v>42356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42366</c:v>
                </c:pt>
                <c:pt idx="67">
                  <c:v>42367</c:v>
                </c:pt>
                <c:pt idx="68">
                  <c:v>42368</c:v>
                </c:pt>
                <c:pt idx="69">
                  <c:v>42369</c:v>
                </c:pt>
                <c:pt idx="70">
                  <c:v>42373</c:v>
                </c:pt>
                <c:pt idx="71">
                  <c:v>42374</c:v>
                </c:pt>
                <c:pt idx="72">
                  <c:v>42375</c:v>
                </c:pt>
                <c:pt idx="73">
                  <c:v>42376</c:v>
                </c:pt>
                <c:pt idx="74">
                  <c:v>42377</c:v>
                </c:pt>
                <c:pt idx="75">
                  <c:v>42380</c:v>
                </c:pt>
                <c:pt idx="76">
                  <c:v>42381</c:v>
                </c:pt>
                <c:pt idx="77">
                  <c:v>42382</c:v>
                </c:pt>
                <c:pt idx="78">
                  <c:v>42383</c:v>
                </c:pt>
                <c:pt idx="79">
                  <c:v>42384</c:v>
                </c:pt>
                <c:pt idx="80">
                  <c:v>42387</c:v>
                </c:pt>
                <c:pt idx="81">
                  <c:v>42388</c:v>
                </c:pt>
                <c:pt idx="82">
                  <c:v>42389</c:v>
                </c:pt>
                <c:pt idx="83">
                  <c:v>42390</c:v>
                </c:pt>
                <c:pt idx="84">
                  <c:v>42391</c:v>
                </c:pt>
                <c:pt idx="85">
                  <c:v>42394</c:v>
                </c:pt>
                <c:pt idx="86">
                  <c:v>42395</c:v>
                </c:pt>
                <c:pt idx="87">
                  <c:v>42396</c:v>
                </c:pt>
                <c:pt idx="88">
                  <c:v>42397</c:v>
                </c:pt>
                <c:pt idx="89">
                  <c:v>42398</c:v>
                </c:pt>
                <c:pt idx="90">
                  <c:v>42401</c:v>
                </c:pt>
                <c:pt idx="91">
                  <c:v>42402</c:v>
                </c:pt>
                <c:pt idx="92">
                  <c:v>42403</c:v>
                </c:pt>
                <c:pt idx="93">
                  <c:v>42404</c:v>
                </c:pt>
                <c:pt idx="94">
                  <c:v>42405</c:v>
                </c:pt>
                <c:pt idx="95">
                  <c:v>42408</c:v>
                </c:pt>
                <c:pt idx="96">
                  <c:v>42409</c:v>
                </c:pt>
                <c:pt idx="97">
                  <c:v>42410</c:v>
                </c:pt>
                <c:pt idx="98">
                  <c:v>42411</c:v>
                </c:pt>
                <c:pt idx="99">
                  <c:v>42412</c:v>
                </c:pt>
                <c:pt idx="100">
                  <c:v>42415</c:v>
                </c:pt>
                <c:pt idx="101">
                  <c:v>42416</c:v>
                </c:pt>
                <c:pt idx="102">
                  <c:v>42417</c:v>
                </c:pt>
                <c:pt idx="103">
                  <c:v>42418</c:v>
                </c:pt>
                <c:pt idx="104">
                  <c:v>42419</c:v>
                </c:pt>
                <c:pt idx="105">
                  <c:v>42422</c:v>
                </c:pt>
                <c:pt idx="106">
                  <c:v>42423</c:v>
                </c:pt>
                <c:pt idx="107">
                  <c:v>42424</c:v>
                </c:pt>
                <c:pt idx="108">
                  <c:v>42425</c:v>
                </c:pt>
                <c:pt idx="109">
                  <c:v>42426</c:v>
                </c:pt>
                <c:pt idx="110">
                  <c:v>42429</c:v>
                </c:pt>
                <c:pt idx="111">
                  <c:v>42430</c:v>
                </c:pt>
                <c:pt idx="112">
                  <c:v>42431</c:v>
                </c:pt>
                <c:pt idx="113">
                  <c:v>42432</c:v>
                </c:pt>
                <c:pt idx="114">
                  <c:v>42433</c:v>
                </c:pt>
                <c:pt idx="115">
                  <c:v>42436</c:v>
                </c:pt>
                <c:pt idx="116">
                  <c:v>42437</c:v>
                </c:pt>
                <c:pt idx="117">
                  <c:v>42438</c:v>
                </c:pt>
                <c:pt idx="118">
                  <c:v>42439</c:v>
                </c:pt>
                <c:pt idx="119">
                  <c:v>42440</c:v>
                </c:pt>
                <c:pt idx="120">
                  <c:v>42443</c:v>
                </c:pt>
                <c:pt idx="121">
                  <c:v>42444</c:v>
                </c:pt>
                <c:pt idx="122">
                  <c:v>42445</c:v>
                </c:pt>
                <c:pt idx="123">
                  <c:v>42446</c:v>
                </c:pt>
                <c:pt idx="124">
                  <c:v>42447</c:v>
                </c:pt>
                <c:pt idx="125">
                  <c:v>42450</c:v>
                </c:pt>
                <c:pt idx="126">
                  <c:v>42451</c:v>
                </c:pt>
                <c:pt idx="127">
                  <c:v>42452</c:v>
                </c:pt>
                <c:pt idx="128">
                  <c:v>42453</c:v>
                </c:pt>
                <c:pt idx="129">
                  <c:v>42458</c:v>
                </c:pt>
                <c:pt idx="130">
                  <c:v>42459</c:v>
                </c:pt>
                <c:pt idx="131">
                  <c:v>42460</c:v>
                </c:pt>
                <c:pt idx="132">
                  <c:v>42461</c:v>
                </c:pt>
                <c:pt idx="133">
                  <c:v>42464</c:v>
                </c:pt>
                <c:pt idx="134">
                  <c:v>42465</c:v>
                </c:pt>
                <c:pt idx="135">
                  <c:v>42466</c:v>
                </c:pt>
                <c:pt idx="136">
                  <c:v>42467</c:v>
                </c:pt>
                <c:pt idx="137">
                  <c:v>42468</c:v>
                </c:pt>
                <c:pt idx="138">
                  <c:v>42471</c:v>
                </c:pt>
                <c:pt idx="139">
                  <c:v>42472</c:v>
                </c:pt>
                <c:pt idx="140">
                  <c:v>42473</c:v>
                </c:pt>
                <c:pt idx="141">
                  <c:v>42474</c:v>
                </c:pt>
                <c:pt idx="142">
                  <c:v>42475</c:v>
                </c:pt>
                <c:pt idx="143">
                  <c:v>42478</c:v>
                </c:pt>
                <c:pt idx="144">
                  <c:v>42479</c:v>
                </c:pt>
                <c:pt idx="145">
                  <c:v>42480</c:v>
                </c:pt>
                <c:pt idx="146">
                  <c:v>42481</c:v>
                </c:pt>
                <c:pt idx="147">
                  <c:v>42482</c:v>
                </c:pt>
                <c:pt idx="148">
                  <c:v>42485</c:v>
                </c:pt>
                <c:pt idx="149">
                  <c:v>42486</c:v>
                </c:pt>
                <c:pt idx="150">
                  <c:v>42487</c:v>
                </c:pt>
                <c:pt idx="151">
                  <c:v>42488</c:v>
                </c:pt>
                <c:pt idx="152">
                  <c:v>42489</c:v>
                </c:pt>
                <c:pt idx="153">
                  <c:v>42492</c:v>
                </c:pt>
                <c:pt idx="154">
                  <c:v>42493</c:v>
                </c:pt>
                <c:pt idx="155">
                  <c:v>42494</c:v>
                </c:pt>
                <c:pt idx="156">
                  <c:v>42495</c:v>
                </c:pt>
                <c:pt idx="157">
                  <c:v>42496</c:v>
                </c:pt>
                <c:pt idx="158">
                  <c:v>42499</c:v>
                </c:pt>
                <c:pt idx="159">
                  <c:v>42500</c:v>
                </c:pt>
                <c:pt idx="160">
                  <c:v>42501</c:v>
                </c:pt>
                <c:pt idx="161">
                  <c:v>42502</c:v>
                </c:pt>
                <c:pt idx="162">
                  <c:v>42503</c:v>
                </c:pt>
                <c:pt idx="163">
                  <c:v>42506</c:v>
                </c:pt>
                <c:pt idx="164">
                  <c:v>42507</c:v>
                </c:pt>
                <c:pt idx="165">
                  <c:v>42508</c:v>
                </c:pt>
                <c:pt idx="166">
                  <c:v>42509</c:v>
                </c:pt>
                <c:pt idx="167">
                  <c:v>42510</c:v>
                </c:pt>
                <c:pt idx="168">
                  <c:v>42513</c:v>
                </c:pt>
                <c:pt idx="169">
                  <c:v>42514</c:v>
                </c:pt>
                <c:pt idx="170">
                  <c:v>42515</c:v>
                </c:pt>
                <c:pt idx="171">
                  <c:v>42516</c:v>
                </c:pt>
                <c:pt idx="172">
                  <c:v>42517</c:v>
                </c:pt>
                <c:pt idx="173">
                  <c:v>42520</c:v>
                </c:pt>
                <c:pt idx="174">
                  <c:v>42521</c:v>
                </c:pt>
                <c:pt idx="175">
                  <c:v>42522</c:v>
                </c:pt>
                <c:pt idx="176">
                  <c:v>42523</c:v>
                </c:pt>
                <c:pt idx="177">
                  <c:v>42524</c:v>
                </c:pt>
                <c:pt idx="178">
                  <c:v>42527</c:v>
                </c:pt>
                <c:pt idx="179">
                  <c:v>42528</c:v>
                </c:pt>
                <c:pt idx="180">
                  <c:v>42529</c:v>
                </c:pt>
                <c:pt idx="181">
                  <c:v>42530</c:v>
                </c:pt>
                <c:pt idx="182">
                  <c:v>42531</c:v>
                </c:pt>
                <c:pt idx="183">
                  <c:v>42534</c:v>
                </c:pt>
                <c:pt idx="184">
                  <c:v>42535</c:v>
                </c:pt>
                <c:pt idx="185">
                  <c:v>42536</c:v>
                </c:pt>
                <c:pt idx="186">
                  <c:v>42537</c:v>
                </c:pt>
                <c:pt idx="187">
                  <c:v>42538</c:v>
                </c:pt>
                <c:pt idx="188">
                  <c:v>42541</c:v>
                </c:pt>
                <c:pt idx="189">
                  <c:v>42542</c:v>
                </c:pt>
                <c:pt idx="190">
                  <c:v>42543</c:v>
                </c:pt>
                <c:pt idx="191">
                  <c:v>42544</c:v>
                </c:pt>
                <c:pt idx="192">
                  <c:v>42545</c:v>
                </c:pt>
                <c:pt idx="193">
                  <c:v>42548</c:v>
                </c:pt>
                <c:pt idx="194">
                  <c:v>42549</c:v>
                </c:pt>
                <c:pt idx="195">
                  <c:v>42550</c:v>
                </c:pt>
                <c:pt idx="196">
                  <c:v>42551</c:v>
                </c:pt>
                <c:pt idx="197">
                  <c:v>42552</c:v>
                </c:pt>
                <c:pt idx="198">
                  <c:v>42555</c:v>
                </c:pt>
                <c:pt idx="199">
                  <c:v>42556</c:v>
                </c:pt>
                <c:pt idx="200">
                  <c:v>42557</c:v>
                </c:pt>
                <c:pt idx="201">
                  <c:v>42558</c:v>
                </c:pt>
                <c:pt idx="202">
                  <c:v>42559</c:v>
                </c:pt>
                <c:pt idx="203">
                  <c:v>42562</c:v>
                </c:pt>
                <c:pt idx="204">
                  <c:v>42563</c:v>
                </c:pt>
                <c:pt idx="205">
                  <c:v>42564</c:v>
                </c:pt>
                <c:pt idx="206">
                  <c:v>42565</c:v>
                </c:pt>
                <c:pt idx="207">
                  <c:v>42566</c:v>
                </c:pt>
                <c:pt idx="208">
                  <c:v>42569</c:v>
                </c:pt>
                <c:pt idx="209">
                  <c:v>42570</c:v>
                </c:pt>
                <c:pt idx="210">
                  <c:v>42571</c:v>
                </c:pt>
                <c:pt idx="211">
                  <c:v>42572</c:v>
                </c:pt>
                <c:pt idx="212">
                  <c:v>42573</c:v>
                </c:pt>
                <c:pt idx="213">
                  <c:v>42576</c:v>
                </c:pt>
                <c:pt idx="214">
                  <c:v>42577</c:v>
                </c:pt>
                <c:pt idx="215">
                  <c:v>42578</c:v>
                </c:pt>
                <c:pt idx="216">
                  <c:v>42579</c:v>
                </c:pt>
                <c:pt idx="217">
                  <c:v>42580</c:v>
                </c:pt>
                <c:pt idx="218">
                  <c:v>42583</c:v>
                </c:pt>
                <c:pt idx="219">
                  <c:v>42584</c:v>
                </c:pt>
                <c:pt idx="220">
                  <c:v>42585</c:v>
                </c:pt>
                <c:pt idx="221">
                  <c:v>42586</c:v>
                </c:pt>
                <c:pt idx="222">
                  <c:v>42587</c:v>
                </c:pt>
                <c:pt idx="223">
                  <c:v>42590</c:v>
                </c:pt>
                <c:pt idx="224">
                  <c:v>42591</c:v>
                </c:pt>
                <c:pt idx="225">
                  <c:v>42592</c:v>
                </c:pt>
                <c:pt idx="226">
                  <c:v>42593</c:v>
                </c:pt>
                <c:pt idx="227">
                  <c:v>42594</c:v>
                </c:pt>
                <c:pt idx="228">
                  <c:v>42597</c:v>
                </c:pt>
                <c:pt idx="229">
                  <c:v>42598</c:v>
                </c:pt>
                <c:pt idx="230">
                  <c:v>42599</c:v>
                </c:pt>
                <c:pt idx="231">
                  <c:v>42600</c:v>
                </c:pt>
                <c:pt idx="232">
                  <c:v>42601</c:v>
                </c:pt>
                <c:pt idx="233">
                  <c:v>42604</c:v>
                </c:pt>
                <c:pt idx="234">
                  <c:v>42605</c:v>
                </c:pt>
                <c:pt idx="235">
                  <c:v>42606</c:v>
                </c:pt>
                <c:pt idx="236">
                  <c:v>42607</c:v>
                </c:pt>
                <c:pt idx="237">
                  <c:v>42608</c:v>
                </c:pt>
                <c:pt idx="238">
                  <c:v>42611</c:v>
                </c:pt>
                <c:pt idx="239">
                  <c:v>42612</c:v>
                </c:pt>
                <c:pt idx="240">
                  <c:v>42613</c:v>
                </c:pt>
                <c:pt idx="241">
                  <c:v>42614</c:v>
                </c:pt>
                <c:pt idx="242">
                  <c:v>42615</c:v>
                </c:pt>
                <c:pt idx="243">
                  <c:v>42618</c:v>
                </c:pt>
                <c:pt idx="244">
                  <c:v>42619</c:v>
                </c:pt>
                <c:pt idx="245">
                  <c:v>42620</c:v>
                </c:pt>
                <c:pt idx="246">
                  <c:v>42621</c:v>
                </c:pt>
                <c:pt idx="247">
                  <c:v>42622</c:v>
                </c:pt>
                <c:pt idx="248">
                  <c:v>42625</c:v>
                </c:pt>
                <c:pt idx="249">
                  <c:v>42626</c:v>
                </c:pt>
                <c:pt idx="250">
                  <c:v>42627</c:v>
                </c:pt>
                <c:pt idx="251">
                  <c:v>42628</c:v>
                </c:pt>
                <c:pt idx="252">
                  <c:v>42629</c:v>
                </c:pt>
                <c:pt idx="253">
                  <c:v>42632</c:v>
                </c:pt>
                <c:pt idx="254">
                  <c:v>42633</c:v>
                </c:pt>
                <c:pt idx="255">
                  <c:v>42634</c:v>
                </c:pt>
                <c:pt idx="256">
                  <c:v>42635</c:v>
                </c:pt>
                <c:pt idx="257">
                  <c:v>42636</c:v>
                </c:pt>
                <c:pt idx="258">
                  <c:v>42639</c:v>
                </c:pt>
                <c:pt idx="259">
                  <c:v>42640</c:v>
                </c:pt>
                <c:pt idx="260">
                  <c:v>42641</c:v>
                </c:pt>
                <c:pt idx="261">
                  <c:v>42642</c:v>
                </c:pt>
                <c:pt idx="262">
                  <c:v>42643</c:v>
                </c:pt>
                <c:pt idx="263">
                  <c:v>42646</c:v>
                </c:pt>
                <c:pt idx="264">
                  <c:v>42647</c:v>
                </c:pt>
                <c:pt idx="265">
                  <c:v>42648</c:v>
                </c:pt>
                <c:pt idx="266">
                  <c:v>42649</c:v>
                </c:pt>
                <c:pt idx="267">
                  <c:v>42650</c:v>
                </c:pt>
                <c:pt idx="268">
                  <c:v>42653</c:v>
                </c:pt>
                <c:pt idx="269">
                  <c:v>42654</c:v>
                </c:pt>
                <c:pt idx="270">
                  <c:v>42655</c:v>
                </c:pt>
                <c:pt idx="271">
                  <c:v>42656</c:v>
                </c:pt>
                <c:pt idx="272">
                  <c:v>42657</c:v>
                </c:pt>
                <c:pt idx="273">
                  <c:v>42660</c:v>
                </c:pt>
                <c:pt idx="274">
                  <c:v>42661</c:v>
                </c:pt>
                <c:pt idx="275">
                  <c:v>42662</c:v>
                </c:pt>
                <c:pt idx="276">
                  <c:v>42663</c:v>
                </c:pt>
                <c:pt idx="277">
                  <c:v>42664</c:v>
                </c:pt>
                <c:pt idx="278">
                  <c:v>42667</c:v>
                </c:pt>
                <c:pt idx="279">
                  <c:v>42668</c:v>
                </c:pt>
                <c:pt idx="280">
                  <c:v>42669</c:v>
                </c:pt>
                <c:pt idx="281">
                  <c:v>42670</c:v>
                </c:pt>
                <c:pt idx="282">
                  <c:v>42671</c:v>
                </c:pt>
                <c:pt idx="283">
                  <c:v>42674</c:v>
                </c:pt>
                <c:pt idx="284">
                  <c:v>42675</c:v>
                </c:pt>
                <c:pt idx="285">
                  <c:v>42676</c:v>
                </c:pt>
                <c:pt idx="286">
                  <c:v>42677</c:v>
                </c:pt>
                <c:pt idx="287">
                  <c:v>42678</c:v>
                </c:pt>
                <c:pt idx="288">
                  <c:v>42681</c:v>
                </c:pt>
                <c:pt idx="289">
                  <c:v>42682</c:v>
                </c:pt>
                <c:pt idx="290">
                  <c:v>42683</c:v>
                </c:pt>
                <c:pt idx="291">
                  <c:v>42684</c:v>
                </c:pt>
                <c:pt idx="292">
                  <c:v>42685</c:v>
                </c:pt>
                <c:pt idx="293">
                  <c:v>42688</c:v>
                </c:pt>
                <c:pt idx="294">
                  <c:v>42689</c:v>
                </c:pt>
                <c:pt idx="295">
                  <c:v>42690</c:v>
                </c:pt>
                <c:pt idx="296">
                  <c:v>42691</c:v>
                </c:pt>
                <c:pt idx="297">
                  <c:v>42692</c:v>
                </c:pt>
                <c:pt idx="298">
                  <c:v>42695</c:v>
                </c:pt>
                <c:pt idx="299">
                  <c:v>42696</c:v>
                </c:pt>
                <c:pt idx="300">
                  <c:v>42697</c:v>
                </c:pt>
                <c:pt idx="301">
                  <c:v>42698</c:v>
                </c:pt>
                <c:pt idx="302">
                  <c:v>42699</c:v>
                </c:pt>
                <c:pt idx="303">
                  <c:v>42702</c:v>
                </c:pt>
                <c:pt idx="304">
                  <c:v>42703</c:v>
                </c:pt>
                <c:pt idx="305">
                  <c:v>42704</c:v>
                </c:pt>
                <c:pt idx="306">
                  <c:v>42705</c:v>
                </c:pt>
                <c:pt idx="307">
                  <c:v>42706</c:v>
                </c:pt>
                <c:pt idx="308">
                  <c:v>42709</c:v>
                </c:pt>
                <c:pt idx="309">
                  <c:v>42710</c:v>
                </c:pt>
                <c:pt idx="310">
                  <c:v>42711</c:v>
                </c:pt>
                <c:pt idx="311">
                  <c:v>42712</c:v>
                </c:pt>
                <c:pt idx="312">
                  <c:v>42713</c:v>
                </c:pt>
                <c:pt idx="313">
                  <c:v>42716</c:v>
                </c:pt>
                <c:pt idx="314">
                  <c:v>42717</c:v>
                </c:pt>
                <c:pt idx="315">
                  <c:v>42718</c:v>
                </c:pt>
                <c:pt idx="316">
                  <c:v>42719</c:v>
                </c:pt>
                <c:pt idx="317">
                  <c:v>42720</c:v>
                </c:pt>
                <c:pt idx="318">
                  <c:v>42723</c:v>
                </c:pt>
                <c:pt idx="319">
                  <c:v>42724</c:v>
                </c:pt>
                <c:pt idx="320">
                  <c:v>42725</c:v>
                </c:pt>
                <c:pt idx="321">
                  <c:v>42726</c:v>
                </c:pt>
                <c:pt idx="322">
                  <c:v>42727</c:v>
                </c:pt>
                <c:pt idx="323">
                  <c:v>42731</c:v>
                </c:pt>
                <c:pt idx="324">
                  <c:v>42732</c:v>
                </c:pt>
                <c:pt idx="325">
                  <c:v>42733</c:v>
                </c:pt>
                <c:pt idx="326">
                  <c:v>42734</c:v>
                </c:pt>
                <c:pt idx="327">
                  <c:v>42737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42751</c:v>
                </c:pt>
                <c:pt idx="338">
                  <c:v>42752</c:v>
                </c:pt>
                <c:pt idx="339">
                  <c:v>42753</c:v>
                </c:pt>
                <c:pt idx="340">
                  <c:v>42754</c:v>
                </c:pt>
                <c:pt idx="341">
                  <c:v>42755</c:v>
                </c:pt>
                <c:pt idx="342">
                  <c:v>42758</c:v>
                </c:pt>
                <c:pt idx="343">
                  <c:v>42759</c:v>
                </c:pt>
                <c:pt idx="344">
                  <c:v>42760</c:v>
                </c:pt>
                <c:pt idx="345">
                  <c:v>42761</c:v>
                </c:pt>
                <c:pt idx="346">
                  <c:v>42762</c:v>
                </c:pt>
                <c:pt idx="347">
                  <c:v>42765</c:v>
                </c:pt>
                <c:pt idx="348">
                  <c:v>42766</c:v>
                </c:pt>
                <c:pt idx="349">
                  <c:v>42767</c:v>
                </c:pt>
                <c:pt idx="350">
                  <c:v>42768</c:v>
                </c:pt>
                <c:pt idx="351">
                  <c:v>42769</c:v>
                </c:pt>
                <c:pt idx="352">
                  <c:v>42772</c:v>
                </c:pt>
                <c:pt idx="353">
                  <c:v>42773</c:v>
                </c:pt>
                <c:pt idx="354">
                  <c:v>42774</c:v>
                </c:pt>
                <c:pt idx="355">
                  <c:v>42775</c:v>
                </c:pt>
                <c:pt idx="356">
                  <c:v>42776</c:v>
                </c:pt>
                <c:pt idx="357">
                  <c:v>42779</c:v>
                </c:pt>
                <c:pt idx="358">
                  <c:v>42780</c:v>
                </c:pt>
                <c:pt idx="359">
                  <c:v>42781</c:v>
                </c:pt>
                <c:pt idx="360">
                  <c:v>42782</c:v>
                </c:pt>
                <c:pt idx="361">
                  <c:v>42783</c:v>
                </c:pt>
                <c:pt idx="362">
                  <c:v>42786</c:v>
                </c:pt>
                <c:pt idx="363">
                  <c:v>42787</c:v>
                </c:pt>
                <c:pt idx="364">
                  <c:v>42788</c:v>
                </c:pt>
                <c:pt idx="365">
                  <c:v>42789</c:v>
                </c:pt>
                <c:pt idx="366">
                  <c:v>42790</c:v>
                </c:pt>
                <c:pt idx="367">
                  <c:v>42793</c:v>
                </c:pt>
                <c:pt idx="368">
                  <c:v>42794</c:v>
                </c:pt>
                <c:pt idx="369">
                  <c:v>42795</c:v>
                </c:pt>
                <c:pt idx="370">
                  <c:v>42796</c:v>
                </c:pt>
                <c:pt idx="371">
                  <c:v>42797</c:v>
                </c:pt>
                <c:pt idx="372">
                  <c:v>42800</c:v>
                </c:pt>
                <c:pt idx="373">
                  <c:v>42801</c:v>
                </c:pt>
                <c:pt idx="374">
                  <c:v>42802</c:v>
                </c:pt>
                <c:pt idx="375">
                  <c:v>42803</c:v>
                </c:pt>
                <c:pt idx="376">
                  <c:v>42804</c:v>
                </c:pt>
                <c:pt idx="377">
                  <c:v>42807</c:v>
                </c:pt>
                <c:pt idx="378">
                  <c:v>42808</c:v>
                </c:pt>
                <c:pt idx="379">
                  <c:v>42809</c:v>
                </c:pt>
                <c:pt idx="380">
                  <c:v>42810</c:v>
                </c:pt>
                <c:pt idx="381">
                  <c:v>42811</c:v>
                </c:pt>
                <c:pt idx="382">
                  <c:v>42814</c:v>
                </c:pt>
                <c:pt idx="383">
                  <c:v>42815</c:v>
                </c:pt>
                <c:pt idx="384">
                  <c:v>42816</c:v>
                </c:pt>
                <c:pt idx="385">
                  <c:v>42817</c:v>
                </c:pt>
                <c:pt idx="386">
                  <c:v>42818</c:v>
                </c:pt>
                <c:pt idx="387">
                  <c:v>42821</c:v>
                </c:pt>
                <c:pt idx="388">
                  <c:v>42822</c:v>
                </c:pt>
                <c:pt idx="389">
                  <c:v>42823</c:v>
                </c:pt>
                <c:pt idx="390">
                  <c:v>42824</c:v>
                </c:pt>
                <c:pt idx="391">
                  <c:v>42825</c:v>
                </c:pt>
                <c:pt idx="392">
                  <c:v>42828</c:v>
                </c:pt>
                <c:pt idx="393">
                  <c:v>42829</c:v>
                </c:pt>
                <c:pt idx="394">
                  <c:v>42830</c:v>
                </c:pt>
                <c:pt idx="395">
                  <c:v>42831</c:v>
                </c:pt>
                <c:pt idx="396">
                  <c:v>42832</c:v>
                </c:pt>
                <c:pt idx="397">
                  <c:v>42835</c:v>
                </c:pt>
                <c:pt idx="398">
                  <c:v>42836</c:v>
                </c:pt>
                <c:pt idx="399">
                  <c:v>42837</c:v>
                </c:pt>
                <c:pt idx="400">
                  <c:v>42838</c:v>
                </c:pt>
                <c:pt idx="401">
                  <c:v>42843</c:v>
                </c:pt>
                <c:pt idx="402">
                  <c:v>42844</c:v>
                </c:pt>
                <c:pt idx="403">
                  <c:v>42845</c:v>
                </c:pt>
                <c:pt idx="404">
                  <c:v>42846</c:v>
                </c:pt>
                <c:pt idx="405">
                  <c:v>42849</c:v>
                </c:pt>
                <c:pt idx="406">
                  <c:v>42850</c:v>
                </c:pt>
                <c:pt idx="407">
                  <c:v>42851</c:v>
                </c:pt>
                <c:pt idx="408">
                  <c:v>42852</c:v>
                </c:pt>
                <c:pt idx="409">
                  <c:v>42853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42884</c:v>
                </c:pt>
                <c:pt idx="430">
                  <c:v>42885</c:v>
                </c:pt>
                <c:pt idx="431">
                  <c:v>42886</c:v>
                </c:pt>
                <c:pt idx="432">
                  <c:v>42887</c:v>
                </c:pt>
                <c:pt idx="433">
                  <c:v>42888</c:v>
                </c:pt>
                <c:pt idx="434">
                  <c:v>42891</c:v>
                </c:pt>
                <c:pt idx="435">
                  <c:v>42892</c:v>
                </c:pt>
                <c:pt idx="436">
                  <c:v>42893</c:v>
                </c:pt>
                <c:pt idx="437">
                  <c:v>42894</c:v>
                </c:pt>
                <c:pt idx="438">
                  <c:v>42895</c:v>
                </c:pt>
                <c:pt idx="439">
                  <c:v>42898</c:v>
                </c:pt>
                <c:pt idx="440">
                  <c:v>42899</c:v>
                </c:pt>
                <c:pt idx="441">
                  <c:v>42900</c:v>
                </c:pt>
                <c:pt idx="442">
                  <c:v>42901</c:v>
                </c:pt>
                <c:pt idx="443">
                  <c:v>42902</c:v>
                </c:pt>
                <c:pt idx="444">
                  <c:v>42905</c:v>
                </c:pt>
                <c:pt idx="445">
                  <c:v>42906</c:v>
                </c:pt>
                <c:pt idx="446">
                  <c:v>42907</c:v>
                </c:pt>
                <c:pt idx="447">
                  <c:v>42908</c:v>
                </c:pt>
                <c:pt idx="448">
                  <c:v>42909</c:v>
                </c:pt>
                <c:pt idx="449">
                  <c:v>42912</c:v>
                </c:pt>
                <c:pt idx="450">
                  <c:v>42913</c:v>
                </c:pt>
                <c:pt idx="451">
                  <c:v>42914</c:v>
                </c:pt>
                <c:pt idx="452">
                  <c:v>42915</c:v>
                </c:pt>
                <c:pt idx="453">
                  <c:v>42916</c:v>
                </c:pt>
                <c:pt idx="454">
                  <c:v>42919</c:v>
                </c:pt>
                <c:pt idx="455">
                  <c:v>42920</c:v>
                </c:pt>
                <c:pt idx="456">
                  <c:v>42921</c:v>
                </c:pt>
                <c:pt idx="457">
                  <c:v>42922</c:v>
                </c:pt>
                <c:pt idx="458">
                  <c:v>42923</c:v>
                </c:pt>
                <c:pt idx="459">
                  <c:v>42926</c:v>
                </c:pt>
                <c:pt idx="460">
                  <c:v>42927</c:v>
                </c:pt>
                <c:pt idx="461">
                  <c:v>42928</c:v>
                </c:pt>
                <c:pt idx="462">
                  <c:v>42929</c:v>
                </c:pt>
                <c:pt idx="463">
                  <c:v>42930</c:v>
                </c:pt>
                <c:pt idx="464">
                  <c:v>42933</c:v>
                </c:pt>
                <c:pt idx="465">
                  <c:v>42934</c:v>
                </c:pt>
                <c:pt idx="466">
                  <c:v>42935</c:v>
                </c:pt>
                <c:pt idx="467">
                  <c:v>42936</c:v>
                </c:pt>
                <c:pt idx="468">
                  <c:v>42937</c:v>
                </c:pt>
                <c:pt idx="469">
                  <c:v>42940</c:v>
                </c:pt>
                <c:pt idx="470">
                  <c:v>42941</c:v>
                </c:pt>
                <c:pt idx="471">
                  <c:v>42942</c:v>
                </c:pt>
                <c:pt idx="472">
                  <c:v>42943</c:v>
                </c:pt>
                <c:pt idx="473">
                  <c:v>42944</c:v>
                </c:pt>
                <c:pt idx="474">
                  <c:v>42947</c:v>
                </c:pt>
                <c:pt idx="475">
                  <c:v>42948</c:v>
                </c:pt>
                <c:pt idx="476">
                  <c:v>42949</c:v>
                </c:pt>
                <c:pt idx="477">
                  <c:v>42950</c:v>
                </c:pt>
                <c:pt idx="478">
                  <c:v>42951</c:v>
                </c:pt>
                <c:pt idx="479">
                  <c:v>42954</c:v>
                </c:pt>
                <c:pt idx="480">
                  <c:v>42955</c:v>
                </c:pt>
                <c:pt idx="481">
                  <c:v>42956</c:v>
                </c:pt>
                <c:pt idx="482">
                  <c:v>42957</c:v>
                </c:pt>
                <c:pt idx="483">
                  <c:v>42958</c:v>
                </c:pt>
                <c:pt idx="484">
                  <c:v>42961</c:v>
                </c:pt>
                <c:pt idx="485">
                  <c:v>42962</c:v>
                </c:pt>
                <c:pt idx="486">
                  <c:v>42963</c:v>
                </c:pt>
                <c:pt idx="487">
                  <c:v>42964</c:v>
                </c:pt>
                <c:pt idx="488">
                  <c:v>42965</c:v>
                </c:pt>
                <c:pt idx="489">
                  <c:v>42968</c:v>
                </c:pt>
                <c:pt idx="490">
                  <c:v>42969</c:v>
                </c:pt>
                <c:pt idx="491">
                  <c:v>42970</c:v>
                </c:pt>
                <c:pt idx="492">
                  <c:v>42971</c:v>
                </c:pt>
                <c:pt idx="493">
                  <c:v>42972</c:v>
                </c:pt>
                <c:pt idx="494">
                  <c:v>42975</c:v>
                </c:pt>
                <c:pt idx="495">
                  <c:v>42976</c:v>
                </c:pt>
                <c:pt idx="496">
                  <c:v>42977</c:v>
                </c:pt>
                <c:pt idx="497">
                  <c:v>42978</c:v>
                </c:pt>
                <c:pt idx="498">
                  <c:v>42979</c:v>
                </c:pt>
                <c:pt idx="499">
                  <c:v>42982</c:v>
                </c:pt>
                <c:pt idx="500">
                  <c:v>42983</c:v>
                </c:pt>
                <c:pt idx="501">
                  <c:v>42984</c:v>
                </c:pt>
                <c:pt idx="502">
                  <c:v>42985</c:v>
                </c:pt>
                <c:pt idx="503">
                  <c:v>42986</c:v>
                </c:pt>
                <c:pt idx="504">
                  <c:v>42989</c:v>
                </c:pt>
                <c:pt idx="505">
                  <c:v>42990</c:v>
                </c:pt>
                <c:pt idx="506">
                  <c:v>42991</c:v>
                </c:pt>
                <c:pt idx="507">
                  <c:v>42992</c:v>
                </c:pt>
                <c:pt idx="508">
                  <c:v>42993</c:v>
                </c:pt>
                <c:pt idx="509">
                  <c:v>42996</c:v>
                </c:pt>
                <c:pt idx="510">
                  <c:v>42997</c:v>
                </c:pt>
                <c:pt idx="511">
                  <c:v>42998</c:v>
                </c:pt>
                <c:pt idx="512">
                  <c:v>42999</c:v>
                </c:pt>
                <c:pt idx="513">
                  <c:v>43000</c:v>
                </c:pt>
                <c:pt idx="514">
                  <c:v>43003</c:v>
                </c:pt>
                <c:pt idx="515">
                  <c:v>43004</c:v>
                </c:pt>
                <c:pt idx="516">
                  <c:v>43005</c:v>
                </c:pt>
                <c:pt idx="517">
                  <c:v>43006</c:v>
                </c:pt>
                <c:pt idx="518">
                  <c:v>43013</c:v>
                </c:pt>
                <c:pt idx="519">
                  <c:v>43020</c:v>
                </c:pt>
                <c:pt idx="520">
                  <c:v>43027</c:v>
                </c:pt>
                <c:pt idx="521">
                  <c:v>43034</c:v>
                </c:pt>
                <c:pt idx="522">
                  <c:v>43041</c:v>
                </c:pt>
                <c:pt idx="523">
                  <c:v>43048</c:v>
                </c:pt>
                <c:pt idx="524">
                  <c:v>43055</c:v>
                </c:pt>
                <c:pt idx="525">
                  <c:v>43062</c:v>
                </c:pt>
                <c:pt idx="526">
                  <c:v>43069</c:v>
                </c:pt>
                <c:pt idx="527">
                  <c:v>43076</c:v>
                </c:pt>
                <c:pt idx="528">
                  <c:v>43083</c:v>
                </c:pt>
                <c:pt idx="529">
                  <c:v>43090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1.587684865818062E-3</c:v>
                </c:pt>
                <c:pt idx="1">
                  <c:v>1.5876848658979981E-3</c:v>
                </c:pt>
                <c:pt idx="2">
                  <c:v>1.587684865818062E-3</c:v>
                </c:pt>
                <c:pt idx="3">
                  <c:v>1.5876848658979981E-3</c:v>
                </c:pt>
                <c:pt idx="4">
                  <c:v>1.5876918679502694E-3</c:v>
                </c:pt>
                <c:pt idx="5">
                  <c:v>1.5876848658979981E-3</c:v>
                </c:pt>
                <c:pt idx="6">
                  <c:v>1.5876848658979981E-3</c:v>
                </c:pt>
                <c:pt idx="7">
                  <c:v>1.587684865818062E-3</c:v>
                </c:pt>
                <c:pt idx="8">
                  <c:v>1.5876848658979981E-3</c:v>
                </c:pt>
                <c:pt idx="9">
                  <c:v>1.587691867923624E-3</c:v>
                </c:pt>
                <c:pt idx="10">
                  <c:v>1.5876848658979981E-3</c:v>
                </c:pt>
                <c:pt idx="11">
                  <c:v>1.5876848658979981E-3</c:v>
                </c:pt>
                <c:pt idx="12">
                  <c:v>1.587684865818062E-3</c:v>
                </c:pt>
                <c:pt idx="13">
                  <c:v>1.587684865818062E-3</c:v>
                </c:pt>
                <c:pt idx="14">
                  <c:v>1.5876918679502694E-3</c:v>
                </c:pt>
                <c:pt idx="15">
                  <c:v>1.5876848658979981E-3</c:v>
                </c:pt>
                <c:pt idx="16">
                  <c:v>1.5876848658979981E-3</c:v>
                </c:pt>
                <c:pt idx="17">
                  <c:v>1.5876848658979981E-3</c:v>
                </c:pt>
                <c:pt idx="18">
                  <c:v>1.587684865818062E-3</c:v>
                </c:pt>
                <c:pt idx="19">
                  <c:v>1.5876918679502694E-3</c:v>
                </c:pt>
                <c:pt idx="20">
                  <c:v>1.587684865818062E-3</c:v>
                </c:pt>
                <c:pt idx="21">
                  <c:v>1.5876848658979981E-3</c:v>
                </c:pt>
                <c:pt idx="22">
                  <c:v>1.587684865818062E-3</c:v>
                </c:pt>
                <c:pt idx="23">
                  <c:v>1.5876848658979981E-3</c:v>
                </c:pt>
                <c:pt idx="24">
                  <c:v>1.5876918679502694E-3</c:v>
                </c:pt>
                <c:pt idx="25">
                  <c:v>1.5876848658979981E-3</c:v>
                </c:pt>
                <c:pt idx="26">
                  <c:v>1.5876848658979981E-3</c:v>
                </c:pt>
                <c:pt idx="27">
                  <c:v>1.5876848658979981E-3</c:v>
                </c:pt>
                <c:pt idx="28">
                  <c:v>1.587684865818062E-3</c:v>
                </c:pt>
                <c:pt idx="29">
                  <c:v>1.5876918679502694E-3</c:v>
                </c:pt>
                <c:pt idx="30">
                  <c:v>1.5876848658979981E-3</c:v>
                </c:pt>
                <c:pt idx="31">
                  <c:v>1.5876848658979981E-3</c:v>
                </c:pt>
                <c:pt idx="32">
                  <c:v>1.587684865818062E-3</c:v>
                </c:pt>
                <c:pt idx="33">
                  <c:v>1.587684865818062E-3</c:v>
                </c:pt>
                <c:pt idx="34">
                  <c:v>1.5876918679502694E-3</c:v>
                </c:pt>
                <c:pt idx="35">
                  <c:v>1.5876848658979981E-3</c:v>
                </c:pt>
                <c:pt idx="36">
                  <c:v>1.587684865818062E-3</c:v>
                </c:pt>
                <c:pt idx="37">
                  <c:v>1.5876848658979981E-3</c:v>
                </c:pt>
                <c:pt idx="38">
                  <c:v>1.5876848658979981E-3</c:v>
                </c:pt>
                <c:pt idx="39">
                  <c:v>1.587691867923624E-3</c:v>
                </c:pt>
                <c:pt idx="40">
                  <c:v>1.5876848658979981E-3</c:v>
                </c:pt>
                <c:pt idx="41">
                  <c:v>1.587684865818062E-3</c:v>
                </c:pt>
                <c:pt idx="42">
                  <c:v>1.5876848658979981E-3</c:v>
                </c:pt>
                <c:pt idx="43">
                  <c:v>1.5876848658979981E-3</c:v>
                </c:pt>
                <c:pt idx="44">
                  <c:v>1.5876918679502694E-3</c:v>
                </c:pt>
                <c:pt idx="45">
                  <c:v>1.5876848658979981E-3</c:v>
                </c:pt>
                <c:pt idx="46">
                  <c:v>1.5876848658979981E-3</c:v>
                </c:pt>
                <c:pt idx="47">
                  <c:v>1.5876848658979981E-3</c:v>
                </c:pt>
                <c:pt idx="48">
                  <c:v>1.587684865818062E-3</c:v>
                </c:pt>
                <c:pt idx="49">
                  <c:v>1.5876918679502694E-3</c:v>
                </c:pt>
                <c:pt idx="50">
                  <c:v>1.587684865818062E-3</c:v>
                </c:pt>
                <c:pt idx="51">
                  <c:v>1.5876848658979981E-3</c:v>
                </c:pt>
                <c:pt idx="52">
                  <c:v>1.5876848658979981E-3</c:v>
                </c:pt>
                <c:pt idx="53">
                  <c:v>1.5876848658979981E-3</c:v>
                </c:pt>
                <c:pt idx="54">
                  <c:v>1.5876918679502694E-3</c:v>
                </c:pt>
                <c:pt idx="55">
                  <c:v>1.587684865818062E-3</c:v>
                </c:pt>
                <c:pt idx="56">
                  <c:v>1.5876848658979981E-3</c:v>
                </c:pt>
                <c:pt idx="57">
                  <c:v>1.587684865818062E-3</c:v>
                </c:pt>
                <c:pt idx="58">
                  <c:v>1.587684865818062E-3</c:v>
                </c:pt>
                <c:pt idx="59">
                  <c:v>1.5876918679502694E-3</c:v>
                </c:pt>
                <c:pt idx="60">
                  <c:v>1.5876848658979981E-3</c:v>
                </c:pt>
                <c:pt idx="61">
                  <c:v>1.5876848658979981E-3</c:v>
                </c:pt>
                <c:pt idx="62">
                  <c:v>1.5876848658979981E-3</c:v>
                </c:pt>
                <c:pt idx="63">
                  <c:v>1.5855961337507551E-3</c:v>
                </c:pt>
                <c:pt idx="64">
                  <c:v>1.5828850019516949E-3</c:v>
                </c:pt>
                <c:pt idx="65">
                  <c:v>1.5817697925069041E-3</c:v>
                </c:pt>
                <c:pt idx="66">
                  <c:v>1.5806381851390938E-3</c:v>
                </c:pt>
                <c:pt idx="67">
                  <c:v>1.57774292688595E-3</c:v>
                </c:pt>
                <c:pt idx="68">
                  <c:v>1.5747556906475779E-3</c:v>
                </c:pt>
                <c:pt idx="69">
                  <c:v>1.5735386022974751E-3</c:v>
                </c:pt>
                <c:pt idx="70">
                  <c:v>1.5723094180231101E-3</c:v>
                </c:pt>
                <c:pt idx="71">
                  <c:v>1.5710687526926392E-3</c:v>
                </c:pt>
                <c:pt idx="72">
                  <c:v>1.5685590585334808E-3</c:v>
                </c:pt>
                <c:pt idx="73">
                  <c:v>1.5660035708986442E-3</c:v>
                </c:pt>
                <c:pt idx="74">
                  <c:v>1.5647147182740184E-3</c:v>
                </c:pt>
                <c:pt idx="75">
                  <c:v>1.5634180719636959E-3</c:v>
                </c:pt>
                <c:pt idx="76">
                  <c:v>1.5621142465960247E-3</c:v>
                </c:pt>
                <c:pt idx="77">
                  <c:v>1.5594924939676957E-3</c:v>
                </c:pt>
                <c:pt idx="78">
                  <c:v>1.5568394458398416E-3</c:v>
                </c:pt>
                <c:pt idx="79">
                  <c:v>1.5555089437313541E-3</c:v>
                </c:pt>
                <c:pt idx="80">
                  <c:v>1.554174950015863E-3</c:v>
                </c:pt>
                <c:pt idx="81">
                  <c:v>1.5528380794016527E-3</c:v>
                </c:pt>
                <c:pt idx="82">
                  <c:v>1.5501644960203009E-3</c:v>
                </c:pt>
                <c:pt idx="83">
                  <c:v>1.5474741186061181E-3</c:v>
                </c:pt>
                <c:pt idx="84">
                  <c:v>1.5461320817244939E-3</c:v>
                </c:pt>
                <c:pt idx="85">
                  <c:v>1.5447908554744316E-3</c:v>
                </c:pt>
                <c:pt idx="86">
                  <c:v>1.5434510542444713E-3</c:v>
                </c:pt>
                <c:pt idx="87">
                  <c:v>1.5407858696381282E-3</c:v>
                </c:pt>
                <c:pt idx="88">
                  <c:v>1.5381183923324215E-3</c:v>
                </c:pt>
                <c:pt idx="89">
                  <c:v>1.5367949354683219E-3</c:v>
                </c:pt>
                <c:pt idx="90">
                  <c:v>1.5354765913144774E-3</c:v>
                </c:pt>
                <c:pt idx="91">
                  <c:v>1.5341639742594282E-3</c:v>
                </c:pt>
                <c:pt idx="92">
                  <c:v>1.5315674197680096E-3</c:v>
                </c:pt>
                <c:pt idx="93">
                  <c:v>1.528983070233636E-3</c:v>
                </c:pt>
                <c:pt idx="94">
                  <c:v>1.527708308097786E-3</c:v>
                </c:pt>
                <c:pt idx="95">
                  <c:v>1.5264429607508845E-3</c:v>
                </c:pt>
                <c:pt idx="96">
                  <c:v>1.5251876426614075E-3</c:v>
                </c:pt>
                <c:pt idx="97">
                  <c:v>1.5227199512501954E-3</c:v>
                </c:pt>
                <c:pt idx="98">
                  <c:v>1.5202789552848373E-3</c:v>
                </c:pt>
                <c:pt idx="99">
                  <c:v>1.5190830026678981E-3</c:v>
                </c:pt>
                <c:pt idx="100">
                  <c:v>1.5179007667587285E-3</c:v>
                </c:pt>
                <c:pt idx="101">
                  <c:v>1.516732862425485E-3</c:v>
                </c:pt>
                <c:pt idx="102">
                  <c:v>1.5144542688982909E-3</c:v>
                </c:pt>
                <c:pt idx="103">
                  <c:v>1.5122168507009093E-3</c:v>
                </c:pt>
                <c:pt idx="104">
                  <c:v>1.51112982223367E-3</c:v>
                </c:pt>
                <c:pt idx="105">
                  <c:v>1.5100608126328297E-3</c:v>
                </c:pt>
                <c:pt idx="106">
                  <c:v>1.5090104366066726E-3</c:v>
                </c:pt>
                <c:pt idx="107">
                  <c:v>1.5069811774992559E-3</c:v>
                </c:pt>
                <c:pt idx="108">
                  <c:v>1.5050075594569279E-3</c:v>
                </c:pt>
                <c:pt idx="109">
                  <c:v>1.5040595698501136E-3</c:v>
                </c:pt>
                <c:pt idx="110">
                  <c:v>1.5031339012683276E-3</c:v>
                </c:pt>
                <c:pt idx="111">
                  <c:v>1.5022311683399181E-3</c:v>
                </c:pt>
                <c:pt idx="112">
                  <c:v>1.5005114817068232E-3</c:v>
                </c:pt>
                <c:pt idx="113">
                  <c:v>1.4988618846079049E-3</c:v>
                </c:pt>
                <c:pt idx="114">
                  <c:v>1.4980830485722407E-3</c:v>
                </c:pt>
                <c:pt idx="115">
                  <c:v>1.4973308358001702E-3</c:v>
                </c:pt>
                <c:pt idx="116">
                  <c:v>1.4966058606002974E-3</c:v>
                </c:pt>
                <c:pt idx="117">
                  <c:v>1.4952559862280168E-3</c:v>
                </c:pt>
                <c:pt idx="118">
                  <c:v>1.4939906292088523E-3</c:v>
                </c:pt>
                <c:pt idx="119">
                  <c:v>1.4934110615349994E-3</c:v>
                </c:pt>
                <c:pt idx="120">
                  <c:v>1.4928624191234974E-3</c:v>
                </c:pt>
                <c:pt idx="121">
                  <c:v>1.4923453165227585E-3</c:v>
                </c:pt>
                <c:pt idx="122">
                  <c:v>1.4914254957698603E-3</c:v>
                </c:pt>
                <c:pt idx="123">
                  <c:v>1.4906045962348458E-3</c:v>
                </c:pt>
                <c:pt idx="124">
                  <c:v>1.4902544116335292E-3</c:v>
                </c:pt>
                <c:pt idx="125">
                  <c:v>1.4899394543732569E-3</c:v>
                </c:pt>
                <c:pt idx="126">
                  <c:v>1.4876600883653168E-3</c:v>
                </c:pt>
                <c:pt idx="127">
                  <c:v>1.4850947305511397E-3</c:v>
                </c:pt>
                <c:pt idx="128">
                  <c:v>1.4842527921921089E-3</c:v>
                </c:pt>
                <c:pt idx="129">
                  <c:v>1.4834149606279823E-3</c:v>
                </c:pt>
                <c:pt idx="130">
                  <c:v>1.4817596205496386E-3</c:v>
                </c:pt>
                <c:pt idx="131">
                  <c:v>1.4801068422087837E-3</c:v>
                </c:pt>
                <c:pt idx="132">
                  <c:v>1.47929114989509E-3</c:v>
                </c:pt>
                <c:pt idx="133">
                  <c:v>1.4784802065026525E-3</c:v>
                </c:pt>
                <c:pt idx="134">
                  <c:v>1.4776741192257248E-3</c:v>
                </c:pt>
                <c:pt idx="135">
                  <c:v>1.4760847190942172E-3</c:v>
                </c:pt>
                <c:pt idx="136">
                  <c:v>1.4745004718808019E-3</c:v>
                </c:pt>
                <c:pt idx="137">
                  <c:v>1.4737202706971431E-3</c:v>
                </c:pt>
                <c:pt idx="138">
                  <c:v>1.4729455679951542E-3</c:v>
                </c:pt>
                <c:pt idx="139">
                  <c:v>1.4721764707292806E-3</c:v>
                </c:pt>
                <c:pt idx="140">
                  <c:v>1.4706635040440119E-3</c:v>
                </c:pt>
                <c:pt idx="141">
                  <c:v>1.4691582770343103E-3</c:v>
                </c:pt>
                <c:pt idx="142">
                  <c:v>1.4684188127045417E-3</c:v>
                </c:pt>
                <c:pt idx="143">
                  <c:v>1.4676855962569846E-3</c:v>
                </c:pt>
                <c:pt idx="144">
                  <c:v>1.4669587345661483E-3</c:v>
                </c:pt>
                <c:pt idx="145">
                  <c:v>1.4655326953061376E-3</c:v>
                </c:pt>
                <c:pt idx="146">
                  <c:v>1.4641169772566798E-3</c:v>
                </c:pt>
                <c:pt idx="147">
                  <c:v>1.4634234955845926E-3</c:v>
                </c:pt>
                <c:pt idx="148">
                  <c:v>1.4627370109554505E-3</c:v>
                </c:pt>
                <c:pt idx="149">
                  <c:v>1.462057630643443E-3</c:v>
                </c:pt>
                <c:pt idx="150">
                  <c:v>1.460729012841E-3</c:v>
                </c:pt>
                <c:pt idx="151">
                  <c:v>1.459413292295153E-3</c:v>
                </c:pt>
                <c:pt idx="152">
                  <c:v>1.4587710387647945E-3</c:v>
                </c:pt>
                <c:pt idx="153">
                  <c:v>1.4581365318377948E-3</c:v>
                </c:pt>
                <c:pt idx="154">
                  <c:v>1.4575098783886631E-3</c:v>
                </c:pt>
                <c:pt idx="155">
                  <c:v>1.4562891765290686E-3</c:v>
                </c:pt>
                <c:pt idx="156">
                  <c:v>1.4550839417371009E-3</c:v>
                </c:pt>
                <c:pt idx="157">
                  <c:v>1.4544981621522624E-3</c:v>
                </c:pt>
                <c:pt idx="158">
                  <c:v>1.4539208784114521E-3</c:v>
                </c:pt>
                <c:pt idx="159">
                  <c:v>1.4533521976289876E-3</c:v>
                </c:pt>
                <c:pt idx="160">
                  <c:v>1.4522499062774585E-3</c:v>
                </c:pt>
                <c:pt idx="161">
                  <c:v>1.4511656453297661E-3</c:v>
                </c:pt>
                <c:pt idx="162">
                  <c:v>1.4506415851744947E-3</c:v>
                </c:pt>
                <c:pt idx="163">
                  <c:v>1.4501267703437293E-3</c:v>
                </c:pt>
                <c:pt idx="164">
                  <c:v>1.4496213078718512E-3</c:v>
                </c:pt>
                <c:pt idx="165">
                  <c:v>1.4486479220465753E-3</c:v>
                </c:pt>
                <c:pt idx="166">
                  <c:v>1.4476951225006474E-3</c:v>
                </c:pt>
                <c:pt idx="167">
                  <c:v>1.4472380275787344E-3</c:v>
                </c:pt>
                <c:pt idx="168">
                  <c:v>1.4467909273818691E-3</c:v>
                </c:pt>
                <c:pt idx="169">
                  <c:v>1.4463539288644967E-3</c:v>
                </c:pt>
                <c:pt idx="170">
                  <c:v>1.4455199436902433E-3</c:v>
                </c:pt>
                <c:pt idx="171">
                  <c:v>1.4447090931568596E-3</c:v>
                </c:pt>
                <c:pt idx="172">
                  <c:v>1.4443242090322883E-3</c:v>
                </c:pt>
                <c:pt idx="173">
                  <c:v>1.4439500690333062E-3</c:v>
                </c:pt>
                <c:pt idx="174">
                  <c:v>1.4435867801143587E-3</c:v>
                </c:pt>
                <c:pt idx="175">
                  <c:v>1.442902691168868E-3</c:v>
                </c:pt>
                <c:pt idx="176">
                  <c:v>1.4422442767259014E-3</c:v>
                </c:pt>
                <c:pt idx="177">
                  <c:v>1.4419368492024631E-3</c:v>
                </c:pt>
                <c:pt idx="178">
                  <c:v>1.4416409150452836E-3</c:v>
                </c:pt>
                <c:pt idx="179">
                  <c:v>1.4413565814486162E-3</c:v>
                </c:pt>
                <c:pt idx="180">
                  <c:v>1.4408328843895646E-3</c:v>
                </c:pt>
                <c:pt idx="181">
                  <c:v>1.4403373929550156E-3</c:v>
                </c:pt>
                <c:pt idx="182">
                  <c:v>1.4401126675966935E-3</c:v>
                </c:pt>
                <c:pt idx="183">
                  <c:v>1.4399001850051718E-3</c:v>
                </c:pt>
                <c:pt idx="184">
                  <c:v>1.4397000523747039E-3</c:v>
                </c:pt>
                <c:pt idx="185">
                  <c:v>1.4393472432594479E-3</c:v>
                </c:pt>
                <c:pt idx="186">
                  <c:v>1.439025161431573E-3</c:v>
                </c:pt>
                <c:pt idx="187">
                  <c:v>1.4388883839622224E-3</c:v>
                </c:pt>
                <c:pt idx="188">
                  <c:v>1.4387645985802777E-3</c:v>
                </c:pt>
                <c:pt idx="189">
                  <c:v>1.4386539126398645E-3</c:v>
                </c:pt>
                <c:pt idx="190">
                  <c:v>1.4381978656530237E-3</c:v>
                </c:pt>
                <c:pt idx="191">
                  <c:v>1.4376379455693922E-3</c:v>
                </c:pt>
                <c:pt idx="192">
                  <c:v>1.4373566778402846E-3</c:v>
                </c:pt>
                <c:pt idx="193">
                  <c:v>1.4370727648671533E-3</c:v>
                </c:pt>
                <c:pt idx="194">
                  <c:v>1.4367861153630201E-3</c:v>
                </c:pt>
                <c:pt idx="195">
                  <c:v>1.4362089677000256E-3</c:v>
                </c:pt>
                <c:pt idx="196">
                  <c:v>1.4356103258172936E-3</c:v>
                </c:pt>
                <c:pt idx="197">
                  <c:v>1.4353086238738655E-3</c:v>
                </c:pt>
                <c:pt idx="198">
                  <c:v>1.4350036376775677E-3</c:v>
                </c:pt>
                <c:pt idx="199">
                  <c:v>1.434695275701614E-3</c:v>
                </c:pt>
                <c:pt idx="200">
                  <c:v>1.4340725554529143E-3</c:v>
                </c:pt>
                <c:pt idx="201">
                  <c:v>1.433426244421554E-3</c:v>
                </c:pt>
                <c:pt idx="202">
                  <c:v>1.4330996343225877E-3</c:v>
                </c:pt>
                <c:pt idx="203">
                  <c:v>1.4327691005622256E-3</c:v>
                </c:pt>
                <c:pt idx="204">
                  <c:v>1.4324345520133619E-3</c:v>
                </c:pt>
                <c:pt idx="205">
                  <c:v>1.4317573094313474E-3</c:v>
                </c:pt>
                <c:pt idx="206">
                  <c:v>1.4310543825146738E-3</c:v>
                </c:pt>
                <c:pt idx="207">
                  <c:v>1.4306983898393355E-3</c:v>
                </c:pt>
                <c:pt idx="208">
                  <c:v>1.4303378344937556E-3</c:v>
                </c:pt>
                <c:pt idx="209">
                  <c:v>1.429972625031084E-3</c:v>
                </c:pt>
                <c:pt idx="210">
                  <c:v>1.429231910288209E-3</c:v>
                </c:pt>
                <c:pt idx="211">
                  <c:v>1.4284634206696012E-3</c:v>
                </c:pt>
                <c:pt idx="212">
                  <c:v>1.4280735713967374E-3</c:v>
                </c:pt>
                <c:pt idx="213">
                  <c:v>1.4276785201250419E-3</c:v>
                </c:pt>
                <c:pt idx="214">
                  <c:v>1.427278175807345E-3</c:v>
                </c:pt>
                <c:pt idx="215">
                  <c:v>1.4264650385698019E-3</c:v>
                </c:pt>
                <c:pt idx="216">
                  <c:v>1.4256220398589647E-3</c:v>
                </c:pt>
                <c:pt idx="217">
                  <c:v>1.4251938597276137E-3</c:v>
                </c:pt>
                <c:pt idx="218">
                  <c:v>1.4247598385086491E-3</c:v>
                </c:pt>
                <c:pt idx="219">
                  <c:v>1.4243198849950289E-3</c:v>
                </c:pt>
                <c:pt idx="220">
                  <c:v>1.4234253748757197E-3</c:v>
                </c:pt>
                <c:pt idx="221">
                  <c:v>1.4224989208155847E-3</c:v>
                </c:pt>
                <c:pt idx="222">
                  <c:v>1.4220279357246568E-3</c:v>
                </c:pt>
                <c:pt idx="223">
                  <c:v>1.4215504703773973E-3</c:v>
                </c:pt>
                <c:pt idx="224">
                  <c:v>1.4210664334868284E-3</c:v>
                </c:pt>
                <c:pt idx="225">
                  <c:v>1.420081599805556E-3</c:v>
                </c:pt>
                <c:pt idx="226">
                  <c:v>1.4190627443522175E-3</c:v>
                </c:pt>
                <c:pt idx="227">
                  <c:v>1.418544480120687E-3</c:v>
                </c:pt>
                <c:pt idx="228">
                  <c:v>1.4180190965440431E-3</c:v>
                </c:pt>
                <c:pt idx="229">
                  <c:v>1.4174865021754357E-3</c:v>
                </c:pt>
                <c:pt idx="230">
                  <c:v>1.416402393932259E-3</c:v>
                </c:pt>
                <c:pt idx="231">
                  <c:v>1.4152821914414915E-3</c:v>
                </c:pt>
                <c:pt idx="232">
                  <c:v>1.4147121738883328E-3</c:v>
                </c:pt>
                <c:pt idx="233">
                  <c:v>1.4141343977414067E-3</c:v>
                </c:pt>
                <c:pt idx="234">
                  <c:v>1.4135487717936712E-3</c:v>
                </c:pt>
                <c:pt idx="235">
                  <c:v>1.4123564379353581E-3</c:v>
                </c:pt>
                <c:pt idx="236">
                  <c:v>1.4111259428162271E-3</c:v>
                </c:pt>
                <c:pt idx="237">
                  <c:v>1.4104996977604145E-3</c:v>
                </c:pt>
                <c:pt idx="238">
                  <c:v>1.4098650551019887E-3</c:v>
                </c:pt>
                <c:pt idx="239">
                  <c:v>1.4092219232342273E-3</c:v>
                </c:pt>
                <c:pt idx="240">
                  <c:v>1.4079124123878017E-3</c:v>
                </c:pt>
                <c:pt idx="241">
                  <c:v>1.4065626793691166E-3</c:v>
                </c:pt>
                <c:pt idx="242">
                  <c:v>1.4058757327095606E-3</c:v>
                </c:pt>
                <c:pt idx="243">
                  <c:v>1.4051797491188012E-3</c:v>
                </c:pt>
                <c:pt idx="244">
                  <c:v>1.4044746373897965E-3</c:v>
                </c:pt>
                <c:pt idx="245">
                  <c:v>1.4030389979158286E-3</c:v>
                </c:pt>
                <c:pt idx="246">
                  <c:v>1.4015610819129165E-3</c:v>
                </c:pt>
                <c:pt idx="247">
                  <c:v>1.4008089593886552E-3</c:v>
                </c:pt>
                <c:pt idx="248">
                  <c:v>1.4000471608444087E-3</c:v>
                </c:pt>
                <c:pt idx="249">
                  <c:v>1.3992755949132629E-3</c:v>
                </c:pt>
                <c:pt idx="250">
                  <c:v>1.3977048751723231E-3</c:v>
                </c:pt>
                <c:pt idx="251">
                  <c:v>1.3960898312603831E-3</c:v>
                </c:pt>
                <c:pt idx="252">
                  <c:v>1.395268058770327E-3</c:v>
                </c:pt>
                <c:pt idx="253">
                  <c:v>1.3944359710915677E-3</c:v>
                </c:pt>
                <c:pt idx="254">
                  <c:v>1.3935934768571911E-3</c:v>
                </c:pt>
                <c:pt idx="255">
                  <c:v>1.3918787248101694E-3</c:v>
                </c:pt>
                <c:pt idx="256">
                  <c:v>1.3903599908182684E-3</c:v>
                </c:pt>
                <c:pt idx="257">
                  <c:v>1.3903274606796856E-3</c:v>
                </c:pt>
                <c:pt idx="258">
                  <c:v>1.3908564508913202E-3</c:v>
                </c:pt>
                <c:pt idx="259">
                  <c:v>1.3919529669692565E-3</c:v>
                </c:pt>
                <c:pt idx="260">
                  <c:v>1.3960731939821613E-3</c:v>
                </c:pt>
                <c:pt idx="261">
                  <c:v>1.4021344018644299E-3</c:v>
                </c:pt>
                <c:pt idx="262">
                  <c:v>1.4061586311342467E-3</c:v>
                </c:pt>
                <c:pt idx="263">
                  <c:v>1.4107864197665521E-3</c:v>
                </c:pt>
                <c:pt idx="264">
                  <c:v>1.4160237733573666E-3</c:v>
                </c:pt>
                <c:pt idx="265">
                  <c:v>1.4285660604862471E-3</c:v>
                </c:pt>
                <c:pt idx="266">
                  <c:v>1.4431889491461902E-3</c:v>
                </c:pt>
                <c:pt idx="267">
                  <c:v>1.4515642114698579E-3</c:v>
                </c:pt>
                <c:pt idx="268">
                  <c:v>1.4605850724080938E-3</c:v>
                </c:pt>
                <c:pt idx="269">
                  <c:v>1.4702575374769822E-3</c:v>
                </c:pt>
                <c:pt idx="270">
                  <c:v>1.4918106915118301E-3</c:v>
                </c:pt>
                <c:pt idx="271">
                  <c:v>1.5155835521785122E-3</c:v>
                </c:pt>
                <c:pt idx="272">
                  <c:v>1.5286041225603952E-3</c:v>
                </c:pt>
                <c:pt idx="273">
                  <c:v>1.5423123309687981E-3</c:v>
                </c:pt>
                <c:pt idx="274">
                  <c:v>1.556714182919805E-3</c:v>
                </c:pt>
                <c:pt idx="275">
                  <c:v>1.5878670638613812E-3</c:v>
                </c:pt>
                <c:pt idx="276">
                  <c:v>1.6254360315315353E-3</c:v>
                </c:pt>
                <c:pt idx="277">
                  <c:v>1.6503049188809626E-3</c:v>
                </c:pt>
                <c:pt idx="278">
                  <c:v>1.6740787975066951E-3</c:v>
                </c:pt>
                <c:pt idx="279">
                  <c:v>1.6967448598936841E-3</c:v>
                </c:pt>
                <c:pt idx="280">
                  <c:v>1.7383286179040169E-3</c:v>
                </c:pt>
                <c:pt idx="281">
                  <c:v>1.7760747903583507E-3</c:v>
                </c:pt>
                <c:pt idx="282">
                  <c:v>1.7930096545093477E-3</c:v>
                </c:pt>
                <c:pt idx="283">
                  <c:v>1.8087598558924611E-3</c:v>
                </c:pt>
                <c:pt idx="284">
                  <c:v>1.8233125867528344E-3</c:v>
                </c:pt>
                <c:pt idx="285">
                  <c:v>1.8483719314588143E-3</c:v>
                </c:pt>
                <c:pt idx="286">
                  <c:v>1.8692926508290242E-3</c:v>
                </c:pt>
                <c:pt idx="287">
                  <c:v>1.8776659136321427E-3</c:v>
                </c:pt>
                <c:pt idx="288">
                  <c:v>1.8847648598629974E-3</c:v>
                </c:pt>
                <c:pt idx="289">
                  <c:v>1.8905766818466674E-3</c:v>
                </c:pt>
                <c:pt idx="290">
                  <c:v>1.8978558787718924E-3</c:v>
                </c:pt>
                <c:pt idx="291">
                  <c:v>1.9006965754098104E-3</c:v>
                </c:pt>
                <c:pt idx="292">
                  <c:v>1.8998806622327891E-3</c:v>
                </c:pt>
                <c:pt idx="293">
                  <c:v>1.8977007793186118E-3</c:v>
                </c:pt>
                <c:pt idx="294">
                  <c:v>1.8941441191522301E-3</c:v>
                </c:pt>
                <c:pt idx="295">
                  <c:v>1.8823873462103791E-3</c:v>
                </c:pt>
                <c:pt idx="296">
                  <c:v>1.865893555503817E-3</c:v>
                </c:pt>
                <c:pt idx="297">
                  <c:v>1.8552608964306216E-3</c:v>
                </c:pt>
                <c:pt idx="298">
                  <c:v>1.8431746153346751E-3</c:v>
                </c:pt>
                <c:pt idx="299">
                  <c:v>1.8312184428825873E-3</c:v>
                </c:pt>
                <c:pt idx="300">
                  <c:v>1.8115858359823989E-3</c:v>
                </c:pt>
                <c:pt idx="301">
                  <c:v>1.7945424968424106E-3</c:v>
                </c:pt>
                <c:pt idx="302">
                  <c:v>1.7873490592368313E-3</c:v>
                </c:pt>
                <c:pt idx="303">
                  <c:v>1.7809617806108236E-3</c:v>
                </c:pt>
                <c:pt idx="304">
                  <c:v>1.7753886305094113E-3</c:v>
                </c:pt>
                <c:pt idx="305">
                  <c:v>1.7670046134821149E-3</c:v>
                </c:pt>
                <c:pt idx="306">
                  <c:v>1.7613967088880855E-3</c:v>
                </c:pt>
                <c:pt idx="307">
                  <c:v>1.7600137465834109E-3</c:v>
                </c:pt>
                <c:pt idx="308">
                  <c:v>1.7594927308728359E-3</c:v>
                </c:pt>
                <c:pt idx="309">
                  <c:v>1.7598416313813203E-3</c:v>
                </c:pt>
                <c:pt idx="310">
                  <c:v>1.7634876404226674E-3</c:v>
                </c:pt>
                <c:pt idx="311">
                  <c:v>1.7700957905031345E-3</c:v>
                </c:pt>
                <c:pt idx="312">
                  <c:v>1.7749138180800372E-3</c:v>
                </c:pt>
                <c:pt idx="313">
                  <c:v>1.7806495803451838E-3</c:v>
                </c:pt>
                <c:pt idx="314">
                  <c:v>1.7873110468435982E-3</c:v>
                </c:pt>
                <c:pt idx="315">
                  <c:v>1.8037685474325826E-3</c:v>
                </c:pt>
                <c:pt idx="316">
                  <c:v>1.8233733515859996E-3</c:v>
                </c:pt>
                <c:pt idx="317">
                  <c:v>1.8347828862630422E-3</c:v>
                </c:pt>
                <c:pt idx="318">
                  <c:v>1.8471659438024091E-3</c:v>
                </c:pt>
                <c:pt idx="319">
                  <c:v>1.8605304942287404E-3</c:v>
                </c:pt>
                <c:pt idx="320">
                  <c:v>1.8989340940289701E-3</c:v>
                </c:pt>
                <c:pt idx="321">
                  <c:v>1.9420469602859924E-3</c:v>
                </c:pt>
                <c:pt idx="322">
                  <c:v>1.959616769813266E-3</c:v>
                </c:pt>
                <c:pt idx="323">
                  <c:v>1.9763581163623201E-3</c:v>
                </c:pt>
                <c:pt idx="324">
                  <c:v>2.0070502287605763E-3</c:v>
                </c:pt>
                <c:pt idx="325">
                  <c:v>2.0348779658085903E-3</c:v>
                </c:pt>
                <c:pt idx="326">
                  <c:v>2.0473563172007658E-3</c:v>
                </c:pt>
                <c:pt idx="327">
                  <c:v>2.0589579333485375E-3</c:v>
                </c:pt>
                <c:pt idx="328">
                  <c:v>2.0696747690873707E-3</c:v>
                </c:pt>
                <c:pt idx="329">
                  <c:v>2.0881310571319034E-3</c:v>
                </c:pt>
                <c:pt idx="330">
                  <c:v>2.1035333999464001E-3</c:v>
                </c:pt>
                <c:pt idx="331">
                  <c:v>2.1097056529750802E-3</c:v>
                </c:pt>
                <c:pt idx="332">
                  <c:v>2.1149448535684456E-3</c:v>
                </c:pt>
                <c:pt idx="333">
                  <c:v>2.1192429562422177E-3</c:v>
                </c:pt>
                <c:pt idx="334">
                  <c:v>2.1246744818181895E-3</c:v>
                </c:pt>
                <c:pt idx="335">
                  <c:v>2.1268634827720234E-3</c:v>
                </c:pt>
                <c:pt idx="336">
                  <c:v>2.1263354168610249E-3</c:v>
                </c:pt>
                <c:pt idx="337">
                  <c:v>2.1248179814037371E-3</c:v>
                </c:pt>
                <c:pt idx="338">
                  <c:v>2.1223031311556895E-3</c:v>
                </c:pt>
                <c:pt idx="339">
                  <c:v>2.1139209011256099E-3</c:v>
                </c:pt>
                <c:pt idx="340">
                  <c:v>2.1021086770467434E-3</c:v>
                </c:pt>
                <c:pt idx="341">
                  <c:v>2.0946968060897575E-3</c:v>
                </c:pt>
                <c:pt idx="342">
                  <c:v>2.0872963566365144E-3</c:v>
                </c:pt>
                <c:pt idx="343">
                  <c:v>2.0801194962505321E-3</c:v>
                </c:pt>
                <c:pt idx="344">
                  <c:v>2.0665344216386217E-3</c:v>
                </c:pt>
                <c:pt idx="345">
                  <c:v>2.0536938926252191E-3</c:v>
                </c:pt>
                <c:pt idx="346">
                  <c:v>2.047669438249855E-3</c:v>
                </c:pt>
                <c:pt idx="347">
                  <c:v>2.0418823571155542E-3</c:v>
                </c:pt>
                <c:pt idx="348">
                  <c:v>2.0363349468244252E-3</c:v>
                </c:pt>
                <c:pt idx="349">
                  <c:v>2.0260619182366213E-3</c:v>
                </c:pt>
                <c:pt idx="350">
                  <c:v>2.0165879611777626E-3</c:v>
                </c:pt>
                <c:pt idx="351">
                  <c:v>2.0122733656169345E-3</c:v>
                </c:pt>
                <c:pt idx="352">
                  <c:v>2.0082122252329526E-3</c:v>
                </c:pt>
                <c:pt idx="353">
                  <c:v>2.0044068372282453E-3</c:v>
                </c:pt>
                <c:pt idx="354">
                  <c:v>1.9976711419467108E-3</c:v>
                </c:pt>
                <c:pt idx="355">
                  <c:v>1.9917887587261873E-3</c:v>
                </c:pt>
                <c:pt idx="356">
                  <c:v>1.9892965943313357E-3</c:v>
                </c:pt>
                <c:pt idx="357">
                  <c:v>1.9870739668892412E-3</c:v>
                </c:pt>
                <c:pt idx="358">
                  <c:v>1.9851231736822683E-3</c:v>
                </c:pt>
                <c:pt idx="359">
                  <c:v>1.9821501022132537E-3</c:v>
                </c:pt>
                <c:pt idx="360">
                  <c:v>1.9800842919703854E-3</c:v>
                </c:pt>
                <c:pt idx="361">
                  <c:v>1.9795271312528229E-3</c:v>
                </c:pt>
                <c:pt idx="362">
                  <c:v>1.9792555892639285E-3</c:v>
                </c:pt>
                <c:pt idx="363">
                  <c:v>1.9792719633660028E-3</c:v>
                </c:pt>
                <c:pt idx="364">
                  <c:v>1.9801895298687811E-3</c:v>
                </c:pt>
                <c:pt idx="365">
                  <c:v>1.9818613102629001E-3</c:v>
                </c:pt>
                <c:pt idx="366">
                  <c:v>1.9830897834260952E-3</c:v>
                </c:pt>
                <c:pt idx="367">
                  <c:v>1.9845532394224819E-3</c:v>
                </c:pt>
                <c:pt idx="368">
                  <c:v>1.9862534785719532E-3</c:v>
                </c:pt>
                <c:pt idx="369">
                  <c:v>1.9904632422029778E-3</c:v>
                </c:pt>
                <c:pt idx="370">
                  <c:v>1.9954582771752882E-3</c:v>
                </c:pt>
                <c:pt idx="371">
                  <c:v>1.9983694393665985E-3</c:v>
                </c:pt>
                <c:pt idx="372">
                  <c:v>2.0015281875096491E-3</c:v>
                </c:pt>
                <c:pt idx="373">
                  <c:v>2.0049363220042693E-3</c:v>
                </c:pt>
                <c:pt idx="374">
                  <c:v>2.0126041326307131E-3</c:v>
                </c:pt>
                <c:pt idx="375">
                  <c:v>2.021098732614135E-3</c:v>
                </c:pt>
                <c:pt idx="376">
                  <c:v>2.0257808056634019E-3</c:v>
                </c:pt>
                <c:pt idx="377">
                  <c:v>2.0307230677030219E-3</c:v>
                </c:pt>
                <c:pt idx="378">
                  <c:v>2.0359273192926963E-3</c:v>
                </c:pt>
                <c:pt idx="379">
                  <c:v>2.0472297648588267E-3</c:v>
                </c:pt>
                <c:pt idx="380">
                  <c:v>2.0594002293883307E-3</c:v>
                </c:pt>
                <c:pt idx="381">
                  <c:v>2.0659414351253957E-3</c:v>
                </c:pt>
                <c:pt idx="382">
                  <c:v>2.0727554330512987E-3</c:v>
                </c:pt>
                <c:pt idx="383">
                  <c:v>2.079844023725741E-3</c:v>
                </c:pt>
                <c:pt idx="384">
                  <c:v>2.094196321396069E-3</c:v>
                </c:pt>
                <c:pt idx="385">
                  <c:v>2.1078403729646311E-3</c:v>
                </c:pt>
                <c:pt idx="386">
                  <c:v>2.1142798300921584E-3</c:v>
                </c:pt>
                <c:pt idx="387">
                  <c:v>2.1204832547461194E-3</c:v>
                </c:pt>
                <c:pt idx="388">
                  <c:v>2.1264487558791956E-3</c:v>
                </c:pt>
                <c:pt idx="389">
                  <c:v>2.1375899163533774E-3</c:v>
                </c:pt>
                <c:pt idx="390">
                  <c:v>2.1478937026575551E-3</c:v>
                </c:pt>
                <c:pt idx="391">
                  <c:v>2.1526412193573208E-3</c:v>
                </c:pt>
                <c:pt idx="392">
                  <c:v>2.157139466012481E-3</c:v>
                </c:pt>
                <c:pt idx="393">
                  <c:v>2.1613865513359087E-3</c:v>
                </c:pt>
                <c:pt idx="394">
                  <c:v>2.1690471310797932E-3</c:v>
                </c:pt>
                <c:pt idx="395">
                  <c:v>2.175825458445857E-3</c:v>
                </c:pt>
                <c:pt idx="396">
                  <c:v>2.1787883710810974E-3</c:v>
                </c:pt>
                <c:pt idx="397">
                  <c:v>2.1814887760207569E-3</c:v>
                </c:pt>
                <c:pt idx="398">
                  <c:v>2.1877525503999351E-3</c:v>
                </c:pt>
                <c:pt idx="399">
                  <c:v>2.1920726398860779E-3</c:v>
                </c:pt>
                <c:pt idx="400">
                  <c:v>2.192882539473473E-3</c:v>
                </c:pt>
                <c:pt idx="401">
                  <c:v>2.193414802587057E-3</c:v>
                </c:pt>
                <c:pt idx="402">
                  <c:v>2.1935577837606246E-3</c:v>
                </c:pt>
                <c:pt idx="403">
                  <c:v>2.1928033182838647E-3</c:v>
                </c:pt>
                <c:pt idx="404">
                  <c:v>2.1923619536590166E-3</c:v>
                </c:pt>
                <c:pt idx="405">
                  <c:v>2.1920773258976567E-3</c:v>
                </c:pt>
                <c:pt idx="406">
                  <c:v>2.1919505967105124E-3</c:v>
                </c:pt>
                <c:pt idx="407">
                  <c:v>2.1924534604012003E-3</c:v>
                </c:pt>
                <c:pt idx="408">
                  <c:v>2.1937260917415102E-3</c:v>
                </c:pt>
                <c:pt idx="409">
                  <c:v>2.194571151523661E-3</c:v>
                </c:pt>
                <c:pt idx="410">
                  <c:v>2.1955822424146731E-3</c:v>
                </c:pt>
                <c:pt idx="411">
                  <c:v>2.198177092136433E-3</c:v>
                </c:pt>
                <c:pt idx="412">
                  <c:v>2.2013101527207368E-3</c:v>
                </c:pt>
                <c:pt idx="413">
                  <c:v>2.2031688259360749E-3</c:v>
                </c:pt>
                <c:pt idx="414">
                  <c:v>2.2052005010042564E-3</c:v>
                </c:pt>
                <c:pt idx="415">
                  <c:v>2.2074063396360089E-3</c:v>
                </c:pt>
                <c:pt idx="416">
                  <c:v>2.2124179680282907E-3</c:v>
                </c:pt>
                <c:pt idx="417">
                  <c:v>2.2179945667311074E-3</c:v>
                </c:pt>
                <c:pt idx="418">
                  <c:v>2.2210886505202865E-3</c:v>
                </c:pt>
                <c:pt idx="419">
                  <c:v>2.2243638686969547E-3</c:v>
                </c:pt>
                <c:pt idx="420">
                  <c:v>2.2278213830517757E-3</c:v>
                </c:pt>
                <c:pt idx="421">
                  <c:v>2.2353637547123384E-3</c:v>
                </c:pt>
                <c:pt idx="422">
                  <c:v>2.2434976383856053E-3</c:v>
                </c:pt>
                <c:pt idx="423">
                  <c:v>2.2478840605710815E-3</c:v>
                </c:pt>
                <c:pt idx="424">
                  <c:v>2.2524492922837425E-3</c:v>
                </c:pt>
                <c:pt idx="425">
                  <c:v>2.2571525279246885E-3</c:v>
                </c:pt>
                <c:pt idx="426">
                  <c:v>2.2670022924486943E-3</c:v>
                </c:pt>
                <c:pt idx="427">
                  <c:v>2.2772562716344424E-3</c:v>
                </c:pt>
                <c:pt idx="428">
                  <c:v>2.2826086563298986E-3</c:v>
                </c:pt>
                <c:pt idx="429">
                  <c:v>2.2880931197732934E-3</c:v>
                </c:pt>
                <c:pt idx="430">
                  <c:v>2.2937104117648488E-3</c:v>
                </c:pt>
                <c:pt idx="431">
                  <c:v>2.3054062691674204E-3</c:v>
                </c:pt>
                <c:pt idx="432">
                  <c:v>2.3175228582594798E-3</c:v>
                </c:pt>
                <c:pt idx="433">
                  <c:v>2.323815537916829E-3</c:v>
                </c:pt>
                <c:pt idx="434">
                  <c:v>2.3302455442042458E-3</c:v>
                </c:pt>
                <c:pt idx="435">
                  <c:v>2.3368136266821438E-3</c:v>
                </c:pt>
                <c:pt idx="436">
                  <c:v>2.3504291400122668E-3</c:v>
                </c:pt>
                <c:pt idx="437">
                  <c:v>2.364481712904265E-3</c:v>
                </c:pt>
                <c:pt idx="438">
                  <c:v>2.3717514218990488E-3</c:v>
                </c:pt>
                <c:pt idx="439">
                  <c:v>2.3791637052461567E-3</c:v>
                </c:pt>
                <c:pt idx="440">
                  <c:v>2.3867193126658748E-3</c:v>
                </c:pt>
                <c:pt idx="441">
                  <c:v>2.4023280532325941E-3</c:v>
                </c:pt>
                <c:pt idx="442">
                  <c:v>2.4183899757979077E-3</c:v>
                </c:pt>
                <c:pt idx="443">
                  <c:v>2.4266734484257313E-3</c:v>
                </c:pt>
                <c:pt idx="444">
                  <c:v>2.4351047431281359E-3</c:v>
                </c:pt>
                <c:pt idx="445">
                  <c:v>2.4436846096254072E-3</c:v>
                </c:pt>
                <c:pt idx="446">
                  <c:v>2.4613601587564204E-3</c:v>
                </c:pt>
                <c:pt idx="447">
                  <c:v>2.4793976544668084E-3</c:v>
                </c:pt>
                <c:pt idx="448">
                  <c:v>2.488087492995561E-3</c:v>
                </c:pt>
                <c:pt idx="449">
                  <c:v>2.4962825979102377E-3</c:v>
                </c:pt>
                <c:pt idx="450">
                  <c:v>2.5039797141346298E-3</c:v>
                </c:pt>
                <c:pt idx="451">
                  <c:v>2.5177153146049847E-3</c:v>
                </c:pt>
                <c:pt idx="452">
                  <c:v>2.5297231834109368E-3</c:v>
                </c:pt>
                <c:pt idx="453">
                  <c:v>2.5348815253245505E-3</c:v>
                </c:pt>
                <c:pt idx="454">
                  <c:v>2.539522346491907E-3</c:v>
                </c:pt>
                <c:pt idx="455">
                  <c:v>2.5436423915170536E-3</c:v>
                </c:pt>
                <c:pt idx="456">
                  <c:v>2.550148348943182E-3</c:v>
                </c:pt>
                <c:pt idx="457">
                  <c:v>2.5548497041949503E-3</c:v>
                </c:pt>
                <c:pt idx="458">
                  <c:v>2.5563170389286682E-3</c:v>
                </c:pt>
                <c:pt idx="459">
                  <c:v>2.5572440657040119E-3</c:v>
                </c:pt>
                <c:pt idx="460">
                  <c:v>2.5576275292849004E-3</c:v>
                </c:pt>
                <c:pt idx="461">
                  <c:v>2.5565844580288655E-3</c:v>
                </c:pt>
                <c:pt idx="462">
                  <c:v>2.5536606449438892E-3</c:v>
                </c:pt>
                <c:pt idx="463">
                  <c:v>2.5512774628122514E-3</c:v>
                </c:pt>
                <c:pt idx="464">
                  <c:v>2.5483311855101221E-3</c:v>
                </c:pt>
                <c:pt idx="465">
                  <c:v>2.5448185581211646E-3</c:v>
                </c:pt>
                <c:pt idx="466">
                  <c:v>2.5359070556518759E-3</c:v>
                </c:pt>
                <c:pt idx="467">
                  <c:v>2.5252130207675805E-3</c:v>
                </c:pt>
                <c:pt idx="468">
                  <c:v>2.5198633712442131E-3</c:v>
                </c:pt>
                <c:pt idx="469">
                  <c:v>2.5149770977783703E-3</c:v>
                </c:pt>
                <c:pt idx="470">
                  <c:v>2.5105571630401613E-3</c:v>
                </c:pt>
                <c:pt idx="471">
                  <c:v>2.5033039752830888E-3</c:v>
                </c:pt>
                <c:pt idx="472">
                  <c:v>2.4976000612486615E-3</c:v>
                </c:pt>
                <c:pt idx="473">
                  <c:v>2.4955562577222423E-3</c:v>
                </c:pt>
                <c:pt idx="474">
                  <c:v>2.4939965679049436E-3</c:v>
                </c:pt>
                <c:pt idx="475">
                  <c:v>2.4929239544668746E-3</c:v>
                </c:pt>
                <c:pt idx="476">
                  <c:v>2.4924343838161889E-3</c:v>
                </c:pt>
                <c:pt idx="477">
                  <c:v>2.4935635142320223E-3</c:v>
                </c:pt>
                <c:pt idx="478">
                  <c:v>2.4949707202637228E-3</c:v>
                </c:pt>
                <c:pt idx="479">
                  <c:v>2.4968827778160119E-3</c:v>
                </c:pt>
                <c:pt idx="480">
                  <c:v>2.4993026493191906E-3</c:v>
                </c:pt>
                <c:pt idx="481">
                  <c:v>2.5058673611599858E-3</c:v>
                </c:pt>
                <c:pt idx="482">
                  <c:v>2.5141195268840733E-3</c:v>
                </c:pt>
                <c:pt idx="483">
                  <c:v>2.5191229068344256E-3</c:v>
                </c:pt>
                <c:pt idx="484">
                  <c:v>2.5246518761168346E-3</c:v>
                </c:pt>
                <c:pt idx="485">
                  <c:v>2.5307093972415373E-3</c:v>
                </c:pt>
                <c:pt idx="486">
                  <c:v>2.544619077982091E-3</c:v>
                </c:pt>
                <c:pt idx="487">
                  <c:v>2.5602842517269409E-3</c:v>
                </c:pt>
                <c:pt idx="488">
                  <c:v>2.5690289706759017E-3</c:v>
                </c:pt>
                <c:pt idx="489">
                  <c:v>2.5783200168483233E-3</c:v>
                </c:pt>
                <c:pt idx="490">
                  <c:v>2.5880531269262264E-3</c:v>
                </c:pt>
                <c:pt idx="491">
                  <c:v>2.607444154003602E-3</c:v>
                </c:pt>
                <c:pt idx="492">
                  <c:v>2.6264859497704407E-3</c:v>
                </c:pt>
                <c:pt idx="493">
                  <c:v>2.635858788355705E-3</c:v>
                </c:pt>
                <c:pt idx="494">
                  <c:v>2.6451360629842213E-3</c:v>
                </c:pt>
                <c:pt idx="495">
                  <c:v>2.6543170650228376E-3</c:v>
                </c:pt>
                <c:pt idx="496">
                  <c:v>2.6723744554857376E-3</c:v>
                </c:pt>
                <c:pt idx="497">
                  <c:v>2.6900641772531486E-3</c:v>
                </c:pt>
                <c:pt idx="498">
                  <c:v>2.6987531885236393E-3</c:v>
                </c:pt>
                <c:pt idx="499">
                  <c:v>2.7073416759648694E-3</c:v>
                </c:pt>
                <c:pt idx="500">
                  <c:v>2.7158289310236228E-3</c:v>
                </c:pt>
                <c:pt idx="501">
                  <c:v>2.7324831970698682E-3</c:v>
                </c:pt>
                <c:pt idx="502">
                  <c:v>2.7487514566892912E-3</c:v>
                </c:pt>
                <c:pt idx="503">
                  <c:v>2.7567219216173555E-3</c:v>
                </c:pt>
                <c:pt idx="504">
                  <c:v>2.7645869030035186E-3</c:v>
                </c:pt>
                <c:pt idx="505">
                  <c:v>2.7723456920547562E-3</c:v>
                </c:pt>
                <c:pt idx="506">
                  <c:v>2.7875273372757192E-3</c:v>
                </c:pt>
                <c:pt idx="507">
                  <c:v>2.8023047552050429E-3</c:v>
                </c:pt>
                <c:pt idx="508">
                  <c:v>2.8095219549229E-3</c:v>
                </c:pt>
                <c:pt idx="509">
                  <c:v>2.8166287111464072E-3</c:v>
                </c:pt>
                <c:pt idx="510">
                  <c:v>2.8236243152424123E-3</c:v>
                </c:pt>
                <c:pt idx="511">
                  <c:v>2.8372638348628243E-3</c:v>
                </c:pt>
                <c:pt idx="512">
                  <c:v>2.850501725299992E-3</c:v>
                </c:pt>
                <c:pt idx="513">
                  <c:v>2.8570552780404768E-3</c:v>
                </c:pt>
                <c:pt idx="514">
                  <c:v>2.863618385378075E-3</c:v>
                </c:pt>
                <c:pt idx="515">
                  <c:v>2.8701910161377242E-3</c:v>
                </c:pt>
                <c:pt idx="516">
                  <c:v>2.8833909598890983E-3</c:v>
                </c:pt>
                <c:pt idx="517">
                  <c:v>2.8965761478172425E-3</c:v>
                </c:pt>
                <c:pt idx="518">
                  <c:v>2.943109556863277E-3</c:v>
                </c:pt>
                <c:pt idx="519">
                  <c:v>2.9900912289360093E-3</c:v>
                </c:pt>
                <c:pt idx="520">
                  <c:v>3.0375104406132891E-3</c:v>
                </c:pt>
                <c:pt idx="521">
                  <c:v>3.085356468233158E-3</c:v>
                </c:pt>
                <c:pt idx="522">
                  <c:v>3.1336185882935297E-3</c:v>
                </c:pt>
                <c:pt idx="523">
                  <c:v>3.1822860772123818E-3</c:v>
                </c:pt>
                <c:pt idx="524">
                  <c:v>3.2313482113277558E-3</c:v>
                </c:pt>
                <c:pt idx="525">
                  <c:v>3.2807942671375656E-3</c:v>
                </c:pt>
                <c:pt idx="526">
                  <c:v>3.3306135211397248E-3</c:v>
                </c:pt>
                <c:pt idx="527">
                  <c:v>3.3807952496722748E-3</c:v>
                </c:pt>
                <c:pt idx="528">
                  <c:v>3.4313287291531935E-3</c:v>
                </c:pt>
                <c:pt idx="529">
                  <c:v>3.4967999464008415E-3</c:v>
                </c:pt>
                <c:pt idx="530">
                  <c:v>3.5480971599177735E-3</c:v>
                </c:pt>
                <c:pt idx="531">
                  <c:v>3.5923185276853786E-3</c:v>
                </c:pt>
                <c:pt idx="532">
                  <c:v>3.6441950220655883E-3</c:v>
                </c:pt>
                <c:pt idx="533">
                  <c:v>3.6963681174295715E-3</c:v>
                </c:pt>
                <c:pt idx="534">
                  <c:v>3.7488270901153697E-3</c:v>
                </c:pt>
                <c:pt idx="535">
                  <c:v>3.8015612167008328E-3</c:v>
                </c:pt>
                <c:pt idx="536">
                  <c:v>3.8545597733641301E-3</c:v>
                </c:pt>
                <c:pt idx="537">
                  <c:v>3.9078120366031754E-3</c:v>
                </c:pt>
                <c:pt idx="538">
                  <c:v>3.9613072825961382E-3</c:v>
                </c:pt>
                <c:pt idx="539">
                  <c:v>4.0150347879208681E-3</c:v>
                </c:pt>
                <c:pt idx="540">
                  <c:v>4.0689838288354707E-3</c:v>
                </c:pt>
                <c:pt idx="541">
                  <c:v>4.1231436815980516E-3</c:v>
                </c:pt>
                <c:pt idx="542">
                  <c:v>4.1775036226265883E-3</c:v>
                </c:pt>
                <c:pt idx="543">
                  <c:v>4.2476717246753282E-3</c:v>
                </c:pt>
                <c:pt idx="544">
                  <c:v>4.2867808747537595E-3</c:v>
                </c:pt>
                <c:pt idx="545">
                  <c:v>4.3416767384485411E-3</c:v>
                </c:pt>
                <c:pt idx="546">
                  <c:v>4.3967297956815088E-3</c:v>
                </c:pt>
                <c:pt idx="547">
                  <c:v>4.4598263009021366E-3</c:v>
                </c:pt>
                <c:pt idx="548">
                  <c:v>4.5072645959542967E-3</c:v>
                </c:pt>
                <c:pt idx="549">
                  <c:v>4.5627248916702001E-3</c:v>
                </c:pt>
                <c:pt idx="550">
                  <c:v>4.6182994859567117E-3</c:v>
                </c:pt>
                <c:pt idx="551">
                  <c:v>4.6739776553916812E-3</c:v>
                </c:pt>
                <c:pt idx="552">
                  <c:v>4.729748675993406E-3</c:v>
                </c:pt>
                <c:pt idx="553">
                  <c:v>4.7856018240999276E-3</c:v>
                </c:pt>
                <c:pt idx="554">
                  <c:v>4.8415263759693516E-3</c:v>
                </c:pt>
                <c:pt idx="555">
                  <c:v>4.8975116079397196E-3</c:v>
                </c:pt>
                <c:pt idx="556">
                  <c:v>4.953546796189201E-3</c:v>
                </c:pt>
                <c:pt idx="557">
                  <c:v>5.0096212169759013E-3</c:v>
                </c:pt>
                <c:pt idx="558">
                  <c:v>5.0657241465579261E-3</c:v>
                </c:pt>
                <c:pt idx="559">
                  <c:v>5.1218448610335088E-3</c:v>
                </c:pt>
                <c:pt idx="560">
                  <c:v>5.1779726367406909E-3</c:v>
                </c:pt>
                <c:pt idx="561">
                  <c:v>5.2340967498576418E-3</c:v>
                </c:pt>
                <c:pt idx="562">
                  <c:v>5.2902064765625312E-3</c:v>
                </c:pt>
                <c:pt idx="563">
                  <c:v>5.3462910931134644E-3</c:v>
                </c:pt>
                <c:pt idx="564">
                  <c:v>5.402339875688611E-3</c:v>
                </c:pt>
                <c:pt idx="565">
                  <c:v>5.4583421004661403E-3</c:v>
                </c:pt>
                <c:pt idx="566">
                  <c:v>5.514287043624222E-3</c:v>
                </c:pt>
                <c:pt idx="567">
                  <c:v>5.5701639813410253E-3</c:v>
                </c:pt>
                <c:pt idx="568">
                  <c:v>5.6259672381564485E-3</c:v>
                </c:pt>
                <c:pt idx="569">
                  <c:v>5.6818287594051498E-3</c:v>
                </c:pt>
                <c:pt idx="570">
                  <c:v>5.7378082882575399E-3</c:v>
                </c:pt>
                <c:pt idx="571">
                  <c:v>5.7939005073670558E-3</c:v>
                </c:pt>
                <c:pt idx="572">
                  <c:v>5.8501000993071983E-3</c:v>
                </c:pt>
                <c:pt idx="573">
                  <c:v>5.9064017465715324E-3</c:v>
                </c:pt>
                <c:pt idx="574">
                  <c:v>5.962800131973367E-3</c:v>
                </c:pt>
                <c:pt idx="575">
                  <c:v>6.0192899379263309E-3</c:v>
                </c:pt>
                <c:pt idx="576">
                  <c:v>6.075865846923989E-3</c:v>
                </c:pt>
                <c:pt idx="577">
                  <c:v>6.1325225416997142E-3</c:v>
                </c:pt>
                <c:pt idx="578">
                  <c:v>6.1892547047470714E-3</c:v>
                </c:pt>
                <c:pt idx="579">
                  <c:v>6.2460570187194975E-3</c:v>
                </c:pt>
                <c:pt idx="580">
                  <c:v>6.3029241659506852E-3</c:v>
                </c:pt>
                <c:pt idx="581">
                  <c:v>6.3761257776029368E-3</c:v>
                </c:pt>
                <c:pt idx="582">
                  <c:v>6.4331211481061246E-3</c:v>
                </c:pt>
                <c:pt idx="583">
                  <c:v>6.4820122204167774E-3</c:v>
                </c:pt>
                <c:pt idx="584">
                  <c:v>6.5390913162666209E-3</c:v>
                </c:pt>
                <c:pt idx="585">
                  <c:v>6.5962078986103734E-3</c:v>
                </c:pt>
                <c:pt idx="586">
                  <c:v>6.6533566501014718E-3</c:v>
                </c:pt>
                <c:pt idx="587">
                  <c:v>6.710532253153545E-3</c:v>
                </c:pt>
                <c:pt idx="588">
                  <c:v>6.7677293904200297E-3</c:v>
                </c:pt>
                <c:pt idx="589">
                  <c:v>6.8249427443145549E-3</c:v>
                </c:pt>
                <c:pt idx="590">
                  <c:v>6.8821669974106214E-3</c:v>
                </c:pt>
                <c:pt idx="591">
                  <c:v>6.9393968322817301E-3</c:v>
                </c:pt>
                <c:pt idx="592">
                  <c:v>6.9966269314214458E-3</c:v>
                </c:pt>
                <c:pt idx="593">
                  <c:v>7.0538519774032693E-3</c:v>
                </c:pt>
                <c:pt idx="594">
                  <c:v>7.1110666525608934E-3</c:v>
                </c:pt>
                <c:pt idx="595">
                  <c:v>7.1682656396276911E-3</c:v>
                </c:pt>
                <c:pt idx="596">
                  <c:v>7.2254436209373551E-3</c:v>
                </c:pt>
                <c:pt idx="597">
                  <c:v>7.2825952790633863E-3</c:v>
                </c:pt>
                <c:pt idx="598">
                  <c:v>7.3643346766605333E-3</c:v>
                </c:pt>
                <c:pt idx="599">
                  <c:v>7.4049497515371598E-3</c:v>
                </c:pt>
                <c:pt idx="600">
                  <c:v>7.4538391394352033E-3</c:v>
                </c:pt>
                <c:pt idx="601">
                  <c:v>7.5108323298422874E-3</c:v>
                </c:pt>
                <c:pt idx="602">
                  <c:v>7.5677726095335629E-3</c:v>
                </c:pt>
                <c:pt idx="603">
                  <c:v>7.6246546610825305E-3</c:v>
                </c:pt>
                <c:pt idx="604">
                  <c:v>7.681473166742947E-3</c:v>
                </c:pt>
                <c:pt idx="605">
                  <c:v>7.7382228092481853E-3</c:v>
                </c:pt>
                <c:pt idx="606">
                  <c:v>7.7948982709319381E-3</c:v>
                </c:pt>
                <c:pt idx="607">
                  <c:v>7.8514942342877703E-3</c:v>
                </c:pt>
                <c:pt idx="608">
                  <c:v>7.9080053818092466E-3</c:v>
                </c:pt>
                <c:pt idx="609">
                  <c:v>7.9644263959099959E-3</c:v>
                </c:pt>
                <c:pt idx="610">
                  <c:v>8.020751959083583E-3</c:v>
                </c:pt>
                <c:pt idx="611">
                  <c:v>8.0769767538235726E-3</c:v>
                </c:pt>
                <c:pt idx="612">
                  <c:v>8.1330954625435936E-3</c:v>
                </c:pt>
                <c:pt idx="613">
                  <c:v>8.1891027677372108E-3</c:v>
                </c:pt>
                <c:pt idx="614">
                  <c:v>8.2449933518180529E-3</c:v>
                </c:pt>
                <c:pt idx="615">
                  <c:v>8.3007618971997488E-3</c:v>
                </c:pt>
                <c:pt idx="616">
                  <c:v>8.3564030862959271E-3</c:v>
                </c:pt>
                <c:pt idx="617">
                  <c:v>8.4119116017600248E-3</c:v>
                </c:pt>
                <c:pt idx="618">
                  <c:v>8.4672821257658626E-3</c:v>
                </c:pt>
                <c:pt idx="619">
                  <c:v>8.5225093408869412E-3</c:v>
                </c:pt>
                <c:pt idx="620">
                  <c:v>8.5775944003607663E-3</c:v>
                </c:pt>
                <c:pt idx="621">
                  <c:v>8.632714436016542E-3</c:v>
                </c:pt>
                <c:pt idx="622">
                  <c:v>8.6879529059746829E-3</c:v>
                </c:pt>
                <c:pt idx="623">
                  <c:v>8.743309693848289E-3</c:v>
                </c:pt>
                <c:pt idx="624">
                  <c:v>8.7987846831705241E-3</c:v>
                </c:pt>
                <c:pt idx="625">
                  <c:v>8.8543777573946159E-3</c:v>
                </c:pt>
                <c:pt idx="626">
                  <c:v>8.9100888002136003E-3</c:v>
                </c:pt>
                <c:pt idx="627">
                  <c:v>8.9659176950807051E-3</c:v>
                </c:pt>
                <c:pt idx="628">
                  <c:v>9.0218643255290942E-3</c:v>
                </c:pt>
                <c:pt idx="629">
                  <c:v>9.0779285751718675E-3</c:v>
                </c:pt>
                <c:pt idx="630">
                  <c:v>9.1341103273823165E-3</c:v>
                </c:pt>
                <c:pt idx="631">
                  <c:v>9.1904094659334135E-3</c:v>
                </c:pt>
                <c:pt idx="632">
                  <c:v>9.2468258741984499E-3</c:v>
                </c:pt>
                <c:pt idx="633">
                  <c:v>9.3278664168217063E-3</c:v>
                </c:pt>
                <c:pt idx="634">
                  <c:v>9.3845700847161595E-3</c:v>
                </c:pt>
                <c:pt idx="635">
                  <c:v>9.4248967365739844E-3</c:v>
                </c:pt>
                <c:pt idx="636">
                  <c:v>9.4817977361660866E-3</c:v>
                </c:pt>
                <c:pt idx="637">
                  <c:v>9.5388154065911834E-3</c:v>
                </c:pt>
                <c:pt idx="638">
                  <c:v>9.5959496314623749E-3</c:v>
                </c:pt>
                <c:pt idx="639">
                  <c:v>9.6532002942328887E-3</c:v>
                </c:pt>
                <c:pt idx="640">
                  <c:v>9.7105672785158248E-3</c:v>
                </c:pt>
                <c:pt idx="641">
                  <c:v>9.7680504678443469E-3</c:v>
                </c:pt>
                <c:pt idx="642">
                  <c:v>9.825649745751619E-3</c:v>
                </c:pt>
                <c:pt idx="643">
                  <c:v>9.8833649957708047E-3</c:v>
                </c:pt>
                <c:pt idx="644">
                  <c:v>9.941196101355132E-3</c:v>
                </c:pt>
                <c:pt idx="645">
                  <c:v>9.9991429461976367E-3</c:v>
                </c:pt>
                <c:pt idx="646">
                  <c:v>1.0057205413751547E-2</c:v>
                </c:pt>
                <c:pt idx="647">
                  <c:v>1.0115383387709898E-2</c:v>
                </c:pt>
                <c:pt idx="648">
                  <c:v>1.0190932451354939E-2</c:v>
                </c:pt>
                <c:pt idx="649">
                  <c:v>1.0265513463041387E-2</c:v>
                </c:pt>
                <c:pt idx="650">
                  <c:v>1.0324103008736429E-2</c:v>
                </c:pt>
                <c:pt idx="651">
                  <c:v>1.0391203267046123E-2</c:v>
                </c:pt>
                <c:pt idx="652">
                  <c:v>1.0441626905350887E-2</c:v>
                </c:pt>
                <c:pt idx="653">
                  <c:v>1.050056102333663E-2</c:v>
                </c:pt>
                <c:pt idx="654">
                  <c:v>1.055960976595216E-2</c:v>
                </c:pt>
                <c:pt idx="655">
                  <c:v>1.0618773016570771E-2</c:v>
                </c:pt>
                <c:pt idx="656">
                  <c:v>1.067805065880556E-2</c:v>
                </c:pt>
                <c:pt idx="657">
                  <c:v>1.0737442576269629E-2</c:v>
                </c:pt>
                <c:pt idx="658">
                  <c:v>1.0796948652496141E-2</c:v>
                </c:pt>
                <c:pt idx="659">
                  <c:v>1.0856568770938324E-2</c:v>
                </c:pt>
                <c:pt idx="660">
                  <c:v>1.0916302815129342E-2</c:v>
                </c:pt>
                <c:pt idx="661">
                  <c:v>1.0976150668682294E-2</c:v>
                </c:pt>
                <c:pt idx="662">
                  <c:v>1.1036112215210281E-2</c:v>
                </c:pt>
                <c:pt idx="663">
                  <c:v>1.109618733816653E-2</c:v>
                </c:pt>
                <c:pt idx="664">
                  <c:v>1.1156375921084205E-2</c:v>
                </c:pt>
                <c:pt idx="665">
                  <c:v>1.121667784749647E-2</c:v>
                </c:pt>
                <c:pt idx="666">
                  <c:v>1.1277093001016425E-2</c:v>
                </c:pt>
                <c:pt idx="667">
                  <c:v>1.1337621265177233E-2</c:v>
                </c:pt>
                <c:pt idx="668">
                  <c:v>1.1398262523432123E-2</c:v>
                </c:pt>
                <c:pt idx="669">
                  <c:v>1.1459016659394194E-2</c:v>
                </c:pt>
                <c:pt idx="670">
                  <c:v>1.1519883556676547E-2</c:v>
                </c:pt>
                <c:pt idx="671">
                  <c:v>1.1580863098652472E-2</c:v>
                </c:pt>
                <c:pt idx="672">
                  <c:v>1.1641912330242477E-2</c:v>
                </c:pt>
                <c:pt idx="673">
                  <c:v>1.1702879433128643E-2</c:v>
                </c:pt>
                <c:pt idx="674">
                  <c:v>1.1763747862705287E-2</c:v>
                </c:pt>
                <c:pt idx="675">
                  <c:v>1.182451434846854E-2</c:v>
                </c:pt>
                <c:pt idx="676">
                  <c:v>1.1885175620074406E-2</c:v>
                </c:pt>
                <c:pt idx="677">
                  <c:v>1.1945728407098954E-2</c:v>
                </c:pt>
                <c:pt idx="678">
                  <c:v>1.2006169439278125E-2</c:v>
                </c:pt>
                <c:pt idx="679">
                  <c:v>1.2066495446028114E-2</c:v>
                </c:pt>
                <c:pt idx="680">
                  <c:v>1.2126703157084862E-2</c:v>
                </c:pt>
                <c:pt idx="681">
                  <c:v>1.2186789301944501E-2</c:v>
                </c:pt>
                <c:pt idx="682">
                  <c:v>1.2246750610183099E-2</c:v>
                </c:pt>
                <c:pt idx="683">
                  <c:v>1.2306583811456662E-2</c:v>
                </c:pt>
                <c:pt idx="684">
                  <c:v>1.2366285635341256E-2</c:v>
                </c:pt>
                <c:pt idx="685">
                  <c:v>1.2434351225625306E-2</c:v>
                </c:pt>
                <c:pt idx="686">
                  <c:v>1.2493760513834218E-2</c:v>
                </c:pt>
                <c:pt idx="687">
                  <c:v>1.2544570138341982E-2</c:v>
                </c:pt>
                <c:pt idx="688">
                  <c:v>1.2603713748511325E-2</c:v>
                </c:pt>
                <c:pt idx="689">
                  <c:v>1.2662709629172042E-2</c:v>
                </c:pt>
                <c:pt idx="690">
                  <c:v>1.2721554509820265E-2</c:v>
                </c:pt>
                <c:pt idx="691">
                  <c:v>1.2780245120191935E-2</c:v>
                </c:pt>
                <c:pt idx="692">
                  <c:v>1.2838778189783184E-2</c:v>
                </c:pt>
                <c:pt idx="693">
                  <c:v>1.289715044817008E-2</c:v>
                </c:pt>
                <c:pt idx="694">
                  <c:v>1.2955358624848756E-2</c:v>
                </c:pt>
                <c:pt idx="695">
                  <c:v>1.3013399449635088E-2</c:v>
                </c:pt>
                <c:pt idx="696">
                  <c:v>1.30712696517854E-2</c:v>
                </c:pt>
                <c:pt idx="697">
                  <c:v>1.3128965961035632E-2</c:v>
                </c:pt>
                <c:pt idx="698">
                  <c:v>1.3186485106881918E-2</c:v>
                </c:pt>
                <c:pt idx="699">
                  <c:v>1.3260172709541607E-2</c:v>
                </c:pt>
                <c:pt idx="700">
                  <c:v>1.330097882666692E-2</c:v>
                </c:pt>
                <c:pt idx="701">
                  <c:v>1.3357946859757774E-2</c:v>
                </c:pt>
                <c:pt idx="702">
                  <c:v>1.3414724647669019E-2</c:v>
                </c:pt>
                <c:pt idx="703">
                  <c:v>1.3471308919976721E-2</c:v>
                </c:pt>
                <c:pt idx="704">
                  <c:v>1.3527696406177014E-2</c:v>
                </c:pt>
                <c:pt idx="705">
                  <c:v>1.3583883835925903E-2</c:v>
                </c:pt>
                <c:pt idx="706">
                  <c:v>1.3639867938719519E-2</c:v>
                </c:pt>
                <c:pt idx="707">
                  <c:v>1.3695645444053994E-2</c:v>
                </c:pt>
                <c:pt idx="708">
                  <c:v>1.3751213081505398E-2</c:v>
                </c:pt>
                <c:pt idx="709">
                  <c:v>1.3806567580649798E-2</c:v>
                </c:pt>
                <c:pt idx="710">
                  <c:v>1.3861705670983326E-2</c:v>
                </c:pt>
                <c:pt idx="711">
                  <c:v>1.3916624082082052E-2</c:v>
                </c:pt>
                <c:pt idx="712">
                  <c:v>1.3971319543362171E-2</c:v>
                </c:pt>
                <c:pt idx="713">
                  <c:v>1.4025788784559623E-2</c:v>
                </c:pt>
                <c:pt idx="714">
                  <c:v>1.4080028535010669E-2</c:v>
                </c:pt>
                <c:pt idx="715">
                  <c:v>1.4134035524451249E-2</c:v>
                </c:pt>
                <c:pt idx="716">
                  <c:v>1.4187806482217624E-2</c:v>
                </c:pt>
                <c:pt idx="717">
                  <c:v>1.4241338137885862E-2</c:v>
                </c:pt>
                <c:pt idx="718">
                  <c:v>1.4294627221111966E-2</c:v>
                </c:pt>
                <c:pt idx="719">
                  <c:v>1.4347670461232198E-2</c:v>
                </c:pt>
                <c:pt idx="720">
                  <c:v>1.4400464587982498E-2</c:v>
                </c:pt>
                <c:pt idx="721">
                  <c:v>1.4453006330699125E-2</c:v>
                </c:pt>
                <c:pt idx="722">
                  <c:v>1.4505292418958149E-2</c:v>
                </c:pt>
                <c:pt idx="723">
                  <c:v>1.4557319582335637E-2</c:v>
                </c:pt>
                <c:pt idx="724">
                  <c:v>1.460911367527018E-2</c:v>
                </c:pt>
                <c:pt idx="725">
                  <c:v>1.4660845705209979E-2</c:v>
                </c:pt>
                <c:pt idx="726">
                  <c:v>1.4712544351134227E-2</c:v>
                </c:pt>
                <c:pt idx="727">
                  <c:v>1.4764209292499331E-2</c:v>
                </c:pt>
                <c:pt idx="728">
                  <c:v>1.4815840208681763E-2</c:v>
                </c:pt>
                <c:pt idx="729">
                  <c:v>1.4867436779057996E-2</c:v>
                </c:pt>
                <c:pt idx="730">
                  <c:v>1.4918998683164375E-2</c:v>
                </c:pt>
                <c:pt idx="731">
                  <c:v>1.4970525600377371E-2</c:v>
                </c:pt>
                <c:pt idx="732">
                  <c:v>1.5022017210073457E-2</c:v>
                </c:pt>
                <c:pt idx="733">
                  <c:v>1.5073473191709041E-2</c:v>
                </c:pt>
                <c:pt idx="734">
                  <c:v>1.5124893224660596E-2</c:v>
                </c:pt>
                <c:pt idx="735">
                  <c:v>1.5176276988464465E-2</c:v>
                </c:pt>
                <c:pt idx="736">
                  <c:v>1.522762416233725E-2</c:v>
                </c:pt>
                <c:pt idx="737">
                  <c:v>1.527893442589523E-2</c:v>
                </c:pt>
                <c:pt idx="738">
                  <c:v>1.5330207458514877E-2</c:v>
                </c:pt>
                <c:pt idx="739">
                  <c:v>1.5381442939492729E-2</c:v>
                </c:pt>
                <c:pt idx="740">
                  <c:v>1.5432640548365129E-2</c:v>
                </c:pt>
                <c:pt idx="741">
                  <c:v>1.5483799964508549E-2</c:v>
                </c:pt>
                <c:pt idx="742">
                  <c:v>1.5534920867379398E-2</c:v>
                </c:pt>
                <c:pt idx="743">
                  <c:v>1.5586002936274213E-2</c:v>
                </c:pt>
                <c:pt idx="744">
                  <c:v>1.5637045850809272E-2</c:v>
                </c:pt>
                <c:pt idx="745">
                  <c:v>1.5688049290281114E-2</c:v>
                </c:pt>
                <c:pt idx="746">
                  <c:v>1.5739012934146146E-2</c:v>
                </c:pt>
                <c:pt idx="747">
                  <c:v>1.5789936461700904E-2</c:v>
                </c:pt>
                <c:pt idx="748">
                  <c:v>1.5840819552561669E-2</c:v>
                </c:pt>
                <c:pt idx="749">
                  <c:v>1.5891661885945041E-2</c:v>
                </c:pt>
                <c:pt idx="750">
                  <c:v>1.5942463141387364E-2</c:v>
                </c:pt>
                <c:pt idx="751">
                  <c:v>1.5993222998345047E-2</c:v>
                </c:pt>
                <c:pt idx="752">
                  <c:v>1.6043941136114626E-2</c:v>
                </c:pt>
                <c:pt idx="753">
                  <c:v>1.6109088352935785E-2</c:v>
                </c:pt>
                <c:pt idx="754">
                  <c:v>1.614525097199504E-2</c:v>
                </c:pt>
                <c:pt idx="755">
                  <c:v>1.619584202885882E-2</c:v>
                </c:pt>
                <c:pt idx="756">
                  <c:v>1.6246390084280193E-2</c:v>
                </c:pt>
                <c:pt idx="757">
                  <c:v>1.6296894817635632E-2</c:v>
                </c:pt>
                <c:pt idx="758">
                  <c:v>1.6347355908381545E-2</c:v>
                </c:pt>
                <c:pt idx="759">
                  <c:v>1.6397773035894403E-2</c:v>
                </c:pt>
                <c:pt idx="760">
                  <c:v>1.6448145879630616E-2</c:v>
                </c:pt>
                <c:pt idx="761">
                  <c:v>1.6498474118966655E-2</c:v>
                </c:pt>
                <c:pt idx="762">
                  <c:v>1.6548757433278993E-2</c:v>
                </c:pt>
                <c:pt idx="763">
                  <c:v>1.6598995502024039E-2</c:v>
                </c:pt>
                <c:pt idx="764">
                  <c:v>1.66491880046582E-2</c:v>
                </c:pt>
                <c:pt idx="765">
                  <c:v>1.6699334620557948E-2</c:v>
                </c:pt>
                <c:pt idx="766">
                  <c:v>1.6749435029099757E-2</c:v>
                </c:pt>
                <c:pt idx="767">
                  <c:v>1.6799488909819971E-2</c:v>
                </c:pt>
                <c:pt idx="768">
                  <c:v>1.6849495941855253E-2</c:v>
                </c:pt>
                <c:pt idx="769">
                  <c:v>1.6899455804981756E-2</c:v>
                </c:pt>
                <c:pt idx="770">
                  <c:v>1.694936817841608E-2</c:v>
                </c:pt>
                <c:pt idx="771">
                  <c:v>1.6999232741614634E-2</c:v>
                </c:pt>
                <c:pt idx="772">
                  <c:v>1.7049049173873954E-2</c:v>
                </c:pt>
                <c:pt idx="773">
                  <c:v>1.709881715481032E-2</c:v>
                </c:pt>
                <c:pt idx="774">
                  <c:v>1.7148536363640332E-2</c:v>
                </c:pt>
                <c:pt idx="775">
                  <c:v>1.7198206479980271E-2</c:v>
                </c:pt>
                <c:pt idx="776">
                  <c:v>1.7247826072734895E-2</c:v>
                </c:pt>
                <c:pt idx="777">
                  <c:v>1.7297209834614691E-2</c:v>
                </c:pt>
                <c:pt idx="778">
                  <c:v>1.7346213389428655E-2</c:v>
                </c:pt>
                <c:pt idx="779">
                  <c:v>1.7394832845729624E-2</c:v>
                </c:pt>
                <c:pt idx="780">
                  <c:v>1.7443064312230305E-2</c:v>
                </c:pt>
                <c:pt idx="781">
                  <c:v>1.7490903897643406E-2</c:v>
                </c:pt>
                <c:pt idx="782">
                  <c:v>1.7538347710601698E-2</c:v>
                </c:pt>
                <c:pt idx="783">
                  <c:v>1.7585391859817889E-2</c:v>
                </c:pt>
                <c:pt idx="784">
                  <c:v>1.7632032453844815E-2</c:v>
                </c:pt>
                <c:pt idx="785">
                  <c:v>1.7678265601555054E-2</c:v>
                </c:pt>
                <c:pt idx="786">
                  <c:v>1.7724087411501444E-2</c:v>
                </c:pt>
                <c:pt idx="787">
                  <c:v>1.776949399239669E-2</c:v>
                </c:pt>
                <c:pt idx="788">
                  <c:v>1.7814481452873565E-2</c:v>
                </c:pt>
                <c:pt idx="789">
                  <c:v>1.7865377493055945E-2</c:v>
                </c:pt>
                <c:pt idx="790">
                  <c:v>1.7903183447343096E-2</c:v>
                </c:pt>
                <c:pt idx="791">
                  <c:v>1.7946890198681231E-2</c:v>
                </c:pt>
                <c:pt idx="792">
                  <c:v>1.7990162264291953E-2</c:v>
                </c:pt>
                <c:pt idx="793">
                  <c:v>1.803299575288797E-2</c:v>
                </c:pt>
                <c:pt idx="794">
                  <c:v>1.8075386773181989E-2</c:v>
                </c:pt>
                <c:pt idx="795">
                  <c:v>1.811733143364691E-2</c:v>
                </c:pt>
                <c:pt idx="796">
                  <c:v>1.8158825843235249E-2</c:v>
                </c:pt>
                <c:pt idx="797">
                  <c:v>1.8199866110339968E-2</c:v>
                </c:pt>
                <c:pt idx="798">
                  <c:v>1.8240448343833648E-2</c:v>
                </c:pt>
                <c:pt idx="799">
                  <c:v>1.8280568652269125E-2</c:v>
                </c:pt>
                <c:pt idx="800">
                  <c:v>1.8320223144439041E-2</c:v>
                </c:pt>
                <c:pt idx="801">
                  <c:v>1.8359407928816296E-2</c:v>
                </c:pt>
                <c:pt idx="802">
                  <c:v>1.839811911427347E-2</c:v>
                </c:pt>
                <c:pt idx="803">
                  <c:v>1.8436352809363399E-2</c:v>
                </c:pt>
                <c:pt idx="804">
                  <c:v>1.8484802536553602E-2</c:v>
                </c:pt>
                <c:pt idx="805">
                  <c:v>1.8511372163372286E-2</c:v>
                </c:pt>
                <c:pt idx="806">
                  <c:v>1.8548150039476852E-2</c:v>
                </c:pt>
                <c:pt idx="807">
                  <c:v>1.8589577929395418E-2</c:v>
                </c:pt>
                <c:pt idx="808">
                  <c:v>1.8620222733529701E-2</c:v>
                </c:pt>
                <c:pt idx="809">
                  <c:v>1.8655509768743528E-2</c:v>
                </c:pt>
                <c:pt idx="810">
                  <c:v>1.8690292074339254E-2</c:v>
                </c:pt>
                <c:pt idx="811">
                  <c:v>1.8724565759029588E-2</c:v>
                </c:pt>
                <c:pt idx="812">
                  <c:v>1.8758326931287428E-2</c:v>
                </c:pt>
                <c:pt idx="813">
                  <c:v>1.8791571700145226E-2</c:v>
                </c:pt>
                <c:pt idx="814">
                  <c:v>1.8824296173995947E-2</c:v>
                </c:pt>
                <c:pt idx="815">
                  <c:v>1.8856496461552297E-2</c:v>
                </c:pt>
                <c:pt idx="816">
                  <c:v>1.8888168671526984E-2</c:v>
                </c:pt>
                <c:pt idx="817">
                  <c:v>1.8919308912712651E-2</c:v>
                </c:pt>
                <c:pt idx="818">
                  <c:v>1.8949913293662135E-2</c:v>
                </c:pt>
                <c:pt idx="819">
                  <c:v>1.8979977923008207E-2</c:v>
                </c:pt>
                <c:pt idx="820">
                  <c:v>1.900949890954351E-2</c:v>
                </c:pt>
                <c:pt idx="821">
                  <c:v>1.9038472361900816E-2</c:v>
                </c:pt>
                <c:pt idx="822">
                  <c:v>1.9066894388792832E-2</c:v>
                </c:pt>
                <c:pt idx="823">
                  <c:v>1.9094761098852331E-2</c:v>
                </c:pt>
                <c:pt idx="824">
                  <c:v>1.9122068600871955E-2</c:v>
                </c:pt>
                <c:pt idx="825">
                  <c:v>1.9148813003404541E-2</c:v>
                </c:pt>
                <c:pt idx="826">
                  <c:v>1.9174990415242732E-2</c:v>
                </c:pt>
                <c:pt idx="827">
                  <c:v>1.9200596945019299E-2</c:v>
                </c:pt>
                <c:pt idx="828">
                  <c:v>1.9225630380423908E-2</c:v>
                </c:pt>
                <c:pt idx="829">
                  <c:v>1.9250366411247555E-2</c:v>
                </c:pt>
                <c:pt idx="830">
                  <c:v>1.9275018391544663E-2</c:v>
                </c:pt>
                <c:pt idx="831">
                  <c:v>1.9299587157046716E-2</c:v>
                </c:pt>
                <c:pt idx="832">
                  <c:v>1.932407354324539E-2</c:v>
                </c:pt>
                <c:pt idx="833">
                  <c:v>1.9348478385712298E-2</c:v>
                </c:pt>
                <c:pt idx="834">
                  <c:v>1.937280252001905E-2</c:v>
                </c:pt>
                <c:pt idx="835">
                  <c:v>1.9397046781737259E-2</c:v>
                </c:pt>
                <c:pt idx="836">
                  <c:v>1.9421212006438537E-2</c:v>
                </c:pt>
                <c:pt idx="837">
                  <c:v>1.9445299029694496E-2</c:v>
                </c:pt>
                <c:pt idx="838">
                  <c:v>1.9469308686996811E-2</c:v>
                </c:pt>
                <c:pt idx="839">
                  <c:v>1.9493241814076967E-2</c:v>
                </c:pt>
                <c:pt idx="840">
                  <c:v>1.9517099246346703E-2</c:v>
                </c:pt>
                <c:pt idx="841">
                  <c:v>1.9547663207628574E-2</c:v>
                </c:pt>
                <c:pt idx="842">
                  <c:v>1.9571350761067308E-2</c:v>
                </c:pt>
                <c:pt idx="843">
                  <c:v>1.9591596284884716E-2</c:v>
                </c:pt>
                <c:pt idx="844">
                  <c:v>1.9615149026162015E-2</c:v>
                </c:pt>
                <c:pt idx="845">
                  <c:v>1.9638630369751553E-2</c:v>
                </c:pt>
                <c:pt idx="846">
                  <c:v>1.9662041151464749E-2</c:v>
                </c:pt>
                <c:pt idx="847">
                  <c:v>1.9685382206793278E-2</c:v>
                </c:pt>
                <c:pt idx="848">
                  <c:v>1.9708654371308754E-2</c:v>
                </c:pt>
                <c:pt idx="849">
                  <c:v>1.9731858480582787E-2</c:v>
                </c:pt>
                <c:pt idx="850">
                  <c:v>1.9754995370266926E-2</c:v>
                </c:pt>
                <c:pt idx="851">
                  <c:v>1.977806587577291E-2</c:v>
                </c:pt>
                <c:pt idx="852">
                  <c:v>1.9801070832832224E-2</c:v>
                </c:pt>
                <c:pt idx="853">
                  <c:v>1.9824011076936543E-2</c:v>
                </c:pt>
                <c:pt idx="854">
                  <c:v>1.9846887443657479E-2</c:v>
                </c:pt>
                <c:pt idx="855">
                  <c:v>1.9876207399320833E-2</c:v>
                </c:pt>
                <c:pt idx="856">
                  <c:v>1.9892451887395524E-2</c:v>
                </c:pt>
                <c:pt idx="857">
                  <c:v>1.9915141635475919E-2</c:v>
                </c:pt>
                <c:pt idx="858">
                  <c:v>1.993777084845938E-2</c:v>
                </c:pt>
                <c:pt idx="859">
                  <c:v>1.9962503501465001E-2</c:v>
                </c:pt>
                <c:pt idx="860">
                  <c:v>1.998606206220721E-2</c:v>
                </c:pt>
                <c:pt idx="861">
                  <c:v>2.0008506461985931E-2</c:v>
                </c:pt>
                <c:pt idx="862">
                  <c:v>2.0030893788298698E-2</c:v>
                </c:pt>
                <c:pt idx="863">
                  <c:v>2.0053224876876996E-2</c:v>
                </c:pt>
                <c:pt idx="864">
                  <c:v>2.0075500563132564E-2</c:v>
                </c:pt>
                <c:pt idx="865">
                  <c:v>2.0097721682716951E-2</c:v>
                </c:pt>
                <c:pt idx="866">
                  <c:v>2.0119889071281705E-2</c:v>
                </c:pt>
                <c:pt idx="867">
                  <c:v>2.0142003564238564E-2</c:v>
                </c:pt>
                <c:pt idx="868">
                  <c:v>2.0164065997319014E-2</c:v>
                </c:pt>
                <c:pt idx="869">
                  <c:v>2.018607720601473E-2</c:v>
                </c:pt>
                <c:pt idx="870">
                  <c:v>2.0208038025897324E-2</c:v>
                </c:pt>
                <c:pt idx="871">
                  <c:v>2.0229949292618343E-2</c:v>
                </c:pt>
                <c:pt idx="872">
                  <c:v>2.0251811841749401E-2</c:v>
                </c:pt>
                <c:pt idx="873">
                  <c:v>2.0273626508862108E-2</c:v>
                </c:pt>
                <c:pt idx="874">
                  <c:v>2.0295394129448141E-2</c:v>
                </c:pt>
                <c:pt idx="875">
                  <c:v>2.0317115539079111E-2</c:v>
                </c:pt>
                <c:pt idx="876">
                  <c:v>2.0338791573486503E-2</c:v>
                </c:pt>
                <c:pt idx="877">
                  <c:v>2.0360423068161992E-2</c:v>
                </c:pt>
                <c:pt idx="878">
                  <c:v>2.0382010858677191E-2</c:v>
                </c:pt>
                <c:pt idx="879">
                  <c:v>2.040355578060371E-2</c:v>
                </c:pt>
                <c:pt idx="880">
                  <c:v>2.0425056905724048E-2</c:v>
                </c:pt>
                <c:pt idx="881">
                  <c:v>2.0446465526360313E-2</c:v>
                </c:pt>
                <c:pt idx="882">
                  <c:v>2.0467758983278017E-2</c:v>
                </c:pt>
                <c:pt idx="883">
                  <c:v>2.0488937481433211E-2</c:v>
                </c:pt>
                <c:pt idx="884">
                  <c:v>2.0510001225861885E-2</c:v>
                </c:pt>
                <c:pt idx="885">
                  <c:v>2.0530950421679961E-2</c:v>
                </c:pt>
                <c:pt idx="886">
                  <c:v>2.0551785274083301E-2</c:v>
                </c:pt>
                <c:pt idx="887">
                  <c:v>2.0572505988107892E-2</c:v>
                </c:pt>
                <c:pt idx="888">
                  <c:v>2.0593112768709787E-2</c:v>
                </c:pt>
                <c:pt idx="889">
                  <c:v>2.0613605821084846E-2</c:v>
                </c:pt>
                <c:pt idx="890">
                  <c:v>2.0633985350348993E-2</c:v>
                </c:pt>
                <c:pt idx="891">
                  <c:v>2.0654251561618153E-2</c:v>
                </c:pt>
                <c:pt idx="892">
                  <c:v>2.0674404659768442E-2</c:v>
                </c:pt>
                <c:pt idx="893">
                  <c:v>2.0704188841822457E-2</c:v>
                </c:pt>
                <c:pt idx="894">
                  <c:v>2.0724070379971593E-2</c:v>
                </c:pt>
                <c:pt idx="895">
                  <c:v>2.0737008868705331E-2</c:v>
                </c:pt>
                <c:pt idx="896">
                  <c:v>2.0756695540917747E-2</c:v>
                </c:pt>
                <c:pt idx="897">
                  <c:v>2.0776270154847509E-2</c:v>
                </c:pt>
                <c:pt idx="898">
                  <c:v>2.0795732915610543E-2</c:v>
                </c:pt>
                <c:pt idx="899">
                  <c:v>2.0815084028322772E-2</c:v>
                </c:pt>
                <c:pt idx="900">
                  <c:v>2.0834323698100121E-2</c:v>
                </c:pt>
                <c:pt idx="901">
                  <c:v>2.0853452130058514E-2</c:v>
                </c:pt>
                <c:pt idx="902">
                  <c:v>2.0872469529074067E-2</c:v>
                </c:pt>
                <c:pt idx="903">
                  <c:v>2.0891376100502512E-2</c:v>
                </c:pt>
                <c:pt idx="904">
                  <c:v>2.0910172049379838E-2</c:v>
                </c:pt>
                <c:pt idx="905">
                  <c:v>2.0928857580582161E-2</c:v>
                </c:pt>
                <c:pt idx="906">
                  <c:v>2.0947432899465213E-2</c:v>
                </c:pt>
                <c:pt idx="907">
                  <c:v>2.0965898211064982E-2</c:v>
                </c:pt>
                <c:pt idx="908">
                  <c:v>2.098425372033752E-2</c:v>
                </c:pt>
                <c:pt idx="909">
                  <c:v>2.1010142355349259E-2</c:v>
                </c:pt>
                <c:pt idx="910">
                  <c:v>2.1030950842426677E-2</c:v>
                </c:pt>
                <c:pt idx="911">
                  <c:v>2.105147341662672E-2</c:v>
                </c:pt>
                <c:pt idx="912">
                  <c:v>2.106677204307239E-2</c:v>
                </c:pt>
                <c:pt idx="913">
                  <c:v>2.1084519551415326E-2</c:v>
                </c:pt>
                <c:pt idx="914">
                  <c:v>2.1102158605312837E-2</c:v>
                </c:pt>
                <c:pt idx="915">
                  <c:v>2.1119689409720976E-2</c:v>
                </c:pt>
                <c:pt idx="916">
                  <c:v>2.1137112169835603E-2</c:v>
                </c:pt>
                <c:pt idx="917">
                  <c:v>2.1154427090692707E-2</c:v>
                </c:pt>
                <c:pt idx="918">
                  <c:v>2.1171634377488147E-2</c:v>
                </c:pt>
                <c:pt idx="919">
                  <c:v>2.1188734235257911E-2</c:v>
                </c:pt>
                <c:pt idx="920">
                  <c:v>2.1205726869037989E-2</c:v>
                </c:pt>
                <c:pt idx="921">
                  <c:v>2.1222612484024239E-2</c:v>
                </c:pt>
                <c:pt idx="922">
                  <c:v>2.1239391285172715E-2</c:v>
                </c:pt>
                <c:pt idx="923">
                  <c:v>2.1256063477679277E-2</c:v>
                </c:pt>
                <c:pt idx="924">
                  <c:v>2.1272629266579912E-2</c:v>
                </c:pt>
                <c:pt idx="925">
                  <c:v>2.1289088856990546E-2</c:v>
                </c:pt>
                <c:pt idx="926">
                  <c:v>2.1305442454107038E-2</c:v>
                </c:pt>
                <c:pt idx="927">
                  <c:v>2.1321690262805504E-2</c:v>
                </c:pt>
                <c:pt idx="928">
                  <c:v>2.1337832488361741E-2</c:v>
                </c:pt>
                <c:pt idx="929">
                  <c:v>2.1353869335811737E-2</c:v>
                </c:pt>
                <c:pt idx="930">
                  <c:v>2.136980101019148E-2</c:v>
                </c:pt>
                <c:pt idx="931">
                  <c:v>2.1385627716696831E-2</c:v>
                </c:pt>
                <c:pt idx="932">
                  <c:v>2.1401344437741443E-2</c:v>
                </c:pt>
                <c:pt idx="933">
                  <c:v>2.1416940061254053E-2</c:v>
                </c:pt>
                <c:pt idx="934">
                  <c:v>2.1432414262694266E-2</c:v>
                </c:pt>
                <c:pt idx="935">
                  <c:v>2.1447767118001337E-2</c:v>
                </c:pt>
                <c:pt idx="936">
                  <c:v>2.1462998703194458E-2</c:v>
                </c:pt>
                <c:pt idx="937">
                  <c:v>2.1478109094292819E-2</c:v>
                </c:pt>
                <c:pt idx="938">
                  <c:v>2.1493098367315611E-2</c:v>
                </c:pt>
                <c:pt idx="939">
                  <c:v>2.1507966598361961E-2</c:v>
                </c:pt>
                <c:pt idx="940">
                  <c:v>2.1522713863291187E-2</c:v>
                </c:pt>
                <c:pt idx="941">
                  <c:v>2.1537340238282354E-2</c:v>
                </c:pt>
                <c:pt idx="942">
                  <c:v>2.1551845799274716E-2</c:v>
                </c:pt>
                <c:pt idx="943">
                  <c:v>2.1566230622367399E-2</c:v>
                </c:pt>
                <c:pt idx="944">
                  <c:v>2.1580494783579596E-2</c:v>
                </c:pt>
                <c:pt idx="945">
                  <c:v>2.1600308098768117E-2</c:v>
                </c:pt>
                <c:pt idx="946">
                  <c:v>2.1610654886075054E-2</c:v>
                </c:pt>
                <c:pt idx="947">
                  <c:v>2.1622564055725491E-2</c:v>
                </c:pt>
                <c:pt idx="948">
                  <c:v>2.1636346329367839E-2</c:v>
                </c:pt>
                <c:pt idx="949">
                  <c:v>2.1650008321225656E-2</c:v>
                </c:pt>
                <c:pt idx="950">
                  <c:v>2.166355010731813E-2</c:v>
                </c:pt>
                <c:pt idx="951">
                  <c:v>2.1676971763664454E-2</c:v>
                </c:pt>
                <c:pt idx="952">
                  <c:v>2.1690273366283819E-2</c:v>
                </c:pt>
                <c:pt idx="953">
                  <c:v>2.1703454991195414E-2</c:v>
                </c:pt>
                <c:pt idx="954">
                  <c:v>2.1716516714338496E-2</c:v>
                </c:pt>
                <c:pt idx="955">
                  <c:v>2.1729458611972063E-2</c:v>
                </c:pt>
                <c:pt idx="956">
                  <c:v>2.1742280759875499E-2</c:v>
                </c:pt>
                <c:pt idx="957">
                  <c:v>2.1754983234147929E-2</c:v>
                </c:pt>
                <c:pt idx="958">
                  <c:v>2.1767566110968417E-2</c:v>
                </c:pt>
                <c:pt idx="959">
                  <c:v>2.1783568482396376E-2</c:v>
                </c:pt>
                <c:pt idx="960">
                  <c:v>2.1792373375770779E-2</c:v>
                </c:pt>
                <c:pt idx="961">
                  <c:v>2.1804597915870971E-2</c:v>
                </c:pt>
                <c:pt idx="962">
                  <c:v>2.1816703162516049E-2</c:v>
                </c:pt>
                <c:pt idx="963">
                  <c:v>2.1830391753976386E-2</c:v>
                </c:pt>
                <c:pt idx="964">
                  <c:v>2.1840556079517626E-2</c:v>
                </c:pt>
                <c:pt idx="965">
                  <c:v>2.185230390183257E-2</c:v>
                </c:pt>
                <c:pt idx="966">
                  <c:v>2.1863932734849101E-2</c:v>
                </c:pt>
                <c:pt idx="967">
                  <c:v>2.1875442654506472E-2</c:v>
                </c:pt>
                <c:pt idx="968">
                  <c:v>2.1886833736823874E-2</c:v>
                </c:pt>
                <c:pt idx="969">
                  <c:v>2.1898106057740563E-2</c:v>
                </c:pt>
                <c:pt idx="970">
                  <c:v>2.1909259693515537E-2</c:v>
                </c:pt>
                <c:pt idx="971">
                  <c:v>2.1920294720008116E-2</c:v>
                </c:pt>
                <c:pt idx="972">
                  <c:v>2.1931211213237489E-2</c:v>
                </c:pt>
                <c:pt idx="973">
                  <c:v>2.1942009249302785E-2</c:v>
                </c:pt>
                <c:pt idx="974">
                  <c:v>2.195268890430313E-2</c:v>
                </c:pt>
                <c:pt idx="975">
                  <c:v>2.1963250254097844E-2</c:v>
                </c:pt>
                <c:pt idx="976">
                  <c:v>2.1973693374706116E-2</c:v>
                </c:pt>
                <c:pt idx="977">
                  <c:v>2.198401834230701E-2</c:v>
                </c:pt>
                <c:pt idx="978">
                  <c:v>2.1994225232919717E-2</c:v>
                </c:pt>
                <c:pt idx="979">
                  <c:v>2.2004314122403557E-2</c:v>
                </c:pt>
                <c:pt idx="980">
                  <c:v>2.2014285086857655E-2</c:v>
                </c:pt>
                <c:pt idx="981">
                  <c:v>2.2024138202461074E-2</c:v>
                </c:pt>
                <c:pt idx="982">
                  <c:v>2.2033873544993199E-2</c:v>
                </c:pt>
                <c:pt idx="983">
                  <c:v>2.2043491190713027E-2</c:v>
                </c:pt>
                <c:pt idx="984">
                  <c:v>2.2052991215559814E-2</c:v>
                </c:pt>
                <c:pt idx="985">
                  <c:v>2.2062373695472814E-2</c:v>
                </c:pt>
                <c:pt idx="986">
                  <c:v>2.2071638706631092E-2</c:v>
                </c:pt>
                <c:pt idx="987">
                  <c:v>2.20807863249739E-2</c:v>
                </c:pt>
                <c:pt idx="988">
                  <c:v>2.2089816626520431E-2</c:v>
                </c:pt>
                <c:pt idx="989">
                  <c:v>2.2098729687289875E-2</c:v>
                </c:pt>
                <c:pt idx="990">
                  <c:v>2.210752558338136E-2</c:v>
                </c:pt>
                <c:pt idx="991">
                  <c:v>2.2116204390814076E-2</c:v>
                </c:pt>
                <c:pt idx="992">
                  <c:v>2.2124766185607214E-2</c:v>
                </c:pt>
                <c:pt idx="993">
                  <c:v>2.2133211043779966E-2</c:v>
                </c:pt>
                <c:pt idx="994">
                  <c:v>2.2141539041351521E-2</c:v>
                </c:pt>
                <c:pt idx="995">
                  <c:v>2.2149750254341072E-2</c:v>
                </c:pt>
                <c:pt idx="996">
                  <c:v>2.2157844758767808E-2</c:v>
                </c:pt>
                <c:pt idx="997">
                  <c:v>2.2166952810120932E-2</c:v>
                </c:pt>
                <c:pt idx="998">
                  <c:v>2.217479748087392E-2</c:v>
                </c:pt>
                <c:pt idx="999">
                  <c:v>2.2181428781182788E-2</c:v>
                </c:pt>
                <c:pt idx="1000">
                  <c:v>2.2189057211869923E-2</c:v>
                </c:pt>
                <c:pt idx="1001">
                  <c:v>2.2196569314090198E-2</c:v>
                </c:pt>
                <c:pt idx="1002">
                  <c:v>2.2203965164022677E-2</c:v>
                </c:pt>
                <c:pt idx="1003">
                  <c:v>2.2211244837526678E-2</c:v>
                </c:pt>
                <c:pt idx="1004">
                  <c:v>2.2218408410861201E-2</c:v>
                </c:pt>
                <c:pt idx="1005">
                  <c:v>2.2225455959885565E-2</c:v>
                </c:pt>
                <c:pt idx="1006">
                  <c:v>2.2232387560698896E-2</c:v>
                </c:pt>
                <c:pt idx="1007">
                  <c:v>2.223920328924045E-2</c:v>
                </c:pt>
                <c:pt idx="1008">
                  <c:v>2.2245903221689289E-2</c:v>
                </c:pt>
                <c:pt idx="1009">
                  <c:v>2.2252487433984669E-2</c:v>
                </c:pt>
                <c:pt idx="1010">
                  <c:v>2.2260782934431234E-2</c:v>
                </c:pt>
                <c:pt idx="1011">
                  <c:v>2.2265309002351685E-2</c:v>
                </c:pt>
                <c:pt idx="1012">
                  <c:v>2.2271546510461704E-2</c:v>
                </c:pt>
                <c:pt idx="1013">
                  <c:v>2.2277668602495027E-2</c:v>
                </c:pt>
                <c:pt idx="1014">
                  <c:v>2.2283675354630716E-2</c:v>
                </c:pt>
                <c:pt idx="1015">
                  <c:v>2.2289566842808028E-2</c:v>
                </c:pt>
                <c:pt idx="1016">
                  <c:v>2.2295343143046154E-2</c:v>
                </c:pt>
                <c:pt idx="1017">
                  <c:v>2.2301004331444219E-2</c:v>
                </c:pt>
                <c:pt idx="1018">
                  <c:v>2.2306550483941479E-2</c:v>
                </c:pt>
                <c:pt idx="1019">
                  <c:v>2.2311981676716997E-2</c:v>
                </c:pt>
                <c:pt idx="1020">
                  <c:v>2.2317297985630091E-2</c:v>
                </c:pt>
                <c:pt idx="1021">
                  <c:v>2.232249948677989E-2</c:v>
                </c:pt>
                <c:pt idx="1022">
                  <c:v>2.2327586256345455E-2</c:v>
                </c:pt>
                <c:pt idx="1023">
                  <c:v>2.233255837010617E-2</c:v>
                </c:pt>
                <c:pt idx="1024">
                  <c:v>2.2337415904241098E-2</c:v>
                </c:pt>
                <c:pt idx="1025">
                  <c:v>2.2342158934849365E-2</c:v>
                </c:pt>
                <c:pt idx="1026">
                  <c:v>2.2346787537790291E-2</c:v>
                </c:pt>
                <c:pt idx="1027">
                  <c:v>2.2351301789163003E-2</c:v>
                </c:pt>
                <c:pt idx="1028">
                  <c:v>2.2355701765066627E-2</c:v>
                </c:pt>
                <c:pt idx="1029">
                  <c:v>2.2359987541520354E-2</c:v>
                </c:pt>
                <c:pt idx="1030">
                  <c:v>2.236415919446344E-2</c:v>
                </c:pt>
                <c:pt idx="1031">
                  <c:v>2.2368216800074947E-2</c:v>
                </c:pt>
                <c:pt idx="1032">
                  <c:v>2.2372160434214194E-2</c:v>
                </c:pt>
                <c:pt idx="1033">
                  <c:v>2.2375990173060245E-2</c:v>
                </c:pt>
                <c:pt idx="1034">
                  <c:v>2.237970609263229E-2</c:v>
                </c:pt>
                <c:pt idx="1035">
                  <c:v>2.2383308268789648E-2</c:v>
                </c:pt>
                <c:pt idx="1036">
                  <c:v>2.2386800837344012E-2</c:v>
                </c:pt>
                <c:pt idx="1037">
                  <c:v>2.2390208088305386E-2</c:v>
                </c:pt>
                <c:pt idx="1038">
                  <c:v>2.2393534354367972E-2</c:v>
                </c:pt>
                <c:pt idx="1039">
                  <c:v>2.2396779917386311E-2</c:v>
                </c:pt>
                <c:pt idx="1040">
                  <c:v>2.2399945059214943E-2</c:v>
                </c:pt>
                <c:pt idx="1041">
                  <c:v>2.2403030061708407E-2</c:v>
                </c:pt>
                <c:pt idx="1042">
                  <c:v>2.2406035206801178E-2</c:v>
                </c:pt>
                <c:pt idx="1043">
                  <c:v>2.2408960776267861E-2</c:v>
                </c:pt>
                <c:pt idx="1044">
                  <c:v>2.2411807052202803E-2</c:v>
                </c:pt>
                <c:pt idx="1045">
                  <c:v>2.2414574316300673E-2</c:v>
                </c:pt>
                <c:pt idx="1046">
                  <c:v>2.2417262850495945E-2</c:v>
                </c:pt>
                <c:pt idx="1047">
                  <c:v>2.2419872936643159E-2</c:v>
                </c:pt>
                <c:pt idx="1048">
                  <c:v>2.2422404856676792E-2</c:v>
                </c:pt>
                <c:pt idx="1049">
                  <c:v>2.2424858892371446E-2</c:v>
                </c:pt>
                <c:pt idx="1050">
                  <c:v>2.2427235325741535E-2</c:v>
                </c:pt>
                <c:pt idx="1051">
                  <c:v>2.2429534438481724E-2</c:v>
                </c:pt>
                <c:pt idx="1052">
                  <c:v>2.2431756512686363E-2</c:v>
                </c:pt>
                <c:pt idx="1053">
                  <c:v>2.2433901830050118E-2</c:v>
                </c:pt>
                <c:pt idx="1054">
                  <c:v>2.2435970672507466E-2</c:v>
                </c:pt>
                <c:pt idx="1055">
                  <c:v>2.2437963321992882E-2</c:v>
                </c:pt>
                <c:pt idx="1056">
                  <c:v>2.2439880060360906E-2</c:v>
                </c:pt>
                <c:pt idx="1057">
                  <c:v>2.2441721169466078E-2</c:v>
                </c:pt>
                <c:pt idx="1058">
                  <c:v>2.2443486931162937E-2</c:v>
                </c:pt>
                <c:pt idx="1059">
                  <c:v>2.2445177627385959E-2</c:v>
                </c:pt>
                <c:pt idx="1060">
                  <c:v>2.2446793539909748E-2</c:v>
                </c:pt>
                <c:pt idx="1061">
                  <c:v>2.2448334950748716E-2</c:v>
                </c:pt>
                <c:pt idx="1062">
                  <c:v>2.2449802141757402E-2</c:v>
                </c:pt>
                <c:pt idx="1063">
                  <c:v>2.2451195394790346E-2</c:v>
                </c:pt>
                <c:pt idx="1064">
                  <c:v>2.2452514991542216E-2</c:v>
                </c:pt>
                <c:pt idx="1065">
                  <c:v>2.2454103840354733E-2</c:v>
                </c:pt>
                <c:pt idx="1066">
                  <c:v>2.2454934344500188E-2</c:v>
                </c:pt>
                <c:pt idx="1067">
                  <c:v>2.2456185925578964E-2</c:v>
                </c:pt>
                <c:pt idx="1068">
                  <c:v>2.2457062455467636E-2</c:v>
                </c:pt>
                <c:pt idx="1069">
                  <c:v>2.2458018000071078E-2</c:v>
                </c:pt>
                <c:pt idx="1070">
                  <c:v>2.2458901579680557E-2</c:v>
                </c:pt>
                <c:pt idx="1071">
                  <c:v>2.2459713476310483E-2</c:v>
                </c:pt>
                <c:pt idx="1072">
                  <c:v>2.2460453971975269E-2</c:v>
                </c:pt>
                <c:pt idx="1073">
                  <c:v>2.2461123348369583E-2</c:v>
                </c:pt>
                <c:pt idx="1074">
                  <c:v>2.2461721887427899E-2</c:v>
                </c:pt>
                <c:pt idx="1075">
                  <c:v>2.2462249871084694E-2</c:v>
                </c:pt>
                <c:pt idx="1076">
                  <c:v>2.2462707581114572E-2</c:v>
                </c:pt>
                <c:pt idx="1077">
                  <c:v>2.2463095299531943E-2</c:v>
                </c:pt>
                <c:pt idx="1078">
                  <c:v>2.2463413308031477E-2</c:v>
                </c:pt>
                <c:pt idx="1079">
                  <c:v>2.246366188870752E-2</c:v>
                </c:pt>
                <c:pt idx="1080">
                  <c:v>2.2463841323254741E-2</c:v>
                </c:pt>
                <c:pt idx="1081">
                  <c:v>2.2463951893607614E-2</c:v>
                </c:pt>
                <c:pt idx="1082">
                  <c:v>2.2463993881700617E-2</c:v>
                </c:pt>
                <c:pt idx="1083">
                  <c:v>2.2463967569468224E-2</c:v>
                </c:pt>
                <c:pt idx="1084">
                  <c:v>2.2463873238605103E-2</c:v>
                </c:pt>
                <c:pt idx="1085">
                  <c:v>2.2463711171125667E-2</c:v>
                </c:pt>
                <c:pt idx="1086">
                  <c:v>2.2463481648804517E-2</c:v>
                </c:pt>
                <c:pt idx="1087">
                  <c:v>2.2463184953656068E-2</c:v>
                </c:pt>
                <c:pt idx="1088">
                  <c:v>2.2462821367454922E-2</c:v>
                </c:pt>
                <c:pt idx="1089">
                  <c:v>2.2462391172135554E-2</c:v>
                </c:pt>
                <c:pt idx="1090">
                  <c:v>2.2461894649472569E-2</c:v>
                </c:pt>
                <c:pt idx="1091">
                  <c:v>2.2461332081560315E-2</c:v>
                </c:pt>
                <c:pt idx="1092">
                  <c:v>2.2460703750013522E-2</c:v>
                </c:pt>
                <c:pt idx="1093">
                  <c:v>2.2460009936926539E-2</c:v>
                </c:pt>
                <c:pt idx="1094">
                  <c:v>2.2459250924153906E-2</c:v>
                </c:pt>
                <c:pt idx="1095">
                  <c:v>2.245842699339029E-2</c:v>
                </c:pt>
                <c:pt idx="1096">
                  <c:v>2.2457538426730039E-2</c:v>
                </c:pt>
                <c:pt idx="1097">
                  <c:v>2.2456585505867821E-2</c:v>
                </c:pt>
                <c:pt idx="1098">
                  <c:v>2.2455568512818047E-2</c:v>
                </c:pt>
                <c:pt idx="1099">
                  <c:v>2.2454487729515193E-2</c:v>
                </c:pt>
                <c:pt idx="1100">
                  <c:v>2.2453343437653928E-2</c:v>
                </c:pt>
                <c:pt idx="1101">
                  <c:v>2.2451779340402211E-2</c:v>
                </c:pt>
                <c:pt idx="1102">
                  <c:v>2.2450490944851964E-2</c:v>
                </c:pt>
                <c:pt idx="1103">
                  <c:v>2.2449336784724494E-2</c:v>
                </c:pt>
                <c:pt idx="1104">
                  <c:v>2.2447932389244585E-2</c:v>
                </c:pt>
                <c:pt idx="1105">
                  <c:v>2.2446465935006543E-2</c:v>
                </c:pt>
                <c:pt idx="1106">
                  <c:v>2.2444937703864909E-2</c:v>
                </c:pt>
                <c:pt idx="1107">
                  <c:v>2.2443347977594286E-2</c:v>
                </c:pt>
                <c:pt idx="1108">
                  <c:v>2.2441697038289021E-2</c:v>
                </c:pt>
                <c:pt idx="1109">
                  <c:v>2.2439985167643783E-2</c:v>
                </c:pt>
                <c:pt idx="1110">
                  <c:v>2.2438212647513112E-2</c:v>
                </c:pt>
                <c:pt idx="1111">
                  <c:v>2.2436379759991354E-2</c:v>
                </c:pt>
                <c:pt idx="1112">
                  <c:v>2.2434486786773178E-2</c:v>
                </c:pt>
                <c:pt idx="1113">
                  <c:v>2.2432534009872995E-2</c:v>
                </c:pt>
                <c:pt idx="1114">
                  <c:v>2.243052171106541E-2</c:v>
                </c:pt>
                <c:pt idx="1115">
                  <c:v>2.2427847462562767E-2</c:v>
                </c:pt>
                <c:pt idx="1116">
                  <c:v>2.2426319675226125E-2</c:v>
                </c:pt>
                <c:pt idx="1117">
                  <c:v>2.2424130501983441E-2</c:v>
                </c:pt>
                <c:pt idx="1118">
                  <c:v>2.2421882934491322E-2</c:v>
                </c:pt>
                <c:pt idx="1119">
                  <c:v>2.2419243144184975E-2</c:v>
                </c:pt>
                <c:pt idx="1120">
                  <c:v>2.2417213743857189E-2</c:v>
                </c:pt>
                <c:pt idx="1121">
                  <c:v>2.2414792684504192E-2</c:v>
                </c:pt>
                <c:pt idx="1122">
                  <c:v>2.2412314358319918E-2</c:v>
                </c:pt>
                <c:pt idx="1123">
                  <c:v>2.2409779047158906E-2</c:v>
                </c:pt>
                <c:pt idx="1124">
                  <c:v>2.2407187032955633E-2</c:v>
                </c:pt>
                <c:pt idx="1125">
                  <c:v>2.2404538597564638E-2</c:v>
                </c:pt>
                <c:pt idx="1126">
                  <c:v>2.2401834022840461E-2</c:v>
                </c:pt>
                <c:pt idx="1127">
                  <c:v>2.2399073590637641E-2</c:v>
                </c:pt>
                <c:pt idx="1128">
                  <c:v>2.2396257582890655E-2</c:v>
                </c:pt>
                <c:pt idx="1129">
                  <c:v>2.2393386281533978E-2</c:v>
                </c:pt>
                <c:pt idx="1130">
                  <c:v>2.2390459968422149E-2</c:v>
                </c:pt>
                <c:pt idx="1131">
                  <c:v>2.2387478925249837E-2</c:v>
                </c:pt>
                <c:pt idx="1132">
                  <c:v>2.238444343411139E-2</c:v>
                </c:pt>
                <c:pt idx="1133">
                  <c:v>2.2381353776861346E-2</c:v>
                </c:pt>
                <c:pt idx="1134">
                  <c:v>2.2378210235194373E-2</c:v>
                </c:pt>
                <c:pt idx="1135">
                  <c:v>2.2375013091284757E-2</c:v>
                </c:pt>
                <c:pt idx="1136">
                  <c:v>2.2371762626827163E-2</c:v>
                </c:pt>
                <c:pt idx="1137">
                  <c:v>2.2368459123756068E-2</c:v>
                </c:pt>
                <c:pt idx="1138">
                  <c:v>2.2365102863926012E-2</c:v>
                </c:pt>
                <c:pt idx="1139">
                  <c:v>2.2361694129191534E-2</c:v>
                </c:pt>
                <c:pt idx="1140">
                  <c:v>2.235823320148711E-2</c:v>
                </c:pt>
                <c:pt idx="1141">
                  <c:v>2.235472036266728E-2</c:v>
                </c:pt>
                <c:pt idx="1142">
                  <c:v>2.2351155894586583E-2</c:v>
                </c:pt>
                <c:pt idx="1143">
                  <c:v>2.2347540079179495E-2</c:v>
                </c:pt>
                <c:pt idx="1144">
                  <c:v>2.2343873198300557E-2</c:v>
                </c:pt>
                <c:pt idx="1145">
                  <c:v>2.2340155533884243E-2</c:v>
                </c:pt>
                <c:pt idx="1146">
                  <c:v>2.2336387367705157E-2</c:v>
                </c:pt>
                <c:pt idx="1147">
                  <c:v>2.2332568981777712E-2</c:v>
                </c:pt>
                <c:pt idx="1148">
                  <c:v>2.2328700657796574E-2</c:v>
                </c:pt>
                <c:pt idx="1149">
                  <c:v>2.2324782677856092E-2</c:v>
                </c:pt>
                <c:pt idx="1150">
                  <c:v>2.2320815323650933E-2</c:v>
                </c:pt>
                <c:pt idx="1151">
                  <c:v>2.2316798877115573E-2</c:v>
                </c:pt>
                <c:pt idx="1152">
                  <c:v>2.2312733620264424E-2</c:v>
                </c:pt>
                <c:pt idx="1153">
                  <c:v>2.2307435593607039E-2</c:v>
                </c:pt>
                <c:pt idx="1154">
                  <c:v>2.2303259828433397E-2</c:v>
                </c:pt>
                <c:pt idx="1155">
                  <c:v>2.2299642478573745E-2</c:v>
                </c:pt>
                <c:pt idx="1156">
                  <c:v>2.2295378009955513E-2</c:v>
                </c:pt>
                <c:pt idx="1157">
                  <c:v>2.2291066180581964E-2</c:v>
                </c:pt>
                <c:pt idx="1158">
                  <c:v>2.2286707272387574E-2</c:v>
                </c:pt>
                <c:pt idx="1159">
                  <c:v>2.2282301567067009E-2</c:v>
                </c:pt>
                <c:pt idx="1160">
                  <c:v>2.2277849346714618E-2</c:v>
                </c:pt>
                <c:pt idx="1161">
                  <c:v>2.227335089318494E-2</c:v>
                </c:pt>
                <c:pt idx="1162">
                  <c:v>2.2268806488252579E-2</c:v>
                </c:pt>
                <c:pt idx="1163">
                  <c:v>2.2264216413931948E-2</c:v>
                </c:pt>
                <c:pt idx="1164">
                  <c:v>2.2259580951917712E-2</c:v>
                </c:pt>
                <c:pt idx="1165">
                  <c:v>2.2254900384224285E-2</c:v>
                </c:pt>
                <c:pt idx="1166">
                  <c:v>2.2250174992706206E-2</c:v>
                </c:pt>
                <c:pt idx="1167">
                  <c:v>2.2245405059218015E-2</c:v>
                </c:pt>
                <c:pt idx="1168">
                  <c:v>2.2240590865694188E-2</c:v>
                </c:pt>
                <c:pt idx="1169">
                  <c:v>2.2235732693989263E-2</c:v>
                </c:pt>
                <c:pt idx="1170">
                  <c:v>2.2230088996586517E-2</c:v>
                </c:pt>
                <c:pt idx="1171">
                  <c:v>2.2225175547072595E-2</c:v>
                </c:pt>
                <c:pt idx="1172">
                  <c:v>2.222089712865305E-2</c:v>
                </c:pt>
                <c:pt idx="1173">
                  <c:v>2.2215865863008943E-2</c:v>
                </c:pt>
                <c:pt idx="1174">
                  <c:v>2.2210792028616311E-2</c:v>
                </c:pt>
                <c:pt idx="1175">
                  <c:v>2.2205675907329692E-2</c:v>
                </c:pt>
                <c:pt idx="1176">
                  <c:v>2.2200517781003626E-2</c:v>
                </c:pt>
                <c:pt idx="1177">
                  <c:v>2.2195317931572589E-2</c:v>
                </c:pt>
                <c:pt idx="1178">
                  <c:v>2.2190076640811185E-2</c:v>
                </c:pt>
                <c:pt idx="1179">
                  <c:v>2.2184794190733825E-2</c:v>
                </c:pt>
                <c:pt idx="1180">
                  <c:v>2.217947086319505E-2</c:v>
                </c:pt>
                <c:pt idx="1181">
                  <c:v>2.2174106939889526E-2</c:v>
                </c:pt>
                <c:pt idx="1182">
                  <c:v>2.2168702703071475E-2</c:v>
                </c:pt>
                <c:pt idx="1183">
                  <c:v>2.2163258434195754E-2</c:v>
                </c:pt>
                <c:pt idx="1184">
                  <c:v>2.2157774415516585E-2</c:v>
                </c:pt>
                <c:pt idx="1185">
                  <c:v>2.2152250928648698E-2</c:v>
                </c:pt>
                <c:pt idx="1186">
                  <c:v>2.214668825552657E-2</c:v>
                </c:pt>
                <c:pt idx="1187">
                  <c:v>2.2141086678164612E-2</c:v>
                </c:pt>
                <c:pt idx="1188">
                  <c:v>2.2135446478337428E-2</c:v>
                </c:pt>
                <c:pt idx="1189">
                  <c:v>2.2129767937899558E-2</c:v>
                </c:pt>
                <c:pt idx="1190">
                  <c:v>2.2124051338785478E-2</c:v>
                </c:pt>
                <c:pt idx="1191">
                  <c:v>2.2118296962929662E-2</c:v>
                </c:pt>
                <c:pt idx="1192">
                  <c:v>2.2112520397223889E-2</c:v>
                </c:pt>
                <c:pt idx="1193">
                  <c:v>2.2106750127681707E-2</c:v>
                </c:pt>
                <c:pt idx="1194">
                  <c:v>2.2100921941747842E-2</c:v>
                </c:pt>
                <c:pt idx="1195">
                  <c:v>2.2095036013203284E-2</c:v>
                </c:pt>
                <c:pt idx="1196">
                  <c:v>2.2089092516068831E-2</c:v>
                </c:pt>
                <c:pt idx="1197">
                  <c:v>2.2083091624125473E-2</c:v>
                </c:pt>
                <c:pt idx="1198">
                  <c:v>2.2077033511234134E-2</c:v>
                </c:pt>
                <c:pt idx="1199">
                  <c:v>2.2070918351255742E-2</c:v>
                </c:pt>
                <c:pt idx="1200">
                  <c:v>2.2064746318131156E-2</c:v>
                </c:pt>
                <c:pt idx="1201">
                  <c:v>2.2058517585641368E-2</c:v>
                </c:pt>
                <c:pt idx="1202">
                  <c:v>2.2052232327727239E-2</c:v>
                </c:pt>
                <c:pt idx="1203">
                  <c:v>2.2045890718089822E-2</c:v>
                </c:pt>
                <c:pt idx="1204">
                  <c:v>2.2039492930749915E-2</c:v>
                </c:pt>
                <c:pt idx="1205">
                  <c:v>2.2031603921197629E-2</c:v>
                </c:pt>
                <c:pt idx="1206">
                  <c:v>2.2025069627664706E-2</c:v>
                </c:pt>
                <c:pt idx="1207">
                  <c:v>2.2019021810910644E-2</c:v>
                </c:pt>
                <c:pt idx="1208">
                  <c:v>2.2012393139378972E-2</c:v>
                </c:pt>
                <c:pt idx="1209">
                  <c:v>2.2005709184309552E-2</c:v>
                </c:pt>
                <c:pt idx="1210">
                  <c:v>2.1998970119403438E-2</c:v>
                </c:pt>
                <c:pt idx="1211">
                  <c:v>2.1992176118761364E-2</c:v>
                </c:pt>
                <c:pt idx="1212">
                  <c:v>2.1985327356004447E-2</c:v>
                </c:pt>
                <c:pt idx="1213">
                  <c:v>2.1978424005233421E-2</c:v>
                </c:pt>
                <c:pt idx="1214">
                  <c:v>2.1971466240069404E-2</c:v>
                </c:pt>
                <c:pt idx="1215">
                  <c:v>2.1964454234693065E-2</c:v>
                </c:pt>
                <c:pt idx="1216">
                  <c:v>2.1957388162645586E-2</c:v>
                </c:pt>
                <c:pt idx="1217">
                  <c:v>2.1950268197867828E-2</c:v>
                </c:pt>
                <c:pt idx="1218">
                  <c:v>2.194309451438059E-2</c:v>
                </c:pt>
                <c:pt idx="1219">
                  <c:v>2.1935867285964861E-2</c:v>
                </c:pt>
                <c:pt idx="1220">
                  <c:v>2.192916676579415E-2</c:v>
                </c:pt>
                <c:pt idx="1221">
                  <c:v>2.19170383310896E-2</c:v>
                </c:pt>
                <c:pt idx="1222">
                  <c:v>2.1909621290028269E-2</c:v>
                </c:pt>
                <c:pt idx="1223">
                  <c:v>2.1901080089721248E-2</c:v>
                </c:pt>
                <c:pt idx="1224">
                  <c:v>2.1894629131233856E-2</c:v>
                </c:pt>
                <c:pt idx="1225">
                  <c:v>2.188705436130256E-2</c:v>
                </c:pt>
                <c:pt idx="1226">
                  <c:v>2.1879427362989645E-2</c:v>
                </c:pt>
                <c:pt idx="1227">
                  <c:v>2.1871748309836292E-2</c:v>
                </c:pt>
                <c:pt idx="1228">
                  <c:v>2.1864017375863298E-2</c:v>
                </c:pt>
                <c:pt idx="1229">
                  <c:v>2.1856234735011526E-2</c:v>
                </c:pt>
                <c:pt idx="1230">
                  <c:v>2.1848400561061965E-2</c:v>
                </c:pt>
                <c:pt idx="1231">
                  <c:v>2.1840515027795604E-2</c:v>
                </c:pt>
                <c:pt idx="1232">
                  <c:v>2.1832578309313178E-2</c:v>
                </c:pt>
                <c:pt idx="1233">
                  <c:v>2.1824590579315739E-2</c:v>
                </c:pt>
                <c:pt idx="1234">
                  <c:v>2.1816552011584278E-2</c:v>
                </c:pt>
                <c:pt idx="1235">
                  <c:v>2.1808462780299465E-2</c:v>
                </c:pt>
                <c:pt idx="1236">
                  <c:v>2.1800323058922544E-2</c:v>
                </c:pt>
                <c:pt idx="1237">
                  <c:v>2.1792133021634186E-2</c:v>
                </c:pt>
                <c:pt idx="1238">
                  <c:v>2.1783892842135444E-2</c:v>
                </c:pt>
                <c:pt idx="1239">
                  <c:v>2.177560269436718E-2</c:v>
                </c:pt>
                <c:pt idx="1240">
                  <c:v>2.1767262752110383E-2</c:v>
                </c:pt>
                <c:pt idx="1241">
                  <c:v>2.1758873189305916E-2</c:v>
                </c:pt>
                <c:pt idx="1242">
                  <c:v>2.1750434179814704E-2</c:v>
                </c:pt>
                <c:pt idx="1243">
                  <c:v>2.1741945897497672E-2</c:v>
                </c:pt>
                <c:pt idx="1244">
                  <c:v>2.173340851613581E-2</c:v>
                </c:pt>
                <c:pt idx="1245">
                  <c:v>2.1724822209669981E-2</c:v>
                </c:pt>
                <c:pt idx="1246">
                  <c:v>2.1716187151961108E-2</c:v>
                </c:pt>
                <c:pt idx="1247">
                  <c:v>2.1707503516950055E-2</c:v>
                </c:pt>
                <c:pt idx="1248">
                  <c:v>2.1698771478337875E-2</c:v>
                </c:pt>
                <c:pt idx="1249">
                  <c:v>2.1689991210065429E-2</c:v>
                </c:pt>
                <c:pt idx="1250">
                  <c:v>2.1681162886073579E-2</c:v>
                </c:pt>
                <c:pt idx="1251">
                  <c:v>2.1672286680143316E-2</c:v>
                </c:pt>
                <c:pt idx="1252">
                  <c:v>2.1663362766135563E-2</c:v>
                </c:pt>
                <c:pt idx="1253">
                  <c:v>2.1654391317911248E-2</c:v>
                </c:pt>
                <c:pt idx="1254">
                  <c:v>2.1645372509331295E-2</c:v>
                </c:pt>
                <c:pt idx="1255">
                  <c:v>2.1636306514336567E-2</c:v>
                </c:pt>
                <c:pt idx="1256">
                  <c:v>2.1627193506708053E-2</c:v>
                </c:pt>
                <c:pt idx="1257">
                  <c:v>2.1615399735068763E-2</c:v>
                </c:pt>
                <c:pt idx="1258">
                  <c:v>2.1607508134096065E-2</c:v>
                </c:pt>
                <c:pt idx="1259">
                  <c:v>2.1599574147028733E-2</c:v>
                </c:pt>
                <c:pt idx="1260">
                  <c:v>2.1590274827554268E-2</c:v>
                </c:pt>
                <c:pt idx="1261">
                  <c:v>2.1580929364990453E-2</c:v>
                </c:pt>
                <c:pt idx="1262">
                  <c:v>2.1571537932958407E-2</c:v>
                </c:pt>
                <c:pt idx="1263">
                  <c:v>2.1562100705319054E-2</c:v>
                </c:pt>
                <c:pt idx="1264">
                  <c:v>2.1552617856093192E-2</c:v>
                </c:pt>
                <c:pt idx="1265">
                  <c:v>2.154308955890194E-2</c:v>
                </c:pt>
                <c:pt idx="1266">
                  <c:v>2.1533515987925966E-2</c:v>
                </c:pt>
                <c:pt idx="1267">
                  <c:v>2.1523897316786389E-2</c:v>
                </c:pt>
                <c:pt idx="1268">
                  <c:v>2.151423371942407E-2</c:v>
                </c:pt>
                <c:pt idx="1269">
                  <c:v>2.1504525369699934E-2</c:v>
                </c:pt>
                <c:pt idx="1270">
                  <c:v>2.1491977727015055E-2</c:v>
                </c:pt>
                <c:pt idx="1271">
                  <c:v>2.1484975108609916E-2</c:v>
                </c:pt>
                <c:pt idx="1272">
                  <c:v>2.1475133545045821E-2</c:v>
                </c:pt>
                <c:pt idx="1273">
                  <c:v>2.1465247924563613E-2</c:v>
                </c:pt>
                <c:pt idx="1274">
                  <c:v>2.145531842094428E-2</c:v>
                </c:pt>
                <c:pt idx="1275">
                  <c:v>2.1445345208288558E-2</c:v>
                </c:pt>
                <c:pt idx="1276">
                  <c:v>2.1435328460217562E-2</c:v>
                </c:pt>
                <c:pt idx="1277">
                  <c:v>2.1425268350832027E-2</c:v>
                </c:pt>
                <c:pt idx="1278">
                  <c:v>2.1415165053753071E-2</c:v>
                </c:pt>
                <c:pt idx="1279">
                  <c:v>2.1405018743001492E-2</c:v>
                </c:pt>
                <c:pt idx="1280">
                  <c:v>2.1394829592438214E-2</c:v>
                </c:pt>
                <c:pt idx="1281">
                  <c:v>2.1384597775844227E-2</c:v>
                </c:pt>
                <c:pt idx="1282">
                  <c:v>2.1374323467080458E-2</c:v>
                </c:pt>
                <c:pt idx="1283">
                  <c:v>2.1364006840087768E-2</c:v>
                </c:pt>
                <c:pt idx="1284">
                  <c:v>2.1353648068807018E-2</c:v>
                </c:pt>
                <c:pt idx="1285">
                  <c:v>2.1343247326939263E-2</c:v>
                </c:pt>
                <c:pt idx="1286">
                  <c:v>2.1332804788345427E-2</c:v>
                </c:pt>
                <c:pt idx="1287">
                  <c:v>2.1322320627046309E-2</c:v>
                </c:pt>
                <c:pt idx="1288">
                  <c:v>2.1311795016822899E-2</c:v>
                </c:pt>
                <c:pt idx="1289">
                  <c:v>2.1301228131456185E-2</c:v>
                </c:pt>
                <c:pt idx="1290">
                  <c:v>2.1290620144966965E-2</c:v>
                </c:pt>
                <c:pt idx="1291">
                  <c:v>2.1279971231056294E-2</c:v>
                </c:pt>
                <c:pt idx="1292">
                  <c:v>2.1269281563744968E-2</c:v>
                </c:pt>
                <c:pt idx="1293">
                  <c:v>2.1258551316813978E-2</c:v>
                </c:pt>
                <c:pt idx="1294">
                  <c:v>2.1247780664124249E-2</c:v>
                </c:pt>
                <c:pt idx="1295">
                  <c:v>2.1236969779616643E-2</c:v>
                </c:pt>
                <c:pt idx="1296">
                  <c:v>2.1226118836992214E-2</c:v>
                </c:pt>
                <c:pt idx="1297">
                  <c:v>2.1215228010271758E-2</c:v>
                </c:pt>
                <c:pt idx="1298">
                  <c:v>2.1204297473236267E-2</c:v>
                </c:pt>
                <c:pt idx="1299">
                  <c:v>2.11933273998266E-2</c:v>
                </c:pt>
                <c:pt idx="1300">
                  <c:v>2.1182317963903685E-2</c:v>
                </c:pt>
                <c:pt idx="1301">
                  <c:v>2.1171269339168575E-2</c:v>
                </c:pt>
                <c:pt idx="1302">
                  <c:v>2.1160181699722003E-2</c:v>
                </c:pt>
                <c:pt idx="1303">
                  <c:v>2.1149055219265023E-2</c:v>
                </c:pt>
                <c:pt idx="1304">
                  <c:v>2.1137890071738497E-2</c:v>
                </c:pt>
                <c:pt idx="1305">
                  <c:v>2.1126686430923414E-2</c:v>
                </c:pt>
                <c:pt idx="1306">
                  <c:v>2.1115444470760636E-2</c:v>
                </c:pt>
                <c:pt idx="1307">
                  <c:v>2.1104164365111089E-2</c:v>
                </c:pt>
                <c:pt idx="1308">
                  <c:v>2.1092846287835698E-2</c:v>
                </c:pt>
                <c:pt idx="1309">
                  <c:v>2.1081490412715453E-2</c:v>
                </c:pt>
                <c:pt idx="1310">
                  <c:v>2.1070096913771152E-2</c:v>
                </c:pt>
                <c:pt idx="1311">
                  <c:v>2.1058665964703849E-2</c:v>
                </c:pt>
                <c:pt idx="1312">
                  <c:v>2.104719773953434E-2</c:v>
                </c:pt>
                <c:pt idx="1313">
                  <c:v>2.103569241196368E-2</c:v>
                </c:pt>
                <c:pt idx="1314">
                  <c:v>2.1024150156012666E-2</c:v>
                </c:pt>
                <c:pt idx="1315">
                  <c:v>2.1012571145462289E-2</c:v>
                </c:pt>
                <c:pt idx="1316">
                  <c:v>2.1000955554173473E-2</c:v>
                </c:pt>
                <c:pt idx="1317">
                  <c:v>2.0989303556007144E-2</c:v>
                </c:pt>
                <c:pt idx="1318">
                  <c:v>2.0977615324744292E-2</c:v>
                </c:pt>
                <c:pt idx="1319">
                  <c:v>2.0965891034485651E-2</c:v>
                </c:pt>
                <c:pt idx="1320">
                  <c:v>2.095413085901221E-2</c:v>
                </c:pt>
                <c:pt idx="1321">
                  <c:v>2.0942334972025023E-2</c:v>
                </c:pt>
                <c:pt idx="1322">
                  <c:v>2.0930503547624824E-2</c:v>
                </c:pt>
                <c:pt idx="1323">
                  <c:v>2.0918636759432729E-2</c:v>
                </c:pt>
                <c:pt idx="1324">
                  <c:v>2.0906734781469538E-2</c:v>
                </c:pt>
                <c:pt idx="1325">
                  <c:v>2.089138081065478E-2</c:v>
                </c:pt>
                <c:pt idx="1326">
                  <c:v>2.0882825951593631E-2</c:v>
                </c:pt>
                <c:pt idx="1327">
                  <c:v>2.087081944732283E-2</c:v>
                </c:pt>
                <c:pt idx="1328">
                  <c:v>2.0858778448804571E-2</c:v>
                </c:pt>
                <c:pt idx="1329">
                  <c:v>2.0846703129739907E-2</c:v>
                </c:pt>
                <c:pt idx="1330">
                  <c:v>2.08345936640697E-2</c:v>
                </c:pt>
                <c:pt idx="1331">
                  <c:v>2.0822450225654876E-2</c:v>
                </c:pt>
                <c:pt idx="1332">
                  <c:v>2.081027298835636E-2</c:v>
                </c:pt>
                <c:pt idx="1333">
                  <c:v>2.0798062125955141E-2</c:v>
                </c:pt>
                <c:pt idx="1334">
                  <c:v>2.0785817812472018E-2</c:v>
                </c:pt>
                <c:pt idx="1335">
                  <c:v>2.0773540221608044E-2</c:v>
                </c:pt>
                <c:pt idx="1336">
                  <c:v>2.0761229527384018E-2</c:v>
                </c:pt>
                <c:pt idx="1337">
                  <c:v>2.0748885903580927E-2</c:v>
                </c:pt>
                <c:pt idx="1338">
                  <c:v>2.0736509524059699E-2</c:v>
                </c:pt>
                <c:pt idx="1339">
                  <c:v>2.0724100562521386E-2</c:v>
                </c:pt>
                <c:pt idx="1340">
                  <c:v>2.0711659193146659E-2</c:v>
                </c:pt>
                <c:pt idx="1341">
                  <c:v>2.0699185589716507E-2</c:v>
                </c:pt>
                <c:pt idx="1342">
                  <c:v>2.0686679925931983E-2</c:v>
                </c:pt>
                <c:pt idx="1343">
                  <c:v>2.0674142375813886E-2</c:v>
                </c:pt>
                <c:pt idx="1344">
                  <c:v>2.0661573113143206E-2</c:v>
                </c:pt>
                <c:pt idx="1345">
                  <c:v>2.0648972311860803E-2</c:v>
                </c:pt>
                <c:pt idx="1346">
                  <c:v>2.0636340145747667E-2</c:v>
                </c:pt>
                <c:pt idx="1347">
                  <c:v>2.0623676788664724E-2</c:v>
                </c:pt>
                <c:pt idx="1348">
                  <c:v>2.06109824144729E-2</c:v>
                </c:pt>
                <c:pt idx="1349">
                  <c:v>2.0598257197272929E-2</c:v>
                </c:pt>
                <c:pt idx="1350">
                  <c:v>2.0585501310526055E-2</c:v>
                </c:pt>
                <c:pt idx="1351">
                  <c:v>2.057271492841295E-2</c:v>
                </c:pt>
                <c:pt idx="1352">
                  <c:v>2.0559898224554729E-2</c:v>
                </c:pt>
                <c:pt idx="1353">
                  <c:v>2.0547051373052128E-2</c:v>
                </c:pt>
                <c:pt idx="1354">
                  <c:v>2.0534174547686135E-2</c:v>
                </c:pt>
                <c:pt idx="1355">
                  <c:v>2.0521267922317676E-2</c:v>
                </c:pt>
                <c:pt idx="1356">
                  <c:v>2.0508331670647806E-2</c:v>
                </c:pt>
                <c:pt idx="1357">
                  <c:v>2.0495365966777257E-2</c:v>
                </c:pt>
                <c:pt idx="1358">
                  <c:v>2.0482370984407083E-2</c:v>
                </c:pt>
                <c:pt idx="1359">
                  <c:v>2.0469346897558083E-2</c:v>
                </c:pt>
                <c:pt idx="1360">
                  <c:v>2.0456293880091181E-2</c:v>
                </c:pt>
                <c:pt idx="1361">
                  <c:v>2.0441340943282427E-2</c:v>
                </c:pt>
                <c:pt idx="1362">
                  <c:v>2.0430101748187823E-2</c:v>
                </c:pt>
                <c:pt idx="1363">
                  <c:v>2.0416962981713027E-2</c:v>
                </c:pt>
                <c:pt idx="1364">
                  <c:v>2.0403795979984096E-2</c:v>
                </c:pt>
                <c:pt idx="1365">
                  <c:v>2.039060091678202E-2</c:v>
                </c:pt>
                <c:pt idx="1366">
                  <c:v>2.0377377966127597E-2</c:v>
                </c:pt>
                <c:pt idx="1367">
                  <c:v>2.0364127301801815E-2</c:v>
                </c:pt>
                <c:pt idx="1368">
                  <c:v>2.0350849097665602E-2</c:v>
                </c:pt>
                <c:pt idx="1369">
                  <c:v>2.0337543527659818E-2</c:v>
                </c:pt>
                <c:pt idx="1370">
                  <c:v>2.0324210765565454E-2</c:v>
                </c:pt>
                <c:pt idx="1371">
                  <c:v>2.0310850985243434E-2</c:v>
                </c:pt>
                <c:pt idx="1372">
                  <c:v>2.0297464360554685E-2</c:v>
                </c:pt>
                <c:pt idx="1373">
                  <c:v>2.0284051065440067E-2</c:v>
                </c:pt>
                <c:pt idx="1374">
                  <c:v>2.0270611273600636E-2</c:v>
                </c:pt>
                <c:pt idx="1375">
                  <c:v>2.0257145159137124E-2</c:v>
                </c:pt>
                <c:pt idx="1376">
                  <c:v>2.0239793184879673E-2</c:v>
                </c:pt>
                <c:pt idx="1377">
                  <c:v>2.0230134657381882E-2</c:v>
                </c:pt>
                <c:pt idx="1378">
                  <c:v>2.0216590617732066E-2</c:v>
                </c:pt>
                <c:pt idx="1379">
                  <c:v>2.0201080345145783E-2</c:v>
                </c:pt>
                <c:pt idx="1380">
                  <c:v>2.0189425830592356E-2</c:v>
                </c:pt>
                <c:pt idx="1381">
                  <c:v>2.0175805430824312E-2</c:v>
                </c:pt>
                <c:pt idx="1382">
                  <c:v>2.0162159925218859E-2</c:v>
                </c:pt>
                <c:pt idx="1383">
                  <c:v>2.0148489487716859E-2</c:v>
                </c:pt>
                <c:pt idx="1384">
                  <c:v>2.0134794292339109E-2</c:v>
                </c:pt>
                <c:pt idx="1385">
                  <c:v>2.0121074512786663E-2</c:v>
                </c:pt>
                <c:pt idx="1386">
                  <c:v>2.0107330323000383E-2</c:v>
                </c:pt>
                <c:pt idx="1387">
                  <c:v>2.009356189692113E-2</c:v>
                </c:pt>
                <c:pt idx="1388">
                  <c:v>2.0079769408170023E-2</c:v>
                </c:pt>
                <c:pt idx="1389">
                  <c:v>2.0065953030847794E-2</c:v>
                </c:pt>
                <c:pt idx="1390">
                  <c:v>2.0052112938655497E-2</c:v>
                </c:pt>
                <c:pt idx="1391">
                  <c:v>2.0038249305693867E-2</c:v>
                </c:pt>
                <c:pt idx="1392">
                  <c:v>2.0024362305504084E-2</c:v>
                </c:pt>
                <c:pt idx="1393">
                  <c:v>2.0010452112106947E-2</c:v>
                </c:pt>
                <c:pt idx="1394">
                  <c:v>1.999651889936338E-2</c:v>
                </c:pt>
                <c:pt idx="1395">
                  <c:v>1.998256284113431E-2</c:v>
                </c:pt>
                <c:pt idx="1396">
                  <c:v>1.9968584111360599E-2</c:v>
                </c:pt>
                <c:pt idx="1397">
                  <c:v>1.9954582883823235E-2</c:v>
                </c:pt>
                <c:pt idx="1398">
                  <c:v>1.9940559332303209E-2</c:v>
                </c:pt>
                <c:pt idx="1399">
                  <c:v>1.9926513630741383E-2</c:v>
                </c:pt>
                <c:pt idx="1400">
                  <c:v>1.9912445953078617E-2</c:v>
                </c:pt>
                <c:pt idx="1401">
                  <c:v>1.9898356473095902E-2</c:v>
                </c:pt>
                <c:pt idx="1402">
                  <c:v>1.9884245364654163E-2</c:v>
                </c:pt>
                <c:pt idx="1403">
                  <c:v>1.9870112801614326E-2</c:v>
                </c:pt>
                <c:pt idx="1404">
                  <c:v>1.9855958957917252E-2</c:v>
                </c:pt>
                <c:pt idx="1405">
                  <c:v>1.9841784007263996E-2</c:v>
                </c:pt>
                <c:pt idx="1406">
                  <c:v>1.9827588123675355E-2</c:v>
                </c:pt>
                <c:pt idx="1407">
                  <c:v>1.9813371481012254E-2</c:v>
                </c:pt>
                <c:pt idx="1408">
                  <c:v>1.9799134252975747E-2</c:v>
                </c:pt>
                <c:pt idx="1409">
                  <c:v>1.9784876613666569E-2</c:v>
                </c:pt>
                <c:pt idx="1410">
                  <c:v>1.9770598736705836E-2</c:v>
                </c:pt>
                <c:pt idx="1411">
                  <c:v>1.9756300796114346E-2</c:v>
                </c:pt>
                <c:pt idx="1412">
                  <c:v>1.9741982965673088E-2</c:v>
                </c:pt>
                <c:pt idx="1413">
                  <c:v>1.972354538045451E-2</c:v>
                </c:pt>
                <c:pt idx="1414">
                  <c:v>1.9709182740497155E-2</c:v>
                </c:pt>
                <c:pt idx="1415">
                  <c:v>1.9696856523570005E-2</c:v>
                </c:pt>
                <c:pt idx="1416">
                  <c:v>1.9682458144680837E-2</c:v>
                </c:pt>
                <c:pt idx="1417">
                  <c:v>1.9668040770026707E-2</c:v>
                </c:pt>
                <c:pt idx="1418">
                  <c:v>1.9653604573628414E-2</c:v>
                </c:pt>
                <c:pt idx="1419">
                  <c:v>1.9639149729266947E-2</c:v>
                </c:pt>
                <c:pt idx="1420">
                  <c:v>1.9624676410883168E-2</c:v>
                </c:pt>
                <c:pt idx="1421">
                  <c:v>1.9610184792258067E-2</c:v>
                </c:pt>
                <c:pt idx="1422">
                  <c:v>1.959567504725257E-2</c:v>
                </c:pt>
                <c:pt idx="1423">
                  <c:v>1.9581147349807537E-2</c:v>
                </c:pt>
                <c:pt idx="1424">
                  <c:v>1.9566601873703959E-2</c:v>
                </c:pt>
                <c:pt idx="1425">
                  <c:v>1.9552038792802762E-2</c:v>
                </c:pt>
                <c:pt idx="1426">
                  <c:v>1.953328924320985E-2</c:v>
                </c:pt>
                <c:pt idx="1427">
                  <c:v>1.9522860512211082E-2</c:v>
                </c:pt>
                <c:pt idx="1428">
                  <c:v>1.9508245660082579E-2</c:v>
                </c:pt>
                <c:pt idx="1429">
                  <c:v>1.9493613898760032E-2</c:v>
                </c:pt>
                <c:pt idx="1430">
                  <c:v>1.9478965402024428E-2</c:v>
                </c:pt>
                <c:pt idx="1431">
                  <c:v>1.9462203993363403E-2</c:v>
                </c:pt>
                <c:pt idx="1432">
                  <c:v>1.9449618897517951E-2</c:v>
                </c:pt>
                <c:pt idx="1433">
                  <c:v>1.9434921237468927E-2</c:v>
                </c:pt>
                <c:pt idx="1434">
                  <c:v>1.9420207537530487E-2</c:v>
                </c:pt>
                <c:pt idx="1435">
                  <c:v>1.9405477971323748E-2</c:v>
                </c:pt>
                <c:pt idx="1436">
                  <c:v>1.9390732712949443E-2</c:v>
                </c:pt>
                <c:pt idx="1437">
                  <c:v>1.9375971936108627E-2</c:v>
                </c:pt>
                <c:pt idx="1438">
                  <c:v>1.9361195814662224E-2</c:v>
                </c:pt>
                <c:pt idx="1439">
                  <c:v>1.9346404522631033E-2</c:v>
                </c:pt>
                <c:pt idx="1440">
                  <c:v>1.9331598233636171E-2</c:v>
                </c:pt>
                <c:pt idx="1441">
                  <c:v>1.9316777121698436E-2</c:v>
                </c:pt>
                <c:pt idx="1442">
                  <c:v>1.9301941360678754E-2</c:v>
                </c:pt>
                <c:pt idx="1443">
                  <c:v>1.9287091124517985E-2</c:v>
                </c:pt>
                <c:pt idx="1444">
                  <c:v>1.9272226586757313E-2</c:v>
                </c:pt>
                <c:pt idx="1445">
                  <c:v>1.9257347921577406E-2</c:v>
                </c:pt>
                <c:pt idx="1446">
                  <c:v>1.9242455302679318E-2</c:v>
                </c:pt>
                <c:pt idx="1447">
                  <c:v>1.922754890400391E-2</c:v>
                </c:pt>
                <c:pt idx="1448">
                  <c:v>1.921262889941211E-2</c:v>
                </c:pt>
                <c:pt idx="1449">
                  <c:v>1.9197695462684905E-2</c:v>
                </c:pt>
                <c:pt idx="1450">
                  <c:v>1.9182748767843094E-2</c:v>
                </c:pt>
                <c:pt idx="1451">
                  <c:v>1.9167788988507795E-2</c:v>
                </c:pt>
                <c:pt idx="1452">
                  <c:v>1.9152655882939129E-2</c:v>
                </c:pt>
                <c:pt idx="1453">
                  <c:v>1.9136941696507037E-2</c:v>
                </c:pt>
                <c:pt idx="1454">
                  <c:v>1.9121247950524278E-2</c:v>
                </c:pt>
                <c:pt idx="1455">
                  <c:v>1.9105574952824611E-2</c:v>
                </c:pt>
                <c:pt idx="1456">
                  <c:v>1.9089923011401666E-2</c:v>
                </c:pt>
                <c:pt idx="1457">
                  <c:v>1.9074292434488882E-2</c:v>
                </c:pt>
                <c:pt idx="1458">
                  <c:v>1.9058683529999954E-2</c:v>
                </c:pt>
                <c:pt idx="1459">
                  <c:v>1.9043096605928511E-2</c:v>
                </c:pt>
                <c:pt idx="1460">
                  <c:v>1.9027531970348122E-2</c:v>
                </c:pt>
                <c:pt idx="1461">
                  <c:v>1.9011989931332351E-2</c:v>
                </c:pt>
                <c:pt idx="1462">
                  <c:v>1.8996470796714959E-2</c:v>
                </c:pt>
                <c:pt idx="1463">
                  <c:v>1.8980974874729384E-2</c:v>
                </c:pt>
                <c:pt idx="1464">
                  <c:v>1.8965502473209384E-2</c:v>
                </c:pt>
                <c:pt idx="1465">
                  <c:v>1.894564444206992E-2</c:v>
                </c:pt>
                <c:pt idx="1466">
                  <c:v>1.8930226958540075E-2</c:v>
                </c:pt>
                <c:pt idx="1467">
                  <c:v>1.891703148694468E-2</c:v>
                </c:pt>
                <c:pt idx="1468">
                  <c:v>1.8901659809174021E-2</c:v>
                </c:pt>
                <c:pt idx="1469">
                  <c:v>1.888631323604173E-2</c:v>
                </c:pt>
                <c:pt idx="1470">
                  <c:v>1.8870992075621373E-2</c:v>
                </c:pt>
                <c:pt idx="1471">
                  <c:v>1.8855696635906583E-2</c:v>
                </c:pt>
                <c:pt idx="1472">
                  <c:v>1.8840427224890988E-2</c:v>
                </c:pt>
                <c:pt idx="1473">
                  <c:v>1.8825184150648155E-2</c:v>
                </c:pt>
                <c:pt idx="1474">
                  <c:v>1.8809967721251653E-2</c:v>
                </c:pt>
                <c:pt idx="1475">
                  <c:v>1.8794778244615173E-2</c:v>
                </c:pt>
                <c:pt idx="1476">
                  <c:v>1.8779616028732349E-2</c:v>
                </c:pt>
                <c:pt idx="1477">
                  <c:v>1.8764481381836617E-2</c:v>
                </c:pt>
                <c:pt idx="1478">
                  <c:v>1.8749374611601866E-2</c:v>
                </c:pt>
                <c:pt idx="1479">
                  <c:v>1.8734296026421404E-2</c:v>
                </c:pt>
                <c:pt idx="1480">
                  <c:v>1.871924593396912E-2</c:v>
                </c:pt>
                <c:pt idx="1481">
                  <c:v>1.8698767187084187E-2</c:v>
                </c:pt>
                <c:pt idx="1482">
                  <c:v>1.86892324601029E-2</c:v>
                </c:pt>
                <c:pt idx="1483">
                  <c:v>1.8673686424883762E-2</c:v>
                </c:pt>
                <c:pt idx="1484">
                  <c:v>1.8657205807093291E-2</c:v>
                </c:pt>
                <c:pt idx="1485">
                  <c:v>1.864230711513315E-2</c:v>
                </c:pt>
                <c:pt idx="1486">
                  <c:v>1.8627438808227481E-2</c:v>
                </c:pt>
                <c:pt idx="1487">
                  <c:v>1.8612601194289979E-2</c:v>
                </c:pt>
                <c:pt idx="1488">
                  <c:v>1.8597794581554083E-2</c:v>
                </c:pt>
                <c:pt idx="1489">
                  <c:v>1.8583019277853552E-2</c:v>
                </c:pt>
                <c:pt idx="1490">
                  <c:v>1.8568275591261951E-2</c:v>
                </c:pt>
                <c:pt idx="1491">
                  <c:v>1.8553563829932784E-2</c:v>
                </c:pt>
                <c:pt idx="1492">
                  <c:v>1.8538884301539937E-2</c:v>
                </c:pt>
                <c:pt idx="1493">
                  <c:v>1.8524237314396785E-2</c:v>
                </c:pt>
                <c:pt idx="1494">
                  <c:v>1.8509623176496959E-2</c:v>
                </c:pt>
                <c:pt idx="1495">
                  <c:v>1.8495042195834088E-2</c:v>
                </c:pt>
                <c:pt idx="1496">
                  <c:v>1.8480494680321868E-2</c:v>
                </c:pt>
                <c:pt idx="1497">
                  <c:v>1.8465980938193738E-2</c:v>
                </c:pt>
                <c:pt idx="1498">
                  <c:v>1.8451501277203519E-2</c:v>
                </c:pt>
                <c:pt idx="1499">
                  <c:v>1.8437056005584651E-2</c:v>
                </c:pt>
                <c:pt idx="1500">
                  <c:v>1.8422645431250828E-2</c:v>
                </c:pt>
                <c:pt idx="1501">
                  <c:v>1.8408269862275617E-2</c:v>
                </c:pt>
                <c:pt idx="1502">
                  <c:v>1.8393929606652648E-2</c:v>
                </c:pt>
                <c:pt idx="1503">
                  <c:v>1.8379624972455488E-2</c:v>
                </c:pt>
                <c:pt idx="1504">
                  <c:v>1.8365356267597832E-2</c:v>
                </c:pt>
                <c:pt idx="1505">
                  <c:v>1.8351123800153246E-2</c:v>
                </c:pt>
                <c:pt idx="1506">
                  <c:v>1.8336927878115361E-2</c:v>
                </c:pt>
                <c:pt idx="1507">
                  <c:v>1.832276880963768E-2</c:v>
                </c:pt>
                <c:pt idx="1508">
                  <c:v>1.830864690255396E-2</c:v>
                </c:pt>
                <c:pt idx="1509">
                  <c:v>1.8294562465017705E-2</c:v>
                </c:pt>
                <c:pt idx="1510">
                  <c:v>1.828051580494261E-2</c:v>
                </c:pt>
                <c:pt idx="1511">
                  <c:v>1.8266507230482176E-2</c:v>
                </c:pt>
                <c:pt idx="1512">
                  <c:v>1.8252537049470163E-2</c:v>
                </c:pt>
                <c:pt idx="1513">
                  <c:v>1.823860557014001E-2</c:v>
                </c:pt>
                <c:pt idx="1514">
                  <c:v>1.8224713100325474E-2</c:v>
                </c:pt>
                <c:pt idx="1515">
                  <c:v>1.8210859948180058E-2</c:v>
                </c:pt>
                <c:pt idx="1516">
                  <c:v>1.8197046421617458E-2</c:v>
                </c:pt>
                <c:pt idx="1517">
                  <c:v>1.8175420252202201E-2</c:v>
                </c:pt>
                <c:pt idx="1518">
                  <c:v>1.816171003452105E-2</c:v>
                </c:pt>
                <c:pt idx="1519">
                  <c:v>1.8152857490356666E-2</c:v>
                </c:pt>
                <c:pt idx="1520">
                  <c:v>1.8139215903829609E-2</c:v>
                </c:pt>
                <c:pt idx="1521">
                  <c:v>1.8125615576218834E-2</c:v>
                </c:pt>
                <c:pt idx="1522">
                  <c:v>1.8112056815571265E-2</c:v>
                </c:pt>
                <c:pt idx="1523">
                  <c:v>1.8098539929933821E-2</c:v>
                </c:pt>
                <c:pt idx="1524">
                  <c:v>1.808506522732678E-2</c:v>
                </c:pt>
                <c:pt idx="1525">
                  <c:v>1.8071633015823707E-2</c:v>
                </c:pt>
                <c:pt idx="1526">
                  <c:v>1.8058243603444879E-2</c:v>
                </c:pt>
                <c:pt idx="1527">
                  <c:v>1.8044897298237217E-2</c:v>
                </c:pt>
                <c:pt idx="1528">
                  <c:v>1.8031594408247642E-2</c:v>
                </c:pt>
                <c:pt idx="1529">
                  <c:v>1.801833524149643E-2</c:v>
                </c:pt>
                <c:pt idx="1530">
                  <c:v>1.8005120106057149E-2</c:v>
                </c:pt>
                <c:pt idx="1531">
                  <c:v>1.7985419470534225E-2</c:v>
                </c:pt>
                <c:pt idx="1532">
                  <c:v>1.7974183335152105E-2</c:v>
                </c:pt>
                <c:pt idx="1533">
                  <c:v>1.7961116345022177E-2</c:v>
                </c:pt>
                <c:pt idx="1534">
                  <c:v>1.7948094700939166E-2</c:v>
                </c:pt>
                <c:pt idx="1535">
                  <c:v>1.7933268742877928E-2</c:v>
                </c:pt>
                <c:pt idx="1536">
                  <c:v>1.7922188682888418E-2</c:v>
                </c:pt>
                <c:pt idx="1537">
                  <c:v>1.7909304924828007E-2</c:v>
                </c:pt>
                <c:pt idx="1538">
                  <c:v>1.7896467745028843E-2</c:v>
                </c:pt>
                <c:pt idx="1539">
                  <c:v>1.7883677451084878E-2</c:v>
                </c:pt>
                <c:pt idx="1540">
                  <c:v>1.7870934351469359E-2</c:v>
                </c:pt>
                <c:pt idx="1541">
                  <c:v>1.7858238753776234E-2</c:v>
                </c:pt>
                <c:pt idx="1542">
                  <c:v>1.7845590966318881E-2</c:v>
                </c:pt>
                <c:pt idx="1543">
                  <c:v>1.7832991297090928E-2</c:v>
                </c:pt>
                <c:pt idx="1544">
                  <c:v>1.7820440053926134E-2</c:v>
                </c:pt>
                <c:pt idx="1545">
                  <c:v>1.7807937545057939E-2</c:v>
                </c:pt>
                <c:pt idx="1546">
                  <c:v>1.7795484078320101E-2</c:v>
                </c:pt>
                <c:pt idx="1547">
                  <c:v>1.7783079961946058E-2</c:v>
                </c:pt>
                <c:pt idx="1548">
                  <c:v>1.7770725503689633E-2</c:v>
                </c:pt>
                <c:pt idx="1549">
                  <c:v>1.7758421011864201E-2</c:v>
                </c:pt>
                <c:pt idx="1550">
                  <c:v>1.7746166794143647E-2</c:v>
                </c:pt>
                <c:pt idx="1551">
                  <c:v>1.7733963158921284E-2</c:v>
                </c:pt>
                <c:pt idx="1552">
                  <c:v>1.7721810413870998E-2</c:v>
                </c:pt>
                <c:pt idx="1553">
                  <c:v>1.7709708867226226E-2</c:v>
                </c:pt>
                <c:pt idx="1554">
                  <c:v>1.76976588269806E-2</c:v>
                </c:pt>
                <c:pt idx="1555">
                  <c:v>1.7685660601047815E-2</c:v>
                </c:pt>
                <c:pt idx="1556">
                  <c:v>1.7673714497581372E-2</c:v>
                </c:pt>
                <c:pt idx="1557">
                  <c:v>1.7661820824494967E-2</c:v>
                </c:pt>
                <c:pt idx="1558">
                  <c:v>1.7649979889942102E-2</c:v>
                </c:pt>
                <c:pt idx="1559">
                  <c:v>1.7638192001836472E-2</c:v>
                </c:pt>
                <c:pt idx="1560">
                  <c:v>1.7626457468091772E-2</c:v>
                </c:pt>
                <c:pt idx="1561">
                  <c:v>1.7614776596941439E-2</c:v>
                </c:pt>
                <c:pt idx="1562">
                  <c:v>1.7603149696219234E-2</c:v>
                </c:pt>
                <c:pt idx="1563">
                  <c:v>1.7591577074078657E-2</c:v>
                </c:pt>
                <c:pt idx="1564">
                  <c:v>1.758005903851334E-2</c:v>
                </c:pt>
                <c:pt idx="1565">
                  <c:v>1.7568595897436978E-2</c:v>
                </c:pt>
                <c:pt idx="1566">
                  <c:v>1.7557187959083009E-2</c:v>
                </c:pt>
                <c:pt idx="1567">
                  <c:v>1.7545835531205256E-2</c:v>
                </c:pt>
                <c:pt idx="1568">
                  <c:v>1.7534538922037157E-2</c:v>
                </c:pt>
                <c:pt idx="1569">
                  <c:v>1.752169725606656E-2</c:v>
                </c:pt>
                <c:pt idx="1570">
                  <c:v>1.751052129534969E-2</c:v>
                </c:pt>
                <c:pt idx="1571">
                  <c:v>1.7500987086407349E-2</c:v>
                </c:pt>
                <c:pt idx="1572">
                  <c:v>1.7489916831934238E-2</c:v>
                </c:pt>
                <c:pt idx="1573">
                  <c:v>1.7478903936138934E-2</c:v>
                </c:pt>
                <c:pt idx="1574">
                  <c:v>1.7467948707015069E-2</c:v>
                </c:pt>
                <c:pt idx="1575">
                  <c:v>1.7457051452716144E-2</c:v>
                </c:pt>
                <c:pt idx="1576">
                  <c:v>1.744621248123579E-2</c:v>
                </c:pt>
                <c:pt idx="1577">
                  <c:v>1.7435432100487702E-2</c:v>
                </c:pt>
                <c:pt idx="1578">
                  <c:v>1.7424710618545447E-2</c:v>
                </c:pt>
                <c:pt idx="1579">
                  <c:v>1.7414048343322719E-2</c:v>
                </c:pt>
                <c:pt idx="1580">
                  <c:v>1.7403445583132893E-2</c:v>
                </c:pt>
                <c:pt idx="1581">
                  <c:v>1.7392902645729791E-2</c:v>
                </c:pt>
                <c:pt idx="1582">
                  <c:v>1.738241983918698E-2</c:v>
                </c:pt>
                <c:pt idx="1583">
                  <c:v>1.7371997471578027E-2</c:v>
                </c:pt>
                <c:pt idx="1584">
                  <c:v>1.7361635850816626E-2</c:v>
                </c:pt>
                <c:pt idx="1585">
                  <c:v>1.7351335285136216E-2</c:v>
                </c:pt>
                <c:pt idx="1586">
                  <c:v>1.7338181909547501E-2</c:v>
                </c:pt>
                <c:pt idx="1587">
                  <c:v>1.7330918550433339E-2</c:v>
                </c:pt>
                <c:pt idx="1588">
                  <c:v>1.7320802997558005E-2</c:v>
                </c:pt>
                <c:pt idx="1589">
                  <c:v>1.7310749731738184E-2</c:v>
                </c:pt>
                <c:pt idx="1590">
                  <c:v>1.7300759060807636E-2</c:v>
                </c:pt>
                <c:pt idx="1591">
                  <c:v>1.7290831292999798E-2</c:v>
                </c:pt>
                <c:pt idx="1592">
                  <c:v>1.7280966736228365E-2</c:v>
                </c:pt>
                <c:pt idx="1593">
                  <c:v>1.727116569864684E-2</c:v>
                </c:pt>
                <c:pt idx="1594">
                  <c:v>1.7261428488088981E-2</c:v>
                </c:pt>
                <c:pt idx="1595">
                  <c:v>1.725175541254842E-2</c:v>
                </c:pt>
                <c:pt idx="1596">
                  <c:v>1.724214678033853E-2</c:v>
                </c:pt>
                <c:pt idx="1597">
                  <c:v>1.7232602899133198E-2</c:v>
                </c:pt>
                <c:pt idx="1598">
                  <c:v>1.7223124077165863E-2</c:v>
                </c:pt>
                <c:pt idx="1599">
                  <c:v>1.721371062235022E-2</c:v>
                </c:pt>
                <c:pt idx="1600">
                  <c:v>1.7204362842839771E-2</c:v>
                </c:pt>
                <c:pt idx="1601">
                  <c:v>1.7195081046468275E-2</c:v>
                </c:pt>
                <c:pt idx="1602">
                  <c:v>1.7185865541309298E-2</c:v>
                </c:pt>
                <c:pt idx="1603">
                  <c:v>1.7176716635436406E-2</c:v>
                </c:pt>
                <c:pt idx="1604">
                  <c:v>1.7167634636843232E-2</c:v>
                </c:pt>
                <c:pt idx="1605">
                  <c:v>1.7158619853603341E-2</c:v>
                </c:pt>
                <c:pt idx="1606">
                  <c:v>1.7149672593550491E-2</c:v>
                </c:pt>
                <c:pt idx="1607">
                  <c:v>1.7140793164918122E-2</c:v>
                </c:pt>
                <c:pt idx="1608">
                  <c:v>1.7131981875699864E-2</c:v>
                </c:pt>
                <c:pt idx="1609">
                  <c:v>1.7123239033729476E-2</c:v>
                </c:pt>
                <c:pt idx="1610">
                  <c:v>1.7114564947240396E-2</c:v>
                </c:pt>
                <c:pt idx="1611">
                  <c:v>1.7105959924066383E-2</c:v>
                </c:pt>
                <c:pt idx="1612">
                  <c:v>1.7097424272360939E-2</c:v>
                </c:pt>
                <c:pt idx="1613">
                  <c:v>1.708895830003776E-2</c:v>
                </c:pt>
                <c:pt idx="1614">
                  <c:v>1.7080562315330283E-2</c:v>
                </c:pt>
                <c:pt idx="1615">
                  <c:v>1.7072236625912396E-2</c:v>
                </c:pt>
                <c:pt idx="1616">
                  <c:v>1.7063981540257345E-2</c:v>
                </c:pt>
                <c:pt idx="1617">
                  <c:v>1.7055797365879144E-2</c:v>
                </c:pt>
                <c:pt idx="1618">
                  <c:v>1.7047684411091168E-2</c:v>
                </c:pt>
                <c:pt idx="1619">
                  <c:v>1.7039642983887049E-2</c:v>
                </c:pt>
                <c:pt idx="1620">
                  <c:v>1.7031673392260416E-2</c:v>
                </c:pt>
                <c:pt idx="1621">
                  <c:v>1.70237759442049E-2</c:v>
                </c:pt>
                <c:pt idx="1622">
                  <c:v>1.7015950947794067E-2</c:v>
                </c:pt>
                <c:pt idx="1623">
                  <c:v>1.7008198710941613E-2</c:v>
                </c:pt>
                <c:pt idx="1624">
                  <c:v>1.7000519541721104E-2</c:v>
                </c:pt>
                <c:pt idx="1625">
                  <c:v>1.6992913748206107E-2</c:v>
                </c:pt>
                <c:pt idx="1626">
                  <c:v>1.6985381638390251E-2</c:v>
                </c:pt>
                <c:pt idx="1627">
                  <c:v>1.6977923520187232E-2</c:v>
                </c:pt>
                <c:pt idx="1628">
                  <c:v>1.6970539701830489E-2</c:v>
                </c:pt>
                <c:pt idx="1629">
                  <c:v>1.6963230491073844E-2</c:v>
                </c:pt>
                <c:pt idx="1630">
                  <c:v>1.6955996196150735E-2</c:v>
                </c:pt>
                <c:pt idx="1631">
                  <c:v>1.6948837125054794E-2</c:v>
                </c:pt>
                <c:pt idx="1632">
                  <c:v>1.6941753585699715E-2</c:v>
                </c:pt>
                <c:pt idx="1633">
                  <c:v>1.6934745886159064E-2</c:v>
                </c:pt>
                <c:pt idx="1634">
                  <c:v>1.6927814334426472E-2</c:v>
                </c:pt>
                <c:pt idx="1635">
                  <c:v>1.692095923849557E-2</c:v>
                </c:pt>
                <c:pt idx="1636">
                  <c:v>1.6912258382779655E-2</c:v>
                </c:pt>
                <c:pt idx="1637">
                  <c:v>1.6907479646333101E-2</c:v>
                </c:pt>
                <c:pt idx="1638">
                  <c:v>1.6900855766168732E-2</c:v>
                </c:pt>
                <c:pt idx="1639">
                  <c:v>1.6894309573860511E-2</c:v>
                </c:pt>
                <c:pt idx="1640">
                  <c:v>1.6887841377482005E-2</c:v>
                </c:pt>
                <c:pt idx="1641">
                  <c:v>1.688145148510678E-2</c:v>
                </c:pt>
                <c:pt idx="1642">
                  <c:v>1.6875140204648531E-2</c:v>
                </c:pt>
                <c:pt idx="1643">
                  <c:v>1.6868907844260761E-2</c:v>
                </c:pt>
                <c:pt idx="1644">
                  <c:v>1.6862754711777228E-2</c:v>
                </c:pt>
                <c:pt idx="1645">
                  <c:v>1.6856681115431371E-2</c:v>
                </c:pt>
                <c:pt idx="1646">
                  <c:v>1.6850687363136885E-2</c:v>
                </c:pt>
                <c:pt idx="1647">
                  <c:v>1.6844773762807463E-2</c:v>
                </c:pt>
                <c:pt idx="1648">
                  <c:v>1.6838940622676546E-2</c:v>
                </c:pt>
                <c:pt idx="1649">
                  <c:v>1.6833188250737763E-2</c:v>
                </c:pt>
                <c:pt idx="1650">
                  <c:v>1.6827516954824873E-2</c:v>
                </c:pt>
                <c:pt idx="1651">
                  <c:v>1.6821927043091378E-2</c:v>
                </c:pt>
                <c:pt idx="1652">
                  <c:v>1.6816418823450974E-2</c:v>
                </c:pt>
                <c:pt idx="1653">
                  <c:v>1.6810992603977226E-2</c:v>
                </c:pt>
                <c:pt idx="1654">
                  <c:v>1.6805648692823638E-2</c:v>
                </c:pt>
                <c:pt idx="1655">
                  <c:v>1.6800387397823968E-2</c:v>
                </c:pt>
                <c:pt idx="1656">
                  <c:v>1.6795209027131719E-2</c:v>
                </c:pt>
                <c:pt idx="1657">
                  <c:v>1.6790113888740521E-2</c:v>
                </c:pt>
                <c:pt idx="1658">
                  <c:v>1.6785102290484133E-2</c:v>
                </c:pt>
                <c:pt idx="1659">
                  <c:v>1.6780174540595993E-2</c:v>
                </c:pt>
                <c:pt idx="1660">
                  <c:v>1.6775330947069733E-2</c:v>
                </c:pt>
                <c:pt idx="1661">
                  <c:v>1.6770571817898983E-2</c:v>
                </c:pt>
                <c:pt idx="1662">
                  <c:v>1.6765897460997436E-2</c:v>
                </c:pt>
                <c:pt idx="1663">
                  <c:v>1.6761308184598533E-2</c:v>
                </c:pt>
                <c:pt idx="1664">
                  <c:v>1.6756804296456096E-2</c:v>
                </c:pt>
                <c:pt idx="1665">
                  <c:v>1.6752386104803563E-2</c:v>
                </c:pt>
                <c:pt idx="1666">
                  <c:v>1.6748053917634564E-2</c:v>
                </c:pt>
                <c:pt idx="1667">
                  <c:v>1.6743808042862796E-2</c:v>
                </c:pt>
                <c:pt idx="1668">
                  <c:v>1.6739648788641759E-2</c:v>
                </c:pt>
                <c:pt idx="1669">
                  <c:v>1.6735576462885149E-2</c:v>
                </c:pt>
                <c:pt idx="1670">
                  <c:v>1.6731591373666532E-2</c:v>
                </c:pt>
                <c:pt idx="1671">
                  <c:v>1.672769382897954E-2</c:v>
                </c:pt>
                <c:pt idx="1672">
                  <c:v>1.6723884136817802E-2</c:v>
                </c:pt>
                <c:pt idx="1673">
                  <c:v>1.6719638172597584E-2</c:v>
                </c:pt>
                <c:pt idx="1674">
                  <c:v>1.6716529542204484E-2</c:v>
                </c:pt>
                <c:pt idx="1675">
                  <c:v>1.6712985255900037E-2</c:v>
                </c:pt>
                <c:pt idx="1676">
                  <c:v>1.6709530054175303E-2</c:v>
                </c:pt>
                <c:pt idx="1677">
                  <c:v>1.6706164245183786E-2</c:v>
                </c:pt>
                <c:pt idx="1678">
                  <c:v>1.6702888136839178E-2</c:v>
                </c:pt>
                <c:pt idx="1679">
                  <c:v>1.6699702037215047E-2</c:v>
                </c:pt>
                <c:pt idx="1680">
                  <c:v>1.6696606254225088E-2</c:v>
                </c:pt>
                <c:pt idx="1681">
                  <c:v>1.6693601096102739E-2</c:v>
                </c:pt>
                <c:pt idx="1682">
                  <c:v>1.6690686870521887E-2</c:v>
                </c:pt>
                <c:pt idx="1683">
                  <c:v>1.6687863885955778E-2</c:v>
                </c:pt>
                <c:pt idx="1684">
                  <c:v>1.6685132450158235E-2</c:v>
                </c:pt>
                <c:pt idx="1685">
                  <c:v>1.6682492871122889E-2</c:v>
                </c:pt>
                <c:pt idx="1686">
                  <c:v>1.6679945457003242E-2</c:v>
                </c:pt>
                <c:pt idx="1687">
                  <c:v>1.6676806131803446E-2</c:v>
                </c:pt>
                <c:pt idx="1688">
                  <c:v>1.6675128355245761E-2</c:v>
                </c:pt>
                <c:pt idx="1689">
                  <c:v>1.6672859283675123E-2</c:v>
                </c:pt>
                <c:pt idx="1690">
                  <c:v>1.6670683609234516E-2</c:v>
                </c:pt>
                <c:pt idx="1691">
                  <c:v>1.666884264641233E-2</c:v>
                </c:pt>
                <c:pt idx="1692">
                  <c:v>1.6666337381536778E-2</c:v>
                </c:pt>
                <c:pt idx="1693">
                  <c:v>1.6664457245489928E-2</c:v>
                </c:pt>
                <c:pt idx="1694">
                  <c:v>1.6662671782432525E-2</c:v>
                </c:pt>
                <c:pt idx="1695">
                  <c:v>1.6660981300438138E-2</c:v>
                </c:pt>
                <c:pt idx="1696">
                  <c:v>1.665938610742046E-2</c:v>
                </c:pt>
                <c:pt idx="1697">
                  <c:v>1.6657886511532993E-2</c:v>
                </c:pt>
                <c:pt idx="1698">
                  <c:v>1.6656482820769369E-2</c:v>
                </c:pt>
                <c:pt idx="1699">
                  <c:v>1.6655175343043283E-2</c:v>
                </c:pt>
                <c:pt idx="1700">
                  <c:v>1.6653964386508235E-2</c:v>
                </c:pt>
                <c:pt idx="1701">
                  <c:v>1.6652850259237795E-2</c:v>
                </c:pt>
                <c:pt idx="1702">
                  <c:v>1.6651833269065719E-2</c:v>
                </c:pt>
                <c:pt idx="1703">
                  <c:v>1.6650913724145511E-2</c:v>
                </c:pt>
                <c:pt idx="1704">
                  <c:v>1.6650091932470801E-2</c:v>
                </c:pt>
                <c:pt idx="1705">
                  <c:v>1.6649368201955284E-2</c:v>
                </c:pt>
                <c:pt idx="1706">
                  <c:v>1.6648742840832398E-2</c:v>
                </c:pt>
                <c:pt idx="1707">
                  <c:v>1.6648216156935902E-2</c:v>
                </c:pt>
                <c:pt idx="1708">
                  <c:v>1.6647788458339363E-2</c:v>
                </c:pt>
                <c:pt idx="1709">
                  <c:v>1.6647460053116347E-2</c:v>
                </c:pt>
                <c:pt idx="1710">
                  <c:v>1.6647231249340422E-2</c:v>
                </c:pt>
                <c:pt idx="1711">
                  <c:v>1.6647102354845345E-2</c:v>
                </c:pt>
                <c:pt idx="1712">
                  <c:v>1.6645870885598768E-2</c:v>
                </c:pt>
                <c:pt idx="1713">
                  <c:v>1.6640284394009441E-2</c:v>
                </c:pt>
                <c:pt idx="1714">
                  <c:v>1.6634723477881863E-2</c:v>
                </c:pt>
                <c:pt idx="1715">
                  <c:v>1.6629188254402294E-2</c:v>
                </c:pt>
                <c:pt idx="1716">
                  <c:v>1.6623678841476419E-2</c:v>
                </c:pt>
                <c:pt idx="1717">
                  <c:v>1.6618195356210563E-2</c:v>
                </c:pt>
                <c:pt idx="1718">
                  <c:v>1.6612737916270603E-2</c:v>
                </c:pt>
                <c:pt idx="1719">
                  <c:v>1.6607306639242481E-2</c:v>
                </c:pt>
                <c:pt idx="1720">
                  <c:v>1.6601901642472328E-2</c:v>
                </c:pt>
                <c:pt idx="1721">
                  <c:v>1.6596523043546085E-2</c:v>
                </c:pt>
                <c:pt idx="1722">
                  <c:v>1.6591170959969759E-2</c:v>
                </c:pt>
                <c:pt idx="1723">
                  <c:v>1.6585845509169417E-2</c:v>
                </c:pt>
                <c:pt idx="1724">
                  <c:v>1.6580546808651064E-2</c:v>
                </c:pt>
                <c:pt idx="1725">
                  <c:v>1.6573773689305682E-2</c:v>
                </c:pt>
                <c:pt idx="1726">
                  <c:v>1.6568536573604575E-2</c:v>
                </c:pt>
                <c:pt idx="1727">
                  <c:v>1.6564069211204568E-2</c:v>
                </c:pt>
                <c:pt idx="1728">
                  <c:v>1.6558882585036017E-2</c:v>
                </c:pt>
                <c:pt idx="1729">
                  <c:v>1.6553723313466051E-2</c:v>
                </c:pt>
                <c:pt idx="1730">
                  <c:v>1.6548591514000677E-2</c:v>
                </c:pt>
                <c:pt idx="1731">
                  <c:v>1.6543487304145899E-2</c:v>
                </c:pt>
                <c:pt idx="1732">
                  <c:v>1.6538410801247849E-2</c:v>
                </c:pt>
                <c:pt idx="1733">
                  <c:v>1.6533362123052342E-2</c:v>
                </c:pt>
                <c:pt idx="1734">
                  <c:v>1.6528341386825574E-2</c:v>
                </c:pt>
                <c:pt idx="1735">
                  <c:v>1.6523348710153485E-2</c:v>
                </c:pt>
                <c:pt idx="1736">
                  <c:v>1.6518384210701953E-2</c:v>
                </c:pt>
                <c:pt idx="1737">
                  <c:v>1.6513448005577303E-2</c:v>
                </c:pt>
                <c:pt idx="1738">
                  <c:v>1.6508540212685219E-2</c:v>
                </c:pt>
                <c:pt idx="1739">
                  <c:v>1.6503660949132026E-2</c:v>
                </c:pt>
                <c:pt idx="1740">
                  <c:v>1.6498810332743474E-2</c:v>
                </c:pt>
                <c:pt idx="1741">
                  <c:v>1.6493988480865696E-2</c:v>
                </c:pt>
                <c:pt idx="1742">
                  <c:v>1.6487905533413283E-2</c:v>
                </c:pt>
                <c:pt idx="1743">
                  <c:v>1.6483753347724672E-2</c:v>
                </c:pt>
                <c:pt idx="1744">
                  <c:v>1.6479696687436984E-2</c:v>
                </c:pt>
                <c:pt idx="1745">
                  <c:v>1.6474991068662348E-2</c:v>
                </c:pt>
                <c:pt idx="1746">
                  <c:v>1.6470314802008446E-2</c:v>
                </c:pt>
                <c:pt idx="1747">
                  <c:v>1.646566800482141E-2</c:v>
                </c:pt>
                <c:pt idx="1748">
                  <c:v>1.6461050794607246E-2</c:v>
                </c:pt>
                <c:pt idx="1749">
                  <c:v>1.6456463288951895E-2</c:v>
                </c:pt>
                <c:pt idx="1750">
                  <c:v>1.6451905605201489E-2</c:v>
                </c:pt>
                <c:pt idx="1751">
                  <c:v>1.6447377861101842E-2</c:v>
                </c:pt>
                <c:pt idx="1752">
                  <c:v>1.644288017391915E-2</c:v>
                </c:pt>
                <c:pt idx="1753">
                  <c:v>1.643841266131929E-2</c:v>
                </c:pt>
                <c:pt idx="1754">
                  <c:v>1.6433975440648396E-2</c:v>
                </c:pt>
                <c:pt idx="1755">
                  <c:v>1.6429568629492408E-2</c:v>
                </c:pt>
                <c:pt idx="1756">
                  <c:v>1.6425192345357331E-2</c:v>
                </c:pt>
                <c:pt idx="1757">
                  <c:v>1.6420846705589298E-2</c:v>
                </c:pt>
                <c:pt idx="1758">
                  <c:v>1.6416531827934122E-2</c:v>
                </c:pt>
                <c:pt idx="1759">
                  <c:v>1.6412247829737936E-2</c:v>
                </c:pt>
                <c:pt idx="1760">
                  <c:v>1.6407994828426808E-2</c:v>
                </c:pt>
                <c:pt idx="1761">
                  <c:v>1.6403772941746553E-2</c:v>
                </c:pt>
                <c:pt idx="1762">
                  <c:v>1.6399582287043302E-2</c:v>
                </c:pt>
                <c:pt idx="1763">
                  <c:v>1.6395422981663188E-2</c:v>
                </c:pt>
                <c:pt idx="1764">
                  <c:v>1.6391295143352025E-2</c:v>
                </c:pt>
                <c:pt idx="1765">
                  <c:v>1.6387198889376009E-2</c:v>
                </c:pt>
                <c:pt idx="1766">
                  <c:v>1.638313433756089E-2</c:v>
                </c:pt>
                <c:pt idx="1767">
                  <c:v>1.6379101605092927E-2</c:v>
                </c:pt>
                <c:pt idx="1768">
                  <c:v>1.6375100809478127E-2</c:v>
                </c:pt>
                <c:pt idx="1769">
                  <c:v>1.6371132068382366E-2</c:v>
                </c:pt>
                <c:pt idx="1770">
                  <c:v>1.6367195499391585E-2</c:v>
                </c:pt>
                <c:pt idx="1771">
                  <c:v>1.6363291219612108E-2</c:v>
                </c:pt>
                <c:pt idx="1772">
                  <c:v>1.6359419346949622E-2</c:v>
                </c:pt>
                <c:pt idx="1773">
                  <c:v>1.6355579998670322E-2</c:v>
                </c:pt>
                <c:pt idx="1774">
                  <c:v>1.6351773292280214E-2</c:v>
                </c:pt>
                <c:pt idx="1775">
                  <c:v>1.6347999345445174E-2</c:v>
                </c:pt>
                <c:pt idx="1776">
                  <c:v>1.63442582754314E-2</c:v>
                </c:pt>
                <c:pt idx="1777">
                  <c:v>1.6339712951927154E-2</c:v>
                </c:pt>
                <c:pt idx="1778">
                  <c:v>1.6336051883625302E-2</c:v>
                </c:pt>
                <c:pt idx="1779">
                  <c:v>1.6332715973756962E-2</c:v>
                </c:pt>
                <c:pt idx="1780">
                  <c:v>1.6329112359869669E-2</c:v>
                </c:pt>
                <c:pt idx="1781">
                  <c:v>1.6325542227120238E-2</c:v>
                </c:pt>
                <c:pt idx="1782">
                  <c:v>1.6322005693174546E-2</c:v>
                </c:pt>
                <c:pt idx="1783">
                  <c:v>1.6318502875378726E-2</c:v>
                </c:pt>
                <c:pt idx="1784">
                  <c:v>1.631503389131872E-2</c:v>
                </c:pt>
                <c:pt idx="1785">
                  <c:v>1.6311598858420595E-2</c:v>
                </c:pt>
                <c:pt idx="1786">
                  <c:v>1.6308197894270293E-2</c:v>
                </c:pt>
                <c:pt idx="1787">
                  <c:v>1.6304831116213947E-2</c:v>
                </c:pt>
                <c:pt idx="1788">
                  <c:v>1.6301498641837497E-2</c:v>
                </c:pt>
                <c:pt idx="1789">
                  <c:v>1.6298200588646949E-2</c:v>
                </c:pt>
                <c:pt idx="1790">
                  <c:v>1.6294937074148308E-2</c:v>
                </c:pt>
                <c:pt idx="1791">
                  <c:v>1.6292267232328683E-2</c:v>
                </c:pt>
                <c:pt idx="1792">
                  <c:v>1.6286704597847645E-2</c:v>
                </c:pt>
                <c:pt idx="1793">
                  <c:v>1.6283565394870081E-2</c:v>
                </c:pt>
                <c:pt idx="1794">
                  <c:v>1.6280461267834667E-2</c:v>
                </c:pt>
                <c:pt idx="1795">
                  <c:v>1.6276956794563091E-2</c:v>
                </c:pt>
                <c:pt idx="1796">
                  <c:v>1.6274358710894887E-2</c:v>
                </c:pt>
                <c:pt idx="1797">
                  <c:v>1.6271360516162403E-2</c:v>
                </c:pt>
                <c:pt idx="1798">
                  <c:v>1.6268397867156281E-2</c:v>
                </c:pt>
                <c:pt idx="1799">
                  <c:v>1.6265470881542399E-2</c:v>
                </c:pt>
                <c:pt idx="1800">
                  <c:v>1.6262579676586952E-2</c:v>
                </c:pt>
                <c:pt idx="1801">
                  <c:v>1.6259724370035755E-2</c:v>
                </c:pt>
                <c:pt idx="1802">
                  <c:v>1.625690507923494E-2</c:v>
                </c:pt>
                <c:pt idx="1803">
                  <c:v>1.6254121921610576E-2</c:v>
                </c:pt>
                <c:pt idx="1804">
                  <c:v>1.625137501482854E-2</c:v>
                </c:pt>
                <c:pt idx="1805">
                  <c:v>1.62486644763149E-2</c:v>
                </c:pt>
                <c:pt idx="1806">
                  <c:v>1.6245990423575662E-2</c:v>
                </c:pt>
                <c:pt idx="1807">
                  <c:v>1.6243352974196767E-2</c:v>
                </c:pt>
                <c:pt idx="1808">
                  <c:v>1.6240752245364476E-2</c:v>
                </c:pt>
                <c:pt idx="1809">
                  <c:v>1.6238188354984473E-2</c:v>
                </c:pt>
                <c:pt idx="1810">
                  <c:v>1.6235661420322955E-2</c:v>
                </c:pt>
                <c:pt idx="1811">
                  <c:v>1.6233171558805992E-2</c:v>
                </c:pt>
                <c:pt idx="1812">
                  <c:v>1.6230718888179396E-2</c:v>
                </c:pt>
                <c:pt idx="1813">
                  <c:v>1.6228303525709364E-2</c:v>
                </c:pt>
                <c:pt idx="1814">
                  <c:v>1.6225925588981838E-2</c:v>
                </c:pt>
                <c:pt idx="1815">
                  <c:v>1.6223585195502821E-2</c:v>
                </c:pt>
                <c:pt idx="1816">
                  <c:v>1.6221282462858255E-2</c:v>
                </c:pt>
                <c:pt idx="1817">
                  <c:v>1.6219017508314337E-2</c:v>
                </c:pt>
                <c:pt idx="1818">
                  <c:v>1.6216790449536944E-2</c:v>
                </c:pt>
                <c:pt idx="1819">
                  <c:v>1.6214601404112017E-2</c:v>
                </c:pt>
                <c:pt idx="1820">
                  <c:v>1.6212450489225816E-2</c:v>
                </c:pt>
                <c:pt idx="1821">
                  <c:v>1.6210337822624155E-2</c:v>
                </c:pt>
                <c:pt idx="1822">
                  <c:v>1.6208263521813038E-2</c:v>
                </c:pt>
                <c:pt idx="1823">
                  <c:v>1.6206227704138598E-2</c:v>
                </c:pt>
                <c:pt idx="1824">
                  <c:v>1.6204230487266713E-2</c:v>
                </c:pt>
                <c:pt idx="1825">
                  <c:v>1.6202271988543515E-2</c:v>
                </c:pt>
                <c:pt idx="1826">
                  <c:v>1.6200352325634881E-2</c:v>
                </c:pt>
                <c:pt idx="1827">
                  <c:v>1.6198471615807009E-2</c:v>
                </c:pt>
                <c:pt idx="1828">
                  <c:v>1.619662997680571E-2</c:v>
                </c:pt>
                <c:pt idx="1829">
                  <c:v>1.6194557652053909E-2</c:v>
                </c:pt>
                <c:pt idx="1830">
                  <c:v>1.6192815718296671E-2</c:v>
                </c:pt>
                <c:pt idx="1831">
                  <c:v>1.6191340658782138E-2</c:v>
                </c:pt>
                <c:pt idx="1832">
                  <c:v>1.6189656477427761E-2</c:v>
                </c:pt>
                <c:pt idx="1833">
                  <c:v>1.6188011954350046E-2</c:v>
                </c:pt>
                <c:pt idx="1834">
                  <c:v>1.6186407206975062E-2</c:v>
                </c:pt>
                <c:pt idx="1835">
                  <c:v>1.6184842352728879E-2</c:v>
                </c:pt>
                <c:pt idx="1836">
                  <c:v>1.6183317509277373E-2</c:v>
                </c:pt>
                <c:pt idx="1837">
                  <c:v>1.6181832793886741E-2</c:v>
                </c:pt>
                <c:pt idx="1838">
                  <c:v>1.6180388324302797E-2</c:v>
                </c:pt>
                <c:pt idx="1839">
                  <c:v>1.6178984217871673E-2</c:v>
                </c:pt>
                <c:pt idx="1840">
                  <c:v>1.6177620592019437E-2</c:v>
                </c:pt>
                <c:pt idx="1841">
                  <c:v>1.6176297564332032E-2</c:v>
                </c:pt>
                <c:pt idx="1842">
                  <c:v>1.6174656372429652E-2</c:v>
                </c:pt>
                <c:pt idx="1843">
                  <c:v>1.6173773773555666E-2</c:v>
                </c:pt>
                <c:pt idx="1844">
                  <c:v>1.6172573245478716E-2</c:v>
                </c:pt>
                <c:pt idx="1845">
                  <c:v>1.6171413785430744E-2</c:v>
                </c:pt>
                <c:pt idx="1846">
                  <c:v>1.6170295511157562E-2</c:v>
                </c:pt>
                <c:pt idx="1847">
                  <c:v>1.6169068065492453E-2</c:v>
                </c:pt>
                <c:pt idx="1848">
                  <c:v>1.6168182989559909E-2</c:v>
                </c:pt>
                <c:pt idx="1849">
                  <c:v>1.6167188977167513E-2</c:v>
                </c:pt>
                <c:pt idx="1850">
                  <c:v>1.616623662049399E-2</c:v>
                </c:pt>
                <c:pt idx="1851">
                  <c:v>1.6165326036885475E-2</c:v>
                </c:pt>
                <c:pt idx="1852">
                  <c:v>1.6164457344007843E-2</c:v>
                </c:pt>
                <c:pt idx="1853">
                  <c:v>1.6163630659287165E-2</c:v>
                </c:pt>
                <c:pt idx="1854">
                  <c:v>1.6162846100149508E-2</c:v>
                </c:pt>
                <c:pt idx="1855">
                  <c:v>1.6162103784260751E-2</c:v>
                </c:pt>
                <c:pt idx="1856">
                  <c:v>1.6161403828887089E-2</c:v>
                </c:pt>
                <c:pt idx="1857">
                  <c:v>1.6160746351614463E-2</c:v>
                </c:pt>
                <c:pt idx="1858">
                  <c:v>1.6160131470028816E-2</c:v>
                </c:pt>
                <c:pt idx="1859">
                  <c:v>1.6159559301636151E-2</c:v>
                </c:pt>
                <c:pt idx="1860">
                  <c:v>1.6159029963782601E-2</c:v>
                </c:pt>
                <c:pt idx="1861">
                  <c:v>1.6158543574054107E-2</c:v>
                </c:pt>
                <c:pt idx="1862">
                  <c:v>1.6158100249956675E-2</c:v>
                </c:pt>
                <c:pt idx="1863">
                  <c:v>1.6157700109076245E-2</c:v>
                </c:pt>
                <c:pt idx="1864">
                  <c:v>1.6157343268679014E-2</c:v>
                </c:pt>
                <c:pt idx="1865">
                  <c:v>1.6157029846510795E-2</c:v>
                </c:pt>
                <c:pt idx="1866">
                  <c:v>1.6156759959917721E-2</c:v>
                </c:pt>
                <c:pt idx="1867">
                  <c:v>1.6156533726405797E-2</c:v>
                </c:pt>
                <c:pt idx="1868">
                  <c:v>1.6156351263481028E-2</c:v>
                </c:pt>
                <c:pt idx="1869">
                  <c:v>1.6156212688649418E-2</c:v>
                </c:pt>
                <c:pt idx="1870">
                  <c:v>1.6156118119496909E-2</c:v>
                </c:pt>
                <c:pt idx="1871">
                  <c:v>1.6156067673369634E-2</c:v>
                </c:pt>
                <c:pt idx="1872">
                  <c:v>1.6156061467933469E-2</c:v>
                </c:pt>
                <c:pt idx="1873">
                  <c:v>1.6156099620534548E-2</c:v>
                </c:pt>
                <c:pt idx="1874">
                  <c:v>1.615618224875881E-2</c:v>
                </c:pt>
                <c:pt idx="1875">
                  <c:v>1.6156309470112262E-2</c:v>
                </c:pt>
                <c:pt idx="1876">
                  <c:v>1.6156481402020972E-2</c:v>
                </c:pt>
                <c:pt idx="1877">
                  <c:v>1.6156698162070882E-2</c:v>
                </c:pt>
                <c:pt idx="1878">
                  <c:v>1.6156959867608123E-2</c:v>
                </c:pt>
                <c:pt idx="1879">
                  <c:v>1.6157266636298573E-2</c:v>
                </c:pt>
                <c:pt idx="1880">
                  <c:v>1.6157618585488365E-2</c:v>
                </c:pt>
                <c:pt idx="1881">
                  <c:v>1.6158076287124956E-2</c:v>
                </c:pt>
                <c:pt idx="1882">
                  <c:v>1.6158525447513838E-2</c:v>
                </c:pt>
                <c:pt idx="1883">
                  <c:v>1.6158946691753329E-2</c:v>
                </c:pt>
                <c:pt idx="1884">
                  <c:v>1.6159480538240345E-2</c:v>
                </c:pt>
                <c:pt idx="1885">
                  <c:v>1.61600601529166E-2</c:v>
                </c:pt>
                <c:pt idx="1886">
                  <c:v>1.616068565304829E-2</c:v>
                </c:pt>
                <c:pt idx="1887">
                  <c:v>1.6161357156461165E-2</c:v>
                </c:pt>
                <c:pt idx="1888">
                  <c:v>1.6162074780261548E-2</c:v>
                </c:pt>
                <c:pt idx="1889">
                  <c:v>1.6162838642115318E-2</c:v>
                </c:pt>
                <c:pt idx="1890">
                  <c:v>1.6163648859688351E-2</c:v>
                </c:pt>
                <c:pt idx="1891">
                  <c:v>1.6164505550166908E-2</c:v>
                </c:pt>
                <c:pt idx="1892">
                  <c:v>1.6165408831296801E-2</c:v>
                </c:pt>
                <c:pt idx="1893">
                  <c:v>1.6166358820504101E-2</c:v>
                </c:pt>
                <c:pt idx="1894">
                  <c:v>1.6167355635214875E-2</c:v>
                </c:pt>
                <c:pt idx="1895">
                  <c:v>1.6168399393095001E-2</c:v>
                </c:pt>
                <c:pt idx="1896">
                  <c:v>1.6169490211330739E-2</c:v>
                </c:pt>
                <c:pt idx="1897">
                  <c:v>1.6170962031436531E-2</c:v>
                </c:pt>
                <c:pt idx="1898">
                  <c:v>1.6171813499612497E-2</c:v>
                </c:pt>
                <c:pt idx="1899">
                  <c:v>1.6173046204670527E-2</c:v>
                </c:pt>
                <c:pt idx="1900">
                  <c:v>1.6174326440188125E-2</c:v>
                </c:pt>
                <c:pt idx="1901">
                  <c:v>1.6175654323831168E-2</c:v>
                </c:pt>
                <c:pt idx="1902">
                  <c:v>1.6177029973025725E-2</c:v>
                </c:pt>
                <c:pt idx="1903">
                  <c:v>1.6178453505117929E-2</c:v>
                </c:pt>
                <c:pt idx="1904">
                  <c:v>1.6179925037853593E-2</c:v>
                </c:pt>
                <c:pt idx="1905">
                  <c:v>1.618144468857885E-2</c:v>
                </c:pt>
                <c:pt idx="1906">
                  <c:v>1.6183012574959577E-2</c:v>
                </c:pt>
                <c:pt idx="1907">
                  <c:v>1.6184628814341906E-2</c:v>
                </c:pt>
                <c:pt idx="1908">
                  <c:v>1.6186293524151907E-2</c:v>
                </c:pt>
                <c:pt idx="1909">
                  <c:v>1.6188006822055456E-2</c:v>
                </c:pt>
                <c:pt idx="1910">
                  <c:v>1.6189768825478623E-2</c:v>
                </c:pt>
                <c:pt idx="1911">
                  <c:v>1.6191579652007348E-2</c:v>
                </c:pt>
                <c:pt idx="1912">
                  <c:v>1.6193439418987765E-2</c:v>
                </c:pt>
                <c:pt idx="1913">
                  <c:v>1.619534824408575E-2</c:v>
                </c:pt>
                <c:pt idx="1914">
                  <c:v>1.6197306244647436E-2</c:v>
                </c:pt>
                <c:pt idx="1915">
                  <c:v>1.6199313538258764E-2</c:v>
                </c:pt>
                <c:pt idx="1916">
                  <c:v>1.6201370242345803E-2</c:v>
                </c:pt>
                <c:pt idx="1917">
                  <c:v>1.620347647457443E-2</c:v>
                </c:pt>
                <c:pt idx="1918">
                  <c:v>1.6205632352210841E-2</c:v>
                </c:pt>
                <c:pt idx="1919">
                  <c:v>1.6207837992920915E-2</c:v>
                </c:pt>
                <c:pt idx="1920">
                  <c:v>1.6210093514050783E-2</c:v>
                </c:pt>
                <c:pt idx="1921">
                  <c:v>1.6212399033426195E-2</c:v>
                </c:pt>
                <c:pt idx="1922">
                  <c:v>1.6214754668153475E-2</c:v>
                </c:pt>
                <c:pt idx="1923">
                  <c:v>1.62171605358985E-2</c:v>
                </c:pt>
                <c:pt idx="1924">
                  <c:v>1.6219616754167276E-2</c:v>
                </c:pt>
                <c:pt idx="1925">
                  <c:v>1.6222123440465808E-2</c:v>
                </c:pt>
                <c:pt idx="1926">
                  <c:v>1.6224680712300099E-2</c:v>
                </c:pt>
                <c:pt idx="1927">
                  <c:v>1.622728868709622E-2</c:v>
                </c:pt>
                <c:pt idx="1928">
                  <c:v>1.6229947482520046E-2</c:v>
                </c:pt>
                <c:pt idx="1929">
                  <c:v>1.6232657215837776E-2</c:v>
                </c:pt>
                <c:pt idx="1930">
                  <c:v>1.6235418004715285E-2</c:v>
                </c:pt>
                <c:pt idx="1931">
                  <c:v>1.6238229966578643E-2</c:v>
                </c:pt>
                <c:pt idx="1932">
                  <c:v>1.6241093219013791E-2</c:v>
                </c:pt>
                <c:pt idx="1933">
                  <c:v>1.6244428462934835E-2</c:v>
                </c:pt>
                <c:pt idx="1934">
                  <c:v>1.6246974065303732E-2</c:v>
                </c:pt>
                <c:pt idx="1935">
                  <c:v>1.6249991894250471E-2</c:v>
                </c:pt>
                <c:pt idx="1936">
                  <c:v>1.6253061483633147E-2</c:v>
                </c:pt>
                <c:pt idx="1937">
                  <c:v>1.6256182951037701E-2</c:v>
                </c:pt>
                <c:pt idx="1938">
                  <c:v>1.6259356414050075E-2</c:v>
                </c:pt>
                <c:pt idx="1939">
                  <c:v>1.62625819900164E-2</c:v>
                </c:pt>
                <c:pt idx="1940">
                  <c:v>1.6265859796362747E-2</c:v>
                </c:pt>
                <c:pt idx="1941">
                  <c:v>1.6269189950834928E-2</c:v>
                </c:pt>
                <c:pt idx="1942">
                  <c:v>1.6272572570779076E-2</c:v>
                </c:pt>
                <c:pt idx="1943">
                  <c:v>1.6276007773701195E-2</c:v>
                </c:pt>
                <c:pt idx="1944">
                  <c:v>1.6279495677107292E-2</c:v>
                </c:pt>
                <c:pt idx="1945">
                  <c:v>1.6283036398583306E-2</c:v>
                </c:pt>
                <c:pt idx="1946">
                  <c:v>1.6286630055475371E-2</c:v>
                </c:pt>
                <c:pt idx="1947">
                  <c:v>1.6290276765449363E-2</c:v>
                </c:pt>
                <c:pt idx="1948">
                  <c:v>1.6295043536986853E-2</c:v>
                </c:pt>
                <c:pt idx="1949">
                  <c:v>1.6297729814347406E-2</c:v>
                </c:pt>
                <c:pt idx="1950">
                  <c:v>1.6301536388363402E-2</c:v>
                </c:pt>
                <c:pt idx="1951">
                  <c:v>1.630595230383669E-2</c:v>
                </c:pt>
                <c:pt idx="1952">
                  <c:v>1.630931022265969E-2</c:v>
                </c:pt>
                <c:pt idx="1953">
                  <c:v>1.6313277718111863E-2</c:v>
                </c:pt>
                <c:pt idx="1954">
                  <c:v>1.6317299089108062E-2</c:v>
                </c:pt>
                <c:pt idx="1955">
                  <c:v>1.6321374453074355E-2</c:v>
                </c:pt>
                <c:pt idx="1956">
                  <c:v>1.6325503927516749E-2</c:v>
                </c:pt>
                <c:pt idx="1957">
                  <c:v>1.6329687629941247E-2</c:v>
                </c:pt>
                <c:pt idx="1958">
                  <c:v>1.6333925677853856E-2</c:v>
                </c:pt>
                <c:pt idx="1959">
                  <c:v>1.6338218188760578E-2</c:v>
                </c:pt>
                <c:pt idx="1960">
                  <c:v>1.634256528016742E-2</c:v>
                </c:pt>
                <c:pt idx="1961">
                  <c:v>1.6346967069500451E-2</c:v>
                </c:pt>
                <c:pt idx="1962">
                  <c:v>1.6351423674505483E-2</c:v>
                </c:pt>
                <c:pt idx="1963">
                  <c:v>1.6355935212368777E-2</c:v>
                </c:pt>
                <c:pt idx="1964">
                  <c:v>1.6360501800756211E-2</c:v>
                </c:pt>
                <c:pt idx="1965">
                  <c:v>1.6365123557173789E-2</c:v>
                </c:pt>
                <c:pt idx="1966">
                  <c:v>1.6369800599047579E-2</c:v>
                </c:pt>
                <c:pt idx="1967">
                  <c:v>1.6374533043963524E-2</c:v>
                </c:pt>
                <c:pt idx="1968">
                  <c:v>1.6379321009427628E-2</c:v>
                </c:pt>
                <c:pt idx="1969">
                  <c:v>1.6384164612786023E-2</c:v>
                </c:pt>
                <c:pt idx="1970">
                  <c:v>1.6389063971704587E-2</c:v>
                </c:pt>
                <c:pt idx="1971">
                  <c:v>1.6394019203609389E-2</c:v>
                </c:pt>
                <c:pt idx="1972">
                  <c:v>1.6398756891291555E-2</c:v>
                </c:pt>
                <c:pt idx="1973">
                  <c:v>1.6399961842310518E-2</c:v>
                </c:pt>
                <c:pt idx="1974">
                  <c:v>1.6401160123145075E-2</c:v>
                </c:pt>
                <c:pt idx="1975">
                  <c:v>1.6402351709654539E-2</c:v>
                </c:pt>
                <c:pt idx="1976">
                  <c:v>1.6403536577698219E-2</c:v>
                </c:pt>
                <c:pt idx="1977">
                  <c:v>1.6404714703215362E-2</c:v>
                </c:pt>
                <c:pt idx="1978">
                  <c:v>1.6405886062385022E-2</c:v>
                </c:pt>
                <c:pt idx="1979">
                  <c:v>1.6407050630746767E-2</c:v>
                </c:pt>
                <c:pt idx="1980">
                  <c:v>1.640820838447965E-2</c:v>
                </c:pt>
                <c:pt idx="1981">
                  <c:v>1.6409359299442983E-2</c:v>
                </c:pt>
                <c:pt idx="1982">
                  <c:v>1.6410503351416139E-2</c:v>
                </c:pt>
                <c:pt idx="1983">
                  <c:v>1.6411640516578174E-2</c:v>
                </c:pt>
                <c:pt idx="1984">
                  <c:v>1.6412770770708462E-2</c:v>
                </c:pt>
                <c:pt idx="1985">
                  <c:v>1.641421376083585E-2</c:v>
                </c:pt>
                <c:pt idx="1986">
                  <c:v>1.6415328127914464E-2</c:v>
                </c:pt>
                <c:pt idx="1987">
                  <c:v>1.6416277737025808E-2</c:v>
                </c:pt>
                <c:pt idx="1988">
                  <c:v>1.641737910322405E-2</c:v>
                </c:pt>
                <c:pt idx="1989">
                  <c:v>1.6418473434729464E-2</c:v>
                </c:pt>
                <c:pt idx="1990">
                  <c:v>1.6419560707081615E-2</c:v>
                </c:pt>
                <c:pt idx="1991">
                  <c:v>1.6420640896699368E-2</c:v>
                </c:pt>
                <c:pt idx="1992">
                  <c:v>1.6421713979122288E-2</c:v>
                </c:pt>
                <c:pt idx="1993">
                  <c:v>1.6422779930369558E-2</c:v>
                </c:pt>
                <c:pt idx="1994">
                  <c:v>1.6423838726380424E-2</c:v>
                </c:pt>
                <c:pt idx="1995">
                  <c:v>1.642489034317407E-2</c:v>
                </c:pt>
                <c:pt idx="1996">
                  <c:v>1.642593475652987E-2</c:v>
                </c:pt>
                <c:pt idx="1997">
                  <c:v>1.642697194238707E-2</c:v>
                </c:pt>
                <c:pt idx="1998">
                  <c:v>1.6428294808523702E-2</c:v>
                </c:pt>
                <c:pt idx="1999">
                  <c:v>1.6429024535442593E-2</c:v>
                </c:pt>
                <c:pt idx="2000">
                  <c:v>1.6430039894599346E-2</c:v>
                </c:pt>
                <c:pt idx="2001">
                  <c:v>1.6431047929854614E-2</c:v>
                </c:pt>
                <c:pt idx="2002">
                  <c:v>1.6432048617227579E-2</c:v>
                </c:pt>
                <c:pt idx="2003">
                  <c:v>1.6433183231789883E-2</c:v>
                </c:pt>
                <c:pt idx="2004">
                  <c:v>1.6434027852323396E-2</c:v>
                </c:pt>
                <c:pt idx="2005">
                  <c:v>1.6435006351764869E-2</c:v>
                </c:pt>
                <c:pt idx="2006">
                  <c:v>1.6435977406921154E-2</c:v>
                </c:pt>
                <c:pt idx="2007">
                  <c:v>1.6436940993971305E-2</c:v>
                </c:pt>
                <c:pt idx="2008">
                  <c:v>1.6437897088774633E-2</c:v>
                </c:pt>
                <c:pt idx="2009">
                  <c:v>1.6438845667110513E-2</c:v>
                </c:pt>
                <c:pt idx="2010">
                  <c:v>1.6439786704998127E-2</c:v>
                </c:pt>
                <c:pt idx="2011">
                  <c:v>1.6440720178296786E-2</c:v>
                </c:pt>
                <c:pt idx="2012">
                  <c:v>1.6441646063025672E-2</c:v>
                </c:pt>
                <c:pt idx="2013">
                  <c:v>1.644256433496416E-2</c:v>
                </c:pt>
                <c:pt idx="2014">
                  <c:v>1.6443474970211369E-2</c:v>
                </c:pt>
                <c:pt idx="2015">
                  <c:v>1.6444377944706545E-2</c:v>
                </c:pt>
                <c:pt idx="2016">
                  <c:v>1.6445273233989255E-2</c:v>
                </c:pt>
                <c:pt idx="2017">
                  <c:v>1.6446160814558297E-2</c:v>
                </c:pt>
                <c:pt idx="2018">
                  <c:v>1.6447040661873302E-2</c:v>
                </c:pt>
                <c:pt idx="2019">
                  <c:v>1.6447912752193261E-2</c:v>
                </c:pt>
                <c:pt idx="2020">
                  <c:v>1.644877706105774E-2</c:v>
                </c:pt>
                <c:pt idx="2021">
                  <c:v>1.6449633564805666E-2</c:v>
                </c:pt>
                <c:pt idx="2022">
                  <c:v>1.6450482239056541E-2</c:v>
                </c:pt>
                <c:pt idx="2023">
                  <c:v>1.6451323059749612E-2</c:v>
                </c:pt>
                <c:pt idx="2024">
                  <c:v>1.6452156003063934E-2</c:v>
                </c:pt>
                <c:pt idx="2025">
                  <c:v>1.6452981044698944E-2</c:v>
                </c:pt>
                <c:pt idx="2026">
                  <c:v>1.6453798160593891E-2</c:v>
                </c:pt>
                <c:pt idx="2027">
                  <c:v>1.645460732668802E-2</c:v>
                </c:pt>
                <c:pt idx="2028">
                  <c:v>1.6455408519000514E-2</c:v>
                </c:pt>
                <c:pt idx="2029">
                  <c:v>1.6456201713390683E-2</c:v>
                </c:pt>
                <c:pt idx="2030">
                  <c:v>1.6456986885797775E-2</c:v>
                </c:pt>
                <c:pt idx="2031">
                  <c:v>1.6457764011921228E-2</c:v>
                </c:pt>
                <c:pt idx="2032">
                  <c:v>1.6458533068179904E-2</c:v>
                </c:pt>
                <c:pt idx="2033">
                  <c:v>1.6459294029873561E-2</c:v>
                </c:pt>
                <c:pt idx="2034">
                  <c:v>1.6460046873421064E-2</c:v>
                </c:pt>
                <c:pt idx="2035">
                  <c:v>1.6460791574521849E-2</c:v>
                </c:pt>
                <c:pt idx="2036">
                  <c:v>1.64615281091951E-2</c:v>
                </c:pt>
                <c:pt idx="2037">
                  <c:v>1.6462463043884767E-2</c:v>
                </c:pt>
                <c:pt idx="2038">
                  <c:v>1.6463180821881807E-2</c:v>
                </c:pt>
                <c:pt idx="2039">
                  <c:v>1.6463789498271098E-2</c:v>
                </c:pt>
                <c:pt idx="2040">
                  <c:v>1.6464491943892767E-2</c:v>
                </c:pt>
                <c:pt idx="2041">
                  <c:v>1.6465186099186013E-2</c:v>
                </c:pt>
                <c:pt idx="2042">
                  <c:v>1.6465871940090082E-2</c:v>
                </c:pt>
                <c:pt idx="2043">
                  <c:v>1.6466549442624157E-2</c:v>
                </c:pt>
                <c:pt idx="2044">
                  <c:v>1.6467218582647547E-2</c:v>
                </c:pt>
                <c:pt idx="2045">
                  <c:v>1.6467879335939628E-2</c:v>
                </c:pt>
                <c:pt idx="2046">
                  <c:v>1.6468531678599518E-2</c:v>
                </c:pt>
                <c:pt idx="2047">
                  <c:v>1.6469175586566465E-2</c:v>
                </c:pt>
                <c:pt idx="2048">
                  <c:v>1.6469811035539905E-2</c:v>
                </c:pt>
                <c:pt idx="2049">
                  <c:v>1.6470438001698895E-2</c:v>
                </c:pt>
                <c:pt idx="2050">
                  <c:v>1.6471056460822808E-2</c:v>
                </c:pt>
                <c:pt idx="2051">
                  <c:v>1.6471666388930828E-2</c:v>
                </c:pt>
                <c:pt idx="2052">
                  <c:v>1.6472267761882264E-2</c:v>
                </c:pt>
                <c:pt idx="2053">
                  <c:v>1.647386571788978E-2</c:v>
                </c:pt>
                <c:pt idx="2054">
                  <c:v>1.6473444745912502E-2</c:v>
                </c:pt>
                <c:pt idx="2055">
                  <c:v>1.6474101826542409E-2</c:v>
                </c:pt>
                <c:pt idx="2056">
                  <c:v>1.6474587220507431E-2</c:v>
                </c:pt>
                <c:pt idx="2057">
                  <c:v>1.6475145456444906E-2</c:v>
                </c:pt>
                <c:pt idx="2058">
                  <c:v>1.6475694992781342E-2</c:v>
                </c:pt>
                <c:pt idx="2059">
                  <c:v>1.6476235805615858E-2</c:v>
                </c:pt>
                <c:pt idx="2060">
                  <c:v>1.6476767870488018E-2</c:v>
                </c:pt>
                <c:pt idx="2061">
                  <c:v>1.6477291163576879E-2</c:v>
                </c:pt>
                <c:pt idx="2062">
                  <c:v>1.6477805660741751E-2</c:v>
                </c:pt>
                <c:pt idx="2063">
                  <c:v>1.6478311337841944E-2</c:v>
                </c:pt>
                <c:pt idx="2064">
                  <c:v>1.6478808171056514E-2</c:v>
                </c:pt>
                <c:pt idx="2065">
                  <c:v>1.6479296136004962E-2</c:v>
                </c:pt>
                <c:pt idx="2066">
                  <c:v>1.6479775208626535E-2</c:v>
                </c:pt>
                <c:pt idx="2067">
                  <c:v>1.6480245365020352E-2</c:v>
                </c:pt>
                <c:pt idx="2068">
                  <c:v>1.6480706581045723E-2</c:v>
                </c:pt>
                <c:pt idx="2069">
                  <c:v>1.648115883256196E-2</c:v>
                </c:pt>
                <c:pt idx="2070">
                  <c:v>1.648160209566818E-2</c:v>
                </c:pt>
                <c:pt idx="2071">
                  <c:v>1.6482036346063822E-2</c:v>
                </c:pt>
                <c:pt idx="2072">
                  <c:v>1.6482461559768069E-2</c:v>
                </c:pt>
                <c:pt idx="2073">
                  <c:v>1.6482877712640231E-2</c:v>
                </c:pt>
                <c:pt idx="2074">
                  <c:v>1.6483284780699492E-2</c:v>
                </c:pt>
                <c:pt idx="2075">
                  <c:v>1.6483682739885097E-2</c:v>
                </c:pt>
                <c:pt idx="2076">
                  <c:v>1.6484071565976421E-2</c:v>
                </c:pt>
                <c:pt idx="2077">
                  <c:v>1.6484451234992648E-2</c:v>
                </c:pt>
                <c:pt idx="2078">
                  <c:v>1.6484821722952958E-2</c:v>
                </c:pt>
                <c:pt idx="2079">
                  <c:v>1.6485183005636728E-2</c:v>
                </c:pt>
                <c:pt idx="2080">
                  <c:v>1.6485535058983203E-2</c:v>
                </c:pt>
                <c:pt idx="2081">
                  <c:v>1.648587785893163E-2</c:v>
                </c:pt>
                <c:pt idx="2082">
                  <c:v>1.6486211381501192E-2</c:v>
                </c:pt>
                <c:pt idx="2083">
                  <c:v>1.6486535602391328E-2</c:v>
                </c:pt>
                <c:pt idx="2084">
                  <c:v>1.6486850497621219E-2</c:v>
                </c:pt>
                <c:pt idx="2085">
                  <c:v>1.6487156043289986E-2</c:v>
                </c:pt>
                <c:pt idx="2086">
                  <c:v>1.6487452215177001E-2</c:v>
                </c:pt>
                <c:pt idx="2087">
                  <c:v>1.6487738989141576E-2</c:v>
                </c:pt>
                <c:pt idx="2088">
                  <c:v>1.6488016341202893E-2</c:v>
                </c:pt>
                <c:pt idx="2089">
                  <c:v>1.6489151300262961E-2</c:v>
                </c:pt>
                <c:pt idx="2090">
                  <c:v>1.6489405693382864E-2</c:v>
                </c:pt>
                <c:pt idx="2091">
                  <c:v>1.6488826411773516E-2</c:v>
                </c:pt>
                <c:pt idx="2092">
                  <c:v>1.6489064473583781E-2</c:v>
                </c:pt>
                <c:pt idx="2093">
                  <c:v>1.6489292989589899E-2</c:v>
                </c:pt>
                <c:pt idx="2094">
                  <c:v>1.6489511935970924E-2</c:v>
                </c:pt>
                <c:pt idx="2095">
                  <c:v>1.6489721288266423E-2</c:v>
                </c:pt>
                <c:pt idx="2096">
                  <c:v>1.6489921022575516E-2</c:v>
                </c:pt>
                <c:pt idx="2097">
                  <c:v>1.6490111114917383E-2</c:v>
                </c:pt>
                <c:pt idx="2098">
                  <c:v>1.64902915410714E-2</c:v>
                </c:pt>
                <c:pt idx="2099">
                  <c:v>1.6490462276976814E-2</c:v>
                </c:pt>
                <c:pt idx="2100">
                  <c:v>1.6490623298652807E-2</c:v>
                </c:pt>
                <c:pt idx="2101">
                  <c:v>1.6490774581958689E-2</c:v>
                </c:pt>
                <c:pt idx="2102">
                  <c:v>1.6490916102673836E-2</c:v>
                </c:pt>
                <c:pt idx="2103">
                  <c:v>1.6492594409031724E-2</c:v>
                </c:pt>
                <c:pt idx="2104">
                  <c:v>1.649123501732852E-2</c:v>
                </c:pt>
                <c:pt idx="2105">
                  <c:v>1.649134147561071E-2</c:v>
                </c:pt>
                <c:pt idx="2106">
                  <c:v>1.6491438061390085E-2</c:v>
                </c:pt>
                <c:pt idx="2107">
                  <c:v>1.6491536325506928E-2</c:v>
                </c:pt>
                <c:pt idx="2108">
                  <c:v>1.649160151927731E-2</c:v>
                </c:pt>
                <c:pt idx="2109">
                  <c:v>1.6491668343103782E-2</c:v>
                </c:pt>
                <c:pt idx="2110">
                  <c:v>1.649172519810449E-2</c:v>
                </c:pt>
                <c:pt idx="2111">
                  <c:v>1.6491772060218679E-2</c:v>
                </c:pt>
                <c:pt idx="2112">
                  <c:v>1.6491808905225724E-2</c:v>
                </c:pt>
                <c:pt idx="2113">
                  <c:v>1.6491835709304681E-2</c:v>
                </c:pt>
                <c:pt idx="2114">
                  <c:v>1.6491852448234923E-2</c:v>
                </c:pt>
                <c:pt idx="2115">
                  <c:v>1.6491859097875761E-2</c:v>
                </c:pt>
                <c:pt idx="2116">
                  <c:v>1.6491855634246377E-2</c:v>
                </c:pt>
                <c:pt idx="2117">
                  <c:v>1.6491842033365955E-2</c:v>
                </c:pt>
                <c:pt idx="2118">
                  <c:v>1.6491818270853997E-2</c:v>
                </c:pt>
                <c:pt idx="2119">
                  <c:v>1.649178432304943E-2</c:v>
                </c:pt>
                <c:pt idx="2120">
                  <c:v>1.6491740165411883E-2</c:v>
                </c:pt>
                <c:pt idx="2121">
                  <c:v>1.6491685774280285E-2</c:v>
                </c:pt>
                <c:pt idx="2122">
                  <c:v>1.64916211251942E-2</c:v>
                </c:pt>
                <c:pt idx="2123">
                  <c:v>1.6491546194412621E-2</c:v>
                </c:pt>
                <c:pt idx="2124">
                  <c:v>1.6491460957634985E-2</c:v>
                </c:pt>
                <c:pt idx="2125">
                  <c:v>1.6491365391040347E-2</c:v>
                </c:pt>
                <c:pt idx="2126">
                  <c:v>1.649125947024821E-2</c:v>
                </c:pt>
                <c:pt idx="2127">
                  <c:v>1.6491143171277756E-2</c:v>
                </c:pt>
                <c:pt idx="2128">
                  <c:v>1.6491016470228104E-2</c:v>
                </c:pt>
                <c:pt idx="2129">
                  <c:v>1.6490879342718756E-2</c:v>
                </c:pt>
                <c:pt idx="2130">
                  <c:v>1.6490731765008704E-2</c:v>
                </c:pt>
                <c:pt idx="2131">
                  <c:v>1.6490573712717449E-2</c:v>
                </c:pt>
                <c:pt idx="2132">
                  <c:v>1.6490405161944111E-2</c:v>
                </c:pt>
                <c:pt idx="2133">
                  <c:v>1.6490226088547999E-2</c:v>
                </c:pt>
                <c:pt idx="2134">
                  <c:v>1.6490036468468361E-2</c:v>
                </c:pt>
                <c:pt idx="2135">
                  <c:v>1.6489836277724379E-2</c:v>
                </c:pt>
                <c:pt idx="2136">
                  <c:v>1.6489625492015492E-2</c:v>
                </c:pt>
                <c:pt idx="2137">
                  <c:v>1.6489404087440818E-2</c:v>
                </c:pt>
                <c:pt idx="2138">
                  <c:v>1.6489172039859668E-2</c:v>
                </c:pt>
                <c:pt idx="2139">
                  <c:v>1.648892932537116E-2</c:v>
                </c:pt>
                <c:pt idx="2140">
                  <c:v>1.6488675919594797E-2</c:v>
                </c:pt>
                <c:pt idx="2141">
                  <c:v>1.6488373190872707E-2</c:v>
                </c:pt>
                <c:pt idx="2142">
                  <c:v>1.6488096794367024E-2</c:v>
                </c:pt>
                <c:pt idx="2143">
                  <c:v>1.648785131465047E-2</c:v>
                </c:pt>
                <c:pt idx="2144">
                  <c:v>1.6487554903514834E-2</c:v>
                </c:pt>
                <c:pt idx="2145">
                  <c:v>1.6487247680867512E-2</c:v>
                </c:pt>
                <c:pt idx="2146">
                  <c:v>1.6486929622567814E-2</c:v>
                </c:pt>
                <c:pt idx="2147">
                  <c:v>1.648660070471486E-2</c:v>
                </c:pt>
                <c:pt idx="2148">
                  <c:v>1.6486260903008088E-2</c:v>
                </c:pt>
                <c:pt idx="2149">
                  <c:v>1.6485910193386744E-2</c:v>
                </c:pt>
                <c:pt idx="2150">
                  <c:v>1.6485548551949947E-2</c:v>
                </c:pt>
                <c:pt idx="2151">
                  <c:v>1.6485175954477072E-2</c:v>
                </c:pt>
                <c:pt idx="2152">
                  <c:v>1.6484792376907365E-2</c:v>
                </c:pt>
                <c:pt idx="2153">
                  <c:v>1.6484397795260008E-2</c:v>
                </c:pt>
                <c:pt idx="2154">
                  <c:v>1.6483992185394314E-2</c:v>
                </c:pt>
                <c:pt idx="2155">
                  <c:v>1.6483575523249527E-2</c:v>
                </c:pt>
                <c:pt idx="2156">
                  <c:v>1.6483147784605023E-2</c:v>
                </c:pt>
                <c:pt idx="2157">
                  <c:v>1.6482581520769202E-2</c:v>
                </c:pt>
                <c:pt idx="2158">
                  <c:v>1.648225898197353E-2</c:v>
                </c:pt>
                <c:pt idx="2159">
                  <c:v>1.6481797869785098E-2</c:v>
                </c:pt>
                <c:pt idx="2160">
                  <c:v>1.648132558493387E-2</c:v>
                </c:pt>
                <c:pt idx="2161">
                  <c:v>1.6480842103359095E-2</c:v>
                </c:pt>
                <c:pt idx="2162">
                  <c:v>1.6480347400920081E-2</c:v>
                </c:pt>
                <c:pt idx="2163">
                  <c:v>1.6479841453476141E-2</c:v>
                </c:pt>
                <c:pt idx="2164">
                  <c:v>1.6479324237126391E-2</c:v>
                </c:pt>
                <c:pt idx="2165">
                  <c:v>1.6478795727570272E-2</c:v>
                </c:pt>
                <c:pt idx="2166">
                  <c:v>1.6478255901066774E-2</c:v>
                </c:pt>
                <c:pt idx="2167">
                  <c:v>1.6477704733155463E-2</c:v>
                </c:pt>
                <c:pt idx="2168">
                  <c:v>1.6477142200095329E-2</c:v>
                </c:pt>
                <c:pt idx="2169">
                  <c:v>1.647656827742594E-2</c:v>
                </c:pt>
                <c:pt idx="2170">
                  <c:v>1.6475982941406286E-2</c:v>
                </c:pt>
                <c:pt idx="2171">
                  <c:v>1.6475386167895678E-2</c:v>
                </c:pt>
                <c:pt idx="2172">
                  <c:v>1.6474777932753426E-2</c:v>
                </c:pt>
                <c:pt idx="2173">
                  <c:v>1.6474158211918777E-2</c:v>
                </c:pt>
                <c:pt idx="2174">
                  <c:v>1.6473526981171105E-2</c:v>
                </c:pt>
                <c:pt idx="2175">
                  <c:v>1.6472884216929273E-2</c:v>
                </c:pt>
                <c:pt idx="2176">
                  <c:v>1.647222989449304E-2</c:v>
                </c:pt>
                <c:pt idx="2177">
                  <c:v>1.647156399004146E-2</c:v>
                </c:pt>
                <c:pt idx="2178">
                  <c:v>1.6470886479673652E-2</c:v>
                </c:pt>
                <c:pt idx="2179">
                  <c:v>1.6470197339089054E-2</c:v>
                </c:pt>
                <c:pt idx="2180">
                  <c:v>1.6469496544146978E-2</c:v>
                </c:pt>
                <c:pt idx="2181">
                  <c:v>1.6468784071026477E-2</c:v>
                </c:pt>
                <c:pt idx="2182">
                  <c:v>1.646805989542699E-2</c:v>
                </c:pt>
                <c:pt idx="2183">
                  <c:v>1.6467323993447636E-2</c:v>
                </c:pt>
                <c:pt idx="2184">
                  <c:v>1.6466576341027661E-2</c:v>
                </c:pt>
                <c:pt idx="2185">
                  <c:v>1.6465816913786568E-2</c:v>
                </c:pt>
                <c:pt idx="2186">
                  <c:v>1.6465045687903412E-2</c:v>
                </c:pt>
                <c:pt idx="2187">
                  <c:v>1.646426263931744E-2</c:v>
                </c:pt>
                <c:pt idx="2188">
                  <c:v>1.6463467743808025E-2</c:v>
                </c:pt>
                <c:pt idx="2189">
                  <c:v>1.646266097739435E-2</c:v>
                </c:pt>
                <c:pt idx="2190">
                  <c:v>1.6461842316015662E-2</c:v>
                </c:pt>
                <c:pt idx="2191">
                  <c:v>1.6461011735611208E-2</c:v>
                </c:pt>
                <c:pt idx="2192">
                  <c:v>1.6460169211960363E-2</c:v>
                </c:pt>
                <c:pt idx="2193">
                  <c:v>1.6459314721082308E-2</c:v>
                </c:pt>
                <c:pt idx="2194">
                  <c:v>1.645844823891629E-2</c:v>
                </c:pt>
                <c:pt idx="2195">
                  <c:v>1.645756974132162E-2</c:v>
                </c:pt>
                <c:pt idx="2196">
                  <c:v>1.6456679204317481E-2</c:v>
                </c:pt>
                <c:pt idx="2197">
                  <c:v>1.6455776603763184E-2</c:v>
                </c:pt>
                <c:pt idx="2198">
                  <c:v>1.6454861915518038E-2</c:v>
                </c:pt>
                <c:pt idx="2199">
                  <c:v>1.645393511552129E-2</c:v>
                </c:pt>
                <c:pt idx="2200">
                  <c:v>1.6452996179872059E-2</c:v>
                </c:pt>
                <c:pt idx="2201">
                  <c:v>1.645204508434972E-2</c:v>
                </c:pt>
                <c:pt idx="2202">
                  <c:v>1.6451081804973455E-2</c:v>
                </c:pt>
                <c:pt idx="2203">
                  <c:v>1.6450106317442703E-2</c:v>
                </c:pt>
                <c:pt idx="2204">
                  <c:v>1.6449118598016454E-2</c:v>
                </c:pt>
                <c:pt idx="2205">
                  <c:v>1.644811862215434E-2</c:v>
                </c:pt>
                <c:pt idx="2206">
                  <c:v>1.6447106366195285E-2</c:v>
                </c:pt>
                <c:pt idx="2207">
                  <c:v>1.6446081805998602E-2</c:v>
                </c:pt>
                <c:pt idx="2208">
                  <c:v>1.6444746395816168E-2</c:v>
                </c:pt>
                <c:pt idx="2209">
                  <c:v>1.6443995676249656E-2</c:v>
                </c:pt>
                <c:pt idx="2210">
                  <c:v>1.6442934058575887E-2</c:v>
                </c:pt>
                <c:pt idx="2211">
                  <c:v>1.6441860040421474E-2</c:v>
                </c:pt>
                <c:pt idx="2212">
                  <c:v>1.6440773597325986E-2</c:v>
                </c:pt>
                <c:pt idx="2213">
                  <c:v>1.6439674705628349E-2</c:v>
                </c:pt>
                <c:pt idx="2214">
                  <c:v>1.6438563340948065E-2</c:v>
                </c:pt>
                <c:pt idx="2215">
                  <c:v>1.6437439479464189E-2</c:v>
                </c:pt>
                <c:pt idx="2216">
                  <c:v>1.6436303096876159E-2</c:v>
                </c:pt>
                <c:pt idx="2217">
                  <c:v>1.6435154169203159E-2</c:v>
                </c:pt>
                <c:pt idx="2218">
                  <c:v>1.643399267246437E-2</c:v>
                </c:pt>
                <c:pt idx="2219">
                  <c:v>1.6432818582359232E-2</c:v>
                </c:pt>
                <c:pt idx="2220">
                  <c:v>1.6431631875066799E-2</c:v>
                </c:pt>
                <c:pt idx="2221">
                  <c:v>1.6430432526286509E-2</c:v>
                </c:pt>
                <c:pt idx="2222">
                  <c:v>1.6429220512117482E-2</c:v>
                </c:pt>
                <c:pt idx="2223">
                  <c:v>1.6427995808339091E-2</c:v>
                </c:pt>
                <c:pt idx="2224">
                  <c:v>1.6426758390890583E-2</c:v>
                </c:pt>
                <c:pt idx="2225">
                  <c:v>1.6425508235791142E-2</c:v>
                </c:pt>
                <c:pt idx="2226">
                  <c:v>1.6424245318980013E-2</c:v>
                </c:pt>
                <c:pt idx="2227">
                  <c:v>1.6422969616236571E-2</c:v>
                </c:pt>
                <c:pt idx="2228">
                  <c:v>1.6421681103579999E-2</c:v>
                </c:pt>
                <c:pt idx="2229">
                  <c:v>1.6420379756949544E-2</c:v>
                </c:pt>
                <c:pt idx="2230">
                  <c:v>1.6419065552124579E-2</c:v>
                </c:pt>
                <c:pt idx="2231">
                  <c:v>1.641773846528416E-2</c:v>
                </c:pt>
                <c:pt idx="2232">
                  <c:v>1.6416398472047788E-2</c:v>
                </c:pt>
                <c:pt idx="2233">
                  <c:v>1.641504554859452E-2</c:v>
                </c:pt>
                <c:pt idx="2234">
                  <c:v>1.6413679670703729E-2</c:v>
                </c:pt>
                <c:pt idx="2235">
                  <c:v>1.6412300814314662E-2</c:v>
                </c:pt>
                <c:pt idx="2236">
                  <c:v>1.6410908955366565E-2</c:v>
                </c:pt>
                <c:pt idx="2237">
                  <c:v>1.6409504069878622E-2</c:v>
                </c:pt>
                <c:pt idx="2238">
                  <c:v>1.6408086133790079E-2</c:v>
                </c:pt>
                <c:pt idx="2239">
                  <c:v>1.6406655122640501E-2</c:v>
                </c:pt>
                <c:pt idx="2240">
                  <c:v>1.6405211012848753E-2</c:v>
                </c:pt>
                <c:pt idx="2241">
                  <c:v>1.6403753780034336E-2</c:v>
                </c:pt>
                <c:pt idx="2242">
                  <c:v>1.6402283400136497E-2</c:v>
                </c:pt>
                <c:pt idx="2243">
                  <c:v>1.6400799849254355E-2</c:v>
                </c:pt>
                <c:pt idx="2244">
                  <c:v>1.6399303103167284E-2</c:v>
                </c:pt>
                <c:pt idx="2245">
                  <c:v>1.6397576348108345E-2</c:v>
                </c:pt>
                <c:pt idx="2246">
                  <c:v>1.6396269929295215E-2</c:v>
                </c:pt>
                <c:pt idx="2247">
                  <c:v>1.6394733453148902E-2</c:v>
                </c:pt>
                <c:pt idx="2248">
                  <c:v>1.6393183685794455E-2</c:v>
                </c:pt>
                <c:pt idx="2249">
                  <c:v>1.639162060277144E-2</c:v>
                </c:pt>
                <c:pt idx="2250">
                  <c:v>1.6390044179859231E-2</c:v>
                </c:pt>
                <c:pt idx="2251">
                  <c:v>1.6388454393636565E-2</c:v>
                </c:pt>
                <c:pt idx="2252">
                  <c:v>1.6386851219403198E-2</c:v>
                </c:pt>
                <c:pt idx="2253">
                  <c:v>1.6385234633338186E-2</c:v>
                </c:pt>
                <c:pt idx="2254">
                  <c:v>1.6383604611380775E-2</c:v>
                </c:pt>
                <c:pt idx="2255">
                  <c:v>1.6381961129390277E-2</c:v>
                </c:pt>
                <c:pt idx="2256">
                  <c:v>1.6380304163385873E-2</c:v>
                </c:pt>
                <c:pt idx="2257">
                  <c:v>1.6378633689146938E-2</c:v>
                </c:pt>
                <c:pt idx="2258">
                  <c:v>1.6376949682532782E-2</c:v>
                </c:pt>
                <c:pt idx="2259">
                  <c:v>1.6374764608571013E-2</c:v>
                </c:pt>
                <c:pt idx="2260">
                  <c:v>1.6373540976655221E-2</c:v>
                </c:pt>
                <c:pt idx="2261">
                  <c:v>1.6371816228790692E-2</c:v>
                </c:pt>
                <c:pt idx="2262">
                  <c:v>1.6370077852627674E-2</c:v>
                </c:pt>
                <c:pt idx="2263">
                  <c:v>1.6368074418089407E-2</c:v>
                </c:pt>
                <c:pt idx="2264">
                  <c:v>1.6366560118123985E-2</c:v>
                </c:pt>
                <c:pt idx="2265">
                  <c:v>1.6364780711901616E-2</c:v>
                </c:pt>
                <c:pt idx="2266">
                  <c:v>1.6362987580658128E-2</c:v>
                </c:pt>
                <c:pt idx="2267">
                  <c:v>1.6361180700492639E-2</c:v>
                </c:pt>
                <c:pt idx="2268">
                  <c:v>1.6359360047344396E-2</c:v>
                </c:pt>
                <c:pt idx="2269">
                  <c:v>1.6357525597072708E-2</c:v>
                </c:pt>
                <c:pt idx="2270">
                  <c:v>1.6355677325616824E-2</c:v>
                </c:pt>
                <c:pt idx="2271">
                  <c:v>1.6353815208995925E-2</c:v>
                </c:pt>
                <c:pt idx="2272">
                  <c:v>1.6351939222989387E-2</c:v>
                </c:pt>
                <c:pt idx="2273">
                  <c:v>1.6350049343616391E-2</c:v>
                </c:pt>
                <c:pt idx="2274">
                  <c:v>1.6348145546736248E-2</c:v>
                </c:pt>
                <c:pt idx="2275">
                  <c:v>1.6346227808208269E-2</c:v>
                </c:pt>
                <c:pt idx="2276">
                  <c:v>1.6344296104291445E-2</c:v>
                </c:pt>
                <c:pt idx="2277">
                  <c:v>1.6342350410445405E-2</c:v>
                </c:pt>
                <c:pt idx="2278">
                  <c:v>1.6340390702849206E-2</c:v>
                </c:pt>
                <c:pt idx="2279">
                  <c:v>1.6338416957442092E-2</c:v>
                </c:pt>
                <c:pt idx="2280">
                  <c:v>1.6336429150243248E-2</c:v>
                </c:pt>
                <c:pt idx="2281">
                  <c:v>1.6334427256792239E-2</c:v>
                </c:pt>
                <c:pt idx="2282">
                  <c:v>1.633241125326812E-2</c:v>
                </c:pt>
                <c:pt idx="2283">
                  <c:v>1.6330381115610137E-2</c:v>
                </c:pt>
                <c:pt idx="2284">
                  <c:v>1.6328336819837475E-2</c:v>
                </c:pt>
                <c:pt idx="2285">
                  <c:v>1.6326278341569633E-2</c:v>
                </c:pt>
                <c:pt idx="2286">
                  <c:v>1.6324205657065605E-2</c:v>
                </c:pt>
                <c:pt idx="2287">
                  <c:v>1.6322118741944891E-2</c:v>
                </c:pt>
                <c:pt idx="2288">
                  <c:v>1.6320017572306611E-2</c:v>
                </c:pt>
                <c:pt idx="2289">
                  <c:v>1.6317902124010075E-2</c:v>
                </c:pt>
                <c:pt idx="2290">
                  <c:v>1.631577237299453E-2</c:v>
                </c:pt>
                <c:pt idx="2291">
                  <c:v>1.6313628295199223E-2</c:v>
                </c:pt>
                <c:pt idx="2292">
                  <c:v>1.6311469866643336E-2</c:v>
                </c:pt>
                <c:pt idx="2293">
                  <c:v>1.6309297063026307E-2</c:v>
                </c:pt>
                <c:pt idx="2294">
                  <c:v>1.6307109860447255E-2</c:v>
                </c:pt>
                <c:pt idx="2295">
                  <c:v>1.6304908234845428E-2</c:v>
                </c:pt>
                <c:pt idx="2296">
                  <c:v>1.6302692162000199E-2</c:v>
                </c:pt>
                <c:pt idx="2297">
                  <c:v>1.6299821658245506E-2</c:v>
                </c:pt>
                <c:pt idx="2298">
                  <c:v>1.6297572472847577E-2</c:v>
                </c:pt>
                <c:pt idx="2299">
                  <c:v>1.6295633038794222E-2</c:v>
                </c:pt>
                <c:pt idx="2300">
                  <c:v>1.6293356857071117E-2</c:v>
                </c:pt>
                <c:pt idx="2301">
                  <c:v>1.6291066104203722E-2</c:v>
                </c:pt>
                <c:pt idx="2302">
                  <c:v>1.6288760756131282E-2</c:v>
                </c:pt>
                <c:pt idx="2303">
                  <c:v>1.6286440788952916E-2</c:v>
                </c:pt>
                <c:pt idx="2304">
                  <c:v>1.6284106178767743E-2</c:v>
                </c:pt>
                <c:pt idx="2305">
                  <c:v>1.6281756901035394E-2</c:v>
                </c:pt>
                <c:pt idx="2306">
                  <c:v>1.6279392932014858E-2</c:v>
                </c:pt>
                <c:pt idx="2307">
                  <c:v>1.6277014247645383E-2</c:v>
                </c:pt>
                <c:pt idx="2308">
                  <c:v>1.6274620823626407E-2</c:v>
                </c:pt>
                <c:pt idx="2309">
                  <c:v>1.6272212635897176E-2</c:v>
                </c:pt>
                <c:pt idx="2310">
                  <c:v>1.6269789660716683E-2</c:v>
                </c:pt>
                <c:pt idx="2311">
                  <c:v>1.6267351873704428E-2</c:v>
                </c:pt>
                <c:pt idx="2312">
                  <c:v>1.6264899250799658E-2</c:v>
                </c:pt>
                <c:pt idx="2313">
                  <c:v>1.6262431767861685E-2</c:v>
                </c:pt>
                <c:pt idx="2314">
                  <c:v>1.6259237416278438E-2</c:v>
                </c:pt>
                <c:pt idx="2315">
                  <c:v>1.625764022214149E-2</c:v>
                </c:pt>
                <c:pt idx="2316">
                  <c:v>1.6254579812136072E-2</c:v>
                </c:pt>
                <c:pt idx="2317">
                  <c:v>1.6252050510248139E-2</c:v>
                </c:pt>
                <c:pt idx="2318">
                  <c:v>1.6249506224665922E-2</c:v>
                </c:pt>
                <c:pt idx="2319">
                  <c:v>1.6246946931328665E-2</c:v>
                </c:pt>
                <c:pt idx="2320">
                  <c:v>1.6244372606095681E-2</c:v>
                </c:pt>
                <c:pt idx="2321">
                  <c:v>1.6241783224746342E-2</c:v>
                </c:pt>
                <c:pt idx="2322">
                  <c:v>1.6239178763459705E-2</c:v>
                </c:pt>
                <c:pt idx="2323">
                  <c:v>1.623655919809508E-2</c:v>
                </c:pt>
                <c:pt idx="2324">
                  <c:v>1.623392450443184E-2</c:v>
                </c:pt>
                <c:pt idx="2325">
                  <c:v>1.623127465848917E-2</c:v>
                </c:pt>
                <c:pt idx="2326">
                  <c:v>1.6228609636286251E-2</c:v>
                </c:pt>
                <c:pt idx="2327">
                  <c:v>1.6225929413522522E-2</c:v>
                </c:pt>
                <c:pt idx="2328">
                  <c:v>1.6223233966297101E-2</c:v>
                </c:pt>
                <c:pt idx="2329">
                  <c:v>1.6220523270549236E-2</c:v>
                </c:pt>
                <c:pt idx="2330">
                  <c:v>1.6217797302138237E-2</c:v>
                </c:pt>
                <c:pt idx="2331">
                  <c:v>1.6215056036923414E-2</c:v>
                </c:pt>
                <c:pt idx="2332">
                  <c:v>1.621229945092395E-2</c:v>
                </c:pt>
                <c:pt idx="2333">
                  <c:v>1.6209527519999156E-2</c:v>
                </c:pt>
                <c:pt idx="2334">
                  <c:v>1.6206740220088278E-2</c:v>
                </c:pt>
                <c:pt idx="2335">
                  <c:v>1.6203937527210499E-2</c:v>
                </c:pt>
                <c:pt idx="2336">
                  <c:v>1.6201119417065257E-2</c:v>
                </c:pt>
                <c:pt idx="2337">
                  <c:v>1.6198285865831608E-2</c:v>
                </c:pt>
                <c:pt idx="2338">
                  <c:v>1.6195436849368861E-2</c:v>
                </c:pt>
                <c:pt idx="2339">
                  <c:v>1.6192572343536327E-2</c:v>
                </c:pt>
                <c:pt idx="2340">
                  <c:v>1.6189692324113381E-2</c:v>
                </c:pt>
                <c:pt idx="2341">
                  <c:v>1.6186796767359013E-2</c:v>
                </c:pt>
                <c:pt idx="2342">
                  <c:v>1.618388564881279E-2</c:v>
                </c:pt>
                <c:pt idx="2343">
                  <c:v>1.6180958944733703E-2</c:v>
                </c:pt>
                <c:pt idx="2344">
                  <c:v>1.6178016630981062E-2</c:v>
                </c:pt>
                <c:pt idx="2345">
                  <c:v>1.6175058683414179E-2</c:v>
                </c:pt>
                <c:pt idx="2346">
                  <c:v>1.6172085077812426E-2</c:v>
                </c:pt>
                <c:pt idx="2347">
                  <c:v>1.6169095790354859E-2</c:v>
                </c:pt>
                <c:pt idx="2348">
                  <c:v>1.6166090796820853E-2</c:v>
                </c:pt>
                <c:pt idx="2349">
                  <c:v>1.6162496122982262E-2</c:v>
                </c:pt>
                <c:pt idx="2350">
                  <c:v>1.6159452612551917E-2</c:v>
                </c:pt>
                <c:pt idx="2351">
                  <c:v>1.6156544013137264E-2</c:v>
                </c:pt>
                <c:pt idx="2352">
                  <c:v>1.6153473695137421E-2</c:v>
                </c:pt>
                <c:pt idx="2353">
                  <c:v>1.6150387547400058E-2</c:v>
                </c:pt>
                <c:pt idx="2354">
                  <c:v>1.6147285545624612E-2</c:v>
                </c:pt>
                <c:pt idx="2355">
                  <c:v>1.6144167665830267E-2</c:v>
                </c:pt>
                <c:pt idx="2356">
                  <c:v>1.6141033883876332E-2</c:v>
                </c:pt>
                <c:pt idx="2357">
                  <c:v>1.6137884175941863E-2</c:v>
                </c:pt>
                <c:pt idx="2358">
                  <c:v>1.6134718517566426E-2</c:v>
                </c:pt>
                <c:pt idx="2359">
                  <c:v>1.6131536884929076E-2</c:v>
                </c:pt>
                <c:pt idx="2360">
                  <c:v>1.6128339253889123E-2</c:v>
                </c:pt>
                <c:pt idx="2361">
                  <c:v>1.6125125600385815E-2</c:v>
                </c:pt>
                <c:pt idx="2362">
                  <c:v>1.612189590027846E-2</c:v>
                </c:pt>
                <c:pt idx="2363">
                  <c:v>1.6119162774440809E-2</c:v>
                </c:pt>
                <c:pt idx="2364">
                  <c:v>1.6113517105420527E-2</c:v>
                </c:pt>
                <c:pt idx="2365">
                  <c:v>1.6110229899632955E-2</c:v>
                </c:pt>
                <c:pt idx="2366">
                  <c:v>1.6106926537249322E-2</c:v>
                </c:pt>
                <c:pt idx="2367">
                  <c:v>1.610313145140374E-2</c:v>
                </c:pt>
                <c:pt idx="2368">
                  <c:v>1.6100271246211051E-2</c:v>
                </c:pt>
                <c:pt idx="2369">
                  <c:v>1.6096919269514842E-2</c:v>
                </c:pt>
                <c:pt idx="2370">
                  <c:v>1.6093551039739751E-2</c:v>
                </c:pt>
                <c:pt idx="2371">
                  <c:v>1.6090166533224703E-2</c:v>
                </c:pt>
                <c:pt idx="2372">
                  <c:v>1.6086765725269458E-2</c:v>
                </c:pt>
                <c:pt idx="2373">
                  <c:v>1.6083348592372815E-2</c:v>
                </c:pt>
                <c:pt idx="2374">
                  <c:v>1.6079915110234211E-2</c:v>
                </c:pt>
                <c:pt idx="2375">
                  <c:v>1.6076465254633021E-2</c:v>
                </c:pt>
                <c:pt idx="2376">
                  <c:v>1.60729990017483E-2</c:v>
                </c:pt>
                <c:pt idx="2377">
                  <c:v>1.6069516327359423E-2</c:v>
                </c:pt>
                <c:pt idx="2378">
                  <c:v>1.6066017207485572E-2</c:v>
                </c:pt>
                <c:pt idx="2379">
                  <c:v>1.6062501617906122E-2</c:v>
                </c:pt>
                <c:pt idx="2380">
                  <c:v>1.6058969534720191E-2</c:v>
                </c:pt>
                <c:pt idx="2381">
                  <c:v>1.6055420933627218E-2</c:v>
                </c:pt>
                <c:pt idx="2382">
                  <c:v>1.6051855790806258E-2</c:v>
                </c:pt>
                <c:pt idx="2383">
                  <c:v>1.6048274082036684E-2</c:v>
                </c:pt>
                <c:pt idx="2384">
                  <c:v>1.6044675783097873E-2</c:v>
                </c:pt>
                <c:pt idx="2385">
                  <c:v>1.6041060870248813E-2</c:v>
                </c:pt>
                <c:pt idx="2386">
                  <c:v>1.6037429319109009E-2</c:v>
                </c:pt>
                <c:pt idx="2387">
                  <c:v>1.6033781106017386E-2</c:v>
                </c:pt>
                <c:pt idx="2388">
                  <c:v>1.603011620635364E-2</c:v>
                </c:pt>
                <c:pt idx="2389">
                  <c:v>1.602643459637676E-2</c:v>
                </c:pt>
                <c:pt idx="2390">
                  <c:v>1.6022736251866121E-2</c:v>
                </c:pt>
                <c:pt idx="2391">
                  <c:v>1.6019021148840906E-2</c:v>
                </c:pt>
                <c:pt idx="2392">
                  <c:v>1.6015289263240362E-2</c:v>
                </c:pt>
                <c:pt idx="2393">
                  <c:v>1.6011540570923799E-2</c:v>
                </c:pt>
                <c:pt idx="2394">
                  <c:v>1.6007775047830464E-2</c:v>
                </c:pt>
                <c:pt idx="2395">
                  <c:v>1.6003992669899603E-2</c:v>
                </c:pt>
                <c:pt idx="2396">
                  <c:v>1.6000193412990527E-2</c:v>
                </c:pt>
                <c:pt idx="2397">
                  <c:v>1.5996377253042482E-2</c:v>
                </c:pt>
                <c:pt idx="2398">
                  <c:v>1.5992544166154588E-2</c:v>
                </c:pt>
                <c:pt idx="2399">
                  <c:v>1.5988694128026282E-2</c:v>
                </c:pt>
                <c:pt idx="2400">
                  <c:v>1.5984827114756683E-2</c:v>
                </c:pt>
                <c:pt idx="2401">
                  <c:v>1.5979906434173685E-2</c:v>
                </c:pt>
                <c:pt idx="2402">
                  <c:v>1.5976483384010365E-2</c:v>
                </c:pt>
                <c:pt idx="2403">
                  <c:v>1.5973123982373494E-2</c:v>
                </c:pt>
                <c:pt idx="2404">
                  <c:v>1.5969188827371639E-2</c:v>
                </c:pt>
                <c:pt idx="2405">
                  <c:v>1.596523657660498E-2</c:v>
                </c:pt>
                <c:pt idx="2406">
                  <c:v>1.5961267206332508E-2</c:v>
                </c:pt>
                <c:pt idx="2407">
                  <c:v>1.5957280692173725E-2</c:v>
                </c:pt>
                <c:pt idx="2408">
                  <c:v>1.5953277010227751E-2</c:v>
                </c:pt>
                <c:pt idx="2409">
                  <c:v>1.5949256136273959E-2</c:v>
                </c:pt>
                <c:pt idx="2410">
                  <c:v>1.5945218046331533E-2</c:v>
                </c:pt>
                <c:pt idx="2411">
                  <c:v>1.5941162716339718E-2</c:v>
                </c:pt>
                <c:pt idx="2412">
                  <c:v>1.5937090122237763E-2</c:v>
                </c:pt>
                <c:pt idx="2413">
                  <c:v>1.593300023980504E-2</c:v>
                </c:pt>
                <c:pt idx="2414">
                  <c:v>1.5927716377737156E-2</c:v>
                </c:pt>
                <c:pt idx="2415">
                  <c:v>1.5924768514183896E-2</c:v>
                </c:pt>
                <c:pt idx="2416">
                  <c:v>1.592062662263416E-2</c:v>
                </c:pt>
                <c:pt idx="2417">
                  <c:v>1.5916467346510643E-2</c:v>
                </c:pt>
                <c:pt idx="2418">
                  <c:v>1.5912290661832529E-2</c:v>
                </c:pt>
                <c:pt idx="2419">
                  <c:v>1.5907495960396645E-2</c:v>
                </c:pt>
                <c:pt idx="2420">
                  <c:v>1.5903884970329685E-2</c:v>
                </c:pt>
                <c:pt idx="2421">
                  <c:v>1.5899655915463384E-2</c:v>
                </c:pt>
                <c:pt idx="2422">
                  <c:v>1.5895409355559664E-2</c:v>
                </c:pt>
                <c:pt idx="2423">
                  <c:v>1.5891145266717643E-2</c:v>
                </c:pt>
                <c:pt idx="2424">
                  <c:v>1.5886863624716696E-2</c:v>
                </c:pt>
                <c:pt idx="2425">
                  <c:v>1.5882564405655941E-2</c:v>
                </c:pt>
                <c:pt idx="2426">
                  <c:v>1.5878247585154881E-2</c:v>
                </c:pt>
                <c:pt idx="2427">
                  <c:v>1.5873913139632378E-2</c:v>
                </c:pt>
                <c:pt idx="2428">
                  <c:v>1.5869561044628E-2</c:v>
                </c:pt>
                <c:pt idx="2429">
                  <c:v>1.5865191276240864E-2</c:v>
                </c:pt>
                <c:pt idx="2430">
                  <c:v>1.586080381017041E-2</c:v>
                </c:pt>
                <c:pt idx="2431">
                  <c:v>1.5856398622515755E-2</c:v>
                </c:pt>
                <c:pt idx="2432">
                  <c:v>1.5851975689376019E-2</c:v>
                </c:pt>
                <c:pt idx="2433">
                  <c:v>1.5847534986210832E-2</c:v>
                </c:pt>
                <c:pt idx="2434">
                  <c:v>1.584307648935912E-2</c:v>
                </c:pt>
                <c:pt idx="2435">
                  <c:v>1.5838600174520323E-2</c:v>
                </c:pt>
                <c:pt idx="2436">
                  <c:v>1.5834106017873495E-2</c:v>
                </c:pt>
                <c:pt idx="2437">
                  <c:v>1.5829593994878266E-2</c:v>
                </c:pt>
                <c:pt idx="2438">
                  <c:v>1.5825064081953499E-2</c:v>
                </c:pt>
                <c:pt idx="2439">
                  <c:v>1.5820516254718697E-2</c:v>
                </c:pt>
                <c:pt idx="2440">
                  <c:v>1.5815950489113106E-2</c:v>
                </c:pt>
                <c:pt idx="2441">
                  <c:v>1.5811366761235846E-2</c:v>
                </c:pt>
                <c:pt idx="2442">
                  <c:v>1.5806765046946225E-2</c:v>
                </c:pt>
                <c:pt idx="2443">
                  <c:v>1.580214532202362E-2</c:v>
                </c:pt>
                <c:pt idx="2444">
                  <c:v>1.5797507562567148E-2</c:v>
                </c:pt>
                <c:pt idx="2445">
                  <c:v>1.5792851744516057E-2</c:v>
                </c:pt>
                <c:pt idx="2446">
                  <c:v>1.5788177843489848E-2</c:v>
                </c:pt>
                <c:pt idx="2447">
                  <c:v>1.5783485835907385E-2</c:v>
                </c:pt>
                <c:pt idx="2448">
                  <c:v>1.5778775697148362E-2</c:v>
                </c:pt>
                <c:pt idx="2449">
                  <c:v>1.5774047403471769E-2</c:v>
                </c:pt>
                <c:pt idx="2450">
                  <c:v>1.576930093089679E-2</c:v>
                </c:pt>
                <c:pt idx="2451">
                  <c:v>1.5764536254962991E-2</c:v>
                </c:pt>
                <c:pt idx="2452">
                  <c:v>1.5759753352009298E-2</c:v>
                </c:pt>
                <c:pt idx="2453">
                  <c:v>1.5754264827014808E-2</c:v>
                </c:pt>
                <c:pt idx="2454">
                  <c:v>1.5749442784729339E-2</c:v>
                </c:pt>
                <c:pt idx="2455">
                  <c:v>1.5745295038822604E-2</c:v>
                </c:pt>
                <c:pt idx="2456">
                  <c:v>1.5740438986142635E-2</c:v>
                </c:pt>
                <c:pt idx="2457">
                  <c:v>1.5735564585819262E-2</c:v>
                </c:pt>
                <c:pt idx="2458">
                  <c:v>1.5730671813871666E-2</c:v>
                </c:pt>
                <c:pt idx="2459">
                  <c:v>1.5725760646239095E-2</c:v>
                </c:pt>
                <c:pt idx="2460">
                  <c:v>1.572083105878086E-2</c:v>
                </c:pt>
                <c:pt idx="2461">
                  <c:v>1.571588302735627E-2</c:v>
                </c:pt>
                <c:pt idx="2462">
                  <c:v>1.5710916527904573E-2</c:v>
                </c:pt>
                <c:pt idx="2463">
                  <c:v>1.5705931536524886E-2</c:v>
                </c:pt>
                <c:pt idx="2464">
                  <c:v>1.570092802891665E-2</c:v>
                </c:pt>
                <c:pt idx="2465">
                  <c:v>1.5695905981178981E-2</c:v>
                </c:pt>
                <c:pt idx="2466">
                  <c:v>1.569086536901132E-2</c:v>
                </c:pt>
                <c:pt idx="2467">
                  <c:v>1.5685806168672656E-2</c:v>
                </c:pt>
                <c:pt idx="2468">
                  <c:v>1.5680728355782492E-2</c:v>
                </c:pt>
                <c:pt idx="2469">
                  <c:v>1.5674172351562987E-2</c:v>
                </c:pt>
                <c:pt idx="2470">
                  <c:v>1.5670516796344458E-2</c:v>
                </c:pt>
                <c:pt idx="2471">
                  <c:v>1.5665383001755018E-2</c:v>
                </c:pt>
                <c:pt idx="2472">
                  <c:v>1.5660230498371064E-2</c:v>
                </c:pt>
                <c:pt idx="2473">
                  <c:v>1.5655059262211779E-2</c:v>
                </c:pt>
                <c:pt idx="2474">
                  <c:v>1.564986926921641E-2</c:v>
                </c:pt>
                <c:pt idx="2475">
                  <c:v>1.5644660495084395E-2</c:v>
                </c:pt>
                <c:pt idx="2476">
                  <c:v>1.5639432915754981E-2</c:v>
                </c:pt>
                <c:pt idx="2477">
                  <c:v>1.563418650764703E-2</c:v>
                </c:pt>
                <c:pt idx="2478">
                  <c:v>1.5628921246300109E-2</c:v>
                </c:pt>
                <c:pt idx="2479">
                  <c:v>1.5623637107493593E-2</c:v>
                </c:pt>
                <c:pt idx="2480">
                  <c:v>1.5618334067486472E-2</c:v>
                </c:pt>
                <c:pt idx="2481">
                  <c:v>1.5613012102058121E-2</c:v>
                </c:pt>
                <c:pt idx="2482">
                  <c:v>1.5607671186987915E-2</c:v>
                </c:pt>
                <c:pt idx="2483">
                  <c:v>1.5602311298374971E-2</c:v>
                </c:pt>
                <c:pt idx="2484">
                  <c:v>1.5596932412078601E-2</c:v>
                </c:pt>
                <c:pt idx="2485">
                  <c:v>1.5591534504197924E-2</c:v>
                </c:pt>
                <c:pt idx="2486">
                  <c:v>1.5586117550432377E-2</c:v>
                </c:pt>
                <c:pt idx="2487">
                  <c:v>1.5580681526721207E-2</c:v>
                </c:pt>
                <c:pt idx="2488">
                  <c:v>1.5575226409083598E-2</c:v>
                </c:pt>
                <c:pt idx="2489">
                  <c:v>1.5569752173458795E-2</c:v>
                </c:pt>
                <c:pt idx="2490">
                  <c:v>1.5564258795626174E-2</c:v>
                </c:pt>
                <c:pt idx="2491">
                  <c:v>1.5558746251684852E-2</c:v>
                </c:pt>
                <c:pt idx="2492">
                  <c:v>1.55476009756228E-2</c:v>
                </c:pt>
                <c:pt idx="2493">
                  <c:v>1.553085779757879E-2</c:v>
                </c:pt>
                <c:pt idx="2494">
                  <c:v>1.5514142059105396E-2</c:v>
                </c:pt>
                <c:pt idx="2495">
                  <c:v>1.5497453855886079E-2</c:v>
                </c:pt>
                <c:pt idx="2496">
                  <c:v>1.5480793284243788E-2</c:v>
                </c:pt>
                <c:pt idx="2497">
                  <c:v>1.5464160439941921E-2</c:v>
                </c:pt>
                <c:pt idx="2498">
                  <c:v>1.5447555419063619E-2</c:v>
                </c:pt>
                <c:pt idx="2499">
                  <c:v>1.5430978317532151E-2</c:v>
                </c:pt>
                <c:pt idx="2500">
                  <c:v>1.5414429231350724E-2</c:v>
                </c:pt>
                <c:pt idx="2501">
                  <c:v>1.5397908256522541E-2</c:v>
                </c:pt>
                <c:pt idx="2502">
                  <c:v>1.5381415489050809E-2</c:v>
                </c:pt>
                <c:pt idx="2503">
                  <c:v>1.5364951024858797E-2</c:v>
                </c:pt>
                <c:pt idx="2504">
                  <c:v>1.5348514960109583E-2</c:v>
                </c:pt>
                <c:pt idx="2505">
                  <c:v>1.5332107390646499E-2</c:v>
                </c:pt>
                <c:pt idx="2506">
                  <c:v>1.5315728412472751E-2</c:v>
                </c:pt>
                <c:pt idx="2507">
                  <c:v>1.5299378121591545E-2</c:v>
                </c:pt>
                <c:pt idx="2508">
                  <c:v>1.5283056614006085E-2</c:v>
                </c:pt>
                <c:pt idx="2509">
                  <c:v>1.5266763985639642E-2</c:v>
                </c:pt>
                <c:pt idx="2510">
                  <c:v>1.5250500332655292E-2</c:v>
                </c:pt>
                <c:pt idx="2511">
                  <c:v>1.5234265750816434E-2</c:v>
                </c:pt>
                <c:pt idx="2512">
                  <c:v>1.5218060336286143E-2</c:v>
                </c:pt>
                <c:pt idx="2513">
                  <c:v>1.5201884184987691E-2</c:v>
                </c:pt>
                <c:pt idx="2514">
                  <c:v>1.5185737392844345E-2</c:v>
                </c:pt>
                <c:pt idx="2515">
                  <c:v>1.516962005609912E-2</c:v>
                </c:pt>
                <c:pt idx="2516">
                  <c:v>1.5153532270355541E-2</c:v>
                </c:pt>
                <c:pt idx="2517">
                  <c:v>1.5137474131856621E-2</c:v>
                </c:pt>
                <c:pt idx="2518">
                  <c:v>1.5121445736685502E-2</c:v>
                </c:pt>
                <c:pt idx="2519">
                  <c:v>1.5100881658565157E-2</c:v>
                </c:pt>
                <c:pt idx="2520">
                  <c:v>1.508947855946019E-2</c:v>
                </c:pt>
                <c:pt idx="2521">
                  <c:v>1.5073539969732153E-2</c:v>
                </c:pt>
                <c:pt idx="2522">
                  <c:v>1.5057631507264801E-2</c:v>
                </c:pt>
                <c:pt idx="2523">
                  <c:v>1.5039487420631659E-2</c:v>
                </c:pt>
                <c:pt idx="2524">
                  <c:v>1.5025905347245683E-2</c:v>
                </c:pt>
                <c:pt idx="2525">
                  <c:v>1.501008784202007E-2</c:v>
                </c:pt>
                <c:pt idx="2526">
                  <c:v>1.4994300847908093E-2</c:v>
                </c:pt>
                <c:pt idx="2527">
                  <c:v>1.4978544460912957E-2</c:v>
                </c:pt>
                <c:pt idx="2528">
                  <c:v>1.4962818776877995E-2</c:v>
                </c:pt>
                <c:pt idx="2529">
                  <c:v>1.4947123891886349E-2</c:v>
                </c:pt>
                <c:pt idx="2530">
                  <c:v>1.4931459902101096E-2</c:v>
                </c:pt>
                <c:pt idx="2531">
                  <c:v>1.4915826903285634E-2</c:v>
                </c:pt>
                <c:pt idx="2532">
                  <c:v>1.4900224991603039E-2</c:v>
                </c:pt>
                <c:pt idx="2533">
                  <c:v>1.4884654262896646E-2</c:v>
                </c:pt>
                <c:pt idx="2534">
                  <c:v>1.4869114813089723E-2</c:v>
                </c:pt>
                <c:pt idx="2535">
                  <c:v>1.4853606738505221E-2</c:v>
                </c:pt>
                <c:pt idx="2536">
                  <c:v>1.4838130134826599E-2</c:v>
                </c:pt>
                <c:pt idx="2537">
                  <c:v>1.4822685098137001E-2</c:v>
                </c:pt>
                <c:pt idx="2538">
                  <c:v>1.4807271724359694E-2</c:v>
                </c:pt>
                <c:pt idx="2539">
                  <c:v>1.4791890109577821E-2</c:v>
                </c:pt>
                <c:pt idx="2540">
                  <c:v>1.4776540349954459E-2</c:v>
                </c:pt>
                <c:pt idx="2541">
                  <c:v>1.4761222541013197E-2</c:v>
                </c:pt>
                <c:pt idx="2542">
                  <c:v>1.4745936779236857E-2</c:v>
                </c:pt>
                <c:pt idx="2543">
                  <c:v>1.4730683160228963E-2</c:v>
                </c:pt>
                <c:pt idx="2544">
                  <c:v>1.471546178023253E-2</c:v>
                </c:pt>
                <c:pt idx="2545">
                  <c:v>1.4700272735090891E-2</c:v>
                </c:pt>
                <c:pt idx="2546">
                  <c:v>1.4685116120727315E-2</c:v>
                </c:pt>
                <c:pt idx="2547">
                  <c:v>1.4669992033464752E-2</c:v>
                </c:pt>
                <c:pt idx="2548">
                  <c:v>1.4654900568986662E-2</c:v>
                </c:pt>
                <c:pt idx="2549">
                  <c:v>1.4639841823296251E-2</c:v>
                </c:pt>
                <c:pt idx="2550">
                  <c:v>1.462481589271647E-2</c:v>
                </c:pt>
                <c:pt idx="2551">
                  <c:v>1.4609822872770906E-2</c:v>
                </c:pt>
                <c:pt idx="2552">
                  <c:v>1.4594862859702573E-2</c:v>
                </c:pt>
                <c:pt idx="2553">
                  <c:v>1.4579935949354805E-2</c:v>
                </c:pt>
                <c:pt idx="2554">
                  <c:v>1.456504223789068E-2</c:v>
                </c:pt>
                <c:pt idx="2555">
                  <c:v>1.4550181821473274E-2</c:v>
                </c:pt>
                <c:pt idx="2556">
                  <c:v>1.453535479554624E-2</c:v>
                </c:pt>
                <c:pt idx="2557">
                  <c:v>1.4516340695092111E-2</c:v>
                </c:pt>
                <c:pt idx="2558">
                  <c:v>1.4501590351505556E-2</c:v>
                </c:pt>
                <c:pt idx="2559">
                  <c:v>1.4488974023763035E-2</c:v>
                </c:pt>
                <c:pt idx="2560">
                  <c:v>1.4474286353722832E-2</c:v>
                </c:pt>
                <c:pt idx="2561">
                  <c:v>1.4459632568177838E-2</c:v>
                </c:pt>
                <c:pt idx="2562">
                  <c:v>1.444501276313126E-2</c:v>
                </c:pt>
                <c:pt idx="2563">
                  <c:v>1.4430427034506366E-2</c:v>
                </c:pt>
                <c:pt idx="2564">
                  <c:v>1.4415875478226425E-2</c:v>
                </c:pt>
                <c:pt idx="2565">
                  <c:v>1.4401358190454516E-2</c:v>
                </c:pt>
                <c:pt idx="2566">
                  <c:v>1.4386875267033972E-2</c:v>
                </c:pt>
                <c:pt idx="2567">
                  <c:v>1.4372426804127869E-2</c:v>
                </c:pt>
                <c:pt idx="2568">
                  <c:v>1.435801289741967E-2</c:v>
                </c:pt>
                <c:pt idx="2569">
                  <c:v>1.4343633643232323E-2</c:v>
                </c:pt>
                <c:pt idx="2570">
                  <c:v>1.4329289137329226E-2</c:v>
                </c:pt>
                <c:pt idx="2571">
                  <c:v>1.4314979475793521E-2</c:v>
                </c:pt>
                <c:pt idx="2572">
                  <c:v>1.4300704754548477E-2</c:v>
                </c:pt>
                <c:pt idx="2573">
                  <c:v>1.4286465069677234E-2</c:v>
                </c:pt>
                <c:pt idx="2574">
                  <c:v>1.426820853986932E-2</c:v>
                </c:pt>
                <c:pt idx="2575">
                  <c:v>1.4256069885068001E-2</c:v>
                </c:pt>
                <c:pt idx="2576">
                  <c:v>1.4243957192858758E-2</c:v>
                </c:pt>
                <c:pt idx="2577">
                  <c:v>1.422985861327497E-2</c:v>
                </c:pt>
                <c:pt idx="2578">
                  <c:v>1.4215795549761268E-2</c:v>
                </c:pt>
                <c:pt idx="2579">
                  <c:v>1.4201768098640599E-2</c:v>
                </c:pt>
                <c:pt idx="2580">
                  <c:v>1.4187776355756299E-2</c:v>
                </c:pt>
                <c:pt idx="2581">
                  <c:v>1.4173820417111571E-2</c:v>
                </c:pt>
                <c:pt idx="2582">
                  <c:v>1.4159900378709622E-2</c:v>
                </c:pt>
                <c:pt idx="2583">
                  <c:v>1.4146016336473721E-2</c:v>
                </c:pt>
                <c:pt idx="2584">
                  <c:v>1.4132168386566946E-2</c:v>
                </c:pt>
                <c:pt idx="2585">
                  <c:v>1.4118356624752693E-2</c:v>
                </c:pt>
                <c:pt idx="2586">
                  <c:v>1.410458114719404E-2</c:v>
                </c:pt>
                <c:pt idx="2587">
                  <c:v>1.4090842049654384E-2</c:v>
                </c:pt>
                <c:pt idx="2588">
                  <c:v>1.4077139428456675E-2</c:v>
                </c:pt>
                <c:pt idx="2589">
                  <c:v>1.4063473379364311E-2</c:v>
                </c:pt>
                <c:pt idx="2590">
                  <c:v>1.4049843998380496E-2</c:v>
                </c:pt>
                <c:pt idx="2591">
                  <c:v>1.4036251381668308E-2</c:v>
                </c:pt>
                <c:pt idx="2592">
                  <c:v>1.4022695624911208E-2</c:v>
                </c:pt>
                <c:pt idx="2593">
                  <c:v>1.400917682435221E-2</c:v>
                </c:pt>
                <c:pt idx="2594">
                  <c:v>1.3995695075914583E-2</c:v>
                </c:pt>
                <c:pt idx="2595">
                  <c:v>1.3982250475521596E-2</c:v>
                </c:pt>
                <c:pt idx="2596">
                  <c:v>1.3968843119256391E-2</c:v>
                </c:pt>
                <c:pt idx="2597">
                  <c:v>1.3955473103042237E-2</c:v>
                </c:pt>
                <c:pt idx="2598">
                  <c:v>1.394214052288234E-2</c:v>
                </c:pt>
                <c:pt idx="2599">
                  <c:v>1.3928845474859841E-2</c:v>
                </c:pt>
                <c:pt idx="2600">
                  <c:v>1.3915588054738137E-2</c:v>
                </c:pt>
                <c:pt idx="2601">
                  <c:v>1.3902368358680306E-2</c:v>
                </c:pt>
                <c:pt idx="2602">
                  <c:v>1.3889186482769489E-2</c:v>
                </c:pt>
                <c:pt idx="2603">
                  <c:v>1.3876042522769083E-2</c:v>
                </c:pt>
                <c:pt idx="2604">
                  <c:v>1.3862936574682294E-2</c:v>
                </c:pt>
                <c:pt idx="2605">
                  <c:v>1.3849868734672199E-2</c:v>
                </c:pt>
                <c:pt idx="2606">
                  <c:v>1.3836839098662068E-2</c:v>
                </c:pt>
                <c:pt idx="2607">
                  <c:v>1.382384776257517E-2</c:v>
                </c:pt>
                <c:pt idx="2608">
                  <c:v>1.381089482241471E-2</c:v>
                </c:pt>
                <c:pt idx="2609">
                  <c:v>1.3794297615286055E-2</c:v>
                </c:pt>
                <c:pt idx="2610">
                  <c:v>1.3781432797834725E-2</c:v>
                </c:pt>
                <c:pt idx="2611">
                  <c:v>1.3770436618827375E-2</c:v>
                </c:pt>
                <c:pt idx="2612">
                  <c:v>1.375764377020694E-2</c:v>
                </c:pt>
                <c:pt idx="2613">
                  <c:v>1.3744889811198036E-2</c:v>
                </c:pt>
                <c:pt idx="2614">
                  <c:v>1.3732174837883804E-2</c:v>
                </c:pt>
                <c:pt idx="2615">
                  <c:v>1.3719498946107578E-2</c:v>
                </c:pt>
                <c:pt idx="2616">
                  <c:v>1.3706862231952499E-2</c:v>
                </c:pt>
                <c:pt idx="2617">
                  <c:v>1.3694264791181965E-2</c:v>
                </c:pt>
                <c:pt idx="2618">
                  <c:v>1.3681706720198861E-2</c:v>
                </c:pt>
                <c:pt idx="2619">
                  <c:v>1.3669188114686648E-2</c:v>
                </c:pt>
                <c:pt idx="2620">
                  <c:v>1.3656709070648532E-2</c:v>
                </c:pt>
                <c:pt idx="2621">
                  <c:v>1.3644269684167654E-2</c:v>
                </c:pt>
                <c:pt idx="2622">
                  <c:v>1.3631870051327155E-2</c:v>
                </c:pt>
                <c:pt idx="2623">
                  <c:v>1.3619510267970369E-2</c:v>
                </c:pt>
                <c:pt idx="2624">
                  <c:v>1.3607190429860694E-2</c:v>
                </c:pt>
                <c:pt idx="2625">
                  <c:v>1.3590173421631491E-2</c:v>
                </c:pt>
                <c:pt idx="2626">
                  <c:v>1.3582670974594535E-2</c:v>
                </c:pt>
                <c:pt idx="2627">
                  <c:v>1.3568732063928834E-2</c:v>
                </c:pt>
                <c:pt idx="2628">
                  <c:v>1.355831245299477E-2</c:v>
                </c:pt>
                <c:pt idx="2629">
                  <c:v>1.3546193782367766E-2</c:v>
                </c:pt>
                <c:pt idx="2630">
                  <c:v>1.3534115633246913E-2</c:v>
                </c:pt>
                <c:pt idx="2631">
                  <c:v>1.3522078101475543E-2</c:v>
                </c:pt>
                <c:pt idx="2632">
                  <c:v>1.3510081283136799E-2</c:v>
                </c:pt>
                <c:pt idx="2633">
                  <c:v>1.3498125274233885E-2</c:v>
                </c:pt>
                <c:pt idx="2634">
                  <c:v>1.3486210170610136E-2</c:v>
                </c:pt>
                <c:pt idx="2635">
                  <c:v>1.3474336068428627E-2</c:v>
                </c:pt>
                <c:pt idx="2636">
                  <c:v>1.3462503063692566E-2</c:v>
                </c:pt>
                <c:pt idx="2637">
                  <c:v>1.3450711252165348E-2</c:v>
                </c:pt>
                <c:pt idx="2638">
                  <c:v>1.3438960730010052E-2</c:v>
                </c:pt>
                <c:pt idx="2639">
                  <c:v>1.3427251593309819E-2</c:v>
                </c:pt>
                <c:pt idx="2640">
                  <c:v>1.3415583937907982E-2</c:v>
                </c:pt>
                <c:pt idx="2641">
                  <c:v>1.3403957859807747E-2</c:v>
                </c:pt>
                <c:pt idx="2642">
                  <c:v>1.3392373454932383E-2</c:v>
                </c:pt>
                <c:pt idx="2643">
                  <c:v>1.3380830819444967E-2</c:v>
                </c:pt>
                <c:pt idx="2644">
                  <c:v>1.3369330049188832E-2</c:v>
                </c:pt>
                <c:pt idx="2645">
                  <c:v>1.3357871240247121E-2</c:v>
                </c:pt>
                <c:pt idx="2646">
                  <c:v>1.3346454488543102E-2</c:v>
                </c:pt>
                <c:pt idx="2647">
                  <c:v>1.3335079890079982E-2</c:v>
                </c:pt>
                <c:pt idx="2648">
                  <c:v>1.3323747540781028E-2</c:v>
                </c:pt>
                <c:pt idx="2649">
                  <c:v>1.3312457536809319E-2</c:v>
                </c:pt>
                <c:pt idx="2650">
                  <c:v>1.3301209974008188E-2</c:v>
                </c:pt>
                <c:pt idx="2651">
                  <c:v>1.3290004948460776E-2</c:v>
                </c:pt>
                <c:pt idx="2652">
                  <c:v>1.3278842556090353E-2</c:v>
                </c:pt>
                <c:pt idx="2653">
                  <c:v>1.3267722892900125E-2</c:v>
                </c:pt>
                <c:pt idx="2654">
                  <c:v>1.3256646054893295E-2</c:v>
                </c:pt>
                <c:pt idx="2655">
                  <c:v>1.3245612138073071E-2</c:v>
                </c:pt>
                <c:pt idx="2656">
                  <c:v>1.323462123836272E-2</c:v>
                </c:pt>
                <c:pt idx="2657">
                  <c:v>1.3223673451845386E-2</c:v>
                </c:pt>
                <c:pt idx="2658">
                  <c:v>1.3212768874444336E-2</c:v>
                </c:pt>
                <c:pt idx="2659">
                  <c:v>1.3201907602162777E-2</c:v>
                </c:pt>
                <c:pt idx="2660">
                  <c:v>1.3191089730923977E-2</c:v>
                </c:pt>
                <c:pt idx="2661">
                  <c:v>1.3176193630410893E-2</c:v>
                </c:pt>
                <c:pt idx="2662">
                  <c:v>1.316548077839208E-2</c:v>
                </c:pt>
                <c:pt idx="2663">
                  <c:v>1.3157374328613969E-2</c:v>
                </c:pt>
                <c:pt idx="2664">
                  <c:v>1.3146737284648324E-2</c:v>
                </c:pt>
                <c:pt idx="2665">
                  <c:v>1.3136144135330596E-2</c:v>
                </c:pt>
                <c:pt idx="2666">
                  <c:v>1.3125594976983734E-2</c:v>
                </c:pt>
                <c:pt idx="2667">
                  <c:v>1.31150899052912E-2</c:v>
                </c:pt>
                <c:pt idx="2668">
                  <c:v>1.3104629016256197E-2</c:v>
                </c:pt>
                <c:pt idx="2669">
                  <c:v>1.3094212406041805E-2</c:v>
                </c:pt>
                <c:pt idx="2670">
                  <c:v>1.3083840170571293E-2</c:v>
                </c:pt>
                <c:pt idx="2671">
                  <c:v>1.3073512405767929E-2</c:v>
                </c:pt>
                <c:pt idx="2672">
                  <c:v>1.3063229207634919E-2</c:v>
                </c:pt>
                <c:pt idx="2673">
                  <c:v>1.3052990672175468E-2</c:v>
                </c:pt>
                <c:pt idx="2674">
                  <c:v>1.3040838232528884E-2</c:v>
                </c:pt>
                <c:pt idx="2675">
                  <c:v>1.3026868765138033E-2</c:v>
                </c:pt>
                <c:pt idx="2676">
                  <c:v>1.3016790522897281E-2</c:v>
                </c:pt>
                <c:pt idx="2677">
                  <c:v>1.300675738209911E-2</c:v>
                </c:pt>
                <c:pt idx="2678">
                  <c:v>1.2996769438826661E-2</c:v>
                </c:pt>
                <c:pt idx="2679">
                  <c:v>1.298541011350629E-2</c:v>
                </c:pt>
                <c:pt idx="2680">
                  <c:v>1.2976929528711878E-2</c:v>
                </c:pt>
                <c:pt idx="2681">
                  <c:v>1.2967077753875955E-2</c:v>
                </c:pt>
                <c:pt idx="2682">
                  <c:v>1.2957271560418704E-2</c:v>
                </c:pt>
                <c:pt idx="2683">
                  <c:v>1.2947511044503202E-2</c:v>
                </c:pt>
                <c:pt idx="2684">
                  <c:v>1.2937796301972782E-2</c:v>
                </c:pt>
                <c:pt idx="2685">
                  <c:v>1.2928127428750713E-2</c:v>
                </c:pt>
                <c:pt idx="2686">
                  <c:v>1.2918504521000074E-2</c:v>
                </c:pt>
                <c:pt idx="2687">
                  <c:v>1.2908927674644133E-2</c:v>
                </c:pt>
                <c:pt idx="2688">
                  <c:v>1.2899396985686096E-2</c:v>
                </c:pt>
                <c:pt idx="2689">
                  <c:v>1.2889912550049232E-2</c:v>
                </c:pt>
                <c:pt idx="2690">
                  <c:v>1.2880474463736746E-2</c:v>
                </c:pt>
                <c:pt idx="2691">
                  <c:v>1.2871082822911717E-2</c:v>
                </c:pt>
                <c:pt idx="2692">
                  <c:v>1.2861737723337541E-2</c:v>
                </c:pt>
                <c:pt idx="2693">
                  <c:v>1.2852439261097359E-2</c:v>
                </c:pt>
                <c:pt idx="2694">
                  <c:v>1.2843187532194378E-2</c:v>
                </c:pt>
                <c:pt idx="2695">
                  <c:v>1.2833982632551866E-2</c:v>
                </c:pt>
                <c:pt idx="2696">
                  <c:v>1.2824824658252965E-2</c:v>
                </c:pt>
                <c:pt idx="2697">
                  <c:v>1.2815713705220944E-2</c:v>
                </c:pt>
                <c:pt idx="2698">
                  <c:v>1.2806649869459008E-2</c:v>
                </c:pt>
                <c:pt idx="2699">
                  <c:v>1.2797633246970364E-2</c:v>
                </c:pt>
                <c:pt idx="2700">
                  <c:v>1.2788663933758215E-2</c:v>
                </c:pt>
                <c:pt idx="2701">
                  <c:v>1.2779742025825769E-2</c:v>
                </c:pt>
                <c:pt idx="2702">
                  <c:v>1.2770867619016357E-2</c:v>
                </c:pt>
                <c:pt idx="2703">
                  <c:v>1.2762040809493058E-2</c:v>
                </c:pt>
                <c:pt idx="2704">
                  <c:v>1.2753261693179141E-2</c:v>
                </c:pt>
                <c:pt idx="2705">
                  <c:v>1.2744530366157747E-2</c:v>
                </c:pt>
                <c:pt idx="2706">
                  <c:v>1.2735846924192273E-2</c:v>
                </c:pt>
                <c:pt idx="2707">
                  <c:v>1.2727211463525734E-2</c:v>
                </c:pt>
                <c:pt idx="2708">
                  <c:v>1.2718624079841589E-2</c:v>
                </c:pt>
                <c:pt idx="2709">
                  <c:v>1.2710084869542726E-2</c:v>
                </c:pt>
                <c:pt idx="2710">
                  <c:v>1.2701593928312604E-2</c:v>
                </c:pt>
                <c:pt idx="2711">
                  <c:v>1.269315135215443E-2</c:v>
                </c:pt>
                <c:pt idx="2712">
                  <c:v>1.2684757237151345E-2</c:v>
                </c:pt>
                <c:pt idx="2713">
                  <c:v>1.2673666111133741E-2</c:v>
                </c:pt>
                <c:pt idx="2714">
                  <c:v>1.2666933479881237E-2</c:v>
                </c:pt>
                <c:pt idx="2715">
                  <c:v>1.265986661902474E-2</c:v>
                </c:pt>
                <c:pt idx="2716">
                  <c:v>1.2651667308514192E-2</c:v>
                </c:pt>
                <c:pt idx="2717">
                  <c:v>1.2643516939094823E-2</c:v>
                </c:pt>
                <c:pt idx="2718">
                  <c:v>1.2635415606689904E-2</c:v>
                </c:pt>
                <c:pt idx="2719">
                  <c:v>1.2627363407302639E-2</c:v>
                </c:pt>
                <c:pt idx="2720">
                  <c:v>1.2619360437096105E-2</c:v>
                </c:pt>
                <c:pt idx="2721">
                  <c:v>1.2611406791833701E-2</c:v>
                </c:pt>
                <c:pt idx="2722">
                  <c:v>1.2603502567598568E-2</c:v>
                </c:pt>
                <c:pt idx="2723">
                  <c:v>1.259564786039391E-2</c:v>
                </c:pt>
                <c:pt idx="2724">
                  <c:v>1.2587842766222934E-2</c:v>
                </c:pt>
                <c:pt idx="2725">
                  <c:v>1.2580087381088845E-2</c:v>
                </c:pt>
                <c:pt idx="2726">
                  <c:v>1.2572381800834975E-2</c:v>
                </c:pt>
                <c:pt idx="2727">
                  <c:v>1.2564726121624403E-2</c:v>
                </c:pt>
                <c:pt idx="2728">
                  <c:v>1.2557120439380398E-2</c:v>
                </c:pt>
                <c:pt idx="2729">
                  <c:v>1.2547415324588584E-2</c:v>
                </c:pt>
                <c:pt idx="2730">
                  <c:v>1.254205944980491E-2</c:v>
                </c:pt>
                <c:pt idx="2731">
                  <c:v>1.2534604334479837E-2</c:v>
                </c:pt>
                <c:pt idx="2732">
                  <c:v>1.2527199599974281E-2</c:v>
                </c:pt>
                <c:pt idx="2733">
                  <c:v>1.2519845342451319E-2</c:v>
                </c:pt>
                <c:pt idx="2734">
                  <c:v>1.251254165783422E-2</c:v>
                </c:pt>
                <c:pt idx="2735">
                  <c:v>1.2505288642126189E-2</c:v>
                </c:pt>
                <c:pt idx="2736">
                  <c:v>1.249808639117056E-2</c:v>
                </c:pt>
                <c:pt idx="2737">
                  <c:v>1.2490935001290282E-2</c:v>
                </c:pt>
                <c:pt idx="2738">
                  <c:v>1.2483834568248753E-2</c:v>
                </c:pt>
                <c:pt idx="2739">
                  <c:v>1.2476785187969242E-2</c:v>
                </c:pt>
                <c:pt idx="2740">
                  <c:v>1.246978695653489E-2</c:v>
                </c:pt>
                <c:pt idx="2741">
                  <c:v>1.2462839970028838E-2</c:v>
                </c:pt>
                <c:pt idx="2742">
                  <c:v>1.2455944324374357E-2</c:v>
                </c:pt>
                <c:pt idx="2743">
                  <c:v>1.2449100115494716E-2</c:v>
                </c:pt>
                <c:pt idx="2744">
                  <c:v>1.2442307439313183E-2</c:v>
                </c:pt>
                <c:pt idx="2745">
                  <c:v>1.2435566392152708E-2</c:v>
                </c:pt>
                <c:pt idx="2746">
                  <c:v>1.2428877069536881E-2</c:v>
                </c:pt>
                <c:pt idx="2747">
                  <c:v>1.2422239567788651E-2</c:v>
                </c:pt>
                <c:pt idx="2748">
                  <c:v>1.2415653982911223E-2</c:v>
                </c:pt>
                <c:pt idx="2749">
                  <c:v>1.2409120410747931E-2</c:v>
                </c:pt>
                <c:pt idx="2750">
                  <c:v>1.2402638947381917E-2</c:v>
                </c:pt>
                <c:pt idx="2751">
                  <c:v>1.2396209688656512E-2</c:v>
                </c:pt>
                <c:pt idx="2752">
                  <c:v>1.2389832730734796E-2</c:v>
                </c:pt>
                <c:pt idx="2753">
                  <c:v>1.2383508169540036E-2</c:v>
                </c:pt>
                <c:pt idx="2754">
                  <c:v>1.2377236100995503E-2</c:v>
                </c:pt>
                <c:pt idx="2755">
                  <c:v>1.2371016621184339E-2</c:v>
                </c:pt>
                <c:pt idx="2756">
                  <c:v>1.2364849826109747E-2</c:v>
                </c:pt>
                <c:pt idx="2757">
                  <c:v>1.2358735811615063E-2</c:v>
                </c:pt>
                <c:pt idx="2758">
                  <c:v>1.2352674673863362E-2</c:v>
                </c:pt>
                <c:pt idx="2759">
                  <c:v>1.2346666508777915E-2</c:v>
                </c:pt>
                <c:pt idx="2760">
                  <c:v>1.2340711412281991E-2</c:v>
                </c:pt>
                <c:pt idx="2761">
                  <c:v>1.2334809480538667E-2</c:v>
                </c:pt>
                <c:pt idx="2762">
                  <c:v>1.2328960809391276E-2</c:v>
                </c:pt>
                <c:pt idx="2763">
                  <c:v>1.2323165494843025E-2</c:v>
                </c:pt>
                <c:pt idx="2764">
                  <c:v>1.2317423632977054E-2</c:v>
                </c:pt>
                <c:pt idx="2765">
                  <c:v>1.2311735319636696E-2</c:v>
                </c:pt>
                <c:pt idx="2766">
                  <c:v>1.230610065098503E-2</c:v>
                </c:pt>
                <c:pt idx="2767">
                  <c:v>1.2300519722865388E-2</c:v>
                </c:pt>
                <c:pt idx="2768">
                  <c:v>1.2294992631280977E-2</c:v>
                </c:pt>
                <c:pt idx="2769">
                  <c:v>1.2289519472314936E-2</c:v>
                </c:pt>
                <c:pt idx="2770">
                  <c:v>1.2284100341890536E-2</c:v>
                </c:pt>
                <c:pt idx="2771">
                  <c:v>1.2278735336010982E-2</c:v>
                </c:pt>
                <c:pt idx="2772">
                  <c:v>1.2273424550679479E-2</c:v>
                </c:pt>
                <c:pt idx="2773">
                  <c:v>1.2268168081979169E-2</c:v>
                </c:pt>
                <c:pt idx="2774">
                  <c:v>1.226296602567345E-2</c:v>
                </c:pt>
                <c:pt idx="2775">
                  <c:v>1.2257818478005333E-2</c:v>
                </c:pt>
                <c:pt idx="2776">
                  <c:v>1.2252725534658282E-2</c:v>
                </c:pt>
                <c:pt idx="2777">
                  <c:v>1.2247687292035181E-2</c:v>
                </c:pt>
                <c:pt idx="2778">
                  <c:v>1.2242703845739555E-2</c:v>
                </c:pt>
                <c:pt idx="2779">
                  <c:v>1.2237775291934483E-2</c:v>
                </c:pt>
                <c:pt idx="2780">
                  <c:v>1.2231519392695844E-2</c:v>
                </c:pt>
                <c:pt idx="2781">
                  <c:v>1.2228083245728882E-2</c:v>
                </c:pt>
                <c:pt idx="2782">
                  <c:v>1.2223319945254829E-2</c:v>
                </c:pt>
                <c:pt idx="2783">
                  <c:v>1.221861192128415E-2</c:v>
                </c:pt>
                <c:pt idx="2784">
                  <c:v>1.2213959269740116E-2</c:v>
                </c:pt>
                <c:pt idx="2785">
                  <c:v>1.2209362086705866E-2</c:v>
                </c:pt>
                <c:pt idx="2786">
                  <c:v>1.2204820468024735E-2</c:v>
                </c:pt>
                <c:pt idx="2787">
                  <c:v>1.2200334509619992E-2</c:v>
                </c:pt>
                <c:pt idx="2788">
                  <c:v>1.2195904307814587E-2</c:v>
                </c:pt>
                <c:pt idx="2789">
                  <c:v>1.2191529958212044E-2</c:v>
                </c:pt>
                <c:pt idx="2790">
                  <c:v>1.2187211557055377E-2</c:v>
                </c:pt>
                <c:pt idx="2791">
                  <c:v>1.2182949200267856E-2</c:v>
                </c:pt>
                <c:pt idx="2792">
                  <c:v>1.217874298377275E-2</c:v>
                </c:pt>
                <c:pt idx="2793">
                  <c:v>1.2174593003733136E-2</c:v>
                </c:pt>
                <c:pt idx="2794">
                  <c:v>1.2170499355992348E-2</c:v>
                </c:pt>
                <c:pt idx="2795">
                  <c:v>1.2166462136633527E-2</c:v>
                </c:pt>
                <c:pt idx="2796">
                  <c:v>1.2162481441579942E-2</c:v>
                </c:pt>
                <c:pt idx="2797">
                  <c:v>1.2158557366754863E-2</c:v>
                </c:pt>
                <c:pt idx="2798">
                  <c:v>1.2154690008401303E-2</c:v>
                </c:pt>
                <c:pt idx="2799">
                  <c:v>1.2150879462202724E-2</c:v>
                </c:pt>
                <c:pt idx="2800">
                  <c:v>1.2147125824322202E-2</c:v>
                </c:pt>
                <c:pt idx="2801">
                  <c:v>1.2143429190683008E-2</c:v>
                </c:pt>
                <c:pt idx="2802">
                  <c:v>1.2139789657368283E-2</c:v>
                </c:pt>
                <c:pt idx="2803">
                  <c:v>1.2136207320301295E-2</c:v>
                </c:pt>
                <c:pt idx="2804">
                  <c:v>1.2132682275485251E-2</c:v>
                </c:pt>
                <c:pt idx="2805">
                  <c:v>1.2129214618923356E-2</c:v>
                </c:pt>
                <c:pt idx="2806">
                  <c:v>1.2125804446618815E-2</c:v>
                </c:pt>
                <c:pt idx="2807">
                  <c:v>1.2122451854414962E-2</c:v>
                </c:pt>
                <c:pt idx="2808">
                  <c:v>1.2119156938554809E-2</c:v>
                </c:pt>
                <c:pt idx="2809">
                  <c:v>1.2115919794801755E-2</c:v>
                </c:pt>
                <c:pt idx="2810">
                  <c:v>1.2112740519398812E-2</c:v>
                </c:pt>
                <c:pt idx="2811">
                  <c:v>1.2109619208109379E-2</c:v>
                </c:pt>
                <c:pt idx="2812">
                  <c:v>1.210655595693666E-2</c:v>
                </c:pt>
                <c:pt idx="2813">
                  <c:v>1.2103550862043733E-2</c:v>
                </c:pt>
                <c:pt idx="2814">
                  <c:v>1.2100604019353867E-2</c:v>
                </c:pt>
                <c:pt idx="2815">
                  <c:v>1.2097715524710395E-2</c:v>
                </c:pt>
                <c:pt idx="2816">
                  <c:v>1.2094885474116523E-2</c:v>
                </c:pt>
                <c:pt idx="2817">
                  <c:v>1.2091722818219353E-2</c:v>
                </c:pt>
                <c:pt idx="2818">
                  <c:v>1.208940108972989E-2</c:v>
                </c:pt>
                <c:pt idx="2819">
                  <c:v>1.2086746947623794E-2</c:v>
                </c:pt>
                <c:pt idx="2820">
                  <c:v>1.2084151633660056E-2</c:v>
                </c:pt>
                <c:pt idx="2821">
                  <c:v>1.2081615243921817E-2</c:v>
                </c:pt>
                <c:pt idx="2822">
                  <c:v>1.2079137874092538E-2</c:v>
                </c:pt>
                <c:pt idx="2823">
                  <c:v>1.2076719620415233E-2</c:v>
                </c:pt>
                <c:pt idx="2824">
                  <c:v>1.2074360578893106E-2</c:v>
                </c:pt>
                <c:pt idx="2825">
                  <c:v>1.2072060845369492E-2</c:v>
                </c:pt>
                <c:pt idx="2826">
                  <c:v>1.2069820516007468E-2</c:v>
                </c:pt>
                <c:pt idx="2827">
                  <c:v>1.2067639686650367E-2</c:v>
                </c:pt>
                <c:pt idx="2828">
                  <c:v>1.206551845338133E-2</c:v>
                </c:pt>
                <c:pt idx="2829">
                  <c:v>1.2063456912123627E-2</c:v>
                </c:pt>
                <c:pt idx="2830">
                  <c:v>1.2060894224301677E-2</c:v>
                </c:pt>
                <c:pt idx="2831">
                  <c:v>1.2059513289655044E-2</c:v>
                </c:pt>
                <c:pt idx="2832">
                  <c:v>1.2057631400530511E-2</c:v>
                </c:pt>
                <c:pt idx="2833">
                  <c:v>1.2055809587190325E-2</c:v>
                </c:pt>
                <c:pt idx="2834">
                  <c:v>1.2054047946117308E-2</c:v>
                </c:pt>
                <c:pt idx="2835">
                  <c:v>1.2052108445077536E-2</c:v>
                </c:pt>
                <c:pt idx="2836">
                  <c:v>1.2050705563746433E-2</c:v>
                </c:pt>
                <c:pt idx="2837">
                  <c:v>1.2049125014534923E-2</c:v>
                </c:pt>
                <c:pt idx="2838">
                  <c:v>1.2047605021283658E-2</c:v>
                </c:pt>
                <c:pt idx="2839">
                  <c:v>1.2046145680155718E-2</c:v>
                </c:pt>
                <c:pt idx="2840">
                  <c:v>1.2044747086754626E-2</c:v>
                </c:pt>
                <c:pt idx="2841">
                  <c:v>1.2043409337403332E-2</c:v>
                </c:pt>
                <c:pt idx="2842">
                  <c:v>1.2042132528025107E-2</c:v>
                </c:pt>
                <c:pt idx="2843">
                  <c:v>1.2040916754463282E-2</c:v>
                </c:pt>
                <c:pt idx="2844">
                  <c:v>1.2039762112880936E-2</c:v>
                </c:pt>
                <c:pt idx="2845">
                  <c:v>1.2038668699201338E-2</c:v>
                </c:pt>
                <c:pt idx="2846">
                  <c:v>1.2037636609507629E-2</c:v>
                </c:pt>
                <c:pt idx="2847">
                  <c:v>1.2036665939643143E-2</c:v>
                </c:pt>
                <c:pt idx="2848">
                  <c:v>1.2035756785691021E-2</c:v>
                </c:pt>
                <c:pt idx="2849">
                  <c:v>1.2034909243654468E-2</c:v>
                </c:pt>
                <c:pt idx="2850">
                  <c:v>1.203412340953669E-2</c:v>
                </c:pt>
                <c:pt idx="2851">
                  <c:v>1.203339937918102E-2</c:v>
                </c:pt>
                <c:pt idx="2852">
                  <c:v>1.20327372486706E-2</c:v>
                </c:pt>
                <c:pt idx="2853">
                  <c:v>1.2032137114168506E-2</c:v>
                </c:pt>
                <c:pt idx="2854">
                  <c:v>1.2031599071438137E-2</c:v>
                </c:pt>
                <c:pt idx="2855">
                  <c:v>1.2031123216562634E-2</c:v>
                </c:pt>
                <c:pt idx="2856">
                  <c:v>1.2030709645465265E-2</c:v>
                </c:pt>
                <c:pt idx="2857">
                  <c:v>1.2030358454229173E-2</c:v>
                </c:pt>
                <c:pt idx="2858">
                  <c:v>1.2030069738857563E-2</c:v>
                </c:pt>
                <c:pt idx="2859">
                  <c:v>1.2029843595273704E-2</c:v>
                </c:pt>
                <c:pt idx="2860">
                  <c:v>1.2029680119560737E-2</c:v>
                </c:pt>
                <c:pt idx="2861">
                  <c:v>1.2029579407561997E-2</c:v>
                </c:pt>
                <c:pt idx="2862">
                  <c:v>1.2029541555360623E-2</c:v>
                </c:pt>
                <c:pt idx="2863">
                  <c:v>1.2029566658959823E-2</c:v>
                </c:pt>
                <c:pt idx="2864">
                  <c:v>1.2029654814442736E-2</c:v>
                </c:pt>
                <c:pt idx="2865">
                  <c:v>1.2029806117492825E-2</c:v>
                </c:pt>
                <c:pt idx="2866">
                  <c:v>1.2030020664433039E-2</c:v>
                </c:pt>
                <c:pt idx="2867">
                  <c:v>1.2030298551106711E-2</c:v>
                </c:pt>
                <c:pt idx="2868">
                  <c:v>1.2030639873596982E-2</c:v>
                </c:pt>
                <c:pt idx="2869">
                  <c:v>1.2031172082913599E-2</c:v>
                </c:pt>
                <c:pt idx="2870">
                  <c:v>1.203165876185075E-2</c:v>
                </c:pt>
                <c:pt idx="2871">
                  <c:v>1.2032126652137265E-2</c:v>
                </c:pt>
                <c:pt idx="2872">
                  <c:v>1.2032731802467111E-2</c:v>
                </c:pt>
                <c:pt idx="2873">
                  <c:v>1.203340088229865E-2</c:v>
                </c:pt>
                <c:pt idx="2874">
                  <c:v>1.2034133987475215E-2</c:v>
                </c:pt>
                <c:pt idx="2875">
                  <c:v>1.2034931214079947E-2</c:v>
                </c:pt>
                <c:pt idx="2876">
                  <c:v>1.2035792658036115E-2</c:v>
                </c:pt>
                <c:pt idx="2877">
                  <c:v>1.2036718415426861E-2</c:v>
                </c:pt>
                <c:pt idx="2878">
                  <c:v>1.2037708582175455E-2</c:v>
                </c:pt>
                <c:pt idx="2879">
                  <c:v>1.2038763254365037E-2</c:v>
                </c:pt>
                <c:pt idx="2880">
                  <c:v>1.2039882527998813E-2</c:v>
                </c:pt>
                <c:pt idx="2881">
                  <c:v>1.2041066498920117E-2</c:v>
                </c:pt>
                <c:pt idx="2882">
                  <c:v>1.2042315263212089E-2</c:v>
                </c:pt>
                <c:pt idx="2883">
                  <c:v>1.2043628917037807E-2</c:v>
                </c:pt>
                <c:pt idx="2884">
                  <c:v>1.2045007556000797E-2</c:v>
                </c:pt>
                <c:pt idx="2885">
                  <c:v>1.204687573513219E-2</c:v>
                </c:pt>
                <c:pt idx="2886">
                  <c:v>1.2047960174150774E-2</c:v>
                </c:pt>
                <c:pt idx="2887">
                  <c:v>1.2049764560870813E-2</c:v>
                </c:pt>
                <c:pt idx="2888">
                  <c:v>1.205117388568766E-2</c:v>
                </c:pt>
                <c:pt idx="2889">
                  <c:v>1.2052878891344321E-2</c:v>
                </c:pt>
                <c:pt idx="2890">
                  <c:v>1.2054649458557165E-2</c:v>
                </c:pt>
                <c:pt idx="2891">
                  <c:v>1.2056485682929718E-2</c:v>
                </c:pt>
                <c:pt idx="2892">
                  <c:v>1.2058387660545122E-2</c:v>
                </c:pt>
                <c:pt idx="2893">
                  <c:v>1.2060355487566454E-2</c:v>
                </c:pt>
                <c:pt idx="2894">
                  <c:v>1.2062389259916984E-2</c:v>
                </c:pt>
                <c:pt idx="2895">
                  <c:v>1.2064489073519979E-2</c:v>
                </c:pt>
                <c:pt idx="2896">
                  <c:v>1.2066655024378647E-2</c:v>
                </c:pt>
                <c:pt idx="2897">
                  <c:v>1.2068887208496193E-2</c:v>
                </c:pt>
                <c:pt idx="2898">
                  <c:v>1.2071185722035693E-2</c:v>
                </c:pt>
                <c:pt idx="2899">
                  <c:v>1.2073550660760546E-2</c:v>
                </c:pt>
                <c:pt idx="2900">
                  <c:v>1.2075982120753892E-2</c:v>
                </c:pt>
                <c:pt idx="2901">
                  <c:v>1.2078480198018937E-2</c:v>
                </c:pt>
                <c:pt idx="2902">
                  <c:v>1.2081044988478951E-2</c:v>
                </c:pt>
                <c:pt idx="2903">
                  <c:v>1.2083676588137138E-2</c:v>
                </c:pt>
                <c:pt idx="2904">
                  <c:v>1.2086375093156576E-2</c:v>
                </c:pt>
                <c:pt idx="2905">
                  <c:v>1.2089140599380599E-2</c:v>
                </c:pt>
                <c:pt idx="2906">
                  <c:v>1.2091973202812412E-2</c:v>
                </c:pt>
                <c:pt idx="2907">
                  <c:v>1.2094872999535156E-2</c:v>
                </c:pt>
                <c:pt idx="2908">
                  <c:v>1.2097840085312228E-2</c:v>
                </c:pt>
                <c:pt idx="2909">
                  <c:v>1.2100874556466579E-2</c:v>
                </c:pt>
                <c:pt idx="2910">
                  <c:v>1.2103976508841541E-2</c:v>
                </c:pt>
                <c:pt idx="2911">
                  <c:v>1.2107146038360383E-2</c:v>
                </c:pt>
                <c:pt idx="2912">
                  <c:v>1.2110383241106248E-2</c:v>
                </c:pt>
                <c:pt idx="2913">
                  <c:v>1.2113688213082341E-2</c:v>
                </c:pt>
                <c:pt idx="2914">
                  <c:v>1.2117061050052058E-2</c:v>
                </c:pt>
                <c:pt idx="2915">
                  <c:v>1.212050184833835E-2</c:v>
                </c:pt>
                <c:pt idx="2916">
                  <c:v>1.2124010703864485E-2</c:v>
                </c:pt>
                <c:pt idx="2917">
                  <c:v>1.2127587712473797E-2</c:v>
                </c:pt>
                <c:pt idx="2918">
                  <c:v>1.2131232970249428E-2</c:v>
                </c:pt>
                <c:pt idx="2919">
                  <c:v>1.2134946573194583E-2</c:v>
                </c:pt>
                <c:pt idx="2920">
                  <c:v>1.2138728617312466E-2</c:v>
                </c:pt>
                <c:pt idx="2921">
                  <c:v>1.2143691966564063E-2</c:v>
                </c:pt>
                <c:pt idx="2922">
                  <c:v>1.2147630808136967E-2</c:v>
                </c:pt>
                <c:pt idx="2923">
                  <c:v>1.2151061679004371E-2</c:v>
                </c:pt>
                <c:pt idx="2924">
                  <c:v>1.2155128287734129E-2</c:v>
                </c:pt>
                <c:pt idx="2925">
                  <c:v>1.2159263831321709E-2</c:v>
                </c:pt>
                <c:pt idx="2926">
                  <c:v>1.2163468405690381E-2</c:v>
                </c:pt>
                <c:pt idx="2927">
                  <c:v>1.2167742106923285E-2</c:v>
                </c:pt>
                <c:pt idx="2928">
                  <c:v>1.2172085031023627E-2</c:v>
                </c:pt>
                <c:pt idx="2929">
                  <c:v>1.2176497273994613E-2</c:v>
                </c:pt>
                <c:pt idx="2930">
                  <c:v>1.218097893159964E-2</c:v>
                </c:pt>
                <c:pt idx="2931">
                  <c:v>1.2185530100241593E-2</c:v>
                </c:pt>
                <c:pt idx="2932">
                  <c:v>1.2190150875523997E-2</c:v>
                </c:pt>
                <c:pt idx="2933">
                  <c:v>1.2194841353769803E-2</c:v>
                </c:pt>
                <c:pt idx="2934">
                  <c:v>1.2199601630742407E-2</c:v>
                </c:pt>
                <c:pt idx="2935">
                  <c:v>1.2204431802604887E-2</c:v>
                </c:pt>
                <c:pt idx="2936">
                  <c:v>1.2211868187259611E-2</c:v>
                </c:pt>
                <c:pt idx="2937">
                  <c:v>1.221430221453268E-2</c:v>
                </c:pt>
                <c:pt idx="2938">
                  <c:v>1.2219342646764275E-2</c:v>
                </c:pt>
                <c:pt idx="2939">
                  <c:v>1.2225028844077279E-2</c:v>
                </c:pt>
                <c:pt idx="2940">
                  <c:v>1.2230380349036452E-2</c:v>
                </c:pt>
                <c:pt idx="2941">
                  <c:v>1.2235641980726797E-2</c:v>
                </c:pt>
                <c:pt idx="2942">
                  <c:v>1.224097419283865E-2</c:v>
                </c:pt>
                <c:pt idx="2943">
                  <c:v>1.2246377081375215E-2</c:v>
                </c:pt>
                <c:pt idx="2944">
                  <c:v>1.2251850742579506E-2</c:v>
                </c:pt>
                <c:pt idx="2945">
                  <c:v>1.2257395272134985E-2</c:v>
                </c:pt>
                <c:pt idx="2946">
                  <c:v>1.2263010766124793E-2</c:v>
                </c:pt>
                <c:pt idx="2947">
                  <c:v>1.2268697320712008E-2</c:v>
                </c:pt>
                <c:pt idx="2948">
                  <c:v>1.2274455031660025E-2</c:v>
                </c:pt>
                <c:pt idx="2949">
                  <c:v>1.2280283995051988E-2</c:v>
                </c:pt>
                <c:pt idx="2950">
                  <c:v>1.2286184306971037E-2</c:v>
                </c:pt>
                <c:pt idx="2951">
                  <c:v>1.2292156063340443E-2</c:v>
                </c:pt>
                <c:pt idx="2952">
                  <c:v>1.2298199360163409E-2</c:v>
                </c:pt>
                <c:pt idx="2953">
                  <c:v>1.2304314293363205E-2</c:v>
                </c:pt>
                <c:pt idx="2954">
                  <c:v>1.2310500959182846E-2</c:v>
                </c:pt>
                <c:pt idx="2955">
                  <c:v>1.2316759453385728E-2</c:v>
                </c:pt>
                <c:pt idx="2956">
                  <c:v>1.2323089871895121E-2</c:v>
                </c:pt>
                <c:pt idx="2957">
                  <c:v>1.2329492310954038E-2</c:v>
                </c:pt>
                <c:pt idx="2958">
                  <c:v>1.2335966866405812E-2</c:v>
                </c:pt>
                <c:pt idx="2959">
                  <c:v>1.2342513634413521E-2</c:v>
                </c:pt>
                <c:pt idx="2960">
                  <c:v>1.2349132710660626E-2</c:v>
                </c:pt>
                <c:pt idx="2961">
                  <c:v>1.2355824191390141E-2</c:v>
                </c:pt>
                <c:pt idx="2962">
                  <c:v>1.2362588172685207E-2</c:v>
                </c:pt>
                <c:pt idx="2963">
                  <c:v>1.2369424750309221E-2</c:v>
                </c:pt>
                <c:pt idx="2964">
                  <c:v>1.2376334020185453E-2</c:v>
                </c:pt>
                <c:pt idx="2965">
                  <c:v>1.2383316078716788E-2</c:v>
                </c:pt>
                <c:pt idx="2966">
                  <c:v>1.2390371021586688E-2</c:v>
                </c:pt>
                <c:pt idx="2967">
                  <c:v>1.2397498944718421E-2</c:v>
                </c:pt>
                <c:pt idx="2968">
                  <c:v>1.2404699944434938E-2</c:v>
                </c:pt>
                <c:pt idx="2969">
                  <c:v>1.2411974116499636E-2</c:v>
                </c:pt>
                <c:pt idx="2970">
                  <c:v>1.2419321556995655E-2</c:v>
                </c:pt>
                <c:pt idx="2971">
                  <c:v>1.2426742361926202E-2</c:v>
                </c:pt>
                <c:pt idx="2972">
                  <c:v>1.2434236627134609E-2</c:v>
                </c:pt>
                <c:pt idx="2973">
                  <c:v>1.2446161980559367E-2</c:v>
                </c:pt>
                <c:pt idx="2974">
                  <c:v>1.2453845584792234E-2</c:v>
                </c:pt>
                <c:pt idx="2975">
                  <c:v>1.2459810772602609E-2</c:v>
                </c:pt>
                <c:pt idx="2976">
                  <c:v>1.2467621496883297E-2</c:v>
                </c:pt>
                <c:pt idx="2977">
                  <c:v>1.2475506194498109E-2</c:v>
                </c:pt>
                <c:pt idx="2978">
                  <c:v>1.2483464961370316E-2</c:v>
                </c:pt>
                <c:pt idx="2979">
                  <c:v>1.2491497893529768E-2</c:v>
                </c:pt>
                <c:pt idx="2980">
                  <c:v>1.2499605087059606E-2</c:v>
                </c:pt>
                <c:pt idx="2981">
                  <c:v>1.25077866378831E-2</c:v>
                </c:pt>
                <c:pt idx="2982">
                  <c:v>1.2516042642083391E-2</c:v>
                </c:pt>
                <c:pt idx="2983">
                  <c:v>1.2524373195610394E-2</c:v>
                </c:pt>
                <c:pt idx="2984">
                  <c:v>1.2532778394573896E-2</c:v>
                </c:pt>
                <c:pt idx="2985">
                  <c:v>1.254125833492381E-2</c:v>
                </c:pt>
                <c:pt idx="2986">
                  <c:v>1.2553064143521198E-2</c:v>
                </c:pt>
                <c:pt idx="2987">
                  <c:v>1.2560483478587514E-2</c:v>
                </c:pt>
                <c:pt idx="2988">
                  <c:v>1.2569209064041686E-2</c:v>
                </c:pt>
                <c:pt idx="2989">
                  <c:v>1.2578009796744283E-2</c:v>
                </c:pt>
                <c:pt idx="2990">
                  <c:v>1.2586885772698508E-2</c:v>
                </c:pt>
                <c:pt idx="2991">
                  <c:v>1.2597122002881989E-2</c:v>
                </c:pt>
                <c:pt idx="2992">
                  <c:v>1.2604863838214797E-2</c:v>
                </c:pt>
                <c:pt idx="2993">
                  <c:v>1.2613966119863207E-2</c:v>
                </c:pt>
                <c:pt idx="2994">
                  <c:v>1.2623144028616196E-2</c:v>
                </c:pt>
                <c:pt idx="2995">
                  <c:v>1.2632397660556904E-2</c:v>
                </c:pt>
                <c:pt idx="2996">
                  <c:v>1.2641727111928347E-2</c:v>
                </c:pt>
                <c:pt idx="2997">
                  <c:v>1.2651132478334048E-2</c:v>
                </c:pt>
                <c:pt idx="2998">
                  <c:v>1.2660613855937086E-2</c:v>
                </c:pt>
                <c:pt idx="2999">
                  <c:v>1.2670171340820602E-2</c:v>
                </c:pt>
                <c:pt idx="3000">
                  <c:v>1.2679805028907865E-2</c:v>
                </c:pt>
                <c:pt idx="3001">
                  <c:v>1.268951501620208E-2</c:v>
                </c:pt>
                <c:pt idx="3002">
                  <c:v>1.2699301398626517E-2</c:v>
                </c:pt>
                <c:pt idx="3003">
                  <c:v>1.2709164272344253E-2</c:v>
                </c:pt>
                <c:pt idx="3004">
                  <c:v>1.2719103733358494E-2</c:v>
                </c:pt>
                <c:pt idx="3005">
                  <c:v>1.2729119877432638E-2</c:v>
                </c:pt>
                <c:pt idx="3006">
                  <c:v>1.2739212800649824E-2</c:v>
                </c:pt>
                <c:pt idx="3007">
                  <c:v>1.2749382599253067E-2</c:v>
                </c:pt>
                <c:pt idx="3008">
                  <c:v>1.2759629369085701E-2</c:v>
                </c:pt>
                <c:pt idx="3009">
                  <c:v>1.2769953205911122E-2</c:v>
                </c:pt>
                <c:pt idx="3010">
                  <c:v>1.278035420605228E-2</c:v>
                </c:pt>
                <c:pt idx="3011">
                  <c:v>1.2790832465432445E-2</c:v>
                </c:pt>
                <c:pt idx="3012">
                  <c:v>1.2799113311920962E-2</c:v>
                </c:pt>
                <c:pt idx="3013">
                  <c:v>1.2806138430327962E-2</c:v>
                </c:pt>
                <c:pt idx="3014">
                  <c:v>1.2813156340820697E-2</c:v>
                </c:pt>
                <c:pt idx="3015">
                  <c:v>1.2820167015901163E-2</c:v>
                </c:pt>
                <c:pt idx="3016">
                  <c:v>1.2827170427911483E-2</c:v>
                </c:pt>
                <c:pt idx="3017">
                  <c:v>1.2834166549513526E-2</c:v>
                </c:pt>
                <c:pt idx="3018">
                  <c:v>1.2841155353529032E-2</c:v>
                </c:pt>
                <c:pt idx="3019">
                  <c:v>1.2848136812140254E-2</c:v>
                </c:pt>
                <c:pt idx="3020">
                  <c:v>1.2855110898009059E-2</c:v>
                </c:pt>
                <c:pt idx="3021">
                  <c:v>1.2862077583877252E-2</c:v>
                </c:pt>
                <c:pt idx="3022">
                  <c:v>1.286903684200702E-2</c:v>
                </c:pt>
                <c:pt idx="3023">
                  <c:v>1.2875988645060232E-2</c:v>
                </c:pt>
                <c:pt idx="3024">
                  <c:v>1.2882932965618821E-2</c:v>
                </c:pt>
                <c:pt idx="3025">
                  <c:v>1.2890860134540105E-2</c:v>
                </c:pt>
                <c:pt idx="3026">
                  <c:v>1.2897788328718462E-2</c:v>
                </c:pt>
                <c:pt idx="3027">
                  <c:v>1.290372075782642E-2</c:v>
                </c:pt>
                <c:pt idx="3028">
                  <c:v>1.2910634873906091E-2</c:v>
                </c:pt>
                <c:pt idx="3029">
                  <c:v>1.2917541370240926E-2</c:v>
                </c:pt>
                <c:pt idx="3030">
                  <c:v>1.2924440219332922E-2</c:v>
                </c:pt>
                <c:pt idx="3031">
                  <c:v>1.2931331393764012E-2</c:v>
                </c:pt>
                <c:pt idx="3032">
                  <c:v>1.2938214866116127E-2</c:v>
                </c:pt>
                <c:pt idx="3033">
                  <c:v>1.2945090608971199E-2</c:v>
                </c:pt>
                <c:pt idx="3034">
                  <c:v>1.2951958594751289E-2</c:v>
                </c:pt>
                <c:pt idx="3035">
                  <c:v>1.2958818796118265E-2</c:v>
                </c:pt>
                <c:pt idx="3036">
                  <c:v>1.2965671185574124E-2</c:v>
                </c:pt>
                <c:pt idx="3037">
                  <c:v>1.2972515735700796E-2</c:v>
                </c:pt>
                <c:pt idx="3038">
                  <c:v>1.2979352419000278E-2</c:v>
                </c:pt>
                <c:pt idx="3039">
                  <c:v>1.298618120813444E-2</c:v>
                </c:pt>
                <c:pt idx="3040">
                  <c:v>1.2994949436038183E-2</c:v>
                </c:pt>
                <c:pt idx="3041">
                  <c:v>1.2999814993834846E-2</c:v>
                </c:pt>
                <c:pt idx="3042">
                  <c:v>1.300661993548502E-2</c:v>
                </c:pt>
                <c:pt idx="3043">
                  <c:v>1.3013416873137729E-2</c:v>
                </c:pt>
                <c:pt idx="3044">
                  <c:v>1.3020205779294969E-2</c:v>
                </c:pt>
                <c:pt idx="3045">
                  <c:v>1.3026986626458736E-2</c:v>
                </c:pt>
                <c:pt idx="3046">
                  <c:v>1.3033759387370836E-2</c:v>
                </c:pt>
                <c:pt idx="3047">
                  <c:v>1.3040524034373391E-2</c:v>
                </c:pt>
                <c:pt idx="3048">
                  <c:v>1.3047280540048334E-2</c:v>
                </c:pt>
                <c:pt idx="3049">
                  <c:v>1.3054028877057533E-2</c:v>
                </c:pt>
                <c:pt idx="3050">
                  <c:v>1.3060769017823048E-2</c:v>
                </c:pt>
                <c:pt idx="3051">
                  <c:v>1.3067500935006748E-2</c:v>
                </c:pt>
                <c:pt idx="3052">
                  <c:v>1.3074224601190565E-2</c:v>
                </c:pt>
                <c:pt idx="3053">
                  <c:v>1.3080939988796558E-2</c:v>
                </c:pt>
                <c:pt idx="3054">
                  <c:v>1.3087647070406661E-2</c:v>
                </c:pt>
                <c:pt idx="3055">
                  <c:v>1.3094345818602804E-2</c:v>
                </c:pt>
                <c:pt idx="3056">
                  <c:v>1.3101036205886984E-2</c:v>
                </c:pt>
                <c:pt idx="3057">
                  <c:v>1.3107718204841134E-2</c:v>
                </c:pt>
                <c:pt idx="3058">
                  <c:v>1.3114391788047186E-2</c:v>
                </c:pt>
                <c:pt idx="3059">
                  <c:v>1.3121056928167008E-2</c:v>
                </c:pt>
                <c:pt idx="3060">
                  <c:v>1.3127713597302915E-2</c:v>
                </c:pt>
                <c:pt idx="3061">
                  <c:v>1.3134361768676328E-2</c:v>
                </c:pt>
                <c:pt idx="3062">
                  <c:v>1.3141001414229692E-2</c:v>
                </c:pt>
                <c:pt idx="3063">
                  <c:v>1.3147632506864682E-2</c:v>
                </c:pt>
                <c:pt idx="3064">
                  <c:v>1.3154255019083294E-2</c:v>
                </c:pt>
                <c:pt idx="3065">
                  <c:v>1.3160868923307589E-2</c:v>
                </c:pt>
                <c:pt idx="3066">
                  <c:v>1.3167474192199435E-2</c:v>
                </c:pt>
                <c:pt idx="3067">
                  <c:v>1.3174070798260828E-2</c:v>
                </c:pt>
                <c:pt idx="3068">
                  <c:v>1.3180658714073701E-2</c:v>
                </c:pt>
                <c:pt idx="3069">
                  <c:v>1.3187237912219985E-2</c:v>
                </c:pt>
                <c:pt idx="3070">
                  <c:v>1.319380836512174E-2</c:v>
                </c:pt>
                <c:pt idx="3071">
                  <c:v>1.3200370045520771E-2</c:v>
                </c:pt>
                <c:pt idx="3072">
                  <c:v>1.3206922925839137E-2</c:v>
                </c:pt>
                <c:pt idx="3073">
                  <c:v>1.3213466978578836E-2</c:v>
                </c:pt>
                <c:pt idx="3074">
                  <c:v>1.3220002176401735E-2</c:v>
                </c:pt>
                <c:pt idx="3075">
                  <c:v>1.322652849180983E-2</c:v>
                </c:pt>
                <c:pt idx="3076">
                  <c:v>1.323304589746499E-2</c:v>
                </c:pt>
                <c:pt idx="3077">
                  <c:v>1.3239554365709338E-2</c:v>
                </c:pt>
                <c:pt idx="3078">
                  <c:v>1.324605386928468E-2</c:v>
                </c:pt>
                <c:pt idx="3079">
                  <c:v>1.3252544380613074E-2</c:v>
                </c:pt>
                <c:pt idx="3080">
                  <c:v>1.3259025872276453E-2</c:v>
                </c:pt>
                <c:pt idx="3081">
                  <c:v>1.3265498316776814E-2</c:v>
                </c:pt>
                <c:pt idx="3082">
                  <c:v>1.327196168685596E-2</c:v>
                </c:pt>
                <c:pt idx="3083">
                  <c:v>1.3278415954856015E-2</c:v>
                </c:pt>
                <c:pt idx="3084">
                  <c:v>1.3284861093518785E-2</c:v>
                </c:pt>
                <c:pt idx="3085">
                  <c:v>1.3291297075186392E-2</c:v>
                </c:pt>
                <c:pt idx="3086">
                  <c:v>1.3297723872520706E-2</c:v>
                </c:pt>
                <c:pt idx="3087">
                  <c:v>1.3304141458183594E-2</c:v>
                </c:pt>
                <c:pt idx="3088">
                  <c:v>1.331054980451718E-2</c:v>
                </c:pt>
                <c:pt idx="3089">
                  <c:v>1.3316948884103397E-2</c:v>
                </c:pt>
                <c:pt idx="3090">
                  <c:v>1.3323338669684048E-2</c:v>
                </c:pt>
                <c:pt idx="3091">
                  <c:v>1.3331540407373055E-2</c:v>
                </c:pt>
                <c:pt idx="3092">
                  <c:v>1.333609024843696E-2</c:v>
                </c:pt>
                <c:pt idx="3093">
                  <c:v>1.3342451986773085E-2</c:v>
                </c:pt>
                <c:pt idx="3094">
                  <c:v>1.3348804321351437E-2</c:v>
                </c:pt>
                <c:pt idx="3095">
                  <c:v>1.3355147224514141E-2</c:v>
                </c:pt>
                <c:pt idx="3096">
                  <c:v>1.3361480668683257E-2</c:v>
                </c:pt>
                <c:pt idx="3097">
                  <c:v>1.3367804626600588E-2</c:v>
                </c:pt>
                <c:pt idx="3098">
                  <c:v>1.3374119070928003E-2</c:v>
                </c:pt>
                <c:pt idx="3099">
                  <c:v>1.3380423974007627E-2</c:v>
                </c:pt>
                <c:pt idx="3100">
                  <c:v>1.3386719308501327E-2</c:v>
                </c:pt>
                <c:pt idx="3101">
                  <c:v>1.3393005046831163E-2</c:v>
                </c:pt>
                <c:pt idx="3102">
                  <c:v>1.3399281161738941E-2</c:v>
                </c:pt>
                <c:pt idx="3103">
                  <c:v>1.3405547625646719E-2</c:v>
                </c:pt>
                <c:pt idx="3104">
                  <c:v>1.3411804411056494E-2</c:v>
                </c:pt>
                <c:pt idx="3105">
                  <c:v>1.3418051490550198E-2</c:v>
                </c:pt>
                <c:pt idx="3106">
                  <c:v>1.34242888367897E-2</c:v>
                </c:pt>
                <c:pt idx="3107">
                  <c:v>1.3430516422276995E-2</c:v>
                </c:pt>
                <c:pt idx="3108">
                  <c:v>1.3436734219594015E-2</c:v>
                </c:pt>
                <c:pt idx="3109">
                  <c:v>1.3442942201242758E-2</c:v>
                </c:pt>
                <c:pt idx="3110">
                  <c:v>1.3449140339645282E-2</c:v>
                </c:pt>
                <c:pt idx="3111">
                  <c:v>1.3455328607543393E-2</c:v>
                </c:pt>
                <c:pt idx="3112">
                  <c:v>1.3461506977519022E-2</c:v>
                </c:pt>
                <c:pt idx="3113">
                  <c:v>1.346767542199423E-2</c:v>
                </c:pt>
                <c:pt idx="3114">
                  <c:v>1.3473833913391076E-2</c:v>
                </c:pt>
                <c:pt idx="3115">
                  <c:v>1.3479982424611237E-2</c:v>
                </c:pt>
                <c:pt idx="3116">
                  <c:v>1.3486120927996836E-2</c:v>
                </c:pt>
                <c:pt idx="3117">
                  <c:v>1.3492249396129807E-2</c:v>
                </c:pt>
                <c:pt idx="3118">
                  <c:v>1.3498367801512146E-2</c:v>
                </c:pt>
                <c:pt idx="3119">
                  <c:v>1.3504476116725783E-2</c:v>
                </c:pt>
                <c:pt idx="3120">
                  <c:v>1.3510574314352652E-2</c:v>
                </c:pt>
                <c:pt idx="3121">
                  <c:v>1.3516662366894749E-2</c:v>
                </c:pt>
                <c:pt idx="3122">
                  <c:v>1.3522740247013942E-2</c:v>
                </c:pt>
                <c:pt idx="3123">
                  <c:v>1.3528807927132291E-2</c:v>
                </c:pt>
                <c:pt idx="3124">
                  <c:v>1.3534865379751793E-2</c:v>
                </c:pt>
                <c:pt idx="3125">
                  <c:v>1.354091257761425E-2</c:v>
                </c:pt>
                <c:pt idx="3126">
                  <c:v>1.3546949493141724E-2</c:v>
                </c:pt>
                <c:pt idx="3127">
                  <c:v>1.3552976098996083E-2</c:v>
                </c:pt>
                <c:pt idx="3128">
                  <c:v>1.3558992367599387E-2</c:v>
                </c:pt>
                <c:pt idx="3129">
                  <c:v>1.3565855410133665E-2</c:v>
                </c:pt>
                <c:pt idx="3130">
                  <c:v>1.3570993783380558E-2</c:v>
                </c:pt>
                <c:pt idx="3131">
                  <c:v>1.357697887572229E-2</c:v>
                </c:pt>
                <c:pt idx="3132">
                  <c:v>1.3582953520980823E-2</c:v>
                </c:pt>
                <c:pt idx="3133">
                  <c:v>1.3588917691818025E-2</c:v>
                </c:pt>
                <c:pt idx="3134">
                  <c:v>1.359487136081583E-2</c:v>
                </c:pt>
                <c:pt idx="3135">
                  <c:v>1.3600814500396297E-2</c:v>
                </c:pt>
                <c:pt idx="3136">
                  <c:v>1.3606747083301229E-2</c:v>
                </c:pt>
                <c:pt idx="3137">
                  <c:v>1.3612669081952689E-2</c:v>
                </c:pt>
                <c:pt idx="3138">
                  <c:v>1.361858046885267E-2</c:v>
                </c:pt>
                <c:pt idx="3139">
                  <c:v>1.3624481216583106E-2</c:v>
                </c:pt>
                <c:pt idx="3140">
                  <c:v>1.3630371297805866E-2</c:v>
                </c:pt>
                <c:pt idx="3141">
                  <c:v>1.3636250685022944E-2</c:v>
                </c:pt>
                <c:pt idx="3142">
                  <c:v>1.3642119350736337E-2</c:v>
                </c:pt>
                <c:pt idx="3143">
                  <c:v>1.3647977267368105E-2</c:v>
                </c:pt>
                <c:pt idx="3144">
                  <c:v>1.365382440773999E-2</c:v>
                </c:pt>
                <c:pt idx="3145">
                  <c:v>1.3659660744274049E-2</c:v>
                </c:pt>
                <c:pt idx="3146">
                  <c:v>1.3667148686300479E-2</c:v>
                </c:pt>
                <c:pt idx="3147">
                  <c:v>1.3671975389177859E-2</c:v>
                </c:pt>
                <c:pt idx="3148">
                  <c:v>1.3677932874722742E-2</c:v>
                </c:pt>
                <c:pt idx="3149">
                  <c:v>1.3683724160014066E-2</c:v>
                </c:pt>
                <c:pt idx="3150">
                  <c:v>1.3689504500460359E-2</c:v>
                </c:pt>
                <c:pt idx="3151">
                  <c:v>1.3695273868403746E-2</c:v>
                </c:pt>
                <c:pt idx="3152">
                  <c:v>1.3701032236346222E-2</c:v>
                </c:pt>
                <c:pt idx="3153">
                  <c:v>1.3706779577109529E-2</c:v>
                </c:pt>
                <c:pt idx="3154">
                  <c:v>1.3712515862955854E-2</c:v>
                </c:pt>
                <c:pt idx="3155">
                  <c:v>1.3718241066547066E-2</c:v>
                </c:pt>
                <c:pt idx="3156">
                  <c:v>1.3723955160545032E-2</c:v>
                </c:pt>
                <c:pt idx="3157">
                  <c:v>1.3729658117371812E-2</c:v>
                </c:pt>
                <c:pt idx="3158">
                  <c:v>1.373534990960934E-2</c:v>
                </c:pt>
                <c:pt idx="3159">
                  <c:v>1.3741030509759611E-2</c:v>
                </c:pt>
                <c:pt idx="3160">
                  <c:v>1.3746699890404557E-2</c:v>
                </c:pt>
                <c:pt idx="3161">
                  <c:v>1.375235802412611E-2</c:v>
                </c:pt>
                <c:pt idx="3162">
                  <c:v>1.3758004883586139E-2</c:v>
                </c:pt>
                <c:pt idx="3163">
                  <c:v>1.3763640441126768E-2</c:v>
                </c:pt>
                <c:pt idx="3164">
                  <c:v>1.3769264669329928E-2</c:v>
                </c:pt>
                <c:pt idx="3165">
                  <c:v>1.3774877540777553E-2</c:v>
                </c:pt>
                <c:pt idx="3166">
                  <c:v>1.3780479028051573E-2</c:v>
                </c:pt>
                <c:pt idx="3167">
                  <c:v>1.3786069103733922E-2</c:v>
                </c:pt>
                <c:pt idx="3168">
                  <c:v>1.3791647740406532E-2</c:v>
                </c:pt>
                <c:pt idx="3169">
                  <c:v>1.3797214910491462E-2</c:v>
                </c:pt>
                <c:pt idx="3170">
                  <c:v>1.3802770586570645E-2</c:v>
                </c:pt>
                <c:pt idx="3171">
                  <c:v>1.3808314741305949E-2</c:v>
                </c:pt>
                <c:pt idx="3172">
                  <c:v>1.3813847347039498E-2</c:v>
                </c:pt>
                <c:pt idx="3173">
                  <c:v>1.3819368376513097E-2</c:v>
                </c:pt>
                <c:pt idx="3174">
                  <c:v>1.3824877802148805E-2</c:v>
                </c:pt>
                <c:pt idx="3175">
                  <c:v>1.3830375596688427E-2</c:v>
                </c:pt>
                <c:pt idx="3176">
                  <c:v>1.3835861732474086E-2</c:v>
                </c:pt>
                <c:pt idx="3177">
                  <c:v>1.3841336182087716E-2</c:v>
                </c:pt>
                <c:pt idx="3178">
                  <c:v>1.3846798918191183E-2</c:v>
                </c:pt>
                <c:pt idx="3179">
                  <c:v>1.3852249913366421E-2</c:v>
                </c:pt>
                <c:pt idx="3180">
                  <c:v>1.3857689139955554E-2</c:v>
                </c:pt>
                <c:pt idx="3181">
                  <c:v>1.3864665094649453E-2</c:v>
                </c:pt>
                <c:pt idx="3182">
                  <c:v>1.3870077318758334E-2</c:v>
                </c:pt>
                <c:pt idx="3183">
                  <c:v>1.3874706930572245E-2</c:v>
                </c:pt>
                <c:pt idx="3184">
                  <c:v>1.3880097109675305E-2</c:v>
                </c:pt>
                <c:pt idx="3185">
                  <c:v>1.3885475379185053E-2</c:v>
                </c:pt>
                <c:pt idx="3186">
                  <c:v>1.3890841711523549E-2</c:v>
                </c:pt>
                <c:pt idx="3187">
                  <c:v>1.3896196079432599E-2</c:v>
                </c:pt>
                <c:pt idx="3188">
                  <c:v>1.3901538455254325E-2</c:v>
                </c:pt>
                <c:pt idx="3189">
                  <c:v>1.3906868811570661E-2</c:v>
                </c:pt>
                <c:pt idx="3190">
                  <c:v>1.3912187121043473E-2</c:v>
                </c:pt>
                <c:pt idx="3191">
                  <c:v>1.3917493356334631E-2</c:v>
                </c:pt>
                <c:pt idx="3192">
                  <c:v>1.3922787489786259E-2</c:v>
                </c:pt>
                <c:pt idx="3193">
                  <c:v>1.3928069493980288E-2</c:v>
                </c:pt>
                <c:pt idx="3194">
                  <c:v>1.3933339341578588E-2</c:v>
                </c:pt>
                <c:pt idx="3195">
                  <c:v>1.3938597004923281E-2</c:v>
                </c:pt>
                <c:pt idx="3196">
                  <c:v>1.3943842456676236E-2</c:v>
                </c:pt>
                <c:pt idx="3197">
                  <c:v>1.3951855309457528E-2</c:v>
                </c:pt>
                <c:pt idx="3198">
                  <c:v>1.3954296615894535E-2</c:v>
                </c:pt>
                <c:pt idx="3199">
                  <c:v>1.3960248356275073E-2</c:v>
                </c:pt>
                <c:pt idx="3200">
                  <c:v>1.3964701599249452E-2</c:v>
                </c:pt>
                <c:pt idx="3201">
                  <c:v>1.3969885581452957E-2</c:v>
                </c:pt>
                <c:pt idx="3202">
                  <c:v>1.3975057187476381E-2</c:v>
                </c:pt>
                <c:pt idx="3203">
                  <c:v>1.3980216389661848E-2</c:v>
                </c:pt>
                <c:pt idx="3204">
                  <c:v>1.3985363160591291E-2</c:v>
                </c:pt>
                <c:pt idx="3205">
                  <c:v>1.3990497473166386E-2</c:v>
                </c:pt>
                <c:pt idx="3206">
                  <c:v>1.3995619299489448E-2</c:v>
                </c:pt>
                <c:pt idx="3207">
                  <c:v>1.4000728612302282E-2</c:v>
                </c:pt>
                <c:pt idx="3208">
                  <c:v>1.4005825384186821E-2</c:v>
                </c:pt>
                <c:pt idx="3209">
                  <c:v>1.401090958764506E-2</c:v>
                </c:pt>
                <c:pt idx="3210">
                  <c:v>1.4015981195178995E-2</c:v>
                </c:pt>
                <c:pt idx="3211">
                  <c:v>1.4021040179450495E-2</c:v>
                </c:pt>
                <c:pt idx="3212">
                  <c:v>1.4026086513041491E-2</c:v>
                </c:pt>
                <c:pt idx="3213">
                  <c:v>1.4031120168374045E-2</c:v>
                </c:pt>
                <c:pt idx="3214">
                  <c:v>1.4036141117950152E-2</c:v>
                </c:pt>
                <c:pt idx="3215">
                  <c:v>1.4041149334511616E-2</c:v>
                </c:pt>
                <c:pt idx="3216">
                  <c:v>1.4046144790640369E-2</c:v>
                </c:pt>
                <c:pt idx="3217">
                  <c:v>1.4051127458518664E-2</c:v>
                </c:pt>
                <c:pt idx="3218">
                  <c:v>1.4056097311048177E-2</c:v>
                </c:pt>
                <c:pt idx="3219">
                  <c:v>1.4061054320571031E-2</c:v>
                </c:pt>
                <c:pt idx="3220">
                  <c:v>1.4065998459988904E-2</c:v>
                </c:pt>
                <c:pt idx="3221">
                  <c:v>1.4070929701484047E-2</c:v>
                </c:pt>
                <c:pt idx="3222">
                  <c:v>1.4075848017638393E-2</c:v>
                </c:pt>
                <c:pt idx="3223">
                  <c:v>1.4080753381113809E-2</c:v>
                </c:pt>
                <c:pt idx="3224">
                  <c:v>1.4085645764572163E-2</c:v>
                </c:pt>
                <c:pt idx="3225">
                  <c:v>1.4090525140275645E-2</c:v>
                </c:pt>
                <c:pt idx="3226">
                  <c:v>1.4095391480966057E-2</c:v>
                </c:pt>
                <c:pt idx="3227">
                  <c:v>1.4100244759225333E-2</c:v>
                </c:pt>
                <c:pt idx="3228">
                  <c:v>1.4105084947475532E-2</c:v>
                </c:pt>
                <c:pt idx="3229">
                  <c:v>1.4109912018298587E-2</c:v>
                </c:pt>
                <c:pt idx="3230">
                  <c:v>1.4114725944356366E-2</c:v>
                </c:pt>
                <c:pt idx="3231">
                  <c:v>1.4119526698150864E-2</c:v>
                </c:pt>
                <c:pt idx="3232">
                  <c:v>1.4124314252104142E-2</c:v>
                </c:pt>
                <c:pt idx="3233">
                  <c:v>1.4131685271312477E-2</c:v>
                </c:pt>
                <c:pt idx="3234">
                  <c:v>1.4136441027714497E-2</c:v>
                </c:pt>
                <c:pt idx="3235">
                  <c:v>1.4139274611135733E-2</c:v>
                </c:pt>
                <c:pt idx="3236">
                  <c:v>1.4144007187946173E-2</c:v>
                </c:pt>
                <c:pt idx="3237">
                  <c:v>1.4148726423988123E-2</c:v>
                </c:pt>
                <c:pt idx="3238">
                  <c:v>1.4153432291603707E-2</c:v>
                </c:pt>
                <c:pt idx="3239">
                  <c:v>1.415812476353473E-2</c:v>
                </c:pt>
                <c:pt idx="3240">
                  <c:v>1.4162803812203251E-2</c:v>
                </c:pt>
                <c:pt idx="3241">
                  <c:v>1.416746941003133E-2</c:v>
                </c:pt>
                <c:pt idx="3242">
                  <c:v>1.4172121529760773E-2</c:v>
                </c:pt>
                <c:pt idx="3243">
                  <c:v>1.417676014397351E-2</c:v>
                </c:pt>
                <c:pt idx="3244">
                  <c:v>1.4181385224931731E-2</c:v>
                </c:pt>
                <c:pt idx="3245">
                  <c:v>1.4185996745537111E-2</c:v>
                </c:pt>
                <c:pt idx="3246">
                  <c:v>1.4193024585207326E-2</c:v>
                </c:pt>
                <c:pt idx="3247">
                  <c:v>1.4197792481684957E-2</c:v>
                </c:pt>
                <c:pt idx="3248">
                  <c:v>1.420235534784986E-2</c:v>
                </c:pt>
                <c:pt idx="3249">
                  <c:v>1.420690452800244E-2</c:v>
                </c:pt>
                <c:pt idx="3250">
                  <c:v>1.4211439994644692E-2</c:v>
                </c:pt>
                <c:pt idx="3251">
                  <c:v>1.4216606557981848E-2</c:v>
                </c:pt>
                <c:pt idx="3252">
                  <c:v>1.4220469678125625E-2</c:v>
                </c:pt>
                <c:pt idx="3253">
                  <c:v>1.422496383988836E-2</c:v>
                </c:pt>
                <c:pt idx="3254">
                  <c:v>1.4229444178308626E-2</c:v>
                </c:pt>
                <c:pt idx="3255">
                  <c:v>1.423391066620816E-2</c:v>
                </c:pt>
                <c:pt idx="3256">
                  <c:v>1.4238363275929089E-2</c:v>
                </c:pt>
                <c:pt idx="3257">
                  <c:v>1.4242801980053343E-2</c:v>
                </c:pt>
                <c:pt idx="3258">
                  <c:v>1.424722675108292E-2</c:v>
                </c:pt>
                <c:pt idx="3259">
                  <c:v>1.4251637561759622E-2</c:v>
                </c:pt>
                <c:pt idx="3260">
                  <c:v>1.4256034384425575E-2</c:v>
                </c:pt>
                <c:pt idx="3261">
                  <c:v>1.4260417191742647E-2</c:v>
                </c:pt>
                <c:pt idx="3262">
                  <c:v>1.4264785956292769E-2</c:v>
                </c:pt>
                <c:pt idx="3263">
                  <c:v>1.4269140650498002E-2</c:v>
                </c:pt>
                <c:pt idx="3264">
                  <c:v>1.4273481247020214E-2</c:v>
                </c:pt>
                <c:pt idx="3265">
                  <c:v>1.4277807718361402E-2</c:v>
                </c:pt>
                <c:pt idx="3266">
                  <c:v>1.4282120037103496E-2</c:v>
                </c:pt>
                <c:pt idx="3267">
                  <c:v>1.4286418175908366E-2</c:v>
                </c:pt>
                <c:pt idx="3268">
                  <c:v>1.4290702106958264E-2</c:v>
                </c:pt>
                <c:pt idx="3269">
                  <c:v>1.4294971803234802E-2</c:v>
                </c:pt>
                <c:pt idx="3270">
                  <c:v>1.4299227236920231E-2</c:v>
                </c:pt>
                <c:pt idx="3271">
                  <c:v>1.4303468380916229E-2</c:v>
                </c:pt>
                <c:pt idx="3272">
                  <c:v>1.4307695207484983E-2</c:v>
                </c:pt>
                <c:pt idx="3273">
                  <c:v>1.4311907689288361E-2</c:v>
                </c:pt>
                <c:pt idx="3274">
                  <c:v>1.4316105799068168E-2</c:v>
                </c:pt>
                <c:pt idx="3275">
                  <c:v>1.432028950892672E-2</c:v>
                </c:pt>
                <c:pt idx="3276">
                  <c:v>1.4324458791765693E-2</c:v>
                </c:pt>
                <c:pt idx="3277">
                  <c:v>1.4328613620167019E-2</c:v>
                </c:pt>
                <c:pt idx="3278">
                  <c:v>1.4332753966472822E-2</c:v>
                </c:pt>
                <c:pt idx="3279">
                  <c:v>1.4336879803344971E-2</c:v>
                </c:pt>
                <c:pt idx="3280">
                  <c:v>1.4340991103205525E-2</c:v>
                </c:pt>
                <c:pt idx="3281">
                  <c:v>1.4345087838796289E-2</c:v>
                </c:pt>
                <c:pt idx="3282">
                  <c:v>1.4349169982619259E-2</c:v>
                </c:pt>
                <c:pt idx="3283">
                  <c:v>1.4353237507096495E-2</c:v>
                </c:pt>
                <c:pt idx="3284">
                  <c:v>1.4357290385049737E-2</c:v>
                </c:pt>
                <c:pt idx="3285">
                  <c:v>1.4363053717940666E-2</c:v>
                </c:pt>
                <c:pt idx="3286">
                  <c:v>1.4365925675132729E-2</c:v>
                </c:pt>
                <c:pt idx="3287">
                  <c:v>1.436936086382623E-2</c:v>
                </c:pt>
                <c:pt idx="3288">
                  <c:v>1.4373354880383715E-2</c:v>
                </c:pt>
                <c:pt idx="3289">
                  <c:v>1.4377334113007123E-2</c:v>
                </c:pt>
                <c:pt idx="3290">
                  <c:v>1.4381298534118514E-2</c:v>
                </c:pt>
                <c:pt idx="3291">
                  <c:v>1.4385248116619564E-2</c:v>
                </c:pt>
                <c:pt idx="3292">
                  <c:v>1.438918283261259E-2</c:v>
                </c:pt>
                <c:pt idx="3293">
                  <c:v>1.4393102654999268E-2</c:v>
                </c:pt>
                <c:pt idx="3294">
                  <c:v>1.4397007556121721E-2</c:v>
                </c:pt>
                <c:pt idx="3295">
                  <c:v>1.4400897508641819E-2</c:v>
                </c:pt>
                <c:pt idx="3296">
                  <c:v>1.4404772485061557E-2</c:v>
                </c:pt>
                <c:pt idx="3297">
                  <c:v>1.4408632457882931E-2</c:v>
                </c:pt>
                <c:pt idx="3298">
                  <c:v>1.4412477399687873E-2</c:v>
                </c:pt>
                <c:pt idx="3299">
                  <c:v>1.4416307283298124E-2</c:v>
                </c:pt>
                <c:pt idx="3300">
                  <c:v>1.4420122080816E-2</c:v>
                </c:pt>
                <c:pt idx="3301">
                  <c:v>1.44250046091976E-2</c:v>
                </c:pt>
                <c:pt idx="3302">
                  <c:v>1.4427706308541843E-2</c:v>
                </c:pt>
                <c:pt idx="3303">
                  <c:v>1.4432012926004489E-2</c:v>
                </c:pt>
                <c:pt idx="3304">
                  <c:v>1.4435229863201116E-2</c:v>
                </c:pt>
                <c:pt idx="3305">
                  <c:v>1.4438968819625586E-2</c:v>
                </c:pt>
                <c:pt idx="3306">
                  <c:v>1.444269252552921E-2</c:v>
                </c:pt>
                <c:pt idx="3307">
                  <c:v>1.4446400953254113E-2</c:v>
                </c:pt>
                <c:pt idx="3308">
                  <c:v>1.4450094075542097E-2</c:v>
                </c:pt>
                <c:pt idx="3309">
                  <c:v>1.445377186489516E-2</c:v>
                </c:pt>
                <c:pt idx="3310">
                  <c:v>1.4457434294055105E-2</c:v>
                </c:pt>
                <c:pt idx="3311">
                  <c:v>1.4461081335124248E-2</c:v>
                </c:pt>
                <c:pt idx="3312">
                  <c:v>1.4464712961084203E-2</c:v>
                </c:pt>
                <c:pt idx="3313">
                  <c:v>1.4468329144277092E-2</c:v>
                </c:pt>
                <c:pt idx="3314">
                  <c:v>1.4471929857364785E-2</c:v>
                </c:pt>
                <c:pt idx="3315">
                  <c:v>1.4475515072689404E-2</c:v>
                </c:pt>
                <c:pt idx="3316">
                  <c:v>1.4479084763072692E-2</c:v>
                </c:pt>
                <c:pt idx="3317">
                  <c:v>1.4482638900936706E-2</c:v>
                </c:pt>
                <c:pt idx="3318">
                  <c:v>1.4486177458783445E-2</c:v>
                </c:pt>
                <c:pt idx="3319">
                  <c:v>1.4489700409194839E-2</c:v>
                </c:pt>
                <c:pt idx="3320">
                  <c:v>1.4493207724672885E-2</c:v>
                </c:pt>
                <c:pt idx="3321">
                  <c:v>1.4496699378039324E-2</c:v>
                </c:pt>
                <c:pt idx="3322">
                  <c:v>1.4500175341476407E-2</c:v>
                </c:pt>
                <c:pt idx="3323">
                  <c:v>1.4503635587725938E-2</c:v>
                </c:pt>
                <c:pt idx="3324">
                  <c:v>1.4507080089289914E-2</c:v>
                </c:pt>
                <c:pt idx="3325">
                  <c:v>1.4510508818910139E-2</c:v>
                </c:pt>
                <c:pt idx="3326">
                  <c:v>1.4513921748688929E-2</c:v>
                </c:pt>
                <c:pt idx="3327">
                  <c:v>1.4517318851687833E-2</c:v>
                </c:pt>
                <c:pt idx="3328">
                  <c:v>1.4520700100169037E-2</c:v>
                </c:pt>
                <c:pt idx="3329">
                  <c:v>1.4524065466714475E-2</c:v>
                </c:pt>
                <c:pt idx="3330">
                  <c:v>1.4527414923906079E-2</c:v>
                </c:pt>
                <c:pt idx="3331">
                  <c:v>1.4530748444405717E-2</c:v>
                </c:pt>
                <c:pt idx="3332">
                  <c:v>1.4534066000635448E-2</c:v>
                </c:pt>
                <c:pt idx="3333">
                  <c:v>1.4537367565017334E-2</c:v>
                </c:pt>
                <c:pt idx="3334">
                  <c:v>1.4540653110213242E-2</c:v>
                </c:pt>
                <c:pt idx="3335">
                  <c:v>1.4543922608964976E-2</c:v>
                </c:pt>
                <c:pt idx="3336">
                  <c:v>1.4547176033614662E-2</c:v>
                </c:pt>
                <c:pt idx="3337">
                  <c:v>1.4550874515455448E-2</c:v>
                </c:pt>
                <c:pt idx="3338">
                  <c:v>1.4554093403331692E-2</c:v>
                </c:pt>
                <c:pt idx="3339">
                  <c:v>1.4556839588850679E-2</c:v>
                </c:pt>
                <c:pt idx="3340">
                  <c:v>1.4560028442751616E-2</c:v>
                </c:pt>
                <c:pt idx="3341">
                  <c:v>1.4563201085300292E-2</c:v>
                </c:pt>
                <c:pt idx="3342">
                  <c:v>1.4566357489318449E-2</c:v>
                </c:pt>
                <c:pt idx="3343">
                  <c:v>1.4569497627068273E-2</c:v>
                </c:pt>
                <c:pt idx="3344">
                  <c:v>1.4572621471051761E-2</c:v>
                </c:pt>
                <c:pt idx="3345">
                  <c:v>1.4575728994090653E-2</c:v>
                </c:pt>
                <c:pt idx="3346">
                  <c:v>1.457882016860701E-2</c:v>
                </c:pt>
                <c:pt idx="3347">
                  <c:v>1.4581894967102826E-2</c:v>
                </c:pt>
                <c:pt idx="3348">
                  <c:v>1.45849533620801E-2</c:v>
                </c:pt>
                <c:pt idx="3349">
                  <c:v>1.4587995326200698E-2</c:v>
                </c:pt>
                <c:pt idx="3350">
                  <c:v>1.4591020831966617E-2</c:v>
                </c:pt>
                <c:pt idx="3351">
                  <c:v>1.4594029852039725E-2</c:v>
                </c:pt>
                <c:pt idx="3352">
                  <c:v>1.4597874323820648E-2</c:v>
                </c:pt>
                <c:pt idx="3353">
                  <c:v>1.4599998324875685E-2</c:v>
                </c:pt>
                <c:pt idx="3354">
                  <c:v>1.4602957722802401E-2</c:v>
                </c:pt>
                <c:pt idx="3355">
                  <c:v>1.4605900525204163E-2</c:v>
                </c:pt>
                <c:pt idx="3356">
                  <c:v>1.4608826704503031E-2</c:v>
                </c:pt>
                <c:pt idx="3357">
                  <c:v>1.4611736233520745E-2</c:v>
                </c:pt>
                <c:pt idx="3358">
                  <c:v>1.4614629084519493E-2</c:v>
                </c:pt>
                <c:pt idx="3359">
                  <c:v>1.4617505230001271E-2</c:v>
                </c:pt>
                <c:pt idx="3360">
                  <c:v>1.462036464278782E-2</c:v>
                </c:pt>
                <c:pt idx="3361">
                  <c:v>1.4623207295221263E-2</c:v>
                </c:pt>
                <c:pt idx="3362">
                  <c:v>1.462603315996347E-2</c:v>
                </c:pt>
                <c:pt idx="3363">
                  <c:v>1.4628842209516435E-2</c:v>
                </c:pt>
                <c:pt idx="3364">
                  <c:v>1.4631634416542028E-2</c:v>
                </c:pt>
                <c:pt idx="3365">
                  <c:v>1.4634409753462307E-2</c:v>
                </c:pt>
                <c:pt idx="3366">
                  <c:v>1.4637168192699335E-2</c:v>
                </c:pt>
                <c:pt idx="3367">
                  <c:v>1.4639909707154786E-2</c:v>
                </c:pt>
                <c:pt idx="3368">
                  <c:v>1.4642634269170784E-2</c:v>
                </c:pt>
                <c:pt idx="3369">
                  <c:v>1.4645341851249327E-2</c:v>
                </c:pt>
                <c:pt idx="3370">
                  <c:v>1.4648032426052282E-2</c:v>
                </c:pt>
                <c:pt idx="3371">
                  <c:v>1.4650705966001709E-2</c:v>
                </c:pt>
                <c:pt idx="3372">
                  <c:v>1.4653362443839413E-2</c:v>
                </c:pt>
                <c:pt idx="3373">
                  <c:v>1.4656001831987453E-2</c:v>
                </c:pt>
                <c:pt idx="3374">
                  <c:v>1.4658624103027762E-2</c:v>
                </c:pt>
                <c:pt idx="3375">
                  <c:v>1.4661229229622208E-2</c:v>
                </c:pt>
                <c:pt idx="3376">
                  <c:v>1.4663817184032979E-2</c:v>
                </c:pt>
                <c:pt idx="3377">
                  <c:v>1.4666387939081815E-2</c:v>
                </c:pt>
                <c:pt idx="3378">
                  <c:v>1.4668941467190777E-2</c:v>
                </c:pt>
                <c:pt idx="3379">
                  <c:v>1.4671477740941796E-2</c:v>
                </c:pt>
                <c:pt idx="3380">
                  <c:v>1.4673996732836869E-2</c:v>
                </c:pt>
                <c:pt idx="3381">
                  <c:v>1.4676498415537864E-2</c:v>
                </c:pt>
                <c:pt idx="3382">
                  <c:v>1.4678982761546777E-2</c:v>
                </c:pt>
                <c:pt idx="3383">
                  <c:v>1.468144974344554E-2</c:v>
                </c:pt>
                <c:pt idx="3384">
                  <c:v>1.4683899333496342E-2</c:v>
                </c:pt>
                <c:pt idx="3385">
                  <c:v>1.468633150476073E-2</c:v>
                </c:pt>
                <c:pt idx="3386">
                  <c:v>1.4688746229500893E-2</c:v>
                </c:pt>
                <c:pt idx="3387">
                  <c:v>1.4691143480378699E-2</c:v>
                </c:pt>
                <c:pt idx="3388">
                  <c:v>1.46935232295764E-2</c:v>
                </c:pt>
                <c:pt idx="3389">
                  <c:v>1.4696221477601412E-2</c:v>
                </c:pt>
                <c:pt idx="3390">
                  <c:v>1.4698230114218447E-2</c:v>
                </c:pt>
                <c:pt idx="3391">
                  <c:v>1.4700557194666786E-2</c:v>
                </c:pt>
                <c:pt idx="3392">
                  <c:v>1.470286666392262E-2</c:v>
                </c:pt>
                <c:pt idx="3393">
                  <c:v>1.4705158494647819E-2</c:v>
                </c:pt>
                <c:pt idx="3394">
                  <c:v>1.4707432659184505E-2</c:v>
                </c:pt>
                <c:pt idx="3395">
                  <c:v>1.4709689130034675E-2</c:v>
                </c:pt>
                <c:pt idx="3396">
                  <c:v>1.4711927880179942E-2</c:v>
                </c:pt>
                <c:pt idx="3397">
                  <c:v>1.4714148881722622E-2</c:v>
                </c:pt>
                <c:pt idx="3398">
                  <c:v>1.4716352107484454E-2</c:v>
                </c:pt>
                <c:pt idx="3399">
                  <c:v>1.4718537529727627E-2</c:v>
                </c:pt>
                <c:pt idx="3400">
                  <c:v>1.4720705121433753E-2</c:v>
                </c:pt>
                <c:pt idx="3401">
                  <c:v>1.4722854854785083E-2</c:v>
                </c:pt>
                <c:pt idx="3402">
                  <c:v>1.4725592512725427E-2</c:v>
                </c:pt>
                <c:pt idx="3403">
                  <c:v>1.4727100636831025E-2</c:v>
                </c:pt>
                <c:pt idx="3404">
                  <c:v>1.4729196630769437E-2</c:v>
                </c:pt>
                <c:pt idx="3405">
                  <c:v>1.4731274656840654E-2</c:v>
                </c:pt>
                <c:pt idx="3406">
                  <c:v>1.4733334687146993E-2</c:v>
                </c:pt>
                <c:pt idx="3407">
                  <c:v>1.4735666937140124E-2</c:v>
                </c:pt>
                <c:pt idx="3408">
                  <c:v>1.4737400651831933E-2</c:v>
                </c:pt>
                <c:pt idx="3409">
                  <c:v>1.4739406531054655E-2</c:v>
                </c:pt>
                <c:pt idx="3410">
                  <c:v>1.4741394305159972E-2</c:v>
                </c:pt>
                <c:pt idx="3411">
                  <c:v>1.4743363946490007E-2</c:v>
                </c:pt>
                <c:pt idx="3412">
                  <c:v>1.4745315427626693E-2</c:v>
                </c:pt>
                <c:pt idx="3413">
                  <c:v>1.4747248721151962E-2</c:v>
                </c:pt>
                <c:pt idx="3414">
                  <c:v>1.4749163799647746E-2</c:v>
                </c:pt>
                <c:pt idx="3415">
                  <c:v>1.4751060635695978E-2</c:v>
                </c:pt>
                <c:pt idx="3416">
                  <c:v>1.4752939201638782E-2</c:v>
                </c:pt>
                <c:pt idx="3417">
                  <c:v>1.4754799470138025E-2</c:v>
                </c:pt>
                <c:pt idx="3418">
                  <c:v>1.4756641413855576E-2</c:v>
                </c:pt>
                <c:pt idx="3419">
                  <c:v>1.4758465005293431E-2</c:v>
                </c:pt>
                <c:pt idx="3420">
                  <c:v>1.476027021687365E-2</c:v>
                </c:pt>
                <c:pt idx="3421">
                  <c:v>1.4762057021178165E-2</c:v>
                </c:pt>
                <c:pt idx="3422">
                  <c:v>1.4763825391028718E-2</c:v>
                </c:pt>
                <c:pt idx="3423">
                  <c:v>1.4765575298687494E-2</c:v>
                </c:pt>
                <c:pt idx="3424">
                  <c:v>1.4767306716736428E-2</c:v>
                </c:pt>
                <c:pt idx="3425">
                  <c:v>1.4769019617837387E-2</c:v>
                </c:pt>
                <c:pt idx="3426">
                  <c:v>1.4770713974492367E-2</c:v>
                </c:pt>
                <c:pt idx="3427">
                  <c:v>1.4772389759203364E-2</c:v>
                </c:pt>
                <c:pt idx="3428">
                  <c:v>1.477404694455231E-2</c:v>
                </c:pt>
                <c:pt idx="3429">
                  <c:v>1.4775685503281011E-2</c:v>
                </c:pt>
                <c:pt idx="3430">
                  <c:v>1.4777305407571717E-2</c:v>
                </c:pt>
                <c:pt idx="3431">
                  <c:v>1.4778906630086297E-2</c:v>
                </c:pt>
                <c:pt idx="3432">
                  <c:v>1.4780489143566555E-2</c:v>
                </c:pt>
                <c:pt idx="3433">
                  <c:v>1.4782052920514488E-2</c:v>
                </c:pt>
                <c:pt idx="3434">
                  <c:v>1.4783597933352155E-2</c:v>
                </c:pt>
                <c:pt idx="3435">
                  <c:v>1.4785124154661489E-2</c:v>
                </c:pt>
                <c:pt idx="3436">
                  <c:v>1.4786631557104357E-2</c:v>
                </c:pt>
                <c:pt idx="3437">
                  <c:v>1.4788120113102821E-2</c:v>
                </c:pt>
                <c:pt idx="3438">
                  <c:v>1.4789589795318747E-2</c:v>
                </c:pt>
                <c:pt idx="3439">
                  <c:v>1.4791040576174197E-2</c:v>
                </c:pt>
                <c:pt idx="3440">
                  <c:v>1.4792472428331038E-2</c:v>
                </c:pt>
                <c:pt idx="3441">
                  <c:v>1.4794285523205275E-2</c:v>
                </c:pt>
                <c:pt idx="3442">
                  <c:v>1.4795674006613524E-2</c:v>
                </c:pt>
                <c:pt idx="3443">
                  <c:v>1.4796848998717138E-2</c:v>
                </c:pt>
                <c:pt idx="3444">
                  <c:v>1.4798202139436611E-2</c:v>
                </c:pt>
                <c:pt idx="3445">
                  <c:v>1.4799536210210462E-2</c:v>
                </c:pt>
                <c:pt idx="3446">
                  <c:v>1.4800851183700559E-2</c:v>
                </c:pt>
                <c:pt idx="3447">
                  <c:v>1.4802147032169088E-2</c:v>
                </c:pt>
                <c:pt idx="3448">
                  <c:v>1.4803423728597664E-2</c:v>
                </c:pt>
                <c:pt idx="3449">
                  <c:v>1.480468124532841E-2</c:v>
                </c:pt>
                <c:pt idx="3450">
                  <c:v>1.4805919554783387E-2</c:v>
                </c:pt>
                <c:pt idx="3451">
                  <c:v>1.4807138629624461E-2</c:v>
                </c:pt>
                <c:pt idx="3452">
                  <c:v>1.4808338442513502E-2</c:v>
                </c:pt>
                <c:pt idx="3453">
                  <c:v>1.4809518966032442E-2</c:v>
                </c:pt>
                <c:pt idx="3454">
                  <c:v>1.4810680172283597E-2</c:v>
                </c:pt>
                <c:pt idx="3455">
                  <c:v>1.4811822034408451E-2</c:v>
                </c:pt>
                <c:pt idx="3456">
                  <c:v>1.4812944524589255E-2</c:v>
                </c:pt>
                <c:pt idx="3457">
                  <c:v>1.4814359217352191E-2</c:v>
                </c:pt>
                <c:pt idx="3458">
                  <c:v>1.4815131279606319E-2</c:v>
                </c:pt>
                <c:pt idx="3459">
                  <c:v>1.4816345930066532E-2</c:v>
                </c:pt>
                <c:pt idx="3460">
                  <c:v>1.4817240218070182E-2</c:v>
                </c:pt>
                <c:pt idx="3461">
                  <c:v>1.4818265437259726E-2</c:v>
                </c:pt>
                <c:pt idx="3462">
                  <c:v>1.4819271120076749E-2</c:v>
                </c:pt>
                <c:pt idx="3463">
                  <c:v>1.4820257238783441E-2</c:v>
                </c:pt>
                <c:pt idx="3464">
                  <c:v>1.4821223766121605E-2</c:v>
                </c:pt>
                <c:pt idx="3465">
                  <c:v>1.4822170674593238E-2</c:v>
                </c:pt>
                <c:pt idx="3466">
                  <c:v>1.4823097936700336E-2</c:v>
                </c:pt>
                <c:pt idx="3467">
                  <c:v>1.4824005525104766E-2</c:v>
                </c:pt>
                <c:pt idx="3468">
                  <c:v>1.482489341222859E-2</c:v>
                </c:pt>
                <c:pt idx="3469">
                  <c:v>1.4825761570573803E-2</c:v>
                </c:pt>
                <c:pt idx="3470">
                  <c:v>1.4826609973042082E-2</c:v>
                </c:pt>
                <c:pt idx="3471">
                  <c:v>1.4827438591815678E-2</c:v>
                </c:pt>
                <c:pt idx="3472">
                  <c:v>1.4828247399476524E-2</c:v>
                </c:pt>
                <c:pt idx="3473">
                  <c:v>1.4829036368686488E-2</c:v>
                </c:pt>
                <c:pt idx="3474">
                  <c:v>1.4829805472107438E-2</c:v>
                </c:pt>
                <c:pt idx="3475">
                  <c:v>1.4830554682081498E-2</c:v>
                </c:pt>
                <c:pt idx="3476">
                  <c:v>1.4831283971270537E-2</c:v>
                </c:pt>
                <c:pt idx="3477">
                  <c:v>1.4831993312096614E-2</c:v>
                </c:pt>
                <c:pt idx="3478">
                  <c:v>1.4832682677301534E-2</c:v>
                </c:pt>
                <c:pt idx="3479">
                  <c:v>1.4833352039307357E-2</c:v>
                </c:pt>
                <c:pt idx="3480">
                  <c:v>1.4834001370696015E-2</c:v>
                </c:pt>
                <c:pt idx="3481">
                  <c:v>1.483463064404944E-2</c:v>
                </c:pt>
                <c:pt idx="3482">
                  <c:v>1.4835239831949565E-2</c:v>
                </c:pt>
                <c:pt idx="3483">
                  <c:v>1.4835828906818449E-2</c:v>
                </c:pt>
                <c:pt idx="3484">
                  <c:v>1.4836397841317961E-2</c:v>
                </c:pt>
                <c:pt idx="3485">
                  <c:v>1.4836946607950097E-2</c:v>
                </c:pt>
                <c:pt idx="3486">
                  <c:v>1.4837475179296788E-2</c:v>
                </c:pt>
                <c:pt idx="3487">
                  <c:v>1.4837983527780096E-2</c:v>
                </c:pt>
                <c:pt idx="3488">
                  <c:v>1.4838471626301697E-2</c:v>
                </c:pt>
                <c:pt idx="3489">
                  <c:v>1.4838939447043842E-2</c:v>
                </c:pt>
                <c:pt idx="3490">
                  <c:v>1.4839386962588463E-2</c:v>
                </c:pt>
                <c:pt idx="3491">
                  <c:v>1.4839814145757302E-2</c:v>
                </c:pt>
                <c:pt idx="3492">
                  <c:v>1.4840220968732609E-2</c:v>
                </c:pt>
                <c:pt idx="3493">
                  <c:v>1.4840714066135519E-2</c:v>
                </c:pt>
                <c:pt idx="3494">
                  <c:v>1.4841074249138941E-2</c:v>
                </c:pt>
                <c:pt idx="3495">
                  <c:v>1.4841366701681125E-2</c:v>
                </c:pt>
                <c:pt idx="3496">
                  <c:v>1.4841688883882043E-2</c:v>
                </c:pt>
                <c:pt idx="3497">
                  <c:v>1.4841990564802288E-2</c:v>
                </c:pt>
                <c:pt idx="3498">
                  <c:v>1.4842271717103728E-2</c:v>
                </c:pt>
                <c:pt idx="3499">
                  <c:v>1.4842532313368295E-2</c:v>
                </c:pt>
                <c:pt idx="3500">
                  <c:v>1.4842772326257858E-2</c:v>
                </c:pt>
                <c:pt idx="3501">
                  <c:v>1.4842991728114541E-2</c:v>
                </c:pt>
                <c:pt idx="3502">
                  <c:v>1.4843190491520275E-2</c:v>
                </c:pt>
                <c:pt idx="3503">
                  <c:v>1.4843368589136929E-2</c:v>
                </c:pt>
                <c:pt idx="3504">
                  <c:v>1.4843525993546436E-2</c:v>
                </c:pt>
                <c:pt idx="3505">
                  <c:v>1.4843662677010983E-2</c:v>
                </c:pt>
                <c:pt idx="3506">
                  <c:v>1.4843778612432246E-2</c:v>
                </c:pt>
                <c:pt idx="3507">
                  <c:v>1.4843873772072413E-2</c:v>
                </c:pt>
                <c:pt idx="3508">
                  <c:v>1.4844585552813427E-2</c:v>
                </c:pt>
                <c:pt idx="3509">
                  <c:v>1.4844001654896744E-2</c:v>
                </c:pt>
                <c:pt idx="3510">
                  <c:v>1.4844034322765154E-2</c:v>
                </c:pt>
                <c:pt idx="3511">
                  <c:v>1.4844046082158613E-2</c:v>
                </c:pt>
                <c:pt idx="3512">
                  <c:v>1.4844036975283359E-2</c:v>
                </c:pt>
                <c:pt idx="3513">
                  <c:v>1.4844006904777274E-2</c:v>
                </c:pt>
                <c:pt idx="3514">
                  <c:v>1.484395586632381E-2</c:v>
                </c:pt>
                <c:pt idx="3515">
                  <c:v>1.4843883832824645E-2</c:v>
                </c:pt>
                <c:pt idx="3516">
                  <c:v>1.4843790776541965E-2</c:v>
                </c:pt>
                <c:pt idx="3517">
                  <c:v>1.484367667013764E-2</c:v>
                </c:pt>
                <c:pt idx="3518">
                  <c:v>1.4843541486193601E-2</c:v>
                </c:pt>
                <c:pt idx="3519">
                  <c:v>1.4843385197131909E-2</c:v>
                </c:pt>
                <c:pt idx="3520">
                  <c:v>1.4843207775614431E-2</c:v>
                </c:pt>
                <c:pt idx="3521">
                  <c:v>1.4843009194143164E-2</c:v>
                </c:pt>
                <c:pt idx="3522">
                  <c:v>1.4842789425459912E-2</c:v>
                </c:pt>
                <c:pt idx="3523">
                  <c:v>1.48425484419068E-2</c:v>
                </c:pt>
                <c:pt idx="3524">
                  <c:v>1.4842286215985823E-2</c:v>
                </c:pt>
                <c:pt idx="3525">
                  <c:v>1.4842002720278913E-2</c:v>
                </c:pt>
                <c:pt idx="3526">
                  <c:v>1.4841697927607811E-2</c:v>
                </c:pt>
                <c:pt idx="3527">
                  <c:v>1.4841371810074833E-2</c:v>
                </c:pt>
                <c:pt idx="3528">
                  <c:v>1.484102434066159E-2</c:v>
                </c:pt>
                <c:pt idx="3529">
                  <c:v>1.4840655491710208E-2</c:v>
                </c:pt>
                <c:pt idx="3530">
                  <c:v>1.4840265235882555E-2</c:v>
                </c:pt>
                <c:pt idx="3531">
                  <c:v>1.4839853545520754E-2</c:v>
                </c:pt>
                <c:pt idx="3532">
                  <c:v>1.4839515037978757E-2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527936"/>
        <c:axId val="679529472"/>
      </c:lineChart>
      <c:dateAx>
        <c:axId val="679527936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2947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79529472"/>
        <c:scaling>
          <c:orientation val="minMax"/>
          <c:max val="3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95279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125186</xdr:colOff>
          <xdr:row>17</xdr:row>
          <xdr:rowOff>0</xdr:rowOff>
        </xdr:from>
        <xdr:to>
          <xdr:col>4</xdr:col>
          <xdr:colOff>668111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662668</xdr:colOff>
          <xdr:row>17</xdr:row>
          <xdr:rowOff>0</xdr:rowOff>
        </xdr:from>
        <xdr:to>
          <xdr:col>4</xdr:col>
          <xdr:colOff>14968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778329</xdr:colOff>
          <xdr:row>17</xdr:row>
          <xdr:rowOff>0</xdr:rowOff>
        </xdr:from>
        <xdr:to>
          <xdr:col>5</xdr:col>
          <xdr:colOff>130629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240847</xdr:colOff>
          <xdr:row>17</xdr:row>
          <xdr:rowOff>0</xdr:rowOff>
        </xdr:from>
        <xdr:to>
          <xdr:col>6</xdr:col>
          <xdr:colOff>50347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160565</xdr:colOff>
          <xdr:row>17</xdr:row>
          <xdr:rowOff>0</xdr:rowOff>
        </xdr:from>
        <xdr:to>
          <xdr:col>7</xdr:col>
          <xdr:colOff>36740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146958</xdr:colOff>
          <xdr:row>17</xdr:row>
          <xdr:rowOff>0</xdr:rowOff>
        </xdr:from>
        <xdr:to>
          <xdr:col>8</xdr:col>
          <xdr:colOff>289833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125186</xdr:colOff>
          <xdr:row>17</xdr:row>
          <xdr:rowOff>0</xdr:rowOff>
        </xdr:from>
        <xdr:to>
          <xdr:col>4</xdr:col>
          <xdr:colOff>668111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662668</xdr:colOff>
          <xdr:row>17</xdr:row>
          <xdr:rowOff>0</xdr:rowOff>
        </xdr:from>
        <xdr:to>
          <xdr:col>4</xdr:col>
          <xdr:colOff>14968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778329</xdr:colOff>
          <xdr:row>17</xdr:row>
          <xdr:rowOff>0</xdr:rowOff>
        </xdr:from>
        <xdr:to>
          <xdr:col>5</xdr:col>
          <xdr:colOff>130629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240847</xdr:colOff>
          <xdr:row>17</xdr:row>
          <xdr:rowOff>0</xdr:rowOff>
        </xdr:from>
        <xdr:to>
          <xdr:col>6</xdr:col>
          <xdr:colOff>50347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160565</xdr:colOff>
          <xdr:row>17</xdr:row>
          <xdr:rowOff>0</xdr:rowOff>
        </xdr:from>
        <xdr:to>
          <xdr:col>7</xdr:col>
          <xdr:colOff>36740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146958</xdr:colOff>
          <xdr:row>17</xdr:row>
          <xdr:rowOff>0</xdr:rowOff>
        </xdr:from>
        <xdr:to>
          <xdr:col>8</xdr:col>
          <xdr:colOff>289833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125186</xdr:colOff>
          <xdr:row>17</xdr:row>
          <xdr:rowOff>0</xdr:rowOff>
        </xdr:from>
        <xdr:to>
          <xdr:col>4</xdr:col>
          <xdr:colOff>668111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662668</xdr:colOff>
          <xdr:row>17</xdr:row>
          <xdr:rowOff>0</xdr:rowOff>
        </xdr:from>
        <xdr:to>
          <xdr:col>4</xdr:col>
          <xdr:colOff>14968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778329</xdr:colOff>
          <xdr:row>17</xdr:row>
          <xdr:rowOff>0</xdr:rowOff>
        </xdr:from>
        <xdr:to>
          <xdr:col>5</xdr:col>
          <xdr:colOff>130629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240847</xdr:colOff>
          <xdr:row>17</xdr:row>
          <xdr:rowOff>0</xdr:rowOff>
        </xdr:from>
        <xdr:to>
          <xdr:col>6</xdr:col>
          <xdr:colOff>50347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160565</xdr:colOff>
          <xdr:row>17</xdr:row>
          <xdr:rowOff>0</xdr:rowOff>
        </xdr:from>
        <xdr:to>
          <xdr:col>7</xdr:col>
          <xdr:colOff>36740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146958</xdr:colOff>
          <xdr:row>17</xdr:row>
          <xdr:rowOff>0</xdr:rowOff>
        </xdr:from>
        <xdr:to>
          <xdr:col>8</xdr:col>
          <xdr:colOff>289833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198375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198375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198375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198375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125186</xdr:colOff>
          <xdr:row>17</xdr:row>
          <xdr:rowOff>0</xdr:rowOff>
        </xdr:from>
        <xdr:to>
          <xdr:col>4</xdr:col>
          <xdr:colOff>668111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662668</xdr:colOff>
          <xdr:row>17</xdr:row>
          <xdr:rowOff>0</xdr:rowOff>
        </xdr:from>
        <xdr:to>
          <xdr:col>4</xdr:col>
          <xdr:colOff>14968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778329</xdr:colOff>
          <xdr:row>17</xdr:row>
          <xdr:rowOff>0</xdr:rowOff>
        </xdr:from>
        <xdr:to>
          <xdr:col>5</xdr:col>
          <xdr:colOff>130629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240847</xdr:colOff>
          <xdr:row>17</xdr:row>
          <xdr:rowOff>0</xdr:rowOff>
        </xdr:from>
        <xdr:to>
          <xdr:col>6</xdr:col>
          <xdr:colOff>50347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160565</xdr:colOff>
          <xdr:row>17</xdr:row>
          <xdr:rowOff>0</xdr:rowOff>
        </xdr:from>
        <xdr:to>
          <xdr:col>7</xdr:col>
          <xdr:colOff>36740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146958</xdr:colOff>
          <xdr:row>17</xdr:row>
          <xdr:rowOff>0</xdr:rowOff>
        </xdr:from>
        <xdr:to>
          <xdr:col>8</xdr:col>
          <xdr:colOff>289833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198375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125186</xdr:colOff>
          <xdr:row>17</xdr:row>
          <xdr:rowOff>0</xdr:rowOff>
        </xdr:from>
        <xdr:to>
          <xdr:col>4</xdr:col>
          <xdr:colOff>668111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662668</xdr:colOff>
          <xdr:row>17</xdr:row>
          <xdr:rowOff>0</xdr:rowOff>
        </xdr:from>
        <xdr:to>
          <xdr:col>4</xdr:col>
          <xdr:colOff>14968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778329</xdr:colOff>
          <xdr:row>17</xdr:row>
          <xdr:rowOff>0</xdr:rowOff>
        </xdr:from>
        <xdr:to>
          <xdr:col>5</xdr:col>
          <xdr:colOff>130629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240847</xdr:colOff>
          <xdr:row>17</xdr:row>
          <xdr:rowOff>0</xdr:rowOff>
        </xdr:from>
        <xdr:to>
          <xdr:col>6</xdr:col>
          <xdr:colOff>50347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160565</xdr:colOff>
          <xdr:row>17</xdr:row>
          <xdr:rowOff>0</xdr:rowOff>
        </xdr:from>
        <xdr:to>
          <xdr:col>7</xdr:col>
          <xdr:colOff>36740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146958</xdr:colOff>
          <xdr:row>17</xdr:row>
          <xdr:rowOff>0</xdr:rowOff>
        </xdr:from>
        <xdr:to>
          <xdr:col>8</xdr:col>
          <xdr:colOff>289833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198375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</sheetNames>
    <definedNames>
      <definedName name="TriggerCounter" refersTo="='General Settings'!$D$6"/>
    </definedNames>
    <sheetDataSet>
      <sheetData sheetId="0">
        <row r="6">
          <cell r="D6">
            <v>49</v>
          </cell>
        </row>
      </sheetData>
      <sheetData sheetId="1"/>
      <sheetData sheetId="2">
        <row r="6">
          <cell r="D6" t="str">
            <v>EUR6M#0000</v>
          </cell>
        </row>
      </sheetData>
      <sheetData sheetId="3">
        <row r="6">
          <cell r="D6" t="str">
            <v>6E</v>
          </cell>
        </row>
      </sheetData>
      <sheetData sheetId="4">
        <row r="6">
          <cell r="D6" t="str">
            <v>6E</v>
          </cell>
        </row>
      </sheetData>
      <sheetData sheetId="5">
        <row r="6">
          <cell r="D6" t="str">
            <v>3E</v>
          </cell>
        </row>
      </sheetData>
      <sheetData sheetId="6">
        <row r="6">
          <cell r="D6" t="str">
            <v>12E</v>
          </cell>
        </row>
      </sheetData>
      <sheetData sheetId="7">
        <row r="6">
          <cell r="D6" t="str">
            <v>EURTND_Quote#0000</v>
          </cell>
        </row>
      </sheetData>
      <sheetData sheetId="8">
        <row r="6">
          <cell r="D6" t="str">
            <v>EUR2x5F_Quote</v>
          </cell>
        </row>
      </sheetData>
      <sheetData sheetId="9">
        <row r="6">
          <cell r="D6" t="str">
            <v>V5</v>
          </cell>
        </row>
      </sheetData>
      <sheetData sheetId="10">
        <row r="6">
          <cell r="D6" t="str">
            <v>Future Code</v>
          </cell>
        </row>
      </sheetData>
      <sheetData sheetId="11">
        <row r="6">
          <cell r="D6" t="str">
            <v>V5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</sheetData>
      <sheetData sheetId="14">
        <row r="6">
          <cell r="D6" t="str">
            <v>OIS</v>
          </cell>
        </row>
      </sheetData>
      <sheetData sheetId="15">
        <row r="6">
          <cell r="D6" t="str">
            <v>M6</v>
          </cell>
        </row>
      </sheetData>
      <sheetData sheetId="16">
        <row r="6">
          <cell r="D6" t="str">
            <v>X1S</v>
          </cell>
        </row>
      </sheetData>
      <sheetData sheetId="17">
        <row r="6">
          <cell r="D6" t="str">
            <v>1E</v>
          </cell>
        </row>
      </sheetData>
      <sheetData sheetId="18">
        <row r="6">
          <cell r="D6">
            <v>12</v>
          </cell>
        </row>
      </sheetData>
      <sheetData sheetId="19">
        <row r="6">
          <cell r="D6" t="str">
            <v>3E</v>
          </cell>
        </row>
      </sheetData>
      <sheetData sheetId="20"/>
      <sheetData sheetId="21">
        <row r="6">
          <cell r="D6" t="str">
            <v>6E</v>
          </cell>
        </row>
      </sheetData>
      <sheetData sheetId="22">
        <row r="6">
          <cell r="D6" t="str">
            <v>EUR1F2Y_Quote</v>
          </cell>
        </row>
      </sheetData>
      <sheetData sheetId="23">
        <row r="6">
          <cell r="D6" t="str">
            <v>1E</v>
          </cell>
        </row>
      </sheetData>
      <sheetData sheetId="24">
        <row r="6">
          <cell r="D6" t="str">
            <v>3E</v>
          </cell>
        </row>
      </sheetData>
      <sheetData sheetId="25">
        <row r="6">
          <cell r="D6" t="str">
            <v>3E</v>
          </cell>
        </row>
      </sheetData>
      <sheetData sheetId="26">
        <row r="6">
          <cell r="D6" t="str">
            <v>6E</v>
          </cell>
        </row>
      </sheetData>
      <sheetData sheetId="27">
        <row r="6">
          <cell r="D6" t="str">
            <v>12E</v>
          </cell>
        </row>
      </sheetData>
      <sheetData sheetId="28">
        <row r="6">
          <cell r="D6">
            <v>42268</v>
          </cell>
        </row>
      </sheetData>
      <sheetData sheetId="29">
        <row r="6">
          <cell r="D6">
            <v>42268</v>
          </cell>
        </row>
      </sheetData>
      <sheetData sheetId="30">
        <row r="6">
          <cell r="D6">
            <v>42268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19</v>
      </c>
      <c r="C2" s="3"/>
      <c r="D2" s="3"/>
      <c r="E2" s="4"/>
      <c r="G2" s="34" t="s">
        <v>148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/>
      <c r="E4" s="8"/>
      <c r="G4" s="6"/>
      <c r="H4" s="139" t="s">
        <v>149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45</v>
      </c>
      <c r="J5" s="23">
        <f>COUNTA(_xll.ohPack(_xll.ohFilter(Check1M,Flag1M)))</f>
        <v>30</v>
      </c>
      <c r="K5" s="23">
        <f>COUNTA(_xll.ohPack(_xll.ohFilter(Check3M,Flag3M)))</f>
        <v>67</v>
      </c>
      <c r="L5" s="23">
        <f>COUNTA(_xll.ohPack(_xll.ohFilter(Check6M,Flag6M)))</f>
        <v>379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42269</v>
      </c>
      <c r="E6" s="8"/>
      <c r="G6" s="6"/>
      <c r="H6" s="29" t="s">
        <v>24</v>
      </c>
      <c r="I6" s="17">
        <f>COUNTIF(CheckON,TRUE)</f>
        <v>45</v>
      </c>
      <c r="J6" s="17">
        <f>COUNTIF(Check1M,"=TRUE")</f>
        <v>30</v>
      </c>
      <c r="K6" s="17">
        <f>COUNTIF(Check3M,TRUE)</f>
        <v>67</v>
      </c>
      <c r="L6" s="17">
        <f>COUNTIF(Check6M,TRUE)</f>
        <v>379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49</v>
      </c>
      <c r="E7" s="8"/>
      <c r="G7" s="24"/>
      <c r="H7" s="26" t="s">
        <v>25</v>
      </c>
      <c r="I7" s="108">
        <f>I5-I6</f>
        <v>0</v>
      </c>
      <c r="J7" s="108">
        <f>J5-J6</f>
        <v>0</v>
      </c>
      <c r="K7" s="108">
        <f>K5-K6</f>
        <v>0</v>
      </c>
      <c r="L7" s="108">
        <f>L5-L6</f>
        <v>0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154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156</v>
      </c>
      <c r="J13" s="22" t="s">
        <v>157</v>
      </c>
      <c r="K13" s="22" t="s">
        <v>157</v>
      </c>
      <c r="L13" s="22" t="s">
        <v>157</v>
      </c>
      <c r="M13" s="22" t="s">
        <v>157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155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133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obj_0068f#0002</v>
      </c>
      <c r="K21" s="47" t="str">
        <f>_xll.qlIborIndex(,K13,"1D",K16,Currency,Calendar,K17,K18,K19,K4,Permanent,Trigger,ObjectOverwrite)</f>
        <v>obj_00690#0002</v>
      </c>
      <c r="L21" s="47" t="str">
        <f>_xll.qlIborIndex(,L13,"1D",L16,Currency,Calendar,L17,L18,L19,L4,Permanent,Trigger,ObjectOverwrite)</f>
        <v>obj_0068e#0002</v>
      </c>
      <c r="M21" s="47" t="str">
        <f>_xll.qlIborIndex(,M13,"1D",M16,Currency,Calendar,M17,M18,M19,M4,Permanent,Trigger,ObjectOverwrite)</f>
        <v>obj_00691#0002</v>
      </c>
      <c r="N21" s="8"/>
    </row>
    <row r="22" spans="1:14" ht="11.25" customHeight="1" x14ac:dyDescent="0.25">
      <c r="B22" s="6"/>
      <c r="C22" s="27" t="s">
        <v>53</v>
      </c>
      <c r="D22" s="127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27" t="s">
        <v>134</v>
      </c>
      <c r="D23" s="137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32" t="s">
        <v>145</v>
      </c>
      <c r="D24" s="138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27" t="s">
        <v>151</v>
      </c>
      <c r="D25" s="137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9" t="s">
        <v>152</v>
      </c>
      <c r="D26" s="128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135</v>
      </c>
      <c r="D27" s="128">
        <v>5.0000000000000001E-4</v>
      </c>
      <c r="E27" s="8"/>
    </row>
    <row r="28" spans="1:14" ht="11.25" customHeight="1" x14ac:dyDescent="0.25">
      <c r="B28" s="6"/>
      <c r="C28" s="32" t="s">
        <v>136</v>
      </c>
      <c r="D28" s="129">
        <v>5.0000000000000001E-4</v>
      </c>
      <c r="E28" s="8"/>
    </row>
    <row r="29" spans="1:14" ht="11.25" customHeight="1" x14ac:dyDescent="0.25">
      <c r="B29" s="6"/>
      <c r="C29" s="27" t="s">
        <v>143</v>
      </c>
      <c r="D29" s="127">
        <v>5.0000000000000001E-4</v>
      </c>
      <c r="E29" s="8"/>
    </row>
    <row r="30" spans="1:14" ht="11.25" customHeight="1" x14ac:dyDescent="0.25">
      <c r="B30" s="6"/>
      <c r="C30" s="32" t="s">
        <v>144</v>
      </c>
      <c r="D30" s="129">
        <v>5.0000000000000001E-4</v>
      </c>
      <c r="E30" s="8"/>
    </row>
    <row r="31" spans="1:14" ht="11.25" customHeight="1" x14ac:dyDescent="0.25">
      <c r="B31" s="6"/>
      <c r="C31" s="27" t="s">
        <v>146</v>
      </c>
      <c r="D31" s="127">
        <v>5.0000000000000001E-4</v>
      </c>
      <c r="E31" s="8"/>
    </row>
    <row r="32" spans="1:14" ht="11.25" customHeight="1" x14ac:dyDescent="0.25">
      <c r="B32" s="6"/>
      <c r="C32" s="31" t="s">
        <v>147</v>
      </c>
      <c r="D32" s="129">
        <v>5.0000000000000001E-4</v>
      </c>
      <c r="E32" s="8"/>
    </row>
    <row r="33" spans="2:5" ht="11.25" customHeight="1" thickBot="1" x14ac:dyDescent="0.3">
      <c r="B33" s="11"/>
      <c r="C33" s="12"/>
      <c r="D33" s="12"/>
      <c r="E33" s="13"/>
    </row>
  </sheetData>
  <conditionalFormatting sqref="I7:M7">
    <cfRule type="cellIs" dxfId="11" priority="1" operator="notEqual">
      <formula>0</formula>
    </cfRule>
    <cfRule type="cellIs" dxfId="10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59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42247</v>
      </c>
      <c r="E3" s="73">
        <f t="shared" ref="E3:E9" si="0">EDATE(SettlementDate,$B3)</f>
        <v>42637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-1.8467278433265122E-3</v>
      </c>
      <c r="H3" s="53">
        <f>IF(G3&gt;=0,ROUNDDOWN(G3*10,2)/10,ROUNDUP(G3*10,2)/10)</f>
        <v>-2E-3</v>
      </c>
      <c r="I3" s="82">
        <f>MAX(_xll.ohPack(Data!$F$4:INDEX(FwdON,MATCH(E3+1,SettlementDates,1),1)))</f>
        <v>-7.5260107384123032E-4</v>
      </c>
      <c r="J3" s="53">
        <f t="shared" ref="J3:J9" si="2">IF(I3-G3&gt;1%,(QUOTIENT(I3*10000,50)+1)*0.5%,(QUOTIENT(I3*10000,10)+1)*0.1%)</f>
        <v>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60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43002</v>
      </c>
      <c r="F4" s="77">
        <f t="shared" si="1"/>
        <v>3</v>
      </c>
      <c r="G4" s="83">
        <f>MIN(_xll.ohPack(Data!$F$4:INDEX(FwdON,MATCH(E4+1,SettlementDates,1),1)))</f>
        <v>-1.8978465886831941E-3</v>
      </c>
      <c r="H4" s="54">
        <f t="shared" ref="H4:H9" si="4">IF(G4&gt;=0,ROUNDDOWN(G4*10,2)/10,ROUNDUP(G4*10,2)/10)</f>
        <v>-2E-3</v>
      </c>
      <c r="I4" s="83">
        <f>MAX(_xll.ohPack(Data!$F$4:INDEX(FwdON,MATCH(E4+1,SettlementDates,1),1)))</f>
        <v>-7.5260107384123032E-4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60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44098</v>
      </c>
      <c r="F5" s="77">
        <f t="shared" si="1"/>
        <v>6</v>
      </c>
      <c r="G5" s="83">
        <f>MIN(_xll.ohPack(Data!$F$4:INDEX(FwdON,MATCH(E5+1,SettlementDates,1),1)))</f>
        <v>-1.8978465886831941E-3</v>
      </c>
      <c r="H5" s="54">
        <f t="shared" si="4"/>
        <v>-2E-3</v>
      </c>
      <c r="I5" s="83">
        <f>MAX(_xll.ohPack(Data!$F$4:INDEX(FwdON,MATCH(E5+1,SettlementDates,1),1)))</f>
        <v>7.2914243881072593E-3</v>
      </c>
      <c r="J5" s="54">
        <f t="shared" si="2"/>
        <v>8.0000000000000002E-3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60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45924</v>
      </c>
      <c r="F6" s="77">
        <f t="shared" si="1"/>
        <v>6</v>
      </c>
      <c r="G6" s="83">
        <f>MIN(_xll.ohPack(Data!$F$4:INDEX(FwdON,MATCH(E6+1,SettlementDates,1),1)))</f>
        <v>-1.8978465886831941E-3</v>
      </c>
      <c r="H6" s="54">
        <f t="shared" si="4"/>
        <v>-2E-3</v>
      </c>
      <c r="I6" s="83">
        <f>MAX(_xll.ohPack(Data!$F$4:INDEX(FwdON,MATCH(E6+1,SettlementDates,1),1)))</f>
        <v>1.8731611686231275E-2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60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49576</v>
      </c>
      <c r="F7" s="77">
        <f t="shared" si="1"/>
        <v>12</v>
      </c>
      <c r="G7" s="83">
        <f>MIN(_xll.ohPack(Data!$F$4:INDEX(FwdON,MATCH(E7+1,SettlementDates,1),1)))</f>
        <v>-1.8978465886831941E-3</v>
      </c>
      <c r="H7" s="54">
        <f t="shared" si="4"/>
        <v>-2E-3</v>
      </c>
      <c r="I7" s="83">
        <f>MAX(_xll.ohPack(Data!$F$4:INDEX(FwdON,MATCH(E7+1,SettlementDates,1),1)))</f>
        <v>2.0866525137934744E-2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60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53229</v>
      </c>
      <c r="F8" s="77">
        <f t="shared" si="1"/>
        <v>36</v>
      </c>
      <c r="G8" s="83">
        <f>MIN(_xll.ohPack(Data!$F$4:INDEX(FwdON,MATCH(E8+1,SettlementDates,1),1)))</f>
        <v>-1.8978465886831941E-3</v>
      </c>
      <c r="H8" s="54">
        <f t="shared" si="4"/>
        <v>-2E-3</v>
      </c>
      <c r="I8" s="83">
        <f>MAX(_xll.ohPack(Data!$F$4:INDEX(FwdON,MATCH(E8+1,SettlementDates,1),1)))</f>
        <v>2.0866525137934744E-2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61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64186</v>
      </c>
      <c r="F9" s="77">
        <f t="shared" si="1"/>
        <v>60</v>
      </c>
      <c r="G9" s="84">
        <f>MIN(_xll.ohPack(Data!$F$4:INDEX(FwdON,MATCH(E9+1,SettlementDates,1),1)))</f>
        <v>-1.8978465886831941E-3</v>
      </c>
      <c r="H9" s="55">
        <f t="shared" si="4"/>
        <v>-2E-3</v>
      </c>
      <c r="I9" s="84">
        <f>MAX(_xll.ohPack(Data!$F$4:INDEX(FwdON,MATCH(E9+1,SettlementDates,1),1)))</f>
        <v>2.0866525137934744E-2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59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60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60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60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60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60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61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150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160</v>
      </c>
      <c r="Y22" s="102" t="s">
        <v>59</v>
      </c>
      <c r="AA22" s="104" t="s">
        <v>103</v>
      </c>
      <c r="AC22" s="103" t="s">
        <v>100</v>
      </c>
      <c r="AD22" s="104" t="s">
        <v>111</v>
      </c>
    </row>
    <row r="23" spans="3:30" x14ac:dyDescent="0.2">
      <c r="J23" s="62"/>
      <c r="K23" s="62"/>
      <c r="L23" s="62"/>
      <c r="M23" s="117" t="s">
        <v>159</v>
      </c>
      <c r="N23" s="117" t="s">
        <v>53</v>
      </c>
      <c r="O23" s="117" t="str">
        <f>_xll.qlECBNextCode(SettlementDate,Trigger)</f>
        <v>OCT15</v>
      </c>
      <c r="P23" s="117" t="str">
        <f t="shared" ref="P23:P33" si="5">Currency&amp;M23&amp;N23&amp;O23&amp;QuoteSuffix</f>
        <v>EURECBOISOCT15_Quote</v>
      </c>
      <c r="Q23" s="141"/>
      <c r="R23" s="118">
        <f>_xll.qlCalendarAdvance(Calendar,S23,"-2D","f",,Trigger)</f>
        <v>42303</v>
      </c>
      <c r="S23" s="118">
        <f>_xll.qlECBdate(O23,,Trigger)</f>
        <v>42305</v>
      </c>
      <c r="T23" s="118">
        <f>_xll.qlECBNextDate(S23,Trigger)</f>
        <v>42347</v>
      </c>
      <c r="U23" s="119">
        <f>_xll.qlOvernightIndexedSwapFairRate(AA23,_xll.ohTrigger(Trigger,TriggerON))</f>
        <v>-1.4000000001138497E-3</v>
      </c>
      <c r="V23" s="119">
        <f>_xll.qlQuoteValue(P23,_xll.ohTrigger(Trigger,TriggerON))</f>
        <v>-1.3999999999999998E-3</v>
      </c>
      <c r="W23" s="119" t="b">
        <f t="shared" ref="W23:W33" si="6">NOT(ISERROR(V23))</f>
        <v>1</v>
      </c>
      <c r="X23" s="170">
        <f>(U23-V23)*10000</f>
        <v>-1.1384990172835785E-9</v>
      </c>
      <c r="Y23" s="50" t="b">
        <f>ABS(X23/10000)&lt;=ABS('General Settings'!$D$22)</f>
        <v>1</v>
      </c>
      <c r="AA23" s="52" t="str">
        <f>_xll.qlMakeDatedOIS(,S23,T23,IndexON,,DayCountConv,,Permanent,Trigger,ObjectOverwrite)</f>
        <v>obj_0069e#0011</v>
      </c>
      <c r="AC23" s="68" t="s">
        <v>101</v>
      </c>
      <c r="AD23" s="51" t="s">
        <v>102</v>
      </c>
    </row>
    <row r="24" spans="3:30" x14ac:dyDescent="0.2">
      <c r="M24" s="110" t="s">
        <v>159</v>
      </c>
      <c r="N24" s="110" t="s">
        <v>53</v>
      </c>
      <c r="O24" s="110" t="str">
        <f>_xll.qlECBNextCode(S23,Trigger)</f>
        <v>DEC15</v>
      </c>
      <c r="P24" s="110" t="str">
        <f t="shared" si="5"/>
        <v>EURECBOISDEC15_Quote</v>
      </c>
      <c r="Q24" s="142"/>
      <c r="R24" s="111">
        <f>_xll.qlCalendarAdvance(Calendar,S24,"-2D","f",,Trigger)</f>
        <v>42345</v>
      </c>
      <c r="S24" s="111">
        <f>_xll.qlECBdate(O24,,Trigger)</f>
        <v>42347</v>
      </c>
      <c r="T24" s="111">
        <f>_xll.qlECBNextDate(S24,Trigger)</f>
        <v>42396</v>
      </c>
      <c r="U24" s="112">
        <f>_xll.qlOvernightIndexedSwapFairRate(AA24,_xll.ohTrigger(Trigger,TriggerON))</f>
        <v>-1.4699999998686001E-3</v>
      </c>
      <c r="V24" s="112">
        <f>_xll.qlQuoteValue(P24,_xll.ohTrigger(Trigger,TriggerON))</f>
        <v>-1.47E-3</v>
      </c>
      <c r="W24" s="112" t="b">
        <f t="shared" si="6"/>
        <v>1</v>
      </c>
      <c r="X24" s="171">
        <f t="shared" ref="X24:X69" si="7">(U24-V24)*10000</f>
        <v>1.3139988229438071E-9</v>
      </c>
      <c r="Y24" s="50" t="b">
        <f>ABS(X24/10000)&lt;=ABS('General Settings'!$D$22)</f>
        <v>1</v>
      </c>
      <c r="AA24" s="50" t="str">
        <f>_xll.qlMakeDatedOIS(,S24,T24,IndexON,,DayCountConv,,Permanent,Trigger,ObjectOverwrite)</f>
        <v>obj_00695#0011</v>
      </c>
    </row>
    <row r="25" spans="3:30" x14ac:dyDescent="0.2">
      <c r="M25" s="110" t="s">
        <v>159</v>
      </c>
      <c r="N25" s="110" t="s">
        <v>53</v>
      </c>
      <c r="O25" s="110" t="str">
        <f>_xll.qlECBNextCode(S24,Trigger)</f>
        <v>JAN16</v>
      </c>
      <c r="P25" s="110" t="str">
        <f t="shared" si="5"/>
        <v>EURECBOISJAN16_Quote</v>
      </c>
      <c r="Q25" s="142"/>
      <c r="R25" s="111">
        <f>_xll.qlCalendarAdvance(Calendar,S25,"-2D","f",,Trigger)</f>
        <v>42394</v>
      </c>
      <c r="S25" s="111">
        <f>_xll.qlECBdate(O25,,Trigger)</f>
        <v>42396</v>
      </c>
      <c r="T25" s="111">
        <f>_xll.qlECBNextDate(S25,Trigger)</f>
        <v>42445</v>
      </c>
      <c r="U25" s="112">
        <f>_xll.qlOvernightIndexedSwapFairRate(AA25,_xll.ohTrigger(Trigger,TriggerON))</f>
        <v>-1.5699999998203152E-3</v>
      </c>
      <c r="V25" s="112">
        <f>_xll.qlQuoteValue(P25,_xll.ohTrigger(Trigger,TriggerON))</f>
        <v>-1.57E-3</v>
      </c>
      <c r="W25" s="112" t="b">
        <f t="shared" si="6"/>
        <v>1</v>
      </c>
      <c r="X25" s="171">
        <f t="shared" si="7"/>
        <v>1.7968482604602265E-9</v>
      </c>
      <c r="Y25" s="50" t="b">
        <f>ABS(X25/10000)&lt;=ABS('General Settings'!$D$22)</f>
        <v>1</v>
      </c>
      <c r="AA25" s="50" t="str">
        <f>_xll.qlMakeDatedOIS(,S25,T25,IndexON,,DayCountConv,,Permanent,Trigger,ObjectOverwrite)</f>
        <v>obj_0069d#0011</v>
      </c>
    </row>
    <row r="26" spans="3:30" x14ac:dyDescent="0.2">
      <c r="M26" s="110" t="s">
        <v>159</v>
      </c>
      <c r="N26" s="110" t="s">
        <v>53</v>
      </c>
      <c r="O26" s="110" t="str">
        <f>_xll.qlECBNextCode(S25,Trigger)</f>
        <v>MAR16</v>
      </c>
      <c r="P26" s="110" t="str">
        <f t="shared" si="5"/>
        <v>EURECBOISMAR16_Quote</v>
      </c>
      <c r="Q26" s="142"/>
      <c r="R26" s="111">
        <f>_xll.qlCalendarAdvance(Calendar,S26,"-2D","f",,Trigger)</f>
        <v>42443</v>
      </c>
      <c r="S26" s="111">
        <f>_xll.qlECBdate(O26,,Trigger)</f>
        <v>42445</v>
      </c>
      <c r="T26" s="111">
        <f>_xll.qlECBNextDate(S26,Trigger)</f>
        <v>42487</v>
      </c>
      <c r="U26" s="112">
        <f>_xll.qlOvernightIndexedSwapFairRate(AA26,_xll.ohTrigger(Trigger,TriggerON))</f>
        <v>-1.6399999997420065E-3</v>
      </c>
      <c r="V26" s="112">
        <f>_xll.qlQuoteValue(P26,_xll.ohTrigger(Trigger,TriggerON))</f>
        <v>-1.64E-3</v>
      </c>
      <c r="W26" s="112" t="b">
        <f t="shared" si="6"/>
        <v>1</v>
      </c>
      <c r="X26" s="171">
        <f t="shared" si="7"/>
        <v>2.5799349635813318E-9</v>
      </c>
      <c r="Y26" s="50" t="b">
        <f>ABS(X26/10000)&lt;=ABS('General Settings'!$D$22)</f>
        <v>1</v>
      </c>
      <c r="AA26" s="50" t="str">
        <f>_xll.qlMakeDatedOIS(,S26,T26,IndexON,,DayCountConv,,Permanent,Trigger,ObjectOverwrite)</f>
        <v>obj_0069c#0011</v>
      </c>
    </row>
    <row r="27" spans="3:30" x14ac:dyDescent="0.2">
      <c r="M27" s="110" t="s">
        <v>159</v>
      </c>
      <c r="N27" s="110" t="s">
        <v>53</v>
      </c>
      <c r="O27" s="110" t="str">
        <f>_xll.qlECBNextCode(S26,Trigger)</f>
        <v>APR16</v>
      </c>
      <c r="P27" s="110" t="str">
        <f t="shared" si="5"/>
        <v>EURECBOISAPR16_Quote</v>
      </c>
      <c r="Q27" s="142"/>
      <c r="R27" s="111">
        <f>_xll.qlCalendarAdvance(Calendar,S27,"-2D","f",,Trigger)</f>
        <v>42485</v>
      </c>
      <c r="S27" s="111">
        <f>_xll.qlECBdate(O27,,Trigger)</f>
        <v>42487</v>
      </c>
      <c r="T27" s="111">
        <f>_xll.qlECBNextDate(S27,Trigger)</f>
        <v>42529</v>
      </c>
      <c r="U27" s="112">
        <f>_xll.qlOvernightIndexedSwapFairRate(AA27,_xll.ohTrigger(Trigger,TriggerON))</f>
        <v>-1.7099999996985004E-3</v>
      </c>
      <c r="V27" s="112">
        <f>_xll.qlQuoteValue(P27,_xll.ohTrigger(Trigger,TriggerON))</f>
        <v>-1.7099999999999999E-3</v>
      </c>
      <c r="W27" s="112" t="b">
        <f t="shared" si="6"/>
        <v>1</v>
      </c>
      <c r="X27" s="171">
        <f t="shared" si="7"/>
        <v>3.0149949377389351E-9</v>
      </c>
      <c r="Y27" s="50" t="b">
        <f>ABS(X27/10000)&lt;=ABS('General Settings'!$D$22)</f>
        <v>1</v>
      </c>
      <c r="AA27" s="50" t="str">
        <f>_xll.qlMakeDatedOIS(,S27,T27,IndexON,,DayCountConv,,Permanent,Trigger,ObjectOverwrite)</f>
        <v>obj_00696#0011</v>
      </c>
    </row>
    <row r="28" spans="3:30" x14ac:dyDescent="0.2">
      <c r="M28" s="110" t="s">
        <v>159</v>
      </c>
      <c r="N28" s="110" t="s">
        <v>53</v>
      </c>
      <c r="O28" s="110" t="str">
        <f>_xll.qlECBNextCode(S27,Trigger)</f>
        <v>JUN16</v>
      </c>
      <c r="P28" s="110" t="str">
        <f t="shared" si="5"/>
        <v>EURECBOISJUN16_Quote</v>
      </c>
      <c r="Q28" s="142"/>
      <c r="R28" s="111">
        <f>_xll.qlCalendarAdvance(Calendar,S28,"-2D","f",,Trigger)</f>
        <v>42527</v>
      </c>
      <c r="S28" s="111">
        <f>_xll.qlECBdate(O28,,Trigger)</f>
        <v>42529</v>
      </c>
      <c r="T28" s="111">
        <f>_xll.qlECBNextDate(S28,Trigger)</f>
        <v>42578</v>
      </c>
      <c r="U28" s="112">
        <f>_xll.qlOvernightIndexedSwapFairRate(AA28,_xll.ohTrigger(Trigger,TriggerON))</f>
        <v>-1.7699999996984587E-3</v>
      </c>
      <c r="V28" s="112">
        <f>_xll.qlQuoteValue(P28,_xll.ohTrigger(Trigger,TriggerON))</f>
        <v>-1.7699999999999999E-3</v>
      </c>
      <c r="W28" s="112" t="b">
        <f t="shared" si="6"/>
        <v>1</v>
      </c>
      <c r="X28" s="171">
        <f t="shared" si="7"/>
        <v>3.0154112713731696E-9</v>
      </c>
      <c r="Y28" s="50" t="b">
        <f>ABS(X28/10000)&lt;=ABS('General Settings'!$D$22)</f>
        <v>1</v>
      </c>
      <c r="AA28" s="50" t="str">
        <f>_xll.qlMakeDatedOIS(,S28,T28,IndexON,,DayCountConv,,Permanent,Trigger,ObjectOverwrite)</f>
        <v>obj_00697#0011</v>
      </c>
    </row>
    <row r="29" spans="3:30" x14ac:dyDescent="0.2">
      <c r="M29" s="110" t="s">
        <v>159</v>
      </c>
      <c r="N29" s="110" t="s">
        <v>53</v>
      </c>
      <c r="O29" s="110" t="str">
        <f>_xll.qlECBNextCode(S28,Trigger)</f>
        <v>JUL16</v>
      </c>
      <c r="P29" s="110" t="str">
        <f t="shared" si="5"/>
        <v>EURECBOISJUL16_Quote</v>
      </c>
      <c r="Q29" s="142"/>
      <c r="R29" s="111">
        <f>_xll.qlCalendarAdvance(Calendar,S29,"-2D","f",,Trigger)</f>
        <v>42576</v>
      </c>
      <c r="S29" s="111">
        <f>_xll.qlECBdate(O29,,Trigger)</f>
        <v>42578</v>
      </c>
      <c r="T29" s="111">
        <f>_xll.qlECBNextDate(S29,Trigger)</f>
        <v>42627</v>
      </c>
      <c r="U29" s="112">
        <f>_xll.qlOvernightIndexedSwapFairRate(AA29,_xll.ohTrigger(Trigger,TriggerON))</f>
        <v>-1.8299999996554577E-3</v>
      </c>
      <c r="V29" s="112">
        <f>_xll.qlQuoteValue(P29,_xll.ohTrigger(Trigger,TriggerON))</f>
        <v>-1.83E-3</v>
      </c>
      <c r="W29" s="112" t="b">
        <f t="shared" si="6"/>
        <v>1</v>
      </c>
      <c r="X29" s="171">
        <f t="shared" si="7"/>
        <v>3.4454232002156804E-9</v>
      </c>
      <c r="Y29" s="50" t="b">
        <f>ABS(X29/10000)&lt;=ABS('General Settings'!$D$22)</f>
        <v>1</v>
      </c>
      <c r="AA29" s="50" t="str">
        <f>_xll.qlMakeDatedOIS(,S29,T29,IndexON,,DayCountConv,,Permanent,Trigger,ObjectOverwrite)</f>
        <v>obj_00698#0011</v>
      </c>
    </row>
    <row r="30" spans="3:30" x14ac:dyDescent="0.2">
      <c r="M30" s="110" t="s">
        <v>159</v>
      </c>
      <c r="N30" s="110" t="s">
        <v>53</v>
      </c>
      <c r="O30" s="110" t="str">
        <f>_xll.qlECBNextCode(S29,Trigger)</f>
        <v>SEP16</v>
      </c>
      <c r="P30" s="110" t="str">
        <f t="shared" si="5"/>
        <v>EURECBOISSEP16_Quote</v>
      </c>
      <c r="Q30" s="142"/>
      <c r="R30" s="111">
        <f>_xll.qlCalendarAdvance(Calendar,S30,"-2D","f",,Trigger)</f>
        <v>42625</v>
      </c>
      <c r="S30" s="111">
        <f>_xll.qlECBdate(O30,,Trigger)</f>
        <v>42627</v>
      </c>
      <c r="T30" s="111">
        <f>_xll.qlECBNextDate(S30,Trigger)</f>
        <v>42669</v>
      </c>
      <c r="U30" s="112">
        <f>_xll.qlOvernightIndexedSwapFairRate(AA30,_xll.ohTrigger(Trigger,TriggerON))</f>
        <v>-1.8399999995606057E-3</v>
      </c>
      <c r="V30" s="112">
        <f>_xll.qlQuoteValue(P30,_xll.ohTrigger(Trigger,TriggerON))</f>
        <v>-1.8400000000000001E-3</v>
      </c>
      <c r="W30" s="112" t="b">
        <f t="shared" si="6"/>
        <v>1</v>
      </c>
      <c r="X30" s="171">
        <f t="shared" si="7"/>
        <v>4.3939439760276588E-9</v>
      </c>
      <c r="Y30" s="50" t="b">
        <f>ABS(X30/10000)&lt;=ABS('General Settings'!$D$22)</f>
        <v>1</v>
      </c>
      <c r="AA30" s="50" t="str">
        <f>_xll.qlMakeDatedOIS(,S30,T30,IndexON,,DayCountConv,,Permanent,Trigger,ObjectOverwrite)</f>
        <v>obj_00699#0011</v>
      </c>
    </row>
    <row r="31" spans="3:30" x14ac:dyDescent="0.2">
      <c r="M31" s="110" t="s">
        <v>159</v>
      </c>
      <c r="N31" s="110" t="s">
        <v>53</v>
      </c>
      <c r="O31" s="110" t="str">
        <f>_xll.qlECBNextCode(S30,Trigger)</f>
        <v>OCT16</v>
      </c>
      <c r="P31" s="110" t="str">
        <f t="shared" si="5"/>
        <v>EURECBOISOCT16_Quote</v>
      </c>
      <c r="Q31" s="142"/>
      <c r="R31" s="111">
        <f>_xll.qlCalendarAdvance(Calendar,S31,"-2D","f",,Trigger)</f>
        <v>42667</v>
      </c>
      <c r="S31" s="111">
        <f>_xll.qlECBdate(O31,,Trigger)</f>
        <v>42669</v>
      </c>
      <c r="T31" s="111">
        <f>_xll.qlECBNextDate(S31,Trigger)</f>
        <v>42718</v>
      </c>
      <c r="U31" s="112">
        <f>_xll.qlOvernightIndexedSwapFairRate(AA31,_xll.ohTrigger(Trigger,TriggerON))</f>
        <v>-1.8299999995812315E-3</v>
      </c>
      <c r="V31" s="112">
        <f>_xll.qlQuoteValue(P31,_xll.ohTrigger(Trigger,TriggerON))</f>
        <v>-1.83E-3</v>
      </c>
      <c r="W31" s="112" t="b">
        <f t="shared" si="6"/>
        <v>1</v>
      </c>
      <c r="X31" s="171">
        <f t="shared" si="7"/>
        <v>4.1876853547340165E-9</v>
      </c>
      <c r="Y31" s="50" t="b">
        <f>ABS(X31/10000)&lt;=ABS('General Settings'!$D$22)</f>
        <v>1</v>
      </c>
      <c r="AA31" s="50" t="str">
        <f>_xll.qlMakeDatedOIS(,S31,T31,IndexON,,DayCountConv,,Permanent,Trigger,ObjectOverwrite)</f>
        <v>obj_0069a#0011</v>
      </c>
    </row>
    <row r="32" spans="3:30" x14ac:dyDescent="0.2">
      <c r="M32" s="94" t="s">
        <v>159</v>
      </c>
      <c r="N32" s="94" t="s">
        <v>53</v>
      </c>
      <c r="O32" s="94" t="str">
        <f>_xll.qlECBNextCode(S31,Trigger)</f>
        <v>DEC16</v>
      </c>
      <c r="P32" s="94" t="str">
        <f t="shared" si="5"/>
        <v>EURECBOISDEC16_Quote</v>
      </c>
      <c r="Q32" s="142"/>
      <c r="R32" s="106">
        <f>_xll.qlCalendarAdvance(Calendar,S32,"-2D","f",,Trigger)</f>
        <v>42716</v>
      </c>
      <c r="S32" s="106">
        <f>_xll.qlECBdate(O32,,Trigger)</f>
        <v>42718</v>
      </c>
      <c r="T32" s="106">
        <f>_xll.qlECBNextDate(S32,Trigger)</f>
        <v>42760</v>
      </c>
      <c r="U32" s="97">
        <f>_xll.qlOvernightIndexedSwapFairRate(AA32,_xll.ohTrigger(Trigger,TriggerON))</f>
        <v>-1.8030338025048262E-3</v>
      </c>
      <c r="V32" s="97" t="e">
        <f>_xll.qlQuoteValue(P32,_xll.ohTrigger(Trigger,TriggerON))</f>
        <v>#NUM!</v>
      </c>
      <c r="W32" s="97" t="b">
        <f t="shared" si="6"/>
        <v>0</v>
      </c>
      <c r="X32" s="172" t="e">
        <f t="shared" si="7"/>
        <v>#NUM!</v>
      </c>
      <c r="Y32" s="50" t="e">
        <f>ABS(X32/10000)&lt;=ABS('General Settings'!$D$22)</f>
        <v>#NUM!</v>
      </c>
      <c r="AA32" s="50" t="str">
        <f>_xll.qlMakeDatedOIS(,S32,T32,IndexON,,DayCountConv,,Permanent,Trigger,ObjectOverwrite)</f>
        <v>obj_0069b#0011</v>
      </c>
    </row>
    <row r="33" spans="13:27" x14ac:dyDescent="0.2">
      <c r="M33" s="94" t="s">
        <v>159</v>
      </c>
      <c r="N33" s="94" t="s">
        <v>53</v>
      </c>
      <c r="O33" s="94" t="str">
        <f>_xll.qlECBNextCode(S32,Trigger)</f>
        <v>JAN17</v>
      </c>
      <c r="P33" s="94" t="str">
        <f t="shared" si="5"/>
        <v>EURECBOISJAN17_Quote</v>
      </c>
      <c r="Q33" s="142"/>
      <c r="R33" s="106">
        <f>_xll.qlCalendarAdvance(Calendar,S33,"-2D","f",,Trigger)</f>
        <v>42758</v>
      </c>
      <c r="S33" s="106">
        <f>_xll.qlECBdate(O33,,Trigger)</f>
        <v>42760</v>
      </c>
      <c r="T33" s="106" t="e">
        <f>_xll.qlECBNextDate(S33,Trigger)</f>
        <v>#NUM!</v>
      </c>
      <c r="U33" s="97" t="e">
        <f>_xll.qlOvernightIndexedSwapFairRate(AA33,_xll.ohTrigger(Trigger,TriggerON))</f>
        <v>#VALUE!</v>
      </c>
      <c r="V33" s="97" t="e">
        <f>_xll.qlQuoteValue(P33,_xll.ohTrigger(Trigger,TriggerON))</f>
        <v>#NUM!</v>
      </c>
      <c r="W33" s="97" t="b">
        <f t="shared" si="6"/>
        <v>0</v>
      </c>
      <c r="X33" s="172" t="e">
        <f t="shared" si="7"/>
        <v>#VALUE!</v>
      </c>
      <c r="Y33" s="50" t="e">
        <f>ABS(X33/10000)&lt;=ABS('General Settings'!$D$22)</f>
        <v>#VALUE!</v>
      </c>
      <c r="AA33" s="50" t="e">
        <f>_xll.qlMakeDatedOIS(,S33,T33,IndexON,,DayCountConv,,Permanent,Trigger,ObjectOverwrite)</f>
        <v>#NUM!</v>
      </c>
    </row>
    <row r="34" spans="13:27" x14ac:dyDescent="0.2">
      <c r="M34" s="117" t="s">
        <v>158</v>
      </c>
      <c r="N34" s="117"/>
      <c r="O34" s="117" t="s">
        <v>60</v>
      </c>
      <c r="P34" s="117" t="str">
        <f t="shared" ref="P34" si="8">Currency&amp;M34&amp;O34&amp;QuoteSuffix</f>
        <v>EUREONSW_Quote</v>
      </c>
      <c r="Q34" s="141"/>
      <c r="R34" s="118">
        <f t="shared" ref="R34:R65" si="9">EvaluationDate</f>
        <v>42269</v>
      </c>
      <c r="S34" s="118">
        <f>_xll.qlSwapStartDate(AA34)</f>
        <v>42271</v>
      </c>
      <c r="T34" s="118">
        <f>_xll.qlSwapMaturityDate(AA34)</f>
        <v>42278</v>
      </c>
      <c r="U34" s="119">
        <f>_xll.qlOvernightIndexedSwapFairRate(AA34,_xll.ohTrigger(Trigger,TriggerON))</f>
        <v>-1.3500000000002794E-3</v>
      </c>
      <c r="V34" s="119">
        <f>_xll.qlQuoteValue(P34,_xll.ohTrigger(Trigger,TriggerON))</f>
        <v>-1.3500000000000001E-3</v>
      </c>
      <c r="W34" s="119" t="b">
        <f t="shared" ref="W34" si="10">NOT(ISERROR(V34))</f>
        <v>1</v>
      </c>
      <c r="X34" s="170">
        <f t="shared" si="7"/>
        <v>-2.7929047963226594E-12</v>
      </c>
      <c r="Y34" s="52" t="b">
        <f>ABS(X34/10000)&lt;=ABS('General Settings'!$D$22)</f>
        <v>1</v>
      </c>
      <c r="AA34" s="52" t="str">
        <f>_xll.qlMakeOIS(,SettlementDays,IF(O34="SW","1W",O34),IndexON,,FwdStart,DayCountConv,,Permanent,Trigger,ObjectOverwrite)</f>
        <v>obj_0065c#0002</v>
      </c>
    </row>
    <row r="35" spans="13:27" x14ac:dyDescent="0.2">
      <c r="M35" s="110" t="s">
        <v>158</v>
      </c>
      <c r="N35" s="110"/>
      <c r="O35" s="110" t="s">
        <v>61</v>
      </c>
      <c r="P35" s="110" t="str">
        <f t="shared" ref="P35:P65" si="11">Currency&amp;M35&amp;O35&amp;QuoteSuffix</f>
        <v>EUREON2W_Quote</v>
      </c>
      <c r="Q35" s="142"/>
      <c r="R35" s="111">
        <f t="shared" si="9"/>
        <v>42269</v>
      </c>
      <c r="S35" s="111">
        <f>_xll.qlSwapStartDate(AA35)</f>
        <v>42271</v>
      </c>
      <c r="T35" s="111">
        <f>_xll.qlSwapMaturityDate(AA35)</f>
        <v>42285</v>
      </c>
      <c r="U35" s="112">
        <f>_xll.qlOvernightIndexedSwapFairRate(AA35,_xll.ohTrigger(Trigger,TriggerON))</f>
        <v>-1.3799999999844889E-3</v>
      </c>
      <c r="V35" s="112">
        <f>_xll.qlQuoteValue(P35,_xll.ohTrigger(Trigger,TriggerON))</f>
        <v>-1.3800000000000002E-3</v>
      </c>
      <c r="W35" s="112" t="b">
        <f t="shared" ref="W35:W65" si="12">NOT(ISERROR(V35))</f>
        <v>1</v>
      </c>
      <c r="X35" s="171">
        <f t="shared" si="7"/>
        <v>1.5511246800881118E-10</v>
      </c>
      <c r="Y35" s="50" t="b">
        <f>ABS(X35/10000)&lt;=ABS('General Settings'!$D$22)</f>
        <v>1</v>
      </c>
      <c r="AA35" s="50" t="str">
        <f>_xll.qlMakeOIS(,SettlementDays,IF(O35="SW","1W",O35),IndexON,,FwdStart,DayCountConv,,Permanent,Trigger,ObjectOverwrite)</f>
        <v>obj_00679#0002</v>
      </c>
    </row>
    <row r="36" spans="13:27" x14ac:dyDescent="0.2">
      <c r="M36" s="110" t="s">
        <v>158</v>
      </c>
      <c r="N36" s="110"/>
      <c r="O36" s="110" t="s">
        <v>62</v>
      </c>
      <c r="P36" s="110" t="str">
        <f t="shared" si="11"/>
        <v>EUREON3W_Quote</v>
      </c>
      <c r="Q36" s="142"/>
      <c r="R36" s="111">
        <f t="shared" si="9"/>
        <v>42269</v>
      </c>
      <c r="S36" s="111">
        <f>_xll.qlSwapStartDate(AA36)</f>
        <v>42271</v>
      </c>
      <c r="T36" s="111">
        <f>_xll.qlSwapMaturityDate(AA36)</f>
        <v>42292</v>
      </c>
      <c r="U36" s="112">
        <f>_xll.qlOvernightIndexedSwapFairRate(AA36,_xll.ohTrigger(Trigger,TriggerON))</f>
        <v>-1.3900000001771621E-3</v>
      </c>
      <c r="V36" s="112">
        <f>_xll.qlQuoteValue(P36,_xll.ohTrigger(Trigger,TriggerON))</f>
        <v>-1.3900000000000002E-3</v>
      </c>
      <c r="W36" s="112" t="b">
        <f t="shared" si="12"/>
        <v>1</v>
      </c>
      <c r="X36" s="171">
        <f t="shared" si="7"/>
        <v>-1.7716188759064888E-9</v>
      </c>
      <c r="Y36" s="50" t="b">
        <f>ABS(X36/10000)&lt;=ABS('General Settings'!$D$22)</f>
        <v>1</v>
      </c>
      <c r="AA36" s="50" t="str">
        <f>_xll.qlMakeOIS(,SettlementDays,IF(O36="SW","1W",O36),IndexON,,FwdStart,DayCountConv,,Permanent,Trigger,ObjectOverwrite)</f>
        <v>obj_0066c#0002</v>
      </c>
    </row>
    <row r="37" spans="13:27" x14ac:dyDescent="0.2">
      <c r="M37" s="110" t="s">
        <v>158</v>
      </c>
      <c r="N37" s="110"/>
      <c r="O37" s="110" t="s">
        <v>30</v>
      </c>
      <c r="P37" s="110" t="str">
        <f t="shared" si="11"/>
        <v>EUREON1M_Quote</v>
      </c>
      <c r="Q37" s="142"/>
      <c r="R37" s="111">
        <f t="shared" si="9"/>
        <v>42269</v>
      </c>
      <c r="S37" s="111">
        <f>_xll.qlSwapStartDate(AA37)</f>
        <v>42271</v>
      </c>
      <c r="T37" s="111">
        <f>_xll.qlSwapMaturityDate(AA37)</f>
        <v>42303</v>
      </c>
      <c r="U37" s="112">
        <f>_xll.qlOvernightIndexedSwapFairRate(AA37,_xll.ohTrigger(Trigger,TriggerON))</f>
        <v>-1.3999999998193233E-3</v>
      </c>
      <c r="V37" s="112">
        <f>_xll.qlQuoteValue(P37,_xll.ohTrigger(Trigger,TriggerON))</f>
        <v>-1.3999999999999998E-3</v>
      </c>
      <c r="W37" s="112" t="b">
        <f t="shared" si="12"/>
        <v>1</v>
      </c>
      <c r="X37" s="171">
        <f t="shared" si="7"/>
        <v>1.8067643735297789E-9</v>
      </c>
      <c r="Y37" s="50" t="b">
        <f>ABS(X37/10000)&lt;=ABS('General Settings'!$D$22)</f>
        <v>1</v>
      </c>
      <c r="AA37" s="50" t="str">
        <f>_xll.qlMakeOIS(,SettlementDays,IF(O37="SW","1W",O37),IndexON,,FwdStart,DayCountConv,,Permanent,Trigger,ObjectOverwrite)</f>
        <v>obj_0067d#0002</v>
      </c>
    </row>
    <row r="38" spans="13:27" x14ac:dyDescent="0.2">
      <c r="M38" s="110" t="s">
        <v>158</v>
      </c>
      <c r="N38" s="110"/>
      <c r="O38" s="110" t="s">
        <v>63</v>
      </c>
      <c r="P38" s="110" t="str">
        <f t="shared" si="11"/>
        <v>EUREON2M_Quote</v>
      </c>
      <c r="Q38" s="142"/>
      <c r="R38" s="111">
        <f t="shared" si="9"/>
        <v>42269</v>
      </c>
      <c r="S38" s="111">
        <f>_xll.qlSwapStartDate(AA38)</f>
        <v>42271</v>
      </c>
      <c r="T38" s="111">
        <f>_xll.qlSwapMaturityDate(AA38)</f>
        <v>42332</v>
      </c>
      <c r="U38" s="112">
        <f>_xll.qlOvernightIndexedSwapFairRate(AA38,_xll.ohTrigger(Trigger,TriggerON))</f>
        <v>-1.4099999999998675E-3</v>
      </c>
      <c r="V38" s="112">
        <f>_xll.qlQuoteValue(P38,_xll.ohTrigger(Trigger,TriggerON))</f>
        <v>-1.4099999999999998E-3</v>
      </c>
      <c r="W38" s="112" t="b">
        <f t="shared" si="12"/>
        <v>1</v>
      </c>
      <c r="X38" s="171">
        <f t="shared" si="7"/>
        <v>1.3227266504323154E-12</v>
      </c>
      <c r="Y38" s="50" t="b">
        <f>ABS(X38/10000)&lt;=ABS('General Settings'!$D$22)</f>
        <v>1</v>
      </c>
      <c r="AA38" s="50" t="str">
        <f>_xll.qlMakeOIS(,SettlementDays,IF(O38="SW","1W",O38),IndexON,,FwdStart,DayCountConv,,Permanent,Trigger,ObjectOverwrite)</f>
        <v>obj_0068b#0002</v>
      </c>
    </row>
    <row r="39" spans="13:27" x14ac:dyDescent="0.2">
      <c r="M39" s="94" t="s">
        <v>158</v>
      </c>
      <c r="N39" s="94"/>
      <c r="O39" s="94" t="s">
        <v>31</v>
      </c>
      <c r="P39" s="94" t="str">
        <f t="shared" si="11"/>
        <v>EUREON3M_Quote</v>
      </c>
      <c r="Q39" s="142"/>
      <c r="R39" s="106">
        <f t="shared" si="9"/>
        <v>42269</v>
      </c>
      <c r="S39" s="106">
        <f>_xll.qlSwapStartDate(AA39)</f>
        <v>42271</v>
      </c>
      <c r="T39" s="106">
        <f>_xll.qlSwapMaturityDate(AA39)</f>
        <v>42362</v>
      </c>
      <c r="U39" s="97">
        <f>_xll.qlOvernightIndexedSwapFairRate(AA39,_xll.ohTrigger(Trigger,TriggerON))</f>
        <v>-1.405835131703926E-3</v>
      </c>
      <c r="V39" s="97">
        <f>_xll.qlQuoteValue(P39,_xll.ohTrigger(Trigger,TriggerON))</f>
        <v>-1.4199999999999998E-3</v>
      </c>
      <c r="W39" s="97" t="b">
        <f t="shared" si="12"/>
        <v>1</v>
      </c>
      <c r="X39" s="172">
        <f t="shared" si="7"/>
        <v>0.14164868296073818</v>
      </c>
      <c r="Y39" s="50" t="b">
        <f>ABS(X39/10000)&lt;=ABS('General Settings'!$D$22)</f>
        <v>1</v>
      </c>
      <c r="AA39" s="50" t="str">
        <f>_xll.qlMakeOIS(,SettlementDays,IF(O39="SW","1W",O39),IndexON,,FwdStart,DayCountConv,,Permanent,Trigger,ObjectOverwrite)</f>
        <v>obj_0067c#0002</v>
      </c>
    </row>
    <row r="40" spans="13:27" x14ac:dyDescent="0.2">
      <c r="M40" s="94" t="s">
        <v>158</v>
      </c>
      <c r="N40" s="94"/>
      <c r="O40" s="94" t="s">
        <v>64</v>
      </c>
      <c r="P40" s="94" t="str">
        <f t="shared" si="11"/>
        <v>EUREON4M_Quote</v>
      </c>
      <c r="Q40" s="142"/>
      <c r="R40" s="106">
        <f t="shared" si="9"/>
        <v>42269</v>
      </c>
      <c r="S40" s="106">
        <f>_xll.qlSwapStartDate(AA40)</f>
        <v>42271</v>
      </c>
      <c r="T40" s="106">
        <f>_xll.qlSwapMaturityDate(AA40)</f>
        <v>42394</v>
      </c>
      <c r="U40" s="97">
        <f>_xll.qlOvernightIndexedSwapFairRate(AA40,_xll.ohTrigger(Trigger,TriggerON))</f>
        <v>-1.4245104782461295E-3</v>
      </c>
      <c r="V40" s="97">
        <f>_xll.qlQuoteValue(P40,_xll.ohTrigger(Trigger,TriggerON))</f>
        <v>-1.4199999999999998E-3</v>
      </c>
      <c r="W40" s="97" t="b">
        <f t="shared" si="12"/>
        <v>1</v>
      </c>
      <c r="X40" s="172">
        <f t="shared" si="7"/>
        <v>-4.5104782461296511E-2</v>
      </c>
      <c r="Y40" s="50" t="b">
        <f>ABS(X40/10000)&lt;=ABS('General Settings'!$D$22)</f>
        <v>1</v>
      </c>
      <c r="AA40" s="50" t="str">
        <f>_xll.qlMakeOIS(,SettlementDays,IF(O40="SW","1W",O40),IndexON,,FwdStart,DayCountConv,,Permanent,Trigger,ObjectOverwrite)</f>
        <v>obj_00673#0002</v>
      </c>
    </row>
    <row r="41" spans="13:27" x14ac:dyDescent="0.2">
      <c r="M41" s="94" t="s">
        <v>158</v>
      </c>
      <c r="N41" s="94"/>
      <c r="O41" s="94" t="s">
        <v>65</v>
      </c>
      <c r="P41" s="94" t="str">
        <f t="shared" si="11"/>
        <v>EUREON5M_Quote</v>
      </c>
      <c r="Q41" s="142"/>
      <c r="R41" s="106">
        <f t="shared" si="9"/>
        <v>42269</v>
      </c>
      <c r="S41" s="106">
        <f>_xll.qlSwapStartDate(AA41)</f>
        <v>42271</v>
      </c>
      <c r="T41" s="106">
        <f>_xll.qlSwapMaturityDate(AA41)</f>
        <v>42424</v>
      </c>
      <c r="U41" s="97">
        <f>_xll.qlOvernightIndexedSwapFairRate(AA41,_xll.ohTrigger(Trigger,TriggerON))</f>
        <v>-1.4547841224861063E-3</v>
      </c>
      <c r="V41" s="97">
        <f>_xll.qlQuoteValue(P41,_xll.ohTrigger(Trigger,TriggerON))</f>
        <v>-1.4499999999999999E-3</v>
      </c>
      <c r="W41" s="97" t="b">
        <f t="shared" si="12"/>
        <v>1</v>
      </c>
      <c r="X41" s="172">
        <f t="shared" si="7"/>
        <v>-4.7841224861064083E-2</v>
      </c>
      <c r="Y41" s="50" t="b">
        <f>ABS(X41/10000)&lt;=ABS('General Settings'!$D$22)</f>
        <v>1</v>
      </c>
      <c r="AA41" s="50" t="str">
        <f>_xll.qlMakeOIS(,SettlementDays,IF(O41="SW","1W",O41),IndexON,,FwdStart,DayCountConv,,Permanent,Trigger,ObjectOverwrite)</f>
        <v>obj_00686#0002</v>
      </c>
    </row>
    <row r="42" spans="13:27" x14ac:dyDescent="0.2">
      <c r="M42" s="94" t="s">
        <v>158</v>
      </c>
      <c r="N42" s="94"/>
      <c r="O42" s="94" t="s">
        <v>32</v>
      </c>
      <c r="P42" s="94" t="str">
        <f t="shared" si="11"/>
        <v>EUREON6M_Quote</v>
      </c>
      <c r="Q42" s="142"/>
      <c r="R42" s="106">
        <f t="shared" si="9"/>
        <v>42269</v>
      </c>
      <c r="S42" s="106">
        <f>_xll.qlSwapStartDate(AA42)</f>
        <v>42271</v>
      </c>
      <c r="T42" s="106">
        <f>_xll.qlSwapMaturityDate(AA42)</f>
        <v>42453</v>
      </c>
      <c r="U42" s="97">
        <f>_xll.qlOvernightIndexedSwapFairRate(AA42,_xll.ohTrigger(Trigger,TriggerON))</f>
        <v>-1.4729141118945729E-3</v>
      </c>
      <c r="V42" s="97">
        <f>_xll.qlQuoteValue(P42,_xll.ohTrigger(Trigger,TriggerON))</f>
        <v>-1.47E-3</v>
      </c>
      <c r="W42" s="97" t="b">
        <f t="shared" si="12"/>
        <v>1</v>
      </c>
      <c r="X42" s="172">
        <f t="shared" si="7"/>
        <v>-2.9141118945729457E-2</v>
      </c>
      <c r="Y42" s="50" t="b">
        <f>ABS(X42/10000)&lt;=ABS('General Settings'!$D$22)</f>
        <v>1</v>
      </c>
      <c r="AA42" s="50" t="str">
        <f>_xll.qlMakeOIS(,SettlementDays,IF(O42="SW","1W",O42),IndexON,,FwdStart,DayCountConv,,Permanent,Trigger,ObjectOverwrite)</f>
        <v>obj_00684#0002</v>
      </c>
    </row>
    <row r="43" spans="13:27" x14ac:dyDescent="0.2">
      <c r="M43" s="94" t="s">
        <v>158</v>
      </c>
      <c r="N43" s="94"/>
      <c r="O43" s="94" t="s">
        <v>66</v>
      </c>
      <c r="P43" s="94" t="str">
        <f t="shared" si="11"/>
        <v>EUREON7M_Quote</v>
      </c>
      <c r="Q43" s="142"/>
      <c r="R43" s="106">
        <f t="shared" si="9"/>
        <v>42269</v>
      </c>
      <c r="S43" s="106">
        <f>_xll.qlSwapStartDate(AA43)</f>
        <v>42271</v>
      </c>
      <c r="T43" s="106">
        <f>_xll.qlSwapMaturityDate(AA43)</f>
        <v>42485</v>
      </c>
      <c r="U43" s="97">
        <f>_xll.qlOvernightIndexedSwapFairRate(AA43,_xll.ohTrigger(Trigger,TriggerON))</f>
        <v>-1.4990588718336883E-3</v>
      </c>
      <c r="V43" s="97">
        <f>_xll.qlQuoteValue(P43,_xll.ohTrigger(Trigger,TriggerON))</f>
        <v>-1.5E-3</v>
      </c>
      <c r="W43" s="97" t="b">
        <f t="shared" si="12"/>
        <v>1</v>
      </c>
      <c r="X43" s="172">
        <f t="shared" si="7"/>
        <v>9.4112816631172769E-3</v>
      </c>
      <c r="Y43" s="50" t="b">
        <f>ABS(X43/10000)&lt;=ABS('General Settings'!$D$22)</f>
        <v>1</v>
      </c>
      <c r="AA43" s="50" t="str">
        <f>_xll.qlMakeOIS(,SettlementDays,IF(O43="SW","1W",O43),IndexON,,FwdStart,DayCountConv,,Permanent,Trigger,ObjectOverwrite)</f>
        <v>obj_00682#0002</v>
      </c>
    </row>
    <row r="44" spans="13:27" x14ac:dyDescent="0.2">
      <c r="M44" s="94" t="s">
        <v>158</v>
      </c>
      <c r="N44" s="94"/>
      <c r="O44" s="94" t="s">
        <v>67</v>
      </c>
      <c r="P44" s="94" t="str">
        <f t="shared" si="11"/>
        <v>EUREON8M_Quote</v>
      </c>
      <c r="Q44" s="142"/>
      <c r="R44" s="106">
        <f t="shared" si="9"/>
        <v>42269</v>
      </c>
      <c r="S44" s="106">
        <f>_xll.qlSwapStartDate(AA44)</f>
        <v>42271</v>
      </c>
      <c r="T44" s="106">
        <f>_xll.qlSwapMaturityDate(AA44)</f>
        <v>42514</v>
      </c>
      <c r="U44" s="97">
        <f>_xll.qlOvernightIndexedSwapFairRate(AA44,_xll.ohTrigger(Trigger,TriggerON))</f>
        <v>-1.5227990850731469E-3</v>
      </c>
      <c r="V44" s="97">
        <f>_xll.qlQuoteValue(P44,_xll.ohTrigger(Trigger,TriggerON))</f>
        <v>-1.5199999999999999E-3</v>
      </c>
      <c r="W44" s="97" t="b">
        <f t="shared" si="12"/>
        <v>1</v>
      </c>
      <c r="X44" s="172">
        <f t="shared" si="7"/>
        <v>-2.7990850731470385E-2</v>
      </c>
      <c r="Y44" s="50" t="b">
        <f>ABS(X44/10000)&lt;=ABS('General Settings'!$D$22)</f>
        <v>1</v>
      </c>
      <c r="AA44" s="50" t="str">
        <f>_xll.qlMakeOIS(,SettlementDays,IF(O44="SW","1W",O44),IndexON,,FwdStart,DayCountConv,,Permanent,Trigger,ObjectOverwrite)</f>
        <v>obj_0066e#0002</v>
      </c>
    </row>
    <row r="45" spans="13:27" x14ac:dyDescent="0.2">
      <c r="M45" s="94" t="s">
        <v>158</v>
      </c>
      <c r="N45" s="94"/>
      <c r="O45" s="94" t="s">
        <v>68</v>
      </c>
      <c r="P45" s="94" t="str">
        <f t="shared" si="11"/>
        <v>EUREON9M_Quote</v>
      </c>
      <c r="Q45" s="142"/>
      <c r="R45" s="106">
        <f t="shared" si="9"/>
        <v>42269</v>
      </c>
      <c r="S45" s="106">
        <f>_xll.qlSwapStartDate(AA45)</f>
        <v>42271</v>
      </c>
      <c r="T45" s="106">
        <f>_xll.qlSwapMaturityDate(AA45)</f>
        <v>42545</v>
      </c>
      <c r="U45" s="97">
        <f>_xll.qlOvernightIndexedSwapFairRate(AA45,_xll.ohTrigger(Trigger,TriggerON))</f>
        <v>-1.5468898435674022E-3</v>
      </c>
      <c r="V45" s="97">
        <f>_xll.qlQuoteValue(P45,_xll.ohTrigger(Trigger,TriggerON))</f>
        <v>-1.5499999999999999E-3</v>
      </c>
      <c r="W45" s="97" t="b">
        <f t="shared" si="12"/>
        <v>1</v>
      </c>
      <c r="X45" s="172">
        <f t="shared" si="7"/>
        <v>3.11015643259774E-2</v>
      </c>
      <c r="Y45" s="50" t="b">
        <f>ABS(X45/10000)&lt;=ABS('General Settings'!$D$22)</f>
        <v>1</v>
      </c>
      <c r="AA45" s="50" t="str">
        <f>_xll.qlMakeOIS(,SettlementDays,IF(O45="SW","1W",O45),IndexON,,FwdStart,DayCountConv,,Permanent,Trigger,ObjectOverwrite)</f>
        <v>obj_00687#0002</v>
      </c>
    </row>
    <row r="46" spans="13:27" x14ac:dyDescent="0.2">
      <c r="M46" s="94" t="s">
        <v>158</v>
      </c>
      <c r="N46" s="94"/>
      <c r="O46" s="94" t="s">
        <v>69</v>
      </c>
      <c r="P46" s="94" t="str">
        <f t="shared" si="11"/>
        <v>EUREON10M_Quote</v>
      </c>
      <c r="Q46" s="142"/>
      <c r="R46" s="106">
        <f t="shared" si="9"/>
        <v>42269</v>
      </c>
      <c r="S46" s="106">
        <f>_xll.qlSwapStartDate(AA46)</f>
        <v>42271</v>
      </c>
      <c r="T46" s="106">
        <f>_xll.qlSwapMaturityDate(AA46)</f>
        <v>42576</v>
      </c>
      <c r="U46" s="97">
        <f>_xll.qlOvernightIndexedSwapFairRate(AA46,_xll.ohTrigger(Trigger,TriggerON))</f>
        <v>-1.5703328013196157E-3</v>
      </c>
      <c r="V46" s="97">
        <f>_xll.qlQuoteValue(P46,_xll.ohTrigger(Trigger,TriggerON))</f>
        <v>-1.57E-3</v>
      </c>
      <c r="W46" s="97" t="b">
        <f t="shared" si="12"/>
        <v>1</v>
      </c>
      <c r="X46" s="172">
        <f t="shared" si="7"/>
        <v>-3.3280131961571993E-3</v>
      </c>
      <c r="Y46" s="50" t="b">
        <f>ABS(X46/10000)&lt;=ABS('General Settings'!$D$22)</f>
        <v>1</v>
      </c>
      <c r="AA46" s="50" t="str">
        <f>_xll.qlMakeOIS(,SettlementDays,IF(O46="SW","1W",O46),IndexON,,FwdStart,DayCountConv,,Permanent,Trigger,ObjectOverwrite)</f>
        <v>obj_00688#0002</v>
      </c>
    </row>
    <row r="47" spans="13:27" x14ac:dyDescent="0.2">
      <c r="M47" s="94" t="s">
        <v>158</v>
      </c>
      <c r="N47" s="94"/>
      <c r="O47" s="94" t="s">
        <v>70</v>
      </c>
      <c r="P47" s="94" t="str">
        <f t="shared" si="11"/>
        <v>EUREON11M_Quote</v>
      </c>
      <c r="Q47" s="142"/>
      <c r="R47" s="106">
        <f t="shared" si="9"/>
        <v>42269</v>
      </c>
      <c r="S47" s="106">
        <f>_xll.qlSwapStartDate(AA47)</f>
        <v>42271</v>
      </c>
      <c r="T47" s="106">
        <f>_xll.qlSwapMaturityDate(AA47)</f>
        <v>42606</v>
      </c>
      <c r="U47" s="97">
        <f>_xll.qlOvernightIndexedSwapFairRate(AA47,_xll.ohTrigger(Trigger,TriggerON))</f>
        <v>-1.5924783159785641E-3</v>
      </c>
      <c r="V47" s="97">
        <f>_xll.qlQuoteValue(P47,_xll.ohTrigger(Trigger,TriggerON))</f>
        <v>-1.5899999999999998E-3</v>
      </c>
      <c r="W47" s="97" t="b">
        <f t="shared" si="12"/>
        <v>1</v>
      </c>
      <c r="X47" s="172">
        <f t="shared" si="7"/>
        <v>-2.4783159785642626E-2</v>
      </c>
      <c r="Y47" s="50" t="b">
        <f>ABS(X47/10000)&lt;=ABS('General Settings'!$D$22)</f>
        <v>1</v>
      </c>
      <c r="AA47" s="50" t="str">
        <f>_xll.qlMakeOIS(,SettlementDays,IF(O47="SW","1W",O47),IndexON,,FwdStart,DayCountConv,,Permanent,Trigger,ObjectOverwrite)</f>
        <v>obj_00676#0002</v>
      </c>
    </row>
    <row r="48" spans="13:27" x14ac:dyDescent="0.2">
      <c r="M48" s="94" t="s">
        <v>158</v>
      </c>
      <c r="N48" s="94"/>
      <c r="O48" s="94" t="s">
        <v>33</v>
      </c>
      <c r="P48" s="94" t="str">
        <f t="shared" si="11"/>
        <v>EUREON1Y_Quote</v>
      </c>
      <c r="Q48" s="142"/>
      <c r="R48" s="106">
        <f t="shared" si="9"/>
        <v>42269</v>
      </c>
      <c r="S48" s="106">
        <f>_xll.qlSwapStartDate(AA48)</f>
        <v>42271</v>
      </c>
      <c r="T48" s="106">
        <f>_xll.qlSwapMaturityDate(AA48)</f>
        <v>42639</v>
      </c>
      <c r="U48" s="97">
        <f>_xll.qlOvernightIndexedSwapFairRate(AA48,_xll.ohTrigger(Trigger,TriggerON))</f>
        <v>-1.6147410718341153E-3</v>
      </c>
      <c r="V48" s="97">
        <f>_xll.qlQuoteValue(P48,_xll.ohTrigger(Trigger,TriggerON))</f>
        <v>-1.6200000000000001E-3</v>
      </c>
      <c r="W48" s="97" t="b">
        <f t="shared" si="12"/>
        <v>1</v>
      </c>
      <c r="X48" s="172">
        <f t="shared" si="7"/>
        <v>5.2589281658848172E-2</v>
      </c>
      <c r="Y48" s="50" t="b">
        <f>ABS(X48/10000)&lt;=ABS('General Settings'!$D$22)</f>
        <v>1</v>
      </c>
      <c r="AA48" s="50" t="str">
        <f>_xll.qlMakeOIS(,SettlementDays,IF(O48="SW","1W",O48),IndexON,,FwdStart,DayCountConv,,Permanent,Trigger,ObjectOverwrite)</f>
        <v>obj_00683#0002</v>
      </c>
    </row>
    <row r="49" spans="13:27" x14ac:dyDescent="0.2">
      <c r="M49" s="110" t="s">
        <v>158</v>
      </c>
      <c r="N49" s="110"/>
      <c r="O49" s="110" t="s">
        <v>73</v>
      </c>
      <c r="P49" s="110" t="str">
        <f t="shared" si="11"/>
        <v>EUREON15M_Quote</v>
      </c>
      <c r="Q49" s="142"/>
      <c r="R49" s="111">
        <f t="shared" si="9"/>
        <v>42269</v>
      </c>
      <c r="S49" s="111">
        <f>_xll.qlSwapStartDate(AA49)</f>
        <v>42271</v>
      </c>
      <c r="T49" s="111">
        <f>_xll.qlSwapMaturityDate(AA49)</f>
        <v>42731</v>
      </c>
      <c r="U49" s="112">
        <f>_xll.qlOvernightIndexedSwapFairRate(AA49,_xll.ohTrigger(Trigger,TriggerON))</f>
        <v>-1.6600000000222387E-3</v>
      </c>
      <c r="V49" s="112">
        <f>_xll.qlQuoteValue(P49,_xll.ohTrigger(Trigger,TriggerON))</f>
        <v>-1.6599999999999998E-3</v>
      </c>
      <c r="W49" s="112" t="b">
        <f t="shared" si="12"/>
        <v>1</v>
      </c>
      <c r="X49" s="171">
        <f t="shared" si="7"/>
        <v>-2.223893812158817E-10</v>
      </c>
      <c r="Y49" s="50" t="b">
        <f>ABS(X49/10000)&lt;=ABS('General Settings'!$D$22)</f>
        <v>1</v>
      </c>
      <c r="AA49" s="50" t="str">
        <f>_xll.qlMakeOIS(,SettlementDays,IF(O49="SW","1W",O49),IndexON,,FwdStart,DayCountConv,,Permanent,Trigger,ObjectOverwrite)</f>
        <v>obj_0068c#0002</v>
      </c>
    </row>
    <row r="50" spans="13:27" x14ac:dyDescent="0.2">
      <c r="M50" s="110" t="s">
        <v>158</v>
      </c>
      <c r="N50" s="110"/>
      <c r="O50" s="110" t="s">
        <v>76</v>
      </c>
      <c r="P50" s="110" t="str">
        <f t="shared" si="11"/>
        <v>EUREON18M_Quote</v>
      </c>
      <c r="Q50" s="142"/>
      <c r="R50" s="111">
        <f t="shared" si="9"/>
        <v>42269</v>
      </c>
      <c r="S50" s="111">
        <f>_xll.qlSwapStartDate(AA50)</f>
        <v>42271</v>
      </c>
      <c r="T50" s="111">
        <f>_xll.qlSwapMaturityDate(AA50)</f>
        <v>42818</v>
      </c>
      <c r="U50" s="112">
        <f>_xll.qlOvernightIndexedSwapFairRate(AA50,_xll.ohTrigger(Trigger,TriggerON))</f>
        <v>-1.670000000416291E-3</v>
      </c>
      <c r="V50" s="112">
        <f>_xll.qlQuoteValue(P50,_xll.ohTrigger(Trigger,TriggerON))</f>
        <v>-1.6699999999999998E-3</v>
      </c>
      <c r="W50" s="112" t="b">
        <f t="shared" si="12"/>
        <v>1</v>
      </c>
      <c r="X50" s="171">
        <f t="shared" si="7"/>
        <v>-4.1629113350927227E-9</v>
      </c>
      <c r="Y50" s="50" t="b">
        <f>ABS(X50/10000)&lt;=ABS('General Settings'!$D$22)</f>
        <v>1</v>
      </c>
      <c r="AA50" s="50" t="str">
        <f>_xll.qlMakeOIS(,SettlementDays,IF(O50="SW","1W",O50),IndexON,,FwdStart,DayCountConv,,Permanent,Trigger,ObjectOverwrite)</f>
        <v>obj_00685#0002</v>
      </c>
    </row>
    <row r="51" spans="13:27" x14ac:dyDescent="0.2">
      <c r="M51" s="110" t="s">
        <v>158</v>
      </c>
      <c r="N51" s="110"/>
      <c r="O51" s="110" t="s">
        <v>79</v>
      </c>
      <c r="P51" s="110" t="str">
        <f t="shared" si="11"/>
        <v>EUREON21M_Quote</v>
      </c>
      <c r="Q51" s="142"/>
      <c r="R51" s="111">
        <f t="shared" si="9"/>
        <v>42269</v>
      </c>
      <c r="S51" s="111">
        <f>_xll.qlSwapStartDate(AA51)</f>
        <v>42271</v>
      </c>
      <c r="T51" s="111">
        <f>_xll.qlSwapMaturityDate(AA51)</f>
        <v>42912</v>
      </c>
      <c r="U51" s="112">
        <f>_xll.qlOvernightIndexedSwapFairRate(AA51,_xll.ohTrigger(Trigger,TriggerON))</f>
        <v>-1.6400000006378103E-3</v>
      </c>
      <c r="V51" s="112">
        <f>_xll.qlQuoteValue(P51,_xll.ohTrigger(Trigger,TriggerON))</f>
        <v>-1.64E-3</v>
      </c>
      <c r="W51" s="112" t="b">
        <f t="shared" si="12"/>
        <v>1</v>
      </c>
      <c r="X51" s="171">
        <f t="shared" si="7"/>
        <v>-6.378103340615171E-9</v>
      </c>
      <c r="Y51" s="50" t="b">
        <f>ABS(X51/10000)&lt;=ABS('General Settings'!$D$22)</f>
        <v>1</v>
      </c>
      <c r="AA51" s="50" t="str">
        <f>_xll.qlMakeOIS(,SettlementDays,IF(O51="SW","1W",O51),IndexON,,FwdStart,DayCountConv,,Permanent,Trigger,ObjectOverwrite)</f>
        <v>obj_0068a#0002</v>
      </c>
    </row>
    <row r="52" spans="13:27" x14ac:dyDescent="0.2">
      <c r="M52" s="110" t="s">
        <v>158</v>
      </c>
      <c r="N52" s="110"/>
      <c r="O52" s="110" t="s">
        <v>82</v>
      </c>
      <c r="P52" s="110" t="str">
        <f t="shared" si="11"/>
        <v>EUREON2Y_Quote</v>
      </c>
      <c r="Q52" s="142"/>
      <c r="R52" s="111">
        <f t="shared" si="9"/>
        <v>42269</v>
      </c>
      <c r="S52" s="111">
        <f>_xll.qlSwapStartDate(AA52)</f>
        <v>42271</v>
      </c>
      <c r="T52" s="111">
        <f>_xll.qlSwapMaturityDate(AA52)</f>
        <v>43003</v>
      </c>
      <c r="U52" s="112">
        <f>_xll.qlOvernightIndexedSwapFairRate(AA52,_xll.ohTrigger(Trigger,TriggerON))</f>
        <v>-1.590000000037137E-3</v>
      </c>
      <c r="V52" s="112">
        <f>_xll.qlQuoteValue(P52,_xll.ohTrigger(Trigger,TriggerON))</f>
        <v>-1.5900000000000001E-3</v>
      </c>
      <c r="W52" s="112" t="b">
        <f t="shared" si="12"/>
        <v>1</v>
      </c>
      <c r="X52" s="171">
        <f t="shared" si="7"/>
        <v>-3.7136960173711486E-10</v>
      </c>
      <c r="Y52" s="50" t="b">
        <f>ABS(X52/10000)&lt;=ABS('General Settings'!$D$22)</f>
        <v>1</v>
      </c>
      <c r="AA52" s="50" t="str">
        <f>_xll.qlMakeOIS(,SettlementDays,IF(O52="SW","1W",O52),IndexON,,FwdStart,DayCountConv,,Permanent,Trigger,ObjectOverwrite)</f>
        <v>obj_00671#0002</v>
      </c>
    </row>
    <row r="53" spans="13:27" x14ac:dyDescent="0.2">
      <c r="M53" s="110" t="s">
        <v>158</v>
      </c>
      <c r="N53" s="110"/>
      <c r="O53" s="110" t="s">
        <v>83</v>
      </c>
      <c r="P53" s="110" t="str">
        <f t="shared" si="11"/>
        <v>EUREON3Y_Quote</v>
      </c>
      <c r="Q53" s="142"/>
      <c r="R53" s="111">
        <f t="shared" si="9"/>
        <v>42269</v>
      </c>
      <c r="S53" s="111">
        <f>_xll.qlSwapStartDate(AA53)</f>
        <v>42271</v>
      </c>
      <c r="T53" s="111">
        <f>_xll.qlSwapMaturityDate(AA53)</f>
        <v>43367</v>
      </c>
      <c r="U53" s="112">
        <f>_xll.qlOvernightIndexedSwapFairRate(AA53,_xll.ohTrigger(Trigger,TriggerON))</f>
        <v>-1.0700000000594752E-3</v>
      </c>
      <c r="V53" s="112">
        <f>_xll.qlQuoteValue(P53,_xll.ohTrigger(Trigger,TriggerON))</f>
        <v>-1.0699999999999998E-3</v>
      </c>
      <c r="W53" s="112" t="b">
        <f t="shared" si="12"/>
        <v>1</v>
      </c>
      <c r="X53" s="171">
        <f t="shared" si="7"/>
        <v>-5.9475428054733825E-10</v>
      </c>
      <c r="Y53" s="50" t="b">
        <f>ABS(X53/10000)&lt;=ABS('General Settings'!$D$22)</f>
        <v>1</v>
      </c>
      <c r="AA53" s="50" t="str">
        <f>_xll.qlMakeOIS(,SettlementDays,IF(O53="SW","1W",O53),IndexON,,FwdStart,DayCountConv,,Permanent,Trigger,ObjectOverwrite)</f>
        <v>obj_00681#0002</v>
      </c>
    </row>
    <row r="54" spans="13:27" x14ac:dyDescent="0.2">
      <c r="M54" s="110" t="s">
        <v>158</v>
      </c>
      <c r="N54" s="110"/>
      <c r="O54" s="110" t="s">
        <v>84</v>
      </c>
      <c r="P54" s="110" t="str">
        <f t="shared" si="11"/>
        <v>EUREON4Y_Quote</v>
      </c>
      <c r="Q54" s="142"/>
      <c r="R54" s="111">
        <f t="shared" si="9"/>
        <v>42269</v>
      </c>
      <c r="S54" s="111">
        <f>_xll.qlSwapStartDate(AA54)</f>
        <v>42271</v>
      </c>
      <c r="T54" s="111">
        <f>_xll.qlSwapMaturityDate(AA54)</f>
        <v>43732</v>
      </c>
      <c r="U54" s="112">
        <f>_xll.qlOvernightIndexedSwapFairRate(AA54,_xll.ohTrigger(Trigger,TriggerON))</f>
        <v>-1.3000000000003639E-4</v>
      </c>
      <c r="V54" s="112">
        <f>_xll.qlQuoteValue(P54,_xll.ohTrigger(Trigger,TriggerON))</f>
        <v>-1.2999999999999999E-4</v>
      </c>
      <c r="W54" s="112" t="b">
        <f t="shared" si="12"/>
        <v>1</v>
      </c>
      <c r="X54" s="171">
        <f t="shared" si="7"/>
        <v>-3.6402087941200811E-13</v>
      </c>
      <c r="Y54" s="50" t="b">
        <f>ABS(X54/10000)&lt;=ABS('General Settings'!$D$22)</f>
        <v>1</v>
      </c>
      <c r="AA54" s="50" t="str">
        <f>_xll.qlMakeOIS(,SettlementDays,IF(O54="SW","1W",O54),IndexON,,FwdStart,DayCountConv,,Permanent,Trigger,ObjectOverwrite)</f>
        <v>obj_0067b#0002</v>
      </c>
    </row>
    <row r="55" spans="13:27" x14ac:dyDescent="0.2">
      <c r="M55" s="110" t="s">
        <v>158</v>
      </c>
      <c r="N55" s="110"/>
      <c r="O55" s="110" t="s">
        <v>85</v>
      </c>
      <c r="P55" s="110" t="str">
        <f t="shared" si="11"/>
        <v>EUREON5Y_Quote</v>
      </c>
      <c r="Q55" s="142"/>
      <c r="R55" s="111">
        <f t="shared" si="9"/>
        <v>42269</v>
      </c>
      <c r="S55" s="111">
        <f>_xll.qlSwapStartDate(AA55)</f>
        <v>42271</v>
      </c>
      <c r="T55" s="111">
        <f>_xll.qlSwapMaturityDate(AA55)</f>
        <v>44098</v>
      </c>
      <c r="U55" s="112">
        <f>_xll.qlOvernightIndexedSwapFairRate(AA55,_xll.ohTrigger(Trigger,TriggerON))</f>
        <v>1.009999999999989E-3</v>
      </c>
      <c r="V55" s="112">
        <f>_xll.qlQuoteValue(P55,_xll.ohTrigger(Trigger,TriggerON))</f>
        <v>1.0099999999999998E-3</v>
      </c>
      <c r="W55" s="112" t="b">
        <f t="shared" si="12"/>
        <v>1</v>
      </c>
      <c r="X55" s="171">
        <f t="shared" si="7"/>
        <v>-1.0842021724855044E-13</v>
      </c>
      <c r="Y55" s="50" t="b">
        <f>ABS(X55/10000)&lt;=ABS('General Settings'!$D$22)</f>
        <v>1</v>
      </c>
      <c r="AA55" s="50" t="str">
        <f>_xll.qlMakeOIS(,SettlementDays,IF(O55="SW","1W",O55),IndexON,,FwdStart,DayCountConv,,Permanent,Trigger,ObjectOverwrite)</f>
        <v>obj_0066f#0002</v>
      </c>
    </row>
    <row r="56" spans="13:27" x14ac:dyDescent="0.2">
      <c r="M56" s="110" t="s">
        <v>158</v>
      </c>
      <c r="N56" s="110"/>
      <c r="O56" s="110" t="s">
        <v>86</v>
      </c>
      <c r="P56" s="110" t="str">
        <f t="shared" si="11"/>
        <v>EUREON6Y_Quote</v>
      </c>
      <c r="Q56" s="142"/>
      <c r="R56" s="111">
        <f t="shared" si="9"/>
        <v>42269</v>
      </c>
      <c r="S56" s="111">
        <f>_xll.qlSwapStartDate(AA56)</f>
        <v>42271</v>
      </c>
      <c r="T56" s="111">
        <f>_xll.qlSwapMaturityDate(AA56)</f>
        <v>44463</v>
      </c>
      <c r="U56" s="112">
        <f>_xll.qlOvernightIndexedSwapFairRate(AA56,_xll.ohTrigger(Trigger,TriggerON))</f>
        <v>2.3600000000000136E-3</v>
      </c>
      <c r="V56" s="112">
        <f>_xll.qlQuoteValue(P56,_xll.ohTrigger(Trigger,TriggerON))</f>
        <v>2.3599999999999997E-3</v>
      </c>
      <c r="W56" s="112" t="b">
        <f t="shared" si="12"/>
        <v>1</v>
      </c>
      <c r="X56" s="171">
        <f t="shared" si="7"/>
        <v>1.3877787807814457E-13</v>
      </c>
      <c r="Y56" s="50" t="b">
        <f>ABS(X56/10000)&lt;=ABS('General Settings'!$D$22)</f>
        <v>1</v>
      </c>
      <c r="AA56" s="50" t="str">
        <f>_xll.qlMakeOIS(,SettlementDays,IF(O56="SW","1W",O56),IndexON,,FwdStart,DayCountConv,,Permanent,Trigger,ObjectOverwrite)</f>
        <v>obj_0067a#0002</v>
      </c>
    </row>
    <row r="57" spans="13:27" x14ac:dyDescent="0.2">
      <c r="M57" s="110" t="s">
        <v>158</v>
      </c>
      <c r="N57" s="110"/>
      <c r="O57" s="110" t="s">
        <v>87</v>
      </c>
      <c r="P57" s="110" t="str">
        <f t="shared" si="11"/>
        <v>EUREON7Y_Quote</v>
      </c>
      <c r="Q57" s="142"/>
      <c r="R57" s="111">
        <f t="shared" si="9"/>
        <v>42269</v>
      </c>
      <c r="S57" s="111">
        <f>_xll.qlSwapStartDate(AA57)</f>
        <v>42271</v>
      </c>
      <c r="T57" s="111">
        <f>_xll.qlSwapMaturityDate(AA57)</f>
        <v>44830</v>
      </c>
      <c r="U57" s="112">
        <f>_xll.qlOvernightIndexedSwapFairRate(AA57,_xll.ohTrigger(Trigger,TriggerON))</f>
        <v>3.7699999999999479E-3</v>
      </c>
      <c r="V57" s="112">
        <f>_xll.qlQuoteValue(P57,_xll.ohTrigger(Trigger,TriggerON))</f>
        <v>3.7699999999999999E-3</v>
      </c>
      <c r="W57" s="112" t="b">
        <f t="shared" si="12"/>
        <v>1</v>
      </c>
      <c r="X57" s="171">
        <f t="shared" si="7"/>
        <v>-5.2041704279304213E-13</v>
      </c>
      <c r="Y57" s="50" t="b">
        <f>ABS(X57/10000)&lt;=ABS('General Settings'!$D$22)</f>
        <v>1</v>
      </c>
      <c r="AA57" s="50" t="str">
        <f>_xll.qlMakeOIS(,SettlementDays,IF(O57="SW","1W",O57),IndexON,,FwdStart,DayCountConv,,Permanent,Trigger,ObjectOverwrite)</f>
        <v>obj_0066d#0002</v>
      </c>
    </row>
    <row r="58" spans="13:27" x14ac:dyDescent="0.2">
      <c r="M58" s="110" t="s">
        <v>158</v>
      </c>
      <c r="N58" s="110"/>
      <c r="O58" s="110" t="s">
        <v>88</v>
      </c>
      <c r="P58" s="110" t="str">
        <f t="shared" si="11"/>
        <v>EUREON8Y_Quote</v>
      </c>
      <c r="Q58" s="142"/>
      <c r="R58" s="111">
        <f t="shared" si="9"/>
        <v>42269</v>
      </c>
      <c r="S58" s="111">
        <f>_xll.qlSwapStartDate(AA58)</f>
        <v>42271</v>
      </c>
      <c r="T58" s="111">
        <f>_xll.qlSwapMaturityDate(AA58)</f>
        <v>45194</v>
      </c>
      <c r="U58" s="112">
        <f>_xll.qlOvernightIndexedSwapFairRate(AA58,_xll.ohTrigger(Trigger,TriggerON))</f>
        <v>5.1299999999998699E-3</v>
      </c>
      <c r="V58" s="112">
        <f>_xll.qlQuoteValue(P58,_xll.ohTrigger(Trigger,TriggerON))</f>
        <v>5.13E-3</v>
      </c>
      <c r="W58" s="112" t="b">
        <f t="shared" si="12"/>
        <v>1</v>
      </c>
      <c r="X58" s="171">
        <f t="shared" si="7"/>
        <v>-1.3010426069826053E-12</v>
      </c>
      <c r="Y58" s="50" t="b">
        <f>ABS(X58/10000)&lt;=ABS('General Settings'!$D$22)</f>
        <v>1</v>
      </c>
      <c r="AA58" s="50" t="str">
        <f>_xll.qlMakeOIS(,SettlementDays,IF(O58="SW","1W",O58),IndexON,,FwdStart,DayCountConv,,Permanent,Trigger,ObjectOverwrite)</f>
        <v>obj_00674#0002</v>
      </c>
    </row>
    <row r="59" spans="13:27" x14ac:dyDescent="0.2">
      <c r="M59" s="110" t="s">
        <v>158</v>
      </c>
      <c r="N59" s="110"/>
      <c r="O59" s="110" t="s">
        <v>89</v>
      </c>
      <c r="P59" s="110" t="str">
        <f t="shared" si="11"/>
        <v>EUREON9Y_Quote</v>
      </c>
      <c r="Q59" s="142"/>
      <c r="R59" s="111">
        <f t="shared" si="9"/>
        <v>42269</v>
      </c>
      <c r="S59" s="111">
        <f>_xll.qlSwapStartDate(AA59)</f>
        <v>42271</v>
      </c>
      <c r="T59" s="111">
        <f>_xll.qlSwapMaturityDate(AA59)</f>
        <v>45559</v>
      </c>
      <c r="U59" s="112">
        <f>_xll.qlOvernightIndexedSwapFairRate(AA59,_xll.ohTrigger(Trigger,TriggerON))</f>
        <v>6.3799999999999534E-3</v>
      </c>
      <c r="V59" s="112">
        <f>_xll.qlQuoteValue(P59,_xll.ohTrigger(Trigger,TriggerON))</f>
        <v>6.3800000000000003E-3</v>
      </c>
      <c r="W59" s="112" t="b">
        <f t="shared" si="12"/>
        <v>1</v>
      </c>
      <c r="X59" s="171">
        <f t="shared" si="7"/>
        <v>-4.6837533851373792E-13</v>
      </c>
      <c r="Y59" s="50" t="b">
        <f>ABS(X59/10000)&lt;=ABS('General Settings'!$D$22)</f>
        <v>1</v>
      </c>
      <c r="AA59" s="50" t="str">
        <f>_xll.qlMakeOIS(,SettlementDays,IF(O59="SW","1W",O59),IndexON,,FwdStart,DayCountConv,,Permanent,Trigger,ObjectOverwrite)</f>
        <v>obj_0066b#0002</v>
      </c>
    </row>
    <row r="60" spans="13:27" x14ac:dyDescent="0.2">
      <c r="M60" s="110" t="s">
        <v>158</v>
      </c>
      <c r="N60" s="110"/>
      <c r="O60" s="110" t="s">
        <v>90</v>
      </c>
      <c r="P60" s="110" t="str">
        <f t="shared" si="11"/>
        <v>EUREON10Y_Quote</v>
      </c>
      <c r="Q60" s="142"/>
      <c r="R60" s="111">
        <f t="shared" si="9"/>
        <v>42269</v>
      </c>
      <c r="S60" s="111">
        <f>_xll.qlSwapStartDate(AA60)</f>
        <v>42271</v>
      </c>
      <c r="T60" s="111">
        <f>_xll.qlSwapMaturityDate(AA60)</f>
        <v>45924</v>
      </c>
      <c r="U60" s="112">
        <f>_xll.qlOvernightIndexedSwapFairRate(AA60,_xll.ohTrigger(Trigger,TriggerON))</f>
        <v>7.4999999999998696E-3</v>
      </c>
      <c r="V60" s="112">
        <f>_xll.qlQuoteValue(P60,_xll.ohTrigger(Trigger,TriggerON))</f>
        <v>7.4999999999999997E-3</v>
      </c>
      <c r="W60" s="112" t="b">
        <f t="shared" si="12"/>
        <v>1</v>
      </c>
      <c r="X60" s="171">
        <f t="shared" si="7"/>
        <v>-1.3010426069826053E-12</v>
      </c>
      <c r="Y60" s="50" t="b">
        <f>ABS(X60/10000)&lt;=ABS('General Settings'!$D$22)</f>
        <v>1</v>
      </c>
      <c r="AA60" s="50" t="str">
        <f>_xll.qlMakeOIS(,SettlementDays,IF(O60="SW","1W",O60),IndexON,,FwdStart,DayCountConv,,Permanent,Trigger,ObjectOverwrite)</f>
        <v>obj_0068d#0002</v>
      </c>
    </row>
    <row r="61" spans="13:27" x14ac:dyDescent="0.2">
      <c r="M61" s="110" t="s">
        <v>158</v>
      </c>
      <c r="N61" s="110"/>
      <c r="O61" s="110" t="s">
        <v>116</v>
      </c>
      <c r="P61" s="110" t="str">
        <f t="shared" si="11"/>
        <v>EUREON11Y_Quote</v>
      </c>
      <c r="Q61" s="142"/>
      <c r="R61" s="111">
        <f t="shared" si="9"/>
        <v>42269</v>
      </c>
      <c r="S61" s="111">
        <f>_xll.qlSwapStartDate(AA61)</f>
        <v>42271</v>
      </c>
      <c r="T61" s="111">
        <f>_xll.qlSwapMaturityDate(AA61)</f>
        <v>46289</v>
      </c>
      <c r="U61" s="112">
        <f>_xll.qlOvernightIndexedSwapFairRate(AA61,_xll.ohTrigger(Trigger,TriggerON))</f>
        <v>8.5199999999998159E-3</v>
      </c>
      <c r="V61" s="112">
        <f>_xll.qlQuoteValue(P61,_xll.ohTrigger(Trigger,TriggerON))</f>
        <v>8.5199999999999981E-3</v>
      </c>
      <c r="W61" s="112" t="b">
        <f t="shared" si="12"/>
        <v>1</v>
      </c>
      <c r="X61" s="171">
        <f t="shared" si="7"/>
        <v>-1.8214596497756474E-12</v>
      </c>
      <c r="Y61" s="50" t="b">
        <f>ABS(X61/10000)&lt;=ABS('General Settings'!$D$22)</f>
        <v>1</v>
      </c>
      <c r="AA61" s="50" t="str">
        <f>_xll.qlMakeOIS(,SettlementDays,IF(O61="SW","1W",O61),IndexON,,FwdStart,DayCountConv,,Permanent,Trigger,ObjectOverwrite)</f>
        <v>obj_00689#0002</v>
      </c>
    </row>
    <row r="62" spans="13:27" x14ac:dyDescent="0.2">
      <c r="M62" s="110" t="s">
        <v>158</v>
      </c>
      <c r="N62" s="110"/>
      <c r="O62" s="110" t="s">
        <v>91</v>
      </c>
      <c r="P62" s="110" t="str">
        <f t="shared" si="11"/>
        <v>EUREON12Y_Quote</v>
      </c>
      <c r="Q62" s="142"/>
      <c r="R62" s="111">
        <f t="shared" si="9"/>
        <v>42269</v>
      </c>
      <c r="S62" s="111">
        <f>_xll.qlSwapStartDate(AA62)</f>
        <v>42271</v>
      </c>
      <c r="T62" s="111">
        <f>_xll.qlSwapMaturityDate(AA62)</f>
        <v>46654</v>
      </c>
      <c r="U62" s="112">
        <f>_xll.qlOvernightIndexedSwapFairRate(AA62,_xll.ohTrigger(Trigger,TriggerON))</f>
        <v>9.4299999999997233E-3</v>
      </c>
      <c r="V62" s="112">
        <f>_xll.qlQuoteValue(P62,_xll.ohTrigger(Trigger,TriggerON))</f>
        <v>9.4300000000000009E-3</v>
      </c>
      <c r="W62" s="112" t="b">
        <f t="shared" si="12"/>
        <v>1</v>
      </c>
      <c r="X62" s="171">
        <f t="shared" si="7"/>
        <v>-2.7755575615628914E-12</v>
      </c>
      <c r="Y62" s="50" t="b">
        <f>ABS(X62/10000)&lt;=ABS('General Settings'!$D$22)</f>
        <v>1</v>
      </c>
      <c r="AA62" s="50" t="str">
        <f>_xll.qlMakeOIS(,SettlementDays,IF(O62="SW","1W",O62),IndexON,,FwdStart,DayCountConv,,Permanent,Trigger,ObjectOverwrite)</f>
        <v>obj_00677#0002</v>
      </c>
    </row>
    <row r="63" spans="13:27" x14ac:dyDescent="0.2">
      <c r="M63" s="110" t="s">
        <v>158</v>
      </c>
      <c r="N63" s="110"/>
      <c r="O63" s="110" t="s">
        <v>92</v>
      </c>
      <c r="P63" s="110" t="str">
        <f t="shared" si="11"/>
        <v>EUREON15Y_Quote</v>
      </c>
      <c r="Q63" s="142"/>
      <c r="R63" s="111">
        <f t="shared" si="9"/>
        <v>42269</v>
      </c>
      <c r="S63" s="111">
        <f>_xll.qlSwapStartDate(AA63)</f>
        <v>42271</v>
      </c>
      <c r="T63" s="111">
        <f>_xll.qlSwapMaturityDate(AA63)</f>
        <v>47750</v>
      </c>
      <c r="U63" s="112">
        <f>_xll.qlOvernightIndexedSwapFairRate(AA63,_xll.ohTrigger(Trigger,TriggerON))</f>
        <v>1.1520000000047529E-2</v>
      </c>
      <c r="V63" s="112">
        <f>_xll.qlQuoteValue(P63,_xll.ohTrigger(Trigger,TriggerON))</f>
        <v>1.1520000000000001E-2</v>
      </c>
      <c r="W63" s="112" t="b">
        <f t="shared" si="12"/>
        <v>1</v>
      </c>
      <c r="X63" s="171">
        <f t="shared" si="7"/>
        <v>4.7527953794812561E-10</v>
      </c>
      <c r="Y63" s="50" t="b">
        <f>ABS(X63/10000)&lt;=ABS('General Settings'!$D$22)</f>
        <v>1</v>
      </c>
      <c r="AA63" s="50" t="str">
        <f>_xll.qlMakeOIS(,SettlementDays,IF(O63="SW","1W",O63),IndexON,,FwdStart,DayCountConv,,Permanent,Trigger,ObjectOverwrite)</f>
        <v>obj_0067e#0002</v>
      </c>
    </row>
    <row r="64" spans="13:27" x14ac:dyDescent="0.2">
      <c r="M64" s="110" t="s">
        <v>158</v>
      </c>
      <c r="N64" s="110"/>
      <c r="O64" s="110" t="s">
        <v>93</v>
      </c>
      <c r="P64" s="110" t="str">
        <f t="shared" si="11"/>
        <v>EUREON20Y_Quote</v>
      </c>
      <c r="Q64" s="142"/>
      <c r="R64" s="111">
        <f t="shared" si="9"/>
        <v>42269</v>
      </c>
      <c r="S64" s="111">
        <f>_xll.qlSwapStartDate(AA64)</f>
        <v>42271</v>
      </c>
      <c r="T64" s="111">
        <f>_xll.qlSwapMaturityDate(AA64)</f>
        <v>49576</v>
      </c>
      <c r="U64" s="112">
        <f>_xll.qlOvernightIndexedSwapFairRate(AA64,_xll.ohTrigger(Trigger,TriggerON))</f>
        <v>1.3330000000162278E-2</v>
      </c>
      <c r="V64" s="112">
        <f>_xll.qlQuoteValue(P64,_xll.ohTrigger(Trigger,TriggerON))</f>
        <v>1.333E-2</v>
      </c>
      <c r="W64" s="112" t="b">
        <f t="shared" si="12"/>
        <v>1</v>
      </c>
      <c r="X64" s="171">
        <f t="shared" si="7"/>
        <v>1.6227817700720237E-9</v>
      </c>
      <c r="Y64" s="50" t="b">
        <f>ABS(X64/10000)&lt;=ABS('General Settings'!$D$22)</f>
        <v>1</v>
      </c>
      <c r="AA64" s="50" t="str">
        <f>_xll.qlMakeOIS(,SettlementDays,IF(O64="SW","1W",O64),IndexON,,FwdStart,DayCountConv,,Permanent,Trigger,ObjectOverwrite)</f>
        <v>obj_00672#0002</v>
      </c>
    </row>
    <row r="65" spans="10:27" x14ac:dyDescent="0.2">
      <c r="M65" s="110" t="s">
        <v>158</v>
      </c>
      <c r="N65" s="110"/>
      <c r="O65" s="110" t="s">
        <v>94</v>
      </c>
      <c r="P65" s="110" t="str">
        <f t="shared" si="11"/>
        <v>EUREON25Y_Quote</v>
      </c>
      <c r="Q65" s="142"/>
      <c r="R65" s="111">
        <f t="shared" si="9"/>
        <v>42269</v>
      </c>
      <c r="S65" s="111">
        <f>_xll.qlSwapStartDate(AA65)</f>
        <v>42271</v>
      </c>
      <c r="T65" s="111">
        <f>_xll.qlSwapMaturityDate(AA65)</f>
        <v>51403</v>
      </c>
      <c r="U65" s="112">
        <f>_xll.qlOvernightIndexedSwapFairRate(AA65,_xll.ohTrigger(Trigger,TriggerON))</f>
        <v>1.3920000000020595E-2</v>
      </c>
      <c r="V65" s="112">
        <f>_xll.qlQuoteValue(P65,_xll.ohTrigger(Trigger,TriggerON))</f>
        <v>1.3919999999999998E-2</v>
      </c>
      <c r="W65" s="112" t="b">
        <f t="shared" si="12"/>
        <v>1</v>
      </c>
      <c r="X65" s="171">
        <f t="shared" si="7"/>
        <v>2.0596371830272631E-10</v>
      </c>
      <c r="Y65" s="50" t="b">
        <f>ABS(X65/10000)&lt;=ABS('General Settings'!$D$22)</f>
        <v>1</v>
      </c>
      <c r="AA65" s="50" t="str">
        <f>_xll.qlMakeOIS(,SettlementDays,IF(O65="SW","1W",O65),IndexON,,FwdStart,DayCountConv,,Permanent,Trigger,ObjectOverwrite)</f>
        <v>obj_00678#0002</v>
      </c>
    </row>
    <row r="66" spans="10:27" x14ac:dyDescent="0.2">
      <c r="M66" s="110" t="s">
        <v>158</v>
      </c>
      <c r="N66" s="110"/>
      <c r="O66" s="110" t="s">
        <v>96</v>
      </c>
      <c r="P66" s="110" t="str">
        <f t="shared" ref="P66:P69" si="13">Currency&amp;M66&amp;O66&amp;QuoteSuffix</f>
        <v>EUREON30Y_Quote</v>
      </c>
      <c r="Q66" s="142"/>
      <c r="R66" s="111">
        <f t="shared" ref="R66:R69" si="14">EvaluationDate</f>
        <v>42269</v>
      </c>
      <c r="S66" s="111">
        <f>_xll.qlSwapStartDate(AA66)</f>
        <v>42271</v>
      </c>
      <c r="T66" s="111">
        <f>_xll.qlSwapMaturityDate(AA66)</f>
        <v>53230</v>
      </c>
      <c r="U66" s="112">
        <f>_xll.qlOvernightIndexedSwapFairRate(AA66,_xll.ohTrigger(Trigger,TriggerON))</f>
        <v>1.4150000000009121E-2</v>
      </c>
      <c r="V66" s="112">
        <f>_xll.qlQuoteValue(P66,_xll.ohTrigger(Trigger,TriggerON))</f>
        <v>1.4150000000000001E-2</v>
      </c>
      <c r="W66" s="112" t="b">
        <f t="shared" ref="W66:W69" si="15">NOT(ISERROR(V66))</f>
        <v>1</v>
      </c>
      <c r="X66" s="171">
        <f t="shared" si="7"/>
        <v>9.1194413132100749E-11</v>
      </c>
      <c r="Y66" s="50" t="b">
        <f>ABS(X66/10000)&lt;=ABS('General Settings'!$D$22)</f>
        <v>1</v>
      </c>
      <c r="AA66" s="50" t="str">
        <f>_xll.qlMakeOIS(,SettlementDays,IF(O66="SW","1W",O66),IndexON,,FwdStart,DayCountConv,,Permanent,Trigger,ObjectOverwrite)</f>
        <v>obj_00680#0002</v>
      </c>
    </row>
    <row r="67" spans="10:27" x14ac:dyDescent="0.2">
      <c r="M67" s="110" t="s">
        <v>158</v>
      </c>
      <c r="N67" s="110"/>
      <c r="O67" s="110" t="s">
        <v>98</v>
      </c>
      <c r="P67" s="110" t="str">
        <f t="shared" si="13"/>
        <v>EUREON40Y_Quote</v>
      </c>
      <c r="Q67" s="142"/>
      <c r="R67" s="111">
        <f t="shared" si="14"/>
        <v>42269</v>
      </c>
      <c r="S67" s="111">
        <f>_xll.qlSwapStartDate(AA67)</f>
        <v>42271</v>
      </c>
      <c r="T67" s="111">
        <f>_xll.qlSwapMaturityDate(AA67)</f>
        <v>56881</v>
      </c>
      <c r="U67" s="112">
        <f>_xll.qlOvernightIndexedSwapFairRate(AA67,_xll.ohTrigger(Trigger,TriggerON))</f>
        <v>1.4469999999529E-2</v>
      </c>
      <c r="V67" s="112">
        <f>_xll.qlQuoteValue(P67,_xll.ohTrigger(Trigger,TriggerON))</f>
        <v>1.447E-2</v>
      </c>
      <c r="W67" s="112" t="b">
        <f t="shared" si="15"/>
        <v>1</v>
      </c>
      <c r="X67" s="171">
        <f t="shared" si="7"/>
        <v>-4.7099997513289082E-9</v>
      </c>
      <c r="Y67" s="50" t="b">
        <f>ABS(X67/10000)&lt;=ABS('General Settings'!$D$22)</f>
        <v>1</v>
      </c>
      <c r="AA67" s="50" t="str">
        <f>_xll.qlMakeOIS(,SettlementDays,IF(O67="SW","1W",O67),IndexON,,FwdStart,DayCountConv,,Permanent,Trigger,ObjectOverwrite)</f>
        <v>obj_00675#0002</v>
      </c>
    </row>
    <row r="68" spans="10:27" x14ac:dyDescent="0.2">
      <c r="M68" s="110" t="s">
        <v>158</v>
      </c>
      <c r="N68" s="110"/>
      <c r="O68" s="110" t="s">
        <v>99</v>
      </c>
      <c r="P68" s="110" t="str">
        <f t="shared" si="13"/>
        <v>EUREON50Y_Quote</v>
      </c>
      <c r="Q68" s="142"/>
      <c r="R68" s="111">
        <f t="shared" si="14"/>
        <v>42269</v>
      </c>
      <c r="S68" s="111">
        <f>_xll.qlSwapStartDate(AA68)</f>
        <v>42271</v>
      </c>
      <c r="T68" s="111">
        <f>_xll.qlSwapMaturityDate(AA68)</f>
        <v>60534</v>
      </c>
      <c r="U68" s="112">
        <f>_xll.qlOvernightIndexedSwapFairRate(AA68,_xll.ohTrigger(Trigger,TriggerON))</f>
        <v>1.4189999999781176E-2</v>
      </c>
      <c r="V68" s="112">
        <f>_xll.qlQuoteValue(P68,_xll.ohTrigger(Trigger,TriggerON))</f>
        <v>1.4190000000000001E-2</v>
      </c>
      <c r="W68" s="112" t="b">
        <f t="shared" si="15"/>
        <v>1</v>
      </c>
      <c r="X68" s="171">
        <f t="shared" si="7"/>
        <v>-2.1882495815361835E-9</v>
      </c>
      <c r="Y68" s="50" t="b">
        <f>ABS(X68/10000)&lt;=ABS('General Settings'!$D$22)</f>
        <v>1</v>
      </c>
      <c r="AA68" s="50" t="str">
        <f>_xll.qlMakeOIS(,SettlementDays,IF(O68="SW","1W",O68),IndexON,,FwdStart,DayCountConv,,Permanent,Trigger,ObjectOverwrite)</f>
        <v>obj_00670#0002</v>
      </c>
    </row>
    <row r="69" spans="10:27" x14ac:dyDescent="0.2">
      <c r="M69" s="114" t="s">
        <v>158</v>
      </c>
      <c r="N69" s="114"/>
      <c r="O69" s="114" t="s">
        <v>130</v>
      </c>
      <c r="P69" s="114" t="str">
        <f t="shared" si="13"/>
        <v>EUREON60Y_Quote</v>
      </c>
      <c r="Q69" s="143"/>
      <c r="R69" s="115">
        <f t="shared" si="14"/>
        <v>42269</v>
      </c>
      <c r="S69" s="115">
        <f>_xll.qlSwapStartDate(AA69)</f>
        <v>42271</v>
      </c>
      <c r="T69" s="115">
        <f>_xll.qlSwapMaturityDate(AA69)</f>
        <v>64186</v>
      </c>
      <c r="U69" s="116">
        <f>_xll.qlOvernightIndexedSwapFairRate(AA69,_xll.ohTrigger(Trigger,TriggerON))</f>
        <v>1.4149999999890979E-2</v>
      </c>
      <c r="V69" s="116">
        <f>_xll.qlQuoteValue(P69,_xll.ohTrigger(Trigger,TriggerON))</f>
        <v>1.4150000000000001E-2</v>
      </c>
      <c r="W69" s="116" t="b">
        <f t="shared" si="15"/>
        <v>1</v>
      </c>
      <c r="X69" s="173">
        <f t="shared" si="7"/>
        <v>-1.090221662947144E-9</v>
      </c>
      <c r="Y69" s="51" t="b">
        <f>ABS(X69/10000)&lt;=ABS('General Settings'!$D$22)</f>
        <v>1</v>
      </c>
      <c r="AA69" s="51" t="str">
        <f>_xll.qlMakeOIS(,SettlementDays,IF(O69="SW","1W",O69),IndexON,,FwdStart,DayCountConv,,Permanent,Trigger,ObjectOverwrite)</f>
        <v>obj_0067f#0002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9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59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42247</v>
      </c>
      <c r="E3" s="73">
        <f t="shared" ref="E3:E16" si="0">EDATE(SettlementDate,$B3)</f>
        <v>42637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-1.4555011630526615E-3</v>
      </c>
      <c r="H3" s="53">
        <f>IF(G3&gt;=0,ROUNDDOWN(G3*10,2)/10,ROUNDUP(G3*10,2)/10)</f>
        <v>-2E-3</v>
      </c>
      <c r="I3" s="82">
        <f>MAX(_xll.ohPack(Data!$J$4:INDEX(Fwd1M,MATCH(E3+1,SettlementDates,1),1)))</f>
        <v>-1.0299999999482945E-3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60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43002</v>
      </c>
      <c r="F4" s="77">
        <f t="shared" si="1"/>
        <v>3</v>
      </c>
      <c r="G4" s="83">
        <f>MIN(_xll.ohPack(Data!$J$4:INDEX(Fwd1M,MATCH(E4+1,SettlementDates,1),1)))</f>
        <v>-1.4555011630526615E-3</v>
      </c>
      <c r="H4" s="54">
        <f t="shared" ref="H4:H16" si="4">IF(G4&gt;=0,ROUNDDOWN(G4*10,2)/10,ROUNDUP(G4*10,2)/10)</f>
        <v>-2E-3</v>
      </c>
      <c r="I4" s="83">
        <f>MAX(_xll.ohPack(Data!$J$4:INDEX(Fwd1M,MATCH(E4+1,SettlementDates,1),1)))</f>
        <v>-4.0517362919301192E-4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60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44098</v>
      </c>
      <c r="F5" s="77">
        <f t="shared" si="1"/>
        <v>6</v>
      </c>
      <c r="G5" s="83">
        <f>MIN(_xll.ohPack(Data!$J$4:INDEX(Fwd1M,MATCH(E5+1,SettlementDates,1),1)))</f>
        <v>-1.4555011630526615E-3</v>
      </c>
      <c r="H5" s="54">
        <f t="shared" si="4"/>
        <v>-2E-3</v>
      </c>
      <c r="I5" s="83">
        <f>MAX(_xll.ohPack(Data!$J$4:INDEX(Fwd1M,MATCH(E5+1,SettlementDates,1),1)))</f>
        <v>8.0516855077661376E-3</v>
      </c>
      <c r="J5" s="54">
        <f t="shared" si="2"/>
        <v>9.0000000000000011E-3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60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45924</v>
      </c>
      <c r="F6" s="77">
        <f t="shared" si="1"/>
        <v>6</v>
      </c>
      <c r="G6" s="83">
        <f>MIN(_xll.ohPack(Data!$J$4:INDEX(Fwd1M,MATCH(E6+1,SettlementDates,1),1)))</f>
        <v>-1.4555011630526615E-3</v>
      </c>
      <c r="H6" s="54">
        <f t="shared" si="4"/>
        <v>-2E-3</v>
      </c>
      <c r="I6" s="83">
        <f>MAX(_xll.ohPack(Data!$J$4:INDEX(Fwd1M,MATCH(E6+1,SettlementDates,1),1)))</f>
        <v>1.9255522683027104E-2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60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49576</v>
      </c>
      <c r="F7" s="77">
        <f t="shared" si="1"/>
        <v>12</v>
      </c>
      <c r="G7" s="83">
        <f>MIN(_xll.ohPack(Data!$J$4:INDEX(Fwd1M,MATCH(E7+1,SettlementDates,1),1)))</f>
        <v>-1.4555011630526615E-3</v>
      </c>
      <c r="H7" s="54">
        <f t="shared" si="4"/>
        <v>-2E-3</v>
      </c>
      <c r="I7" s="83">
        <f>MAX(_xll.ohPack(Data!$J$4:INDEX(Fwd1M,MATCH(E7+1,SettlementDates,1),1)))</f>
        <v>2.1130102272409208E-2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60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53229</v>
      </c>
      <c r="F8" s="77">
        <f t="shared" si="1"/>
        <v>36</v>
      </c>
      <c r="G8" s="83">
        <f>MIN(_xll.ohPack(Data!$J$4:INDEX(Fwd1M,MATCH(E8+1,SettlementDates,1),1)))</f>
        <v>-1.4555011630526615E-3</v>
      </c>
      <c r="H8" s="54">
        <f t="shared" si="4"/>
        <v>-2E-3</v>
      </c>
      <c r="I8" s="83">
        <f>MAX(_xll.ohPack(Data!$J$4:INDEX(Fwd1M,MATCH(E8+1,SettlementDates,1),1)))</f>
        <v>2.1130102272409208E-2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61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64186</v>
      </c>
      <c r="F9" s="77">
        <f t="shared" si="1"/>
        <v>60</v>
      </c>
      <c r="G9" s="84">
        <f>MIN(_xll.ohPack(Data!$J$4:INDEX(Fwd1M,MATCH(E9+1,SettlementDates,1),1)))</f>
        <v>-1.4555011630526615E-3</v>
      </c>
      <c r="H9" s="55">
        <f t="shared" si="4"/>
        <v>-2E-3</v>
      </c>
      <c r="I9" s="84">
        <f>MAX(_xll.ohPack(Data!$J$4:INDEX(Fwd1M,MATCH(E9+1,SettlementDates,1),1)))</f>
        <v>2.1130102272409208E-2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59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42637</v>
      </c>
      <c r="F10" s="78">
        <f t="shared" si="1"/>
        <v>1</v>
      </c>
      <c r="G10" s="83">
        <f>MIN(_xll.ohPack(Data!$N$4:INDEX(ONFwd1M,MATCH(E10+1,SettlementDates,1),1)))</f>
        <v>-1.4576686375145087E-3</v>
      </c>
      <c r="H10" s="54">
        <f t="shared" si="4"/>
        <v>-2E-3</v>
      </c>
      <c r="I10" s="83">
        <f>MAX(_xll.ohPack(Data!$N$4:INDEX(ONFwd1M,MATCH(E10+1,SettlementDates,1),1)))</f>
        <v>-9.6600777637068092E-4</v>
      </c>
      <c r="J10" s="54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60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43002</v>
      </c>
      <c r="F11" s="77">
        <f t="shared" si="1"/>
        <v>3</v>
      </c>
      <c r="G11" s="83">
        <f>MIN(_xll.ohPack(Data!$N$4:INDEX(ONFwd1M,MATCH(E11+1,SettlementDates,1),1)))</f>
        <v>-1.4576686375145087E-3</v>
      </c>
      <c r="H11" s="54">
        <f t="shared" si="4"/>
        <v>-2E-3</v>
      </c>
      <c r="I11" s="83">
        <f>MAX(_xll.ohPack(Data!$N$4:INDEX(ONFwd1M,MATCH(E11+1,SettlementDates,1),1)))</f>
        <v>-4.5216567917893968E-4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60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44098</v>
      </c>
      <c r="F12" s="77">
        <f t="shared" si="1"/>
        <v>6</v>
      </c>
      <c r="G12" s="83">
        <f>MIN(_xll.ohPack(Data!$N$4:INDEX(ONFwd1M,MATCH(E12+1,SettlementDates,1),1)))</f>
        <v>-1.4576686375145087E-3</v>
      </c>
      <c r="H12" s="54">
        <f t="shared" si="4"/>
        <v>-2E-3</v>
      </c>
      <c r="I12" s="83">
        <f>MAX(_xll.ohPack(Data!$N$4:INDEX(ONFwd1M,MATCH(E12+1,SettlementDates,1),1)))</f>
        <v>7.9395536833803959E-3</v>
      </c>
      <c r="J12" s="54">
        <f t="shared" si="2"/>
        <v>8.0000000000000002E-3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60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45924</v>
      </c>
      <c r="F13" s="77">
        <f t="shared" si="1"/>
        <v>6</v>
      </c>
      <c r="G13" s="83">
        <f>MIN(_xll.ohPack(Data!$N$4:INDEX(ONFwd1M,MATCH(E13+1,SettlementDates,1),1)))</f>
        <v>-1.4576686375145087E-3</v>
      </c>
      <c r="H13" s="54">
        <f t="shared" si="4"/>
        <v>-2E-3</v>
      </c>
      <c r="I13" s="83">
        <f>MAX(_xll.ohPack(Data!$N$4:INDEX(ONFwd1M,MATCH(E13+1,SettlementDates,1),1)))</f>
        <v>1.9200005793971187E-2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60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49576</v>
      </c>
      <c r="F14" s="77">
        <f t="shared" si="1"/>
        <v>12</v>
      </c>
      <c r="G14" s="83">
        <f>MIN(_xll.ohPack(Data!$N$4:INDEX(ONFwd1M,MATCH(E14+1,SettlementDates,1),1)))</f>
        <v>-1.4576686375145087E-3</v>
      </c>
      <c r="H14" s="54">
        <f t="shared" si="4"/>
        <v>-2E-3</v>
      </c>
      <c r="I14" s="83">
        <f>MAX(_xll.ohPack(Data!$N$4:INDEX(ONFwd1M,MATCH(E14+1,SettlementDates,1),1)))</f>
        <v>2.1111575970920171E-2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60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53229</v>
      </c>
      <c r="F15" s="77">
        <f t="shared" si="1"/>
        <v>36</v>
      </c>
      <c r="G15" s="83">
        <f>MIN(_xll.ohPack(Data!$N$4:INDEX(ONFwd1M,MATCH(E15+1,SettlementDates,1),1)))</f>
        <v>-1.4576686375145087E-3</v>
      </c>
      <c r="H15" s="54">
        <f t="shared" si="4"/>
        <v>-2E-3</v>
      </c>
      <c r="I15" s="83">
        <f>MAX(_xll.ohPack(Data!$N$4:INDEX(ONFwd1M,MATCH(E15+1,SettlementDates,1),1)))</f>
        <v>2.1111575970920171E-2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61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64186</v>
      </c>
      <c r="F16" s="81">
        <f t="shared" si="1"/>
        <v>60</v>
      </c>
      <c r="G16" s="84">
        <f>MIN(_xll.ohPack(Data!$N$4:INDEX(ONFwd1M,MATCH(E16+1,SettlementDates,1),1)))</f>
        <v>-1.4576686375145087E-3</v>
      </c>
      <c r="H16" s="55">
        <f t="shared" si="4"/>
        <v>-2E-3</v>
      </c>
      <c r="I16" s="84">
        <f>MAX(_xll.ohPack(Data!$N$4:INDEX(ONFwd1M,MATCH(E16+1,SettlementDates,1),1)))</f>
        <v>2.1111575970920171E-2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150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105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160</v>
      </c>
      <c r="Y22" s="102" t="s">
        <v>59</v>
      </c>
      <c r="AA22" s="104" t="s">
        <v>103</v>
      </c>
      <c r="AC22" s="103" t="s">
        <v>108</v>
      </c>
      <c r="AD22" s="103" t="s">
        <v>109</v>
      </c>
      <c r="AE22" s="104" t="s">
        <v>110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EUR2X1S_Quote</v>
      </c>
      <c r="Q23" s="123"/>
      <c r="R23" s="118">
        <f t="shared" ref="R23:R70" si="7">EvaluationDate</f>
        <v>42269</v>
      </c>
      <c r="S23" s="118">
        <f>_xll.qlInterestRateIndexValueDate(AA23,R23)</f>
        <v>42271</v>
      </c>
      <c r="T23" s="118">
        <f>_xll.qlInterestRateIndexMaturity(AA23,S23)</f>
        <v>42332</v>
      </c>
      <c r="U23" s="119">
        <f>_xll.qlIndexFixing(AA23,R23,,_xll.ohTrigger(Trigger,Trigger1M))</f>
        <v>-1.0599999999998072E-3</v>
      </c>
      <c r="V23" s="119">
        <f>_xll.qlQuoteValue(P23,_xll.ohTrigger(Trigger,Trigger1M))</f>
        <v>-1.06E-3</v>
      </c>
      <c r="W23" s="119" t="b">
        <f>NOT(ISERROR(V23))</f>
        <v>1</v>
      </c>
      <c r="X23" s="170">
        <f>(U23-V23)*10000</f>
        <v>1.9277114626792269E-12</v>
      </c>
      <c r="Y23" s="52" t="b">
        <f>ABS(X23/10000)&lt;=ABS('General Settings'!$D$23)</f>
        <v>1</v>
      </c>
      <c r="AA23" s="52" t="str">
        <f>_xll.qlSwapIndex(,,O23,SettlementDays,Currency,Calendar,ShortFixedLegTenor,ShortFixedLegBDC,ShortFixedLegDayCounter,Index1M,DiscountingCurve,Permanent,Trigger,ObjectOverwrite)</f>
        <v>obj_006a3#0002</v>
      </c>
      <c r="AC23" s="103" t="s">
        <v>33</v>
      </c>
      <c r="AD23" s="103" t="s">
        <v>112</v>
      </c>
      <c r="AE23" s="104" t="s">
        <v>102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EUR3X1S_Quote</v>
      </c>
      <c r="Q24" s="122"/>
      <c r="R24" s="111">
        <f t="shared" si="7"/>
        <v>42269</v>
      </c>
      <c r="S24" s="111">
        <f>_xll.qlInterestRateIndexValueDate(AA24,R24)</f>
        <v>42271</v>
      </c>
      <c r="T24" s="111">
        <f>_xll.qlInterestRateIndexMaturity(AA24,S24)</f>
        <v>42362</v>
      </c>
      <c r="U24" s="112">
        <f>_xll.qlIndexFixing(AA24,R24,,_xll.ohTrigger(Trigger,Trigger1M))</f>
        <v>-1.099999999995833E-3</v>
      </c>
      <c r="V24" s="112">
        <f>_xll.qlQuoteValue(P24,_xll.ohTrigger(Trigger,Trigger1M))</f>
        <v>-1.1000000000000001E-3</v>
      </c>
      <c r="W24" s="112" t="b">
        <f t="shared" ref="W24:W70" si="8">NOT(ISERROR(V24))</f>
        <v>1</v>
      </c>
      <c r="X24" s="171">
        <f t="shared" ref="X24:X70" si="9">(U24-V24)*10000</f>
        <v>4.1670226297307877E-11</v>
      </c>
      <c r="Y24" s="50" t="b">
        <f>ABS(X24/10000)&lt;=ABS('General Settings'!$D$23)</f>
        <v>1</v>
      </c>
      <c r="AA24" s="50" t="str">
        <f>_xll.qlSwapIndex(,,O24,SettlementDays,Currency,Calendar,ShortFixedLegTenor,ShortFixedLegBDC,ShortFixedLegDayCounter,Index1M,DiscountingCurve,Permanent,Trigger,ObjectOverwrite)</f>
        <v>obj_006a7#0002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EUR4X1S_Quote</v>
      </c>
      <c r="Q25" s="122"/>
      <c r="R25" s="111">
        <f t="shared" si="7"/>
        <v>42269</v>
      </c>
      <c r="S25" s="111">
        <f>_xll.qlInterestRateIndexValueDate(AA25,R25)</f>
        <v>42271</v>
      </c>
      <c r="T25" s="111">
        <f>_xll.qlInterestRateIndexMaturity(AA25,S25)</f>
        <v>42394</v>
      </c>
      <c r="U25" s="112">
        <f>_xll.qlIndexFixing(AA25,R25,,_xll.ohTrigger(Trigger,Trigger1M))</f>
        <v>-1.1099999999988064E-3</v>
      </c>
      <c r="V25" s="112">
        <f>_xll.qlQuoteValue(P25,_xll.ohTrigger(Trigger,Trigger1M))</f>
        <v>-1.1099999999999999E-3</v>
      </c>
      <c r="W25" s="112" t="b">
        <f t="shared" si="8"/>
        <v>1</v>
      </c>
      <c r="X25" s="171">
        <f t="shared" si="9"/>
        <v>1.1934897514720433E-11</v>
      </c>
      <c r="Y25" s="50" t="b">
        <f>ABS(X25/10000)&lt;=ABS('General Settings'!$D$23)</f>
        <v>1</v>
      </c>
      <c r="AA25" s="50" t="str">
        <f>_xll.qlSwapIndex(,,O25,SettlementDays,Currency,Calendar,ShortFixedLegTenor,ShortFixedLegBDC,ShortFixedLegDayCounter,Index1M,DiscountingCurve,Permanent,Trigger,ObjectOverwrite)</f>
        <v>obj_006a6#0002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EUR5X1S_Quote</v>
      </c>
      <c r="Q26" s="122"/>
      <c r="R26" s="111">
        <f t="shared" si="7"/>
        <v>42269</v>
      </c>
      <c r="S26" s="111">
        <f>_xll.qlInterestRateIndexValueDate(AA26,R26)</f>
        <v>42271</v>
      </c>
      <c r="T26" s="111">
        <f>_xll.qlInterestRateIndexMaturity(AA26,S26)</f>
        <v>42424</v>
      </c>
      <c r="U26" s="112">
        <f>_xll.qlIndexFixing(AA26,R26,,_xll.ohTrigger(Trigger,Trigger1M))</f>
        <v>-1.1200000001708034E-3</v>
      </c>
      <c r="V26" s="112">
        <f>_xll.qlQuoteValue(P26,_xll.ohTrigger(Trigger,Trigger1M))</f>
        <v>-1.1200000000000001E-3</v>
      </c>
      <c r="W26" s="112" t="b">
        <f t="shared" si="8"/>
        <v>1</v>
      </c>
      <c r="X26" s="171">
        <f t="shared" si="9"/>
        <v>-1.7080325868945589E-9</v>
      </c>
      <c r="Y26" s="50" t="b">
        <f>ABS(X26/10000)&lt;=ABS('General Settings'!$D$23)</f>
        <v>1</v>
      </c>
      <c r="AA26" s="50" t="str">
        <f>_xll.qlSwapIndex(,,O26,SettlementDays,Currency,Calendar,ShortFixedLegTenor,ShortFixedLegBDC,ShortFixedLegDayCounter,Index1M,DiscountingCurve,Permanent,Trigger,ObjectOverwrite)</f>
        <v>obj_006ae#0002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EUR6X1S_Quote</v>
      </c>
      <c r="Q27" s="122"/>
      <c r="R27" s="111">
        <f t="shared" si="7"/>
        <v>42269</v>
      </c>
      <c r="S27" s="111">
        <f>_xll.qlInterestRateIndexValueDate(AA27,R27)</f>
        <v>42271</v>
      </c>
      <c r="T27" s="111">
        <f>_xll.qlInterestRateIndexMaturity(AA27,S27)</f>
        <v>42453</v>
      </c>
      <c r="U27" s="112">
        <f>_xll.qlIndexFixing(AA27,R27,,_xll.ohTrigger(Trigger,Trigger1M))</f>
        <v>-1.1300000004894738E-3</v>
      </c>
      <c r="V27" s="112">
        <f>_xll.qlQuoteValue(P27,_xll.ohTrigger(Trigger,Trigger1M))</f>
        <v>-1.1299999999999999E-3</v>
      </c>
      <c r="W27" s="112" t="b">
        <f t="shared" si="8"/>
        <v>1</v>
      </c>
      <c r="X27" s="171">
        <f t="shared" si="9"/>
        <v>-4.8947391279030583E-9</v>
      </c>
      <c r="Y27" s="50" t="b">
        <f>ABS(X27/10000)&lt;=ABS('General Settings'!$D$23)</f>
        <v>1</v>
      </c>
      <c r="AA27" s="50" t="str">
        <f>_xll.qlSwapIndex(,,O27,SettlementDays,Currency,Calendar,ShortFixedLegTenor,ShortFixedLegBDC,ShortFixedLegDayCounter,Index1M,DiscountingCurve,Permanent,Trigger,ObjectOverwrite)</f>
        <v>obj_006aa#0002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EUR7X1S_Quote</v>
      </c>
      <c r="Q28" s="122"/>
      <c r="R28" s="111">
        <f t="shared" si="7"/>
        <v>42269</v>
      </c>
      <c r="S28" s="111">
        <f>_xll.qlInterestRateIndexValueDate(AA28,R28)</f>
        <v>42271</v>
      </c>
      <c r="T28" s="111">
        <f>_xll.qlInterestRateIndexMaturity(AA28,S28)</f>
        <v>42485</v>
      </c>
      <c r="U28" s="112">
        <f>_xll.qlIndexFixing(AA28,R28,,_xll.ohTrigger(Trigger,Trigger1M))</f>
        <v>-1.1500000008141172E-3</v>
      </c>
      <c r="V28" s="112">
        <f>_xll.qlQuoteValue(P28,_xll.ohTrigger(Trigger,Trigger1M))</f>
        <v>-1.15E-3</v>
      </c>
      <c r="W28" s="112" t="b">
        <f t="shared" si="8"/>
        <v>1</v>
      </c>
      <c r="X28" s="171">
        <f t="shared" si="9"/>
        <v>-8.1411721981894392E-9</v>
      </c>
      <c r="Y28" s="50" t="b">
        <f>ABS(X28/10000)&lt;=ABS('General Settings'!$D$23)</f>
        <v>1</v>
      </c>
      <c r="AA28" s="50" t="str">
        <f>_xll.qlSwapIndex(,,O28,SettlementDays,Currency,Calendar,ShortFixedLegTenor,ShortFixedLegBDC,ShortFixedLegDayCounter,Index1M,DiscountingCurve,Permanent,Trigger,ObjectOverwrite)</f>
        <v>obj_006a5#0002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EUR8X1S_Quote</v>
      </c>
      <c r="Q29" s="122"/>
      <c r="R29" s="111">
        <f t="shared" si="7"/>
        <v>42269</v>
      </c>
      <c r="S29" s="111">
        <f>_xll.qlInterestRateIndexValueDate(AA29,R29)</f>
        <v>42271</v>
      </c>
      <c r="T29" s="111">
        <f>_xll.qlInterestRateIndexMaturity(AA29,S29)</f>
        <v>42514</v>
      </c>
      <c r="U29" s="112">
        <f>_xll.qlIndexFixing(AA29,R29,,_xll.ohTrigger(Trigger,Trigger1M))</f>
        <v>-1.1700000000149113E-3</v>
      </c>
      <c r="V29" s="112">
        <f>_xll.qlQuoteValue(P29,_xll.ohTrigger(Trigger,Trigger1M))</f>
        <v>-1.17E-3</v>
      </c>
      <c r="W29" s="112" t="b">
        <f t="shared" si="8"/>
        <v>1</v>
      </c>
      <c r="X29" s="171">
        <f t="shared" si="9"/>
        <v>-1.491124931862764E-10</v>
      </c>
      <c r="Y29" s="50" t="b">
        <f>ABS(X29/10000)&lt;=ABS('General Settings'!$D$23)</f>
        <v>1</v>
      </c>
      <c r="AA29" s="50" t="str">
        <f>_xll.qlSwapIndex(,,O29,SettlementDays,Currency,Calendar,ShortFixedLegTenor,ShortFixedLegBDC,ShortFixedLegDayCounter,Index1M,DiscountingCurve,Permanent,Trigger,ObjectOverwrite)</f>
        <v>obj_006a8#0002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EUR9X1S_Quote</v>
      </c>
      <c r="Q30" s="122"/>
      <c r="R30" s="111">
        <f t="shared" si="7"/>
        <v>42269</v>
      </c>
      <c r="S30" s="111">
        <f>_xll.qlInterestRateIndexValueDate(AA30,R30)</f>
        <v>42271</v>
      </c>
      <c r="T30" s="111">
        <f>_xll.qlInterestRateIndexMaturity(AA30,S30)</f>
        <v>42545</v>
      </c>
      <c r="U30" s="112">
        <f>_xll.qlIndexFixing(AA30,R30,,_xll.ohTrigger(Trigger,Trigger1M))</f>
        <v>-1.1899999999999027E-3</v>
      </c>
      <c r="V30" s="112">
        <f>_xll.qlQuoteValue(P30,_xll.ohTrigger(Trigger,Trigger1M))</f>
        <v>-1.1899999999999999E-3</v>
      </c>
      <c r="W30" s="112" t="b">
        <f t="shared" si="8"/>
        <v>1</v>
      </c>
      <c r="X30" s="171">
        <f t="shared" si="9"/>
        <v>9.7144514654701197E-13</v>
      </c>
      <c r="Y30" s="50" t="b">
        <f>ABS(X30/10000)&lt;=ABS('General Settings'!$D$23)</f>
        <v>1</v>
      </c>
      <c r="AA30" s="50" t="str">
        <f>_xll.qlSwapIndex(,,O30,SettlementDays,Currency,Calendar,ShortFixedLegTenor,ShortFixedLegBDC,ShortFixedLegDayCounter,Index1M,DiscountingCurve,Permanent,Trigger,ObjectOverwrite)</f>
        <v>obj_006ac#0002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EUR10X1S_Quote</v>
      </c>
      <c r="Q31" s="122"/>
      <c r="R31" s="111">
        <f t="shared" si="7"/>
        <v>42269</v>
      </c>
      <c r="S31" s="111">
        <f>_xll.qlInterestRateIndexValueDate(AA31,R31)</f>
        <v>42271</v>
      </c>
      <c r="T31" s="111">
        <f>_xll.qlInterestRateIndexMaturity(AA31,S31)</f>
        <v>42576</v>
      </c>
      <c r="U31" s="112">
        <f>_xll.qlIndexFixing(AA31,R31,,_xll.ohTrigger(Trigger,Trigger1M))</f>
        <v>-1.2099999999999548E-3</v>
      </c>
      <c r="V31" s="112">
        <f>_xll.qlQuoteValue(P31,_xll.ohTrigger(Trigger,Trigger1M))</f>
        <v>-1.2099999999999999E-3</v>
      </c>
      <c r="W31" s="112" t="b">
        <f t="shared" si="8"/>
        <v>1</v>
      </c>
      <c r="X31" s="171">
        <f t="shared" si="9"/>
        <v>4.5102810375396984E-13</v>
      </c>
      <c r="Y31" s="50" t="b">
        <f>ABS(X31/10000)&lt;=ABS('General Settings'!$D$23)</f>
        <v>1</v>
      </c>
      <c r="AA31" s="50" t="str">
        <f>_xll.qlSwapIndex(,,O31,SettlementDays,Currency,Calendar,ShortFixedLegTenor,ShortFixedLegBDC,ShortFixedLegDayCounter,Index1M,DiscountingCurve,Permanent,Trigger,ObjectOverwrite)</f>
        <v>obj_006b0#0002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EUR11X1S_Quote</v>
      </c>
      <c r="Q32" s="122"/>
      <c r="R32" s="111">
        <f t="shared" si="7"/>
        <v>42269</v>
      </c>
      <c r="S32" s="111">
        <f>_xll.qlInterestRateIndexValueDate(AA32,R32)</f>
        <v>42271</v>
      </c>
      <c r="T32" s="111">
        <f>_xll.qlInterestRateIndexMaturity(AA32,S32)</f>
        <v>42606</v>
      </c>
      <c r="U32" s="112">
        <f>_xll.qlIndexFixing(AA32,R32,,_xll.ohTrigger(Trigger,Trigger1M))</f>
        <v>-1.2299999999999165E-3</v>
      </c>
      <c r="V32" s="112">
        <f>_xll.qlQuoteValue(P32,_xll.ohTrigger(Trigger,Trigger1M))</f>
        <v>-1.23E-3</v>
      </c>
      <c r="W32" s="112" t="b">
        <f t="shared" si="8"/>
        <v>1</v>
      </c>
      <c r="X32" s="171">
        <f t="shared" si="9"/>
        <v>8.3483567281383841E-13</v>
      </c>
      <c r="Y32" s="50" t="b">
        <f>ABS(X32/10000)&lt;=ABS('General Settings'!$D$23)</f>
        <v>1</v>
      </c>
      <c r="AA32" s="50" t="str">
        <f>_xll.qlSwapIndex(,,O32,SettlementDays,Currency,Calendar,ShortFixedLegTenor,ShortFixedLegBDC,ShortFixedLegDayCounter,Index1M,DiscountingCurve,Permanent,Trigger,ObjectOverwrite)</f>
        <v>obj_006af#0002</v>
      </c>
    </row>
    <row r="33" spans="13:64" x14ac:dyDescent="0.2">
      <c r="M33" s="114" t="s">
        <v>60</v>
      </c>
      <c r="N33" s="114"/>
      <c r="O33" s="114" t="s">
        <v>106</v>
      </c>
      <c r="P33" s="114" t="str">
        <f t="shared" si="6"/>
        <v>EUR12X1S_Quote</v>
      </c>
      <c r="Q33" s="124"/>
      <c r="R33" s="115">
        <f t="shared" si="7"/>
        <v>42269</v>
      </c>
      <c r="S33" s="115">
        <f>_xll.qlInterestRateIndexValueDate(AA33,R33)</f>
        <v>42271</v>
      </c>
      <c r="T33" s="115">
        <f>_xll.qlInterestRateIndexMaturity(AA33,S33)</f>
        <v>42639</v>
      </c>
      <c r="U33" s="116">
        <f>_xll.qlIndexFixing(AA33,R33,,_xll.ohTrigger(Trigger,Trigger1M))</f>
        <v>-1.2499999999998821E-3</v>
      </c>
      <c r="V33" s="116">
        <f>_xll.qlQuoteValue(P33,_xll.ohTrigger(Trigger,Trigger1M))</f>
        <v>-1.25E-3</v>
      </c>
      <c r="W33" s="116" t="b">
        <f t="shared" si="8"/>
        <v>1</v>
      </c>
      <c r="X33" s="173">
        <f t="shared" si="9"/>
        <v>1.1796119636642288E-12</v>
      </c>
      <c r="Y33" s="51" t="b">
        <f>ABS(X33/10000)&lt;=ABS('General Settings'!$D$23)</f>
        <v>1</v>
      </c>
      <c r="AA33" s="51" t="str">
        <f>_xll.qlSwapIndex(,,O33,SettlementDays,Currency,Calendar,ShortFixedLegTenor,ShortFixedLegBDC,ShortFixedLegDayCounter,Index1M,DiscountingCurve,Permanent,Trigger,ObjectOverwrite)</f>
        <v>obj_006ab#0002</v>
      </c>
      <c r="AC33" s="103" t="s">
        <v>108</v>
      </c>
      <c r="AD33" s="103" t="s">
        <v>109</v>
      </c>
      <c r="AE33" s="104" t="s">
        <v>110</v>
      </c>
    </row>
    <row r="34" spans="13:64" x14ac:dyDescent="0.2">
      <c r="M34" s="50" t="s">
        <v>60</v>
      </c>
      <c r="N34" s="50"/>
      <c r="O34" s="50" t="s">
        <v>33</v>
      </c>
      <c r="P34" s="50" t="str">
        <f>Currency&amp;"AB1E"&amp;O34&amp;QuoteSuffix</f>
        <v>EURAB1E1Y_Quote</v>
      </c>
      <c r="Q34" s="122"/>
      <c r="R34" s="120">
        <f t="shared" si="7"/>
        <v>42269</v>
      </c>
      <c r="S34" s="120">
        <f>_xll.qlInterestRateIndexValueDate(AA34,R34)</f>
        <v>42271</v>
      </c>
      <c r="T34" s="120">
        <f>_xll.qlInterestRateIndexMaturity(AA34,S34)</f>
        <v>42639</v>
      </c>
      <c r="U34" s="125">
        <f>_xll.qlIndexFixing('1M Monitor'!AA34,R34,TRUE,_xll.ohTrigger(Trigger,Trigger1M))</f>
        <v>-1.2707182320440792E-3</v>
      </c>
      <c r="V34" s="125">
        <f>_xll.qlQuoteValue(P34,_xll.ohTrigger(Trigger,Trigger1M))</f>
        <v>-1.2800000000000001E-3</v>
      </c>
      <c r="W34" s="50" t="b">
        <f t="shared" si="8"/>
        <v>1</v>
      </c>
      <c r="X34" s="144">
        <f t="shared" si="9"/>
        <v>9.2817679559209498E-2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obj_006ba#0024</v>
      </c>
      <c r="AC34" s="103" t="s">
        <v>33</v>
      </c>
      <c r="AD34" s="103" t="s">
        <v>112</v>
      </c>
      <c r="AE34" s="104" t="s">
        <v>161</v>
      </c>
    </row>
    <row r="35" spans="13:64" x14ac:dyDescent="0.2">
      <c r="M35" s="50" t="s">
        <v>60</v>
      </c>
      <c r="N35" s="50"/>
      <c r="O35" s="50" t="s">
        <v>73</v>
      </c>
      <c r="P35" s="50" t="str">
        <f>Currency&amp;"AB1E"&amp;O35&amp;QuoteSuffix</f>
        <v>EURAB1E15M_Quote</v>
      </c>
      <c r="Q35" s="122"/>
      <c r="R35" s="120">
        <f t="shared" si="7"/>
        <v>42269</v>
      </c>
      <c r="S35" s="120">
        <f>_xll.qlInterestRateIndexValueDate(AA35,R35)</f>
        <v>42271</v>
      </c>
      <c r="T35" s="120">
        <f>_xll.qlInterestRateIndexMaturity(AA35,S35)</f>
        <v>42731</v>
      </c>
      <c r="U35" s="125">
        <f>_xll.qlIndexFixing('1M Monitor'!AA35,R35,TRUE,_xll.ohTrigger(Trigger,Trigger1M))</f>
        <v>-1.2965569238427932E-3</v>
      </c>
      <c r="V35" s="125" t="e">
        <f>_xll.qlQuoteValue(P35,_xll.ohTrigger(Trigger,Trigger1M))</f>
        <v>#NUM!</v>
      </c>
      <c r="W35" s="50" t="b">
        <f t="shared" si="8"/>
        <v>0</v>
      </c>
      <c r="X35" s="144" t="e">
        <f t="shared" si="9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obj_006d4#0005</v>
      </c>
    </row>
    <row r="36" spans="13:64" x14ac:dyDescent="0.2">
      <c r="M36" s="50" t="s">
        <v>60</v>
      </c>
      <c r="N36" s="50"/>
      <c r="O36" s="50" t="s">
        <v>76</v>
      </c>
      <c r="P36" s="50" t="str">
        <f>Currency&amp;"AB1E"&amp;O36&amp;QuoteSuffix</f>
        <v>EURAB1E18M_Quote</v>
      </c>
      <c r="Q36" s="122"/>
      <c r="R36" s="120">
        <f t="shared" si="7"/>
        <v>42269</v>
      </c>
      <c r="S36" s="120">
        <f>_xll.qlInterestRateIndexValueDate(AA36,R36)</f>
        <v>42271</v>
      </c>
      <c r="T36" s="120">
        <f>_xll.qlInterestRateIndexMaturity(AA36,S36)</f>
        <v>42818</v>
      </c>
      <c r="U36" s="125">
        <f>_xll.qlIndexFixing('1M Monitor'!AA36,R36,TRUE,_xll.ohTrigger(Trigger,Trigger1M))</f>
        <v>-1.2807321327909565E-3</v>
      </c>
      <c r="V36" s="125" t="e">
        <f>_xll.qlQuoteValue(P36,_xll.ohTrigger(Trigger,Trigger1M))</f>
        <v>#NUM!</v>
      </c>
      <c r="W36" s="50" t="b">
        <f t="shared" si="8"/>
        <v>0</v>
      </c>
      <c r="X36" s="144" t="e">
        <f t="shared" si="9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obj_006cc#0005</v>
      </c>
    </row>
    <row r="37" spans="13:64" x14ac:dyDescent="0.2">
      <c r="M37" s="50" t="s">
        <v>60</v>
      </c>
      <c r="N37" s="50"/>
      <c r="O37" s="50" t="s">
        <v>79</v>
      </c>
      <c r="P37" s="50" t="str">
        <f>Currency&amp;"AB1E"&amp;O37&amp;QuoteSuffix</f>
        <v>EURAB1E21M_Quote</v>
      </c>
      <c r="Q37" s="122"/>
      <c r="R37" s="120">
        <f t="shared" si="7"/>
        <v>42269</v>
      </c>
      <c r="S37" s="120">
        <f>_xll.qlInterestRateIndexValueDate(AA37,R37)</f>
        <v>42271</v>
      </c>
      <c r="T37" s="120">
        <f>_xll.qlInterestRateIndexMaturity(AA37,S37)</f>
        <v>42912</v>
      </c>
      <c r="U37" s="125">
        <f>_xll.qlIndexFixing('1M Monitor'!AA37,R37,TRUE,_xll.ohTrigger(Trigger,Trigger1M))</f>
        <v>-1.2336801029713498E-3</v>
      </c>
      <c r="V37" s="125" t="e">
        <f>_xll.qlQuoteValue(P37,_xll.ohTrigger(Trigger,Trigger1M))</f>
        <v>#NUM!</v>
      </c>
      <c r="W37" s="50" t="b">
        <f t="shared" si="8"/>
        <v>0</v>
      </c>
      <c r="X37" s="144" t="e">
        <f t="shared" si="9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obj_006c1#0005</v>
      </c>
    </row>
    <row r="38" spans="13:64" x14ac:dyDescent="0.2">
      <c r="M38" s="110" t="s">
        <v>60</v>
      </c>
      <c r="N38" s="110"/>
      <c r="O38" s="110" t="s">
        <v>82</v>
      </c>
      <c r="P38" s="110" t="str">
        <f>Currency&amp;"AB1E"&amp;O38&amp;QuoteSuffix</f>
        <v>EURAB1E2Y_Quote</v>
      </c>
      <c r="Q38" s="122"/>
      <c r="R38" s="111">
        <f t="shared" si="7"/>
        <v>42269</v>
      </c>
      <c r="S38" s="111">
        <f>_xll.qlInterestRateIndexValueDate(AA38,R38)</f>
        <v>42271</v>
      </c>
      <c r="T38" s="111">
        <f>_xll.qlInterestRateIndexMaturity(AA38,S38)</f>
        <v>43003</v>
      </c>
      <c r="U38" s="112">
        <f>_xll.qlIndexFixing('1M Monitor'!AA38,R38,TRUE,_xll.ohTrigger(Trigger,Trigger1M))</f>
        <v>-1.1600000001597015E-3</v>
      </c>
      <c r="V38" s="112">
        <f>_xll.qlQuoteValue(P38,_xll.ohTrigger(Trigger,Trigger1M))</f>
        <v>-1.16E-3</v>
      </c>
      <c r="W38" s="110" t="b">
        <f t="shared" si="8"/>
        <v>1</v>
      </c>
      <c r="X38" s="146">
        <f t="shared" si="9"/>
        <v>-1.5970146212407332E-9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obj_006b9#0005</v>
      </c>
    </row>
    <row r="39" spans="13:64" x14ac:dyDescent="0.2">
      <c r="M39" s="110" t="s">
        <v>60</v>
      </c>
      <c r="N39" s="110"/>
      <c r="O39" s="110" t="s">
        <v>83</v>
      </c>
      <c r="P39" s="110" t="str">
        <f>Currency&amp;"AB1E"&amp;O39&amp;QuoteSuffix</f>
        <v>EURAB1E3Y_Quote</v>
      </c>
      <c r="Q39" s="122"/>
      <c r="R39" s="111">
        <f t="shared" si="7"/>
        <v>42269</v>
      </c>
      <c r="S39" s="111">
        <f>_xll.qlInterestRateIndexValueDate(AA39,R39)</f>
        <v>42271</v>
      </c>
      <c r="T39" s="111">
        <f>_xll.qlInterestRateIndexMaturity(AA39,S39)</f>
        <v>43367</v>
      </c>
      <c r="U39" s="112">
        <f>_xll.qlIndexFixing('1M Monitor'!AA39,R39,TRUE,_xll.ohTrigger(Trigger,Trigger1M))</f>
        <v>-6.1999999993878486E-4</v>
      </c>
      <c r="V39" s="112">
        <f>_xll.qlQuoteValue(P39,_xll.ohTrigger(Trigger,Trigger1M))</f>
        <v>-6.2E-4</v>
      </c>
      <c r="W39" s="110" t="b">
        <f t="shared" si="8"/>
        <v>1</v>
      </c>
      <c r="X39" s="146">
        <f t="shared" si="9"/>
        <v>6.1215138860704066E-10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obj_006cd#0005</v>
      </c>
    </row>
    <row r="40" spans="13:64" x14ac:dyDescent="0.2">
      <c r="M40" s="110" t="s">
        <v>60</v>
      </c>
      <c r="N40" s="110"/>
      <c r="O40" s="110" t="s">
        <v>84</v>
      </c>
      <c r="P40" s="110" t="str">
        <f>Currency&amp;"AB1E"&amp;O40&amp;QuoteSuffix</f>
        <v>EURAB1E4Y_Quote</v>
      </c>
      <c r="Q40" s="122"/>
      <c r="R40" s="111">
        <f t="shared" si="7"/>
        <v>42269</v>
      </c>
      <c r="S40" s="111">
        <f>_xll.qlInterestRateIndexValueDate(AA40,R40)</f>
        <v>42271</v>
      </c>
      <c r="T40" s="111">
        <f>_xll.qlInterestRateIndexMaturity(AA40,S40)</f>
        <v>43732</v>
      </c>
      <c r="U40" s="112">
        <f>_xll.qlIndexFixing('1M Monitor'!AA40,R40,TRUE,_xll.ohTrigger(Trigger,Trigger1M))</f>
        <v>3.4999999958959229E-4</v>
      </c>
      <c r="V40" s="112">
        <f>_xll.qlQuoteValue(P40,_xll.ohTrigger(Trigger,Trigger1M))</f>
        <v>3.4999999999999994E-4</v>
      </c>
      <c r="W40" s="110" t="b">
        <f t="shared" si="8"/>
        <v>1</v>
      </c>
      <c r="X40" s="146">
        <f t="shared" si="9"/>
        <v>-4.1040765621017106E-9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obj_006c6#0005</v>
      </c>
    </row>
    <row r="41" spans="13:64" x14ac:dyDescent="0.2">
      <c r="M41" s="110" t="s">
        <v>60</v>
      </c>
      <c r="N41" s="110"/>
      <c r="O41" s="110" t="s">
        <v>85</v>
      </c>
      <c r="P41" s="110" t="str">
        <f>Currency&amp;"AB1E"&amp;O41&amp;QuoteSuffix</f>
        <v>EURAB1E5Y_Quote</v>
      </c>
      <c r="Q41" s="122"/>
      <c r="R41" s="111">
        <f t="shared" si="7"/>
        <v>42269</v>
      </c>
      <c r="S41" s="111">
        <f>_xll.qlInterestRateIndexValueDate(AA41,R41)</f>
        <v>42271</v>
      </c>
      <c r="T41" s="111">
        <f>_xll.qlInterestRateIndexMaturity(AA41,S41)</f>
        <v>44098</v>
      </c>
      <c r="U41" s="112">
        <f>_xll.qlIndexFixing('1M Monitor'!AA41,R41,TRUE,_xll.ohTrigger(Trigger,Trigger1M))</f>
        <v>1.550000000000176E-3</v>
      </c>
      <c r="V41" s="112">
        <f>_xll.qlQuoteValue(P41,_xll.ohTrigger(Trigger,Trigger1M))</f>
        <v>1.5499999999999999E-3</v>
      </c>
      <c r="W41" s="110" t="b">
        <f t="shared" si="8"/>
        <v>1</v>
      </c>
      <c r="X41" s="146">
        <f t="shared" si="9"/>
        <v>1.7607443281164592E-12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obj_006c0#0005</v>
      </c>
    </row>
    <row r="42" spans="13:64" x14ac:dyDescent="0.2">
      <c r="M42" s="110" t="s">
        <v>60</v>
      </c>
      <c r="N42" s="110"/>
      <c r="O42" s="110" t="s">
        <v>86</v>
      </c>
      <c r="P42" s="110" t="str">
        <f>Currency&amp;"AB1E"&amp;O42&amp;QuoteSuffix</f>
        <v>EURAB1E6Y_Quote</v>
      </c>
      <c r="Q42" s="122"/>
      <c r="R42" s="111">
        <f t="shared" si="7"/>
        <v>42269</v>
      </c>
      <c r="S42" s="111">
        <f>_xll.qlInterestRateIndexValueDate(AA42,R42)</f>
        <v>42271</v>
      </c>
      <c r="T42" s="111">
        <f>_xll.qlInterestRateIndexMaturity(AA42,S42)</f>
        <v>44463</v>
      </c>
      <c r="U42" s="112">
        <f>_xll.qlIndexFixing('1M Monitor'!AA42,R42,TRUE,_xll.ohTrigger(Trigger,Trigger1M))</f>
        <v>2.8999999999914567E-3</v>
      </c>
      <c r="V42" s="112">
        <f>_xll.qlQuoteValue(P42,_xll.ohTrigger(Trigger,Trigger1M))</f>
        <v>2.9000000000000002E-3</v>
      </c>
      <c r="W42" s="110" t="b">
        <f t="shared" si="8"/>
        <v>1</v>
      </c>
      <c r="X42" s="146">
        <f t="shared" si="9"/>
        <v>-8.5435131191857749E-11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obj_006b8#0005</v>
      </c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M43" s="110" t="s">
        <v>60</v>
      </c>
      <c r="N43" s="110"/>
      <c r="O43" s="110" t="s">
        <v>87</v>
      </c>
      <c r="P43" s="110" t="str">
        <f>Currency&amp;"AB1E"&amp;O43&amp;QuoteSuffix</f>
        <v>EURAB1E7Y_Quote</v>
      </c>
      <c r="Q43" s="122"/>
      <c r="R43" s="111">
        <f t="shared" si="7"/>
        <v>42269</v>
      </c>
      <c r="S43" s="111">
        <f>_xll.qlInterestRateIndexValueDate(AA43,R43)</f>
        <v>42271</v>
      </c>
      <c r="T43" s="111">
        <f>_xll.qlInterestRateIndexMaturity(AA43,S43)</f>
        <v>44830</v>
      </c>
      <c r="U43" s="112">
        <f>_xll.qlIndexFixing('1M Monitor'!AA43,R43,TRUE,_xll.ohTrigger(Trigger,Trigger1M))</f>
        <v>4.3000000000093068E-3</v>
      </c>
      <c r="V43" s="112">
        <f>_xll.qlQuoteValue(P43,_xll.ohTrigger(Trigger,Trigger1M))</f>
        <v>4.3000000000000009E-3</v>
      </c>
      <c r="W43" s="110" t="b">
        <f t="shared" si="8"/>
        <v>1</v>
      </c>
      <c r="X43" s="146">
        <f t="shared" si="9"/>
        <v>9.3059240868775817E-11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obj_006d5#0005</v>
      </c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M44" s="110" t="s">
        <v>60</v>
      </c>
      <c r="N44" s="110"/>
      <c r="O44" s="110" t="s">
        <v>88</v>
      </c>
      <c r="P44" s="110" t="str">
        <f>Currency&amp;"AB1E"&amp;O44&amp;QuoteSuffix</f>
        <v>EURAB1E8Y_Quote</v>
      </c>
      <c r="Q44" s="122"/>
      <c r="R44" s="111">
        <f t="shared" si="7"/>
        <v>42269</v>
      </c>
      <c r="S44" s="111">
        <f>_xll.qlInterestRateIndexValueDate(AA44,R44)</f>
        <v>42271</v>
      </c>
      <c r="T44" s="111">
        <f>_xll.qlInterestRateIndexMaturity(AA44,S44)</f>
        <v>45194</v>
      </c>
      <c r="U44" s="112">
        <f>_xll.qlIndexFixing('1M Monitor'!AA44,R44,TRUE,_xll.ohTrigger(Trigger,Trigger1M))</f>
        <v>5.6599999999534375E-3</v>
      </c>
      <c r="V44" s="112">
        <f>_xll.qlQuoteValue(P44,_xll.ohTrigger(Trigger,Trigger1M))</f>
        <v>5.6599999999999992E-3</v>
      </c>
      <c r="W44" s="110" t="b">
        <f t="shared" si="8"/>
        <v>1</v>
      </c>
      <c r="X44" s="146">
        <f t="shared" si="9"/>
        <v>-4.6561712818693479E-10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obj_006c5#0005</v>
      </c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M45" s="110" t="s">
        <v>60</v>
      </c>
      <c r="N45" s="110"/>
      <c r="O45" s="110" t="s">
        <v>89</v>
      </c>
      <c r="P45" s="110" t="str">
        <f>Currency&amp;"AB1E"&amp;O45&amp;QuoteSuffix</f>
        <v>EURAB1E9Y_Quote</v>
      </c>
      <c r="Q45" s="122"/>
      <c r="R45" s="111">
        <f t="shared" si="7"/>
        <v>42269</v>
      </c>
      <c r="S45" s="111">
        <f>_xll.qlInterestRateIndexValueDate(AA45,R45)</f>
        <v>42271</v>
      </c>
      <c r="T45" s="111">
        <f>_xll.qlInterestRateIndexMaturity(AA45,S45)</f>
        <v>45559</v>
      </c>
      <c r="U45" s="112">
        <f>_xll.qlIndexFixing('1M Monitor'!AA45,R45,TRUE,_xll.ohTrigger(Trigger,Trigger1M))</f>
        <v>6.9299999999954988E-3</v>
      </c>
      <c r="V45" s="112">
        <f>_xll.qlQuoteValue(P45,_xll.ohTrigger(Trigger,Trigger1M))</f>
        <v>6.9300000000000004E-3</v>
      </c>
      <c r="W45" s="110" t="b">
        <f t="shared" si="8"/>
        <v>1</v>
      </c>
      <c r="X45" s="146">
        <f t="shared" si="9"/>
        <v>-4.5016074201598144E-11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obj_006c8#0005</v>
      </c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M46" s="110" t="s">
        <v>60</v>
      </c>
      <c r="N46" s="110"/>
      <c r="O46" s="110" t="s">
        <v>90</v>
      </c>
      <c r="P46" s="110" t="str">
        <f>Currency&amp;"AB1E"&amp;O46&amp;QuoteSuffix</f>
        <v>EURAB1E10Y_Quote</v>
      </c>
      <c r="Q46" s="122"/>
      <c r="R46" s="111">
        <f t="shared" si="7"/>
        <v>42269</v>
      </c>
      <c r="S46" s="111">
        <f>_xll.qlInterestRateIndexValueDate(AA46,R46)</f>
        <v>42271</v>
      </c>
      <c r="T46" s="111">
        <f>_xll.qlInterestRateIndexMaturity(AA46,S46)</f>
        <v>45924</v>
      </c>
      <c r="U46" s="112">
        <f>_xll.qlIndexFixing('1M Monitor'!AA46,R46,TRUE,_xll.ohTrigger(Trigger,Trigger1M))</f>
        <v>8.0699999999658267E-3</v>
      </c>
      <c r="V46" s="112">
        <f>_xll.qlQuoteValue(P46,_xll.ohTrigger(Trigger,Trigger1M))</f>
        <v>8.069999999999999E-3</v>
      </c>
      <c r="W46" s="110" t="b">
        <f t="shared" si="8"/>
        <v>1</v>
      </c>
      <c r="X46" s="146">
        <f t="shared" si="9"/>
        <v>-3.4172317753267123E-10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obj_006b7#0005</v>
      </c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M47" s="50" t="s">
        <v>60</v>
      </c>
      <c r="N47" s="50"/>
      <c r="O47" s="50" t="s">
        <v>116</v>
      </c>
      <c r="P47" s="50" t="str">
        <f>Currency&amp;"AB1E"&amp;O47&amp;QuoteSuffix</f>
        <v>EURAB1E11Y_Quote</v>
      </c>
      <c r="Q47" s="122"/>
      <c r="R47" s="120">
        <f t="shared" si="7"/>
        <v>42269</v>
      </c>
      <c r="S47" s="120">
        <f>_xll.qlInterestRateIndexValueDate(AA47,R47)</f>
        <v>42271</v>
      </c>
      <c r="T47" s="120">
        <f>_xll.qlInterestRateIndexMaturity(AA47,S47)</f>
        <v>46289</v>
      </c>
      <c r="U47" s="125">
        <f>_xll.qlIndexFixing('1M Monitor'!AA47,R47,TRUE,_xll.ohTrigger(Trigger,Trigger1M))</f>
        <v>9.1006672935790549E-3</v>
      </c>
      <c r="V47" s="125">
        <f>_xll.qlQuoteValue(P47,_xll.ohTrigger(Trigger,Trigger1M))</f>
        <v>9.0999999999999987E-3</v>
      </c>
      <c r="W47" s="50" t="b">
        <f t="shared" si="8"/>
        <v>1</v>
      </c>
      <c r="X47" s="144">
        <f t="shared" si="9"/>
        <v>6.6729357905623288E-3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obj_006d3#0005</v>
      </c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M48" s="110" t="s">
        <v>60</v>
      </c>
      <c r="N48" s="110"/>
      <c r="O48" s="110" t="s">
        <v>91</v>
      </c>
      <c r="P48" s="110" t="str">
        <f>Currency&amp;"AB1E"&amp;O48&amp;QuoteSuffix</f>
        <v>EURAB1E12Y_Quote</v>
      </c>
      <c r="Q48" s="122"/>
      <c r="R48" s="111">
        <f t="shared" si="7"/>
        <v>42269</v>
      </c>
      <c r="S48" s="111">
        <f>_xll.qlInterestRateIndexValueDate(AA48,R48)</f>
        <v>42271</v>
      </c>
      <c r="T48" s="111">
        <f>_xll.qlInterestRateIndexMaturity(AA48,S48)</f>
        <v>46654</v>
      </c>
      <c r="U48" s="112">
        <f>_xll.qlIndexFixing('1M Monitor'!AA48,R48,TRUE,_xll.ohTrigger(Trigger,Trigger1M))</f>
        <v>1.0020000000036047E-2</v>
      </c>
      <c r="V48" s="112">
        <f>_xll.qlQuoteValue(P48,_xll.ohTrigger(Trigger,Trigger1M))</f>
        <v>1.0019999999999999E-2</v>
      </c>
      <c r="W48" s="110" t="b">
        <f t="shared" si="8"/>
        <v>1</v>
      </c>
      <c r="X48" s="146">
        <f t="shared" si="9"/>
        <v>3.6047553830798051E-10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obj_006cb#0005</v>
      </c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3:65" x14ac:dyDescent="0.2">
      <c r="M49" s="50" t="s">
        <v>60</v>
      </c>
      <c r="N49" s="50"/>
      <c r="O49" s="50" t="s">
        <v>117</v>
      </c>
      <c r="P49" s="50" t="str">
        <f>Currency&amp;"AB1E"&amp;O49&amp;QuoteSuffix</f>
        <v>EURAB1E13Y_Quote</v>
      </c>
      <c r="Q49" s="122"/>
      <c r="R49" s="120">
        <f t="shared" si="7"/>
        <v>42269</v>
      </c>
      <c r="S49" s="120">
        <f>_xll.qlInterestRateIndexValueDate(AA49,R49)</f>
        <v>42271</v>
      </c>
      <c r="T49" s="120">
        <f>_xll.qlInterestRateIndexMaturity(AA49,S49)</f>
        <v>47021</v>
      </c>
      <c r="U49" s="125">
        <f>_xll.qlIndexFixing('1M Monitor'!AA49,R49,TRUE,_xll.ohTrigger(Trigger,Trigger1M))</f>
        <v>1.082788107117057E-2</v>
      </c>
      <c r="V49" s="125" t="e">
        <f>_xll.qlQuoteValue(P49,_xll.ohTrigger(Trigger,Trigger1M))</f>
        <v>#NUM!</v>
      </c>
      <c r="W49" s="50" t="b">
        <f t="shared" si="8"/>
        <v>0</v>
      </c>
      <c r="X49" s="144" t="e">
        <f t="shared" si="9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obj_006bf#0005</v>
      </c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3:65" x14ac:dyDescent="0.2">
      <c r="M50" s="50" t="s">
        <v>60</v>
      </c>
      <c r="N50" s="50"/>
      <c r="O50" s="50" t="s">
        <v>118</v>
      </c>
      <c r="P50" s="50" t="str">
        <f>Currency&amp;"AB1E"&amp;O50&amp;QuoteSuffix</f>
        <v>EURAB1E14Y_Quote</v>
      </c>
      <c r="Q50" s="122"/>
      <c r="R50" s="120">
        <f t="shared" si="7"/>
        <v>42269</v>
      </c>
      <c r="S50" s="120">
        <f>_xll.qlInterestRateIndexValueDate(AA50,R50)</f>
        <v>42271</v>
      </c>
      <c r="T50" s="120">
        <f>_xll.qlInterestRateIndexMaturity(AA50,S50)</f>
        <v>47385</v>
      </c>
      <c r="U50" s="125">
        <f>_xll.qlIndexFixing('1M Monitor'!AA50,R50,TRUE,_xll.ohTrigger(Trigger,Trigger1M))</f>
        <v>1.1517382664666342E-2</v>
      </c>
      <c r="V50" s="125" t="e">
        <f>_xll.qlQuoteValue(P50,_xll.ohTrigger(Trigger,Trigger1M))</f>
        <v>#NUM!</v>
      </c>
      <c r="W50" s="50" t="b">
        <f t="shared" si="8"/>
        <v>0</v>
      </c>
      <c r="X50" s="144" t="e">
        <f t="shared" si="9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obj_006b6#0005</v>
      </c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3:65" x14ac:dyDescent="0.2">
      <c r="M51" s="110" t="s">
        <v>60</v>
      </c>
      <c r="N51" s="110"/>
      <c r="O51" s="110" t="s">
        <v>92</v>
      </c>
      <c r="P51" s="110" t="str">
        <f>Currency&amp;"AB1E"&amp;O51&amp;QuoteSuffix</f>
        <v>EURAB1E15Y_Quote</v>
      </c>
      <c r="Q51" s="122"/>
      <c r="R51" s="111">
        <f t="shared" si="7"/>
        <v>42269</v>
      </c>
      <c r="S51" s="111">
        <f>_xll.qlInterestRateIndexValueDate(AA51,R51)</f>
        <v>42271</v>
      </c>
      <c r="T51" s="111">
        <f>_xll.qlInterestRateIndexMaturity(AA51,S51)</f>
        <v>47750</v>
      </c>
      <c r="U51" s="112">
        <f>_xll.qlIndexFixing('1M Monitor'!AA51,R51,TRUE,_xll.ohTrigger(Trigger,Trigger1M))</f>
        <v>1.2110000000029932E-2</v>
      </c>
      <c r="V51" s="112">
        <f>_xll.qlQuoteValue(P51,_xll.ohTrigger(Trigger,Trigger1M))</f>
        <v>1.2109999999999999E-2</v>
      </c>
      <c r="W51" s="110" t="b">
        <f t="shared" si="8"/>
        <v>1</v>
      </c>
      <c r="X51" s="146">
        <f t="shared" si="9"/>
        <v>2.9932653577979806E-10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obj_006d2#0005</v>
      </c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3:65" x14ac:dyDescent="0.2">
      <c r="M52" s="50" t="s">
        <v>60</v>
      </c>
      <c r="N52" s="50"/>
      <c r="O52" s="50" t="s">
        <v>119</v>
      </c>
      <c r="P52" s="50" t="str">
        <f>Currency&amp;"AB1E"&amp;O52&amp;QuoteSuffix</f>
        <v>EURAB1E16Y_Quote</v>
      </c>
      <c r="Q52" s="122"/>
      <c r="R52" s="120">
        <f t="shared" si="7"/>
        <v>42269</v>
      </c>
      <c r="S52" s="120">
        <f>_xll.qlInterestRateIndexValueDate(AA52,R52)</f>
        <v>42271</v>
      </c>
      <c r="T52" s="120">
        <f>_xll.qlInterestRateIndexMaturity(AA52,S52)</f>
        <v>48115</v>
      </c>
      <c r="U52" s="125">
        <f>_xll.qlIndexFixing('1M Monitor'!AA52,R52,TRUE,_xll.ohTrigger(Trigger,Trigger1M))</f>
        <v>1.2613911915345064E-2</v>
      </c>
      <c r="V52" s="125" t="e">
        <f>_xll.qlQuoteValue(P52,_xll.ohTrigger(Trigger,Trigger1M))</f>
        <v>#NUM!</v>
      </c>
      <c r="W52" s="50" t="b">
        <f t="shared" si="8"/>
        <v>0</v>
      </c>
      <c r="X52" s="144" t="e">
        <f t="shared" si="9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obj_006ca#0005</v>
      </c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3:65" x14ac:dyDescent="0.2">
      <c r="M53" s="50" t="s">
        <v>60</v>
      </c>
      <c r="N53" s="50"/>
      <c r="O53" s="50" t="s">
        <v>120</v>
      </c>
      <c r="P53" s="50" t="str">
        <f>Currency&amp;"AB1E"&amp;O53&amp;QuoteSuffix</f>
        <v>EURAB1E17Y_Quote</v>
      </c>
      <c r="Q53" s="122"/>
      <c r="R53" s="120">
        <f t="shared" si="7"/>
        <v>42269</v>
      </c>
      <c r="S53" s="120">
        <f>_xll.qlInterestRateIndexValueDate(AA53,R53)</f>
        <v>42271</v>
      </c>
      <c r="T53" s="120">
        <f>_xll.qlInterestRateIndexMaturity(AA53,S53)</f>
        <v>48481</v>
      </c>
      <c r="U53" s="125">
        <f>_xll.qlIndexFixing('1M Monitor'!AA53,R53,TRUE,_xll.ohTrigger(Trigger,Trigger1M))</f>
        <v>1.3040195991222603E-2</v>
      </c>
      <c r="V53" s="125" t="e">
        <f>_xll.qlQuoteValue(P53,_xll.ohTrigger(Trigger,Trigger1M))</f>
        <v>#NUM!</v>
      </c>
      <c r="W53" s="50" t="b">
        <f t="shared" si="8"/>
        <v>0</v>
      </c>
      <c r="X53" s="144" t="e">
        <f t="shared" si="9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obj_006be#0005</v>
      </c>
    </row>
    <row r="54" spans="13:65" x14ac:dyDescent="0.2">
      <c r="M54" s="50" t="s">
        <v>60</v>
      </c>
      <c r="N54" s="50"/>
      <c r="O54" s="50" t="s">
        <v>121</v>
      </c>
      <c r="P54" s="50" t="str">
        <f>Currency&amp;"AB1E"&amp;O54&amp;QuoteSuffix</f>
        <v>EURAB1E18Y_Quote</v>
      </c>
      <c r="Q54" s="122"/>
      <c r="R54" s="120">
        <f t="shared" si="7"/>
        <v>42269</v>
      </c>
      <c r="S54" s="120">
        <f>_xll.qlInterestRateIndexValueDate(AA54,R54)</f>
        <v>42271</v>
      </c>
      <c r="T54" s="120">
        <f>_xll.qlInterestRateIndexMaturity(AA54,S54)</f>
        <v>48848</v>
      </c>
      <c r="U54" s="125">
        <f>_xll.qlIndexFixing('1M Monitor'!AA54,R54,TRUE,_xll.ohTrigger(Trigger,Trigger1M))</f>
        <v>1.3392034206471455E-2</v>
      </c>
      <c r="V54" s="125" t="e">
        <f>_xll.qlQuoteValue(P54,_xll.ohTrigger(Trigger,Trigger1M))</f>
        <v>#NUM!</v>
      </c>
      <c r="W54" s="50" t="b">
        <f t="shared" si="8"/>
        <v>0</v>
      </c>
      <c r="X54" s="144" t="e">
        <f t="shared" si="9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obj_006b5#0005</v>
      </c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3:65" x14ac:dyDescent="0.2">
      <c r="M55" s="50" t="s">
        <v>60</v>
      </c>
      <c r="N55" s="50"/>
      <c r="O55" s="50" t="s">
        <v>122</v>
      </c>
      <c r="P55" s="50" t="str">
        <f>Currency&amp;"AB1E"&amp;O55&amp;QuoteSuffix</f>
        <v>EURAB1E19Y_Quote</v>
      </c>
      <c r="Q55" s="122"/>
      <c r="R55" s="120">
        <f t="shared" si="7"/>
        <v>42269</v>
      </c>
      <c r="S55" s="120">
        <f>_xll.qlInterestRateIndexValueDate(AA55,R55)</f>
        <v>42271</v>
      </c>
      <c r="T55" s="120">
        <f>_xll.qlInterestRateIndexMaturity(AA55,S55)</f>
        <v>49212</v>
      </c>
      <c r="U55" s="125">
        <f>_xll.qlIndexFixing('1M Monitor'!AA55,R55,TRUE,_xll.ohTrigger(Trigger,Trigger1M))</f>
        <v>1.3675296676329407E-2</v>
      </c>
      <c r="V55" s="125" t="e">
        <f>_xll.qlQuoteValue(P55,_xll.ohTrigger(Trigger,Trigger1M))</f>
        <v>#NUM!</v>
      </c>
      <c r="W55" s="50" t="b">
        <f t="shared" si="8"/>
        <v>0</v>
      </c>
      <c r="X55" s="144" t="e">
        <f t="shared" si="9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obj_006d1#0005</v>
      </c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3:65" x14ac:dyDescent="0.2">
      <c r="M56" s="110" t="s">
        <v>60</v>
      </c>
      <c r="N56" s="110"/>
      <c r="O56" s="110" t="s">
        <v>93</v>
      </c>
      <c r="P56" s="110" t="str">
        <f>Currency&amp;"AB1E"&amp;O56&amp;QuoteSuffix</f>
        <v>EURAB1E20Y_Quote</v>
      </c>
      <c r="Q56" s="122"/>
      <c r="R56" s="111">
        <f t="shared" si="7"/>
        <v>42269</v>
      </c>
      <c r="S56" s="111">
        <f>_xll.qlInterestRateIndexValueDate(AA56,R56)</f>
        <v>42271</v>
      </c>
      <c r="T56" s="111">
        <f>_xll.qlInterestRateIndexMaturity(AA56,S56)</f>
        <v>49576</v>
      </c>
      <c r="U56" s="112">
        <f>_xll.qlIndexFixing('1M Monitor'!AA56,R56,TRUE,_xll.ohTrigger(Trigger,Trigger1M))</f>
        <v>1.3900000000739845E-2</v>
      </c>
      <c r="V56" s="112">
        <f>_xll.qlQuoteValue(P56,_xll.ohTrigger(Trigger,Trigger1M))</f>
        <v>1.3900000000000001E-2</v>
      </c>
      <c r="W56" s="110" t="b">
        <f t="shared" si="8"/>
        <v>1</v>
      </c>
      <c r="X56" s="146">
        <f t="shared" si="9"/>
        <v>7.3984394999282443E-9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obj_006c4#0005</v>
      </c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3:65" x14ac:dyDescent="0.2">
      <c r="M57" s="50" t="s">
        <v>60</v>
      </c>
      <c r="N57" s="50"/>
      <c r="O57" s="50" t="s">
        <v>123</v>
      </c>
      <c r="P57" s="50" t="str">
        <f>Currency&amp;"AB1E"&amp;O57&amp;QuoteSuffix</f>
        <v>EURAB1E21Y_Quote</v>
      </c>
      <c r="Q57" s="122"/>
      <c r="R57" s="120">
        <f t="shared" si="7"/>
        <v>42269</v>
      </c>
      <c r="S57" s="120">
        <f>_xll.qlInterestRateIndexValueDate(AA57,R57)</f>
        <v>42271</v>
      </c>
      <c r="T57" s="120">
        <f>_xll.qlInterestRateIndexMaturity(AA57,S57)</f>
        <v>49942</v>
      </c>
      <c r="U57" s="125">
        <f>_xll.qlIndexFixing('1M Monitor'!AA57,R57,TRUE,_xll.ohTrigger(Trigger,Trigger1M))</f>
        <v>1.40755844523399E-2</v>
      </c>
      <c r="V57" s="125" t="e">
        <f>_xll.qlQuoteValue(P57,_xll.ohTrigger(Trigger,Trigger1M))</f>
        <v>#NUM!</v>
      </c>
      <c r="W57" s="50" t="b">
        <f t="shared" si="8"/>
        <v>0</v>
      </c>
      <c r="X57" s="144" t="e">
        <f t="shared" si="9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obj_006bd#0005</v>
      </c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3:65" x14ac:dyDescent="0.2">
      <c r="M58" s="50" t="s">
        <v>60</v>
      </c>
      <c r="N58" s="50"/>
      <c r="O58" s="50" t="s">
        <v>124</v>
      </c>
      <c r="P58" s="50" t="str">
        <f>Currency&amp;"AB1E"&amp;O58&amp;QuoteSuffix</f>
        <v>EURAB1E22Y_Quote</v>
      </c>
      <c r="Q58" s="122"/>
      <c r="R58" s="120">
        <f t="shared" si="7"/>
        <v>42269</v>
      </c>
      <c r="S58" s="120">
        <f>_xll.qlInterestRateIndexValueDate(AA58,R58)</f>
        <v>42271</v>
      </c>
      <c r="T58" s="120">
        <f>_xll.qlInterestRateIndexMaturity(AA58,S58)</f>
        <v>50307</v>
      </c>
      <c r="U58" s="125">
        <f>_xll.qlIndexFixing('1M Monitor'!AA58,R58,TRUE,_xll.ohTrigger(Trigger,Trigger1M))</f>
        <v>1.4206086413060995E-2</v>
      </c>
      <c r="V58" s="125" t="e">
        <f>_xll.qlQuoteValue(P58,_xll.ohTrigger(Trigger,Trigger1M))</f>
        <v>#NUM!</v>
      </c>
      <c r="W58" s="50" t="b">
        <f t="shared" si="8"/>
        <v>0</v>
      </c>
      <c r="X58" s="144" t="e">
        <f t="shared" si="9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obj_006b4#0005</v>
      </c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3:65" x14ac:dyDescent="0.2">
      <c r="M59" s="50" t="s">
        <v>60</v>
      </c>
      <c r="N59" s="50"/>
      <c r="O59" s="50" t="s">
        <v>125</v>
      </c>
      <c r="P59" s="50" t="str">
        <f>Currency&amp;"AB1E"&amp;O59&amp;QuoteSuffix</f>
        <v>EURAB1E23Y_Quote</v>
      </c>
      <c r="Q59" s="122"/>
      <c r="R59" s="120">
        <f t="shared" si="7"/>
        <v>42269</v>
      </c>
      <c r="S59" s="120">
        <f>_xll.qlInterestRateIndexValueDate(AA59,R59)</f>
        <v>42271</v>
      </c>
      <c r="T59" s="120">
        <f>_xll.qlInterestRateIndexMaturity(AA59,S59)</f>
        <v>50672</v>
      </c>
      <c r="U59" s="125">
        <f>_xll.qlIndexFixing('1M Monitor'!AA59,R59,TRUE,_xll.ohTrigger(Trigger,Trigger1M))</f>
        <v>1.4302609654876629E-2</v>
      </c>
      <c r="V59" s="125" t="e">
        <f>_xll.qlQuoteValue(P59,_xll.ohTrigger(Trigger,Trigger1M))</f>
        <v>#NUM!</v>
      </c>
      <c r="W59" s="50" t="b">
        <f t="shared" si="8"/>
        <v>0</v>
      </c>
      <c r="X59" s="144" t="e">
        <f t="shared" si="9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obj_006d0#0005</v>
      </c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3:65" x14ac:dyDescent="0.2">
      <c r="M60" s="50" t="s">
        <v>60</v>
      </c>
      <c r="N60" s="50"/>
      <c r="O60" s="50" t="s">
        <v>126</v>
      </c>
      <c r="P60" s="50" t="str">
        <f>Currency&amp;"AB1E"&amp;O60&amp;QuoteSuffix</f>
        <v>EURAB1E24Y_Quote</v>
      </c>
      <c r="Q60" s="122"/>
      <c r="R60" s="120">
        <f t="shared" si="7"/>
        <v>42269</v>
      </c>
      <c r="S60" s="120">
        <f>_xll.qlInterestRateIndexValueDate(AA60,R60)</f>
        <v>42271</v>
      </c>
      <c r="T60" s="120">
        <f>_xll.qlInterestRateIndexMaturity(AA60,S60)</f>
        <v>51039</v>
      </c>
      <c r="U60" s="125">
        <f>_xll.qlIndexFixing('1M Monitor'!AA60,R60,TRUE,_xll.ohTrigger(Trigger,Trigger1M))</f>
        <v>1.4374240437897976E-2</v>
      </c>
      <c r="V60" s="125" t="e">
        <f>_xll.qlQuoteValue(P60,_xll.ohTrigger(Trigger,Trigger1M))</f>
        <v>#NUM!</v>
      </c>
      <c r="W60" s="50" t="b">
        <f t="shared" si="8"/>
        <v>0</v>
      </c>
      <c r="X60" s="144" t="e">
        <f t="shared" si="9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obj_006c3#0005</v>
      </c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3:65" x14ac:dyDescent="0.2">
      <c r="M61" s="110" t="s">
        <v>60</v>
      </c>
      <c r="N61" s="110"/>
      <c r="O61" s="110" t="s">
        <v>94</v>
      </c>
      <c r="P61" s="110" t="str">
        <f>Currency&amp;"AB1E"&amp;O61&amp;QuoteSuffix</f>
        <v>EURAB1E25Y_Quote</v>
      </c>
      <c r="Q61" s="122"/>
      <c r="R61" s="111">
        <f t="shared" si="7"/>
        <v>42269</v>
      </c>
      <c r="S61" s="111">
        <f>_xll.qlInterestRateIndexValueDate(AA61,R61)</f>
        <v>42271</v>
      </c>
      <c r="T61" s="111">
        <f>_xll.qlInterestRateIndexMaturity(AA61,S61)</f>
        <v>51403</v>
      </c>
      <c r="U61" s="112">
        <f>_xll.qlIndexFixing('1M Monitor'!AA61,R61,TRUE,_xll.ohTrigger(Trigger,Trigger1M))</f>
        <v>1.4429999999384161E-2</v>
      </c>
      <c r="V61" s="112">
        <f>_xll.qlQuoteValue(P61,_xll.ohTrigger(Trigger,Trigger1M))</f>
        <v>1.443E-2</v>
      </c>
      <c r="W61" s="110" t="b">
        <f t="shared" si="8"/>
        <v>1</v>
      </c>
      <c r="X61" s="146">
        <f t="shared" si="9"/>
        <v>-6.1583897703609836E-9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obj_006bc#0005</v>
      </c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3:65" x14ac:dyDescent="0.2">
      <c r="M62" s="50" t="s">
        <v>60</v>
      </c>
      <c r="N62" s="50"/>
      <c r="O62" s="50" t="s">
        <v>127</v>
      </c>
      <c r="P62" s="50" t="str">
        <f>Currency&amp;"AB1E"&amp;O62&amp;QuoteSuffix</f>
        <v>EURAB1E26Y_Quote</v>
      </c>
      <c r="Q62" s="122"/>
      <c r="R62" s="120">
        <f t="shared" si="7"/>
        <v>42269</v>
      </c>
      <c r="S62" s="120">
        <f>_xll.qlInterestRateIndexValueDate(AA62,R62)</f>
        <v>42271</v>
      </c>
      <c r="T62" s="120">
        <f>_xll.qlInterestRateIndexMaturity(AA62,S62)</f>
        <v>51768</v>
      </c>
      <c r="U62" s="125">
        <f>_xll.qlIndexFixing('1M Monitor'!AA62,R62,TRUE,_xll.ohTrigger(Trigger,Trigger1M))</f>
        <v>1.447538312797292E-2</v>
      </c>
      <c r="V62" s="125" t="e">
        <f>_xll.qlQuoteValue(P62,_xll.ohTrigger(Trigger,Trigger1M))</f>
        <v>#NUM!</v>
      </c>
      <c r="W62" s="50" t="b">
        <f t="shared" si="8"/>
        <v>0</v>
      </c>
      <c r="X62" s="144" t="e">
        <f t="shared" si="9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obj_006b3#0005</v>
      </c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3:65" x14ac:dyDescent="0.2">
      <c r="M63" s="50" t="s">
        <v>60</v>
      </c>
      <c r="N63" s="50"/>
      <c r="O63" s="50" t="s">
        <v>95</v>
      </c>
      <c r="P63" s="50" t="str">
        <f>Currency&amp;"AB1E"&amp;O63&amp;QuoteSuffix</f>
        <v>EURAB1E27Y_Quote</v>
      </c>
      <c r="Q63" s="122"/>
      <c r="R63" s="120">
        <f t="shared" si="7"/>
        <v>42269</v>
      </c>
      <c r="S63" s="120">
        <f>_xll.qlInterestRateIndexValueDate(AA63,R63)</f>
        <v>42271</v>
      </c>
      <c r="T63" s="120">
        <f>_xll.qlInterestRateIndexMaturity(AA63,S63)</f>
        <v>52133</v>
      </c>
      <c r="U63" s="125">
        <f>_xll.qlIndexFixing('1M Monitor'!AA63,R63,TRUE,_xll.ohTrigger(Trigger,Trigger1M))</f>
        <v>1.4514794337805999E-2</v>
      </c>
      <c r="V63" s="125" t="e">
        <f>_xll.qlQuoteValue(P63,_xll.ohTrigger(Trigger,Trigger1M))</f>
        <v>#NUM!</v>
      </c>
      <c r="W63" s="50" t="b">
        <f t="shared" si="8"/>
        <v>0</v>
      </c>
      <c r="X63" s="144" t="e">
        <f t="shared" si="9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obj_006cf#0005</v>
      </c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3:65" x14ac:dyDescent="0.2">
      <c r="M64" s="50" t="s">
        <v>60</v>
      </c>
      <c r="N64" s="50"/>
      <c r="O64" s="50" t="s">
        <v>128</v>
      </c>
      <c r="P64" s="50" t="str">
        <f>Currency&amp;"AB1E"&amp;O64&amp;QuoteSuffix</f>
        <v>EURAB1E28Y_Quote</v>
      </c>
      <c r="Q64" s="122"/>
      <c r="R64" s="120">
        <f t="shared" si="7"/>
        <v>42269</v>
      </c>
      <c r="S64" s="120">
        <f>_xll.qlInterestRateIndexValueDate(AA64,R64)</f>
        <v>42271</v>
      </c>
      <c r="T64" s="120">
        <f>_xll.qlInterestRateIndexMaturity(AA64,S64)</f>
        <v>52498</v>
      </c>
      <c r="U64" s="125">
        <f>_xll.qlIndexFixing('1M Monitor'!AA64,R64,TRUE,_xll.ohTrigger(Trigger,Trigger1M))</f>
        <v>1.4550413431405602E-2</v>
      </c>
      <c r="V64" s="125" t="e">
        <f>_xll.qlQuoteValue(P64,_xll.ohTrigger(Trigger,Trigger1M))</f>
        <v>#NUM!</v>
      </c>
      <c r="W64" s="50" t="b">
        <f t="shared" si="8"/>
        <v>0</v>
      </c>
      <c r="X64" s="144" t="e">
        <f t="shared" si="9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obj_006c2#0005</v>
      </c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3:66" x14ac:dyDescent="0.2">
      <c r="M65" s="50" t="s">
        <v>60</v>
      </c>
      <c r="N65" s="50"/>
      <c r="O65" s="50" t="s">
        <v>129</v>
      </c>
      <c r="P65" s="50" t="str">
        <f>Currency&amp;"AB1E"&amp;O65&amp;QuoteSuffix</f>
        <v>EURAB1E29Y_Quote</v>
      </c>
      <c r="Q65" s="122"/>
      <c r="R65" s="120">
        <f t="shared" si="7"/>
        <v>42269</v>
      </c>
      <c r="S65" s="120">
        <f>_xll.qlInterestRateIndexValueDate(AA65,R65)</f>
        <v>42271</v>
      </c>
      <c r="T65" s="120">
        <f>_xll.qlInterestRateIndexMaturity(AA65,S65)</f>
        <v>52866</v>
      </c>
      <c r="U65" s="125">
        <f>_xll.qlIndexFixing('1M Monitor'!AA65,R65,TRUE,_xll.ohTrigger(Trigger,Trigger1M))</f>
        <v>1.4585716967788253E-2</v>
      </c>
      <c r="V65" s="125" t="e">
        <f>_xll.qlQuoteValue(P65,_xll.ohTrigger(Trigger,Trigger1M))</f>
        <v>#NUM!</v>
      </c>
      <c r="W65" s="50" t="b">
        <f t="shared" si="8"/>
        <v>0</v>
      </c>
      <c r="X65" s="144" t="e">
        <f t="shared" si="9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obj_006bb#0005</v>
      </c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3:66" x14ac:dyDescent="0.2">
      <c r="M66" s="110" t="s">
        <v>60</v>
      </c>
      <c r="N66" s="110"/>
      <c r="O66" s="110" t="s">
        <v>96</v>
      </c>
      <c r="P66" s="110" t="str">
        <f>Currency&amp;"AB1E"&amp;O66&amp;QuoteSuffix</f>
        <v>EURAB1E30Y_Quote</v>
      </c>
      <c r="Q66" s="122"/>
      <c r="R66" s="111">
        <f t="shared" si="7"/>
        <v>42269</v>
      </c>
      <c r="S66" s="111">
        <f>_xll.qlInterestRateIndexValueDate(AA66,R66)</f>
        <v>42271</v>
      </c>
      <c r="T66" s="111">
        <f>_xll.qlInterestRateIndexMaturity(AA66,S66)</f>
        <v>53230</v>
      </c>
      <c r="U66" s="112">
        <f>_xll.qlIndexFixing('1M Monitor'!AA66,R66,TRUE,_xll.ohTrigger(Trigger,Trigger1M))</f>
        <v>1.4619999999998204E-2</v>
      </c>
      <c r="V66" s="112">
        <f>_xll.qlQuoteValue(P66,_xll.ohTrigger(Trigger,Trigger1M))</f>
        <v>1.4619999999999999E-2</v>
      </c>
      <c r="W66" s="110" t="b">
        <f t="shared" si="8"/>
        <v>1</v>
      </c>
      <c r="X66" s="146">
        <f t="shared" si="9"/>
        <v>-1.7954387976359953E-11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obj_006b2#0005</v>
      </c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3:66" x14ac:dyDescent="0.2">
      <c r="M67" s="50" t="s">
        <v>60</v>
      </c>
      <c r="N67" s="50"/>
      <c r="O67" s="50" t="s">
        <v>97</v>
      </c>
      <c r="P67" s="50" t="str">
        <f>Currency&amp;"AB1E"&amp;O67&amp;QuoteSuffix</f>
        <v>EURAB1E35Y_Quote</v>
      </c>
      <c r="Q67" s="122"/>
      <c r="R67" s="120">
        <f t="shared" si="7"/>
        <v>42269</v>
      </c>
      <c r="S67" s="120">
        <f>_xll.qlInterestRateIndexValueDate(AA67,R67)</f>
        <v>42271</v>
      </c>
      <c r="T67" s="120">
        <f>_xll.qlInterestRateIndexMaturity(AA67,S67)</f>
        <v>55057</v>
      </c>
      <c r="U67" s="125">
        <f>_xll.qlIndexFixing('1M Monitor'!AA67,R67,TRUE,_xll.ohTrigger(Trigger,Trigger1M))</f>
        <v>1.4799310703837356E-2</v>
      </c>
      <c r="V67" s="125" t="e">
        <f>_xll.qlQuoteValue(P67,_xll.ohTrigger(Trigger,Trigger1M))</f>
        <v>#NUM!</v>
      </c>
      <c r="W67" s="50" t="b">
        <f t="shared" si="8"/>
        <v>0</v>
      </c>
      <c r="X67" s="144" t="e">
        <f t="shared" si="9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obj_006ce#0005</v>
      </c>
    </row>
    <row r="68" spans="13:66" x14ac:dyDescent="0.2">
      <c r="M68" s="110" t="s">
        <v>60</v>
      </c>
      <c r="N68" s="110"/>
      <c r="O68" s="110" t="s">
        <v>98</v>
      </c>
      <c r="P68" s="110" t="str">
        <f>Currency&amp;"AB1E"&amp;O68&amp;QuoteSuffix</f>
        <v>EURAB1E40Y_Quote</v>
      </c>
      <c r="Q68" s="122"/>
      <c r="R68" s="111">
        <f t="shared" si="7"/>
        <v>42269</v>
      </c>
      <c r="S68" s="111">
        <f>_xll.qlInterestRateIndexValueDate(AA68,R68)</f>
        <v>42271</v>
      </c>
      <c r="T68" s="111">
        <f>_xll.qlInterestRateIndexMaturity(AA68,S68)</f>
        <v>56881</v>
      </c>
      <c r="U68" s="112">
        <f>_xll.qlIndexFixing('1M Monitor'!AA68,R68,TRUE,_xll.ohTrigger(Trigger,Trigger1M))</f>
        <v>1.4869999999982961E-2</v>
      </c>
      <c r="V68" s="112">
        <f>_xll.qlQuoteValue(P68,_xll.ohTrigger(Trigger,Trigger1M))</f>
        <v>1.4870000000000001E-2</v>
      </c>
      <c r="W68" s="110" t="b">
        <f t="shared" si="8"/>
        <v>1</v>
      </c>
      <c r="X68" s="146">
        <f t="shared" si="9"/>
        <v>-1.7040188704520176E-10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obj_006c9#0005</v>
      </c>
    </row>
    <row r="69" spans="13:66" x14ac:dyDescent="0.2">
      <c r="M69" s="110" t="s">
        <v>60</v>
      </c>
      <c r="N69" s="110"/>
      <c r="O69" s="110" t="s">
        <v>99</v>
      </c>
      <c r="P69" s="110" t="str">
        <f>Currency&amp;"AB1E"&amp;O69&amp;QuoteSuffix</f>
        <v>EURAB1E50Y_Quote</v>
      </c>
      <c r="Q69" s="122"/>
      <c r="R69" s="111">
        <f t="shared" si="7"/>
        <v>42269</v>
      </c>
      <c r="S69" s="111">
        <f>_xll.qlInterestRateIndexValueDate(AA69,R69)</f>
        <v>42271</v>
      </c>
      <c r="T69" s="111">
        <f>_xll.qlInterestRateIndexMaturity(AA69,S69)</f>
        <v>60534</v>
      </c>
      <c r="U69" s="112">
        <f>_xll.qlIndexFixing('1M Monitor'!AA69,R69,TRUE,_xll.ohTrigger(Trigger,Trigger1M))</f>
        <v>1.455000000007688E-2</v>
      </c>
      <c r="V69" s="112">
        <f>_xll.qlQuoteValue(P69,_xll.ohTrigger(Trigger,Trigger1M))</f>
        <v>1.455E-2</v>
      </c>
      <c r="W69" s="110" t="b">
        <f t="shared" si="8"/>
        <v>1</v>
      </c>
      <c r="X69" s="146">
        <f t="shared" si="9"/>
        <v>7.6879475008340137E-10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obj_006c7#0005</v>
      </c>
    </row>
    <row r="70" spans="13:66" x14ac:dyDescent="0.2">
      <c r="M70" s="114" t="s">
        <v>60</v>
      </c>
      <c r="N70" s="114"/>
      <c r="O70" s="114" t="s">
        <v>130</v>
      </c>
      <c r="P70" s="114" t="str">
        <f>Currency&amp;"AB1E"&amp;O70&amp;QuoteSuffix</f>
        <v>EURAB1E60Y_Quote</v>
      </c>
      <c r="Q70" s="124"/>
      <c r="R70" s="115">
        <f t="shared" si="7"/>
        <v>42269</v>
      </c>
      <c r="S70" s="115">
        <f>_xll.qlInterestRateIndexValueDate(AA70,R70)</f>
        <v>42271</v>
      </c>
      <c r="T70" s="115">
        <f>_xll.qlInterestRateIndexMaturity(AA70,S70)</f>
        <v>64186</v>
      </c>
      <c r="U70" s="116">
        <f>_xll.qlIndexFixing('1M Monitor'!AA70,R70,TRUE,_xll.ohTrigger(Trigger,Trigger1M))</f>
        <v>1.4469999999985262E-2</v>
      </c>
      <c r="V70" s="116">
        <f>_xll.qlQuoteValue(P70,_xll.ohTrigger(Trigger,Trigger1M))</f>
        <v>1.447E-2</v>
      </c>
      <c r="W70" s="114" t="b">
        <f t="shared" si="8"/>
        <v>1</v>
      </c>
      <c r="X70" s="158">
        <f t="shared" si="9"/>
        <v>-1.4738210651898953E-10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obj_006b1#0005</v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3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3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3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3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3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3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8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59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42247</v>
      </c>
      <c r="E3" s="73">
        <f t="shared" ref="E3:E16" si="0">EDATE(SettlementDate,$B3)</f>
        <v>42637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-5.2914115985716733E-4</v>
      </c>
      <c r="H3" s="53">
        <f>IF(G3&gt;=0,ROUNDDOWN(G3*10,2)/10,ROUNDUP(G3*10,2)/10)</f>
        <v>-1E-3</v>
      </c>
      <c r="I3" s="82">
        <f>MAX(_xll.ohPack(Data!$K$4:INDEX(Fwd3M,MATCH(E3+1,SettlementDates,1),1)))</f>
        <v>-4.0280305805263992E-4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60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43002</v>
      </c>
      <c r="F4" s="77">
        <f t="shared" si="1"/>
        <v>3</v>
      </c>
      <c r="G4" s="83">
        <f>MIN(_xll.ohPack(Data!$K$4:INDEX(Fwd3M,MATCH(E4+1,SettlementDates,1),1)))</f>
        <v>-5.2914115985716733E-4</v>
      </c>
      <c r="H4" s="54">
        <f t="shared" ref="H4:H16" si="4">IF(G4&gt;=0,ROUNDDOWN(G4*10,2)/10,ROUNDUP(G4*10,2)/10)</f>
        <v>-1E-3</v>
      </c>
      <c r="I4" s="83">
        <f>MAX(_xll.ohPack(Data!$K$4:INDEX(Fwd3M,MATCH(E4+1,SettlementDates,1),1)))</f>
        <v>7.5532014922951771E-4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60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44098</v>
      </c>
      <c r="F5" s="77">
        <f t="shared" si="1"/>
        <v>6</v>
      </c>
      <c r="G5" s="83">
        <f>MIN(_xll.ohPack(Data!$K$4:INDEX(Fwd3M,MATCH(E5+1,SettlementDates,1),1)))</f>
        <v>-5.2914115985716733E-4</v>
      </c>
      <c r="H5" s="54">
        <f t="shared" si="4"/>
        <v>-1E-3</v>
      </c>
      <c r="I5" s="83">
        <f>MAX(_xll.ohPack(Data!$K$4:INDEX(Fwd3M,MATCH(E5+1,SettlementDates,1),1)))</f>
        <v>9.4692440760590427E-3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60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45924</v>
      </c>
      <c r="F6" s="77">
        <f t="shared" si="1"/>
        <v>6</v>
      </c>
      <c r="G6" s="83">
        <f>MIN(_xll.ohPack(Data!$K$4:INDEX(Fwd3M,MATCH(E6+1,SettlementDates,1),1)))</f>
        <v>-5.2914115985716733E-4</v>
      </c>
      <c r="H6" s="54">
        <f t="shared" si="4"/>
        <v>-1E-3</v>
      </c>
      <c r="I6" s="83">
        <f>MAX(_xll.ohPack(Data!$K$4:INDEX(Fwd3M,MATCH(E6+1,SettlementDates,1),1)))</f>
        <v>2.0306991931351832E-2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60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49576</v>
      </c>
      <c r="F7" s="77">
        <f t="shared" si="1"/>
        <v>12</v>
      </c>
      <c r="G7" s="83">
        <f>MIN(_xll.ohPack(Data!$K$4:INDEX(Fwd3M,MATCH(E7+1,SettlementDates,1),1)))</f>
        <v>-5.2914115985716733E-4</v>
      </c>
      <c r="H7" s="54">
        <f t="shared" si="4"/>
        <v>-1E-3</v>
      </c>
      <c r="I7" s="83">
        <f>MAX(_xll.ohPack(Data!$K$4:INDEX(Fwd3M,MATCH(E7+1,SettlementDates,1),1)))</f>
        <v>2.1853245762051953E-2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60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53229</v>
      </c>
      <c r="F8" s="77">
        <f t="shared" si="1"/>
        <v>36</v>
      </c>
      <c r="G8" s="83">
        <f>MIN(_xll.ohPack(Data!$K$4:INDEX(Fwd3M,MATCH(E8+1,SettlementDates,1),1)))</f>
        <v>-5.2914115985716733E-4</v>
      </c>
      <c r="H8" s="54">
        <f t="shared" si="4"/>
        <v>-1E-3</v>
      </c>
      <c r="I8" s="83">
        <f>MAX(_xll.ohPack(Data!$K$4:INDEX(Fwd3M,MATCH(E8+1,SettlementDates,1),1)))</f>
        <v>2.1853245762051953E-2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61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64186</v>
      </c>
      <c r="F9" s="77">
        <f t="shared" si="1"/>
        <v>60</v>
      </c>
      <c r="G9" s="84">
        <f>MIN(_xll.ohPack(Data!$K$4:INDEX(Fwd3M,MATCH(E9+1,SettlementDates,1),1)))</f>
        <v>-5.2914115985716733E-4</v>
      </c>
      <c r="H9" s="55">
        <f t="shared" si="4"/>
        <v>-1E-3</v>
      </c>
      <c r="I9" s="84">
        <f>MAX(_xll.ohPack(Data!$K$4:INDEX(Fwd3M,MATCH(E9+1,SettlementDates,1),1)))</f>
        <v>2.1853245762051953E-2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59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42637</v>
      </c>
      <c r="F10" s="78">
        <f t="shared" si="1"/>
        <v>1</v>
      </c>
      <c r="G10" s="83">
        <f>MIN(_xll.ohPack(Data!$O$4:INDEX(ONFwd3M,MATCH(E10+1,SettlementDates,1),1)))</f>
        <v>-5.4176174458575588E-4</v>
      </c>
      <c r="H10" s="54">
        <f t="shared" si="4"/>
        <v>-1E-3</v>
      </c>
      <c r="I10" s="83">
        <f>MAX(_xll.ohPack(Data!$O$4:INDEX(ONFwd3M,MATCH(E10+1,SettlementDates,1),1)))</f>
        <v>3.3916544211143318E-4</v>
      </c>
      <c r="J10" s="54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60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43002</v>
      </c>
      <c r="F11" s="77">
        <f t="shared" si="1"/>
        <v>3</v>
      </c>
      <c r="G11" s="83">
        <f>MIN(_xll.ohPack(Data!$O$4:INDEX(ONFwd3M,MATCH(E11+1,SettlementDates,1),1)))</f>
        <v>-5.4176174458575588E-4</v>
      </c>
      <c r="H11" s="54">
        <f t="shared" si="4"/>
        <v>-1E-3</v>
      </c>
      <c r="I11" s="83">
        <f>MAX(_xll.ohPack(Data!$O$4:INDEX(ONFwd3M,MATCH(E11+1,SettlementDates,1),1)))</f>
        <v>5.441256191218713E-4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60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44098</v>
      </c>
      <c r="F12" s="77">
        <f t="shared" si="1"/>
        <v>6</v>
      </c>
      <c r="G12" s="83">
        <f>MIN(_xll.ohPack(Data!$O$4:INDEX(ONFwd3M,MATCH(E12+1,SettlementDates,1),1)))</f>
        <v>-5.4176174458575588E-4</v>
      </c>
      <c r="H12" s="54">
        <f t="shared" si="4"/>
        <v>-1E-3</v>
      </c>
      <c r="I12" s="83">
        <f>MAX(_xll.ohPack(Data!$O$4:INDEX(ONFwd3M,MATCH(E12+1,SettlementDates,1),1)))</f>
        <v>9.0588865007745767E-3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60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45924</v>
      </c>
      <c r="F13" s="77">
        <f t="shared" si="1"/>
        <v>6</v>
      </c>
      <c r="G13" s="83">
        <f>MIN(_xll.ohPack(Data!$O$4:INDEX(ONFwd3M,MATCH(E13+1,SettlementDates,1),1)))</f>
        <v>-5.4176174458575588E-4</v>
      </c>
      <c r="H13" s="54">
        <f t="shared" si="4"/>
        <v>-1E-3</v>
      </c>
      <c r="I13" s="83">
        <f>MAX(_xll.ohPack(Data!$O$4:INDEX(ONFwd3M,MATCH(E13+1,SettlementDates,1),1)))</f>
        <v>2.0117649955189165E-2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60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49576</v>
      </c>
      <c r="F14" s="77">
        <f t="shared" si="1"/>
        <v>12</v>
      </c>
      <c r="G14" s="83">
        <f>MIN(_xll.ohPack(Data!$O$4:INDEX(ONFwd3M,MATCH(E14+1,SettlementDates,1),1)))</f>
        <v>-5.4176174458575588E-4</v>
      </c>
      <c r="H14" s="54">
        <f t="shared" si="4"/>
        <v>-1E-3</v>
      </c>
      <c r="I14" s="83">
        <f>MAX(_xll.ohPack(Data!$O$4:INDEX(ONFwd3M,MATCH(E14+1,SettlementDates,1),1)))</f>
        <v>2.179363935213452E-2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60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53229</v>
      </c>
      <c r="F15" s="77">
        <f t="shared" si="1"/>
        <v>36</v>
      </c>
      <c r="G15" s="83">
        <f>MIN(_xll.ohPack(Data!$O$4:INDEX(ONFwd3M,MATCH(E15+1,SettlementDates,1),1)))</f>
        <v>-5.4176174458575588E-4</v>
      </c>
      <c r="H15" s="54">
        <f t="shared" si="4"/>
        <v>-1E-3</v>
      </c>
      <c r="I15" s="83">
        <f>MAX(_xll.ohPack(Data!$O$4:INDEX(ONFwd3M,MATCH(E15+1,SettlementDates,1),1)))</f>
        <v>2.179363935213452E-2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61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64186</v>
      </c>
      <c r="F16" s="81">
        <f t="shared" si="1"/>
        <v>60</v>
      </c>
      <c r="G16" s="84">
        <f>MIN(_xll.ohPack(Data!$O$4:INDEX(ONFwd3M,MATCH(E16+1,SettlementDates,1),1)))</f>
        <v>-5.4176174458575588E-4</v>
      </c>
      <c r="H16" s="55">
        <f t="shared" si="4"/>
        <v>-1E-3</v>
      </c>
      <c r="I16" s="84">
        <f>MAX(_xll.ohPack(Data!$O$4:INDEX(ONFwd3M,MATCH(E16+1,SettlementDates,1),1)))</f>
        <v>2.179363935213452E-2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150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113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160</v>
      </c>
      <c r="Y22" s="102" t="s">
        <v>59</v>
      </c>
    </row>
    <row r="23" spans="3:33" x14ac:dyDescent="0.2">
      <c r="J23" s="62"/>
      <c r="K23" s="62"/>
      <c r="L23" s="62"/>
      <c r="M23" s="50" t="s">
        <v>153</v>
      </c>
      <c r="N23" s="50" t="s">
        <v>30</v>
      </c>
      <c r="O23" s="50" t="str">
        <f t="shared" ref="O23:O34" si="6">LEFT(N23,LEN(N23)-1)+3&amp;"M"</f>
        <v>4M</v>
      </c>
      <c r="P23" s="50" t="str">
        <f t="shared" ref="P23:P34" si="7">Currency&amp;LEFT(N23,LEN(N23)-1)&amp;"x"&amp;LEFT(O23,LEN(O23)-1)&amp;"F"&amp;QuoteSuffix</f>
        <v>EUR1x4F_Quote</v>
      </c>
      <c r="Q23" s="122"/>
      <c r="R23" s="120">
        <f>_xll.qlInterestRateIndexFixingDate(Index3M,S23)</f>
        <v>42299</v>
      </c>
      <c r="S23" s="120">
        <f>_xll.qlCalendarAdvance(Calendar,SettlementDate,N23,"mf",TRUE)</f>
        <v>42303</v>
      </c>
      <c r="T23" s="120">
        <f>_xll.qlCalendarAdvance(Calendar,SettlementDate,O23,"mf",TRUE)</f>
        <v>42394</v>
      </c>
      <c r="U23" s="125">
        <f>_xll.qlIndexFixing(Index3M,R23,TRUE,_xll.ohTrigger(Trigger,Trigger3M))</f>
        <v>-4.0856888641609319E-4</v>
      </c>
      <c r="V23" s="125">
        <f>_xll.qlQuoteValue(P23,_xll.ohTrigger(Trigger,Trigger3M))</f>
        <v>-4.0999999999999994E-4</v>
      </c>
      <c r="W23" s="50" t="b">
        <f>NOT(ISERROR(V23))</f>
        <v>1</v>
      </c>
      <c r="X23" s="144">
        <f>(U23-V23)*10000</f>
        <v>1.4311135839067457E-2</v>
      </c>
      <c r="Y23" s="50" t="b">
        <f>ABS(X23/10000)&lt;=ABS('General Settings'!$D$25)</f>
        <v>1</v>
      </c>
      <c r="AG23" s="155" t="e">
        <f>NA()</f>
        <v>#N/A</v>
      </c>
    </row>
    <row r="24" spans="3:33" x14ac:dyDescent="0.2">
      <c r="M24" s="50" t="s">
        <v>153</v>
      </c>
      <c r="N24" s="50" t="s">
        <v>63</v>
      </c>
      <c r="O24" s="50" t="str">
        <f t="shared" si="6"/>
        <v>5M</v>
      </c>
      <c r="P24" s="50" t="str">
        <f t="shared" si="7"/>
        <v>EUR2x5F_Quote</v>
      </c>
      <c r="Q24" s="122"/>
      <c r="R24" s="120">
        <f>_xll.qlInterestRateIndexFixingDate(Index3M,S24)</f>
        <v>42328</v>
      </c>
      <c r="S24" s="120">
        <f>_xll.qlCalendarAdvance(Calendar,SettlementDate,N24,"mf",TRUE)</f>
        <v>42332</v>
      </c>
      <c r="T24" s="120">
        <f>_xll.qlCalendarAdvance(Calendar,SettlementDate,O24,"mf",TRUE)</f>
        <v>42424</v>
      </c>
      <c r="U24" s="125">
        <f>_xll.qlIndexFixing(Index3M,R24,TRUE,_xll.ohTrigger(Trigger,Trigger3M))</f>
        <v>-4.0546486062099994E-4</v>
      </c>
      <c r="V24" s="125">
        <f>_xll.qlQuoteValue(P24,_xll.ohTrigger(Trigger,Trigger3M))</f>
        <v>-4.2000000000000002E-4</v>
      </c>
      <c r="W24" s="50" t="b">
        <f t="shared" ref="W24:W34" si="8">NOT(ISERROR(V24))</f>
        <v>1</v>
      </c>
      <c r="X24" s="144">
        <f t="shared" ref="X24:X60" si="9">(U24-V24)*10000</f>
        <v>0.14535139379000078</v>
      </c>
      <c r="Y24" s="50" t="b">
        <f>ABS(X24/10000)&lt;=ABS('General Settings'!$D$25)</f>
        <v>1</v>
      </c>
      <c r="AG24" s="156" t="e">
        <f>NA()</f>
        <v>#N/A</v>
      </c>
    </row>
    <row r="25" spans="3:33" x14ac:dyDescent="0.2">
      <c r="K25" s="140" t="b">
        <v>1</v>
      </c>
      <c r="M25" s="50" t="s">
        <v>153</v>
      </c>
      <c r="N25" s="50" t="s">
        <v>31</v>
      </c>
      <c r="O25" s="50" t="str">
        <f t="shared" si="6"/>
        <v>6M</v>
      </c>
      <c r="P25" s="50" t="str">
        <f t="shared" si="7"/>
        <v>EUR3x6F_Quote</v>
      </c>
      <c r="Q25" s="122"/>
      <c r="R25" s="120">
        <f>_xll.qlInterestRateIndexFixingDate(Index3M,S25)</f>
        <v>42360</v>
      </c>
      <c r="S25" s="120">
        <f>_xll.qlCalendarAdvance(Calendar,SettlementDate,N25,"mf",TRUE)</f>
        <v>42362</v>
      </c>
      <c r="T25" s="120">
        <f>_xll.qlCalendarAdvance(Calendar,SettlementDate,O25,"mf",TRUE)</f>
        <v>42453</v>
      </c>
      <c r="U25" s="125">
        <f>_xll.qlIndexFixing(Index3M,R25,TRUE,_xll.ohTrigger(Trigger,Trigger3M))</f>
        <v>-4.2953003788792269E-4</v>
      </c>
      <c r="V25" s="125">
        <f>_xll.qlQuoteValue(P25,_xll.ohTrigger(Trigger,Trigger3M))</f>
        <v>-4.2999999999999999E-4</v>
      </c>
      <c r="W25" s="50" t="b">
        <f t="shared" si="8"/>
        <v>1</v>
      </c>
      <c r="X25" s="144">
        <f t="shared" si="9"/>
        <v>4.6996211207730228E-3</v>
      </c>
      <c r="Y25" s="50" t="b">
        <f>ABS(X25/10000)&lt;=ABS('General Settings'!$D$25)</f>
        <v>1</v>
      </c>
      <c r="AG25" s="156" t="e">
        <f>NA()</f>
        <v>#N/A</v>
      </c>
    </row>
    <row r="26" spans="3:33" x14ac:dyDescent="0.2">
      <c r="M26" s="50" t="s">
        <v>153</v>
      </c>
      <c r="N26" s="50" t="s">
        <v>64</v>
      </c>
      <c r="O26" s="50" t="str">
        <f t="shared" si="6"/>
        <v>7M</v>
      </c>
      <c r="P26" s="50" t="str">
        <f t="shared" si="7"/>
        <v>EUR4x7F_Quote</v>
      </c>
      <c r="Q26" s="122"/>
      <c r="R26" s="120">
        <f>_xll.qlInterestRateIndexFixingDate(Index3M,S26)</f>
        <v>42390</v>
      </c>
      <c r="S26" s="120">
        <f>_xll.qlCalendarAdvance(Calendar,SettlementDate,N26,"mf",TRUE)</f>
        <v>42394</v>
      </c>
      <c r="T26" s="120">
        <f>_xll.qlCalendarAdvance(Calendar,SettlementDate,O26,"mf",TRUE)</f>
        <v>42485</v>
      </c>
      <c r="U26" s="125">
        <f>_xll.qlIndexFixing(Index3M,R26,TRUE,_xll.ohTrigger(Trigger,Trigger3M))</f>
        <v>-4.6807137830069451E-4</v>
      </c>
      <c r="V26" s="125">
        <f>_xll.qlQuoteValue(P26,_xll.ohTrigger(Trigger,Trigger3M))</f>
        <v>-4.6000000000000001E-4</v>
      </c>
      <c r="W26" s="50" t="b">
        <f t="shared" si="8"/>
        <v>1</v>
      </c>
      <c r="X26" s="144">
        <f t="shared" si="9"/>
        <v>-8.0713783006944928E-2</v>
      </c>
      <c r="Y26" s="50" t="b">
        <f>ABS(X26/10000)&lt;=ABS('General Settings'!$D$25)</f>
        <v>1</v>
      </c>
      <c r="AG26" s="156" t="e">
        <f>NA()</f>
        <v>#N/A</v>
      </c>
    </row>
    <row r="27" spans="3:33" x14ac:dyDescent="0.2">
      <c r="M27" s="50" t="s">
        <v>153</v>
      </c>
      <c r="N27" s="50" t="s">
        <v>65</v>
      </c>
      <c r="O27" s="50" t="str">
        <f t="shared" si="6"/>
        <v>8M</v>
      </c>
      <c r="P27" s="50" t="str">
        <f t="shared" si="7"/>
        <v>EUR5x8F_Quote</v>
      </c>
      <c r="Q27" s="122"/>
      <c r="R27" s="120">
        <f>_xll.qlInterestRateIndexFixingDate(Index3M,S27)</f>
        <v>42422</v>
      </c>
      <c r="S27" s="120">
        <f>_xll.qlCalendarAdvance(Calendar,SettlementDate,N27,"mf",TRUE)</f>
        <v>42424</v>
      </c>
      <c r="T27" s="120">
        <f>_xll.qlCalendarAdvance(Calendar,SettlementDate,O27,"mf",TRUE)</f>
        <v>42514</v>
      </c>
      <c r="U27" s="125">
        <f>_xll.qlIndexFixing(Index3M,R27,TRUE,_xll.ohTrigger(Trigger,Trigger3M))</f>
        <v>-4.7182599909767475E-4</v>
      </c>
      <c r="V27" s="125">
        <f>_xll.qlQuoteValue(P27,_xll.ohTrigger(Trigger,Trigger3M))</f>
        <v>-4.8000000000000001E-4</v>
      </c>
      <c r="W27" s="50" t="b">
        <f t="shared" si="8"/>
        <v>1</v>
      </c>
      <c r="X27" s="144">
        <f t="shared" si="9"/>
        <v>8.1740009023252597E-2</v>
      </c>
      <c r="Y27" s="50" t="b">
        <f>ABS(X27/10000)&lt;=ABS('General Settings'!$D$25)</f>
        <v>1</v>
      </c>
      <c r="AG27" s="156" t="e">
        <f>NA()</f>
        <v>#N/A</v>
      </c>
    </row>
    <row r="28" spans="3:33" x14ac:dyDescent="0.2">
      <c r="K28" s="140" t="b">
        <v>1</v>
      </c>
      <c r="M28" s="50" t="s">
        <v>153</v>
      </c>
      <c r="N28" s="50" t="s">
        <v>32</v>
      </c>
      <c r="O28" s="50" t="str">
        <f t="shared" si="6"/>
        <v>9M</v>
      </c>
      <c r="P28" s="50" t="str">
        <f t="shared" si="7"/>
        <v>EUR6x9F_Quote</v>
      </c>
      <c r="Q28" s="122"/>
      <c r="R28" s="120">
        <f>_xll.qlInterestRateIndexFixingDate(Index3M,S28)</f>
        <v>42451</v>
      </c>
      <c r="S28" s="120">
        <f>_xll.qlCalendarAdvance(Calendar,SettlementDate,N28,"mf",TRUE)</f>
        <v>42453</v>
      </c>
      <c r="T28" s="120">
        <f>_xll.qlCalendarAdvance(Calendar,SettlementDate,O28,"mf",TRUE)</f>
        <v>42545</v>
      </c>
      <c r="U28" s="125">
        <f>_xll.qlIndexFixing(Index3M,R28,TRUE,_xll.ohTrigger(Trigger,Trigger3M))</f>
        <v>-4.7671778414543308E-4</v>
      </c>
      <c r="V28" s="125">
        <f>_xll.qlQuoteValue(P28,_xll.ohTrigger(Trigger,Trigger3M))</f>
        <v>-5.0000000000000001E-4</v>
      </c>
      <c r="W28" s="50" t="b">
        <f t="shared" si="8"/>
        <v>1</v>
      </c>
      <c r="X28" s="144">
        <f t="shared" si="9"/>
        <v>0.23282215854566926</v>
      </c>
      <c r="Y28" s="50" t="b">
        <f>ABS(X28/10000)&lt;=ABS('General Settings'!$D$25)</f>
        <v>1</v>
      </c>
      <c r="AG28" s="156" t="e">
        <f>NA()</f>
        <v>#N/A</v>
      </c>
    </row>
    <row r="29" spans="3:33" x14ac:dyDescent="0.2">
      <c r="M29" s="50" t="s">
        <v>153</v>
      </c>
      <c r="N29" s="50" t="s">
        <v>66</v>
      </c>
      <c r="O29" s="50" t="str">
        <f t="shared" si="6"/>
        <v>10M</v>
      </c>
      <c r="P29" s="50" t="str">
        <f t="shared" si="7"/>
        <v>EUR7x10F_Quote</v>
      </c>
      <c r="Q29" s="122"/>
      <c r="R29" s="120">
        <f>_xll.qlInterestRateIndexFixingDate(Index3M,S29)</f>
        <v>42481</v>
      </c>
      <c r="S29" s="120">
        <f>_xll.qlCalendarAdvance(Calendar,SettlementDate,N29,"mf",TRUE)</f>
        <v>42485</v>
      </c>
      <c r="T29" s="120">
        <f>_xll.qlCalendarAdvance(Calendar,SettlementDate,O29,"mf",TRUE)</f>
        <v>42576</v>
      </c>
      <c r="U29" s="125">
        <f>_xll.qlIndexFixing(Index3M,R29,TRUE,_xll.ohTrigger(Trigger,Trigger3M))</f>
        <v>-4.9165702089131618E-4</v>
      </c>
      <c r="V29" s="125">
        <f>_xll.qlQuoteValue(P29,_xll.ohTrigger(Trigger,Trigger3M))</f>
        <v>-5.2000000000000006E-4</v>
      </c>
      <c r="W29" s="50" t="b">
        <f t="shared" si="8"/>
        <v>1</v>
      </c>
      <c r="X29" s="144">
        <f t="shared" si="9"/>
        <v>0.2834297910868388</v>
      </c>
      <c r="Y29" s="50" t="b">
        <f>ABS(X29/10000)&lt;=ABS('General Settings'!$D$25)</f>
        <v>1</v>
      </c>
      <c r="AG29" s="156" t="e">
        <f>NA()</f>
        <v>#N/A</v>
      </c>
    </row>
    <row r="30" spans="3:33" x14ac:dyDescent="0.2">
      <c r="M30" s="50" t="s">
        <v>153</v>
      </c>
      <c r="N30" s="50" t="s">
        <v>67</v>
      </c>
      <c r="O30" s="50" t="str">
        <f t="shared" si="6"/>
        <v>11M</v>
      </c>
      <c r="P30" s="50" t="str">
        <f t="shared" si="7"/>
        <v>EUR8x11F_Quote</v>
      </c>
      <c r="Q30" s="122"/>
      <c r="R30" s="120">
        <f>_xll.qlInterestRateIndexFixingDate(Index3M,S30)</f>
        <v>42510</v>
      </c>
      <c r="S30" s="120">
        <f>_xll.qlCalendarAdvance(Calendar,SettlementDate,N30,"mf",TRUE)</f>
        <v>42514</v>
      </c>
      <c r="T30" s="120">
        <f>_xll.qlCalendarAdvance(Calendar,SettlementDate,O30,"mf",TRUE)</f>
        <v>42606</v>
      </c>
      <c r="U30" s="125">
        <f>_xll.qlIndexFixing(Index3M,R30,TRUE,_xll.ohTrigger(Trigger,Trigger3M))</f>
        <v>-5.1207177310007236E-4</v>
      </c>
      <c r="V30" s="125">
        <f>_xll.qlQuoteValue(P30,_xll.ohTrigger(Trigger,Trigger3M))</f>
        <v>-5.4000000000000001E-4</v>
      </c>
      <c r="W30" s="50" t="b">
        <f t="shared" si="8"/>
        <v>1</v>
      </c>
      <c r="X30" s="144">
        <f t="shared" si="9"/>
        <v>0.27928226899927644</v>
      </c>
      <c r="Y30" s="50" t="b">
        <f>ABS(X30/10000)&lt;=ABS('General Settings'!$D$25)</f>
        <v>1</v>
      </c>
      <c r="AG30" s="156" t="e">
        <f>NA()</f>
        <v>#N/A</v>
      </c>
    </row>
    <row r="31" spans="3:33" x14ac:dyDescent="0.2">
      <c r="K31" s="61" t="b">
        <v>0</v>
      </c>
      <c r="M31" s="50" t="s">
        <v>153</v>
      </c>
      <c r="N31" s="50" t="s">
        <v>68</v>
      </c>
      <c r="O31" s="50" t="str">
        <f t="shared" si="6"/>
        <v>12M</v>
      </c>
      <c r="P31" s="50" t="str">
        <f t="shared" si="7"/>
        <v>EUR9x12F_Quote</v>
      </c>
      <c r="Q31" s="122"/>
      <c r="R31" s="120">
        <f>_xll.qlInterestRateIndexFixingDate(Index3M,S31)</f>
        <v>42543</v>
      </c>
      <c r="S31" s="120">
        <f>_xll.qlCalendarAdvance(Calendar,SettlementDate,N31,"mf",TRUE)</f>
        <v>42545</v>
      </c>
      <c r="T31" s="120">
        <f>_xll.qlCalendarAdvance(Calendar,SettlementDate,O31,"mf",TRUE)</f>
        <v>42639</v>
      </c>
      <c r="U31" s="125">
        <f>_xll.qlIndexFixing(Index3M,R31,TRUE,_xll.ohTrigger(Trigger,Trigger3M))</f>
        <v>-5.278524243867279E-4</v>
      </c>
      <c r="V31" s="125">
        <f>_xll.qlQuoteValue(P31,_xll.ohTrigger(Trigger,Trigger3M))</f>
        <v>-5.5000000000000003E-4</v>
      </c>
      <c r="W31" s="50" t="b">
        <f t="shared" si="8"/>
        <v>1</v>
      </c>
      <c r="X31" s="144">
        <f t="shared" si="9"/>
        <v>0.22147575613272139</v>
      </c>
      <c r="Y31" s="50" t="b">
        <f>ABS(X31/10000)&lt;=ABS('General Settings'!$D$25)</f>
        <v>1</v>
      </c>
      <c r="AG31" s="156" t="e">
        <f>NA()</f>
        <v>#N/A</v>
      </c>
    </row>
    <row r="32" spans="3:33" x14ac:dyDescent="0.2">
      <c r="M32" s="50" t="s">
        <v>153</v>
      </c>
      <c r="N32" s="50" t="s">
        <v>69</v>
      </c>
      <c r="O32" s="50" t="str">
        <f t="shared" si="6"/>
        <v>13M</v>
      </c>
      <c r="P32" s="50" t="str">
        <f t="shared" si="7"/>
        <v>EUR10x13F_Quote</v>
      </c>
      <c r="Q32" s="122"/>
      <c r="R32" s="120">
        <f>_xll.qlInterestRateIndexFixingDate(Index3M,S32)</f>
        <v>42572</v>
      </c>
      <c r="S32" s="120">
        <f>_xll.qlCalendarAdvance(Calendar,SettlementDate,N32,"mf",TRUE)</f>
        <v>42576</v>
      </c>
      <c r="T32" s="120">
        <f>_xll.qlCalendarAdvance(Calendar,SettlementDate,O32,"mf",TRUE)</f>
        <v>42667</v>
      </c>
      <c r="U32" s="125">
        <f>_xll.qlIndexFixing(Index3M,R32,TRUE,_xll.ohTrigger(Trigger,Trigger3M))</f>
        <v>-5.2359464269812828E-4</v>
      </c>
      <c r="V32" s="125">
        <f>_xll.qlQuoteValue(P32,_xll.ohTrigger(Trigger,Trigger3M))</f>
        <v>-5.4000000000000001E-4</v>
      </c>
      <c r="W32" s="50" t="b">
        <f t="shared" si="8"/>
        <v>1</v>
      </c>
      <c r="X32" s="144">
        <f t="shared" si="9"/>
        <v>0.16405357301871726</v>
      </c>
      <c r="Y32" s="50" t="b">
        <f>ABS(X32/10000)&lt;=ABS('General Settings'!$D$25)</f>
        <v>1</v>
      </c>
      <c r="AG32" s="156" t="e">
        <f>NA()</f>
        <v>#N/A</v>
      </c>
    </row>
    <row r="33" spans="13:33" x14ac:dyDescent="0.2">
      <c r="M33" s="50" t="s">
        <v>153</v>
      </c>
      <c r="N33" s="50" t="s">
        <v>70</v>
      </c>
      <c r="O33" s="50" t="str">
        <f t="shared" si="6"/>
        <v>14M</v>
      </c>
      <c r="P33" s="50" t="str">
        <f t="shared" si="7"/>
        <v>EUR11x14F_Quote</v>
      </c>
      <c r="Q33" s="122"/>
      <c r="R33" s="120">
        <f>_xll.qlInterestRateIndexFixingDate(Index3M,S33)</f>
        <v>42604</v>
      </c>
      <c r="S33" s="120">
        <f>_xll.qlCalendarAdvance(Calendar,SettlementDate,N33,"mf",TRUE)</f>
        <v>42606</v>
      </c>
      <c r="T33" s="120">
        <f>_xll.qlCalendarAdvance(Calendar,SettlementDate,O33,"mf",TRUE)</f>
        <v>42698</v>
      </c>
      <c r="U33" s="125">
        <f>_xll.qlIndexFixing(Index3M,R33,TRUE,_xll.ohTrigger(Trigger,Trigger3M))</f>
        <v>-5.0170174384259799E-4</v>
      </c>
      <c r="V33" s="125">
        <f>_xll.qlQuoteValue(P33,_xll.ohTrigger(Trigger,Trigger3M))</f>
        <v>-5.2999999999999998E-4</v>
      </c>
      <c r="W33" s="50" t="b">
        <f t="shared" si="8"/>
        <v>1</v>
      </c>
      <c r="X33" s="144">
        <f t="shared" si="9"/>
        <v>0.28298256157401991</v>
      </c>
      <c r="Y33" s="50" t="b">
        <f>ABS(X33/10000)&lt;=ABS('General Settings'!$D$25)</f>
        <v>1</v>
      </c>
      <c r="AG33" s="156" t="e">
        <f>NA()</f>
        <v>#N/A</v>
      </c>
    </row>
    <row r="34" spans="13:33" x14ac:dyDescent="0.2">
      <c r="M34" s="50" t="s">
        <v>153</v>
      </c>
      <c r="N34" s="50" t="s">
        <v>106</v>
      </c>
      <c r="O34" s="50" t="str">
        <f t="shared" si="6"/>
        <v>15M</v>
      </c>
      <c r="P34" s="50" t="str">
        <f t="shared" si="7"/>
        <v>EUR12x15F_Quote</v>
      </c>
      <c r="Q34" s="122"/>
      <c r="R34" s="120">
        <f>_xll.qlInterestRateIndexFixingDate(Index3M,S34)</f>
        <v>42635</v>
      </c>
      <c r="S34" s="120">
        <f>_xll.qlCalendarAdvance(Calendar,SettlementDate,N34,"mf",TRUE)</f>
        <v>42639</v>
      </c>
      <c r="T34" s="120">
        <f>_xll.qlCalendarAdvance(Calendar,SettlementDate,O34,"mf",TRUE)</f>
        <v>42731</v>
      </c>
      <c r="U34" s="125">
        <f>_xll.qlIndexFixing(Index3M,R34,TRUE,_xll.ohTrigger(Trigger,Trigger3M))</f>
        <v>-4.6955661083587124E-4</v>
      </c>
      <c r="V34" s="125">
        <f>_xll.qlQuoteValue(P34,_xll.ohTrigger(Trigger,Trigger3M))</f>
        <v>-5.0000000000000001E-4</v>
      </c>
      <c r="W34" s="50" t="b">
        <f t="shared" si="8"/>
        <v>1</v>
      </c>
      <c r="X34" s="144">
        <f t="shared" si="9"/>
        <v>0.3044338916412877</v>
      </c>
      <c r="Y34" s="50" t="b">
        <f>ABS(X34/10000)&lt;=ABS('General Settings'!$D$25)</f>
        <v>1</v>
      </c>
      <c r="AG34" s="157" t="e">
        <f>NA()</f>
        <v>#N/A</v>
      </c>
    </row>
    <row r="35" spans="13:33" x14ac:dyDescent="0.2">
      <c r="M35" s="117" t="s">
        <v>114</v>
      </c>
      <c r="N35" s="117"/>
      <c r="O35" s="117" t="str">
        <f>_xll.qlIMMNextCode(EvaluationDate-1,TRUE,Trigger)</f>
        <v>Z5</v>
      </c>
      <c r="P35" s="117" t="str">
        <f t="shared" ref="P35:P60" si="10">Currency&amp;"FUT3M"&amp;O35&amp;QuoteSuffix</f>
        <v>EURFUT3MZ5_Quote</v>
      </c>
      <c r="Q35" s="117" t="str">
        <f t="shared" ref="Q35:Q60" si="11">Currency&amp;"FUT3M"&amp;O35&amp;"ConvAdj"&amp;QuoteSuffix</f>
        <v>EURFUT3MZ5ConvAdj_Quote</v>
      </c>
      <c r="R35" s="118">
        <f>_xll.qlInterestRateIndexFixingDate(Index3M,S35)</f>
        <v>42352</v>
      </c>
      <c r="S35" s="118">
        <f>_xll.qlIMMdate(O35)</f>
        <v>42354</v>
      </c>
      <c r="T35" s="118">
        <f>_xll.qlInterestRateIndexMaturity(Index3M,S35)</f>
        <v>42445</v>
      </c>
      <c r="U35" s="119">
        <f>_xll.qlIndexFixing(Index3M,R35,TRUE,_xll.ohTrigger(Trigger,Trigger3M))</f>
        <v>-4.2500000018516588E-4</v>
      </c>
      <c r="V35" s="119">
        <f>(100-_xll.qlQuoteValue(P35,_xll.ohTrigger(Trigger,Trigger3M)))/100-_xll.qlQuoteValue(Q35,_xll.ohTrigger(Trigger,Trigger3M))</f>
        <v>-4.2500000000003977E-4</v>
      </c>
      <c r="W35" s="117" t="b">
        <f>NOT(ISERROR(V35))</f>
        <v>1</v>
      </c>
      <c r="X35" s="145">
        <f t="shared" si="9"/>
        <v>-1.8512611148907565E-9</v>
      </c>
      <c r="Y35" s="52" t="b">
        <f>ABS(X35/10000)&lt;=ABS('General Settings'!$D$25)</f>
        <v>1</v>
      </c>
      <c r="AG35" s="155" t="e">
        <f>NA()</f>
        <v>#N/A</v>
      </c>
    </row>
    <row r="36" spans="13:33" x14ac:dyDescent="0.2">
      <c r="M36" s="110" t="s">
        <v>114</v>
      </c>
      <c r="N36" s="110"/>
      <c r="O36" s="110" t="str">
        <f>_xll.qlIMMNextCode(O35,TRUE,Trigger)</f>
        <v>H6</v>
      </c>
      <c r="P36" s="110" t="str">
        <f t="shared" si="10"/>
        <v>EURFUT3MH6_Quote</v>
      </c>
      <c r="Q36" s="110" t="str">
        <f t="shared" si="11"/>
        <v>EURFUT3MH6ConvAdj_Quote</v>
      </c>
      <c r="R36" s="111">
        <f>_xll.qlInterestRateIndexFixingDate(Index3M,S36)</f>
        <v>42443</v>
      </c>
      <c r="S36" s="111">
        <f>_xll.qlIMMdate(O36)</f>
        <v>42445</v>
      </c>
      <c r="T36" s="111">
        <f>_xll.qlInterestRateIndexMaturity(Index3M,S36)</f>
        <v>42537</v>
      </c>
      <c r="U36" s="112">
        <f>_xll.qlIndexFixing(Index3M,R36,TRUE,_xll.ohTrigger(Trigger,Trigger3M))</f>
        <v>-4.7499999718449696E-4</v>
      </c>
      <c r="V36" s="112">
        <f>(100-_xll.qlQuoteValue(P36,_xll.ohTrigger(Trigger,Trigger3M)))/100-_xll.qlQuoteValue(Q36,_xll.ohTrigger(Trigger,Trigger3M))</f>
        <v>-4.7499999999999431E-4</v>
      </c>
      <c r="W36" s="110" t="b">
        <f t="shared" ref="W36:W60" si="12">NOT(ISERROR(V36))</f>
        <v>1</v>
      </c>
      <c r="X36" s="146">
        <f t="shared" si="9"/>
        <v>2.8154973469828037E-8</v>
      </c>
      <c r="Y36" s="50" t="b">
        <f>ABS(X36/10000)&lt;=ABS('General Settings'!$D$25)</f>
        <v>1</v>
      </c>
      <c r="AG36" s="156" t="e">
        <f>NA()</f>
        <v>#N/A</v>
      </c>
    </row>
    <row r="37" spans="13:33" x14ac:dyDescent="0.2">
      <c r="M37" s="110" t="s">
        <v>114</v>
      </c>
      <c r="N37" s="110"/>
      <c r="O37" s="110" t="str">
        <f>_xll.qlIMMNextCode(O36,TRUE,Trigger)</f>
        <v>M6</v>
      </c>
      <c r="P37" s="110" t="str">
        <f t="shared" si="10"/>
        <v>EURFUT3MM6_Quote</v>
      </c>
      <c r="Q37" s="110" t="str">
        <f t="shared" si="11"/>
        <v>EURFUT3MM6ConvAdj_Quote</v>
      </c>
      <c r="R37" s="111">
        <f>_xll.qlInterestRateIndexFixingDate(Index3M,S37)</f>
        <v>42534</v>
      </c>
      <c r="S37" s="111">
        <f>_xll.qlIMMdate(O37)</f>
        <v>42536</v>
      </c>
      <c r="T37" s="111">
        <f>_xll.qlInterestRateIndexMaturity(Index3M,S37)</f>
        <v>42628</v>
      </c>
      <c r="U37" s="112">
        <f>_xll.qlIndexFixing(Index3M,R37,TRUE,_xll.ohTrigger(Trigger,Trigger3M))</f>
        <v>-5.2500000173466327E-4</v>
      </c>
      <c r="V37" s="112">
        <f>(100-_xll.qlQuoteValue(P37,_xll.ohTrigger(Trigger,Trigger3M)))/100-_xll.qlQuoteValue(Q37,_xll.ohTrigger(Trigger,Trigger3M))</f>
        <v>-5.2500000000009093E-4</v>
      </c>
      <c r="W37" s="110" t="b">
        <f t="shared" si="12"/>
        <v>1</v>
      </c>
      <c r="X37" s="146">
        <f t="shared" si="9"/>
        <v>-1.7345723381939626E-8</v>
      </c>
      <c r="Y37" s="50" t="b">
        <f>ABS(X37/10000)&lt;=ABS('General Settings'!$D$25)</f>
        <v>1</v>
      </c>
      <c r="AG37" s="156" t="e">
        <f>NA()</f>
        <v>#N/A</v>
      </c>
    </row>
    <row r="38" spans="13:33" x14ac:dyDescent="0.2">
      <c r="M38" s="110" t="s">
        <v>114</v>
      </c>
      <c r="N38" s="110"/>
      <c r="O38" s="110" t="str">
        <f>_xll.qlIMMNextCode(O37,TRUE,Trigger)</f>
        <v>U6</v>
      </c>
      <c r="P38" s="110" t="str">
        <f t="shared" si="10"/>
        <v>EURFUT3MU6_Quote</v>
      </c>
      <c r="Q38" s="110" t="str">
        <f t="shared" si="11"/>
        <v>EURFUT3MU6ConvAdj_Quote</v>
      </c>
      <c r="R38" s="111">
        <f>_xll.qlInterestRateIndexFixingDate(Index3M,S38)</f>
        <v>42632</v>
      </c>
      <c r="S38" s="111">
        <f>_xll.qlIMMdate(O38)</f>
        <v>42634</v>
      </c>
      <c r="T38" s="111">
        <f>_xll.qlInterestRateIndexMaturity(Index3M,S38)</f>
        <v>42725</v>
      </c>
      <c r="U38" s="112">
        <f>_xll.qlIndexFixing(Index3M,R38,TRUE,_xll.ohTrigger(Trigger,Trigger3M))</f>
        <v>-4.7499999848246011E-4</v>
      </c>
      <c r="V38" s="112">
        <f>(100-_xll.qlQuoteValue(P38,_xll.ohTrigger(Trigger,Trigger3M)))/100-_xll.qlQuoteValue(Q38,_xll.ohTrigger(Trigger,Trigger3M))</f>
        <v>-4.7499999999999431E-4</v>
      </c>
      <c r="W38" s="110" t="b">
        <f t="shared" si="12"/>
        <v>1</v>
      </c>
      <c r="X38" s="146">
        <f t="shared" si="9"/>
        <v>1.517534199430709E-8</v>
      </c>
      <c r="Y38" s="50" t="b">
        <f>ABS(X38/10000)&lt;=ABS('General Settings'!$D$25)</f>
        <v>1</v>
      </c>
      <c r="AG38" s="156" t="e">
        <f>NA()</f>
        <v>#N/A</v>
      </c>
    </row>
    <row r="39" spans="13:33" x14ac:dyDescent="0.2">
      <c r="M39" s="110" t="s">
        <v>114</v>
      </c>
      <c r="N39" s="110"/>
      <c r="O39" s="110" t="str">
        <f>_xll.qlIMMNextCode(O38,TRUE,Trigger)</f>
        <v>Z6</v>
      </c>
      <c r="P39" s="110" t="str">
        <f t="shared" si="10"/>
        <v>EURFUT3MZ6_Quote</v>
      </c>
      <c r="Q39" s="110" t="str">
        <f t="shared" si="11"/>
        <v>EURFUT3MZ6ConvAdj_Quote</v>
      </c>
      <c r="R39" s="111">
        <f>_xll.qlInterestRateIndexFixingDate(Index3M,S39)</f>
        <v>42723</v>
      </c>
      <c r="S39" s="111">
        <f>_xll.qlIMMdate(O39)</f>
        <v>42725</v>
      </c>
      <c r="T39" s="111">
        <f>_xll.qlInterestRateIndexMaturity(Index3M,S39)</f>
        <v>42815</v>
      </c>
      <c r="U39" s="112">
        <f>_xll.qlIndexFixing(Index3M,R39,TRUE,_xll.ohTrigger(Trigger,Trigger3M))</f>
        <v>-3.250000000223352E-4</v>
      </c>
      <c r="V39" s="112">
        <f>(100-_xll.qlQuoteValue(P39,_xll.ohTrigger(Trigger,Trigger3M)))/100-_xll.qlQuoteValue(Q39,_xll.ohTrigger(Trigger,Trigger3M))</f>
        <v>-3.2499999999998866E-4</v>
      </c>
      <c r="W39" s="110" t="b">
        <f t="shared" si="12"/>
        <v>1</v>
      </c>
      <c r="X39" s="146">
        <f t="shared" si="9"/>
        <v>-2.2346545187207356E-10</v>
      </c>
      <c r="Y39" s="50" t="b">
        <f>ABS(X39/10000)&lt;=ABS('General Settings'!$D$25)</f>
        <v>1</v>
      </c>
      <c r="AG39" s="156" t="e">
        <f>NA()</f>
        <v>#N/A</v>
      </c>
    </row>
    <row r="40" spans="13:33" x14ac:dyDescent="0.2">
      <c r="M40" s="110" t="s">
        <v>114</v>
      </c>
      <c r="N40" s="110"/>
      <c r="O40" s="110" t="str">
        <f>_xll.qlIMMNextCode(O39,TRUE,Trigger)</f>
        <v>H7</v>
      </c>
      <c r="P40" s="110" t="str">
        <f t="shared" si="10"/>
        <v>EURFUT3MH7_Quote</v>
      </c>
      <c r="Q40" s="110" t="str">
        <f t="shared" si="11"/>
        <v>EURFUT3MH7ConvAdj_Quote</v>
      </c>
      <c r="R40" s="111">
        <f>_xll.qlInterestRateIndexFixingDate(Index3M,S40)</f>
        <v>42807</v>
      </c>
      <c r="S40" s="111">
        <f>_xll.qlIMMdate(O40)</f>
        <v>42809</v>
      </c>
      <c r="T40" s="111">
        <f>_xll.qlInterestRateIndexMaturity(Index3M,S40)</f>
        <v>42901</v>
      </c>
      <c r="U40" s="112">
        <f>_xll.qlIndexFixing(Index3M,R40,TRUE,_xll.ohTrigger(Trigger,Trigger3M))</f>
        <v>-7.4999996832156185E-5</v>
      </c>
      <c r="V40" s="112">
        <f>(100-_xll.qlQuoteValue(P40,_xll.ohTrigger(Trigger,Trigger3M)))/100-_xll.qlQuoteValue(Q40,_xll.ohTrigger(Trigger,Trigger3M))</f>
        <v>-7.4999999999931784E-5</v>
      </c>
      <c r="W40" s="110" t="b">
        <f t="shared" si="12"/>
        <v>1</v>
      </c>
      <c r="X40" s="146">
        <f t="shared" si="9"/>
        <v>3.1677755985828546E-8</v>
      </c>
      <c r="Y40" s="50" t="b">
        <f>ABS(X40/10000)&lt;=ABS('General Settings'!$D$25)</f>
        <v>1</v>
      </c>
      <c r="AG40" s="156" t="e">
        <f>NA()</f>
        <v>#N/A</v>
      </c>
    </row>
    <row r="41" spans="13:33" x14ac:dyDescent="0.2">
      <c r="M41" s="110" t="s">
        <v>114</v>
      </c>
      <c r="N41" s="110"/>
      <c r="O41" s="110" t="str">
        <f>_xll.qlIMMNextCode(O40,TRUE,Trigger)</f>
        <v>M7</v>
      </c>
      <c r="P41" s="110" t="str">
        <f t="shared" si="10"/>
        <v>EURFUT3MM7_Quote</v>
      </c>
      <c r="Q41" s="110" t="str">
        <f t="shared" si="11"/>
        <v>EURFUT3MM7ConvAdj_Quote</v>
      </c>
      <c r="R41" s="111">
        <f>_xll.qlInterestRateIndexFixingDate(Index3M,S41)</f>
        <v>42905</v>
      </c>
      <c r="S41" s="111">
        <f>_xll.qlIMMdate(O41)</f>
        <v>42907</v>
      </c>
      <c r="T41" s="111">
        <f>_xll.qlInterestRateIndexMaturity(Index3M,S41)</f>
        <v>42999</v>
      </c>
      <c r="U41" s="112">
        <f>_xll.qlIndexFixing(Index3M,R41,TRUE,_xll.ohTrigger(Trigger,Trigger3M))</f>
        <v>3.2499999582677344E-4</v>
      </c>
      <c r="V41" s="112">
        <f>(100-_xll.qlQuoteValue(P41,_xll.ohTrigger(Trigger,Trigger3M)))/100-_xll.qlQuoteValue(Q41,_xll.ohTrigger(Trigger,Trigger3M))</f>
        <v>3.2499999999998866E-4</v>
      </c>
      <c r="W41" s="110" t="b">
        <f t="shared" si="12"/>
        <v>1</v>
      </c>
      <c r="X41" s="146">
        <f t="shared" si="9"/>
        <v>-4.1732152130692646E-8</v>
      </c>
      <c r="Y41" s="50" t="b">
        <f>ABS(X41/10000)&lt;=ABS('General Settings'!$D$25)</f>
        <v>1</v>
      </c>
      <c r="AG41" s="156" t="e">
        <f>NA()</f>
        <v>#N/A</v>
      </c>
    </row>
    <row r="42" spans="13:33" x14ac:dyDescent="0.2">
      <c r="M42" s="110" t="s">
        <v>114</v>
      </c>
      <c r="N42" s="110"/>
      <c r="O42" s="110" t="str">
        <f>_xll.qlIMMNextCode(O41,TRUE,Trigger)</f>
        <v>U7</v>
      </c>
      <c r="P42" s="110" t="str">
        <f t="shared" si="10"/>
        <v>EURFUT3MU7_Quote</v>
      </c>
      <c r="Q42" s="110" t="str">
        <f t="shared" si="11"/>
        <v>EURFUT3MU7ConvAdj_Quote</v>
      </c>
      <c r="R42" s="111">
        <f>_xll.qlInterestRateIndexFixingDate(Index3M,S42)</f>
        <v>42996</v>
      </c>
      <c r="S42" s="111">
        <f>_xll.qlIMMdate(O42)</f>
        <v>42998</v>
      </c>
      <c r="T42" s="111">
        <f>_xll.qlInterestRateIndexMaturity(Index3M,S42)</f>
        <v>43089</v>
      </c>
      <c r="U42" s="112">
        <f>_xll.qlIndexFixing(Index3M,R42,TRUE,_xll.ohTrigger(Trigger,Trigger3M))</f>
        <v>7.2499999875750556E-4</v>
      </c>
      <c r="V42" s="112">
        <f>(100-_xll.qlQuoteValue(P42,_xll.ohTrigger(Trigger,Trigger3M)))/100-_xll.qlQuoteValue(Q42,_xll.ohTrigger(Trigger,Trigger3M))</f>
        <v>7.2499999999990909E-4</v>
      </c>
      <c r="W42" s="110" t="b">
        <f t="shared" si="12"/>
        <v>1</v>
      </c>
      <c r="X42" s="146">
        <f t="shared" si="9"/>
        <v>-1.2424035324837268E-8</v>
      </c>
      <c r="Y42" s="50" t="b">
        <f>ABS(X42/10000)&lt;=ABS('General Settings'!$D$25)</f>
        <v>1</v>
      </c>
      <c r="AG42" s="157" t="e">
        <f>NA()</f>
        <v>#N/A</v>
      </c>
    </row>
    <row r="43" spans="13:33" x14ac:dyDescent="0.2">
      <c r="M43" s="149" t="s">
        <v>114</v>
      </c>
      <c r="N43" s="149"/>
      <c r="O43" s="149" t="str">
        <f>_xll.qlIMMNextCode(O42,TRUE,Trigger)</f>
        <v>Z7</v>
      </c>
      <c r="P43" s="149" t="str">
        <f t="shared" si="10"/>
        <v>EURFUT3MZ7_Quote</v>
      </c>
      <c r="Q43" s="149" t="str">
        <f t="shared" si="11"/>
        <v>EURFUT3MZ7ConvAdj_Quote</v>
      </c>
      <c r="R43" s="150">
        <f>_xll.qlInterestRateIndexFixingDate(Index3M,S43)</f>
        <v>43087</v>
      </c>
      <c r="S43" s="150">
        <f>_xll.qlIMMdate(O43)</f>
        <v>43089</v>
      </c>
      <c r="T43" s="150">
        <f>_xll.qlInterestRateIndexMaturity(Index3M,S43)</f>
        <v>43179</v>
      </c>
      <c r="U43" s="151">
        <f>_xll.qlIndexFixing(Index3M,R43,TRUE,_xll.ohTrigger(Trigger,Trigger3M))</f>
        <v>1.2379568040854494E-3</v>
      </c>
      <c r="V43" s="151">
        <f>(100-_xll.qlQuoteValue(P43,_xll.ohTrigger(Trigger,Trigger3M)))/100-_xll.qlQuoteValue(Q43,_xll.ohTrigger(Trigger,Trigger3M))</f>
        <v>1.2250000000000227E-3</v>
      </c>
      <c r="W43" s="149" t="b">
        <f t="shared" si="12"/>
        <v>1</v>
      </c>
      <c r="X43" s="152">
        <f t="shared" si="9"/>
        <v>0.12956804085426663</v>
      </c>
      <c r="Y43" s="149" t="b">
        <f>ABS(X43/10000)&lt;=ABS('General Settings'!$D$25)</f>
        <v>1</v>
      </c>
      <c r="AG43" s="156" t="e">
        <f>NA()</f>
        <v>#N/A</v>
      </c>
    </row>
    <row r="44" spans="13:33" x14ac:dyDescent="0.2">
      <c r="M44" s="50" t="s">
        <v>114</v>
      </c>
      <c r="N44" s="50"/>
      <c r="O44" s="50" t="str">
        <f>_xll.qlIMMNextCode(O43,TRUE,Trigger)</f>
        <v>H8</v>
      </c>
      <c r="P44" s="50" t="str">
        <f t="shared" si="10"/>
        <v>EURFUT3MH8_Quote</v>
      </c>
      <c r="Q44" s="50" t="str">
        <f t="shared" si="11"/>
        <v>EURFUT3MH8ConvAdj_Quote</v>
      </c>
      <c r="R44" s="120">
        <f>_xll.qlInterestRateIndexFixingDate(Index3M,S44)</f>
        <v>43178</v>
      </c>
      <c r="S44" s="120">
        <f>_xll.qlIMMdate(O44)</f>
        <v>43180</v>
      </c>
      <c r="T44" s="120">
        <f>_xll.qlInterestRateIndexMaturity(Index3M,S44)</f>
        <v>43272</v>
      </c>
      <c r="U44" s="125">
        <f>_xll.qlIndexFixing(Index3M,R44,TRUE,_xll.ohTrigger(Trigger,Trigger3M))</f>
        <v>1.8493238239100532E-3</v>
      </c>
      <c r="V44" s="125">
        <f>(100-_xll.qlQuoteValue(P44,_xll.ohTrigger(Trigger,Trigger3M)))/100-_xll.qlQuoteValue(Q44,_xll.ohTrigger(Trigger,Trigger3M))</f>
        <v>1.8250000000000456E-3</v>
      </c>
      <c r="W44" s="50" t="b">
        <f t="shared" si="12"/>
        <v>1</v>
      </c>
      <c r="X44" s="144">
        <f t="shared" si="9"/>
        <v>0.24323823910007633</v>
      </c>
      <c r="Y44" s="50" t="b">
        <f>ABS(X44/10000)&lt;=ABS('General Settings'!$D$25)</f>
        <v>1</v>
      </c>
      <c r="AG44" s="156" t="e">
        <f>NA()</f>
        <v>#N/A</v>
      </c>
    </row>
    <row r="45" spans="13:33" x14ac:dyDescent="0.2">
      <c r="M45" s="50" t="s">
        <v>114</v>
      </c>
      <c r="N45" s="50"/>
      <c r="O45" s="50" t="str">
        <f>_xll.qlIMMNextCode(O44,TRUE,Trigger)</f>
        <v>M8</v>
      </c>
      <c r="P45" s="50" t="str">
        <f t="shared" si="10"/>
        <v>EURFUT3MM8_Quote</v>
      </c>
      <c r="Q45" s="50" t="str">
        <f t="shared" si="11"/>
        <v>EURFUT3MM8ConvAdj_Quote</v>
      </c>
      <c r="R45" s="120">
        <f>_xll.qlInterestRateIndexFixingDate(Index3M,S45)</f>
        <v>43269</v>
      </c>
      <c r="S45" s="120">
        <f>_xll.qlIMMdate(O45)</f>
        <v>43271</v>
      </c>
      <c r="T45" s="120">
        <f>_xll.qlInterestRateIndexMaturity(Index3M,S45)</f>
        <v>43363</v>
      </c>
      <c r="U45" s="125">
        <f>_xll.qlIndexFixing(Index3M,R45,TRUE,_xll.ohTrigger(Trigger,Trigger3M))</f>
        <v>2.5224027194255083E-3</v>
      </c>
      <c r="V45" s="125">
        <f>(100-_xll.qlQuoteValue(P45,_xll.ohTrigger(Trigger,Trigger3M)))/100-_xll.qlQuoteValue(Q45,_xll.ohTrigger(Trigger,Trigger3M))</f>
        <v>2.5249999999999773E-3</v>
      </c>
      <c r="W45" s="50" t="b">
        <f t="shared" si="12"/>
        <v>1</v>
      </c>
      <c r="X45" s="144">
        <f t="shared" si="9"/>
        <v>-2.5972805744690561E-2</v>
      </c>
      <c r="Y45" s="50" t="b">
        <f>ABS(X45/10000)&lt;=ABS('General Settings'!$D$25)</f>
        <v>1</v>
      </c>
      <c r="AG45" s="156" t="e">
        <f>NA()</f>
        <v>#N/A</v>
      </c>
    </row>
    <row r="46" spans="13:33" x14ac:dyDescent="0.2">
      <c r="M46" s="50" t="s">
        <v>114</v>
      </c>
      <c r="N46" s="50"/>
      <c r="O46" s="50" t="str">
        <f>_xll.qlIMMNextCode(O45,TRUE,Trigger)</f>
        <v>U8</v>
      </c>
      <c r="P46" s="50" t="str">
        <f t="shared" si="10"/>
        <v>EURFUT3MU8_Quote</v>
      </c>
      <c r="Q46" s="50" t="str">
        <f t="shared" si="11"/>
        <v>EURFUT3MU8ConvAdj_Quote</v>
      </c>
      <c r="R46" s="120">
        <f>_xll.qlInterestRateIndexFixingDate(Index3M,S46)</f>
        <v>43360</v>
      </c>
      <c r="S46" s="120">
        <f>_xll.qlIMMdate(O46)</f>
        <v>43362</v>
      </c>
      <c r="T46" s="120">
        <f>_xll.qlInterestRateIndexMaturity(Index3M,S46)</f>
        <v>43453</v>
      </c>
      <c r="U46" s="125">
        <f>_xll.qlIndexFixing(Index3M,R46,TRUE,_xll.ohTrigger(Trigger,Trigger3M))</f>
        <v>3.2477741060960691E-3</v>
      </c>
      <c r="V46" s="125">
        <f>(100-_xll.qlQuoteValue(P46,_xll.ohTrigger(Trigger,Trigger3M)))/100-_xll.qlQuoteValue(Q46,_xll.ohTrigger(Trigger,Trigger3M))</f>
        <v>3.2750000000000058E-3</v>
      </c>
      <c r="W46" s="50" t="b">
        <f t="shared" si="12"/>
        <v>1</v>
      </c>
      <c r="X46" s="144">
        <f t="shared" si="9"/>
        <v>-0.27225893903936627</v>
      </c>
      <c r="Y46" s="50" t="b">
        <f>ABS(X46/10000)&lt;=ABS('General Settings'!$D$25)</f>
        <v>1</v>
      </c>
      <c r="AG46" s="156" t="e">
        <f>NA()</f>
        <v>#N/A</v>
      </c>
    </row>
    <row r="47" spans="13:33" x14ac:dyDescent="0.2">
      <c r="M47" s="50" t="s">
        <v>114</v>
      </c>
      <c r="N47" s="50"/>
      <c r="O47" s="50" t="str">
        <f>_xll.qlIMMNextCode(O46,TRUE,Trigger)</f>
        <v>Z8</v>
      </c>
      <c r="P47" s="50" t="str">
        <f t="shared" si="10"/>
        <v>EURFUT3MZ8_Quote</v>
      </c>
      <c r="Q47" s="50" t="str">
        <f t="shared" si="11"/>
        <v>EURFUT3MZ8ConvAdj_Quote</v>
      </c>
      <c r="R47" s="120">
        <f>_xll.qlInterestRateIndexFixingDate(Index3M,S47)</f>
        <v>43451</v>
      </c>
      <c r="S47" s="120">
        <f>_xll.qlIMMdate(O47)</f>
        <v>43453</v>
      </c>
      <c r="T47" s="120">
        <f>_xll.qlInterestRateIndexMaturity(Index3M,S47)</f>
        <v>43543</v>
      </c>
      <c r="U47" s="125">
        <f>_xll.qlIndexFixing(Index3M,R47,TRUE,_xll.ohTrigger(Trigger,Trigger3M))</f>
        <v>3.9942396109973188E-3</v>
      </c>
      <c r="V47" s="125">
        <f>(100-_xll.qlQuoteValue(P47,_xll.ohTrigger(Trigger,Trigger3M)))/100-_xll.qlQuoteValue(Q47,_xll.ohTrigger(Trigger,Trigger3M))</f>
        <v>4.0749999999999884E-3</v>
      </c>
      <c r="W47" s="50" t="b">
        <f t="shared" si="12"/>
        <v>1</v>
      </c>
      <c r="X47" s="144">
        <f t="shared" si="9"/>
        <v>-0.80760389002669519</v>
      </c>
      <c r="Y47" s="50" t="b">
        <f>ABS(X47/10000)&lt;=ABS('General Settings'!$D$25)</f>
        <v>1</v>
      </c>
      <c r="AG47" s="156" t="e">
        <f>NA()</f>
        <v>#N/A</v>
      </c>
    </row>
    <row r="48" spans="13:33" x14ac:dyDescent="0.2">
      <c r="M48" s="50" t="s">
        <v>114</v>
      </c>
      <c r="N48" s="50"/>
      <c r="O48" s="50" t="str">
        <f>_xll.qlIMMNextCode(O47,TRUE,Trigger)</f>
        <v>H9</v>
      </c>
      <c r="P48" s="50" t="str">
        <f t="shared" si="10"/>
        <v>EURFUT3MH9_Quote</v>
      </c>
      <c r="Q48" s="50" t="str">
        <f t="shared" si="11"/>
        <v>EURFUT3MH9ConvAdj_Quote</v>
      </c>
      <c r="R48" s="120">
        <f>_xll.qlInterestRateIndexFixingDate(Index3M,S48)</f>
        <v>43542</v>
      </c>
      <c r="S48" s="120">
        <f>_xll.qlIMMdate(O48)</f>
        <v>43544</v>
      </c>
      <c r="T48" s="120">
        <f>_xll.qlInterestRateIndexMaturity(Index3M,S48)</f>
        <v>43636</v>
      </c>
      <c r="U48" s="125">
        <f>_xll.qlIndexFixing(Index3M,R48,TRUE,_xll.ohTrigger(Trigger,Trigger3M))</f>
        <v>4.7500325900148741E-3</v>
      </c>
      <c r="V48" s="125">
        <f>(100-_xll.qlQuoteValue(P48,_xll.ohTrigger(Trigger,Trigger3M)))/100-_xll.qlQuoteValue(Q48,_xll.ohTrigger(Trigger,Trigger3M))</f>
        <v>4.9000000000000909E-3</v>
      </c>
      <c r="W48" s="50" t="b">
        <f t="shared" si="12"/>
        <v>1</v>
      </c>
      <c r="X48" s="144">
        <f t="shared" si="9"/>
        <v>-1.4996740998521676</v>
      </c>
      <c r="Y48" s="50" t="b">
        <f>ABS(X48/10000)&lt;=ABS('General Settings'!$D$25)</f>
        <v>1</v>
      </c>
      <c r="AG48" s="156" t="e">
        <f>NA()</f>
        <v>#N/A</v>
      </c>
    </row>
    <row r="49" spans="12:33" x14ac:dyDescent="0.2">
      <c r="M49" s="50" t="s">
        <v>114</v>
      </c>
      <c r="N49" s="50"/>
      <c r="O49" s="50" t="str">
        <f>_xll.qlIMMNextCode(O48,TRUE,Trigger)</f>
        <v>M9</v>
      </c>
      <c r="P49" s="50" t="str">
        <f t="shared" si="10"/>
        <v>EURFUT3MM9_Quote</v>
      </c>
      <c r="Q49" s="50" t="str">
        <f t="shared" si="11"/>
        <v>EURFUT3MM9ConvAdj_Quote</v>
      </c>
      <c r="R49" s="120">
        <f>_xll.qlInterestRateIndexFixingDate(Index3M,S49)</f>
        <v>43633</v>
      </c>
      <c r="S49" s="120">
        <f>_xll.qlIMMdate(O49)</f>
        <v>43635</v>
      </c>
      <c r="T49" s="120">
        <f>_xll.qlInterestRateIndexMaturity(Index3M,S49)</f>
        <v>43727</v>
      </c>
      <c r="U49" s="125">
        <f>_xll.qlIndexFixing(Index3M,R49,TRUE,_xll.ohTrigger(Trigger,Trigger3M))</f>
        <v>5.4763517957360282E-3</v>
      </c>
      <c r="V49" s="125">
        <f>(100-_xll.qlQuoteValue(P49,_xll.ohTrigger(Trigger,Trigger3M)))/100-_xll.qlQuoteValue(Q49,_xll.ohTrigger(Trigger,Trigger3M))</f>
        <v>5.724999999999909E-3</v>
      </c>
      <c r="W49" s="50" t="b">
        <f t="shared" si="12"/>
        <v>1</v>
      </c>
      <c r="X49" s="144">
        <f t="shared" si="9"/>
        <v>-2.4864820426388072</v>
      </c>
      <c r="Y49" s="50" t="b">
        <f>ABS(X49/10000)&lt;=ABS('General Settings'!$D$25)</f>
        <v>1</v>
      </c>
      <c r="AG49" s="156" t="e">
        <f>NA()</f>
        <v>#N/A</v>
      </c>
    </row>
    <row r="50" spans="12:33" x14ac:dyDescent="0.2">
      <c r="M50" s="50" t="s">
        <v>114</v>
      </c>
      <c r="N50" s="50"/>
      <c r="O50" s="50" t="str">
        <f>_xll.qlIMMNextCode(O49,TRUE,Trigger)</f>
        <v>U9</v>
      </c>
      <c r="P50" s="50" t="str">
        <f t="shared" si="10"/>
        <v>EURFUT3MU9_Quote</v>
      </c>
      <c r="Q50" s="50" t="str">
        <f t="shared" si="11"/>
        <v>EURFUT3MU9ConvAdj_Quote</v>
      </c>
      <c r="R50" s="120">
        <f>_xll.qlInterestRateIndexFixingDate(Index3M,S50)</f>
        <v>43724</v>
      </c>
      <c r="S50" s="120">
        <f>_xll.qlIMMdate(O50)</f>
        <v>43726</v>
      </c>
      <c r="T50" s="120">
        <f>_xll.qlInterestRateIndexMaturity(Index3M,S50)</f>
        <v>43817</v>
      </c>
      <c r="U50" s="125">
        <f>_xll.qlIndexFixing(Index3M,R50,TRUE,_xll.ohTrigger(Trigger,Trigger3M))</f>
        <v>6.1730420446710794E-3</v>
      </c>
      <c r="V50" s="125">
        <f>(100-_xll.qlQuoteValue(P50,_xll.ohTrigger(Trigger,Trigger3M)))/100-_xll.qlQuoteValue(Q50,_xll.ohTrigger(Trigger,Trigger3M))</f>
        <v>6.5500000000000115E-3</v>
      </c>
      <c r="W50" s="50" t="b">
        <f t="shared" si="12"/>
        <v>1</v>
      </c>
      <c r="X50" s="144">
        <f t="shared" si="9"/>
        <v>-3.7695795532893208</v>
      </c>
      <c r="Y50" s="50" t="b">
        <f>ABS(X50/10000)&lt;=ABS('General Settings'!$D$25)</f>
        <v>1</v>
      </c>
      <c r="AG50" s="156" t="e">
        <f>NA()</f>
        <v>#N/A</v>
      </c>
    </row>
    <row r="51" spans="12:33" x14ac:dyDescent="0.2">
      <c r="M51" s="50" t="s">
        <v>114</v>
      </c>
      <c r="N51" s="50"/>
      <c r="O51" s="50" t="str">
        <f>_xll.qlIMMNextCode(O50,TRUE,Trigger)</f>
        <v>Z9</v>
      </c>
      <c r="P51" s="50" t="str">
        <f t="shared" si="10"/>
        <v>EURFUT3MZ9_Quote</v>
      </c>
      <c r="Q51" s="50" t="str">
        <f t="shared" si="11"/>
        <v>EURFUT3MZ9ConvAdj_Quote</v>
      </c>
      <c r="R51" s="120">
        <f>_xll.qlInterestRateIndexFixingDate(Index3M,S51)</f>
        <v>43815</v>
      </c>
      <c r="S51" s="120">
        <f>_xll.qlIMMdate(O51)</f>
        <v>43817</v>
      </c>
      <c r="T51" s="120">
        <f>_xll.qlInterestRateIndexMaturity(Index3M,S51)</f>
        <v>43908</v>
      </c>
      <c r="U51" s="125">
        <f>_xll.qlIndexFixing(Index3M,R51,TRUE,_xll.ohTrigger(Trigger,Trigger3M))</f>
        <v>6.9010433699758763E-3</v>
      </c>
      <c r="V51" s="125">
        <f>(100-_xll.qlQuoteValue(P51,_xll.ohTrigger(Trigger,Trigger3M)))/100-_xll.qlQuoteValue(Q51,_xll.ohTrigger(Trigger,Trigger3M))</f>
        <v>7.4000000000000905E-3</v>
      </c>
      <c r="W51" s="50" t="b">
        <f t="shared" si="12"/>
        <v>1</v>
      </c>
      <c r="X51" s="144">
        <f t="shared" si="9"/>
        <v>-4.9895663002421431</v>
      </c>
      <c r="Y51" s="50" t="b">
        <f>ABS(X51/10000)&lt;=ABS('General Settings'!$D$25)</f>
        <v>1</v>
      </c>
      <c r="AG51" s="156" t="e">
        <f>NA()</f>
        <v>#N/A</v>
      </c>
    </row>
    <row r="52" spans="12:33" x14ac:dyDescent="0.2">
      <c r="M52" s="50" t="s">
        <v>114</v>
      </c>
      <c r="N52" s="50"/>
      <c r="O52" s="50" t="str">
        <f>_xll.qlIMMNextCode(O51,TRUE,Trigger)</f>
        <v>H0</v>
      </c>
      <c r="P52" s="50" t="str">
        <f t="shared" si="10"/>
        <v>EURFUT3MH0_Quote</v>
      </c>
      <c r="Q52" s="50" t="str">
        <f t="shared" si="11"/>
        <v>EURFUT3MH0ConvAdj_Quote</v>
      </c>
      <c r="R52" s="120">
        <f>_xll.qlInterestRateIndexFixingDate(Index3M,S52)</f>
        <v>43906</v>
      </c>
      <c r="S52" s="120">
        <f>_xll.qlIMMdate(O52)</f>
        <v>43908</v>
      </c>
      <c r="T52" s="120">
        <f>_xll.qlInterestRateIndexMaturity(Index3M,S52)</f>
        <v>44000</v>
      </c>
      <c r="U52" s="125">
        <f>_xll.qlIndexFixing(Index3M,R52,TRUE,_xll.ohTrigger(Trigger,Trigger3M))</f>
        <v>7.6832026617345154E-3</v>
      </c>
      <c r="V52" s="125">
        <f>(100-_xll.qlQuoteValue(P52,_xll.ohTrigger(Trigger,Trigger3M)))/100-_xll.qlQuoteValue(Q52,_xll.ohTrigger(Trigger,Trigger3M))</f>
        <v>8.1749999999999549E-3</v>
      </c>
      <c r="W52" s="50" t="b">
        <f t="shared" si="12"/>
        <v>1</v>
      </c>
      <c r="X52" s="144">
        <f t="shared" si="9"/>
        <v>-4.9179733826543952</v>
      </c>
      <c r="Y52" s="50" t="b">
        <f>ABS(X52/10000)&lt;=ABS('General Settings'!$D$25)</f>
        <v>1</v>
      </c>
      <c r="AG52" s="156" t="e">
        <f>NA()</f>
        <v>#N/A</v>
      </c>
    </row>
    <row r="53" spans="12:33" x14ac:dyDescent="0.2">
      <c r="M53" s="50" t="s">
        <v>114</v>
      </c>
      <c r="N53" s="50"/>
      <c r="O53" s="50" t="str">
        <f>_xll.qlIMMNextCode(O52,TRUE,Trigger)</f>
        <v>M0</v>
      </c>
      <c r="P53" s="50" t="str">
        <f t="shared" si="10"/>
        <v>EURFUT3MM0_Quote</v>
      </c>
      <c r="Q53" s="50" t="str">
        <f t="shared" si="11"/>
        <v>EURFUT3MM0ConvAdj_Quote</v>
      </c>
      <c r="R53" s="120">
        <f>_xll.qlInterestRateIndexFixingDate(Index3M,S53)</f>
        <v>43997</v>
      </c>
      <c r="S53" s="120">
        <f>_xll.qlIMMdate(O53)</f>
        <v>43999</v>
      </c>
      <c r="T53" s="120">
        <f>_xll.qlInterestRateIndexMaturity(Index3M,S53)</f>
        <v>44091</v>
      </c>
      <c r="U53" s="125">
        <f>_xll.qlIndexFixing(Index3M,R53,TRUE,_xll.ohTrigger(Trigger,Trigger3M))</f>
        <v>8.5156682347940233E-3</v>
      </c>
      <c r="V53" s="125">
        <f>(100-_xll.qlQuoteValue(P53,_xll.ohTrigger(Trigger,Trigger3M)))/100-_xll.qlQuoteValue(Q53,_xll.ohTrigger(Trigger,Trigger3M))</f>
        <v>8.9750000000000801E-3</v>
      </c>
      <c r="W53" s="50" t="b">
        <f t="shared" si="12"/>
        <v>1</v>
      </c>
      <c r="X53" s="144">
        <f t="shared" si="9"/>
        <v>-4.5933176520605681</v>
      </c>
      <c r="Y53" s="50" t="b">
        <f>ABS(X53/10000)&lt;=ABS('General Settings'!$D$25)</f>
        <v>1</v>
      </c>
      <c r="AG53" s="156" t="e">
        <f>NA()</f>
        <v>#N/A</v>
      </c>
    </row>
    <row r="54" spans="12:33" x14ac:dyDescent="0.2">
      <c r="M54" s="50" t="s">
        <v>114</v>
      </c>
      <c r="N54" s="50"/>
      <c r="O54" s="50" t="str">
        <f>_xll.qlIMMNextCode(O53,TRUE,Trigger)</f>
        <v>U0</v>
      </c>
      <c r="P54" s="50" t="str">
        <f t="shared" si="10"/>
        <v>EURFUT3MU0_Quote</v>
      </c>
      <c r="Q54" s="50" t="str">
        <f t="shared" si="11"/>
        <v>EURFUT3MU0ConvAdj_Quote</v>
      </c>
      <c r="R54" s="120">
        <f>_xll.qlInterestRateIndexFixingDate(Index3M,S54)</f>
        <v>44088</v>
      </c>
      <c r="S54" s="120">
        <f>_xll.qlIMMdate(O54)</f>
        <v>44090</v>
      </c>
      <c r="T54" s="120">
        <f>_xll.qlInterestRateIndexMaturity(Index3M,S54)</f>
        <v>44181</v>
      </c>
      <c r="U54" s="125">
        <f>_xll.qlIndexFixing(Index3M,R54,TRUE,_xll.ohTrigger(Trigger,Trigger3M))</f>
        <v>9.3913996252685886E-3</v>
      </c>
      <c r="V54" s="125">
        <f>(100-_xll.qlQuoteValue(P54,_xll.ohTrigger(Trigger,Trigger3M)))/100-_xll.qlQuoteValue(Q54,_xll.ohTrigger(Trigger,Trigger3M))</f>
        <v>9.8250000000000177E-3</v>
      </c>
      <c r="W54" s="50" t="b">
        <f t="shared" si="12"/>
        <v>1</v>
      </c>
      <c r="X54" s="144">
        <f t="shared" si="9"/>
        <v>-4.3360037473142921</v>
      </c>
      <c r="Y54" s="50" t="b">
        <f>ABS(X54/10000)&lt;=ABS('General Settings'!$D$25)</f>
        <v>1</v>
      </c>
      <c r="AG54" s="156" t="e">
        <f>NA()</f>
        <v>#N/A</v>
      </c>
    </row>
    <row r="55" spans="12:33" x14ac:dyDescent="0.2">
      <c r="M55" s="50" t="s">
        <v>114</v>
      </c>
      <c r="N55" s="50"/>
      <c r="O55" s="50" t="str">
        <f>_xll.qlIMMNextCode(O54,TRUE,Trigger)</f>
        <v>Z0</v>
      </c>
      <c r="P55" s="50" t="str">
        <f t="shared" si="10"/>
        <v>EURFUT3MZ0_Quote</v>
      </c>
      <c r="Q55" s="50" t="str">
        <f t="shared" si="11"/>
        <v>EURFUT3MZ0ConvAdj_Quote</v>
      </c>
      <c r="R55" s="120">
        <f>_xll.qlInterestRateIndexFixingDate(Index3M,S55)</f>
        <v>44179</v>
      </c>
      <c r="S55" s="120">
        <f>_xll.qlIMMdate(O55)</f>
        <v>44181</v>
      </c>
      <c r="T55" s="120">
        <f>_xll.qlInterestRateIndexMaturity(Index3M,S55)</f>
        <v>44271</v>
      </c>
      <c r="U55" s="125">
        <f>_xll.qlIndexFixing(Index3M,R55,TRUE,_xll.ohTrigger(Trigger,Trigger3M))</f>
        <v>1.0258720690754508E-2</v>
      </c>
      <c r="V55" s="125">
        <f>(100-_xll.qlQuoteValue(P55,_xll.ohTrigger(Trigger,Trigger3M)))/100-_xll.qlQuoteValue(Q55,_xll.ohTrigger(Trigger,Trigger3M))</f>
        <v>1.0600000000000023E-2</v>
      </c>
      <c r="W55" s="50" t="b">
        <f t="shared" si="12"/>
        <v>1</v>
      </c>
      <c r="X55" s="144">
        <f t="shared" si="9"/>
        <v>-3.4127930924551451</v>
      </c>
      <c r="Y55" s="50" t="b">
        <f>ABS(X55/10000)&lt;=ABS('General Settings'!$D$25)</f>
        <v>1</v>
      </c>
      <c r="AG55" s="156" t="e">
        <f>NA()</f>
        <v>#N/A</v>
      </c>
    </row>
    <row r="56" spans="12:33" x14ac:dyDescent="0.2">
      <c r="M56" s="50" t="s">
        <v>114</v>
      </c>
      <c r="N56" s="50"/>
      <c r="O56" s="50" t="str">
        <f>_xll.qlIMMNextCode(O55,TRUE,Trigger)</f>
        <v>H1</v>
      </c>
      <c r="P56" s="50" t="str">
        <f t="shared" si="10"/>
        <v>EURFUT3MH1_Quote</v>
      </c>
      <c r="Q56" s="50" t="str">
        <f t="shared" si="11"/>
        <v>EURFUT3MH1ConvAdj_Quote</v>
      </c>
      <c r="R56" s="120">
        <f>_xll.qlInterestRateIndexFixingDate(Index3M,S56)</f>
        <v>44270</v>
      </c>
      <c r="S56" s="120">
        <f>_xll.qlIMMdate(O56)</f>
        <v>44272</v>
      </c>
      <c r="T56" s="120">
        <f>_xll.qlInterestRateIndexMaturity(Index3M,S56)</f>
        <v>44364</v>
      </c>
      <c r="U56" s="125">
        <f>_xll.qlIndexFixing(Index3M,R56,TRUE,_xll.ohTrigger(Trigger,Trigger3M))</f>
        <v>1.1103377027309701E-2</v>
      </c>
      <c r="V56" s="125">
        <f>(100-_xll.qlQuoteValue(P56,_xll.ohTrigger(Trigger,Trigger3M)))/100-_xll.qlQuoteValue(Q56,_xll.ohTrigger(Trigger,Trigger3M))</f>
        <v>1.1375000000000029E-2</v>
      </c>
      <c r="W56" s="50" t="b">
        <f t="shared" si="12"/>
        <v>1</v>
      </c>
      <c r="X56" s="144">
        <f t="shared" si="9"/>
        <v>-2.7162297269032845</v>
      </c>
      <c r="Y56" s="50" t="b">
        <f>ABS(X56/10000)&lt;=ABS('General Settings'!$D$25)</f>
        <v>1</v>
      </c>
      <c r="AG56" s="156" t="e">
        <f>NA()</f>
        <v>#N/A</v>
      </c>
    </row>
    <row r="57" spans="12:33" x14ac:dyDescent="0.2">
      <c r="M57" s="94" t="s">
        <v>114</v>
      </c>
      <c r="N57" s="94"/>
      <c r="O57" s="94" t="str">
        <f>_xll.qlIMMNextCode(O56,TRUE,Trigger)</f>
        <v>M1</v>
      </c>
      <c r="P57" s="94" t="str">
        <f t="shared" si="10"/>
        <v>EURFUT3MM1_Quote</v>
      </c>
      <c r="Q57" s="94" t="str">
        <f t="shared" si="11"/>
        <v>EURFUT3MM1ConvAdj_Quote</v>
      </c>
      <c r="R57" s="106">
        <f>_xll.qlInterestRateIndexFixingDate(Index3M,S57)</f>
        <v>44361</v>
      </c>
      <c r="S57" s="106">
        <f>_xll.qlIMMdate(O57)</f>
        <v>44363</v>
      </c>
      <c r="T57" s="106">
        <f>_xll.qlInterestRateIndexMaturity(Index3M,S57)</f>
        <v>44455</v>
      </c>
      <c r="U57" s="97">
        <f>_xll.qlIndexFixing(Index3M,R57,TRUE,_xll.ohTrigger(Trigger,Trigger3M))</f>
        <v>1.1889801960974344E-2</v>
      </c>
      <c r="V57" s="97">
        <f>(100-_xll.qlQuoteValue(P57,_xll.ohTrigger(Trigger,Trigger3M)))/100-_xll.qlQuoteValue(Q57,_xll.ohTrigger(Trigger,Trigger3M))</f>
        <v>1.2150000000000034E-2</v>
      </c>
      <c r="W57" s="94" t="b">
        <f t="shared" si="12"/>
        <v>1</v>
      </c>
      <c r="X57" s="153">
        <f t="shared" si="9"/>
        <v>-2.6019803902569034</v>
      </c>
      <c r="Y57" s="94" t="b">
        <f>ABS(X57/10000)&lt;=ABS('General Settings'!$D$25)</f>
        <v>1</v>
      </c>
      <c r="AG57" s="156" t="e">
        <f>NA()</f>
        <v>#N/A</v>
      </c>
    </row>
    <row r="58" spans="12:33" x14ac:dyDescent="0.2">
      <c r="M58" s="94" t="s">
        <v>114</v>
      </c>
      <c r="N58" s="94"/>
      <c r="O58" s="94" t="str">
        <f>_xll.qlIMMNextCode(O57,TRUE,Trigger)</f>
        <v>U1</v>
      </c>
      <c r="P58" s="94" t="str">
        <f t="shared" si="10"/>
        <v>EURFUT3MU1_Quote</v>
      </c>
      <c r="Q58" s="94" t="str">
        <f t="shared" si="11"/>
        <v>EURFUT3MU1ConvAdj_Quote</v>
      </c>
      <c r="R58" s="106">
        <f>_xll.qlInterestRateIndexFixingDate(Index3M,S58)</f>
        <v>44452</v>
      </c>
      <c r="S58" s="106">
        <f>_xll.qlIMMdate(O58)</f>
        <v>44454</v>
      </c>
      <c r="T58" s="106">
        <f>_xll.qlInterestRateIndexMaturity(Index3M,S58)</f>
        <v>44545</v>
      </c>
      <c r="U58" s="97">
        <f>_xll.qlIndexFixing(Index3M,R58,TRUE,_xll.ohTrigger(Trigger,Trigger3M))</f>
        <v>1.2619226515929203E-2</v>
      </c>
      <c r="V58" s="97">
        <f>(100-_xll.qlQuoteValue(P58,_xll.ohTrigger(Trigger,Trigger3M)))/100-_xll.qlQuoteValue(Q58,_xll.ohTrigger(Trigger,Trigger3M))</f>
        <v>1.289999999999992E-2</v>
      </c>
      <c r="W58" s="94" t="b">
        <f t="shared" si="12"/>
        <v>1</v>
      </c>
      <c r="X58" s="153">
        <f t="shared" si="9"/>
        <v>-2.8077348407071732</v>
      </c>
      <c r="Y58" s="94" t="b">
        <f>ABS(X58/10000)&lt;=ABS('General Settings'!$D$25)</f>
        <v>1</v>
      </c>
      <c r="AG58" s="157" t="e">
        <f>NA()</f>
        <v>#N/A</v>
      </c>
    </row>
    <row r="59" spans="12:33" x14ac:dyDescent="0.2">
      <c r="M59" s="93" t="s">
        <v>115</v>
      </c>
      <c r="N59" s="93"/>
      <c r="O59" s="93" t="str">
        <f>IF(_xll.qlIMMIsIMMcode(_xll.qlIMMNextCode(SettlementDate,FALSE)),_xll.qlIMMNextCode(_xll.qlIMMNextCode(SettlementDate,FALSE),FALSE),_xll.qlIMMNextCode(SettlementDate,FALSE))</f>
        <v>V5</v>
      </c>
      <c r="P59" s="93" t="str">
        <f t="shared" si="10"/>
        <v>EURFUT3MV5_Quote</v>
      </c>
      <c r="Q59" s="93" t="str">
        <f t="shared" si="11"/>
        <v>EURFUT3MV5ConvAdj_Quote</v>
      </c>
      <c r="R59" s="105">
        <f>_xll.qlInterestRateIndexFixingDate(Index3M,S59)</f>
        <v>42296</v>
      </c>
      <c r="S59" s="105">
        <f>_xll.qlIMMdate(O59)</f>
        <v>42298</v>
      </c>
      <c r="T59" s="105">
        <f>_xll.qlInterestRateIndexMaturity(Index3M,S59)</f>
        <v>42390</v>
      </c>
      <c r="U59" s="96">
        <f>_xll.qlIndexFixing(Index3M,R59,TRUE,_xll.ohTrigger(Trigger,Trigger3M))</f>
        <v>-4.1186328598532266E-4</v>
      </c>
      <c r="V59" s="96">
        <f>(100-_xll.qlQuoteValue(P59,_xll.ohTrigger(Trigger,Trigger3M)))/100-_xll.qlQuoteValue(Q59,_xll.ohTrigger(Trigger,Trigger3M))</f>
        <v>-4.2500000000003977E-4</v>
      </c>
      <c r="W59" s="93" t="b">
        <f t="shared" si="12"/>
        <v>1</v>
      </c>
      <c r="X59" s="154">
        <f t="shared" si="9"/>
        <v>0.13136714014717107</v>
      </c>
      <c r="Y59" s="93" t="b">
        <f>ABS(X59/10000)&lt;=ABS('General Settings'!$D$25)</f>
        <v>1</v>
      </c>
      <c r="AG59" s="155" t="e">
        <f>NA()</f>
        <v>#N/A</v>
      </c>
    </row>
    <row r="60" spans="12:33" x14ac:dyDescent="0.2">
      <c r="M60" s="51" t="s">
        <v>115</v>
      </c>
      <c r="N60" s="51"/>
      <c r="O60" s="51" t="str">
        <f>IF(_xll.qlIMMIsIMMcode(_xll.qlIMMNextCode(O59,FALSE)),_xll.qlIMMNextCode(_xll.qlIMMNextCode(O59,FALSE),FALSE),_xll.qlIMMNextCode(O59,FALSE))</f>
        <v>X5</v>
      </c>
      <c r="P60" s="51" t="str">
        <f t="shared" si="10"/>
        <v>EURFUT3MX5_Quote</v>
      </c>
      <c r="Q60" s="51" t="str">
        <f t="shared" si="11"/>
        <v>EURFUT3MX5ConvAdj_Quote</v>
      </c>
      <c r="R60" s="121">
        <f>_xll.qlInterestRateIndexFixingDate(Index3M,S60)</f>
        <v>42324</v>
      </c>
      <c r="S60" s="121">
        <f>_xll.qlIMMdate(O60)</f>
        <v>42326</v>
      </c>
      <c r="T60" s="121">
        <f>_xll.qlInterestRateIndexMaturity(Index3M,S60)</f>
        <v>42418</v>
      </c>
      <c r="U60" s="126">
        <f>_xll.qlIndexFixing(Index3M,R60,TRUE,_xll.ohTrigger(Trigger,Trigger3M))</f>
        <v>-4.0352911841794848E-4</v>
      </c>
      <c r="V60" s="126">
        <f>(100-_xll.qlQuoteValue(P60,_xll.ohTrigger(Trigger,Trigger3M)))/100-_xll.qlQuoteValue(Q60,_xll.ohTrigger(Trigger,Trigger3M))</f>
        <v>-4.7499999999999431E-4</v>
      </c>
      <c r="W60" s="51" t="b">
        <f t="shared" si="12"/>
        <v>1</v>
      </c>
      <c r="X60" s="147">
        <f t="shared" si="9"/>
        <v>0.71470881582045831</v>
      </c>
      <c r="Y60" s="51" t="b">
        <f>ABS(X60/10000)&lt;=ABS('General Settings'!$D$25)</f>
        <v>1</v>
      </c>
      <c r="AA60" s="104" t="s">
        <v>103</v>
      </c>
      <c r="AC60" s="103" t="s">
        <v>108</v>
      </c>
      <c r="AD60" s="103" t="s">
        <v>109</v>
      </c>
      <c r="AE60" s="104" t="s">
        <v>110</v>
      </c>
      <c r="AG60" s="157" t="e">
        <f>NA()</f>
        <v>#N/A</v>
      </c>
    </row>
    <row r="61" spans="12:33" x14ac:dyDescent="0.2">
      <c r="L61" s="62"/>
      <c r="M61" s="50" t="s">
        <v>60</v>
      </c>
      <c r="N61" s="50"/>
      <c r="O61" s="50" t="s">
        <v>33</v>
      </c>
      <c r="P61" s="50" t="str">
        <f t="shared" ref="P61:P97" si="13">Currency&amp;"AB3E"&amp;O61&amp;QuoteSuffix</f>
        <v>EURAB3E1Y_Quote</v>
      </c>
      <c r="Q61" s="122"/>
      <c r="R61" s="120">
        <f t="shared" ref="R61:R97" si="14">EvaluationDate</f>
        <v>42269</v>
      </c>
      <c r="S61" s="120">
        <f>_xll.qlInterestRateIndexValueDate(AA61,R61)</f>
        <v>42271</v>
      </c>
      <c r="T61" s="120">
        <f>_xll.qlInterestRateIndexMaturity(AA61,S61)</f>
        <v>42639</v>
      </c>
      <c r="U61" s="125">
        <f>_xll.qlIndexFixing('3M Monitor'!AA61,R61,TRUE,_xll.ohTrigger(Trigger,Trigger3M))</f>
        <v>-4.6395357022010358E-4</v>
      </c>
      <c r="V61" s="125">
        <f>_xll.qlQuoteValue(P61,_xll.ohTrigger(Trigger,Trigger3M))</f>
        <v>-4.8000000000000001E-4</v>
      </c>
      <c r="W61" s="50" t="b">
        <f t="shared" ref="W61:W87" si="15">NOT(ISERROR(V61))</f>
        <v>1</v>
      </c>
      <c r="X61" s="144">
        <f t="shared" ref="X61:X75" si="16">(U61-V61)*10000</f>
        <v>0.16046429779896434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_xll.qlSwapIndex(,,O61,SettlementDays,Currency,Calendar,FixedLegTenor,FixedLegBDC,FixedLegDayCounter,Index3M,DiscountingCurve,Permanent,Trigger,ObjectOverwrite)</f>
        <v>obj_0064c#0005</v>
      </c>
      <c r="AC61" s="103" t="s">
        <v>33</v>
      </c>
      <c r="AD61" s="103" t="s">
        <v>112</v>
      </c>
      <c r="AE61" s="104" t="s">
        <v>161</v>
      </c>
    </row>
    <row r="62" spans="12:33" x14ac:dyDescent="0.2">
      <c r="M62" s="50" t="s">
        <v>60</v>
      </c>
      <c r="N62" s="50"/>
      <c r="O62" s="50" t="s">
        <v>73</v>
      </c>
      <c r="P62" s="50" t="str">
        <f t="shared" si="13"/>
        <v>EURAB3E15M_Quote</v>
      </c>
      <c r="Q62" s="122"/>
      <c r="R62" s="120">
        <f t="shared" si="14"/>
        <v>42269</v>
      </c>
      <c r="S62" s="120">
        <f>_xll.qlInterestRateIndexValueDate(AA62,R62)</f>
        <v>42271</v>
      </c>
      <c r="T62" s="120">
        <f>_xll.qlInterestRateIndexMaturity(AA62,S62)</f>
        <v>42731</v>
      </c>
      <c r="U62" s="125">
        <f>_xll.qlIndexFixing('3M Monitor'!AA62,R62,TRUE,_xll.ohTrigger(Trigger,Trigger3M))</f>
        <v>-4.6610473089410648E-4</v>
      </c>
      <c r="V62" s="125">
        <f>_xll.qlQuoteValue(P62,_xll.ohTrigger(Trigger,Trigger3M))</f>
        <v>-4.8000000000000001E-4</v>
      </c>
      <c r="W62" s="50" t="b">
        <f t="shared" si="15"/>
        <v>1</v>
      </c>
      <c r="X62" s="144">
        <f t="shared" si="16"/>
        <v>0.13895269105893535</v>
      </c>
      <c r="Y62" s="50" t="b">
        <f>ABS(X62/10000)&lt;=ABS('General Settings'!$D$25)</f>
        <v>1</v>
      </c>
      <c r="AA62" s="50" t="str">
        <f>_xll.qlSwapIndex(,,O62,SettlementDays,Currency,Calendar,FixedLegTenor,FixedLegBDC,FixedLegDayCounter,Index3M,DiscountingCurve,Permanent,Trigger,ObjectOverwrite)</f>
        <v>obj_0064e#0005</v>
      </c>
    </row>
    <row r="63" spans="12:33" x14ac:dyDescent="0.2">
      <c r="M63" s="50" t="s">
        <v>60</v>
      </c>
      <c r="N63" s="50"/>
      <c r="O63" s="50" t="s">
        <v>76</v>
      </c>
      <c r="P63" s="50" t="str">
        <f t="shared" si="13"/>
        <v>EURAB3E18M_Quote</v>
      </c>
      <c r="Q63" s="122"/>
      <c r="R63" s="120">
        <f t="shared" si="14"/>
        <v>42269</v>
      </c>
      <c r="S63" s="120">
        <f>_xll.qlInterestRateIndexValueDate(AA63,R63)</f>
        <v>42271</v>
      </c>
      <c r="T63" s="120">
        <f>_xll.qlInterestRateIndexMaturity(AA63,S63)</f>
        <v>42818</v>
      </c>
      <c r="U63" s="125">
        <f>_xll.qlIndexFixing('3M Monitor'!AA63,R63,TRUE,_xll.ohTrigger(Trigger,Trigger3M))</f>
        <v>-4.4165666319854872E-4</v>
      </c>
      <c r="V63" s="125">
        <f>_xll.qlQuoteValue(P63,_xll.ohTrigger(Trigger,Trigger3M))</f>
        <v>-4.4000000000000007E-4</v>
      </c>
      <c r="W63" s="50" t="b">
        <f t="shared" si="15"/>
        <v>1</v>
      </c>
      <c r="X63" s="144">
        <f t="shared" si="16"/>
        <v>-1.6566631985486489E-2</v>
      </c>
      <c r="Y63" s="50" t="b">
        <f>ABS(X63/10000)&lt;=ABS('General Settings'!$D$25)</f>
        <v>1</v>
      </c>
      <c r="AA63" s="50" t="str">
        <f>_xll.qlSwapIndex(,,O63,SettlementDays,Currency,Calendar,FixedLegTenor,FixedLegBDC,FixedLegDayCounter,Index3M,DiscountingCurve,Permanent,Trigger,ObjectOverwrite)</f>
        <v>obj_00651#0005</v>
      </c>
    </row>
    <row r="64" spans="12:33" x14ac:dyDescent="0.2">
      <c r="M64" s="50" t="s">
        <v>60</v>
      </c>
      <c r="N64" s="50"/>
      <c r="O64" s="50" t="s">
        <v>79</v>
      </c>
      <c r="P64" s="50" t="str">
        <f t="shared" si="13"/>
        <v>EURAB3E21M_Quote</v>
      </c>
      <c r="Q64" s="122"/>
      <c r="R64" s="120">
        <f t="shared" si="14"/>
        <v>42269</v>
      </c>
      <c r="S64" s="120">
        <f>_xll.qlInterestRateIndexValueDate(AA64,R64)</f>
        <v>42271</v>
      </c>
      <c r="T64" s="120">
        <f>_xll.qlInterestRateIndexMaturity(AA64,S64)</f>
        <v>42912</v>
      </c>
      <c r="U64" s="125">
        <f>_xll.qlIndexFixing('3M Monitor'!AA64,R64,TRUE,_xll.ohTrigger(Trigger,Trigger3M))</f>
        <v>-3.8253103804625752E-4</v>
      </c>
      <c r="V64" s="125">
        <f>_xll.qlQuoteValue(P64,_xll.ohTrigger(Trigger,Trigger3M))</f>
        <v>-3.8999999999999999E-4</v>
      </c>
      <c r="W64" s="50" t="b">
        <f t="shared" si="15"/>
        <v>1</v>
      </c>
      <c r="X64" s="144">
        <f t="shared" si="16"/>
        <v>7.4689619537424687E-2</v>
      </c>
      <c r="Y64" s="50" t="b">
        <f>ABS(X64/10000)&lt;=ABS('General Settings'!$D$25)</f>
        <v>1</v>
      </c>
      <c r="AA64" s="50" t="str">
        <f>_xll.qlSwapIndex(,,O64,SettlementDays,Currency,Calendar,FixedLegTenor,FixedLegBDC,FixedLegDayCounter,Index3M,DiscountingCurve,Permanent,Trigger,ObjectOverwrite)</f>
        <v>obj_00653#0005</v>
      </c>
    </row>
    <row r="65" spans="10:27" x14ac:dyDescent="0.2">
      <c r="M65" s="50" t="s">
        <v>60</v>
      </c>
      <c r="N65" s="50"/>
      <c r="O65" s="50" t="s">
        <v>82</v>
      </c>
      <c r="P65" s="50" t="str">
        <f t="shared" si="13"/>
        <v>EURAB3E2Y_Quote</v>
      </c>
      <c r="Q65" s="122"/>
      <c r="R65" s="120">
        <f t="shared" si="14"/>
        <v>42269</v>
      </c>
      <c r="S65" s="120">
        <f>_xll.qlInterestRateIndexValueDate(AA65,R65)</f>
        <v>42271</v>
      </c>
      <c r="T65" s="120">
        <f>_xll.qlInterestRateIndexMaturity(AA65,S65)</f>
        <v>43003</v>
      </c>
      <c r="U65" s="125">
        <f>_xll.qlIndexFixing('3M Monitor'!AA65,R65,TRUE,_xll.ohTrigger(Trigger,Trigger3M))</f>
        <v>-2.9180459637875411E-4</v>
      </c>
      <c r="V65" s="125">
        <f>_xll.qlQuoteValue(P65,_xll.ohTrigger(Trigger,Trigger3M))</f>
        <v>-2.8000000000000003E-4</v>
      </c>
      <c r="W65" s="50" t="b">
        <f t="shared" si="15"/>
        <v>1</v>
      </c>
      <c r="X65" s="144">
        <f t="shared" si="16"/>
        <v>-0.11804596378754077</v>
      </c>
      <c r="Y65" s="50" t="b">
        <f>ABS(X65/10000)&lt;=ABS('General Settings'!$D$25)</f>
        <v>1</v>
      </c>
      <c r="AA65" s="50" t="str">
        <f>_xll.qlSwapIndex(,,O65,SettlementDays,Currency,Calendar,FixedLegTenor,FixedLegBDC,FixedLegDayCounter,Index3M,DiscountingCurve,Permanent,Trigger,ObjectOverwrite)</f>
        <v>obj_00662#0005</v>
      </c>
    </row>
    <row r="66" spans="10:27" x14ac:dyDescent="0.2">
      <c r="M66" s="110" t="s">
        <v>60</v>
      </c>
      <c r="N66" s="110"/>
      <c r="O66" s="110" t="s">
        <v>83</v>
      </c>
      <c r="P66" s="110" t="str">
        <f t="shared" si="13"/>
        <v>EURAB3E3Y_Quote</v>
      </c>
      <c r="Q66" s="122"/>
      <c r="R66" s="111">
        <f t="shared" si="14"/>
        <v>42269</v>
      </c>
      <c r="S66" s="111">
        <f>_xll.qlInterestRateIndexValueDate(AA66,R66)</f>
        <v>42271</v>
      </c>
      <c r="T66" s="111">
        <f>_xll.qlInterestRateIndexMaturity(AA66,S66)</f>
        <v>43367</v>
      </c>
      <c r="U66" s="112">
        <f>_xll.qlIndexFixing('3M Monitor'!AA66,R66,TRUE,_xll.ohTrigger(Trigger,Trigger3M))</f>
        <v>3.5000000089632695E-4</v>
      </c>
      <c r="V66" s="112">
        <f>_xll.qlQuoteValue(P66,_xll.ohTrigger(Trigger,Trigger3M))</f>
        <v>3.4999999999999994E-4</v>
      </c>
      <c r="W66" s="110" t="b">
        <f t="shared" si="15"/>
        <v>1</v>
      </c>
      <c r="X66" s="146">
        <f t="shared" si="16"/>
        <v>8.9632701217798316E-9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_xll.qlSwapIndex(,,O66,SettlementDays,Currency,Calendar,FixedLegTenor,FixedLegBDC,FixedLegDayCounter,Index3M,DiscountingCurve,Permanent,Trigger,ObjectOverwrite)</f>
        <v>obj_0064f#0005</v>
      </c>
    </row>
    <row r="67" spans="10:27" x14ac:dyDescent="0.2">
      <c r="M67" s="110" t="s">
        <v>60</v>
      </c>
      <c r="N67" s="110"/>
      <c r="O67" s="110" t="s">
        <v>84</v>
      </c>
      <c r="P67" s="110" t="str">
        <f t="shared" si="13"/>
        <v>EURAB3E4Y_Quote</v>
      </c>
      <c r="Q67" s="122"/>
      <c r="R67" s="111">
        <f t="shared" si="14"/>
        <v>42269</v>
      </c>
      <c r="S67" s="111">
        <f>_xll.qlInterestRateIndexValueDate(AA67,R67)</f>
        <v>42271</v>
      </c>
      <c r="T67" s="111">
        <f>_xll.qlInterestRateIndexMaturity(AA67,S67)</f>
        <v>43732</v>
      </c>
      <c r="U67" s="112">
        <f>_xll.qlIndexFixing('3M Monitor'!AA67,R67,TRUE,_xll.ohTrigger(Trigger,Trigger3M))</f>
        <v>1.3799999996755459E-3</v>
      </c>
      <c r="V67" s="112">
        <f>_xll.qlQuoteValue(P67,_xll.ohTrigger(Trigger,Trigger3M))</f>
        <v>1.3799999999999999E-3</v>
      </c>
      <c r="W67" s="110" t="b">
        <f t="shared" si="15"/>
        <v>1</v>
      </c>
      <c r="X67" s="146">
        <f t="shared" si="16"/>
        <v>-3.2445400532932211E-9</v>
      </c>
      <c r="Y67" s="50" t="b">
        <f>ABS(X67/10000)&lt;=ABS('General Settings'!$D$25)</f>
        <v>1</v>
      </c>
      <c r="AA67" s="50" t="str">
        <f>_xll.qlSwapIndex(,,O67,SettlementDays,Currency,Calendar,FixedLegTenor,FixedLegBDC,FixedLegDayCounter,Index3M,DiscountingCurve,Permanent,Trigger,ObjectOverwrite)</f>
        <v>obj_0064a#0005</v>
      </c>
    </row>
    <row r="68" spans="10:27" x14ac:dyDescent="0.2">
      <c r="M68" s="110" t="s">
        <v>60</v>
      </c>
      <c r="N68" s="110"/>
      <c r="O68" s="110" t="s">
        <v>85</v>
      </c>
      <c r="P68" s="110" t="str">
        <f t="shared" si="13"/>
        <v>EURAB3E5Y_Quote</v>
      </c>
      <c r="Q68" s="122"/>
      <c r="R68" s="111">
        <f t="shared" si="14"/>
        <v>42269</v>
      </c>
      <c r="S68" s="111">
        <f>_xll.qlInterestRateIndexValueDate(AA68,R68)</f>
        <v>42271</v>
      </c>
      <c r="T68" s="111">
        <f>_xll.qlInterestRateIndexMaturity(AA68,S68)</f>
        <v>44098</v>
      </c>
      <c r="U68" s="112">
        <f>_xll.qlIndexFixing('3M Monitor'!AA68,R68,TRUE,_xll.ohTrigger(Trigger,Trigger3M))</f>
        <v>2.5999999999987812E-3</v>
      </c>
      <c r="V68" s="112">
        <f>_xll.qlQuoteValue(P68,_xll.ohTrigger(Trigger,Trigger3M))</f>
        <v>2.5999999999999999E-3</v>
      </c>
      <c r="W68" s="110" t="b">
        <f t="shared" si="15"/>
        <v>1</v>
      </c>
      <c r="X68" s="146">
        <f t="shared" si="16"/>
        <v>-1.218643241873707E-11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_xll.qlSwapIndex(,,O68,SettlementDays,Currency,Calendar,FixedLegTenor,FixedLegBDC,FixedLegDayCounter,Index3M,DiscountingCurve,Permanent,Trigger,ObjectOverwrite)</f>
        <v>obj_00656#0005</v>
      </c>
    </row>
    <row r="69" spans="10:27" x14ac:dyDescent="0.2">
      <c r="M69" s="110" t="s">
        <v>60</v>
      </c>
      <c r="N69" s="110"/>
      <c r="O69" s="110" t="s">
        <v>86</v>
      </c>
      <c r="P69" s="110" t="str">
        <f t="shared" si="13"/>
        <v>EURAB3E6Y_Quote</v>
      </c>
      <c r="Q69" s="122"/>
      <c r="R69" s="111">
        <f t="shared" si="14"/>
        <v>42269</v>
      </c>
      <c r="S69" s="111">
        <f>_xll.qlInterestRateIndexValueDate(AA69,R69)</f>
        <v>42271</v>
      </c>
      <c r="T69" s="111">
        <f>_xll.qlInterestRateIndexMaturity(AA69,S69)</f>
        <v>44463</v>
      </c>
      <c r="U69" s="112">
        <f>_xll.qlIndexFixing('3M Monitor'!AA69,R69,TRUE,_xll.ohTrigger(Trigger,Trigger3M))</f>
        <v>3.9699999999832092E-3</v>
      </c>
      <c r="V69" s="112">
        <f>_xll.qlQuoteValue(P69,_xll.ohTrigger(Trigger,Trigger3M))</f>
        <v>3.9700000000000004E-3</v>
      </c>
      <c r="W69" s="110" t="b">
        <f t="shared" si="15"/>
        <v>1</v>
      </c>
      <c r="X69" s="146">
        <f t="shared" si="16"/>
        <v>-1.6791255885717504E-10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_xll.qlSwapIndex(,,O69,SettlementDays,Currency,Calendar,FixedLegTenor,FixedLegBDC,FixedLegDayCounter,Index3M,DiscountingCurve,Permanent,Trigger,ObjectOverwrite)</f>
        <v>obj_00650#0005</v>
      </c>
    </row>
    <row r="70" spans="10:27" x14ac:dyDescent="0.2">
      <c r="M70" s="110" t="s">
        <v>60</v>
      </c>
      <c r="N70" s="110"/>
      <c r="O70" s="110" t="s">
        <v>87</v>
      </c>
      <c r="P70" s="110" t="str">
        <f t="shared" si="13"/>
        <v>EURAB3E7Y_Quote</v>
      </c>
      <c r="Q70" s="122"/>
      <c r="R70" s="111">
        <f t="shared" si="14"/>
        <v>42269</v>
      </c>
      <c r="S70" s="111">
        <f>_xll.qlInterestRateIndexValueDate(AA70,R70)</f>
        <v>42271</v>
      </c>
      <c r="T70" s="111">
        <f>_xll.qlInterestRateIndexMaturity(AA70,S70)</f>
        <v>44830</v>
      </c>
      <c r="U70" s="112">
        <f>_xll.qlIndexFixing('3M Monitor'!AA70,R70,TRUE,_xll.ohTrigger(Trigger,Trigger3M))</f>
        <v>5.3800000000022935E-3</v>
      </c>
      <c r="V70" s="112">
        <f>_xll.qlQuoteValue(P70,_xll.ohTrigger(Trigger,Trigger3M))</f>
        <v>5.3800000000000002E-3</v>
      </c>
      <c r="W70" s="110" t="b">
        <f t="shared" si="15"/>
        <v>1</v>
      </c>
      <c r="X70" s="146">
        <f t="shared" si="16"/>
        <v>2.293304435241339E-11</v>
      </c>
      <c r="Y70" s="50" t="b">
        <f>ABS(X70/10000)&lt;=ABS('General Settings'!$D$25)</f>
        <v>1</v>
      </c>
      <c r="AA70" s="50" t="str">
        <f>_xll.qlSwapIndex(,,O70,SettlementDays,Currency,Calendar,FixedLegTenor,FixedLegBDC,FixedLegDayCounter,Index3M,DiscountingCurve,Permanent,Trigger,ObjectOverwrite)</f>
        <v>obj_0065e#0005</v>
      </c>
    </row>
    <row r="71" spans="10:27" x14ac:dyDescent="0.2">
      <c r="J71" s="62"/>
      <c r="K71" s="62"/>
      <c r="M71" s="110" t="s">
        <v>60</v>
      </c>
      <c r="N71" s="110"/>
      <c r="O71" s="110" t="s">
        <v>88</v>
      </c>
      <c r="P71" s="110" t="str">
        <f t="shared" si="13"/>
        <v>EURAB3E8Y_Quote</v>
      </c>
      <c r="Q71" s="122"/>
      <c r="R71" s="111">
        <f t="shared" si="14"/>
        <v>42269</v>
      </c>
      <c r="S71" s="111">
        <f>_xll.qlInterestRateIndexValueDate(AA71,R71)</f>
        <v>42271</v>
      </c>
      <c r="T71" s="111">
        <f>_xll.qlInterestRateIndexMaturity(AA71,S71)</f>
        <v>45194</v>
      </c>
      <c r="U71" s="112">
        <f>_xll.qlIndexFixing('3M Monitor'!AA71,R71,TRUE,_xll.ohTrigger(Trigger,Trigger3M))</f>
        <v>6.7399999998858087E-3</v>
      </c>
      <c r="V71" s="112">
        <f>_xll.qlQuoteValue(P71,_xll.ohTrigger(Trigger,Trigger3M))</f>
        <v>6.7400000000000003E-3</v>
      </c>
      <c r="W71" s="110" t="b">
        <f t="shared" si="15"/>
        <v>1</v>
      </c>
      <c r="X71" s="146">
        <f t="shared" si="16"/>
        <v>-1.1419164225312528E-9</v>
      </c>
      <c r="Y71" s="50" t="b">
        <f>ABS(X71/10000)&lt;=ABS('General Settings'!$D$25)</f>
        <v>1</v>
      </c>
      <c r="AA71" s="50" t="str">
        <f>_xll.qlSwapIndex(,,O71,SettlementDays,Currency,Calendar,FixedLegTenor,FixedLegBDC,FixedLegDayCounter,Index3M,DiscountingCurve,Permanent,Trigger,ObjectOverwrite)</f>
        <v>obj_0065a#0005</v>
      </c>
    </row>
    <row r="72" spans="10:27" x14ac:dyDescent="0.2">
      <c r="M72" s="110" t="s">
        <v>60</v>
      </c>
      <c r="N72" s="110"/>
      <c r="O72" s="110" t="s">
        <v>89</v>
      </c>
      <c r="P72" s="110" t="str">
        <f t="shared" si="13"/>
        <v>EURAB3E9Y_Quote</v>
      </c>
      <c r="Q72" s="122"/>
      <c r="R72" s="111">
        <f t="shared" si="14"/>
        <v>42269</v>
      </c>
      <c r="S72" s="111">
        <f>_xll.qlInterestRateIndexValueDate(AA72,R72)</f>
        <v>42271</v>
      </c>
      <c r="T72" s="111">
        <f>_xll.qlInterestRateIndexMaturity(AA72,S72)</f>
        <v>45559</v>
      </c>
      <c r="U72" s="112">
        <f>_xll.qlIndexFixing('3M Monitor'!AA72,R72,TRUE,_xll.ohTrigger(Trigger,Trigger3M))</f>
        <v>7.9999999999803249E-3</v>
      </c>
      <c r="V72" s="112">
        <f>_xll.qlQuoteValue(P72,_xll.ohTrigger(Trigger,Trigger3M))</f>
        <v>8.0000000000000002E-3</v>
      </c>
      <c r="W72" s="110" t="b">
        <f t="shared" si="15"/>
        <v>1</v>
      </c>
      <c r="X72" s="146">
        <f t="shared" si="16"/>
        <v>-1.9675233664528946E-10</v>
      </c>
      <c r="Y72" s="50" t="b">
        <f>ABS(X72/10000)&lt;=ABS('General Settings'!$D$25)</f>
        <v>1</v>
      </c>
      <c r="AA72" s="50" t="str">
        <f>_xll.qlSwapIndex(,,O72,SettlementDays,Currency,Calendar,FixedLegTenor,FixedLegBDC,FixedLegDayCounter,Index3M,DiscountingCurve,Permanent,Trigger,ObjectOverwrite)</f>
        <v>obj_00664#0005</v>
      </c>
    </row>
    <row r="73" spans="10:27" x14ac:dyDescent="0.2">
      <c r="M73" s="110" t="s">
        <v>60</v>
      </c>
      <c r="N73" s="110"/>
      <c r="O73" s="110" t="s">
        <v>90</v>
      </c>
      <c r="P73" s="110" t="str">
        <f t="shared" si="13"/>
        <v>EURAB3E10Y_Quote</v>
      </c>
      <c r="Q73" s="122"/>
      <c r="R73" s="111">
        <f t="shared" si="14"/>
        <v>42269</v>
      </c>
      <c r="S73" s="111">
        <f>_xll.qlInterestRateIndexValueDate(AA73,R73)</f>
        <v>42271</v>
      </c>
      <c r="T73" s="111">
        <f>_xll.qlInterestRateIndexMaturity(AA73,S73)</f>
        <v>45924</v>
      </c>
      <c r="U73" s="112">
        <f>_xll.qlIndexFixing('3M Monitor'!AA73,R73,TRUE,_xll.ohTrigger(Trigger,Trigger3M))</f>
        <v>9.1299999999099931E-3</v>
      </c>
      <c r="V73" s="112">
        <f>_xll.qlQuoteValue(P73,_xll.ohTrigger(Trigger,Trigger3M))</f>
        <v>9.130000000000001E-3</v>
      </c>
      <c r="W73" s="110" t="b">
        <f t="shared" si="15"/>
        <v>1</v>
      </c>
      <c r="X73" s="146">
        <f t="shared" si="16"/>
        <v>-9.0007862274532613E-10</v>
      </c>
      <c r="Y73" s="50" t="b">
        <f>ABS(X73/10000)&lt;=ABS('General Settings'!$D$25)</f>
        <v>1</v>
      </c>
      <c r="AA73" s="50" t="str">
        <f>_xll.qlSwapIndex(,,O73,SettlementDays,Currency,Calendar,FixedLegTenor,FixedLegBDC,FixedLegDayCounter,Index3M,DiscountingCurve,Permanent,Trigger,ObjectOverwrite)</f>
        <v>obj_00666#0005</v>
      </c>
    </row>
    <row r="74" spans="10:27" x14ac:dyDescent="0.2">
      <c r="M74" s="50" t="s">
        <v>60</v>
      </c>
      <c r="N74" s="50"/>
      <c r="O74" s="50" t="s">
        <v>116</v>
      </c>
      <c r="P74" s="50" t="str">
        <f t="shared" si="13"/>
        <v>EURAB3E11Y_Quote</v>
      </c>
      <c r="Q74" s="122"/>
      <c r="R74" s="120">
        <f t="shared" si="14"/>
        <v>42269</v>
      </c>
      <c r="S74" s="120">
        <f>_xll.qlInterestRateIndexValueDate(AA74,R74)</f>
        <v>42271</v>
      </c>
      <c r="T74" s="120">
        <f>_xll.qlInterestRateIndexMaturity(AA74,S74)</f>
        <v>46289</v>
      </c>
      <c r="U74" s="125">
        <f>_xll.qlIndexFixing('3M Monitor'!AA74,R74,TRUE,_xll.ohTrigger(Trigger,Trigger3M))</f>
        <v>1.0147392336839109E-2</v>
      </c>
      <c r="V74" s="125">
        <f>_xll.qlQuoteValue(P74,_xll.ohTrigger(Trigger,Trigger3M))</f>
        <v>1.0150000000000001E-2</v>
      </c>
      <c r="W74" s="50" t="b">
        <f t="shared" si="15"/>
        <v>1</v>
      </c>
      <c r="X74" s="144">
        <f t="shared" si="16"/>
        <v>-2.6076631608924761E-2</v>
      </c>
      <c r="Y74" s="50" t="b">
        <f>ABS(X74/10000)&lt;=ABS('General Settings'!$D$25)</f>
        <v>1</v>
      </c>
      <c r="AA74" s="50" t="str">
        <f>_xll.qlSwapIndex(,,O74,SettlementDays,Currency,Calendar,FixedLegTenor,FixedLegBDC,FixedLegDayCounter,Index3M,DiscountingCurve,Permanent,Trigger,ObjectOverwrite)</f>
        <v>obj_00654#0005</v>
      </c>
    </row>
    <row r="75" spans="10:27" x14ac:dyDescent="0.2">
      <c r="M75" s="110" t="s">
        <v>60</v>
      </c>
      <c r="N75" s="110"/>
      <c r="O75" s="110" t="s">
        <v>91</v>
      </c>
      <c r="P75" s="110" t="str">
        <f t="shared" si="13"/>
        <v>EURAB3E12Y_Quote</v>
      </c>
      <c r="Q75" s="122"/>
      <c r="R75" s="111">
        <f t="shared" si="14"/>
        <v>42269</v>
      </c>
      <c r="S75" s="111">
        <f>_xll.qlInterestRateIndexValueDate(AA75,R75)</f>
        <v>42271</v>
      </c>
      <c r="T75" s="111">
        <f>_xll.qlInterestRateIndexMaturity(AA75,S75)</f>
        <v>46654</v>
      </c>
      <c r="U75" s="112">
        <f>_xll.qlIndexFixing('3M Monitor'!AA75,R75,TRUE,_xll.ohTrigger(Trigger,Trigger3M))</f>
        <v>1.1049999999983627E-2</v>
      </c>
      <c r="V75" s="112">
        <f>_xll.qlQuoteValue(P75,_xll.ohTrigger(Trigger,Trigger3M))</f>
        <v>1.1049999999999999E-2</v>
      </c>
      <c r="W75" s="110" t="b">
        <f t="shared" si="15"/>
        <v>1</v>
      </c>
      <c r="X75" s="146">
        <f t="shared" si="16"/>
        <v>-1.6372320166269105E-10</v>
      </c>
      <c r="Y75" s="50" t="b">
        <f>ABS(X75/10000)&lt;=ABS('General Settings'!$D$25)</f>
        <v>1</v>
      </c>
      <c r="AA75" s="50" t="str">
        <f>_xll.qlSwapIndex(,,O75,SettlementDays,Currency,Calendar,FixedLegTenor,FixedLegBDC,FixedLegDayCounter,Index3M,DiscountingCurve,Permanent,Trigger,ObjectOverwrite)</f>
        <v>obj_0066a#0005</v>
      </c>
    </row>
    <row r="76" spans="10:27" x14ac:dyDescent="0.2">
      <c r="M76" s="50" t="s">
        <v>60</v>
      </c>
      <c r="N76" s="50"/>
      <c r="O76" s="50" t="s">
        <v>117</v>
      </c>
      <c r="P76" s="50" t="str">
        <f t="shared" si="13"/>
        <v>EURAB3E13Y_Quote</v>
      </c>
      <c r="Q76" s="122"/>
      <c r="R76" s="120">
        <f t="shared" si="14"/>
        <v>42269</v>
      </c>
      <c r="S76" s="120">
        <f>_xll.qlInterestRateIndexValueDate(AA76,R76)</f>
        <v>42271</v>
      </c>
      <c r="T76" s="120">
        <f>_xll.qlInterestRateIndexMaturity(AA76,S76)</f>
        <v>47021</v>
      </c>
      <c r="U76" s="125">
        <f>_xll.qlIndexFixing('3M Monitor'!AA76,R76,TRUE,_xll.ohTrigger(Trigger,Trigger3M))</f>
        <v>1.183941698619881E-2</v>
      </c>
      <c r="V76" s="125" t="e">
        <f>_xll.qlQuoteValue(P76,_xll.ohTrigger(Trigger,Trigger3M))</f>
        <v>#NUM!</v>
      </c>
      <c r="W76" s="50" t="b">
        <f t="shared" si="15"/>
        <v>0</v>
      </c>
      <c r="X76" s="144" t="e">
        <f t="shared" ref="X76:X101" si="17">(U76-V76)*10000</f>
        <v>#NUM!</v>
      </c>
      <c r="Y76" s="50" t="e">
        <f>ABS(X76/10000)&lt;=ABS('General Settings'!$D$25)</f>
        <v>#NUM!</v>
      </c>
      <c r="AA76" s="50" t="str">
        <f>_xll.qlSwapIndex(,,O76,SettlementDays,Currency,Calendar,FixedLegTenor,FixedLegBDC,FixedLegDayCounter,Index3M,DiscountingCurve,Permanent,Trigger,ObjectOverwrite)</f>
        <v>obj_00661#0005</v>
      </c>
    </row>
    <row r="77" spans="10:27" x14ac:dyDescent="0.2">
      <c r="M77" s="50" t="s">
        <v>60</v>
      </c>
      <c r="N77" s="50"/>
      <c r="O77" s="50" t="s">
        <v>118</v>
      </c>
      <c r="P77" s="50" t="str">
        <f t="shared" si="13"/>
        <v>EURAB3E14Y_Quote</v>
      </c>
      <c r="Q77" s="122"/>
      <c r="R77" s="120">
        <f t="shared" si="14"/>
        <v>42269</v>
      </c>
      <c r="S77" s="120">
        <f>_xll.qlInterestRateIndexValueDate(AA77,R77)</f>
        <v>42271</v>
      </c>
      <c r="T77" s="120">
        <f>_xll.qlInterestRateIndexMaturity(AA77,S77)</f>
        <v>47385</v>
      </c>
      <c r="U77" s="125">
        <f>_xll.qlIndexFixing('3M Monitor'!AA77,R77,TRUE,_xll.ohTrigger(Trigger,Trigger3M))</f>
        <v>1.2508908199628957E-2</v>
      </c>
      <c r="V77" s="125" t="e">
        <f>_xll.qlQuoteValue(P77,_xll.ohTrigger(Trigger,Trigger3M))</f>
        <v>#NUM!</v>
      </c>
      <c r="W77" s="50" t="b">
        <f t="shared" si="15"/>
        <v>0</v>
      </c>
      <c r="X77" s="144" t="e">
        <f t="shared" si="17"/>
        <v>#NUM!</v>
      </c>
      <c r="Y77" s="50" t="e">
        <f>ABS(X77/10000)&lt;=ABS('General Settings'!$D$25)</f>
        <v>#NUM!</v>
      </c>
      <c r="AA77" s="50" t="str">
        <f>_xll.qlSwapIndex(,,O77,SettlementDays,Currency,Calendar,FixedLegTenor,FixedLegBDC,FixedLegDayCounter,Index3M,DiscountingCurve,Permanent,Trigger,ObjectOverwrite)</f>
        <v>obj_00649#0005</v>
      </c>
    </row>
    <row r="78" spans="10:27" x14ac:dyDescent="0.2">
      <c r="M78" s="110" t="s">
        <v>60</v>
      </c>
      <c r="N78" s="110"/>
      <c r="O78" s="110" t="s">
        <v>92</v>
      </c>
      <c r="P78" s="110" t="str">
        <f t="shared" si="13"/>
        <v>EURAB3E15Y_Quote</v>
      </c>
      <c r="Q78" s="122"/>
      <c r="R78" s="111">
        <f t="shared" si="14"/>
        <v>42269</v>
      </c>
      <c r="S78" s="111">
        <f>_xll.qlInterestRateIndexValueDate(AA78,R78)</f>
        <v>42271</v>
      </c>
      <c r="T78" s="111">
        <f>_xll.qlInterestRateIndexMaturity(AA78,S78)</f>
        <v>47750</v>
      </c>
      <c r="U78" s="112">
        <f>_xll.qlIndexFixing('3M Monitor'!AA78,R78,TRUE,_xll.ohTrigger(Trigger,Trigger3M))</f>
        <v>1.3079999999685024E-2</v>
      </c>
      <c r="V78" s="112">
        <f>_xll.qlQuoteValue(P78,_xll.ohTrigger(Trigger,Trigger3M))</f>
        <v>1.3079999999999998E-2</v>
      </c>
      <c r="W78" s="110" t="b">
        <f t="shared" si="15"/>
        <v>1</v>
      </c>
      <c r="X78" s="146">
        <f t="shared" si="17"/>
        <v>-3.1497374153310886E-9</v>
      </c>
      <c r="Y78" s="50" t="b">
        <f>ABS(X78/10000)&lt;=ABS('General Settings'!$D$25)</f>
        <v>1</v>
      </c>
      <c r="AA78" s="50" t="str">
        <f>_xll.qlSwapIndex(,,O78,SettlementDays,Currency,Calendar,FixedLegTenor,FixedLegBDC,FixedLegDayCounter,Index3M,DiscountingCurve,Permanent,Trigger,ObjectOverwrite)</f>
        <v>obj_00665#0005</v>
      </c>
    </row>
    <row r="79" spans="10:27" x14ac:dyDescent="0.2">
      <c r="M79" s="50" t="s">
        <v>60</v>
      </c>
      <c r="N79" s="50"/>
      <c r="O79" s="50" t="s">
        <v>119</v>
      </c>
      <c r="P79" s="50" t="str">
        <f t="shared" si="13"/>
        <v>EURAB3E16Y_Quote</v>
      </c>
      <c r="Q79" s="122"/>
      <c r="R79" s="120">
        <f t="shared" si="14"/>
        <v>42269</v>
      </c>
      <c r="S79" s="120">
        <f>_xll.qlInterestRateIndexValueDate(AA79,R79)</f>
        <v>42271</v>
      </c>
      <c r="T79" s="120">
        <f>_xll.qlInterestRateIndexMaturity(AA79,S79)</f>
        <v>48115</v>
      </c>
      <c r="U79" s="125">
        <f>_xll.qlIndexFixing('3M Monitor'!AA79,R79,TRUE,_xll.ohTrigger(Trigger,Trigger3M))</f>
        <v>1.3561101160454277E-2</v>
      </c>
      <c r="V79" s="125" t="e">
        <f>_xll.qlQuoteValue(P79,_xll.ohTrigger(Trigger,Trigger3M))</f>
        <v>#NUM!</v>
      </c>
      <c r="W79" s="50" t="b">
        <f t="shared" si="15"/>
        <v>0</v>
      </c>
      <c r="X79" s="144" t="e">
        <f t="shared" si="17"/>
        <v>#NUM!</v>
      </c>
      <c r="Y79" s="50" t="e">
        <f>ABS(X79/10000)&lt;=ABS('General Settings'!$D$25)</f>
        <v>#NUM!</v>
      </c>
      <c r="AA79" s="50" t="str">
        <f>_xll.qlSwapIndex(,,O79,SettlementDays,Currency,Calendar,FixedLegTenor,FixedLegBDC,FixedLegDayCounter,Index3M,DiscountingCurve,Permanent,Trigger,ObjectOverwrite)</f>
        <v>obj_0065b#0005</v>
      </c>
    </row>
    <row r="80" spans="10:27" x14ac:dyDescent="0.2">
      <c r="M80" s="50" t="s">
        <v>60</v>
      </c>
      <c r="N80" s="50"/>
      <c r="O80" s="50" t="s">
        <v>120</v>
      </c>
      <c r="P80" s="50" t="str">
        <f t="shared" si="13"/>
        <v>EURAB3E17Y_Quote</v>
      </c>
      <c r="Q80" s="122"/>
      <c r="R80" s="120">
        <f t="shared" si="14"/>
        <v>42269</v>
      </c>
      <c r="S80" s="120">
        <f>_xll.qlInterestRateIndexValueDate(AA80,R80)</f>
        <v>42271</v>
      </c>
      <c r="T80" s="120">
        <f>_xll.qlInterestRateIndexMaturity(AA80,S80)</f>
        <v>48481</v>
      </c>
      <c r="U80" s="125">
        <f>_xll.qlIndexFixing('3M Monitor'!AA80,R80,TRUE,_xll.ohTrigger(Trigger,Trigger3M))</f>
        <v>1.3964139955712149E-2</v>
      </c>
      <c r="V80" s="125" t="e">
        <f>_xll.qlQuoteValue(P80,_xll.ohTrigger(Trigger,Trigger3M))</f>
        <v>#NUM!</v>
      </c>
      <c r="W80" s="50" t="b">
        <f t="shared" si="15"/>
        <v>0</v>
      </c>
      <c r="X80" s="144" t="e">
        <f t="shared" si="17"/>
        <v>#NUM!</v>
      </c>
      <c r="Y80" s="50" t="e">
        <f>ABS(X80/10000)&lt;=ABS('General Settings'!$D$25)</f>
        <v>#NUM!</v>
      </c>
      <c r="AA80" s="50" t="str">
        <f>_xll.qlSwapIndex(,,O80,SettlementDays,Currency,Calendar,FixedLegTenor,FixedLegBDC,FixedLegDayCounter,Index3M,DiscountingCurve,Permanent,Trigger,ObjectOverwrite)</f>
        <v>obj_00647#0005</v>
      </c>
    </row>
    <row r="81" spans="13:36" x14ac:dyDescent="0.2">
      <c r="M81" s="50" t="s">
        <v>60</v>
      </c>
      <c r="N81" s="50"/>
      <c r="O81" s="50" t="s">
        <v>121</v>
      </c>
      <c r="P81" s="50" t="str">
        <f t="shared" si="13"/>
        <v>EURAB3E18Y_Quote</v>
      </c>
      <c r="Q81" s="122"/>
      <c r="R81" s="120">
        <f t="shared" si="14"/>
        <v>42269</v>
      </c>
      <c r="S81" s="120">
        <f>_xll.qlInterestRateIndexValueDate(AA81,R81)</f>
        <v>42271</v>
      </c>
      <c r="T81" s="120">
        <f>_xll.qlInterestRateIndexMaturity(AA81,S81)</f>
        <v>48848</v>
      </c>
      <c r="U81" s="125">
        <f>_xll.qlIndexFixing('3M Monitor'!AA81,R81,TRUE,_xll.ohTrigger(Trigger,Trigger3M))</f>
        <v>1.4292948413894E-2</v>
      </c>
      <c r="V81" s="125" t="e">
        <f>_xll.qlQuoteValue(P81,_xll.ohTrigger(Trigger,Trigger3M))</f>
        <v>#NUM!</v>
      </c>
      <c r="W81" s="50" t="b">
        <f t="shared" si="15"/>
        <v>0</v>
      </c>
      <c r="X81" s="144" t="e">
        <f t="shared" si="17"/>
        <v>#NUM!</v>
      </c>
      <c r="Y81" s="50" t="e">
        <f>ABS(X81/10000)&lt;=ABS('General Settings'!$D$25)</f>
        <v>#NUM!</v>
      </c>
      <c r="AA81" s="50" t="str">
        <f>_xll.qlSwapIndex(,,O81,SettlementDays,Currency,Calendar,FixedLegTenor,FixedLegBDC,FixedLegDayCounter,Index3M,DiscountingCurve,Permanent,Trigger,ObjectOverwrite)</f>
        <v>obj_00655#0005</v>
      </c>
    </row>
    <row r="82" spans="13:36" x14ac:dyDescent="0.2">
      <c r="M82" s="50" t="s">
        <v>60</v>
      </c>
      <c r="N82" s="50"/>
      <c r="O82" s="50" t="s">
        <v>122</v>
      </c>
      <c r="P82" s="50" t="str">
        <f t="shared" si="13"/>
        <v>EURAB3E19Y_Quote</v>
      </c>
      <c r="Q82" s="122"/>
      <c r="R82" s="120">
        <f t="shared" si="14"/>
        <v>42269</v>
      </c>
      <c r="S82" s="120">
        <f>_xll.qlInterestRateIndexValueDate(AA82,R82)</f>
        <v>42271</v>
      </c>
      <c r="T82" s="120">
        <f>_xll.qlInterestRateIndexMaturity(AA82,S82)</f>
        <v>49212</v>
      </c>
      <c r="U82" s="125">
        <f>_xll.qlIndexFixing('3M Monitor'!AA82,R82,TRUE,_xll.ohTrigger(Trigger,Trigger3M))</f>
        <v>1.45546740776789E-2</v>
      </c>
      <c r="V82" s="125" t="e">
        <f>_xll.qlQuoteValue(P82,_xll.ohTrigger(Trigger,Trigger3M))</f>
        <v>#NUM!</v>
      </c>
      <c r="W82" s="50" t="b">
        <f t="shared" si="15"/>
        <v>0</v>
      </c>
      <c r="X82" s="144" t="e">
        <f t="shared" si="17"/>
        <v>#NUM!</v>
      </c>
      <c r="Y82" s="50" t="e">
        <f>ABS(X82/10000)&lt;=ABS('General Settings'!$D$25)</f>
        <v>#NUM!</v>
      </c>
      <c r="AA82" s="50" t="str">
        <f>_xll.qlSwapIndex(,,O82,SettlementDays,Currency,Calendar,FixedLegTenor,FixedLegBDC,FixedLegDayCounter,Index3M,DiscountingCurve,Permanent,Trigger,ObjectOverwrite)</f>
        <v>obj_00658#0005</v>
      </c>
    </row>
    <row r="83" spans="13:36" x14ac:dyDescent="0.2">
      <c r="M83" s="110" t="s">
        <v>60</v>
      </c>
      <c r="N83" s="110"/>
      <c r="O83" s="110" t="s">
        <v>93</v>
      </c>
      <c r="P83" s="110" t="str">
        <f t="shared" si="13"/>
        <v>EURAB3E20Y_Quote</v>
      </c>
      <c r="Q83" s="122"/>
      <c r="R83" s="111">
        <f t="shared" si="14"/>
        <v>42269</v>
      </c>
      <c r="S83" s="111">
        <f>_xll.qlInterestRateIndexValueDate(AA83,R83)</f>
        <v>42271</v>
      </c>
      <c r="T83" s="111">
        <f>_xll.qlInterestRateIndexMaturity(AA83,S83)</f>
        <v>49576</v>
      </c>
      <c r="U83" s="112">
        <f>_xll.qlIndexFixing('3M Monitor'!AA83,R83,TRUE,_xll.ohTrigger(Trigger,Trigger3M))</f>
        <v>1.4759999999774254E-2</v>
      </c>
      <c r="V83" s="112">
        <f>_xll.qlQuoteValue(P83,_xll.ohTrigger(Trigger,Trigger3M))</f>
        <v>1.4760000000000001E-2</v>
      </c>
      <c r="W83" s="110" t="b">
        <f t="shared" si="15"/>
        <v>1</v>
      </c>
      <c r="X83" s="146">
        <f t="shared" si="17"/>
        <v>-2.2574650482276581E-9</v>
      </c>
      <c r="Y83" s="50" t="b">
        <f>ABS(X83/10000)&lt;=ABS('General Settings'!$D$25)</f>
        <v>1</v>
      </c>
      <c r="AA83" s="50" t="str">
        <f>_xll.qlSwapIndex(,,O83,SettlementDays,Currency,Calendar,FixedLegTenor,FixedLegBDC,FixedLegDayCounter,Index3M,DiscountingCurve,Permanent,Trigger,ObjectOverwrite)</f>
        <v>obj_0064b#0005</v>
      </c>
    </row>
    <row r="84" spans="13:36" x14ac:dyDescent="0.2">
      <c r="M84" s="50" t="s">
        <v>60</v>
      </c>
      <c r="N84" s="50"/>
      <c r="O84" s="50" t="s">
        <v>123</v>
      </c>
      <c r="P84" s="50" t="str">
        <f t="shared" si="13"/>
        <v>EURAB3E21Y_Quote</v>
      </c>
      <c r="Q84" s="122"/>
      <c r="R84" s="120">
        <f t="shared" si="14"/>
        <v>42269</v>
      </c>
      <c r="S84" s="120">
        <f>_xll.qlInterestRateIndexValueDate(AA84,R84)</f>
        <v>42271</v>
      </c>
      <c r="T84" s="120">
        <f>_xll.qlInterestRateIndexMaturity(AA84,S84)</f>
        <v>49942</v>
      </c>
      <c r="U84" s="125">
        <f>_xll.qlIndexFixing('3M Monitor'!AA84,R84,TRUE,_xll.ohTrigger(Trigger,Trigger3M))</f>
        <v>1.4918934161655314E-2</v>
      </c>
      <c r="V84" s="125" t="e">
        <f>_xll.qlQuoteValue(P84,_xll.ohTrigger(Trigger,Trigger3M))</f>
        <v>#NUM!</v>
      </c>
      <c r="W84" s="50" t="b">
        <f t="shared" si="15"/>
        <v>0</v>
      </c>
      <c r="X84" s="144" t="e">
        <f t="shared" si="17"/>
        <v>#NUM!</v>
      </c>
      <c r="Y84" s="50" t="e">
        <f>ABS(X84/10000)&lt;=ABS('General Settings'!$D$25)</f>
        <v>#NUM!</v>
      </c>
      <c r="AA84" s="50" t="str">
        <f>_xll.qlSwapIndex(,,O84,SettlementDays,Currency,Calendar,FixedLegTenor,FixedLegBDC,FixedLegDayCounter,Index3M,DiscountingCurve,Permanent,Trigger,ObjectOverwrite)</f>
        <v>obj_0064d#0005</v>
      </c>
    </row>
    <row r="85" spans="13:36" x14ac:dyDescent="0.2">
      <c r="M85" s="50" t="s">
        <v>60</v>
      </c>
      <c r="N85" s="50"/>
      <c r="O85" s="50" t="s">
        <v>124</v>
      </c>
      <c r="P85" s="50" t="str">
        <f t="shared" si="13"/>
        <v>EURAB3E22Y_Quote</v>
      </c>
      <c r="Q85" s="122"/>
      <c r="R85" s="120">
        <f t="shared" si="14"/>
        <v>42269</v>
      </c>
      <c r="S85" s="120">
        <f>_xll.qlInterestRateIndexValueDate(AA85,R85)</f>
        <v>42271</v>
      </c>
      <c r="T85" s="120">
        <f>_xll.qlInterestRateIndexMaturity(AA85,S85)</f>
        <v>50307</v>
      </c>
      <c r="U85" s="125">
        <f>_xll.qlIndexFixing('3M Monitor'!AA85,R85,TRUE,_xll.ohTrigger(Trigger,Trigger3M))</f>
        <v>1.5034903412468801E-2</v>
      </c>
      <c r="V85" s="125" t="e">
        <f>_xll.qlQuoteValue(P85,_xll.ohTrigger(Trigger,Trigger3M))</f>
        <v>#NUM!</v>
      </c>
      <c r="W85" s="50" t="b">
        <f t="shared" si="15"/>
        <v>0</v>
      </c>
      <c r="X85" s="144" t="e">
        <f t="shared" si="17"/>
        <v>#NUM!</v>
      </c>
      <c r="Y85" s="50" t="e">
        <f>ABS(X85/10000)&lt;=ABS('General Settings'!$D$25)</f>
        <v>#NUM!</v>
      </c>
      <c r="AA85" s="50" t="str">
        <f>_xll.qlSwapIndex(,,O85,SettlementDays,Currency,Calendar,FixedLegTenor,FixedLegBDC,FixedLegDayCounter,Index3M,DiscountingCurve,Permanent,Trigger,ObjectOverwrite)</f>
        <v>obj_00652#0005</v>
      </c>
    </row>
    <row r="86" spans="13:36" x14ac:dyDescent="0.2">
      <c r="M86" s="50" t="s">
        <v>60</v>
      </c>
      <c r="N86" s="50"/>
      <c r="O86" s="50" t="s">
        <v>125</v>
      </c>
      <c r="P86" s="50" t="str">
        <f t="shared" si="13"/>
        <v>EURAB3E23Y_Quote</v>
      </c>
      <c r="Q86" s="122"/>
      <c r="R86" s="120">
        <f t="shared" si="14"/>
        <v>42269</v>
      </c>
      <c r="S86" s="120">
        <f>_xll.qlInterestRateIndexValueDate(AA86,R86)</f>
        <v>42271</v>
      </c>
      <c r="T86" s="120">
        <f>_xll.qlInterestRateIndexMaturity(AA86,S86)</f>
        <v>50672</v>
      </c>
      <c r="U86" s="125">
        <f>_xll.qlIndexFixing('3M Monitor'!AA86,R86,TRUE,_xll.ohTrigger(Trigger,Trigger3M))</f>
        <v>1.5118226643310929E-2</v>
      </c>
      <c r="V86" s="125" t="e">
        <f>_xll.qlQuoteValue(P86,_xll.ohTrigger(Trigger,Trigger3M))</f>
        <v>#NUM!</v>
      </c>
      <c r="W86" s="50" t="b">
        <f t="shared" si="15"/>
        <v>0</v>
      </c>
      <c r="X86" s="144" t="e">
        <f t="shared" si="17"/>
        <v>#NUM!</v>
      </c>
      <c r="Y86" s="50" t="e">
        <f>ABS(X86/10000)&lt;=ABS('General Settings'!$D$25)</f>
        <v>#NUM!</v>
      </c>
      <c r="AA86" s="50" t="str">
        <f>_xll.qlSwapIndex(,,O86,SettlementDays,Currency,Calendar,FixedLegTenor,FixedLegBDC,FixedLegDayCounter,Index3M,DiscountingCurve,Permanent,Trigger,ObjectOverwrite)</f>
        <v>obj_00643#0005</v>
      </c>
    </row>
    <row r="87" spans="13:36" x14ac:dyDescent="0.2">
      <c r="M87" s="50" t="s">
        <v>60</v>
      </c>
      <c r="N87" s="50"/>
      <c r="O87" s="50" t="s">
        <v>126</v>
      </c>
      <c r="P87" s="50" t="str">
        <f t="shared" si="13"/>
        <v>EURAB3E24Y_Quote</v>
      </c>
      <c r="Q87" s="122"/>
      <c r="R87" s="120">
        <f t="shared" si="14"/>
        <v>42269</v>
      </c>
      <c r="S87" s="120">
        <f>_xll.qlInterestRateIndexValueDate(AA87,R87)</f>
        <v>42271</v>
      </c>
      <c r="T87" s="120">
        <f>_xll.qlInterestRateIndexMaturity(AA87,S87)</f>
        <v>51039</v>
      </c>
      <c r="U87" s="125">
        <f>_xll.qlIndexFixing('3M Monitor'!AA87,R87,TRUE,_xll.ohTrigger(Trigger,Trigger3M))</f>
        <v>1.5177103875456835E-2</v>
      </c>
      <c r="V87" s="125" t="e">
        <f>_xll.qlQuoteValue(P87,_xll.ohTrigger(Trigger,Trigger3M))</f>
        <v>#NUM!</v>
      </c>
      <c r="W87" s="50" t="b">
        <f t="shared" si="15"/>
        <v>0</v>
      </c>
      <c r="X87" s="144" t="e">
        <f t="shared" si="17"/>
        <v>#NUM!</v>
      </c>
      <c r="Y87" s="50" t="e">
        <f>ABS(X87/10000)&lt;=ABS('General Settings'!$D$25)</f>
        <v>#NUM!</v>
      </c>
      <c r="AA87" s="50" t="str">
        <f>_xll.qlSwapIndex(,,O87,SettlementDays,Currency,Calendar,FixedLegTenor,FixedLegBDC,FixedLegDayCounter,Index3M,DiscountingCurve,Permanent,Trigger,ObjectOverwrite)</f>
        <v>obj_00645#0005</v>
      </c>
    </row>
    <row r="88" spans="13:36" x14ac:dyDescent="0.2">
      <c r="M88" s="110" t="s">
        <v>60</v>
      </c>
      <c r="N88" s="110"/>
      <c r="O88" s="110" t="s">
        <v>94</v>
      </c>
      <c r="P88" s="110" t="str">
        <f t="shared" si="13"/>
        <v>EURAB3E25Y_Quote</v>
      </c>
      <c r="Q88" s="122"/>
      <c r="R88" s="111">
        <f t="shared" si="14"/>
        <v>42269</v>
      </c>
      <c r="S88" s="111">
        <f>_xll.qlInterestRateIndexValueDate(AA88,R88)</f>
        <v>42271</v>
      </c>
      <c r="T88" s="111">
        <f>_xll.qlInterestRateIndexMaturity(AA88,S88)</f>
        <v>51403</v>
      </c>
      <c r="U88" s="112">
        <f>_xll.qlIndexFixing('3M Monitor'!AA88,R88,TRUE,_xll.ohTrigger(Trigger,Trigger3M))</f>
        <v>1.5219999999956426E-2</v>
      </c>
      <c r="V88" s="112">
        <f>_xll.qlQuoteValue(P88,_xll.ohTrigger(Trigger,Trigger3M))</f>
        <v>1.5219999999999997E-2</v>
      </c>
      <c r="W88" s="110" t="b">
        <f t="shared" ref="W88:W101" si="18">NOT(ISERROR(V88))</f>
        <v>1</v>
      </c>
      <c r="X88" s="146">
        <f t="shared" si="17"/>
        <v>-4.3571049546109464E-10</v>
      </c>
      <c r="Y88" s="50" t="b">
        <f>ABS(X88/10000)&lt;=ABS('General Settings'!$D$25)</f>
        <v>1</v>
      </c>
      <c r="AA88" s="50" t="str">
        <f>_xll.qlSwapIndex(,,O88,SettlementDays,Currency,Calendar,FixedLegTenor,FixedLegBDC,FixedLegDayCounter,Index3M,DiscountingCurve,Permanent,Trigger,ObjectOverwrite)</f>
        <v>obj_00657#0005</v>
      </c>
    </row>
    <row r="89" spans="13:36" x14ac:dyDescent="0.2">
      <c r="M89" s="50" t="s">
        <v>60</v>
      </c>
      <c r="N89" s="50"/>
      <c r="O89" s="50" t="s">
        <v>127</v>
      </c>
      <c r="P89" s="50" t="str">
        <f t="shared" si="13"/>
        <v>EURAB3E26Y_Quote</v>
      </c>
      <c r="Q89" s="122"/>
      <c r="R89" s="120">
        <f t="shared" si="14"/>
        <v>42269</v>
      </c>
      <c r="S89" s="120">
        <f>_xll.qlInterestRateIndexValueDate(AA89,R89)</f>
        <v>42271</v>
      </c>
      <c r="T89" s="120">
        <f>_xll.qlInterestRateIndexMaturity(AA89,S89)</f>
        <v>51768</v>
      </c>
      <c r="U89" s="125">
        <f>_xll.qlIndexFixing('3M Monitor'!AA89,R89,TRUE,_xll.ohTrigger(Trigger,Trigger3M))</f>
        <v>1.5251551785954604E-2</v>
      </c>
      <c r="V89" s="125" t="e">
        <f>_xll.qlQuoteValue(P89,_xll.ohTrigger(Trigger,Trigger3M))</f>
        <v>#NUM!</v>
      </c>
      <c r="W89" s="50" t="b">
        <f t="shared" si="18"/>
        <v>0</v>
      </c>
      <c r="X89" s="144" t="e">
        <f t="shared" si="17"/>
        <v>#NUM!</v>
      </c>
      <c r="Y89" s="50" t="e">
        <f>ABS(X89/10000)&lt;=ABS('General Settings'!$D$25)</f>
        <v>#NUM!</v>
      </c>
      <c r="AA89" s="50" t="str">
        <f>_xll.qlSwapIndex(,,O89,SettlementDays,Currency,Calendar,FixedLegTenor,FixedLegBDC,FixedLegDayCounter,Index3M,DiscountingCurve,Permanent,Trigger,ObjectOverwrite)</f>
        <v>obj_00660#0005</v>
      </c>
    </row>
    <row r="90" spans="13:36" x14ac:dyDescent="0.2">
      <c r="M90" s="50" t="s">
        <v>60</v>
      </c>
      <c r="N90" s="50"/>
      <c r="O90" s="50" t="s">
        <v>95</v>
      </c>
      <c r="P90" s="50" t="str">
        <f t="shared" si="13"/>
        <v>EURAB3E27Y_Quote</v>
      </c>
      <c r="Q90" s="122"/>
      <c r="R90" s="120">
        <f t="shared" si="14"/>
        <v>42269</v>
      </c>
      <c r="S90" s="120">
        <f>_xll.qlInterestRateIndexValueDate(AA90,R90)</f>
        <v>42271</v>
      </c>
      <c r="T90" s="120">
        <f>_xll.qlInterestRateIndexMaturity(AA90,S90)</f>
        <v>52133</v>
      </c>
      <c r="U90" s="125">
        <f>_xll.qlIndexFixing('3M Monitor'!AA90,R90,TRUE,_xll.ohTrigger(Trigger,Trigger3M))</f>
        <v>1.5276558272308963E-2</v>
      </c>
      <c r="V90" s="125" t="e">
        <f>_xll.qlQuoteValue(P90,_xll.ohTrigger(Trigger,Trigger3M))</f>
        <v>#NUM!</v>
      </c>
      <c r="W90" s="50" t="b">
        <f t="shared" si="18"/>
        <v>0</v>
      </c>
      <c r="X90" s="144" t="e">
        <f t="shared" si="17"/>
        <v>#NUM!</v>
      </c>
      <c r="Y90" s="50" t="e">
        <f>ABS(X90/10000)&lt;=ABS('General Settings'!$D$25)</f>
        <v>#NUM!</v>
      </c>
      <c r="AA90" s="50" t="str">
        <f>_xll.qlSwapIndex(,,O90,SettlementDays,Currency,Calendar,FixedLegTenor,FixedLegBDC,FixedLegDayCounter,Index3M,DiscountingCurve,Permanent,Trigger,ObjectOverwrite)</f>
        <v>obj_00648#0005</v>
      </c>
    </row>
    <row r="91" spans="13:36" x14ac:dyDescent="0.2">
      <c r="M91" s="50" t="s">
        <v>60</v>
      </c>
      <c r="N91" s="50"/>
      <c r="O91" s="50" t="s">
        <v>128</v>
      </c>
      <c r="P91" s="50" t="str">
        <f t="shared" si="13"/>
        <v>EURAB3E28Y_Quote</v>
      </c>
      <c r="Q91" s="122"/>
      <c r="R91" s="120">
        <f t="shared" si="14"/>
        <v>42269</v>
      </c>
      <c r="S91" s="120">
        <f>_xll.qlInterestRateIndexValueDate(AA91,R91)</f>
        <v>42271</v>
      </c>
      <c r="T91" s="120">
        <f>_xll.qlInterestRateIndexMaturity(AA91,S91)</f>
        <v>52498</v>
      </c>
      <c r="U91" s="125">
        <f>_xll.qlIndexFixing('3M Monitor'!AA91,R91,TRUE,_xll.ohTrigger(Trigger,Trigger3M))</f>
        <v>1.529769326027924E-2</v>
      </c>
      <c r="V91" s="125" t="e">
        <f>_xll.qlQuoteValue(P91,_xll.ohTrigger(Trigger,Trigger3M))</f>
        <v>#NUM!</v>
      </c>
      <c r="W91" s="50" t="b">
        <f t="shared" si="18"/>
        <v>0</v>
      </c>
      <c r="X91" s="144" t="e">
        <f t="shared" si="17"/>
        <v>#NUM!</v>
      </c>
      <c r="Y91" s="50" t="e">
        <f>ABS(X91/10000)&lt;=ABS('General Settings'!$D$25)</f>
        <v>#NUM!</v>
      </c>
      <c r="AA91" s="50" t="str">
        <f>_xll.qlSwapIndex(,,O91,SettlementDays,Currency,Calendar,FixedLegTenor,FixedLegBDC,FixedLegDayCounter,Index3M,DiscountingCurve,Permanent,Trigger,ObjectOverwrite)</f>
        <v>obj_00646#0005</v>
      </c>
    </row>
    <row r="92" spans="13:36" x14ac:dyDescent="0.2">
      <c r="M92" s="50" t="s">
        <v>60</v>
      </c>
      <c r="N92" s="50"/>
      <c r="O92" s="50" t="s">
        <v>129</v>
      </c>
      <c r="P92" s="50" t="str">
        <f t="shared" si="13"/>
        <v>EURAB3E29Y_Quote</v>
      </c>
      <c r="Q92" s="122"/>
      <c r="R92" s="120">
        <f t="shared" si="14"/>
        <v>42269</v>
      </c>
      <c r="S92" s="120">
        <f>_xll.qlInterestRateIndexValueDate(AA92,R92)</f>
        <v>42271</v>
      </c>
      <c r="T92" s="120">
        <f>_xll.qlInterestRateIndexMaturity(AA92,S92)</f>
        <v>52866</v>
      </c>
      <c r="U92" s="125">
        <f>_xll.qlIndexFixing('3M Monitor'!AA92,R92,TRUE,_xll.ohTrigger(Trigger,Trigger3M))</f>
        <v>1.5318861956204034E-2</v>
      </c>
      <c r="V92" s="125" t="e">
        <f>_xll.qlQuoteValue(P92,_xll.ohTrigger(Trigger,Trigger3M))</f>
        <v>#NUM!</v>
      </c>
      <c r="W92" s="50" t="b">
        <f t="shared" si="18"/>
        <v>0</v>
      </c>
      <c r="X92" s="144" t="e">
        <f t="shared" si="17"/>
        <v>#NUM!</v>
      </c>
      <c r="Y92" s="50" t="e">
        <f>ABS(X92/10000)&lt;=ABS('General Settings'!$D$25)</f>
        <v>#NUM!</v>
      </c>
      <c r="AA92" s="50" t="str">
        <f>_xll.qlSwapIndex(,,O92,SettlementDays,Currency,Calendar,FixedLegTenor,FixedLegBDC,FixedLegDayCounter,Index3M,DiscountingCurve,Permanent,Trigger,ObjectOverwrite)</f>
        <v>obj_00644#0005</v>
      </c>
    </row>
    <row r="93" spans="13:36" x14ac:dyDescent="0.2">
      <c r="M93" s="110" t="s">
        <v>60</v>
      </c>
      <c r="N93" s="110"/>
      <c r="O93" s="110" t="s">
        <v>96</v>
      </c>
      <c r="P93" s="110" t="str">
        <f t="shared" si="13"/>
        <v>EURAB3E30Y_Quote</v>
      </c>
      <c r="Q93" s="122"/>
      <c r="R93" s="111">
        <f t="shared" si="14"/>
        <v>42269</v>
      </c>
      <c r="S93" s="111">
        <f>_xll.qlInterestRateIndexValueDate(AA93,R93)</f>
        <v>42271</v>
      </c>
      <c r="T93" s="111">
        <f>_xll.qlInterestRateIndexMaturity(AA93,S93)</f>
        <v>53230</v>
      </c>
      <c r="U93" s="112">
        <f>_xll.qlIndexFixing('3M Monitor'!AA93,R93,TRUE,_xll.ohTrigger(Trigger,Trigger3M))</f>
        <v>1.5340000000332031E-2</v>
      </c>
      <c r="V93" s="112">
        <f>_xll.qlQuoteValue(P93,_xll.ohTrigger(Trigger,Trigger3M))</f>
        <v>1.5339999999999998E-2</v>
      </c>
      <c r="W93" s="110" t="b">
        <f t="shared" si="18"/>
        <v>1</v>
      </c>
      <c r="X93" s="146">
        <f t="shared" si="17"/>
        <v>3.3203301219586479E-9</v>
      </c>
      <c r="Y93" s="50" t="b">
        <f>ABS(X93/10000)&lt;=ABS('General Settings'!$D$25)</f>
        <v>1</v>
      </c>
      <c r="AA93" s="50" t="str">
        <f>_xll.qlSwapIndex(,,O93,SettlementDays,Currency,Calendar,FixedLegTenor,FixedLegBDC,FixedLegDayCounter,Index3M,DiscountingCurve,Permanent,Trigger,ObjectOverwrite)</f>
        <v>obj_00667#0005</v>
      </c>
      <c r="AF93" s="134"/>
      <c r="AG93" s="113"/>
    </row>
    <row r="94" spans="13:36" x14ac:dyDescent="0.2">
      <c r="M94" s="50" t="s">
        <v>60</v>
      </c>
      <c r="N94" s="50"/>
      <c r="O94" s="50" t="s">
        <v>97</v>
      </c>
      <c r="P94" s="50" t="str">
        <f t="shared" si="13"/>
        <v>EURAB3E35Y_Quote</v>
      </c>
      <c r="Q94" s="122"/>
      <c r="R94" s="120">
        <f t="shared" si="14"/>
        <v>42269</v>
      </c>
      <c r="S94" s="120">
        <f>_xll.qlInterestRateIndexValueDate(AA94,R94)</f>
        <v>42271</v>
      </c>
      <c r="T94" s="120">
        <f>_xll.qlInterestRateIndexMaturity(AA94,S94)</f>
        <v>55057</v>
      </c>
      <c r="U94" s="125">
        <f>_xll.qlIndexFixing('3M Monitor'!AA94,R94,TRUE,_xll.ohTrigger(Trigger,Trigger3M))</f>
        <v>1.5470642102026031E-2</v>
      </c>
      <c r="V94" s="125" t="e">
        <f>_xll.qlQuoteValue(P94,_xll.ohTrigger(Trigger,Trigger3M))</f>
        <v>#NUM!</v>
      </c>
      <c r="W94" s="50" t="b">
        <f t="shared" si="18"/>
        <v>0</v>
      </c>
      <c r="X94" s="144" t="e">
        <f t="shared" si="17"/>
        <v>#NUM!</v>
      </c>
      <c r="Y94" s="50" t="e">
        <f>ABS(X94/10000)&lt;=ABS('General Settings'!$D$25)</f>
        <v>#NUM!</v>
      </c>
      <c r="AA94" s="50" t="str">
        <f>_xll.qlSwapIndex(,,O94,SettlementDays,Currency,Calendar,FixedLegTenor,FixedLegBDC,FixedLegDayCounter,Index3M,DiscountingCurve,Permanent,Trigger,ObjectOverwrite)</f>
        <v>obj_00669#0005</v>
      </c>
      <c r="AF94" s="134"/>
      <c r="AG94" s="113"/>
      <c r="AH94" s="134"/>
      <c r="AI94" s="87"/>
      <c r="AJ94" s="134"/>
    </row>
    <row r="95" spans="13:36" x14ac:dyDescent="0.2">
      <c r="M95" s="110" t="s">
        <v>60</v>
      </c>
      <c r="N95" s="110"/>
      <c r="O95" s="110" t="s">
        <v>98</v>
      </c>
      <c r="P95" s="110" t="str">
        <f t="shared" si="13"/>
        <v>EURAB3E40Y_Quote</v>
      </c>
      <c r="Q95" s="122"/>
      <c r="R95" s="111">
        <f t="shared" si="14"/>
        <v>42269</v>
      </c>
      <c r="S95" s="111">
        <f>_xll.qlInterestRateIndexValueDate(AA95,R95)</f>
        <v>42271</v>
      </c>
      <c r="T95" s="111">
        <f>_xll.qlInterestRateIndexMaturity(AA95,S95)</f>
        <v>56881</v>
      </c>
      <c r="U95" s="112">
        <f>_xll.qlIndexFixing('3M Monitor'!AA95,R95,TRUE,_xll.ohTrigger(Trigger,Trigger3M))</f>
        <v>1.5509999999995491E-2</v>
      </c>
      <c r="V95" s="112">
        <f>_xll.qlQuoteValue(P95,_xll.ohTrigger(Trigger,Trigger3M))</f>
        <v>1.5510000000000001E-2</v>
      </c>
      <c r="W95" s="110" t="b">
        <f t="shared" si="18"/>
        <v>1</v>
      </c>
      <c r="X95" s="146">
        <f t="shared" si="17"/>
        <v>-4.5102810375396984E-11</v>
      </c>
      <c r="Y95" s="50" t="b">
        <f>ABS(X95/10000)&lt;=ABS('General Settings'!$D$25)</f>
        <v>1</v>
      </c>
      <c r="AA95" s="50" t="str">
        <f>_xll.qlSwapIndex(,,O95,SettlementDays,Currency,Calendar,FixedLegTenor,FixedLegBDC,FixedLegDayCounter,Index3M,DiscountingCurve,Permanent,Trigger,ObjectOverwrite)</f>
        <v>obj_0065d#0005</v>
      </c>
      <c r="AF95" s="134"/>
      <c r="AG95" s="113"/>
      <c r="AH95" s="134"/>
      <c r="AI95" s="87"/>
      <c r="AJ95" s="134"/>
    </row>
    <row r="96" spans="13:36" x14ac:dyDescent="0.2">
      <c r="M96" s="110" t="s">
        <v>60</v>
      </c>
      <c r="N96" s="110"/>
      <c r="O96" s="110" t="s">
        <v>99</v>
      </c>
      <c r="P96" s="110" t="str">
        <f t="shared" si="13"/>
        <v>EURAB3E50Y_Quote</v>
      </c>
      <c r="Q96" s="122"/>
      <c r="R96" s="111">
        <f t="shared" si="14"/>
        <v>42269</v>
      </c>
      <c r="S96" s="111">
        <f>_xll.qlInterestRateIndexValueDate(AA96,R96)</f>
        <v>42271</v>
      </c>
      <c r="T96" s="111">
        <f>_xll.qlInterestRateIndexMaturity(AA96,S96)</f>
        <v>60534</v>
      </c>
      <c r="U96" s="112">
        <f>_xll.qlIndexFixing('3M Monitor'!AA96,R96,TRUE,_xll.ohTrigger(Trigger,Trigger3M))</f>
        <v>1.5140000000688316E-2</v>
      </c>
      <c r="V96" s="112">
        <f>_xll.qlQuoteValue(P96,_xll.ohTrigger(Trigger,Trigger3M))</f>
        <v>1.5139999999999997E-2</v>
      </c>
      <c r="W96" s="110" t="b">
        <f t="shared" si="18"/>
        <v>1</v>
      </c>
      <c r="X96" s="146">
        <f t="shared" si="17"/>
        <v>6.8831919330936131E-9</v>
      </c>
      <c r="Y96" s="50" t="b">
        <f>ABS(X96/10000)&lt;=ABS('General Settings'!$D$25)</f>
        <v>1</v>
      </c>
      <c r="AA96" s="50" t="str">
        <f>_xll.qlSwapIndex(,,O96,SettlementDays,Currency,Calendar,FixedLegTenor,FixedLegBDC,FixedLegDayCounter,Index3M,DiscountingCurve,Permanent,Trigger,ObjectOverwrite)</f>
        <v>obj_00659#0005</v>
      </c>
      <c r="AF96" s="134"/>
      <c r="AG96" s="113"/>
      <c r="AH96" s="134"/>
      <c r="AI96" s="87"/>
      <c r="AJ96" s="134"/>
    </row>
    <row r="97" spans="13:77" x14ac:dyDescent="0.2">
      <c r="M97" s="110" t="s">
        <v>60</v>
      </c>
      <c r="N97" s="110"/>
      <c r="O97" s="110" t="s">
        <v>130</v>
      </c>
      <c r="P97" s="110" t="str">
        <f t="shared" si="13"/>
        <v>EURAB3E60Y_Quote</v>
      </c>
      <c r="Q97" s="122"/>
      <c r="R97" s="111">
        <f t="shared" si="14"/>
        <v>42269</v>
      </c>
      <c r="S97" s="111">
        <f>_xll.qlInterestRateIndexValueDate(AA97,R97)</f>
        <v>42271</v>
      </c>
      <c r="T97" s="111">
        <f>_xll.qlInterestRateIndexMaturity(AA97,S97)</f>
        <v>64186</v>
      </c>
      <c r="U97" s="112">
        <f>_xll.qlIndexFixing('3M Monitor'!AA97,R97,TRUE,_xll.ohTrigger(Trigger,Trigger3M))</f>
        <v>1.5030000000405859E-2</v>
      </c>
      <c r="V97" s="112">
        <f>_xll.qlQuoteValue(P97,_xll.ohTrigger(Trigger,Trigger3M))</f>
        <v>1.5030000000000002E-2</v>
      </c>
      <c r="W97" s="110" t="b">
        <f t="shared" si="18"/>
        <v>1</v>
      </c>
      <c r="X97" s="146">
        <f t="shared" si="17"/>
        <v>4.0585763916300976E-9</v>
      </c>
      <c r="Y97" s="50" t="b">
        <f>ABS(X97/10000)&lt;=ABS('General Settings'!$D$25)</f>
        <v>1</v>
      </c>
      <c r="AA97" s="51" t="str">
        <f>_xll.qlSwapIndex(,,O97,SettlementDays,Currency,Calendar,FixedLegTenor,FixedLegBDC,FixedLegDayCounter,Index3M,DiscountingCurve,Permanent,Trigger,ObjectOverwrite)</f>
        <v>obj_00663#0005</v>
      </c>
      <c r="AC97" s="104" t="s">
        <v>141</v>
      </c>
      <c r="AF97" s="134"/>
      <c r="AG97" s="113"/>
      <c r="AH97" s="134"/>
      <c r="AI97" s="87"/>
      <c r="AJ97" s="134"/>
    </row>
    <row r="98" spans="13:77" x14ac:dyDescent="0.2">
      <c r="M98" s="52" t="s">
        <v>131</v>
      </c>
      <c r="N98" s="52">
        <v>12</v>
      </c>
      <c r="O98" s="52" t="s">
        <v>137</v>
      </c>
      <c r="P98" s="52" t="str">
        <f t="shared" ref="P98:P104" si="19">Currency&amp;O98&amp;N98&amp;QuoteSuffix</f>
        <v>EUR1S12_Quote</v>
      </c>
      <c r="Q98" s="123"/>
      <c r="R98" s="131">
        <f>_xll.qlInterestRateIndexFixingDate(Index3M,S98)</f>
        <v>42352</v>
      </c>
      <c r="S98" s="131">
        <f>_xll.qlIMMdate(AE98)</f>
        <v>42354</v>
      </c>
      <c r="T98" s="131">
        <f>_xll.qlSwapMaturityDate(AA98)</f>
        <v>42725</v>
      </c>
      <c r="U98" s="130">
        <f>_xll.qlVanillaSwapFairRate(AA98,_xll.ohTrigger(Trigger,Trigger3M))</f>
        <v>-4.8336616090985271E-4</v>
      </c>
      <c r="V98" s="130">
        <f>_xll.qlQuoteValue(P98,_xll.ohTrigger(Trigger,Trigger3M))</f>
        <v>-5.0000000000000001E-4</v>
      </c>
      <c r="W98" s="52" t="b">
        <f t="shared" si="18"/>
        <v>1</v>
      </c>
      <c r="X98" s="148">
        <f t="shared" si="17"/>
        <v>0.16633839090147301</v>
      </c>
      <c r="Y98" s="52" t="b">
        <f>ABS(X98/10000)&lt;=ABS('General Settings'!$D$25)</f>
        <v>1</v>
      </c>
      <c r="AA98" s="52" t="str">
        <f>_xll.qlMakeIMMSwap(,N98&amp;"M",Index3M,,S98,FixedLegDayCounter,,DiscountingEngine)</f>
        <v>obj_00692#0048</v>
      </c>
      <c r="AC98" s="104" t="str">
        <f>_xll.qlDiscountingSwapEngine(,DiscountingCurve,,,,Permanent,Trigger,ObjectOverwrite)</f>
        <v>obj_0065f#0010</v>
      </c>
      <c r="AE98" s="155" t="str">
        <f>_xll.qlIMMNextCode(EvaluationDate-1,,Trigger)</f>
        <v>Z5</v>
      </c>
      <c r="AF98" s="134"/>
      <c r="AH98" s="134"/>
      <c r="AI98" s="87"/>
      <c r="AJ98" s="134"/>
    </row>
    <row r="99" spans="13:77" x14ac:dyDescent="0.2">
      <c r="M99" s="50" t="s">
        <v>131</v>
      </c>
      <c r="N99" s="50">
        <v>12</v>
      </c>
      <c r="O99" s="50" t="s">
        <v>138</v>
      </c>
      <c r="P99" s="50" t="str">
        <f t="shared" si="19"/>
        <v>EUR2S12_Quote</v>
      </c>
      <c r="Q99" s="122"/>
      <c r="R99" s="120">
        <f>_xll.qlInterestRateIndexFixingDate(Index3M,S99)</f>
        <v>42443</v>
      </c>
      <c r="S99" s="120">
        <f>_xll.qlIMMdate(AE99)</f>
        <v>42445</v>
      </c>
      <c r="T99" s="120">
        <f>_xll.qlSwapMaturityDate(AA99)</f>
        <v>42809</v>
      </c>
      <c r="U99" s="125">
        <f>_xll.qlVanillaSwapFairRate(AA99,_xll.ohTrigger(Trigger,Trigger3M))</f>
        <v>-4.6113393458039058E-4</v>
      </c>
      <c r="V99" s="125">
        <f>_xll.qlQuoteValue(P99,_xll.ohTrigger(Trigger,Trigger3M))</f>
        <v>-4.8000000000000001E-4</v>
      </c>
      <c r="W99" s="50" t="b">
        <f t="shared" si="18"/>
        <v>1</v>
      </c>
      <c r="X99" s="144">
        <f t="shared" si="17"/>
        <v>0.18866065419609432</v>
      </c>
      <c r="Y99" s="50" t="b">
        <f>ABS(X99/10000)&lt;=ABS('General Settings'!$D$25)</f>
        <v>1</v>
      </c>
      <c r="AA99" s="50" t="str">
        <f>_xll.qlMakeIMMSwap(,N99&amp;"M",Index3M,,S99,FixedLegDayCounter,,DiscountingEngine)</f>
        <v>obj_00693#0008</v>
      </c>
      <c r="AE99" s="156" t="str">
        <f>_xll.qlIMMNextCode(AE98,,Trigger)</f>
        <v>H6</v>
      </c>
      <c r="AF99" s="134"/>
      <c r="AH99" s="134"/>
      <c r="AI99" s="87"/>
      <c r="AJ99" s="134"/>
    </row>
    <row r="100" spans="13:77" x14ac:dyDescent="0.2">
      <c r="M100" s="50" t="s">
        <v>131</v>
      </c>
      <c r="N100" s="50">
        <v>12</v>
      </c>
      <c r="O100" s="50" t="s">
        <v>139</v>
      </c>
      <c r="P100" s="50" t="str">
        <f t="shared" si="19"/>
        <v>EUR3S12_Quote</v>
      </c>
      <c r="Q100" s="122"/>
      <c r="R100" s="120">
        <f>_xll.qlInterestRateIndexFixingDate(Index3M,S100)</f>
        <v>42534</v>
      </c>
      <c r="S100" s="120">
        <f>_xll.qlIMMdate(AE100)</f>
        <v>42536</v>
      </c>
      <c r="T100" s="120">
        <f>_xll.qlSwapMaturityDate(AA100)</f>
        <v>42907</v>
      </c>
      <c r="U100" s="125">
        <f>_xll.qlVanillaSwapFairRate(AA100,_xll.ohTrigger(Trigger,Trigger3M))</f>
        <v>-3.5111934045180737E-4</v>
      </c>
      <c r="V100" s="125">
        <f>_xll.qlQuoteValue(P100,_xll.ohTrigger(Trigger,Trigger3M))</f>
        <v>-3.6999999999999999E-4</v>
      </c>
      <c r="W100" s="50" t="b">
        <f t="shared" si="18"/>
        <v>1</v>
      </c>
      <c r="X100" s="144">
        <f t="shared" si="17"/>
        <v>0.18880659548192627</v>
      </c>
      <c r="Y100" s="50" t="b">
        <f>ABS(X100/10000)&lt;=ABS('General Settings'!$D$25)</f>
        <v>1</v>
      </c>
      <c r="AA100" s="50" t="str">
        <f>_xll.qlMakeIMMSwap(,N100&amp;"M",Index3M,,S100,FixedLegDayCounter,,DiscountingEngine)</f>
        <v>obj_00694#0008</v>
      </c>
      <c r="AE100" s="156" t="str">
        <f>_xll.qlIMMNextCode(AE99,,Trigger)</f>
        <v>M6</v>
      </c>
      <c r="AF100" s="134"/>
      <c r="AH100" s="134"/>
      <c r="AI100" s="87"/>
      <c r="AJ100" s="134"/>
    </row>
    <row r="101" spans="13:77" x14ac:dyDescent="0.2">
      <c r="M101" s="164" t="s">
        <v>131</v>
      </c>
      <c r="N101" s="164">
        <v>12</v>
      </c>
      <c r="O101" s="164" t="s">
        <v>140</v>
      </c>
      <c r="P101" s="164" t="str">
        <f t="shared" si="19"/>
        <v>EUR4S12_Quote</v>
      </c>
      <c r="Q101" s="165"/>
      <c r="R101" s="166">
        <f>_xll.qlInterestRateIndexFixingDate(Index3M,S101)</f>
        <v>42632</v>
      </c>
      <c r="S101" s="166">
        <f>_xll.qlIMMdate(AE101)</f>
        <v>42634</v>
      </c>
      <c r="T101" s="166">
        <f>_xll.qlSwapMaturityDate(AA101)</f>
        <v>42998</v>
      </c>
      <c r="U101" s="167">
        <f>_xll.qlVanillaSwapFairRate(AA101,_xll.ohTrigger(Trigger,Trigger3M))</f>
        <v>-1.3296818028157731E-4</v>
      </c>
      <c r="V101" s="167">
        <f>_xll.qlQuoteValue(P101,_xll.ohTrigger(Trigger,Trigger3M))</f>
        <v>-1.5999999999999996E-4</v>
      </c>
      <c r="W101" s="164" t="b">
        <f t="shared" si="18"/>
        <v>1</v>
      </c>
      <c r="X101" s="168">
        <f t="shared" si="17"/>
        <v>0.27031819718422651</v>
      </c>
      <c r="Y101" s="164" t="b">
        <f>ABS(X101/10000)&lt;=ABS('General Settings'!$D$25)</f>
        <v>1</v>
      </c>
      <c r="AA101" s="50" t="str">
        <f>_xll.qlMakeIMMSwap(,N101&amp;"M",Index3M,,S101,FixedLegDayCounter,,DiscountingEngine)</f>
        <v>obj_0069f#0008</v>
      </c>
      <c r="AE101" s="156" t="str">
        <f>_xll.qlIMMNextCode(AE100,,Trigger)</f>
        <v>U6</v>
      </c>
      <c r="AF101" s="134"/>
      <c r="AH101" s="134"/>
      <c r="AI101" s="87"/>
      <c r="AJ101" s="134"/>
    </row>
    <row r="102" spans="13:77" x14ac:dyDescent="0.2">
      <c r="M102" s="149" t="s">
        <v>131</v>
      </c>
      <c r="N102" s="149">
        <v>24</v>
      </c>
      <c r="O102" s="149" t="s">
        <v>137</v>
      </c>
      <c r="P102" s="149" t="str">
        <f t="shared" si="19"/>
        <v>EUR1S24_Quote</v>
      </c>
      <c r="Q102" s="169"/>
      <c r="R102" s="150">
        <f>_xll.qlInterestRateIndexFixingDate(Index3M,S102)</f>
        <v>42352</v>
      </c>
      <c r="S102" s="150">
        <f>_xll.qlIMMdate(AE102)</f>
        <v>42354</v>
      </c>
      <c r="T102" s="150">
        <f>_xll.qlSwapMaturityDate(AA102)</f>
        <v>43089</v>
      </c>
      <c r="U102" s="151">
        <f>_xll.qlVanillaSwapFairRate(AA102,_xll.ohTrigger(Trigger,Trigger3M))</f>
        <v>-1.5863501660059106E-4</v>
      </c>
      <c r="V102" s="151">
        <f>_xll.qlQuoteValue(P102,_xll.ohTrigger(Trigger,Trigger3M))</f>
        <v>-1.7999999999999998E-4</v>
      </c>
      <c r="W102" s="149" t="b">
        <f t="shared" ref="W102:W104" si="20">NOT(ISERROR(V102))</f>
        <v>1</v>
      </c>
      <c r="X102" s="152">
        <f t="shared" ref="X102:X104" si="21">(U102-V102)*10000</f>
        <v>0.21364983399408924</v>
      </c>
      <c r="Y102" s="149" t="b">
        <f>ABS(X102/10000)&lt;=ABS('General Settings'!$D$25)</f>
        <v>1</v>
      </c>
      <c r="AA102" s="50" t="str">
        <f>_xll.qlMakeIMMSwap(,N102&amp;"M",Index3M,,S102,FixedLegDayCounter,,DiscountingEngine)</f>
        <v>obj_006a0#0009</v>
      </c>
      <c r="AE102" s="162" t="str">
        <f>_xll.qlIMMNextCode(EvaluationDate-1,,Trigger)</f>
        <v>Z5</v>
      </c>
      <c r="AF102" s="134"/>
      <c r="AH102" s="134"/>
      <c r="AI102" s="87"/>
      <c r="AJ102" s="134"/>
    </row>
    <row r="103" spans="13:77" x14ac:dyDescent="0.2">
      <c r="M103" s="164" t="s">
        <v>131</v>
      </c>
      <c r="N103" s="164">
        <v>24</v>
      </c>
      <c r="O103" s="164" t="s">
        <v>138</v>
      </c>
      <c r="P103" s="164" t="str">
        <f t="shared" si="19"/>
        <v>EUR2S24_Quote</v>
      </c>
      <c r="Q103" s="165"/>
      <c r="R103" s="166">
        <f>_xll.qlInterestRateIndexFixingDate(Index3M,S103)</f>
        <v>42443</v>
      </c>
      <c r="S103" s="166">
        <f>_xll.qlIMMdate(AE103)</f>
        <v>42445</v>
      </c>
      <c r="T103" s="166">
        <f>_xll.qlSwapMaturityDate(AA103)</f>
        <v>43180</v>
      </c>
      <c r="U103" s="167">
        <f>_xll.qlVanillaSwapFairRate(AA103,_xll.ohTrigger(Trigger,Trigger3M))</f>
        <v>5.0712951297448792E-5</v>
      </c>
      <c r="V103" s="167">
        <f>_xll.qlQuoteValue(P103,_xll.ohTrigger(Trigger,Trigger3M))</f>
        <v>2.0000000000000019E-5</v>
      </c>
      <c r="W103" s="164" t="b">
        <f t="shared" si="20"/>
        <v>1</v>
      </c>
      <c r="X103" s="168">
        <f t="shared" si="21"/>
        <v>0.30712951297448776</v>
      </c>
      <c r="Y103" s="164" t="b">
        <f>ABS(X103/10000)&lt;=ABS('General Settings'!$D$25)</f>
        <v>1</v>
      </c>
      <c r="AA103" s="50" t="str">
        <f>_xll.qlMakeIMMSwap(,N103&amp;"M",Index3M,,S103,FixedLegDayCounter,,DiscountingEngine)</f>
        <v>obj_006a1#0009</v>
      </c>
      <c r="AB103" s="133"/>
      <c r="AC103" s="133"/>
      <c r="AD103" s="87"/>
      <c r="AE103" s="163" t="str">
        <f>_xll.qlIMMNextCode(AE102,,Trigger)</f>
        <v>H6</v>
      </c>
      <c r="AF103" s="134"/>
      <c r="AH103" s="134"/>
      <c r="AI103" s="87"/>
      <c r="AJ103" s="134"/>
    </row>
    <row r="104" spans="13:77" x14ac:dyDescent="0.2">
      <c r="M104" s="51" t="s">
        <v>131</v>
      </c>
      <c r="N104" s="51">
        <v>36</v>
      </c>
      <c r="O104" s="51" t="s">
        <v>137</v>
      </c>
      <c r="P104" s="51" t="str">
        <f t="shared" si="19"/>
        <v>EUR1S36_Quote</v>
      </c>
      <c r="Q104" s="124"/>
      <c r="R104" s="121">
        <f>_xll.qlInterestRateIndexFixingDate(Index3M,S104)</f>
        <v>42352</v>
      </c>
      <c r="S104" s="121">
        <f>_xll.qlIMMdate(AE104)</f>
        <v>42354</v>
      </c>
      <c r="T104" s="121">
        <f>_xll.qlSwapMaturityDate(AA104)</f>
        <v>43453</v>
      </c>
      <c r="U104" s="126">
        <f>_xll.qlVanillaSwapFairRate(AA104,_xll.ohTrigger(Trigger,Trigger3M))</f>
        <v>6.3815320233269089E-4</v>
      </c>
      <c r="V104" s="126">
        <f>_xll.qlQuoteValue(P104,_xll.ohTrigger(Trigger,Trigger3M))</f>
        <v>5.8999999999999992E-4</v>
      </c>
      <c r="W104" s="51" t="b">
        <f t="shared" si="20"/>
        <v>1</v>
      </c>
      <c r="X104" s="147">
        <f t="shared" si="21"/>
        <v>0.48153202332690964</v>
      </c>
      <c r="Y104" s="51" t="b">
        <f>ABS(X104/10000)&lt;=ABS('General Settings'!$D$25)</f>
        <v>1</v>
      </c>
      <c r="AA104" s="51" t="str">
        <f>_xll.qlMakeIMMSwap(,N104&amp;"M",Index3M,,S104,FixedLegDayCounter,,DiscountingEngine)</f>
        <v>obj_006a2#0010</v>
      </c>
      <c r="AB104" s="133"/>
      <c r="AC104" s="133"/>
      <c r="AD104" s="87"/>
      <c r="AE104" s="157" t="str">
        <f>_xll.qlIMMNextCode(EvaluationDate-1,,Trigger)</f>
        <v>Z5</v>
      </c>
      <c r="AF104" s="134"/>
      <c r="AH104" s="134"/>
      <c r="AI104" s="87"/>
      <c r="AJ104" s="134"/>
      <c r="AK104" s="135"/>
      <c r="AL104" s="132"/>
      <c r="AM104" s="132"/>
      <c r="AN104" s="136"/>
      <c r="AO104" s="132"/>
      <c r="AP104" s="132"/>
      <c r="AQ104" s="132"/>
      <c r="AR104" s="132"/>
      <c r="AS104" s="132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W105" s="62"/>
      <c r="X105" s="63"/>
      <c r="AA105" s="87"/>
      <c r="AB105" s="133"/>
      <c r="AC105" s="133"/>
      <c r="AD105" s="87"/>
      <c r="AE105" s="87"/>
      <c r="AF105" s="134"/>
      <c r="AH105" s="134"/>
      <c r="AI105" s="87"/>
      <c r="AJ105" s="134"/>
      <c r="AK105" s="135"/>
      <c r="AL105" s="132"/>
      <c r="AM105" s="132"/>
      <c r="AN105" s="136"/>
      <c r="AO105" s="132"/>
      <c r="AP105" s="132"/>
      <c r="AQ105" s="132"/>
      <c r="AR105" s="132"/>
      <c r="AS105" s="132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AF106" s="134"/>
      <c r="AH106" s="134"/>
      <c r="AI106" s="87"/>
      <c r="AJ106" s="134"/>
      <c r="AK106" s="135"/>
      <c r="AL106" s="132"/>
      <c r="AM106" s="132"/>
      <c r="AN106" s="136"/>
      <c r="AO106" s="132"/>
      <c r="AP106" s="132"/>
      <c r="AQ106" s="132"/>
      <c r="AR106" s="132"/>
      <c r="AS106" s="132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W107" s="62"/>
      <c r="X107" s="63"/>
      <c r="AA107" s="87"/>
      <c r="AB107" s="133"/>
      <c r="AC107" s="133"/>
      <c r="AD107" s="87"/>
      <c r="AE107" s="87"/>
      <c r="AF107" s="134"/>
      <c r="AG107" s="113"/>
      <c r="AH107" s="134"/>
      <c r="AK107" s="135"/>
      <c r="AL107" s="132"/>
      <c r="AM107" s="132"/>
      <c r="AN107" s="136"/>
      <c r="AO107" s="132"/>
      <c r="AP107" s="132"/>
      <c r="AQ107" s="132"/>
      <c r="AR107" s="132"/>
      <c r="AS107" s="132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W108" s="62"/>
      <c r="X108" s="63"/>
      <c r="AA108" s="87"/>
      <c r="AB108" s="133"/>
      <c r="AC108" s="133"/>
      <c r="AD108" s="87"/>
      <c r="AE108" s="87"/>
      <c r="AF108" s="134"/>
      <c r="AG108" s="113"/>
      <c r="AH108" s="134"/>
      <c r="AI108" s="87"/>
      <c r="AJ108" s="134"/>
      <c r="AK108" s="135"/>
      <c r="AL108" s="132"/>
      <c r="AM108" s="132"/>
      <c r="AN108" s="136"/>
      <c r="AO108" s="132"/>
      <c r="AP108" s="132"/>
      <c r="AQ108" s="132"/>
      <c r="AR108" s="132"/>
      <c r="AS108" s="132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W109" s="62"/>
      <c r="X109" s="63"/>
      <c r="AA109" s="87"/>
      <c r="AB109" s="133"/>
      <c r="AC109" s="133"/>
      <c r="AD109" s="87"/>
      <c r="AE109" s="87"/>
      <c r="AF109" s="134"/>
      <c r="AG109" s="113"/>
      <c r="AH109" s="134"/>
      <c r="AI109" s="87"/>
      <c r="AJ109" s="134"/>
      <c r="AK109" s="135"/>
      <c r="AL109" s="132"/>
      <c r="AM109" s="132"/>
      <c r="AN109" s="136"/>
      <c r="AO109" s="132"/>
      <c r="AP109" s="132"/>
      <c r="AQ109" s="132"/>
      <c r="AR109" s="132"/>
      <c r="AS109" s="132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W110" s="62"/>
      <c r="X110" s="63"/>
      <c r="AA110" s="87"/>
      <c r="AB110" s="133"/>
      <c r="AC110" s="133"/>
      <c r="AD110" s="87"/>
      <c r="AE110" s="87"/>
      <c r="AF110" s="134"/>
      <c r="AG110" s="113"/>
      <c r="AH110" s="134"/>
      <c r="AI110" s="87"/>
      <c r="AJ110" s="134"/>
      <c r="AK110" s="135"/>
      <c r="AL110" s="132"/>
      <c r="AM110" s="132"/>
      <c r="AN110" s="136"/>
      <c r="AO110" s="132"/>
      <c r="AP110" s="132"/>
      <c r="AQ110" s="132"/>
      <c r="AR110" s="132"/>
      <c r="AS110" s="132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3"/>
      <c r="AC111" s="133"/>
      <c r="AD111" s="87"/>
      <c r="AE111" s="87"/>
      <c r="AF111" s="134"/>
      <c r="AG111" s="113"/>
      <c r="AH111" s="134"/>
      <c r="AI111" s="87"/>
      <c r="AJ111" s="134"/>
      <c r="AK111" s="135"/>
      <c r="AL111" s="132"/>
      <c r="AM111" s="132"/>
      <c r="AN111" s="136"/>
      <c r="AO111" s="132"/>
      <c r="AP111" s="132"/>
      <c r="AQ111" s="132"/>
      <c r="AR111" s="132"/>
      <c r="AS111" s="132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W112" s="62"/>
      <c r="X112" s="63"/>
      <c r="AA112" s="87"/>
      <c r="AB112" s="133"/>
      <c r="AC112" s="133"/>
      <c r="AD112" s="87"/>
      <c r="AE112" s="87"/>
      <c r="AF112" s="134"/>
      <c r="AG112" s="113"/>
      <c r="AH112" s="134"/>
      <c r="AI112" s="87"/>
      <c r="AJ112" s="134"/>
      <c r="AK112" s="135"/>
      <c r="AL112" s="132"/>
      <c r="AM112" s="132"/>
      <c r="AN112" s="136"/>
      <c r="AO112" s="132"/>
      <c r="AP112" s="132"/>
      <c r="AQ112" s="132"/>
      <c r="AR112" s="132"/>
      <c r="AS112" s="132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33"/>
      <c r="AC113" s="133"/>
      <c r="AD113" s="87"/>
      <c r="AE113" s="87"/>
      <c r="AF113" s="134"/>
      <c r="AG113" s="113"/>
      <c r="AH113" s="134"/>
      <c r="AI113" s="87"/>
      <c r="AJ113" s="134"/>
      <c r="AK113" s="135"/>
      <c r="AL113" s="132"/>
      <c r="AM113" s="132"/>
      <c r="AN113" s="136"/>
      <c r="AO113" s="132"/>
      <c r="AP113" s="132"/>
      <c r="AQ113" s="132"/>
      <c r="AR113" s="132"/>
      <c r="AS113" s="132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3"/>
      <c r="AC114" s="133"/>
      <c r="AD114" s="87"/>
      <c r="AE114" s="87"/>
      <c r="AF114" s="134"/>
      <c r="AG114" s="113"/>
      <c r="AH114" s="134"/>
      <c r="AI114" s="87"/>
      <c r="AJ114" s="134"/>
      <c r="AK114" s="135"/>
      <c r="AL114" s="132"/>
      <c r="AM114" s="132"/>
      <c r="AN114" s="136"/>
      <c r="AO114" s="132"/>
      <c r="AP114" s="132"/>
      <c r="AQ114" s="132"/>
      <c r="AR114" s="132"/>
      <c r="AS114" s="132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3"/>
      <c r="AC115" s="133"/>
      <c r="AD115" s="87"/>
      <c r="AE115" s="87"/>
      <c r="AH115" s="134"/>
      <c r="AI115" s="87"/>
      <c r="AJ115" s="134"/>
      <c r="AK115" s="135"/>
      <c r="AL115" s="132"/>
      <c r="AM115" s="132"/>
      <c r="AN115" s="136"/>
      <c r="AO115" s="132"/>
      <c r="AP115" s="132"/>
      <c r="AQ115" s="132"/>
      <c r="AR115" s="132"/>
      <c r="AS115" s="132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3"/>
      <c r="AC116" s="133"/>
      <c r="AD116" s="87"/>
      <c r="AE116" s="87"/>
      <c r="AK116" s="135"/>
      <c r="AL116" s="132"/>
      <c r="AM116" s="132"/>
      <c r="AN116" s="136"/>
      <c r="AO116" s="132"/>
      <c r="AP116" s="132"/>
      <c r="AQ116" s="132"/>
      <c r="AR116" s="132"/>
      <c r="AS116" s="132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3"/>
      <c r="AC117" s="133"/>
      <c r="AD117" s="87"/>
      <c r="AE117" s="87"/>
      <c r="AK117" s="135"/>
      <c r="AL117" s="132"/>
      <c r="AM117" s="132"/>
      <c r="AN117" s="136"/>
      <c r="AO117" s="132"/>
      <c r="AP117" s="132"/>
      <c r="AQ117" s="132"/>
      <c r="AR117" s="132"/>
      <c r="AS117" s="132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3"/>
      <c r="AC118" s="133"/>
      <c r="AD118" s="87"/>
      <c r="AE118" s="87"/>
      <c r="AK118" s="135"/>
      <c r="AL118" s="132"/>
      <c r="AM118" s="132"/>
      <c r="AN118" s="136"/>
      <c r="AO118" s="132"/>
      <c r="AP118" s="132"/>
      <c r="AQ118" s="132"/>
      <c r="AR118" s="132"/>
      <c r="AS118" s="132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3"/>
      <c r="AC119" s="133"/>
      <c r="AD119" s="87"/>
      <c r="AE119" s="87"/>
      <c r="AK119" s="135"/>
      <c r="AL119" s="132"/>
      <c r="AM119" s="132"/>
      <c r="AN119" s="136"/>
      <c r="AO119" s="132"/>
      <c r="AP119" s="132"/>
      <c r="AQ119" s="132"/>
      <c r="AR119" s="132"/>
      <c r="AS119" s="132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3"/>
      <c r="AC120" s="133"/>
      <c r="AD120" s="87"/>
      <c r="AE120" s="87"/>
      <c r="AK120" s="135"/>
      <c r="AL120" s="132"/>
      <c r="AM120" s="132"/>
      <c r="AN120" s="136"/>
      <c r="AO120" s="132"/>
      <c r="AP120" s="132"/>
      <c r="AQ120" s="132"/>
      <c r="AR120" s="132"/>
      <c r="AS120" s="132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3"/>
      <c r="AC121" s="133"/>
      <c r="AD121" s="87"/>
      <c r="AE121" s="87"/>
      <c r="AK121" s="135"/>
      <c r="AL121" s="132"/>
      <c r="AM121" s="132"/>
      <c r="AN121" s="136"/>
      <c r="AO121" s="132"/>
      <c r="AP121" s="132"/>
      <c r="AQ121" s="132"/>
      <c r="AR121" s="132"/>
      <c r="AS121" s="132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3"/>
      <c r="AC122" s="133"/>
      <c r="AD122" s="87"/>
      <c r="AE122" s="87"/>
      <c r="AK122" s="135"/>
      <c r="AL122" s="132"/>
      <c r="AM122" s="132"/>
      <c r="AN122" s="136"/>
      <c r="AO122" s="132"/>
      <c r="AP122" s="132"/>
      <c r="AQ122" s="132"/>
      <c r="AR122" s="132"/>
      <c r="AS122" s="132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3"/>
      <c r="AC123" s="133"/>
      <c r="AD123" s="87"/>
      <c r="AE123" s="87"/>
      <c r="AK123" s="135"/>
      <c r="AL123" s="132"/>
      <c r="AM123" s="132"/>
      <c r="AN123" s="136"/>
      <c r="AO123" s="132"/>
      <c r="AP123" s="132"/>
      <c r="AQ123" s="132"/>
      <c r="AR123" s="132"/>
      <c r="AS123" s="132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3"/>
      <c r="AC124" s="133"/>
      <c r="AD124" s="87"/>
      <c r="AE124" s="87"/>
      <c r="AK124" s="135"/>
      <c r="AL124" s="132"/>
      <c r="AM124" s="132"/>
      <c r="AN124" s="136"/>
      <c r="AO124" s="132"/>
      <c r="AP124" s="132"/>
      <c r="AQ124" s="132"/>
      <c r="AR124" s="132"/>
      <c r="AS124" s="132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3"/>
      <c r="AC125" s="133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7" priority="2" operator="equal">
      <formula>FALSE</formula>
    </cfRule>
  </conditionalFormatting>
  <conditionalFormatting sqref="Y23:Y34">
    <cfRule type="cellIs" dxfId="6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59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42247</v>
      </c>
      <c r="E3" s="73">
        <f t="shared" ref="E3:E16" si="0">EDATE(SettlementDate,$B3)</f>
        <v>42637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2.9764617274060127E-4</v>
      </c>
      <c r="H3" s="53">
        <f>IF(G3&gt;=0,ROUNDDOWN(G3*10,2)/10,ROUNDUP(G3*10,2)/10)</f>
        <v>0</v>
      </c>
      <c r="I3" s="82">
        <f>MAX(_xll.ohPack(Data!$L$4:INDEX(Fwd6M,MATCH(E3+1,SettlementDates,1),1)))</f>
        <v>5.0049414726671497E-4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60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43002</v>
      </c>
      <c r="F4" s="77">
        <f t="shared" si="1"/>
        <v>3</v>
      </c>
      <c r="G4" s="83">
        <f>MIN(_xll.ohPack(Data!$L$4:INDEX(Fwd6M,MATCH(E4+1,SettlementDates,1),1)))</f>
        <v>2.9764617274060127E-4</v>
      </c>
      <c r="H4" s="54">
        <f t="shared" ref="H4:H16" si="4">IF(G4&gt;=0,ROUNDDOWN(G4*10,2)/10,ROUNDUP(G4*10,2)/10)</f>
        <v>0</v>
      </c>
      <c r="I4" s="83">
        <f>MAX(_xll.ohPack(Data!$L$4:INDEX(Fwd6M,MATCH(E4+1,SettlementDates,1),1)))</f>
        <v>2.1151412538758917E-3</v>
      </c>
      <c r="J4" s="54">
        <f t="shared" si="2"/>
        <v>3.0000000000000001E-3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60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44098</v>
      </c>
      <c r="F5" s="77">
        <f t="shared" si="1"/>
        <v>6</v>
      </c>
      <c r="G5" s="83">
        <f>MIN(_xll.ohPack(Data!$L$4:INDEX(Fwd6M,MATCH(E5+1,SettlementDates,1),1)))</f>
        <v>2.9764617274060127E-4</v>
      </c>
      <c r="H5" s="54">
        <f t="shared" si="4"/>
        <v>0</v>
      </c>
      <c r="I5" s="83">
        <f>MAX(_xll.ohPack(Data!$L$4:INDEX(Fwd6M,MATCH(E5+1,SettlementDates,1),1)))</f>
        <v>1.1030830161487253E-2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60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45924</v>
      </c>
      <c r="F6" s="77">
        <f t="shared" si="1"/>
        <v>6</v>
      </c>
      <c r="G6" s="83">
        <f>MIN(_xll.ohPack(Data!$L$4:INDEX(Fwd6M,MATCH(E6+1,SettlementDates,1),1)))</f>
        <v>2.9764617274060127E-4</v>
      </c>
      <c r="H6" s="54">
        <f t="shared" si="4"/>
        <v>0</v>
      </c>
      <c r="I6" s="83">
        <f>MAX(_xll.ohPack(Data!$L$4:INDEX(Fwd6M,MATCH(E6+1,SettlementDates,1),1)))</f>
        <v>2.0925942434617539E-2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60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49576</v>
      </c>
      <c r="F7" s="77">
        <f t="shared" si="1"/>
        <v>12</v>
      </c>
      <c r="G7" s="83">
        <f>MIN(_xll.ohPack(Data!$L$4:INDEX(Fwd6M,MATCH(E7+1,SettlementDates,1),1)))</f>
        <v>2.9764617274060127E-4</v>
      </c>
      <c r="H7" s="54">
        <f t="shared" si="4"/>
        <v>0</v>
      </c>
      <c r="I7" s="83">
        <f>MAX(_xll.ohPack(Data!$L$4:INDEX(Fwd6M,MATCH(E7+1,SettlementDates,1),1)))</f>
        <v>2.2159962514549297E-2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60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53229</v>
      </c>
      <c r="F8" s="77">
        <f t="shared" si="1"/>
        <v>36</v>
      </c>
      <c r="G8" s="83">
        <f>MIN(_xll.ohPack(Data!$L$4:INDEX(Fwd6M,MATCH(E8+1,SettlementDates,1),1)))</f>
        <v>2.9764617274060127E-4</v>
      </c>
      <c r="H8" s="54">
        <f t="shared" si="4"/>
        <v>0</v>
      </c>
      <c r="I8" s="83">
        <f>MAX(_xll.ohPack(Data!$L$4:INDEX(Fwd6M,MATCH(E8+1,SettlementDates,1),1)))</f>
        <v>2.2159962514549297E-2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61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64186</v>
      </c>
      <c r="F9" s="77">
        <f t="shared" si="1"/>
        <v>60</v>
      </c>
      <c r="G9" s="84">
        <f>MIN(_xll.ohPack(Data!$L$4:INDEX(Fwd6M,MATCH(E9+1,SettlementDates,1),1)))</f>
        <v>2.9764617274060127E-4</v>
      </c>
      <c r="H9" s="55">
        <f t="shared" si="4"/>
        <v>0</v>
      </c>
      <c r="I9" s="84">
        <f>MAX(_xll.ohPack(Data!$L$4:INDEX(Fwd6M,MATCH(E9+1,SettlementDates,1),1)))</f>
        <v>2.2159962514549297E-2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59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42637</v>
      </c>
      <c r="F10" s="78">
        <f t="shared" si="1"/>
        <v>1</v>
      </c>
      <c r="G10" s="83">
        <f>MIN(_xll.ohPack(Data!$P$4:INDEX(ONFwd6M,MATCH(E10+1,SettlementDates,1),1)))</f>
        <v>2.0985935986317372E-4</v>
      </c>
      <c r="H10" s="53">
        <f t="shared" si="4"/>
        <v>0</v>
      </c>
      <c r="I10" s="82">
        <f>MAX(_xll.ohPack(Data!$P$4:INDEX(ONFwd6M,MATCH(E10+1,SettlementDates,1),1)))</f>
        <v>1.0590557334100303E-3</v>
      </c>
      <c r="J10" s="53">
        <f t="shared" si="2"/>
        <v>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60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43002</v>
      </c>
      <c r="F11" s="77">
        <f t="shared" si="1"/>
        <v>3</v>
      </c>
      <c r="G11" s="83">
        <f>MIN(_xll.ohPack(Data!$P$4:INDEX(ONFwd6M,MATCH(E11+1,SettlementDates,1),1)))</f>
        <v>2.0985935986317372E-4</v>
      </c>
      <c r="H11" s="54">
        <f t="shared" si="4"/>
        <v>0</v>
      </c>
      <c r="I11" s="83">
        <f>MAX(_xll.ohPack(Data!$P$4:INDEX(ONFwd6M,MATCH(E11+1,SettlementDates,1),1)))</f>
        <v>1.5963769575844111E-3</v>
      </c>
      <c r="J11" s="54">
        <f t="shared" si="2"/>
        <v>2E-3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60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44098</v>
      </c>
      <c r="F12" s="77">
        <f t="shared" si="1"/>
        <v>6</v>
      </c>
      <c r="G12" s="83">
        <f>MIN(_xll.ohPack(Data!$P$4:INDEX(ONFwd6M,MATCH(E12+1,SettlementDates,1),1)))</f>
        <v>2.0985935986317372E-4</v>
      </c>
      <c r="H12" s="54">
        <f t="shared" si="4"/>
        <v>0</v>
      </c>
      <c r="I12" s="83">
        <f>MAX(_xll.ohPack(Data!$P$4:INDEX(ONFwd6M,MATCH(E12+1,SettlementDates,1),1)))</f>
        <v>1.024507032114208E-2</v>
      </c>
      <c r="J12" s="54">
        <f t="shared" si="2"/>
        <v>1.4999999999999999E-2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60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45924</v>
      </c>
      <c r="F13" s="77">
        <f t="shared" si="1"/>
        <v>6</v>
      </c>
      <c r="G13" s="83">
        <f>MIN(_xll.ohPack(Data!$P$4:INDEX(ONFwd6M,MATCH(E13+1,SettlementDates,1),1)))</f>
        <v>2.0985935986317372E-4</v>
      </c>
      <c r="H13" s="54">
        <f t="shared" si="4"/>
        <v>0</v>
      </c>
      <c r="I13" s="83">
        <f>MAX(_xll.ohPack(Data!$P$4:INDEX(ONFwd6M,MATCH(E13+1,SettlementDates,1),1)))</f>
        <v>2.0546927808453574E-2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60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49576</v>
      </c>
      <c r="F14" s="77">
        <f t="shared" si="1"/>
        <v>12</v>
      </c>
      <c r="G14" s="83">
        <f>MIN(_xll.ohPack(Data!$P$4:INDEX(ONFwd6M,MATCH(E14+1,SettlementDates,1),1)))</f>
        <v>2.0985935986317372E-4</v>
      </c>
      <c r="H14" s="54">
        <f t="shared" si="4"/>
        <v>0</v>
      </c>
      <c r="I14" s="83">
        <f>MAX(_xll.ohPack(Data!$P$4:INDEX(ONFwd6M,MATCH(E14+1,SettlementDates,1),1)))</f>
        <v>2.203653365568492E-2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60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53229</v>
      </c>
      <c r="F15" s="77">
        <f t="shared" si="1"/>
        <v>36</v>
      </c>
      <c r="G15" s="83">
        <f>MIN(_xll.ohPack(Data!$P$4:INDEX(ONFwd6M,MATCH(E15+1,SettlementDates,1),1)))</f>
        <v>2.0985935986317372E-4</v>
      </c>
      <c r="H15" s="54">
        <f t="shared" si="4"/>
        <v>0</v>
      </c>
      <c r="I15" s="83">
        <f>MAX(_xll.ohPack(Data!$P$4:INDEX(ONFwd6M,MATCH(E15+1,SettlementDates,1),1)))</f>
        <v>2.203653365568492E-2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61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64186</v>
      </c>
      <c r="F16" s="81">
        <f t="shared" si="1"/>
        <v>60</v>
      </c>
      <c r="G16" s="84">
        <f>MIN(_xll.ohPack(Data!$P$4:INDEX(ONFwd6M,MATCH(E16+1,SettlementDates,1),1)))</f>
        <v>2.0985935986317372E-4</v>
      </c>
      <c r="H16" s="55">
        <f t="shared" si="4"/>
        <v>0</v>
      </c>
      <c r="I16" s="84">
        <f>MAX(_xll.ohPack(Data!$P$4:INDEX(ONFwd6M,MATCH(E16+1,SettlementDates,1),1)))</f>
        <v>2.203653365568492E-2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150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142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160</v>
      </c>
      <c r="Y22" s="102" t="s">
        <v>59</v>
      </c>
    </row>
    <row r="23" spans="3:32" x14ac:dyDescent="0.2">
      <c r="J23" s="62"/>
      <c r="K23" s="62"/>
      <c r="L23" s="62"/>
      <c r="M23" s="110" t="s">
        <v>153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EUR1x7F_Quote</v>
      </c>
      <c r="Q23" s="122"/>
      <c r="R23" s="111">
        <f>_xll.qlInterestRateIndexFixingDate(Index6M,S23)</f>
        <v>42299</v>
      </c>
      <c r="S23" s="111">
        <f>_xll.qlCalendarAdvance(Calendar,SettlementDate,N23,"mf",TRUE)</f>
        <v>42303</v>
      </c>
      <c r="T23" s="111">
        <f>_xll.qlCalendarAdvance(Calendar,SettlementDate,O23,"mf",TRUE)</f>
        <v>42485</v>
      </c>
      <c r="U23" s="112">
        <f>_xll.qlIndexFixing(Index6M,R23,TRUE,_xll.ohTrigger(Trigger,Trigger6M))</f>
        <v>3.30000001225948E-4</v>
      </c>
      <c r="V23" s="112">
        <f>_xll.qlQuoteValue(P23,_xll.ohTrigger(Trigger,Trigger6M))</f>
        <v>3.3E-4</v>
      </c>
      <c r="W23" s="110" t="b">
        <f>NOT(ISERROR(V23))</f>
        <v>1</v>
      </c>
      <c r="X23" s="146">
        <f>(U23-V23)*10000</f>
        <v>1.2259479998007194E-8</v>
      </c>
      <c r="Y23" s="50" t="b">
        <f>ABS(X23/10000)&lt;=ABS('General Settings'!$D$29)</f>
        <v>1</v>
      </c>
      <c r="AF23" s="62" t="e">
        <f t="array" ref="AF23:AF40">NA()</f>
        <v>#N/A</v>
      </c>
    </row>
    <row r="24" spans="3:32" x14ac:dyDescent="0.2">
      <c r="M24" s="110" t="s">
        <v>153</v>
      </c>
      <c r="N24" s="110" t="s">
        <v>63</v>
      </c>
      <c r="O24" s="110" t="str">
        <f t="shared" si="6"/>
        <v>8M</v>
      </c>
      <c r="P24" s="110" t="str">
        <f t="shared" si="7"/>
        <v>EUR2x8F_Quote</v>
      </c>
      <c r="Q24" s="122"/>
      <c r="R24" s="111">
        <f>_xll.qlInterestRateIndexFixingDate(Index6M,S24)</f>
        <v>42328</v>
      </c>
      <c r="S24" s="111">
        <f>_xll.qlCalendarAdvance(Calendar,SettlementDate,N24,"mf",TRUE)</f>
        <v>42332</v>
      </c>
      <c r="T24" s="111">
        <f>_xll.qlCalendarAdvance(Calendar,SettlementDate,O24,"mf",TRUE)</f>
        <v>42514</v>
      </c>
      <c r="U24" s="112">
        <f>_xll.qlIndexFixing(Index6M,R24,TRUE,_xll.ohTrigger(Trigger,Trigger6M))</f>
        <v>3.3000000000132739E-4</v>
      </c>
      <c r="V24" s="112">
        <f>_xll.qlQuoteValue(P24,_xll.ohTrigger(Trigger,Trigger6M))</f>
        <v>3.3E-4</v>
      </c>
      <c r="W24" s="110" t="b">
        <f t="shared" ref="W24:W40" si="8">NOT(ISERROR(V24))</f>
        <v>1</v>
      </c>
      <c r="X24" s="146">
        <f t="shared" ref="X24:X77" si="9">(U24-V24)*10000</f>
        <v>1.3273887197740031E-11</v>
      </c>
      <c r="Y24" s="50" t="b">
        <f>ABS(X24/10000)&lt;=ABS('General Settings'!$D$29)</f>
        <v>1</v>
      </c>
      <c r="AF24" s="62" t="e">
        <v>#N/A</v>
      </c>
    </row>
    <row r="25" spans="3:32" x14ac:dyDescent="0.2">
      <c r="M25" s="110" t="s">
        <v>153</v>
      </c>
      <c r="N25" s="110" t="s">
        <v>31</v>
      </c>
      <c r="O25" s="110" t="str">
        <f t="shared" si="6"/>
        <v>9M</v>
      </c>
      <c r="P25" s="110" t="str">
        <f t="shared" si="7"/>
        <v>EUR3x9F_Quote</v>
      </c>
      <c r="Q25" s="122"/>
      <c r="R25" s="111">
        <f>_xll.qlInterestRateIndexFixingDate(Index6M,S25)</f>
        <v>42360</v>
      </c>
      <c r="S25" s="111">
        <f>_xll.qlCalendarAdvance(Calendar,SettlementDate,N25,"mf",TRUE)</f>
        <v>42362</v>
      </c>
      <c r="T25" s="111">
        <f>_xll.qlCalendarAdvance(Calendar,SettlementDate,O25,"mf",TRUE)</f>
        <v>42545</v>
      </c>
      <c r="U25" s="112">
        <f>_xll.qlIndexFixing(Index6M,R25,TRUE,_xll.ohTrigger(Trigger,Trigger6M))</f>
        <v>3.2000000001764683E-4</v>
      </c>
      <c r="V25" s="112">
        <f>_xll.qlQuoteValue(P25,_xll.ohTrigger(Trigger,Trigger6M))</f>
        <v>3.2000000000000003E-4</v>
      </c>
      <c r="W25" s="110" t="b">
        <f t="shared" si="8"/>
        <v>1</v>
      </c>
      <c r="X25" s="146">
        <f t="shared" si="9"/>
        <v>1.7646799820025816E-10</v>
      </c>
      <c r="Y25" s="50" t="b">
        <f>ABS(X25/10000)&lt;=ABS('General Settings'!$D$29)</f>
        <v>1</v>
      </c>
      <c r="AF25" s="62" t="e">
        <v>#N/A</v>
      </c>
    </row>
    <row r="26" spans="3:32" x14ac:dyDescent="0.2">
      <c r="M26" s="110" t="s">
        <v>153</v>
      </c>
      <c r="N26" s="110" t="s">
        <v>64</v>
      </c>
      <c r="O26" s="110" t="str">
        <f t="shared" si="6"/>
        <v>10M</v>
      </c>
      <c r="P26" s="110" t="str">
        <f t="shared" si="7"/>
        <v>EUR4x10F_Quote</v>
      </c>
      <c r="Q26" s="122"/>
      <c r="R26" s="111">
        <f>_xll.qlInterestRateIndexFixingDate(Index6M,S26)</f>
        <v>42390</v>
      </c>
      <c r="S26" s="111">
        <f>_xll.qlCalendarAdvance(Calendar,SettlementDate,N26,"mf",TRUE)</f>
        <v>42394</v>
      </c>
      <c r="T26" s="111">
        <f>_xll.qlCalendarAdvance(Calendar,SettlementDate,O26,"mf",TRUE)</f>
        <v>42576</v>
      </c>
      <c r="U26" s="112">
        <f>_xll.qlIndexFixing(Index6M,R26,TRUE,_xll.ohTrigger(Trigger,Trigger6M))</f>
        <v>3.1000000043320246E-4</v>
      </c>
      <c r="V26" s="112">
        <f>_xll.qlQuoteValue(P26,_xll.ohTrigger(Trigger,Trigger6M))</f>
        <v>3.0999999999999995E-4</v>
      </c>
      <c r="W26" s="110" t="b">
        <f t="shared" si="8"/>
        <v>1</v>
      </c>
      <c r="X26" s="146">
        <f t="shared" si="9"/>
        <v>4.3320251899570117E-9</v>
      </c>
      <c r="Y26" s="50" t="b">
        <f>ABS(X26/10000)&lt;=ABS('General Settings'!$D$29)</f>
        <v>1</v>
      </c>
      <c r="AF26" s="62" t="e">
        <v>#N/A</v>
      </c>
    </row>
    <row r="27" spans="3:32" x14ac:dyDescent="0.2">
      <c r="M27" s="110" t="s">
        <v>153</v>
      </c>
      <c r="N27" s="110" t="s">
        <v>65</v>
      </c>
      <c r="O27" s="110" t="str">
        <f t="shared" si="6"/>
        <v>11M</v>
      </c>
      <c r="P27" s="110" t="str">
        <f t="shared" si="7"/>
        <v>EUR5x11F_Quote</v>
      </c>
      <c r="Q27" s="122"/>
      <c r="R27" s="111">
        <f>_xll.qlInterestRateIndexFixingDate(Index6M,S27)</f>
        <v>42422</v>
      </c>
      <c r="S27" s="111">
        <f>_xll.qlCalendarAdvance(Calendar,SettlementDate,N27,"mf",TRUE)</f>
        <v>42424</v>
      </c>
      <c r="T27" s="111">
        <f>_xll.qlCalendarAdvance(Calendar,SettlementDate,O27,"mf",TRUE)</f>
        <v>42606</v>
      </c>
      <c r="U27" s="112">
        <f>_xll.qlIndexFixing(Index6M,R27,TRUE,_xll.ohTrigger(Trigger,Trigger6M))</f>
        <v>3.0000000000020852E-4</v>
      </c>
      <c r="V27" s="112">
        <f>_xll.qlQuoteValue(P27,_xll.ohTrigger(Trigger,Trigger6M))</f>
        <v>3.0000000000000003E-4</v>
      </c>
      <c r="W27" s="110" t="b">
        <f t="shared" si="8"/>
        <v>1</v>
      </c>
      <c r="X27" s="146">
        <f t="shared" si="9"/>
        <v>2.084920777689625E-12</v>
      </c>
      <c r="Y27" s="50" t="b">
        <f>ABS(X27/10000)&lt;=ABS('General Settings'!$D$29)</f>
        <v>1</v>
      </c>
      <c r="AF27" s="62" t="e">
        <v>#N/A</v>
      </c>
    </row>
    <row r="28" spans="3:32" x14ac:dyDescent="0.2">
      <c r="M28" s="110" t="s">
        <v>153</v>
      </c>
      <c r="N28" s="110" t="s">
        <v>32</v>
      </c>
      <c r="O28" s="110" t="str">
        <f t="shared" si="6"/>
        <v>12M</v>
      </c>
      <c r="P28" s="110" t="str">
        <f t="shared" si="7"/>
        <v>EUR6x12F_Quote</v>
      </c>
      <c r="Q28" s="122"/>
      <c r="R28" s="111">
        <f>_xll.qlInterestRateIndexFixingDate(Index6M,S28)</f>
        <v>42451</v>
      </c>
      <c r="S28" s="111">
        <f>_xll.qlCalendarAdvance(Calendar,SettlementDate,N28,"mf",TRUE)</f>
        <v>42453</v>
      </c>
      <c r="T28" s="111">
        <f>_xll.qlCalendarAdvance(Calendar,SettlementDate,O28,"mf",TRUE)</f>
        <v>42639</v>
      </c>
      <c r="U28" s="112">
        <f>_xll.qlIndexFixing(Index6M,R28,TRUE,_xll.ohTrigger(Trigger,Trigger6M))</f>
        <v>3.000000002202853E-4</v>
      </c>
      <c r="V28" s="112">
        <f>_xll.qlQuoteValue(P28,_xll.ohTrigger(Trigger,Trigger6M))</f>
        <v>3.0000000000000003E-4</v>
      </c>
      <c r="W28" s="110" t="b">
        <f t="shared" si="8"/>
        <v>1</v>
      </c>
      <c r="X28" s="146">
        <f t="shared" si="9"/>
        <v>2.2028527005973908E-9</v>
      </c>
      <c r="Y28" s="50" t="b">
        <f>ABS(X28/10000)&lt;=ABS('General Settings'!$D$29)</f>
        <v>1</v>
      </c>
      <c r="AF28" s="62" t="e">
        <v>#N/A</v>
      </c>
    </row>
    <row r="29" spans="3:32" x14ac:dyDescent="0.2">
      <c r="M29" s="110" t="s">
        <v>153</v>
      </c>
      <c r="N29" s="110" t="s">
        <v>66</v>
      </c>
      <c r="O29" s="110" t="str">
        <f t="shared" si="6"/>
        <v>13M</v>
      </c>
      <c r="P29" s="110" t="str">
        <f t="shared" si="7"/>
        <v>EUR7x13F_Quote</v>
      </c>
      <c r="Q29" s="122"/>
      <c r="R29" s="111">
        <f>_xll.qlInterestRateIndexFixingDate(Index6M,S29)</f>
        <v>42481</v>
      </c>
      <c r="S29" s="111">
        <f>_xll.qlCalendarAdvance(Calendar,SettlementDate,N29,"mf",TRUE)</f>
        <v>42485</v>
      </c>
      <c r="T29" s="111">
        <f>_xll.qlCalendarAdvance(Calendar,SettlementDate,O29,"mf",TRUE)</f>
        <v>42667</v>
      </c>
      <c r="U29" s="112">
        <f>_xll.qlIndexFixing(Index6M,R29,TRUE,_xll.ohTrigger(Trigger,Trigger6M))</f>
        <v>3.1000000104493438E-4</v>
      </c>
      <c r="V29" s="112">
        <f>_xll.qlQuoteValue(P29,_xll.ohTrigger(Trigger,Trigger6M))</f>
        <v>3.0999999999999995E-4</v>
      </c>
      <c r="W29" s="110" t="b">
        <f t="shared" si="8"/>
        <v>1</v>
      </c>
      <c r="X29" s="146">
        <f t="shared" si="9"/>
        <v>1.0449344297822072E-8</v>
      </c>
      <c r="Y29" s="174" t="b">
        <f>ABS(X29/10000)&lt;=ABS('General Settings'!$D$29)</f>
        <v>1</v>
      </c>
      <c r="AF29" s="62" t="e">
        <v>#N/A</v>
      </c>
    </row>
    <row r="30" spans="3:32" x14ac:dyDescent="0.2">
      <c r="M30" s="110" t="s">
        <v>153</v>
      </c>
      <c r="N30" s="110" t="s">
        <v>67</v>
      </c>
      <c r="O30" s="110" t="str">
        <f t="shared" si="6"/>
        <v>14M</v>
      </c>
      <c r="P30" s="110" t="str">
        <f t="shared" si="7"/>
        <v>EUR8x14F_Quote</v>
      </c>
      <c r="Q30" s="122"/>
      <c r="R30" s="111">
        <f>_xll.qlInterestRateIndexFixingDate(Index6M,S30)</f>
        <v>42510</v>
      </c>
      <c r="S30" s="111">
        <f>_xll.qlCalendarAdvance(Calendar,SettlementDate,N30,"mf",TRUE)</f>
        <v>42514</v>
      </c>
      <c r="T30" s="111">
        <f>_xll.qlCalendarAdvance(Calendar,SettlementDate,O30,"mf",TRUE)</f>
        <v>42698</v>
      </c>
      <c r="U30" s="112">
        <f>_xll.qlIndexFixing(Index6M,R30,TRUE,_xll.ohTrigger(Trigger,Trigger6M))</f>
        <v>3.2000000039126338E-4</v>
      </c>
      <c r="V30" s="112">
        <f>_xll.qlQuoteValue(P30,_xll.ohTrigger(Trigger,Trigger6M))</f>
        <v>3.2000000000000003E-4</v>
      </c>
      <c r="W30" s="110" t="b">
        <f t="shared" si="8"/>
        <v>1</v>
      </c>
      <c r="X30" s="146">
        <f t="shared" si="9"/>
        <v>3.9126335634950826E-9</v>
      </c>
      <c r="Y30" s="50" t="b">
        <f>ABS(X30/10000)&lt;=ABS('General Settings'!$D$29)</f>
        <v>1</v>
      </c>
      <c r="AF30" s="62" t="e">
        <v>#N/A</v>
      </c>
    </row>
    <row r="31" spans="3:32" x14ac:dyDescent="0.2">
      <c r="M31" s="110" t="s">
        <v>153</v>
      </c>
      <c r="N31" s="110" t="s">
        <v>68</v>
      </c>
      <c r="O31" s="110" t="str">
        <f t="shared" si="6"/>
        <v>15M</v>
      </c>
      <c r="P31" s="110" t="str">
        <f t="shared" si="7"/>
        <v>EUR9x15F_Quote</v>
      </c>
      <c r="Q31" s="122"/>
      <c r="R31" s="111">
        <f>_xll.qlInterestRateIndexFixingDate(Index6M,S31)</f>
        <v>42543</v>
      </c>
      <c r="S31" s="111">
        <f>_xll.qlCalendarAdvance(Calendar,SettlementDate,N31,"mf",TRUE)</f>
        <v>42545</v>
      </c>
      <c r="T31" s="111">
        <f>_xll.qlCalendarAdvance(Calendar,SettlementDate,O31,"mf",TRUE)</f>
        <v>42731</v>
      </c>
      <c r="U31" s="112">
        <f>_xll.qlIndexFixing(Index6M,R31,TRUE,_xll.ohTrigger(Trigger,Trigger6M))</f>
        <v>3.399999999998207E-4</v>
      </c>
      <c r="V31" s="112">
        <f>_xll.qlQuoteValue(P31,_xll.ohTrigger(Trigger,Trigger6M))</f>
        <v>3.4000000000000002E-4</v>
      </c>
      <c r="W31" s="110" t="b">
        <f t="shared" si="8"/>
        <v>1</v>
      </c>
      <c r="X31" s="146">
        <f t="shared" si="9"/>
        <v>-1.7932703932910243E-12</v>
      </c>
      <c r="Y31" s="50" t="b">
        <f>ABS(X31/10000)&lt;=ABS('General Settings'!$D$29)</f>
        <v>1</v>
      </c>
      <c r="AF31" s="62" t="e">
        <v>#N/A</v>
      </c>
    </row>
    <row r="32" spans="3:32" x14ac:dyDescent="0.2">
      <c r="M32" s="110" t="s">
        <v>153</v>
      </c>
      <c r="N32" s="110" t="s">
        <v>69</v>
      </c>
      <c r="O32" s="110" t="str">
        <f t="shared" si="6"/>
        <v>16M</v>
      </c>
      <c r="P32" s="110" t="str">
        <f t="shared" si="7"/>
        <v>EUR10x16F_Quote</v>
      </c>
      <c r="Q32" s="122"/>
      <c r="R32" s="111">
        <f>_xll.qlInterestRateIndexFixingDate(Index6M,S32)</f>
        <v>42572</v>
      </c>
      <c r="S32" s="111">
        <f>_xll.qlCalendarAdvance(Calendar,SettlementDate,N32,"mf",TRUE)</f>
        <v>42576</v>
      </c>
      <c r="T32" s="111">
        <f>_xll.qlCalendarAdvance(Calendar,SettlementDate,O32,"mf",TRUE)</f>
        <v>42759</v>
      </c>
      <c r="U32" s="112">
        <f>_xll.qlIndexFixing(Index6M,R32,TRUE,_xll.ohTrigger(Trigger,Trigger6M))</f>
        <v>3.899999998594521E-4</v>
      </c>
      <c r="V32" s="112">
        <f>_xll.qlQuoteValue(P32,_xll.ohTrigger(Trigger,Trigger6M))</f>
        <v>3.8999999999999999E-4</v>
      </c>
      <c r="W32" s="110" t="b">
        <f t="shared" si="8"/>
        <v>1</v>
      </c>
      <c r="X32" s="146">
        <f t="shared" si="9"/>
        <v>-1.4054789233483578E-9</v>
      </c>
      <c r="Y32" s="50" t="b">
        <f>ABS(X32/10000)&lt;=ABS('General Settings'!$D$29)</f>
        <v>1</v>
      </c>
      <c r="AF32" s="62" t="e">
        <v>#N/A</v>
      </c>
    </row>
    <row r="33" spans="13:32" x14ac:dyDescent="0.2">
      <c r="M33" s="110" t="s">
        <v>153</v>
      </c>
      <c r="N33" s="110" t="s">
        <v>70</v>
      </c>
      <c r="O33" s="110" t="str">
        <f t="shared" si="6"/>
        <v>17M</v>
      </c>
      <c r="P33" s="110" t="str">
        <f t="shared" si="7"/>
        <v>EUR11x17F_Quote</v>
      </c>
      <c r="Q33" s="122"/>
      <c r="R33" s="111">
        <f>_xll.qlInterestRateIndexFixingDate(Index6M,S33)</f>
        <v>42604</v>
      </c>
      <c r="S33" s="111">
        <f>_xll.qlCalendarAdvance(Calendar,SettlementDate,N33,"mf",TRUE)</f>
        <v>42606</v>
      </c>
      <c r="T33" s="111">
        <f>_xll.qlCalendarAdvance(Calendar,SettlementDate,O33,"mf",TRUE)</f>
        <v>42790</v>
      </c>
      <c r="U33" s="112">
        <f>_xll.qlIndexFixing(Index6M,R33,TRUE,_xll.ohTrigger(Trigger,Trigger6M))</f>
        <v>4.3999999999966776E-4</v>
      </c>
      <c r="V33" s="112">
        <f>_xll.qlQuoteValue(P33,_xll.ohTrigger(Trigger,Trigger6M))</f>
        <v>4.4000000000000007E-4</v>
      </c>
      <c r="W33" s="110" t="b">
        <f t="shared" si="8"/>
        <v>1</v>
      </c>
      <c r="X33" s="146">
        <f t="shared" si="9"/>
        <v>-3.3230796586680711E-12</v>
      </c>
      <c r="Y33" s="50" t="b">
        <f>ABS(X33/10000)&lt;=ABS('General Settings'!$D$29)</f>
        <v>1</v>
      </c>
      <c r="AF33" s="62" t="e">
        <v>#N/A</v>
      </c>
    </row>
    <row r="34" spans="13:32" x14ac:dyDescent="0.2">
      <c r="M34" s="110" t="s">
        <v>153</v>
      </c>
      <c r="N34" s="110" t="s">
        <v>106</v>
      </c>
      <c r="O34" s="110" t="str">
        <f t="shared" si="6"/>
        <v>18M</v>
      </c>
      <c r="P34" s="110" t="str">
        <f t="shared" si="7"/>
        <v>EUR12x18F_Quote</v>
      </c>
      <c r="Q34" s="122"/>
      <c r="R34" s="111">
        <f>_xll.qlInterestRateIndexFixingDate(Index6M,S34)</f>
        <v>42635</v>
      </c>
      <c r="S34" s="111">
        <f>_xll.qlCalendarAdvance(Calendar,SettlementDate,N34,"mf",TRUE)</f>
        <v>42639</v>
      </c>
      <c r="T34" s="111">
        <f>_xll.qlCalendarAdvance(Calendar,SettlementDate,O34,"mf",TRUE)</f>
        <v>42818</v>
      </c>
      <c r="U34" s="112">
        <f>_xll.qlIndexFixing(Index6M,R34,TRUE,_xll.ohTrigger(Trigger,Trigger6M))</f>
        <v>5.0999999981215345E-4</v>
      </c>
      <c r="V34" s="112">
        <f>_xll.qlQuoteValue(P34,_xll.ohTrigger(Trigger,Trigger6M))</f>
        <v>5.1000000000000004E-4</v>
      </c>
      <c r="W34" s="110" t="b">
        <f t="shared" si="8"/>
        <v>1</v>
      </c>
      <c r="X34" s="146">
        <f t="shared" si="9"/>
        <v>-1.8784659158027628E-9</v>
      </c>
      <c r="Y34" s="50" t="b">
        <f>ABS(X34/10000)&lt;=ABS('General Settings'!$D$29)</f>
        <v>1</v>
      </c>
      <c r="AF34" s="62" t="e">
        <v>#N/A</v>
      </c>
    </row>
    <row r="35" spans="13:32" x14ac:dyDescent="0.2">
      <c r="M35" s="110" t="s">
        <v>153</v>
      </c>
      <c r="N35" s="110" t="s">
        <v>71</v>
      </c>
      <c r="O35" s="110" t="str">
        <f t="shared" si="6"/>
        <v>19M</v>
      </c>
      <c r="P35" s="110" t="str">
        <f t="shared" si="7"/>
        <v>EUR13x19F_Quote</v>
      </c>
      <c r="Q35" s="122"/>
      <c r="R35" s="111">
        <f>_xll.qlInterestRateIndexFixingDate(Index6M,S35)</f>
        <v>42663</v>
      </c>
      <c r="S35" s="111">
        <f>_xll.qlCalendarAdvance(Calendar,SettlementDate,N35,"mf",TRUE)</f>
        <v>42667</v>
      </c>
      <c r="T35" s="111">
        <f>_xll.qlCalendarAdvance(Calendar,SettlementDate,O35,"mf",TRUE)</f>
        <v>42849</v>
      </c>
      <c r="U35" s="112">
        <f>_xll.qlIndexFixing(Index6M,R35,TRUE,_xll.ohTrigger(Trigger,Trigger6M))</f>
        <v>5.900000011077295E-4</v>
      </c>
      <c r="V35" s="112">
        <f>_xll.qlQuoteValue(P35,_xll.ohTrigger(Trigger,Trigger6M))</f>
        <v>5.8999999999999992E-4</v>
      </c>
      <c r="W35" s="110" t="b">
        <f t="shared" si="8"/>
        <v>1</v>
      </c>
      <c r="X35" s="146">
        <f t="shared" si="9"/>
        <v>1.1077295764688744E-8</v>
      </c>
      <c r="Y35" s="50" t="b">
        <f>ABS(X35/10000)&lt;=ABS('General Settings'!$D$29)</f>
        <v>1</v>
      </c>
      <c r="AF35" s="62" t="e">
        <v>#N/A</v>
      </c>
    </row>
    <row r="36" spans="13:32" x14ac:dyDescent="0.2">
      <c r="M36" s="110" t="s">
        <v>153</v>
      </c>
      <c r="N36" s="110" t="s">
        <v>72</v>
      </c>
      <c r="O36" s="110" t="str">
        <f t="shared" si="6"/>
        <v>20M</v>
      </c>
      <c r="P36" s="110" t="str">
        <f t="shared" si="7"/>
        <v>EUR14x20F_Quote</v>
      </c>
      <c r="Q36" s="122"/>
      <c r="R36" s="111">
        <f>_xll.qlInterestRateIndexFixingDate(Index6M,S36)</f>
        <v>42696</v>
      </c>
      <c r="S36" s="111">
        <f>_xll.qlCalendarAdvance(Calendar,SettlementDate,N36,"mf",TRUE)</f>
        <v>42698</v>
      </c>
      <c r="T36" s="111">
        <f>_xll.qlCalendarAdvance(Calendar,SettlementDate,O36,"mf",TRUE)</f>
        <v>42879</v>
      </c>
      <c r="U36" s="112">
        <f>_xll.qlIndexFixing(Index6M,R36,TRUE,_xll.ohTrigger(Trigger,Trigger6M))</f>
        <v>6.7999999999995018E-4</v>
      </c>
      <c r="V36" s="112">
        <f>_xll.qlQuoteValue(P36,_xll.ohTrigger(Trigger,Trigger6M))</f>
        <v>6.8000000000000005E-4</v>
      </c>
      <c r="W36" s="110" t="b">
        <f t="shared" si="8"/>
        <v>1</v>
      </c>
      <c r="X36" s="146">
        <f t="shared" si="9"/>
        <v>-4.9873299934333204E-13</v>
      </c>
      <c r="Y36" s="50" t="b">
        <f>ABS(X36/10000)&lt;=ABS('General Settings'!$D$29)</f>
        <v>1</v>
      </c>
      <c r="AF36" s="62" t="e">
        <v>#N/A</v>
      </c>
    </row>
    <row r="37" spans="13:32" x14ac:dyDescent="0.2">
      <c r="M37" s="110" t="s">
        <v>153</v>
      </c>
      <c r="N37" s="110" t="s">
        <v>73</v>
      </c>
      <c r="O37" s="110" t="str">
        <f t="shared" si="6"/>
        <v>21M</v>
      </c>
      <c r="P37" s="110" t="str">
        <f t="shared" si="7"/>
        <v>EUR15x21F_Quote</v>
      </c>
      <c r="Q37" s="122"/>
      <c r="R37" s="111">
        <f>_xll.qlInterestRateIndexFixingDate(Index6M,S37)</f>
        <v>42726</v>
      </c>
      <c r="S37" s="111">
        <f>_xll.qlCalendarAdvance(Calendar,SettlementDate,N37,"mf",TRUE)</f>
        <v>42731</v>
      </c>
      <c r="T37" s="111">
        <f>_xll.qlCalendarAdvance(Calendar,SettlementDate,O37,"mf",TRUE)</f>
        <v>42912</v>
      </c>
      <c r="U37" s="112">
        <f>_xll.qlIndexFixing(Index6M,R37,TRUE,_xll.ohTrigger(Trigger,Trigger6M))</f>
        <v>7.90000001727007E-4</v>
      </c>
      <c r="V37" s="112">
        <f>_xll.qlQuoteValue(P37,_xll.ohTrigger(Trigger,Trigger6M))</f>
        <v>7.9000000000000012E-4</v>
      </c>
      <c r="W37" s="110" t="b">
        <f t="shared" si="8"/>
        <v>1</v>
      </c>
      <c r="X37" s="146">
        <f t="shared" si="9"/>
        <v>1.727006883854576E-8</v>
      </c>
      <c r="Y37" s="50" t="b">
        <f>ABS(X37/10000)&lt;=ABS('General Settings'!$D$29)</f>
        <v>1</v>
      </c>
      <c r="AF37" s="62" t="e">
        <v>#N/A</v>
      </c>
    </row>
    <row r="38" spans="13:32" x14ac:dyDescent="0.2">
      <c r="M38" s="110" t="s">
        <v>153</v>
      </c>
      <c r="N38" s="110" t="s">
        <v>74</v>
      </c>
      <c r="O38" s="110" t="str">
        <f t="shared" si="6"/>
        <v>22M</v>
      </c>
      <c r="P38" s="110" t="str">
        <f t="shared" si="7"/>
        <v>EUR16x22F_Quote</v>
      </c>
      <c r="Q38" s="122"/>
      <c r="R38" s="111">
        <f>_xll.qlInterestRateIndexFixingDate(Index6M,S38)</f>
        <v>42755</v>
      </c>
      <c r="S38" s="111">
        <f>_xll.qlCalendarAdvance(Calendar,SettlementDate,N38,"mf",TRUE)</f>
        <v>42759</v>
      </c>
      <c r="T38" s="111">
        <f>_xll.qlCalendarAdvance(Calendar,SettlementDate,O38,"mf",TRUE)</f>
        <v>42940</v>
      </c>
      <c r="U38" s="112">
        <f>_xll.qlIndexFixing(Index6M,R38,TRUE,_xll.ohTrigger(Trigger,Trigger6M))</f>
        <v>8.8999999999971394E-4</v>
      </c>
      <c r="V38" s="112">
        <f>_xll.qlQuoteValue(P38,_xll.ohTrigger(Trigger,Trigger6M))</f>
        <v>8.8999999999999995E-4</v>
      </c>
      <c r="W38" s="110" t="b">
        <f t="shared" si="8"/>
        <v>1</v>
      </c>
      <c r="X38" s="146">
        <f t="shared" si="9"/>
        <v>-2.8601253310167607E-12</v>
      </c>
      <c r="Y38" s="50" t="b">
        <f>ABS(X38/10000)&lt;=ABS('General Settings'!$D$29)</f>
        <v>1</v>
      </c>
      <c r="AF38" s="62" t="e">
        <v>#N/A</v>
      </c>
    </row>
    <row r="39" spans="13:32" x14ac:dyDescent="0.2">
      <c r="M39" s="110" t="s">
        <v>153</v>
      </c>
      <c r="N39" s="110" t="s">
        <v>75</v>
      </c>
      <c r="O39" s="110" t="str">
        <f t="shared" si="6"/>
        <v>23M</v>
      </c>
      <c r="P39" s="110" t="str">
        <f t="shared" si="7"/>
        <v>EUR17x23F_Quote</v>
      </c>
      <c r="Q39" s="122"/>
      <c r="R39" s="111">
        <f>_xll.qlInterestRateIndexFixingDate(Index6M,S39)</f>
        <v>42788</v>
      </c>
      <c r="S39" s="111">
        <f>_xll.qlCalendarAdvance(Calendar,SettlementDate,N39,"mf",TRUE)</f>
        <v>42790</v>
      </c>
      <c r="T39" s="111">
        <f>_xll.qlCalendarAdvance(Calendar,SettlementDate,O39,"mf",TRUE)</f>
        <v>42971</v>
      </c>
      <c r="U39" s="112">
        <f>_xll.qlIndexFixing(Index6M,R39,TRUE,_xll.ohTrigger(Trigger,Trigger6M))</f>
        <v>1.0099999999997051E-3</v>
      </c>
      <c r="V39" s="112">
        <f>_xll.qlQuoteValue(P39,_xll.ohTrigger(Trigger,Trigger6M))</f>
        <v>1.01E-3</v>
      </c>
      <c r="W39" s="110" t="b">
        <f t="shared" si="8"/>
        <v>1</v>
      </c>
      <c r="X39" s="146">
        <f t="shared" si="9"/>
        <v>-2.9490299091605721E-12</v>
      </c>
      <c r="Y39" s="50" t="b">
        <f>ABS(X39/10000)&lt;=ABS('General Settings'!$D$29)</f>
        <v>1</v>
      </c>
      <c r="AF39" s="62" t="e">
        <v>#N/A</v>
      </c>
    </row>
    <row r="40" spans="13:32" x14ac:dyDescent="0.2">
      <c r="M40" s="114" t="s">
        <v>153</v>
      </c>
      <c r="N40" s="114" t="s">
        <v>76</v>
      </c>
      <c r="O40" s="114" t="str">
        <f t="shared" si="6"/>
        <v>24M</v>
      </c>
      <c r="P40" s="114" t="str">
        <f t="shared" si="7"/>
        <v>EUR18x24F_Quote</v>
      </c>
      <c r="Q40" s="124"/>
      <c r="R40" s="115">
        <f>_xll.qlInterestRateIndexFixingDate(Index6M,S40)</f>
        <v>42816</v>
      </c>
      <c r="S40" s="115">
        <f>_xll.qlCalendarAdvance(Calendar,SettlementDate,N40,"mf",TRUE)</f>
        <v>42818</v>
      </c>
      <c r="T40" s="115">
        <f>_xll.qlCalendarAdvance(Calendar,SettlementDate,O40,"mf",TRUE)</f>
        <v>43003</v>
      </c>
      <c r="U40" s="116">
        <f>_xll.qlIndexFixing(Index6M,R40,TRUE,_xll.ohTrigger(Trigger,Trigger6M))</f>
        <v>1.1299999997852023E-3</v>
      </c>
      <c r="V40" s="116">
        <f>_xll.qlQuoteValue(P40,_xll.ohTrigger(Trigger,Trigger6M))</f>
        <v>1.1299999999999999E-3</v>
      </c>
      <c r="W40" s="114" t="b">
        <f t="shared" si="8"/>
        <v>1</v>
      </c>
      <c r="X40" s="158">
        <f t="shared" si="9"/>
        <v>-2.147975807637037E-9</v>
      </c>
      <c r="Y40" s="51" t="b">
        <f>ABS(X40/10000)&lt;=ABS('General Settings'!$D$29)</f>
        <v>1</v>
      </c>
      <c r="AA40" s="104" t="s">
        <v>103</v>
      </c>
      <c r="AC40" s="103" t="s">
        <v>108</v>
      </c>
      <c r="AD40" s="103" t="s">
        <v>109</v>
      </c>
      <c r="AE40" s="104" t="s">
        <v>110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 t="shared" ref="P41:P77" si="10">Currency&amp;"AB6E"&amp;O41&amp;QuoteSuffix</f>
        <v>EURAB6E1Y_Quote</v>
      </c>
      <c r="Q41" s="122"/>
      <c r="R41" s="120">
        <f t="shared" ref="R41:R78" si="11">EvaluationDate</f>
        <v>42269</v>
      </c>
      <c r="S41" s="120">
        <f>_xll.qlInterestRateIndexValueDate(AA41,R41)</f>
        <v>42271</v>
      </c>
      <c r="T41" s="120">
        <f>_xll.qlInterestRateIndexMaturity(AA41,S41)</f>
        <v>42639</v>
      </c>
      <c r="U41" s="125">
        <f>_xll.qlIndexFixing('6M Monitor'!AA41,R41,TRUE,_xll.ohTrigger(Trigger,Trigger6M))</f>
        <v>3.249278893797777E-4</v>
      </c>
      <c r="V41" s="125">
        <f>_xll.qlQuoteValue(P41,_xll.ohTrigger(Trigger,Trigger6M))</f>
        <v>3.2000000000000003E-4</v>
      </c>
      <c r="W41" s="50" t="b">
        <f t="shared" ref="W41:W77" si="12">NOT(ISERROR(V41))</f>
        <v>1</v>
      </c>
      <c r="X41" s="144">
        <f t="shared" si="9"/>
        <v>4.9278893797776717E-2</v>
      </c>
      <c r="Y41" s="50" t="b">
        <f>ABS(X41/10000)&lt;=ABS('General Settings'!$D$29)</f>
        <v>1</v>
      </c>
      <c r="AA41" s="50" t="str">
        <f>_xll.qlSwapIndex(,,O41,SettlementDays,Currency,Calendar,FixedLegTenor,FixedLegBDC,FixedLegDayCounter,Index6M,DiscountingCurve,Permanent,Trigger,ObjectOverwrite)</f>
        <v>obj_0061f#0005</v>
      </c>
      <c r="AB41" s="133"/>
      <c r="AC41" s="103" t="s">
        <v>33</v>
      </c>
      <c r="AD41" s="103" t="s">
        <v>112</v>
      </c>
      <c r="AE41" s="104" t="s">
        <v>161</v>
      </c>
    </row>
    <row r="42" spans="13:32" x14ac:dyDescent="0.2">
      <c r="M42" s="50" t="s">
        <v>60</v>
      </c>
      <c r="N42" s="50"/>
      <c r="O42" s="50" t="s">
        <v>73</v>
      </c>
      <c r="P42" s="50" t="str">
        <f t="shared" si="10"/>
        <v>EURAB6E15M_Quote</v>
      </c>
      <c r="Q42" s="122"/>
      <c r="R42" s="120">
        <f t="shared" si="11"/>
        <v>42269</v>
      </c>
      <c r="S42" s="120">
        <f>_xll.qlInterestRateIndexValueDate(AA42,R42)</f>
        <v>42271</v>
      </c>
      <c r="T42" s="120">
        <f>_xll.qlInterestRateIndexMaturity(AA42,S42)</f>
        <v>42731</v>
      </c>
      <c r="U42" s="125">
        <f>_xll.qlIndexFixing('6M Monitor'!AA42,R42,TRUE,_xll.ohTrigger(Trigger,Trigger6M))</f>
        <v>3.3704998420875949E-4</v>
      </c>
      <c r="V42" s="125">
        <f>_xll.qlQuoteValue(P42,_xll.ohTrigger(Trigger,Trigger6M))</f>
        <v>1.9000000000000004E-4</v>
      </c>
      <c r="W42" s="50" t="b">
        <f t="shared" si="12"/>
        <v>1</v>
      </c>
      <c r="X42" s="144">
        <f t="shared" si="9"/>
        <v>1.4704998420875945</v>
      </c>
      <c r="Y42" s="50" t="b">
        <f>ABS(X42/10000)&lt;=ABS('General Settings'!$D$29)</f>
        <v>1</v>
      </c>
      <c r="AA42" s="50" t="str">
        <f>_xll.qlSwapIndex(,,O42,SettlementDays,Currency,Calendar,FixedLegTenor,FixedLegBDC,FixedLegDayCounter,Index6M,DiscountingCurve,Permanent,Trigger,ObjectOverwrite)</f>
        <v>obj_00632#0005</v>
      </c>
      <c r="AB42" s="133"/>
      <c r="AC42" s="133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 t="shared" si="10"/>
        <v>EURAB6E18M_Quote</v>
      </c>
      <c r="Q43" s="122"/>
      <c r="R43" s="120">
        <f t="shared" si="11"/>
        <v>42269</v>
      </c>
      <c r="S43" s="120">
        <f>_xll.qlInterestRateIndexValueDate(AA43,R43)</f>
        <v>42271</v>
      </c>
      <c r="T43" s="120">
        <f>_xll.qlInterestRateIndexMaturity(AA43,S43)</f>
        <v>42818</v>
      </c>
      <c r="U43" s="125">
        <f>_xll.qlIndexFixing('6M Monitor'!AA43,R43,TRUE,_xll.ohTrigger(Trigger,Trigger6M))</f>
        <v>3.8506861747993694E-4</v>
      </c>
      <c r="V43" s="125">
        <f>_xll.qlQuoteValue(P43,_xll.ohTrigger(Trigger,Trigger6M))</f>
        <v>3.8999999999999999E-4</v>
      </c>
      <c r="W43" s="50" t="b">
        <f t="shared" si="12"/>
        <v>1</v>
      </c>
      <c r="X43" s="144">
        <f t="shared" si="9"/>
        <v>-4.9313825200630532E-2</v>
      </c>
      <c r="Y43" s="50" t="b">
        <f>ABS(X43/10000)&lt;=ABS('General Settings'!$D$29)</f>
        <v>1</v>
      </c>
      <c r="AA43" s="50" t="str">
        <f>_xll.qlSwapIndex(,,O43,SettlementDays,Currency,Calendar,FixedLegTenor,FixedLegBDC,FixedLegDayCounter,Index6M,DiscountingCurve,Permanent,Trigger,ObjectOverwrite)</f>
        <v>obj_00636#0005</v>
      </c>
      <c r="AB43" s="133"/>
      <c r="AC43" s="133"/>
      <c r="AD43" s="87"/>
    </row>
    <row r="44" spans="13:32" x14ac:dyDescent="0.2">
      <c r="M44" s="50" t="s">
        <v>60</v>
      </c>
      <c r="N44" s="50"/>
      <c r="O44" s="50" t="s">
        <v>79</v>
      </c>
      <c r="P44" s="50" t="str">
        <f t="shared" si="10"/>
        <v>EURAB6E21M_Quote</v>
      </c>
      <c r="Q44" s="122"/>
      <c r="R44" s="120">
        <f t="shared" si="11"/>
        <v>42269</v>
      </c>
      <c r="S44" s="120">
        <f>_xll.qlInterestRateIndexValueDate(AA44,R44)</f>
        <v>42271</v>
      </c>
      <c r="T44" s="120">
        <f>_xll.qlInterestRateIndexMaturity(AA44,S44)</f>
        <v>42912</v>
      </c>
      <c r="U44" s="125">
        <f>_xll.qlIndexFixing('6M Monitor'!AA44,R44,TRUE,_xll.ohTrigger(Trigger,Trigger6M))</f>
        <v>4.6727862337975163E-4</v>
      </c>
      <c r="V44" s="125">
        <f>_xll.qlQuoteValue(P44,_xll.ohTrigger(Trigger,Trigger6M))</f>
        <v>3.5999999999999997E-4</v>
      </c>
      <c r="W44" s="50" t="b">
        <f t="shared" si="12"/>
        <v>1</v>
      </c>
      <c r="X44" s="144">
        <f t="shared" si="9"/>
        <v>1.0727862337975167</v>
      </c>
      <c r="Y44" s="50" t="b">
        <f>ABS(X44/10000)&lt;=ABS('General Settings'!$D$29)</f>
        <v>1</v>
      </c>
      <c r="AA44" s="50" t="str">
        <f>_xll.qlSwapIndex(,,O44,SettlementDays,Currency,Calendar,FixedLegTenor,FixedLegBDC,FixedLegDayCounter,Index6M,DiscountingCurve,Permanent,Trigger,ObjectOverwrite)</f>
        <v>obj_0063a#0005</v>
      </c>
      <c r="AB44" s="133"/>
      <c r="AC44" s="133"/>
      <c r="AD44" s="87"/>
    </row>
    <row r="45" spans="13:32" x14ac:dyDescent="0.2">
      <c r="M45" s="50" t="s">
        <v>60</v>
      </c>
      <c r="N45" s="50"/>
      <c r="O45" s="50" t="s">
        <v>82</v>
      </c>
      <c r="P45" s="50" t="str">
        <f t="shared" si="10"/>
        <v>EURAB6E2Y_Quote</v>
      </c>
      <c r="Q45" s="122"/>
      <c r="R45" s="120">
        <f t="shared" si="11"/>
        <v>42269</v>
      </c>
      <c r="S45" s="120">
        <f>_xll.qlInterestRateIndexValueDate(AA45,R45)</f>
        <v>42271</v>
      </c>
      <c r="T45" s="120">
        <f>_xll.qlInterestRateIndexMaturity(AA45,S45)</f>
        <v>43003</v>
      </c>
      <c r="U45" s="125">
        <f>_xll.qlIndexFixing('6M Monitor'!AA45,R45,TRUE,_xll.ohTrigger(Trigger,Trigger6M))</f>
        <v>5.784319828479865E-4</v>
      </c>
      <c r="V45" s="125">
        <f>_xll.qlQuoteValue(P45,_xll.ohTrigger(Trigger,Trigger6M))</f>
        <v>6.0999999999999987E-4</v>
      </c>
      <c r="W45" s="50" t="b">
        <f t="shared" si="12"/>
        <v>1</v>
      </c>
      <c r="X45" s="144">
        <f t="shared" si="9"/>
        <v>-0.31568017152013361</v>
      </c>
      <c r="Y45" s="50" t="b">
        <f>ABS(X45/10000)&lt;=ABS('General Settings'!$D$29)</f>
        <v>1</v>
      </c>
      <c r="AA45" s="50" t="str">
        <f>_xll.qlSwapIndex(,,O45,SettlementDays,Currency,Calendar,FixedLegTenor,FixedLegBDC,FixedLegDayCounter,Index6M,DiscountingCurve,Permanent,Trigger,ObjectOverwrite)</f>
        <v>obj_00625#0005</v>
      </c>
      <c r="AB45" s="133"/>
      <c r="AC45" s="133"/>
      <c r="AD45" s="87"/>
    </row>
    <row r="46" spans="13:32" x14ac:dyDescent="0.2">
      <c r="M46" s="110" t="s">
        <v>60</v>
      </c>
      <c r="N46" s="110"/>
      <c r="O46" s="110" t="s">
        <v>83</v>
      </c>
      <c r="P46" s="110" t="str">
        <f t="shared" si="10"/>
        <v>EURAB6E3Y_Quote</v>
      </c>
      <c r="Q46" s="122"/>
      <c r="R46" s="111">
        <f t="shared" si="11"/>
        <v>42269</v>
      </c>
      <c r="S46" s="111">
        <f>_xll.qlInterestRateIndexValueDate(AA46,R46)</f>
        <v>42271</v>
      </c>
      <c r="T46" s="111">
        <f>_xll.qlInterestRateIndexMaturity(AA46,S46)</f>
        <v>43367</v>
      </c>
      <c r="U46" s="112">
        <f>_xll.qlIndexFixing('6M Monitor'!AA46,R46,TRUE,_xll.ohTrigger(Trigger,Trigger6M))</f>
        <v>1.3099999999888604E-3</v>
      </c>
      <c r="V46" s="112">
        <f>_xll.qlQuoteValue(P46,_xll.ohTrigger(Trigger,Trigger6M))</f>
        <v>1.31E-3</v>
      </c>
      <c r="W46" s="110" t="b">
        <f t="shared" si="12"/>
        <v>1</v>
      </c>
      <c r="X46" s="146">
        <f t="shared" si="9"/>
        <v>-1.1139526800985067E-10</v>
      </c>
      <c r="Y46" s="50" t="b">
        <f>ABS(X46/10000)&lt;=ABS('General Settings'!$D$29)</f>
        <v>1</v>
      </c>
      <c r="AA46" s="50" t="str">
        <f>_xll.qlSwapIndex(,,O46,SettlementDays,Currency,Calendar,FixedLegTenor,FixedLegBDC,FixedLegDayCounter,Index6M,DiscountingCurve,Permanent,Trigger,ObjectOverwrite)</f>
        <v>obj_00629#0005</v>
      </c>
      <c r="AB46" s="133"/>
      <c r="AC46" s="133"/>
      <c r="AD46" s="87"/>
    </row>
    <row r="47" spans="13:32" x14ac:dyDescent="0.2">
      <c r="M47" s="110" t="s">
        <v>60</v>
      </c>
      <c r="N47" s="110"/>
      <c r="O47" s="110" t="s">
        <v>84</v>
      </c>
      <c r="P47" s="110" t="str">
        <f t="shared" si="10"/>
        <v>EURAB6E4Y_Quote</v>
      </c>
      <c r="Q47" s="122"/>
      <c r="R47" s="111">
        <f t="shared" si="11"/>
        <v>42269</v>
      </c>
      <c r="S47" s="111">
        <f>_xll.qlInterestRateIndexValueDate(AA47,R47)</f>
        <v>42271</v>
      </c>
      <c r="T47" s="111">
        <f>_xll.qlInterestRateIndexMaturity(AA47,S47)</f>
        <v>43732</v>
      </c>
      <c r="U47" s="112">
        <f>_xll.qlIndexFixing('6M Monitor'!AA47,R47,TRUE,_xll.ohTrigger(Trigger,Trigger6M))</f>
        <v>2.3999999999876811E-3</v>
      </c>
      <c r="V47" s="112">
        <f>_xll.qlQuoteValue(P47,_xll.ohTrigger(Trigger,Trigger6M))</f>
        <v>2.4000000000000002E-3</v>
      </c>
      <c r="W47" s="110" t="b">
        <f t="shared" si="12"/>
        <v>1</v>
      </c>
      <c r="X47" s="146">
        <f t="shared" si="9"/>
        <v>-1.2319138764649296E-10</v>
      </c>
      <c r="Y47" s="50" t="b">
        <f>ABS(X47/10000)&lt;=ABS('General Settings'!$D$29)</f>
        <v>1</v>
      </c>
      <c r="AA47" s="50" t="str">
        <f>_xll.qlSwapIndex(,,O47,SettlementDays,Currency,Calendar,FixedLegTenor,FixedLegBDC,FixedLegDayCounter,Index6M,DiscountingCurve,Permanent,Trigger,ObjectOverwrite)</f>
        <v>obj_00620#0005</v>
      </c>
      <c r="AB47" s="133"/>
      <c r="AC47" s="133"/>
      <c r="AD47" s="87"/>
    </row>
    <row r="48" spans="13:32" x14ac:dyDescent="0.2">
      <c r="M48" s="110" t="s">
        <v>60</v>
      </c>
      <c r="N48" s="110"/>
      <c r="O48" s="110" t="s">
        <v>85</v>
      </c>
      <c r="P48" s="110" t="str">
        <f t="shared" si="10"/>
        <v>EURAB6E5Y_Quote</v>
      </c>
      <c r="Q48" s="122"/>
      <c r="R48" s="111">
        <f t="shared" si="11"/>
        <v>42269</v>
      </c>
      <c r="S48" s="111">
        <f>_xll.qlInterestRateIndexValueDate(AA48,R48)</f>
        <v>42271</v>
      </c>
      <c r="T48" s="111">
        <f>_xll.qlInterestRateIndexMaturity(AA48,S48)</f>
        <v>44098</v>
      </c>
      <c r="U48" s="112">
        <f>_xll.qlIndexFixing('6M Monitor'!AA48,R48,TRUE,_xll.ohTrigger(Trigger,Trigger6M))</f>
        <v>3.6699999999816307E-3</v>
      </c>
      <c r="V48" s="112">
        <f>_xll.qlQuoteValue(P48,_xll.ohTrigger(Trigger,Trigger6M))</f>
        <v>3.6700000000000001E-3</v>
      </c>
      <c r="W48" s="110" t="b">
        <f t="shared" si="12"/>
        <v>1</v>
      </c>
      <c r="X48" s="146">
        <f t="shared" si="9"/>
        <v>-1.8369420567987405E-10</v>
      </c>
      <c r="Y48" s="50" t="b">
        <f>ABS(X48/10000)&lt;=ABS('General Settings'!$D$29)</f>
        <v>1</v>
      </c>
      <c r="AA48" s="50" t="str">
        <f>_xll.qlSwapIndex(,,O48,SettlementDays,Currency,Calendar,FixedLegTenor,FixedLegBDC,FixedLegDayCounter,Index6M,DiscountingCurve,Permanent,Trigger,ObjectOverwrite)</f>
        <v>obj_00640#0005</v>
      </c>
      <c r="AB48" s="133"/>
      <c r="AC48" s="133"/>
      <c r="AD48" s="87"/>
    </row>
    <row r="49" spans="13:30" x14ac:dyDescent="0.2">
      <c r="M49" s="110" t="s">
        <v>60</v>
      </c>
      <c r="N49" s="110"/>
      <c r="O49" s="110" t="s">
        <v>86</v>
      </c>
      <c r="P49" s="110" t="str">
        <f t="shared" si="10"/>
        <v>EURAB6E6Y_Quote</v>
      </c>
      <c r="Q49" s="122"/>
      <c r="R49" s="111">
        <f t="shared" si="11"/>
        <v>42269</v>
      </c>
      <c r="S49" s="111">
        <f>_xll.qlInterestRateIndexValueDate(AA49,R49)</f>
        <v>42271</v>
      </c>
      <c r="T49" s="111">
        <f>_xll.qlInterestRateIndexMaturity(AA49,S49)</f>
        <v>44463</v>
      </c>
      <c r="U49" s="112">
        <f>_xll.qlIndexFixing('6M Monitor'!AA49,R49,TRUE,_xll.ohTrigger(Trigger,Trigger6M))</f>
        <v>5.039999999977559E-3</v>
      </c>
      <c r="V49" s="112">
        <f>_xll.qlQuoteValue(P49,_xll.ohTrigger(Trigger,Trigger6M))</f>
        <v>5.0400000000000002E-3</v>
      </c>
      <c r="W49" s="110" t="b">
        <f t="shared" si="12"/>
        <v>1</v>
      </c>
      <c r="X49" s="146">
        <f t="shared" si="9"/>
        <v>-2.2441250246973965E-10</v>
      </c>
      <c r="Y49" s="50" t="b">
        <f>ABS(X49/10000)&lt;=ABS('General Settings'!$D$29)</f>
        <v>1</v>
      </c>
      <c r="AA49" s="50" t="str">
        <f>_xll.qlSwapIndex(,,O49,SettlementDays,Currency,Calendar,FixedLegTenor,FixedLegBDC,FixedLegDayCounter,Index6M,DiscountingCurve,Permanent,Trigger,ObjectOverwrite)</f>
        <v>obj_00637#0005</v>
      </c>
      <c r="AB49" s="133"/>
      <c r="AC49" s="133"/>
      <c r="AD49" s="87"/>
    </row>
    <row r="50" spans="13:30" x14ac:dyDescent="0.2">
      <c r="M50" s="110" t="s">
        <v>60</v>
      </c>
      <c r="N50" s="110"/>
      <c r="O50" s="110" t="s">
        <v>87</v>
      </c>
      <c r="P50" s="110" t="str">
        <f t="shared" si="10"/>
        <v>EURAB6E7Y_Quote</v>
      </c>
      <c r="Q50" s="122"/>
      <c r="R50" s="111">
        <f t="shared" si="11"/>
        <v>42269</v>
      </c>
      <c r="S50" s="111">
        <f>_xll.qlInterestRateIndexValueDate(AA50,R50)</f>
        <v>42271</v>
      </c>
      <c r="T50" s="111">
        <f>_xll.qlInterestRateIndexMaturity(AA50,S50)</f>
        <v>44830</v>
      </c>
      <c r="U50" s="112">
        <f>_xll.qlIndexFixing('6M Monitor'!AA50,R50,TRUE,_xll.ohTrigger(Trigger,Trigger6M))</f>
        <v>6.4299999999924929E-3</v>
      </c>
      <c r="V50" s="112">
        <f>_xll.qlQuoteValue(P50,_xll.ohTrigger(Trigger,Trigger6M))</f>
        <v>6.43E-3</v>
      </c>
      <c r="W50" s="110" t="b">
        <f t="shared" si="12"/>
        <v>1</v>
      </c>
      <c r="X50" s="146">
        <f t="shared" si="9"/>
        <v>-7.5070158422896327E-11</v>
      </c>
      <c r="Y50" s="50" t="b">
        <f>ABS(X50/10000)&lt;=ABS('General Settings'!$D$29)</f>
        <v>1</v>
      </c>
      <c r="AA50" s="50" t="str">
        <f>_xll.qlSwapIndex(,,O50,SettlementDays,Currency,Calendar,FixedLegTenor,FixedLegBDC,FixedLegDayCounter,Index6M,DiscountingCurve,Permanent,Trigger,ObjectOverwrite)</f>
        <v>obj_0062f#0005</v>
      </c>
      <c r="AB50" s="133"/>
      <c r="AC50" s="133"/>
      <c r="AD50" s="87"/>
    </row>
    <row r="51" spans="13:30" x14ac:dyDescent="0.2">
      <c r="M51" s="110" t="s">
        <v>60</v>
      </c>
      <c r="N51" s="110"/>
      <c r="O51" s="110" t="s">
        <v>88</v>
      </c>
      <c r="P51" s="110" t="str">
        <f t="shared" si="10"/>
        <v>EURAB6E8Y_Quote</v>
      </c>
      <c r="Q51" s="122"/>
      <c r="R51" s="111">
        <f t="shared" si="11"/>
        <v>42269</v>
      </c>
      <c r="S51" s="111">
        <f>_xll.qlInterestRateIndexValueDate(AA51,R51)</f>
        <v>42271</v>
      </c>
      <c r="T51" s="111">
        <f>_xll.qlInterestRateIndexMaturity(AA51,S51)</f>
        <v>45194</v>
      </c>
      <c r="U51" s="112">
        <f>_xll.qlIndexFixing('6M Monitor'!AA51,R51,TRUE,_xll.ohTrigger(Trigger,Trigger6M))</f>
        <v>7.7699999999466026E-3</v>
      </c>
      <c r="V51" s="112">
        <f>_xll.qlQuoteValue(P51,_xll.ohTrigger(Trigger,Trigger6M))</f>
        <v>7.7699999999999991E-3</v>
      </c>
      <c r="W51" s="110" t="b">
        <f t="shared" si="12"/>
        <v>1</v>
      </c>
      <c r="X51" s="146">
        <f t="shared" si="9"/>
        <v>-5.3396523314042099E-10</v>
      </c>
      <c r="Y51" s="50" t="b">
        <f>ABS(X51/10000)&lt;=ABS('General Settings'!$D$29)</f>
        <v>1</v>
      </c>
      <c r="AA51" s="50" t="str">
        <f>_xll.qlSwapIndex(,,O51,SettlementDays,Currency,Calendar,FixedLegTenor,FixedLegBDC,FixedLegDayCounter,Index6M,DiscountingCurve,Permanent,Trigger,ObjectOverwrite)</f>
        <v>obj_0062b#0005</v>
      </c>
      <c r="AB51" s="133"/>
      <c r="AC51" s="133"/>
      <c r="AD51" s="87"/>
    </row>
    <row r="52" spans="13:30" x14ac:dyDescent="0.2">
      <c r="M52" s="110" t="s">
        <v>60</v>
      </c>
      <c r="N52" s="110"/>
      <c r="O52" s="110" t="s">
        <v>89</v>
      </c>
      <c r="P52" s="110" t="str">
        <f t="shared" si="10"/>
        <v>EURAB6E9Y_Quote</v>
      </c>
      <c r="Q52" s="122"/>
      <c r="R52" s="111">
        <f t="shared" si="11"/>
        <v>42269</v>
      </c>
      <c r="S52" s="111">
        <f>_xll.qlInterestRateIndexValueDate(AA52,R52)</f>
        <v>42271</v>
      </c>
      <c r="T52" s="111">
        <f>_xll.qlInterestRateIndexMaturity(AA52,S52)</f>
        <v>45559</v>
      </c>
      <c r="U52" s="112">
        <f>_xll.qlIndexFixing('6M Monitor'!AA52,R52,TRUE,_xll.ohTrigger(Trigger,Trigger6M))</f>
        <v>8.9900000001015192E-3</v>
      </c>
      <c r="V52" s="112">
        <f>_xll.qlQuoteValue(P52,_xll.ohTrigger(Trigger,Trigger6M))</f>
        <v>8.9899999999999997E-3</v>
      </c>
      <c r="W52" s="110" t="b">
        <f t="shared" si="12"/>
        <v>1</v>
      </c>
      <c r="X52" s="146">
        <f t="shared" si="9"/>
        <v>1.015194872611147E-9</v>
      </c>
      <c r="Y52" s="50" t="b">
        <f>ABS(X52/10000)&lt;=ABS('General Settings'!$D$29)</f>
        <v>1</v>
      </c>
      <c r="AA52" s="50" t="str">
        <f>_xll.qlSwapIndex(,,O52,SettlementDays,Currency,Calendar,FixedLegTenor,FixedLegBDC,FixedLegDayCounter,Index6M,DiscountingCurve,Permanent,Trigger,ObjectOverwrite)</f>
        <v>obj_00627#0005</v>
      </c>
      <c r="AB52" s="133"/>
      <c r="AC52" s="133"/>
      <c r="AD52" s="87"/>
    </row>
    <row r="53" spans="13:30" x14ac:dyDescent="0.2">
      <c r="M53" s="110" t="s">
        <v>60</v>
      </c>
      <c r="N53" s="110"/>
      <c r="O53" s="110" t="s">
        <v>90</v>
      </c>
      <c r="P53" s="110" t="str">
        <f t="shared" si="10"/>
        <v>EURAB6E10Y_Quote</v>
      </c>
      <c r="Q53" s="122"/>
      <c r="R53" s="111">
        <f t="shared" si="11"/>
        <v>42269</v>
      </c>
      <c r="S53" s="111">
        <f>_xll.qlInterestRateIndexValueDate(AA53,R53)</f>
        <v>42271</v>
      </c>
      <c r="T53" s="111">
        <f>_xll.qlInterestRateIndexMaturity(AA53,S53)</f>
        <v>45924</v>
      </c>
      <c r="U53" s="112">
        <f>_xll.qlIndexFixing('6M Monitor'!AA53,R53,TRUE,_xll.ohTrigger(Trigger,Trigger6M))</f>
        <v>1.0070000000015357E-2</v>
      </c>
      <c r="V53" s="112">
        <f>_xll.qlQuoteValue(P53,_xll.ohTrigger(Trigger,Trigger6M))</f>
        <v>1.0069999999999999E-2</v>
      </c>
      <c r="W53" s="110" t="b">
        <f t="shared" si="12"/>
        <v>1</v>
      </c>
      <c r="X53" s="146">
        <f t="shared" si="9"/>
        <v>1.5357506932822673E-10</v>
      </c>
      <c r="Y53" s="50" t="b">
        <f>ABS(X53/10000)&lt;=ABS('General Settings'!$D$29)</f>
        <v>1</v>
      </c>
      <c r="AA53" s="50" t="str">
        <f>_xll.qlSwapIndex(,,O53,SettlementDays,Currency,Calendar,FixedLegTenor,FixedLegBDC,FixedLegDayCounter,Index6M,DiscountingCurve,Permanent,Trigger,ObjectOverwrite)</f>
        <v>obj_00639#0005</v>
      </c>
      <c r="AB53" s="133"/>
      <c r="AC53" s="133"/>
      <c r="AD53" s="87"/>
    </row>
    <row r="54" spans="13:30" x14ac:dyDescent="0.2">
      <c r="M54" s="50" t="s">
        <v>60</v>
      </c>
      <c r="N54" s="50"/>
      <c r="O54" s="50" t="s">
        <v>116</v>
      </c>
      <c r="P54" s="50" t="str">
        <f t="shared" si="10"/>
        <v>EURAB6E11Y_Quote</v>
      </c>
      <c r="Q54" s="122"/>
      <c r="R54" s="120">
        <f t="shared" si="11"/>
        <v>42269</v>
      </c>
      <c r="S54" s="120">
        <f>_xll.qlInterestRateIndexValueDate(AA54,R54)</f>
        <v>42271</v>
      </c>
      <c r="T54" s="120">
        <f>_xll.qlInterestRateIndexMaturity(AA54,S54)</f>
        <v>46289</v>
      </c>
      <c r="U54" s="125">
        <f>_xll.qlIndexFixing('6M Monitor'!AA54,R54,TRUE,_xll.ohTrigger(Trigger,Trigger6M))</f>
        <v>1.1045844917369575E-2</v>
      </c>
      <c r="V54" s="125">
        <f>_xll.qlQuoteValue(P54,_xll.ohTrigger(Trigger,Trigger6M))</f>
        <v>1.1049999999999999E-2</v>
      </c>
      <c r="W54" s="50" t="b">
        <f t="shared" si="12"/>
        <v>1</v>
      </c>
      <c r="X54" s="144">
        <f t="shared" si="9"/>
        <v>-4.1550826304238148E-2</v>
      </c>
      <c r="Y54" s="50" t="b">
        <f>ABS(X54/10000)&lt;=ABS('General Settings'!$D$29)</f>
        <v>1</v>
      </c>
      <c r="AA54" s="50" t="str">
        <f>_xll.qlSwapIndex(,,O54,SettlementDays,Currency,Calendar,FixedLegTenor,FixedLegBDC,FixedLegDayCounter,Index6M,DiscountingCurve,Permanent,Trigger,ObjectOverwrite)</f>
        <v>obj_0061d#0005</v>
      </c>
      <c r="AB54" s="133"/>
      <c r="AC54" s="133"/>
      <c r="AD54" s="87"/>
    </row>
    <row r="55" spans="13:30" x14ac:dyDescent="0.2">
      <c r="M55" s="110" t="s">
        <v>60</v>
      </c>
      <c r="N55" s="110"/>
      <c r="O55" s="110" t="s">
        <v>91</v>
      </c>
      <c r="P55" s="110" t="str">
        <f t="shared" si="10"/>
        <v>EURAB6E12Y_Quote</v>
      </c>
      <c r="Q55" s="122"/>
      <c r="R55" s="111">
        <f t="shared" si="11"/>
        <v>42269</v>
      </c>
      <c r="S55" s="111">
        <f>_xll.qlInterestRateIndexValueDate(AA55,R55)</f>
        <v>42271</v>
      </c>
      <c r="T55" s="111">
        <f>_xll.qlInterestRateIndexMaturity(AA55,S55)</f>
        <v>46654</v>
      </c>
      <c r="U55" s="112">
        <f>_xll.qlIndexFixing('6M Monitor'!AA55,R55,TRUE,_xll.ohTrigger(Trigger,Trigger6M))</f>
        <v>1.1910000000041117E-2</v>
      </c>
      <c r="V55" s="112">
        <f>_xll.qlQuoteValue(P55,_xll.ohTrigger(Trigger,Trigger6M))</f>
        <v>1.191E-2</v>
      </c>
      <c r="W55" s="110" t="b">
        <f t="shared" si="12"/>
        <v>1</v>
      </c>
      <c r="X55" s="146">
        <f t="shared" si="9"/>
        <v>4.1116415827602282E-10</v>
      </c>
      <c r="Y55" s="50" t="b">
        <f>ABS(X55/10000)&lt;=ABS('General Settings'!$D$29)</f>
        <v>1</v>
      </c>
      <c r="AA55" s="50" t="str">
        <f>_xll.qlSwapIndex(,,O55,SettlementDays,Currency,Calendar,FixedLegTenor,FixedLegBDC,FixedLegDayCounter,Index6M,DiscountingCurve,Permanent,Trigger,ObjectOverwrite)</f>
        <v>obj_0063e#0005</v>
      </c>
      <c r="AB55" s="133"/>
      <c r="AC55" s="133"/>
      <c r="AD55" s="87"/>
    </row>
    <row r="56" spans="13:30" x14ac:dyDescent="0.2">
      <c r="M56" s="50" t="s">
        <v>60</v>
      </c>
      <c r="N56" s="50"/>
      <c r="O56" s="50" t="s">
        <v>117</v>
      </c>
      <c r="P56" s="50" t="str">
        <f t="shared" si="10"/>
        <v>EURAB6E13Y_Quote</v>
      </c>
      <c r="Q56" s="122"/>
      <c r="R56" s="120">
        <f t="shared" si="11"/>
        <v>42269</v>
      </c>
      <c r="S56" s="120">
        <f>_xll.qlInterestRateIndexValueDate(AA56,R56)</f>
        <v>42271</v>
      </c>
      <c r="T56" s="120">
        <f>_xll.qlInterestRateIndexMaturity(AA56,S56)</f>
        <v>47021</v>
      </c>
      <c r="U56" s="125">
        <f>_xll.qlIndexFixing('6M Monitor'!AA56,R56,TRUE,_xll.ohTrigger(Trigger,Trigger6M))</f>
        <v>1.2660102070133353E-2</v>
      </c>
      <c r="V56" s="125">
        <f>_xll.qlQuoteValue(P56,_xll.ohTrigger(Trigger,Trigger6M))</f>
        <v>1.2659999999999999E-2</v>
      </c>
      <c r="W56" s="50" t="b">
        <f t="shared" si="12"/>
        <v>1</v>
      </c>
      <c r="X56" s="144">
        <f t="shared" si="9"/>
        <v>1.0207013335407356E-3</v>
      </c>
      <c r="Y56" s="50" t="b">
        <f>ABS(X56/10000)&lt;=ABS('General Settings'!$D$29)</f>
        <v>1</v>
      </c>
      <c r="AA56" s="50" t="str">
        <f>_xll.qlSwapIndex(,,O56,SettlementDays,Currency,Calendar,FixedLegTenor,FixedLegBDC,FixedLegDayCounter,Index6M,DiscountingCurve,Permanent,Trigger,ObjectOverwrite)</f>
        <v>obj_00634#0005</v>
      </c>
      <c r="AB56" s="133"/>
      <c r="AC56" s="133"/>
      <c r="AD56" s="87"/>
    </row>
    <row r="57" spans="13:30" x14ac:dyDescent="0.2">
      <c r="M57" s="50" t="s">
        <v>60</v>
      </c>
      <c r="N57" s="50"/>
      <c r="O57" s="50" t="s">
        <v>118</v>
      </c>
      <c r="P57" s="50" t="str">
        <f t="shared" si="10"/>
        <v>EURAB6E14Y_Quote</v>
      </c>
      <c r="Q57" s="122"/>
      <c r="R57" s="120">
        <f t="shared" si="11"/>
        <v>42269</v>
      </c>
      <c r="S57" s="120">
        <f>_xll.qlInterestRateIndexValueDate(AA57,R57)</f>
        <v>42271</v>
      </c>
      <c r="T57" s="120">
        <f>_xll.qlInterestRateIndexMaturity(AA57,S57)</f>
        <v>47385</v>
      </c>
      <c r="U57" s="125">
        <f>_xll.qlIndexFixing('6M Monitor'!AA57,R57,TRUE,_xll.ohTrigger(Trigger,Trigger6M))</f>
        <v>1.3292588896463687E-2</v>
      </c>
      <c r="V57" s="125">
        <f>_xll.qlQuoteValue(P57,_xll.ohTrigger(Trigger,Trigger6M))</f>
        <v>1.329E-2</v>
      </c>
      <c r="W57" s="50" t="b">
        <f t="shared" si="12"/>
        <v>1</v>
      </c>
      <c r="X57" s="144">
        <f t="shared" si="9"/>
        <v>2.5888964636875539E-2</v>
      </c>
      <c r="Y57" s="50" t="b">
        <f>ABS(X57/10000)&lt;=ABS('General Settings'!$D$29)</f>
        <v>1</v>
      </c>
      <c r="AA57" s="50" t="str">
        <f>_xll.qlSwapIndex(,,O57,SettlementDays,Currency,Calendar,FixedLegTenor,FixedLegBDC,FixedLegDayCounter,Index6M,DiscountingCurve,Permanent,Trigger,ObjectOverwrite)</f>
        <v>obj_00631#0005</v>
      </c>
      <c r="AB57" s="133"/>
      <c r="AC57" s="133"/>
      <c r="AD57" s="87"/>
    </row>
    <row r="58" spans="13:30" x14ac:dyDescent="0.2">
      <c r="M58" s="110" t="s">
        <v>60</v>
      </c>
      <c r="N58" s="110"/>
      <c r="O58" s="110" t="s">
        <v>92</v>
      </c>
      <c r="P58" s="110" t="str">
        <f t="shared" si="10"/>
        <v>EURAB6E15Y_Quote</v>
      </c>
      <c r="Q58" s="122"/>
      <c r="R58" s="111">
        <f t="shared" si="11"/>
        <v>42269</v>
      </c>
      <c r="S58" s="111">
        <f>_xll.qlInterestRateIndexValueDate(AA58,R58)</f>
        <v>42271</v>
      </c>
      <c r="T58" s="111">
        <f>_xll.qlInterestRateIndexMaturity(AA58,S58)</f>
        <v>47750</v>
      </c>
      <c r="U58" s="112">
        <f>_xll.qlIndexFixing('6M Monitor'!AA58,R58,TRUE,_xll.ohTrigger(Trigger,Trigger6M))</f>
        <v>1.3830000000064541E-2</v>
      </c>
      <c r="V58" s="112">
        <f>_xll.qlQuoteValue(P58,_xll.ohTrigger(Trigger,Trigger6M))</f>
        <v>1.383E-2</v>
      </c>
      <c r="W58" s="110" t="b">
        <f t="shared" si="12"/>
        <v>1</v>
      </c>
      <c r="X58" s="146">
        <f t="shared" si="9"/>
        <v>6.4540386923717108E-10</v>
      </c>
      <c r="Y58" s="50" t="b">
        <f>ABS(X58/10000)&lt;=ABS('General Settings'!$D$29)</f>
        <v>1</v>
      </c>
      <c r="AA58" s="50" t="str">
        <f>_xll.qlSwapIndex(,,O58,SettlementDays,Currency,Calendar,FixedLegTenor,FixedLegBDC,FixedLegDayCounter,Index6M,DiscountingCurve,Permanent,Trigger,ObjectOverwrite)</f>
        <v>obj_0063d#0005</v>
      </c>
      <c r="AB58" s="133"/>
      <c r="AC58" s="133"/>
      <c r="AD58" s="87"/>
    </row>
    <row r="59" spans="13:30" x14ac:dyDescent="0.2">
      <c r="M59" s="50" t="s">
        <v>60</v>
      </c>
      <c r="N59" s="50"/>
      <c r="O59" s="50" t="s">
        <v>119</v>
      </c>
      <c r="P59" s="50" t="str">
        <f t="shared" si="10"/>
        <v>EURAB6E16Y_Quote</v>
      </c>
      <c r="Q59" s="122"/>
      <c r="R59" s="120">
        <f t="shared" si="11"/>
        <v>42269</v>
      </c>
      <c r="S59" s="120">
        <f>_xll.qlInterestRateIndexValueDate(AA59,R59)</f>
        <v>42271</v>
      </c>
      <c r="T59" s="120">
        <f>_xll.qlInterestRateIndexMaturity(AA59,S59)</f>
        <v>48115</v>
      </c>
      <c r="U59" s="125">
        <f>_xll.qlIndexFixing('6M Monitor'!AA59,R59,TRUE,_xll.ohTrigger(Trigger,Trigger6M))</f>
        <v>1.4280454674669764E-2</v>
      </c>
      <c r="V59" s="125">
        <f>_xll.qlQuoteValue(P59,_xll.ohTrigger(Trigger,Trigger6M))</f>
        <v>1.4279999999999999E-2</v>
      </c>
      <c r="W59" s="50" t="b">
        <f t="shared" si="12"/>
        <v>1</v>
      </c>
      <c r="X59" s="144">
        <f t="shared" si="9"/>
        <v>4.5467466976492621E-3</v>
      </c>
      <c r="Y59" s="50" t="b">
        <f>ABS(X59/10000)&lt;=ABS('General Settings'!$D$29)</f>
        <v>1</v>
      </c>
      <c r="AA59" s="50" t="str">
        <f>_xll.qlSwapIndex(,,O59,SettlementDays,Currency,Calendar,FixedLegTenor,FixedLegBDC,FixedLegDayCounter,Index6M,DiscountingCurve,Permanent,Trigger,ObjectOverwrite)</f>
        <v>obj_00624#0005</v>
      </c>
      <c r="AB59" s="133"/>
      <c r="AC59" s="133"/>
      <c r="AD59" s="87"/>
    </row>
    <row r="60" spans="13:30" x14ac:dyDescent="0.2">
      <c r="M60" s="50" t="s">
        <v>60</v>
      </c>
      <c r="N60" s="50"/>
      <c r="O60" s="50" t="s">
        <v>120</v>
      </c>
      <c r="P60" s="50" t="str">
        <f t="shared" si="10"/>
        <v>EURAB6E17Y_Quote</v>
      </c>
      <c r="Q60" s="122"/>
      <c r="R60" s="120">
        <f t="shared" si="11"/>
        <v>42269</v>
      </c>
      <c r="S60" s="120">
        <f>_xll.qlInterestRateIndexValueDate(AA60,R60)</f>
        <v>42271</v>
      </c>
      <c r="T60" s="120">
        <f>_xll.qlInterestRateIndexMaturity(AA60,S60)</f>
        <v>48481</v>
      </c>
      <c r="U60" s="125">
        <f>_xll.qlIndexFixing('6M Monitor'!AA60,R60,TRUE,_xll.ohTrigger(Trigger,Trigger6M))</f>
        <v>1.4656910210390004E-2</v>
      </c>
      <c r="V60" s="125">
        <f>_xll.qlQuoteValue(P60,_xll.ohTrigger(Trigger,Trigger6M))</f>
        <v>1.4659999999999999E-2</v>
      </c>
      <c r="W60" s="50" t="b">
        <f t="shared" si="12"/>
        <v>1</v>
      </c>
      <c r="X60" s="144">
        <f t="shared" si="9"/>
        <v>-3.0897896099949668E-2</v>
      </c>
      <c r="Y60" s="50" t="b">
        <f>ABS(X60/10000)&lt;=ABS('General Settings'!$D$29)</f>
        <v>1</v>
      </c>
      <c r="AA60" s="50" t="str">
        <f>_xll.qlSwapIndex(,,O60,SettlementDays,Currency,Calendar,FixedLegTenor,FixedLegBDC,FixedLegDayCounter,Index6M,DiscountingCurve,Permanent,Trigger,ObjectOverwrite)</f>
        <v>obj_00641#0005</v>
      </c>
      <c r="AB60" s="133"/>
      <c r="AC60" s="133"/>
      <c r="AD60" s="87"/>
    </row>
    <row r="61" spans="13:30" x14ac:dyDescent="0.2">
      <c r="M61" s="50" t="s">
        <v>60</v>
      </c>
      <c r="N61" s="50"/>
      <c r="O61" s="50" t="s">
        <v>121</v>
      </c>
      <c r="P61" s="50" t="str">
        <f t="shared" si="10"/>
        <v>EURAB6E18Y_Quote</v>
      </c>
      <c r="Q61" s="122"/>
      <c r="R61" s="120">
        <f t="shared" si="11"/>
        <v>42269</v>
      </c>
      <c r="S61" s="120">
        <f>_xll.qlInterestRateIndexValueDate(AA61,R61)</f>
        <v>42271</v>
      </c>
      <c r="T61" s="120">
        <f>_xll.qlInterestRateIndexMaturity(AA61,S61)</f>
        <v>48848</v>
      </c>
      <c r="U61" s="125">
        <f>_xll.qlIndexFixing('6M Monitor'!AA61,R61,TRUE,_xll.ohTrigger(Trigger,Trigger6M))</f>
        <v>1.4962975674240648E-2</v>
      </c>
      <c r="V61" s="125">
        <f>_xll.qlQuoteValue(P61,_xll.ohTrigger(Trigger,Trigger6M))</f>
        <v>1.4969999999999999E-2</v>
      </c>
      <c r="W61" s="50" t="b">
        <f t="shared" si="12"/>
        <v>1</v>
      </c>
      <c r="X61" s="144">
        <f t="shared" si="9"/>
        <v>-7.0243257593513575E-2</v>
      </c>
      <c r="Y61" s="50" t="b">
        <f>ABS(X61/10000)&lt;=ABS('General Settings'!$D$29)</f>
        <v>1</v>
      </c>
      <c r="AA61" s="50" t="str">
        <f>_xll.qlSwapIndex(,,O61,SettlementDays,Currency,Calendar,FixedLegTenor,FixedLegBDC,FixedLegDayCounter,Index6M,DiscountingCurve,Permanent,Trigger,ObjectOverwrite)</f>
        <v>obj_00621#0005</v>
      </c>
      <c r="AB61" s="133"/>
      <c r="AC61" s="133"/>
      <c r="AD61" s="87"/>
    </row>
    <row r="62" spans="13:30" x14ac:dyDescent="0.2">
      <c r="M62" s="50" t="s">
        <v>60</v>
      </c>
      <c r="N62" s="50"/>
      <c r="O62" s="50" t="s">
        <v>122</v>
      </c>
      <c r="P62" s="50" t="str">
        <f t="shared" si="10"/>
        <v>EURAB6E19Y_Quote</v>
      </c>
      <c r="Q62" s="122"/>
      <c r="R62" s="120">
        <f t="shared" si="11"/>
        <v>42269</v>
      </c>
      <c r="S62" s="120">
        <f>_xll.qlInterestRateIndexValueDate(AA62,R62)</f>
        <v>42271</v>
      </c>
      <c r="T62" s="120">
        <f>_xll.qlInterestRateIndexMaturity(AA62,S62)</f>
        <v>49212</v>
      </c>
      <c r="U62" s="125">
        <f>_xll.qlIndexFixing('6M Monitor'!AA62,R62,TRUE,_xll.ohTrigger(Trigger,Trigger6M))</f>
        <v>1.5204660672527031E-2</v>
      </c>
      <c r="V62" s="125">
        <f>_xll.qlQuoteValue(P62,_xll.ohTrigger(Trigger,Trigger6M))</f>
        <v>1.521E-2</v>
      </c>
      <c r="W62" s="50" t="b">
        <f t="shared" si="12"/>
        <v>1</v>
      </c>
      <c r="X62" s="144">
        <f t="shared" si="9"/>
        <v>-5.3393274729689189E-2</v>
      </c>
      <c r="Y62" s="50" t="b">
        <f>ABS(X62/10000)&lt;=ABS('General Settings'!$D$29)</f>
        <v>1</v>
      </c>
      <c r="AA62" s="50" t="str">
        <f>_xll.qlSwapIndex(,,O62,SettlementDays,Currency,Calendar,FixedLegTenor,FixedLegBDC,FixedLegDayCounter,Index6M,DiscountingCurve,Permanent,Trigger,ObjectOverwrite)</f>
        <v>obj_0062d#0005</v>
      </c>
      <c r="AB62" s="133"/>
      <c r="AC62" s="133"/>
      <c r="AD62" s="87"/>
    </row>
    <row r="63" spans="13:30" x14ac:dyDescent="0.2">
      <c r="M63" s="110" t="s">
        <v>60</v>
      </c>
      <c r="N63" s="110"/>
      <c r="O63" s="110" t="s">
        <v>93</v>
      </c>
      <c r="P63" s="110" t="str">
        <f t="shared" si="10"/>
        <v>EURAB6E20Y_Quote</v>
      </c>
      <c r="Q63" s="122"/>
      <c r="R63" s="111">
        <f t="shared" si="11"/>
        <v>42269</v>
      </c>
      <c r="S63" s="111">
        <f>_xll.qlInterestRateIndexValueDate(AA63,R63)</f>
        <v>42271</v>
      </c>
      <c r="T63" s="111">
        <f>_xll.qlInterestRateIndexMaturity(AA63,S63)</f>
        <v>49576</v>
      </c>
      <c r="U63" s="112">
        <f>_xll.qlIndexFixing('6M Monitor'!AA63,R63,TRUE,_xll.ohTrigger(Trigger,Trigger6M))</f>
        <v>1.5389999999994798E-2</v>
      </c>
      <c r="V63" s="112">
        <f>_xll.qlQuoteValue(P63,_xll.ohTrigger(Trigger,Trigger6M))</f>
        <v>1.5390000000000001E-2</v>
      </c>
      <c r="W63" s="110" t="b">
        <f t="shared" si="12"/>
        <v>1</v>
      </c>
      <c r="X63" s="146">
        <f t="shared" si="9"/>
        <v>-5.2024357044544445E-11</v>
      </c>
      <c r="Y63" s="50" t="b">
        <f>ABS(X63/10000)&lt;=ABS('General Settings'!$D$29)</f>
        <v>1</v>
      </c>
      <c r="AA63" s="50" t="str">
        <f>_xll.qlSwapIndex(,,O63,SettlementDays,Currency,Calendar,FixedLegTenor,FixedLegBDC,FixedLegDayCounter,Index6M,DiscountingCurve,Permanent,Trigger,ObjectOverwrite)</f>
        <v>obj_0061e#0005</v>
      </c>
      <c r="AB63" s="133"/>
      <c r="AC63" s="133"/>
      <c r="AD63" s="87"/>
    </row>
    <row r="64" spans="13:30" x14ac:dyDescent="0.2">
      <c r="M64" s="50" t="s">
        <v>60</v>
      </c>
      <c r="N64" s="50"/>
      <c r="O64" s="50" t="s">
        <v>123</v>
      </c>
      <c r="P64" s="50" t="str">
        <f t="shared" si="10"/>
        <v>EURAB6E21Y_Quote</v>
      </c>
      <c r="Q64" s="122"/>
      <c r="R64" s="120">
        <f t="shared" si="11"/>
        <v>42269</v>
      </c>
      <c r="S64" s="120">
        <f>_xll.qlInterestRateIndexValueDate(AA64,R64)</f>
        <v>42271</v>
      </c>
      <c r="T64" s="120">
        <f>_xll.qlInterestRateIndexMaturity(AA64,S64)</f>
        <v>49942</v>
      </c>
      <c r="U64" s="125">
        <f>_xll.qlIndexFixing('6M Monitor'!AA64,R64,TRUE,_xll.ohTrigger(Trigger,Trigger6M))</f>
        <v>1.5527133609064655E-2</v>
      </c>
      <c r="V64" s="125">
        <f>_xll.qlQuoteValue(P64,_xll.ohTrigger(Trigger,Trigger6M))</f>
        <v>1.5529999999999999E-2</v>
      </c>
      <c r="W64" s="50" t="b">
        <f t="shared" si="12"/>
        <v>1</v>
      </c>
      <c r="X64" s="144">
        <f t="shared" si="9"/>
        <v>-2.8663909353437989E-2</v>
      </c>
      <c r="Y64" s="50" t="b">
        <f>ABS(X64/10000)&lt;=ABS('General Settings'!$D$29)</f>
        <v>1</v>
      </c>
      <c r="AA64" s="50" t="str">
        <f>_xll.qlSwapIndex(,,O64,SettlementDays,Currency,Calendar,FixedLegTenor,FixedLegBDC,FixedLegDayCounter,Index6M,DiscountingCurve,Permanent,Trigger,ObjectOverwrite)</f>
        <v>obj_00628#0005</v>
      </c>
      <c r="AB64" s="133"/>
      <c r="AC64" s="133"/>
      <c r="AD64" s="87"/>
    </row>
    <row r="65" spans="10:30" x14ac:dyDescent="0.2">
      <c r="M65" s="50" t="s">
        <v>60</v>
      </c>
      <c r="N65" s="50"/>
      <c r="O65" s="50" t="s">
        <v>124</v>
      </c>
      <c r="P65" s="50" t="str">
        <f t="shared" si="10"/>
        <v>EURAB6E22Y_Quote</v>
      </c>
      <c r="Q65" s="122"/>
      <c r="R65" s="120">
        <f t="shared" si="11"/>
        <v>42269</v>
      </c>
      <c r="S65" s="120">
        <f>_xll.qlInterestRateIndexValueDate(AA65,R65)</f>
        <v>42271</v>
      </c>
      <c r="T65" s="120">
        <f>_xll.qlInterestRateIndexMaturity(AA65,S65)</f>
        <v>50307</v>
      </c>
      <c r="U65" s="125">
        <f>_xll.qlIndexFixing('6M Monitor'!AA65,R65,TRUE,_xll.ohTrigger(Trigger,Trigger6M))</f>
        <v>1.5622009452715323E-2</v>
      </c>
      <c r="V65" s="125">
        <f>_xll.qlQuoteValue(P65,_xll.ohTrigger(Trigger,Trigger6M))</f>
        <v>1.5629999999999998E-2</v>
      </c>
      <c r="W65" s="50" t="b">
        <f t="shared" si="12"/>
        <v>1</v>
      </c>
      <c r="X65" s="144">
        <f t="shared" si="9"/>
        <v>-7.9905472846752978E-2</v>
      </c>
      <c r="Y65" s="50" t="b">
        <f>ABS(X65/10000)&lt;=ABS('General Settings'!$D$29)</f>
        <v>1</v>
      </c>
      <c r="AA65" s="50" t="str">
        <f>_xll.qlSwapIndex(,,O65,SettlementDays,Currency,Calendar,FixedLegTenor,FixedLegBDC,FixedLegDayCounter,Index6M,DiscountingCurve,Permanent,Trigger,ObjectOverwrite)</f>
        <v>obj_00642#0005</v>
      </c>
      <c r="AB65" s="133"/>
      <c r="AC65" s="133"/>
      <c r="AD65" s="87"/>
    </row>
    <row r="66" spans="10:30" x14ac:dyDescent="0.2">
      <c r="M66" s="50" t="s">
        <v>60</v>
      </c>
      <c r="N66" s="50"/>
      <c r="O66" s="50" t="s">
        <v>125</v>
      </c>
      <c r="P66" s="50" t="str">
        <f t="shared" si="10"/>
        <v>EURAB6E23Y_Quote</v>
      </c>
      <c r="Q66" s="122"/>
      <c r="R66" s="120">
        <f t="shared" si="11"/>
        <v>42269</v>
      </c>
      <c r="S66" s="120">
        <f>_xll.qlInterestRateIndexValueDate(AA66,R66)</f>
        <v>42271</v>
      </c>
      <c r="T66" s="120">
        <f>_xll.qlInterestRateIndexMaturity(AA66,S66)</f>
        <v>50672</v>
      </c>
      <c r="U66" s="125">
        <f>_xll.qlIndexFixing('6M Monitor'!AA66,R66,TRUE,_xll.ohTrigger(Trigger,Trigger6M))</f>
        <v>1.5686906490153581E-2</v>
      </c>
      <c r="V66" s="125">
        <f>_xll.qlQuoteValue(P66,_xll.ohTrigger(Trigger,Trigger6M))</f>
        <v>1.5689999999999999E-2</v>
      </c>
      <c r="W66" s="50" t="b">
        <f t="shared" si="12"/>
        <v>1</v>
      </c>
      <c r="X66" s="144">
        <f t="shared" si="9"/>
        <v>-3.093509846417708E-2</v>
      </c>
      <c r="Y66" s="50" t="b">
        <f>ABS(X66/10000)&lt;=ABS('General Settings'!$D$29)</f>
        <v>1</v>
      </c>
      <c r="AA66" s="50" t="str">
        <f>_xll.qlSwapIndex(,,O66,SettlementDays,Currency,Calendar,FixedLegTenor,FixedLegBDC,FixedLegDayCounter,Index6M,DiscountingCurve,Permanent,Trigger,ObjectOverwrite)</f>
        <v>obj_00633#0005</v>
      </c>
      <c r="AB66" s="133"/>
      <c r="AC66" s="133"/>
      <c r="AD66" s="87"/>
    </row>
    <row r="67" spans="10:30" x14ac:dyDescent="0.2">
      <c r="M67" s="50" t="s">
        <v>60</v>
      </c>
      <c r="N67" s="50"/>
      <c r="O67" s="50" t="s">
        <v>126</v>
      </c>
      <c r="P67" s="50" t="str">
        <f t="shared" si="10"/>
        <v>EURAB6E24Y_Quote</v>
      </c>
      <c r="Q67" s="122"/>
      <c r="R67" s="120">
        <f t="shared" si="11"/>
        <v>42269</v>
      </c>
      <c r="S67" s="120">
        <f>_xll.qlInterestRateIndexValueDate(AA67,R67)</f>
        <v>42271</v>
      </c>
      <c r="T67" s="120">
        <f>_xll.qlInterestRateIndexMaturity(AA67,S67)</f>
        <v>51039</v>
      </c>
      <c r="U67" s="125">
        <f>_xll.qlIndexFixing('6M Monitor'!AA67,R67,TRUE,_xll.ohTrigger(Trigger,Trigger6M))</f>
        <v>1.5730297540977118E-2</v>
      </c>
      <c r="V67" s="125">
        <f>_xll.qlQuoteValue(P67,_xll.ohTrigger(Trigger,Trigger6M))</f>
        <v>1.5730000000000001E-2</v>
      </c>
      <c r="W67" s="50" t="b">
        <f t="shared" si="12"/>
        <v>1</v>
      </c>
      <c r="X67" s="144">
        <f t="shared" si="9"/>
        <v>2.9754097711706673E-3</v>
      </c>
      <c r="Y67" s="50" t="b">
        <f>ABS(X67/10000)&lt;=ABS('General Settings'!$D$29)</f>
        <v>1</v>
      </c>
      <c r="AA67" s="50" t="str">
        <f>_xll.qlSwapIndex(,,O67,SettlementDays,Currency,Calendar,FixedLegTenor,FixedLegBDC,FixedLegDayCounter,Index6M,DiscountingCurve,Permanent,Trigger,ObjectOverwrite)</f>
        <v>obj_0062c#0005</v>
      </c>
      <c r="AB67" s="133"/>
      <c r="AC67" s="133"/>
      <c r="AD67" s="87"/>
    </row>
    <row r="68" spans="10:30" x14ac:dyDescent="0.2">
      <c r="M68" s="110" t="s">
        <v>60</v>
      </c>
      <c r="N68" s="110"/>
      <c r="O68" s="110" t="s">
        <v>94</v>
      </c>
      <c r="P68" s="110" t="str">
        <f t="shared" si="10"/>
        <v>EURAB6E25Y_Quote</v>
      </c>
      <c r="Q68" s="122"/>
      <c r="R68" s="111">
        <f t="shared" si="11"/>
        <v>42269</v>
      </c>
      <c r="S68" s="111">
        <f>_xll.qlInterestRateIndexValueDate(AA68,R68)</f>
        <v>42271</v>
      </c>
      <c r="T68" s="111">
        <f>_xll.qlInterestRateIndexMaturity(AA68,S68)</f>
        <v>51403</v>
      </c>
      <c r="U68" s="112">
        <f>_xll.qlIndexFixing('6M Monitor'!AA68,R68,TRUE,_xll.ohTrigger(Trigger,Trigger6M))</f>
        <v>1.5760000000002626E-2</v>
      </c>
      <c r="V68" s="112">
        <f>_xll.qlQuoteValue(P68,_xll.ohTrigger(Trigger,Trigger6M))</f>
        <v>1.576E-2</v>
      </c>
      <c r="W68" s="110" t="b">
        <f t="shared" si="12"/>
        <v>1</v>
      </c>
      <c r="X68" s="146">
        <f t="shared" si="9"/>
        <v>2.6263713426288859E-11</v>
      </c>
      <c r="Y68" s="50" t="b">
        <f>ABS(X68/10000)&lt;=ABS('General Settings'!$D$29)</f>
        <v>1</v>
      </c>
      <c r="AA68" s="50" t="str">
        <f>_xll.qlSwapIndex(,,O68,SettlementDays,Currency,Calendar,FixedLegTenor,FixedLegBDC,FixedLegDayCounter,Index6M,DiscountingCurve,Permanent,Trigger,ObjectOverwrite)</f>
        <v>obj_00635#0005</v>
      </c>
      <c r="AB68" s="133"/>
      <c r="AC68" s="133"/>
      <c r="AD68" s="87"/>
    </row>
    <row r="69" spans="10:30" x14ac:dyDescent="0.2">
      <c r="M69" s="50" t="s">
        <v>60</v>
      </c>
      <c r="N69" s="50"/>
      <c r="O69" s="50" t="s">
        <v>127</v>
      </c>
      <c r="P69" s="50" t="str">
        <f t="shared" si="10"/>
        <v>EURAB6E26Y_Quote</v>
      </c>
      <c r="Q69" s="122"/>
      <c r="R69" s="120">
        <f t="shared" si="11"/>
        <v>42269</v>
      </c>
      <c r="S69" s="120">
        <f>_xll.qlInterestRateIndexValueDate(AA69,R69)</f>
        <v>42271</v>
      </c>
      <c r="T69" s="120">
        <f>_xll.qlInterestRateIndexMaturity(AA69,S69)</f>
        <v>51768</v>
      </c>
      <c r="U69" s="125">
        <f>_xll.qlIndexFixing('6M Monitor'!AA69,R69,TRUE,_xll.ohTrigger(Trigger,Trigger6M))</f>
        <v>1.5779088846257699E-2</v>
      </c>
      <c r="V69" s="125">
        <f>_xll.qlQuoteValue(P69,_xll.ohTrigger(Trigger,Trigger6M))</f>
        <v>1.5780000000000002E-2</v>
      </c>
      <c r="W69" s="50" t="b">
        <f t="shared" si="12"/>
        <v>1</v>
      </c>
      <c r="X69" s="144">
        <f t="shared" si="9"/>
        <v>-9.1115374230288371E-3</v>
      </c>
      <c r="Y69" s="50" t="b">
        <f>ABS(X69/10000)&lt;=ABS('General Settings'!$D$29)</f>
        <v>1</v>
      </c>
      <c r="AA69" s="50" t="str">
        <f>_xll.qlSwapIndex(,,O69,SettlementDays,Currency,Calendar,FixedLegTenor,FixedLegBDC,FixedLegDayCounter,Index6M,DiscountingCurve,Permanent,Trigger,ObjectOverwrite)</f>
        <v>obj_0062e#0005</v>
      </c>
      <c r="AB69" s="133"/>
      <c r="AC69" s="133"/>
      <c r="AD69" s="87"/>
    </row>
    <row r="70" spans="10:30" x14ac:dyDescent="0.2">
      <c r="M70" s="50" t="s">
        <v>60</v>
      </c>
      <c r="N70" s="50"/>
      <c r="O70" s="50" t="s">
        <v>95</v>
      </c>
      <c r="P70" s="50" t="str">
        <f t="shared" si="10"/>
        <v>EURAB6E27Y_Quote</v>
      </c>
      <c r="Q70" s="122"/>
      <c r="R70" s="120">
        <f t="shared" si="11"/>
        <v>42269</v>
      </c>
      <c r="S70" s="120">
        <f>_xll.qlInterestRateIndexValueDate(AA70,R70)</f>
        <v>42271</v>
      </c>
      <c r="T70" s="120">
        <f>_xll.qlInterestRateIndexMaturity(AA70,S70)</f>
        <v>52133</v>
      </c>
      <c r="U70" s="125">
        <f>_xll.qlIndexFixing('6M Monitor'!AA70,R70,TRUE,_xll.ohTrigger(Trigger,Trigger6M))</f>
        <v>1.5792718077937494E-2</v>
      </c>
      <c r="V70" s="125">
        <f>_xll.qlQuoteValue(P70,_xll.ohTrigger(Trigger,Trigger6M))</f>
        <v>1.5789999999999998E-2</v>
      </c>
      <c r="W70" s="50" t="b">
        <f t="shared" si="12"/>
        <v>1</v>
      </c>
      <c r="X70" s="144">
        <f t="shared" si="9"/>
        <v>2.7180779374955111E-2</v>
      </c>
      <c r="Y70" s="50" t="b">
        <f>ABS(X70/10000)&lt;=ABS('General Settings'!$D$29)</f>
        <v>1</v>
      </c>
      <c r="AA70" s="50" t="str">
        <f>_xll.qlSwapIndex(,,O70,SettlementDays,Currency,Calendar,FixedLegTenor,FixedLegBDC,FixedLegDayCounter,Index6M,DiscountingCurve,Permanent,Trigger,ObjectOverwrite)</f>
        <v>obj_0063c#0005</v>
      </c>
      <c r="AB70" s="133"/>
      <c r="AC70" s="133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128</v>
      </c>
      <c r="P71" s="50" t="str">
        <f t="shared" si="10"/>
        <v>EURAB6E28Y_Quote</v>
      </c>
      <c r="Q71" s="122"/>
      <c r="R71" s="120">
        <f t="shared" si="11"/>
        <v>42269</v>
      </c>
      <c r="S71" s="120">
        <f>_xll.qlInterestRateIndexValueDate(AA71,R71)</f>
        <v>42271</v>
      </c>
      <c r="T71" s="120">
        <f>_xll.qlInterestRateIndexMaturity(AA71,S71)</f>
        <v>52498</v>
      </c>
      <c r="U71" s="125">
        <f>_xll.qlIndexFixing('6M Monitor'!AA71,R71,TRUE,_xll.ohTrigger(Trigger,Trigger6M))</f>
        <v>1.5803898081779448E-2</v>
      </c>
      <c r="V71" s="125">
        <f>_xll.qlQuoteValue(P71,_xll.ohTrigger(Trigger,Trigger6M))</f>
        <v>1.5800000000000002E-2</v>
      </c>
      <c r="W71" s="50" t="b">
        <f t="shared" si="12"/>
        <v>1</v>
      </c>
      <c r="X71" s="144">
        <f t="shared" si="9"/>
        <v>3.898081779446505E-2</v>
      </c>
      <c r="Y71" s="50" t="b">
        <f>ABS(X71/10000)&lt;=ABS('General Settings'!$D$29)</f>
        <v>1</v>
      </c>
      <c r="AA71" s="50" t="str">
        <f>_xll.qlSwapIndex(,,O71,SettlementDays,Currency,Calendar,FixedLegTenor,FixedLegBDC,FixedLegDayCounter,Index6M,DiscountingCurve,Permanent,Trigger,ObjectOverwrite)</f>
        <v>obj_00622#0005</v>
      </c>
      <c r="AB71" s="133"/>
      <c r="AC71" s="133"/>
      <c r="AD71" s="87"/>
    </row>
    <row r="72" spans="10:30" x14ac:dyDescent="0.2">
      <c r="M72" s="50" t="s">
        <v>60</v>
      </c>
      <c r="N72" s="50"/>
      <c r="O72" s="50" t="s">
        <v>129</v>
      </c>
      <c r="P72" s="50" t="str">
        <f t="shared" si="10"/>
        <v>EURAB6E29Y_Quote</v>
      </c>
      <c r="Q72" s="122"/>
      <c r="R72" s="120">
        <f t="shared" si="11"/>
        <v>42269</v>
      </c>
      <c r="S72" s="120">
        <f>_xll.qlInterestRateIndexValueDate(AA72,R72)</f>
        <v>42271</v>
      </c>
      <c r="T72" s="120">
        <f>_xll.qlInterestRateIndexMaturity(AA72,S72)</f>
        <v>52866</v>
      </c>
      <c r="U72" s="125">
        <f>_xll.qlIndexFixing('6M Monitor'!AA72,R72,TRUE,_xll.ohTrigger(Trigger,Trigger6M))</f>
        <v>1.5816446144631381E-2</v>
      </c>
      <c r="V72" s="125">
        <f>_xll.qlQuoteValue(P72,_xll.ohTrigger(Trigger,Trigger6M))</f>
        <v>1.5819999999999997E-2</v>
      </c>
      <c r="W72" s="50" t="b">
        <f t="shared" si="12"/>
        <v>1</v>
      </c>
      <c r="X72" s="144">
        <f t="shared" si="9"/>
        <v>-3.5538553686161045E-2</v>
      </c>
      <c r="Y72" s="50" t="b">
        <f>ABS(X72/10000)&lt;=ABS('General Settings'!$D$29)</f>
        <v>1</v>
      </c>
      <c r="AA72" s="50" t="str">
        <f>_xll.qlSwapIndex(,,O72,SettlementDays,Currency,Calendar,FixedLegTenor,FixedLegBDC,FixedLegDayCounter,Index6M,DiscountingCurve,Permanent,Trigger,ObjectOverwrite)</f>
        <v>obj_0062a#0005</v>
      </c>
      <c r="AB72" s="133"/>
      <c r="AC72" s="133"/>
      <c r="AD72" s="87"/>
    </row>
    <row r="73" spans="10:30" x14ac:dyDescent="0.2">
      <c r="M73" s="110" t="s">
        <v>60</v>
      </c>
      <c r="N73" s="110"/>
      <c r="O73" s="110" t="s">
        <v>96</v>
      </c>
      <c r="P73" s="110" t="str">
        <f t="shared" si="10"/>
        <v>EURAB6E30Y_Quote</v>
      </c>
      <c r="Q73" s="122"/>
      <c r="R73" s="111">
        <f t="shared" si="11"/>
        <v>42269</v>
      </c>
      <c r="S73" s="111">
        <f>_xll.qlInterestRateIndexValueDate(AA73,R73)</f>
        <v>42271</v>
      </c>
      <c r="T73" s="111">
        <f>_xll.qlInterestRateIndexMaturity(AA73,S73)</f>
        <v>53230</v>
      </c>
      <c r="U73" s="112">
        <f>_xll.qlIndexFixing('6M Monitor'!AA73,R73,TRUE,_xll.ohTrigger(Trigger,Trigger6M))</f>
        <v>1.5829999999999025E-2</v>
      </c>
      <c r="V73" s="112">
        <f>_xll.qlQuoteValue(P73,_xll.ohTrigger(Trigger,Trigger6M))</f>
        <v>1.583E-2</v>
      </c>
      <c r="W73" s="110" t="b">
        <f t="shared" si="12"/>
        <v>1</v>
      </c>
      <c r="X73" s="146">
        <f t="shared" si="9"/>
        <v>-9.7491459349896559E-12</v>
      </c>
      <c r="Y73" s="50" t="b">
        <f>ABS(X73/10000)&lt;=ABS('General Settings'!$D$29)</f>
        <v>1</v>
      </c>
      <c r="AA73" s="50" t="str">
        <f>_xll.qlSwapIndex(,,O73,SettlementDays,Currency,Calendar,FixedLegTenor,FixedLegBDC,FixedLegDayCounter,Index6M,DiscountingCurve,Permanent,Trigger,ObjectOverwrite)</f>
        <v>obj_00638#0005</v>
      </c>
      <c r="AB73" s="133"/>
      <c r="AC73" s="133"/>
      <c r="AD73" s="87"/>
    </row>
    <row r="74" spans="10:30" x14ac:dyDescent="0.2">
      <c r="M74" s="110" t="s">
        <v>60</v>
      </c>
      <c r="N74" s="110"/>
      <c r="O74" s="110" t="s">
        <v>97</v>
      </c>
      <c r="P74" s="110" t="str">
        <f t="shared" si="10"/>
        <v>EURAB6E35Y_Quote</v>
      </c>
      <c r="Q74" s="122"/>
      <c r="R74" s="111">
        <f t="shared" si="11"/>
        <v>42269</v>
      </c>
      <c r="S74" s="111">
        <f>_xll.qlInterestRateIndexValueDate(AA74,R74)</f>
        <v>42271</v>
      </c>
      <c r="T74" s="111">
        <f>_xll.qlInterestRateIndexMaturity(AA74,S74)</f>
        <v>55057</v>
      </c>
      <c r="U74" s="112">
        <f>_xll.qlIndexFixing('6M Monitor'!AA74,R74,TRUE,_xll.ohTrigger(Trigger,Trigger6M))</f>
        <v>1.5910000000008119E-2</v>
      </c>
      <c r="V74" s="112">
        <f>_xll.qlQuoteValue(P74,_xll.ohTrigger(Trigger,Trigger6M))</f>
        <v>1.5910000000000001E-2</v>
      </c>
      <c r="W74" s="110" t="b">
        <f t="shared" si="12"/>
        <v>1</v>
      </c>
      <c r="X74" s="146">
        <f t="shared" si="9"/>
        <v>8.1185058675714572E-11</v>
      </c>
      <c r="Y74" s="50" t="b">
        <f>ABS(X74/10000)&lt;=ABS('General Settings'!$D$29)</f>
        <v>1</v>
      </c>
      <c r="AA74" s="50" t="str">
        <f>_xll.qlSwapIndex(,,O74,SettlementDays,Currency,Calendar,FixedLegTenor,FixedLegBDC,FixedLegDayCounter,Index6M,DiscountingCurve,Permanent,Trigger,ObjectOverwrite)</f>
        <v>obj_00623#0005</v>
      </c>
      <c r="AB74" s="133"/>
      <c r="AC74" s="133"/>
      <c r="AD74" s="87"/>
    </row>
    <row r="75" spans="10:30" x14ac:dyDescent="0.2">
      <c r="M75" s="110" t="s">
        <v>60</v>
      </c>
      <c r="N75" s="110"/>
      <c r="O75" s="110" t="s">
        <v>98</v>
      </c>
      <c r="P75" s="110" t="str">
        <f t="shared" si="10"/>
        <v>EURAB6E40Y_Quote</v>
      </c>
      <c r="Q75" s="122"/>
      <c r="R75" s="111">
        <f t="shared" si="11"/>
        <v>42269</v>
      </c>
      <c r="S75" s="111">
        <f>_xll.qlInterestRateIndexValueDate(AA75,R75)</f>
        <v>42271</v>
      </c>
      <c r="T75" s="111">
        <f>_xll.qlInterestRateIndexMaturity(AA75,S75)</f>
        <v>56881</v>
      </c>
      <c r="U75" s="112">
        <f>_xll.qlIndexFixing('6M Monitor'!AA75,R75,TRUE,_xll.ohTrigger(Trigger,Trigger6M))</f>
        <v>1.5919999999982955E-2</v>
      </c>
      <c r="V75" s="112">
        <f>_xll.qlQuoteValue(P75,_xll.ohTrigger(Trigger,Trigger6M))</f>
        <v>1.592E-2</v>
      </c>
      <c r="W75" s="110" t="b">
        <f t="shared" si="12"/>
        <v>1</v>
      </c>
      <c r="X75" s="146">
        <f t="shared" si="9"/>
        <v>-1.7045392874948107E-10</v>
      </c>
      <c r="Y75" s="50" t="b">
        <f>ABS(X75/10000)&lt;=ABS('General Settings'!$D$29)</f>
        <v>1</v>
      </c>
      <c r="AA75" s="50" t="str">
        <f>_xll.qlSwapIndex(,,O75,SettlementDays,Currency,Calendar,FixedLegTenor,FixedLegBDC,FixedLegDayCounter,Index6M,DiscountingCurve,Permanent,Trigger,ObjectOverwrite)</f>
        <v>obj_00626#0005</v>
      </c>
      <c r="AB75" s="133"/>
      <c r="AC75" s="133"/>
      <c r="AD75" s="87"/>
    </row>
    <row r="76" spans="10:30" x14ac:dyDescent="0.2">
      <c r="M76" s="110" t="s">
        <v>60</v>
      </c>
      <c r="N76" s="110"/>
      <c r="O76" s="110" t="s">
        <v>99</v>
      </c>
      <c r="P76" s="110" t="str">
        <f t="shared" si="10"/>
        <v>EURAB6E50Y_Quote</v>
      </c>
      <c r="Q76" s="122"/>
      <c r="R76" s="111">
        <f t="shared" si="11"/>
        <v>42269</v>
      </c>
      <c r="S76" s="111">
        <f>_xll.qlInterestRateIndexValueDate(AA76,R76)</f>
        <v>42271</v>
      </c>
      <c r="T76" s="111">
        <f>_xll.qlInterestRateIndexMaturity(AA76,S76)</f>
        <v>60534</v>
      </c>
      <c r="U76" s="112">
        <f>_xll.qlIndexFixing('6M Monitor'!AA76,R76,TRUE,_xll.ohTrigger(Trigger,Trigger6M))</f>
        <v>1.5499999999992265E-2</v>
      </c>
      <c r="V76" s="112">
        <f>_xll.qlQuoteValue(P76,_xll.ohTrigger(Trigger,Trigger6M))</f>
        <v>1.55E-2</v>
      </c>
      <c r="W76" s="110" t="b">
        <f t="shared" si="12"/>
        <v>1</v>
      </c>
      <c r="X76" s="146">
        <f t="shared" si="9"/>
        <v>-7.7351319793805828E-11</v>
      </c>
      <c r="Y76" s="50" t="b">
        <f>ABS(X76/10000)&lt;=ABS('General Settings'!$D$29)</f>
        <v>1</v>
      </c>
      <c r="AA76" s="50" t="str">
        <f>_xll.qlSwapIndex(,,O76,SettlementDays,Currency,Calendar,FixedLegTenor,FixedLegBDC,FixedLegDayCounter,Index6M,DiscountingCurve,Permanent,Trigger,ObjectOverwrite)</f>
        <v>obj_0063f#0005</v>
      </c>
      <c r="AB76" s="133"/>
      <c r="AC76" s="133"/>
      <c r="AD76" s="87"/>
    </row>
    <row r="77" spans="10:30" x14ac:dyDescent="0.2">
      <c r="M77" s="114" t="s">
        <v>60</v>
      </c>
      <c r="N77" s="114"/>
      <c r="O77" s="114" t="s">
        <v>130</v>
      </c>
      <c r="P77" s="114" t="str">
        <f t="shared" si="10"/>
        <v>EURAB6E60Y_Quote</v>
      </c>
      <c r="Q77" s="124"/>
      <c r="R77" s="115">
        <f t="shared" si="11"/>
        <v>42269</v>
      </c>
      <c r="S77" s="115">
        <f>_xll.qlInterestRateIndexValueDate(AA77,R77)</f>
        <v>42271</v>
      </c>
      <c r="T77" s="115">
        <f>_xll.qlInterestRateIndexMaturity(AA77,S77)</f>
        <v>64186</v>
      </c>
      <c r="U77" s="116">
        <f>_xll.qlIndexFixing('6M Monitor'!AA77,R77,TRUE,_xll.ohTrigger(Trigger,Trigger6M))</f>
        <v>1.5350000000011282E-2</v>
      </c>
      <c r="V77" s="116">
        <f>_xll.qlQuoteValue(P77,_xll.ohTrigger(Trigger,Trigger6M))</f>
        <v>1.5350000000000001E-2</v>
      </c>
      <c r="W77" s="114" t="b">
        <f t="shared" si="12"/>
        <v>1</v>
      </c>
      <c r="X77" s="158">
        <f t="shared" si="9"/>
        <v>1.1280906764277177E-10</v>
      </c>
      <c r="Y77" s="51" t="b">
        <f>ABS(X77/10000)&lt;=ABS('General Settings'!$D$29)</f>
        <v>1</v>
      </c>
      <c r="AA77" s="50" t="str">
        <f>_xll.qlSwapIndex(,,O77,SettlementDays,Currency,Calendar,FixedLegTenor,FixedLegBDC,FixedLegDayCounter,Index6M,DiscountingCurve,Permanent,Trigger,ObjectOverwrite)</f>
        <v>obj_00630#0005</v>
      </c>
      <c r="AB77" s="133"/>
      <c r="AC77" s="133"/>
      <c r="AD77" s="87"/>
    </row>
    <row r="78" spans="10:30" x14ac:dyDescent="0.2">
      <c r="M78" s="93" t="s">
        <v>162</v>
      </c>
      <c r="N78" s="93" t="s">
        <v>33</v>
      </c>
      <c r="O78" s="93" t="s">
        <v>33</v>
      </c>
      <c r="P78" s="93" t="str">
        <f>Currency&amp;SUBSTITUTE(N78,"Y","F")&amp;O78&amp;QuoteSuffix</f>
        <v>EUR1F1Y_Quote</v>
      </c>
      <c r="Q78" s="123"/>
      <c r="R78" s="105">
        <f>_xll.qlInterestRateIndexFixingDate(AA78,S78)</f>
        <v>42635</v>
      </c>
      <c r="S78" s="105">
        <f>_xll.qlCalendarAdvance(Calendar,SettlementDate,N78,"mf",TRUE,Trigger)</f>
        <v>42639</v>
      </c>
      <c r="T78" s="105">
        <f>_xll.qlInterestRateIndexMaturity(AA78,S78)</f>
        <v>43004</v>
      </c>
      <c r="U78" s="96">
        <f>_xll.qlIndexFixing('6M Monitor'!AA78,R78,TRUE,_xll.ohTrigger(Trigger,Trigger6M))</f>
        <v>8.3573706037663189E-4</v>
      </c>
      <c r="V78" s="96">
        <f>_xll.qlQuoteValue(P78,_xll.ohTrigger(Trigger,Trigger6M))</f>
        <v>1E-3</v>
      </c>
      <c r="W78" s="93" t="b">
        <f t="shared" ref="W78" si="13">NOT(ISERROR(V78))</f>
        <v>1</v>
      </c>
      <c r="X78" s="154">
        <f t="shared" ref="X78" si="14">(U78-V78)*10000</f>
        <v>-1.6426293962336813</v>
      </c>
      <c r="Y78" s="52" t="b">
        <f>ABS(X78/10000)&lt;=ABS('General Settings'!$D$29)</f>
        <v>1</v>
      </c>
      <c r="AA78" s="52" t="str">
        <f>_xll.qlSwapIndex(,,O78,SettlementDays,Currency,Calendar,FixedLegTenor,FixedLegBDC,FixedLegDayCounter,Index6M,DiscountingCurve,Permanent,Trigger,ObjectOverwrite)</f>
        <v>obj_00747#0004</v>
      </c>
      <c r="AB78" s="52" t="str">
        <f>_xll.qlVanillaSwapFromSwapIndex(,AA78,R78)</f>
        <v>obj_00748#0010</v>
      </c>
      <c r="AC78" s="133"/>
      <c r="AD78" s="87"/>
    </row>
    <row r="79" spans="10:30" x14ac:dyDescent="0.2">
      <c r="M79" s="94" t="s">
        <v>162</v>
      </c>
      <c r="N79" s="94" t="s">
        <v>33</v>
      </c>
      <c r="O79" s="94" t="s">
        <v>82</v>
      </c>
      <c r="P79" s="94" t="str">
        <f>Currency&amp;SUBSTITUTE(N79,"Y","F")&amp;O79&amp;QuoteSuffix</f>
        <v>EUR1F2Y_Quote</v>
      </c>
      <c r="Q79" s="122"/>
      <c r="R79" s="106">
        <f>_xll.qlInterestRateIndexFixingDate(AA79,S79)</f>
        <v>42635</v>
      </c>
      <c r="S79" s="106">
        <f>_xll.qlCalendarAdvance(Calendar,SettlementDate,N79,"mf",TRUE,Trigger)</f>
        <v>42639</v>
      </c>
      <c r="T79" s="106">
        <f>_xll.qlInterestRateIndexMaturity(AA79,S79)</f>
        <v>43369</v>
      </c>
      <c r="U79" s="97">
        <f>_xll.qlIndexFixing('6M Monitor'!AA79,R79,TRUE,_xll.ohTrigger(Trigger,Trigger6M))</f>
        <v>1.8122071527743337E-3</v>
      </c>
      <c r="V79" s="97">
        <f>_xll.qlQuoteValue(P79,_xll.ohTrigger(Trigger,Trigger6M))</f>
        <v>1.7899999999999999E-3</v>
      </c>
      <c r="W79" s="94" t="b">
        <f t="shared" ref="W79:W142" si="15">NOT(ISERROR(V79))</f>
        <v>1</v>
      </c>
      <c r="X79" s="153">
        <f>(U79-V79)*10000</f>
        <v>0.22207152774333766</v>
      </c>
      <c r="Y79" s="50" t="b">
        <f>ABS(X79/10000)&lt;=ABS('General Settings'!$D$29)</f>
        <v>1</v>
      </c>
      <c r="AA79" s="50" t="str">
        <f>_xll.qlSwapIndex(,,O79,SettlementDays,Currency,Calendar,FixedLegTenor,FixedLegBDC,FixedLegDayCounter,Index6M,DiscountingCurve,Permanent,Trigger,ObjectOverwrite)</f>
        <v>obj_00749#0003</v>
      </c>
      <c r="AB79" s="50" t="str">
        <f>_xll.qlVanillaSwapFromSwapIndex(,AA79,R79)</f>
        <v>obj_008e5#0004</v>
      </c>
      <c r="AC79" s="133"/>
      <c r="AD79" s="87"/>
    </row>
    <row r="80" spans="10:30" x14ac:dyDescent="0.2">
      <c r="M80" s="94" t="s">
        <v>162</v>
      </c>
      <c r="N80" s="94" t="s">
        <v>33</v>
      </c>
      <c r="O80" s="94" t="s">
        <v>83</v>
      </c>
      <c r="P80" s="94" t="str">
        <f>Currency&amp;SUBSTITUTE(N80,"Y","F")&amp;O80&amp;QuoteSuffix</f>
        <v>EUR1F3Y_Quote</v>
      </c>
      <c r="Q80" s="122"/>
      <c r="R80" s="106">
        <f>_xll.qlInterestRateIndexFixingDate(AA80,S80)</f>
        <v>42635</v>
      </c>
      <c r="S80" s="106">
        <f>_xll.qlCalendarAdvance(Calendar,SettlementDate,N80,"mf",TRUE,Trigger)</f>
        <v>42639</v>
      </c>
      <c r="T80" s="106">
        <f>_xll.qlInterestRateIndexMaturity(AA80,S80)</f>
        <v>43734</v>
      </c>
      <c r="U80" s="97">
        <f>_xll.qlIndexFixing('6M Monitor'!AA80,R80,TRUE,_xll.ohTrigger(Trigger,Trigger6M))</f>
        <v>3.1037427505694196E-3</v>
      </c>
      <c r="V80" s="97">
        <f>_xll.qlQuoteValue(P80,_xll.ohTrigger(Trigger,Trigger6M))</f>
        <v>3.0999999999999999E-3</v>
      </c>
      <c r="W80" s="94" t="b">
        <f t="shared" si="15"/>
        <v>1</v>
      </c>
      <c r="X80" s="153">
        <f t="shared" ref="X79:X142" si="16">(U80-V80)*10000</f>
        <v>3.7427505694197054E-2</v>
      </c>
      <c r="Y80" s="50" t="b">
        <f>ABS(X80/10000)&lt;=ABS('General Settings'!$D$29)</f>
        <v>1</v>
      </c>
      <c r="AA80" s="50" t="str">
        <f>_xll.qlSwapIndex(,,O80,SettlementDays,Currency,Calendar,FixedLegTenor,FixedLegBDC,FixedLegDayCounter,Index6M,DiscountingCurve,Permanent,Trigger,ObjectOverwrite)</f>
        <v>obj_007ad#0003</v>
      </c>
      <c r="AB80" s="50" t="str">
        <f>_xll.qlVanillaSwapFromSwapIndex(,AA80,R80)</f>
        <v>obj_008ec#0004</v>
      </c>
      <c r="AC80" s="133"/>
      <c r="AD80" s="87"/>
    </row>
    <row r="81" spans="13:30" x14ac:dyDescent="0.2">
      <c r="M81" s="94" t="s">
        <v>162</v>
      </c>
      <c r="N81" s="94" t="s">
        <v>33</v>
      </c>
      <c r="O81" s="94" t="s">
        <v>84</v>
      </c>
      <c r="P81" s="94" t="str">
        <f>Currency&amp;SUBSTITUTE(N81,"Y","F")&amp;O81&amp;QuoteSuffix</f>
        <v>EUR1F4Y_Quote</v>
      </c>
      <c r="Q81" s="122"/>
      <c r="R81" s="106">
        <f>_xll.qlInterestRateIndexFixingDate(AA81,S81)</f>
        <v>42635</v>
      </c>
      <c r="S81" s="106">
        <f>_xll.qlCalendarAdvance(Calendar,SettlementDate,N81,"mf",TRUE,Trigger)</f>
        <v>42639</v>
      </c>
      <c r="T81" s="106">
        <f>_xll.qlInterestRateIndexMaturity(AA81,S81)</f>
        <v>44102</v>
      </c>
      <c r="U81" s="97">
        <f>_xll.qlIndexFixing('6M Monitor'!AA81,R81,TRUE,_xll.ohTrigger(Trigger,Trigger6M))</f>
        <v>4.5289260603798781E-3</v>
      </c>
      <c r="V81" s="97">
        <f>_xll.qlQuoteValue(P81,_xll.ohTrigger(Trigger,Trigger6M))</f>
        <v>4.5099999999999993E-3</v>
      </c>
      <c r="W81" s="94" t="b">
        <f t="shared" si="15"/>
        <v>1</v>
      </c>
      <c r="X81" s="153">
        <f t="shared" si="16"/>
        <v>0.18926060379878887</v>
      </c>
      <c r="Y81" s="50" t="b">
        <f>ABS(X81/10000)&lt;=ABS('General Settings'!$D$29)</f>
        <v>1</v>
      </c>
      <c r="AA81" s="50" t="str">
        <f>_xll.qlSwapIndex(,,O81,SettlementDays,Currency,Calendar,FixedLegTenor,FixedLegBDC,FixedLegDayCounter,Index6M,DiscountingCurve,Permanent,Trigger,ObjectOverwrite)</f>
        <v>obj_0081f#0003</v>
      </c>
      <c r="AB81" s="50" t="str">
        <f>_xll.qlVanillaSwapFromSwapIndex(,AA81,R81)</f>
        <v>obj_00994#0004</v>
      </c>
      <c r="AC81" s="133"/>
      <c r="AD81" s="87"/>
    </row>
    <row r="82" spans="13:30" x14ac:dyDescent="0.2">
      <c r="M82" s="94" t="s">
        <v>162</v>
      </c>
      <c r="N82" s="94" t="s">
        <v>33</v>
      </c>
      <c r="O82" s="94" t="s">
        <v>85</v>
      </c>
      <c r="P82" s="94" t="str">
        <f>Currency&amp;SUBSTITUTE(N82,"Y","F")&amp;O82&amp;QuoteSuffix</f>
        <v>EUR1F5Y_Quote</v>
      </c>
      <c r="Q82" s="122"/>
      <c r="R82" s="106">
        <f>_xll.qlInterestRateIndexFixingDate(AA82,S82)</f>
        <v>42635</v>
      </c>
      <c r="S82" s="106">
        <f>_xll.qlCalendarAdvance(Calendar,SettlementDate,N82,"mf",TRUE,Trigger)</f>
        <v>42639</v>
      </c>
      <c r="T82" s="106">
        <f>_xll.qlInterestRateIndexMaturity(AA82,S82)</f>
        <v>44466</v>
      </c>
      <c r="U82" s="97">
        <f>_xll.qlIndexFixing('6M Monitor'!AA82,R82,TRUE,_xll.ohTrigger(Trigger,Trigger6M))</f>
        <v>6.005284962759103E-3</v>
      </c>
      <c r="V82" s="97">
        <f>_xll.qlQuoteValue(P82,_xll.ohTrigger(Trigger,Trigger6M))</f>
        <v>5.9899999999999997E-3</v>
      </c>
      <c r="W82" s="94" t="b">
        <f t="shared" si="15"/>
        <v>1</v>
      </c>
      <c r="X82" s="153">
        <f t="shared" si="16"/>
        <v>0.15284962759103299</v>
      </c>
      <c r="Y82" s="50" t="b">
        <f>ABS(X82/10000)&lt;=ABS('General Settings'!$D$29)</f>
        <v>1</v>
      </c>
      <c r="AA82" s="50" t="str">
        <f>_xll.qlSwapIndex(,,O82,SettlementDays,Currency,Calendar,FixedLegTenor,FixedLegBDC,FixedLegDayCounter,Index6M,DiscountingCurve,Permanent,Trigger,ObjectOverwrite)</f>
        <v>obj_00834#0003</v>
      </c>
      <c r="AB82" s="50" t="str">
        <f>_xll.qlVanillaSwapFromSwapIndex(,AA82,R82)</f>
        <v>obj_00972#0004</v>
      </c>
      <c r="AC82" s="133"/>
      <c r="AD82" s="87"/>
    </row>
    <row r="83" spans="13:30" x14ac:dyDescent="0.2">
      <c r="M83" s="94" t="s">
        <v>162</v>
      </c>
      <c r="N83" s="94" t="s">
        <v>33</v>
      </c>
      <c r="O83" s="94" t="s">
        <v>86</v>
      </c>
      <c r="P83" s="94" t="str">
        <f>Currency&amp;SUBSTITUTE(N83,"Y","F")&amp;O83&amp;QuoteSuffix</f>
        <v>EUR1F6Y_Quote</v>
      </c>
      <c r="Q83" s="122"/>
      <c r="R83" s="106">
        <f>_xll.qlInterestRateIndexFixingDate(AA83,S83)</f>
        <v>42635</v>
      </c>
      <c r="S83" s="106">
        <f>_xll.qlCalendarAdvance(Calendar,SettlementDate,N83,"mf",TRUE,Trigger)</f>
        <v>42639</v>
      </c>
      <c r="T83" s="106">
        <f>_xll.qlInterestRateIndexMaturity(AA83,S83)</f>
        <v>44830</v>
      </c>
      <c r="U83" s="97">
        <f>_xll.qlIndexFixing('6M Monitor'!AA83,R83,TRUE,_xll.ohTrigger(Trigger,Trigger6M))</f>
        <v>7.4615313861676738E-3</v>
      </c>
      <c r="V83" s="97">
        <f>_xll.qlQuoteValue(P83,_xll.ohTrigger(Trigger,Trigger6M))</f>
        <v>7.4700000000000001E-3</v>
      </c>
      <c r="W83" s="94" t="b">
        <f t="shared" si="15"/>
        <v>1</v>
      </c>
      <c r="X83" s="153">
        <f t="shared" si="16"/>
        <v>-8.4686138323263049E-2</v>
      </c>
      <c r="Y83" s="50" t="b">
        <f>ABS(X83/10000)&lt;=ABS('General Settings'!$D$29)</f>
        <v>1</v>
      </c>
      <c r="AA83" s="50" t="str">
        <f>_xll.qlSwapIndex(,,O83,SettlementDays,Currency,Calendar,FixedLegTenor,FixedLegBDC,FixedLegDayCounter,Index6M,DiscountingCurve,Permanent,Trigger,ObjectOverwrite)</f>
        <v>obj_0074a#0003</v>
      </c>
      <c r="AB83" s="50" t="str">
        <f>_xll.qlVanillaSwapFromSwapIndex(,AA83,R83)</f>
        <v>obj_008ba#0004</v>
      </c>
      <c r="AC83" s="133"/>
      <c r="AD83" s="87"/>
    </row>
    <row r="84" spans="13:30" x14ac:dyDescent="0.2">
      <c r="M84" s="94" t="s">
        <v>162</v>
      </c>
      <c r="N84" s="94" t="s">
        <v>33</v>
      </c>
      <c r="O84" s="94" t="s">
        <v>87</v>
      </c>
      <c r="P84" s="94" t="str">
        <f>Currency&amp;SUBSTITUTE(N84,"Y","F")&amp;O84&amp;QuoteSuffix</f>
        <v>EUR1F7Y_Quote</v>
      </c>
      <c r="Q84" s="122"/>
      <c r="R84" s="106">
        <f>_xll.qlInterestRateIndexFixingDate(AA84,S84)</f>
        <v>42635</v>
      </c>
      <c r="S84" s="106">
        <f>_xll.qlCalendarAdvance(Calendar,SettlementDate,N84,"mf",TRUE,Trigger)</f>
        <v>42639</v>
      </c>
      <c r="T84" s="106">
        <f>_xll.qlInterestRateIndexMaturity(AA84,S84)</f>
        <v>45195</v>
      </c>
      <c r="U84" s="97">
        <f>_xll.qlIndexFixing('6M Monitor'!AA84,R84,TRUE,_xll.ohTrigger(Trigger,Trigger6M))</f>
        <v>8.8576871883924938E-3</v>
      </c>
      <c r="V84" s="97">
        <f>_xll.qlQuoteValue(P84,_xll.ohTrigger(Trigger,Trigger6M))</f>
        <v>8.8699999999999994E-3</v>
      </c>
      <c r="W84" s="94" t="b">
        <f t="shared" si="15"/>
        <v>1</v>
      </c>
      <c r="X84" s="153">
        <f t="shared" si="16"/>
        <v>-0.12312811607505594</v>
      </c>
      <c r="Y84" s="50" t="b">
        <f>ABS(X84/10000)&lt;=ABS('General Settings'!$D$29)</f>
        <v>1</v>
      </c>
      <c r="AA84" s="50" t="str">
        <f>_xll.qlSwapIndex(,,O84,SettlementDays,Currency,Calendar,FixedLegTenor,FixedLegBDC,FixedLegDayCounter,Index6M,DiscountingCurve,Permanent,Trigger,ObjectOverwrite)</f>
        <v>obj_007db#0003</v>
      </c>
      <c r="AB84" s="50" t="str">
        <f>_xll.qlVanillaSwapFromSwapIndex(,AA84,R84)</f>
        <v>obj_008b9#0004</v>
      </c>
      <c r="AC84" s="133"/>
      <c r="AD84" s="87"/>
    </row>
    <row r="85" spans="13:30" x14ac:dyDescent="0.2">
      <c r="M85" s="94" t="s">
        <v>162</v>
      </c>
      <c r="N85" s="94" t="s">
        <v>33</v>
      </c>
      <c r="O85" s="94" t="s">
        <v>88</v>
      </c>
      <c r="P85" s="94" t="str">
        <f>Currency&amp;SUBSTITUTE(N85,"Y","F")&amp;O85&amp;QuoteSuffix</f>
        <v>EUR1F8Y_Quote</v>
      </c>
      <c r="Q85" s="122"/>
      <c r="R85" s="106">
        <f>_xll.qlInterestRateIndexFixingDate(AA85,S85)</f>
        <v>42635</v>
      </c>
      <c r="S85" s="106">
        <f>_xll.qlCalendarAdvance(Calendar,SettlementDate,N85,"mf",TRUE,Trigger)</f>
        <v>42639</v>
      </c>
      <c r="T85" s="106">
        <f>_xll.qlInterestRateIndexMaturity(AA85,S85)</f>
        <v>45561</v>
      </c>
      <c r="U85" s="97">
        <f>_xll.qlIndexFixing('6M Monitor'!AA85,R85,TRUE,_xll.ohTrigger(Trigger,Trigger6M))</f>
        <v>1.0107070322264697E-2</v>
      </c>
      <c r="V85" s="97">
        <f>_xll.qlQuoteValue(P85,_xll.ohTrigger(Trigger,Trigger6M))</f>
        <v>1.0109999999999999E-2</v>
      </c>
      <c r="W85" s="94" t="b">
        <f t="shared" si="15"/>
        <v>1</v>
      </c>
      <c r="X85" s="153">
        <f t="shared" si="16"/>
        <v>-2.9296777353023801E-2</v>
      </c>
      <c r="Y85" s="50" t="b">
        <f>ABS(X85/10000)&lt;=ABS('General Settings'!$D$29)</f>
        <v>1</v>
      </c>
      <c r="AA85" s="50" t="str">
        <f>_xll.qlSwapIndex(,,O85,SettlementDays,Currency,Calendar,FixedLegTenor,FixedLegBDC,FixedLegDayCounter,Index6M,DiscountingCurve,Permanent,Trigger,ObjectOverwrite)</f>
        <v>obj_00820#0003</v>
      </c>
      <c r="AB85" s="50" t="str">
        <f>_xll.qlVanillaSwapFromSwapIndex(,AA85,R85)</f>
        <v>obj_008c1#0004</v>
      </c>
      <c r="AC85" s="133"/>
      <c r="AD85" s="87"/>
    </row>
    <row r="86" spans="13:30" x14ac:dyDescent="0.2">
      <c r="M86" s="94" t="s">
        <v>162</v>
      </c>
      <c r="N86" s="94" t="s">
        <v>33</v>
      </c>
      <c r="O86" s="94" t="s">
        <v>89</v>
      </c>
      <c r="P86" s="94" t="str">
        <f>Currency&amp;SUBSTITUTE(N86,"Y","F")&amp;O86&amp;QuoteSuffix</f>
        <v>EUR1F9Y_Quote</v>
      </c>
      <c r="Q86" s="122"/>
      <c r="R86" s="106">
        <f>_xll.qlInterestRateIndexFixingDate(AA86,S86)</f>
        <v>42635</v>
      </c>
      <c r="S86" s="106">
        <f>_xll.qlCalendarAdvance(Calendar,SettlementDate,N86,"mf",TRUE,Trigger)</f>
        <v>42639</v>
      </c>
      <c r="T86" s="106">
        <f>_xll.qlInterestRateIndexMaturity(AA86,S86)</f>
        <v>45926</v>
      </c>
      <c r="U86" s="97">
        <f>_xll.qlIndexFixing('6M Monitor'!AA86,R86,TRUE,_xll.ohTrigger(Trigger,Trigger6M))</f>
        <v>1.119315093550971E-2</v>
      </c>
      <c r="V86" s="97">
        <f>_xll.qlQuoteValue(P86,_xll.ohTrigger(Trigger,Trigger6M))</f>
        <v>1.1200000000000002E-2</v>
      </c>
      <c r="W86" s="94" t="b">
        <f t="shared" si="15"/>
        <v>1</v>
      </c>
      <c r="X86" s="153">
        <f t="shared" si="16"/>
        <v>-6.8490644902913234E-2</v>
      </c>
      <c r="Y86" s="50" t="b">
        <f>ABS(X86/10000)&lt;=ABS('General Settings'!$D$29)</f>
        <v>1</v>
      </c>
      <c r="AA86" s="50" t="str">
        <f>_xll.qlSwapIndex(,,O86,SettlementDays,Currency,Calendar,FixedLegTenor,FixedLegBDC,FixedLegDayCounter,Index6M,DiscountingCurve,Permanent,Trigger,ObjectOverwrite)</f>
        <v>obj_00835#0003</v>
      </c>
      <c r="AB86" s="50" t="str">
        <f>_xll.qlVanillaSwapFromSwapIndex(,AA86,R86)</f>
        <v>obj_008cf#0004</v>
      </c>
      <c r="AC86" s="133"/>
      <c r="AD86" s="87"/>
    </row>
    <row r="87" spans="13:30" x14ac:dyDescent="0.2">
      <c r="M87" s="94" t="s">
        <v>162</v>
      </c>
      <c r="N87" s="94" t="s">
        <v>33</v>
      </c>
      <c r="O87" s="94" t="s">
        <v>90</v>
      </c>
      <c r="P87" s="94" t="str">
        <f>Currency&amp;SUBSTITUTE(N87,"Y","F")&amp;O87&amp;QuoteSuffix</f>
        <v>EUR1F10Y_Quote</v>
      </c>
      <c r="Q87" s="122"/>
      <c r="R87" s="106">
        <f>_xll.qlInterestRateIndexFixingDate(AA87,S87)</f>
        <v>42635</v>
      </c>
      <c r="S87" s="106">
        <f>_xll.qlCalendarAdvance(Calendar,SettlementDate,N87,"mf",TRUE,Trigger)</f>
        <v>42639</v>
      </c>
      <c r="T87" s="106">
        <f>_xll.qlInterestRateIndexMaturity(AA87,S87)</f>
        <v>46293</v>
      </c>
      <c r="U87" s="97">
        <f>_xll.qlIndexFixing('6M Monitor'!AA87,R87,TRUE,_xll.ohTrigger(Trigger,Trigger6M))</f>
        <v>1.2170138243621788E-2</v>
      </c>
      <c r="V87" s="97">
        <f>_xll.qlQuoteValue(P87,_xll.ohTrigger(Trigger,Trigger6M))</f>
        <v>1.218E-2</v>
      </c>
      <c r="W87" s="94" t="b">
        <f t="shared" si="15"/>
        <v>1</v>
      </c>
      <c r="X87" s="153">
        <f t="shared" si="16"/>
        <v>-9.8617563782116974E-2</v>
      </c>
      <c r="Y87" s="50" t="b">
        <f>ABS(X87/10000)&lt;=ABS('General Settings'!$D$29)</f>
        <v>1</v>
      </c>
      <c r="AA87" s="50" t="str">
        <f>_xll.qlSwapIndex(,,O87,SettlementDays,Currency,Calendar,FixedLegTenor,FixedLegBDC,FixedLegDayCounter,Index6M,DiscountingCurve,Permanent,Trigger,ObjectOverwrite)</f>
        <v>obj_0074b#0003</v>
      </c>
      <c r="AB87" s="50" t="str">
        <f>_xll.qlVanillaSwapFromSwapIndex(,AA87,R87)</f>
        <v>obj_008e9#0004</v>
      </c>
      <c r="AC87" s="133"/>
      <c r="AD87" s="87"/>
    </row>
    <row r="88" spans="13:30" x14ac:dyDescent="0.2">
      <c r="M88" s="94" t="s">
        <v>162</v>
      </c>
      <c r="N88" s="94" t="s">
        <v>33</v>
      </c>
      <c r="O88" s="94" t="s">
        <v>116</v>
      </c>
      <c r="P88" s="94" t="str">
        <f>Currency&amp;SUBSTITUTE(N88,"Y","F")&amp;O88&amp;QuoteSuffix</f>
        <v>EUR1F11Y_Quote</v>
      </c>
      <c r="Q88" s="122"/>
      <c r="R88" s="106">
        <f>_xll.qlInterestRateIndexFixingDate(AA88,S88)</f>
        <v>42635</v>
      </c>
      <c r="S88" s="106">
        <f>_xll.qlCalendarAdvance(Calendar,SettlementDate,N88,"mf",TRUE,Trigger)</f>
        <v>42639</v>
      </c>
      <c r="T88" s="106">
        <f>_xll.qlInterestRateIndexMaturity(AA88,S88)</f>
        <v>46657</v>
      </c>
      <c r="U88" s="97">
        <f>_xll.qlIndexFixing('6M Monitor'!AA88,R88,TRUE,_xll.ohTrigger(Trigger,Trigger6M))</f>
        <v>1.3019368285624541E-2</v>
      </c>
      <c r="V88" s="97">
        <f>_xll.qlQuoteValue(P88,_xll.ohTrigger(Trigger,Trigger6M))</f>
        <v>1.302E-2</v>
      </c>
      <c r="W88" s="94" t="b">
        <f t="shared" si="15"/>
        <v>1</v>
      </c>
      <c r="X88" s="153">
        <f t="shared" si="16"/>
        <v>-6.3171437545903042E-3</v>
      </c>
      <c r="Y88" s="50" t="b">
        <f>ABS(X88/10000)&lt;=ABS('General Settings'!$D$29)</f>
        <v>1</v>
      </c>
      <c r="AA88" s="50" t="str">
        <f>_xll.qlSwapIndex(,,O88,SettlementDays,Currency,Calendar,FixedLegTenor,FixedLegBDC,FixedLegDayCounter,Index6M,DiscountingCurve,Permanent,Trigger,ObjectOverwrite)</f>
        <v>obj_007dc#0003</v>
      </c>
      <c r="AB88" s="50" t="str">
        <f>_xll.qlVanillaSwapFromSwapIndex(,AA88,R88)</f>
        <v>obj_008ee#0004</v>
      </c>
      <c r="AC88" s="133"/>
      <c r="AD88" s="87"/>
    </row>
    <row r="89" spans="13:30" x14ac:dyDescent="0.2">
      <c r="M89" s="94" t="s">
        <v>162</v>
      </c>
      <c r="N89" s="94" t="s">
        <v>33</v>
      </c>
      <c r="O89" s="94" t="s">
        <v>91</v>
      </c>
      <c r="P89" s="94" t="str">
        <f>Currency&amp;SUBSTITUTE(N89,"Y","F")&amp;O89&amp;QuoteSuffix</f>
        <v>EUR1F12Y_Quote</v>
      </c>
      <c r="Q89" s="122"/>
      <c r="R89" s="106">
        <f>_xll.qlInterestRateIndexFixingDate(AA89,S89)</f>
        <v>42635</v>
      </c>
      <c r="S89" s="106">
        <f>_xll.qlCalendarAdvance(Calendar,SettlementDate,N89,"mf",TRUE,Trigger)</f>
        <v>42639</v>
      </c>
      <c r="T89" s="106">
        <f>_xll.qlInterestRateIndexMaturity(AA89,S89)</f>
        <v>47022</v>
      </c>
      <c r="U89" s="97">
        <f>_xll.qlIndexFixing('6M Monitor'!AA89,R89,TRUE,_xll.ohTrigger(Trigger,Trigger6M))</f>
        <v>1.3746719747567875E-2</v>
      </c>
      <c r="V89" s="97">
        <f>_xll.qlQuoteValue(P89,_xll.ohTrigger(Trigger,Trigger6M))</f>
        <v>1.376E-2</v>
      </c>
      <c r="W89" s="94" t="b">
        <f t="shared" si="15"/>
        <v>1</v>
      </c>
      <c r="X89" s="153">
        <f t="shared" si="16"/>
        <v>-0.13280252432124745</v>
      </c>
      <c r="Y89" s="50" t="b">
        <f>ABS(X89/10000)&lt;=ABS('General Settings'!$D$29)</f>
        <v>1</v>
      </c>
      <c r="AA89" s="50" t="str">
        <f>_xll.qlSwapIndex(,,O89,SettlementDays,Currency,Calendar,FixedLegTenor,FixedLegBDC,FixedLegDayCounter,Index6M,DiscountingCurve,Permanent,Trigger,ObjectOverwrite)</f>
        <v>obj_00821#0003</v>
      </c>
      <c r="AB89" s="50" t="str">
        <f>_xll.qlVanillaSwapFromSwapIndex(,AA89,R89)</f>
        <v>obj_0098d#0004</v>
      </c>
      <c r="AC89" s="133"/>
      <c r="AD89" s="87"/>
    </row>
    <row r="90" spans="13:30" x14ac:dyDescent="0.2">
      <c r="M90" s="94" t="s">
        <v>162</v>
      </c>
      <c r="N90" s="94" t="s">
        <v>33</v>
      </c>
      <c r="O90" s="94" t="s">
        <v>117</v>
      </c>
      <c r="P90" s="94" t="str">
        <f>Currency&amp;SUBSTITUTE(N90,"Y","F")&amp;O90&amp;QuoteSuffix</f>
        <v>EUR1F13Y_Quote</v>
      </c>
      <c r="Q90" s="122"/>
      <c r="R90" s="106">
        <f>_xll.qlInterestRateIndexFixingDate(AA90,S90)</f>
        <v>42635</v>
      </c>
      <c r="S90" s="106">
        <f>_xll.qlCalendarAdvance(Calendar,SettlementDate,N90,"mf",TRUE,Trigger)</f>
        <v>42639</v>
      </c>
      <c r="T90" s="106">
        <f>_xll.qlInterestRateIndexMaturity(AA90,S90)</f>
        <v>47387</v>
      </c>
      <c r="U90" s="97">
        <f>_xll.qlIndexFixing('6M Monitor'!AA90,R90,TRUE,_xll.ohTrigger(Trigger,Trigger6M))</f>
        <v>1.435725711566165E-2</v>
      </c>
      <c r="V90" s="97">
        <f>_xll.qlQuoteValue(P90,_xll.ohTrigger(Trigger,Trigger6M))</f>
        <v>1.436E-2</v>
      </c>
      <c r="W90" s="94" t="b">
        <f t="shared" si="15"/>
        <v>1</v>
      </c>
      <c r="X90" s="153">
        <f t="shared" si="16"/>
        <v>-2.7428843383490997E-2</v>
      </c>
      <c r="Y90" s="50" t="b">
        <f>ABS(X90/10000)&lt;=ABS('General Settings'!$D$29)</f>
        <v>1</v>
      </c>
      <c r="AA90" s="50" t="str">
        <f>_xll.qlSwapIndex(,,O90,SettlementDays,Currency,Calendar,FixedLegTenor,FixedLegBDC,FixedLegDayCounter,Index6M,DiscountingCurve,Permanent,Trigger,ObjectOverwrite)</f>
        <v>obj_00836#0003</v>
      </c>
      <c r="AB90" s="50" t="str">
        <f>_xll.qlVanillaSwapFromSwapIndex(,AA90,R90)</f>
        <v>obj_00977#0004</v>
      </c>
      <c r="AC90" s="133"/>
      <c r="AD90" s="87"/>
    </row>
    <row r="91" spans="13:30" x14ac:dyDescent="0.2">
      <c r="M91" s="94" t="s">
        <v>162</v>
      </c>
      <c r="N91" s="94" t="s">
        <v>33</v>
      </c>
      <c r="O91" s="94" t="s">
        <v>118</v>
      </c>
      <c r="P91" s="94" t="str">
        <f>Currency&amp;SUBSTITUTE(N91,"Y","F")&amp;O91&amp;QuoteSuffix</f>
        <v>EUR1F14Y_Quote</v>
      </c>
      <c r="Q91" s="122"/>
      <c r="R91" s="106">
        <f>_xll.qlInterestRateIndexFixingDate(AA91,S91)</f>
        <v>42635</v>
      </c>
      <c r="S91" s="106">
        <f>_xll.qlCalendarAdvance(Calendar,SettlementDate,N91,"mf",TRUE,Trigger)</f>
        <v>42639</v>
      </c>
      <c r="T91" s="106">
        <f>_xll.qlInterestRateIndexMaturity(AA91,S91)</f>
        <v>47752</v>
      </c>
      <c r="U91" s="97">
        <f>_xll.qlIndexFixing('6M Monitor'!AA91,R91,TRUE,_xll.ohTrigger(Trigger,Trigger6M))</f>
        <v>1.4867901341467172E-2</v>
      </c>
      <c r="V91" s="97">
        <f>_xll.qlQuoteValue(P91,_xll.ohTrigger(Trigger,Trigger6M))</f>
        <v>1.4879999999999999E-2</v>
      </c>
      <c r="W91" s="94" t="b">
        <f t="shared" si="15"/>
        <v>1</v>
      </c>
      <c r="X91" s="153">
        <f t="shared" si="16"/>
        <v>-0.12098658532827544</v>
      </c>
      <c r="Y91" s="50" t="b">
        <f>ABS(X91/10000)&lt;=ABS('General Settings'!$D$29)</f>
        <v>1</v>
      </c>
      <c r="AA91" s="50" t="str">
        <f>_xll.qlSwapIndex(,,O91,SettlementDays,Currency,Calendar,FixedLegTenor,FixedLegBDC,FixedLegDayCounter,Index6M,DiscountingCurve,Permanent,Trigger,ObjectOverwrite)</f>
        <v>obj_0074c#0003</v>
      </c>
      <c r="AB91" s="50" t="str">
        <f>_xll.qlVanillaSwapFromSwapIndex(,AA91,R91)</f>
        <v>obj_008bc#0004</v>
      </c>
      <c r="AC91" s="133"/>
      <c r="AD91" s="87"/>
    </row>
    <row r="92" spans="13:30" x14ac:dyDescent="0.2">
      <c r="M92" s="94" t="s">
        <v>162</v>
      </c>
      <c r="N92" s="94" t="s">
        <v>33</v>
      </c>
      <c r="O92" s="94" t="s">
        <v>92</v>
      </c>
      <c r="P92" s="94" t="str">
        <f>Currency&amp;SUBSTITUTE(N92,"Y","F")&amp;O92&amp;QuoteSuffix</f>
        <v>EUR1F15Y_Quote</v>
      </c>
      <c r="Q92" s="122"/>
      <c r="R92" s="106">
        <f>_xll.qlInterestRateIndexFixingDate(AA92,S92)</f>
        <v>42635</v>
      </c>
      <c r="S92" s="106">
        <f>_xll.qlCalendarAdvance(Calendar,SettlementDate,N92,"mf",TRUE,Trigger)</f>
        <v>42639</v>
      </c>
      <c r="T92" s="106">
        <f>_xll.qlInterestRateIndexMaturity(AA92,S92)</f>
        <v>48117</v>
      </c>
      <c r="U92" s="97">
        <f>_xll.qlIndexFixing('6M Monitor'!AA92,R92,TRUE,_xll.ohTrigger(Trigger,Trigger6M))</f>
        <v>1.5289760651540515E-2</v>
      </c>
      <c r="V92" s="97">
        <f>_xll.qlQuoteValue(P92,_xll.ohTrigger(Trigger,Trigger6M))</f>
        <v>1.5300000000000001E-2</v>
      </c>
      <c r="W92" s="94" t="b">
        <f t="shared" si="15"/>
        <v>1</v>
      </c>
      <c r="X92" s="153">
        <f t="shared" si="16"/>
        <v>-0.10239348459485653</v>
      </c>
      <c r="Y92" s="50" t="b">
        <f>ABS(X92/10000)&lt;=ABS('General Settings'!$D$29)</f>
        <v>1</v>
      </c>
      <c r="AA92" s="50" t="str">
        <f>_xll.qlSwapIndex(,,O92,SettlementDays,Currency,Calendar,FixedLegTenor,FixedLegBDC,FixedLegDayCounter,Index6M,DiscountingCurve,Permanent,Trigger,ObjectOverwrite)</f>
        <v>obj_007dd#0003</v>
      </c>
      <c r="AB92" s="50" t="str">
        <f>_xll.qlVanillaSwapFromSwapIndex(,AA92,R92)</f>
        <v>obj_008b6#0004</v>
      </c>
      <c r="AC92" s="133"/>
      <c r="AD92" s="87"/>
    </row>
    <row r="93" spans="13:30" x14ac:dyDescent="0.2">
      <c r="M93" s="94" t="s">
        <v>162</v>
      </c>
      <c r="N93" s="94" t="s">
        <v>33</v>
      </c>
      <c r="O93" s="94" t="s">
        <v>93</v>
      </c>
      <c r="P93" s="94" t="str">
        <f>Currency&amp;SUBSTITUTE(N93,"Y","F")&amp;O93&amp;QuoteSuffix</f>
        <v>EUR1F20Y_Quote</v>
      </c>
      <c r="Q93" s="122"/>
      <c r="R93" s="106">
        <f>_xll.qlInterestRateIndexFixingDate(AA93,S93)</f>
        <v>42635</v>
      </c>
      <c r="S93" s="106">
        <f>_xll.qlCalendarAdvance(Calendar,SettlementDate,N93,"mf",TRUE,Trigger)</f>
        <v>42639</v>
      </c>
      <c r="T93" s="106">
        <f>_xll.qlInterestRateIndexMaturity(AA93,S93)</f>
        <v>49944</v>
      </c>
      <c r="U93" s="97">
        <f>_xll.qlIndexFixing('6M Monitor'!AA93,R93,TRUE,_xll.ohTrigger(Trigger,Trigger6M))</f>
        <v>1.6387373161499501E-2</v>
      </c>
      <c r="V93" s="97">
        <f>_xll.qlQuoteValue(P93,_xll.ohTrigger(Trigger,Trigger6M))</f>
        <v>1.6400000000000001E-2</v>
      </c>
      <c r="W93" s="94" t="b">
        <f t="shared" si="15"/>
        <v>1</v>
      </c>
      <c r="X93" s="153">
        <f t="shared" si="16"/>
        <v>-0.12626838500499893</v>
      </c>
      <c r="Y93" s="50" t="b">
        <f>ABS(X93/10000)&lt;=ABS('General Settings'!$D$29)</f>
        <v>1</v>
      </c>
      <c r="AA93" s="50" t="str">
        <f>_xll.qlSwapIndex(,,O93,SettlementDays,Currency,Calendar,FixedLegTenor,FixedLegBDC,FixedLegDayCounter,Index6M,DiscountingCurve,Permanent,Trigger,ObjectOverwrite)</f>
        <v>obj_00822#0003</v>
      </c>
      <c r="AB93" s="50" t="str">
        <f>_xll.qlVanillaSwapFromSwapIndex(,AA93,R93)</f>
        <v>obj_008c0#0004</v>
      </c>
      <c r="AC93" s="133"/>
      <c r="AD93" s="87"/>
    </row>
    <row r="94" spans="13:30" x14ac:dyDescent="0.2">
      <c r="M94" s="94" t="s">
        <v>162</v>
      </c>
      <c r="N94" s="94" t="s">
        <v>33</v>
      </c>
      <c r="O94" s="94" t="s">
        <v>94</v>
      </c>
      <c r="P94" s="94" t="str">
        <f>Currency&amp;SUBSTITUTE(N94,"Y","F")&amp;O94&amp;QuoteSuffix</f>
        <v>EUR1F25Y_Quote</v>
      </c>
      <c r="Q94" s="122"/>
      <c r="R94" s="106">
        <f>_xll.qlInterestRateIndexFixingDate(AA94,S94)</f>
        <v>42635</v>
      </c>
      <c r="S94" s="106">
        <f>_xll.qlCalendarAdvance(Calendar,SettlementDate,N94,"mf",TRUE,Trigger)</f>
        <v>42639</v>
      </c>
      <c r="T94" s="106">
        <f>_xll.qlInterestRateIndexMaturity(AA94,S94)</f>
        <v>51770</v>
      </c>
      <c r="U94" s="97">
        <f>_xll.qlIndexFixing('6M Monitor'!AA94,R94,TRUE,_xll.ohTrigger(Trigger,Trigger6M))</f>
        <v>1.6508531775442079E-2</v>
      </c>
      <c r="V94" s="97">
        <f>_xll.qlQuoteValue(P94,_xll.ohTrigger(Trigger,Trigger6M))</f>
        <v>1.652E-2</v>
      </c>
      <c r="W94" s="94" t="b">
        <f t="shared" si="15"/>
        <v>1</v>
      </c>
      <c r="X94" s="153">
        <f t="shared" si="16"/>
        <v>-0.11468224557921458</v>
      </c>
      <c r="Y94" s="50" t="b">
        <f>ABS(X94/10000)&lt;=ABS('General Settings'!$D$29)</f>
        <v>1</v>
      </c>
      <c r="AA94" s="50" t="str">
        <f>_xll.qlSwapIndex(,,O94,SettlementDays,Currency,Calendar,FixedLegTenor,FixedLegBDC,FixedLegDayCounter,Index6M,DiscountingCurve,Permanent,Trigger,ObjectOverwrite)</f>
        <v>obj_0083b#0003</v>
      </c>
      <c r="AB94" s="50" t="str">
        <f>_xll.qlVanillaSwapFromSwapIndex(,AA94,R94)</f>
        <v>obj_008c8#0004</v>
      </c>
      <c r="AC94" s="133"/>
      <c r="AD94" s="87"/>
    </row>
    <row r="95" spans="13:30" x14ac:dyDescent="0.2">
      <c r="M95" s="200" t="s">
        <v>162</v>
      </c>
      <c r="N95" s="200" t="s">
        <v>33</v>
      </c>
      <c r="O95" s="200" t="s">
        <v>96</v>
      </c>
      <c r="P95" s="200" t="str">
        <f>Currency&amp;SUBSTITUTE(N95,"Y","F")&amp;O95&amp;QuoteSuffix</f>
        <v>EUR1F30Y_Quote</v>
      </c>
      <c r="Q95" s="165"/>
      <c r="R95" s="201">
        <f>_xll.qlInterestRateIndexFixingDate(AA95,S95)</f>
        <v>42635</v>
      </c>
      <c r="S95" s="201">
        <f>_xll.qlCalendarAdvance(Calendar,SettlementDate,N95,"mf",TRUE,Trigger)</f>
        <v>42639</v>
      </c>
      <c r="T95" s="201">
        <f>_xll.qlInterestRateIndexMaturity(AA95,S95)</f>
        <v>53596</v>
      </c>
      <c r="U95" s="202">
        <f>_xll.qlIndexFixing('6M Monitor'!AA95,R95,TRUE,_xll.ohTrigger(Trigger,Trigger6M))</f>
        <v>1.6482589433002258E-2</v>
      </c>
      <c r="V95" s="202">
        <f>_xll.qlQuoteValue(P95,_xll.ohTrigger(Trigger,Trigger6M))</f>
        <v>1.6490000000000001E-2</v>
      </c>
      <c r="W95" s="200" t="b">
        <f t="shared" si="15"/>
        <v>1</v>
      </c>
      <c r="X95" s="203">
        <f t="shared" si="16"/>
        <v>-7.4105669977432564E-2</v>
      </c>
      <c r="Y95" s="164" t="b">
        <f>ABS(X95/10000)&lt;=ABS('General Settings'!$D$29)</f>
        <v>1</v>
      </c>
      <c r="AA95" s="50" t="str">
        <f>_xll.qlSwapIndex(,,O95,SettlementDays,Currency,Calendar,FixedLegTenor,FixedLegBDC,FixedLegDayCounter,Index6M,DiscountingCurve,Permanent,Trigger,ObjectOverwrite)</f>
        <v>obj_0074d#0003</v>
      </c>
      <c r="AB95" s="50" t="str">
        <f>_xll.qlVanillaSwapFromSwapIndex(,AA95,R95)</f>
        <v>obj_008e8#0004</v>
      </c>
      <c r="AC95" s="133"/>
      <c r="AD95" s="87"/>
    </row>
    <row r="96" spans="13:30" x14ac:dyDescent="0.2">
      <c r="M96" s="204" t="s">
        <v>162</v>
      </c>
      <c r="N96" s="204" t="s">
        <v>82</v>
      </c>
      <c r="O96" s="204" t="s">
        <v>33</v>
      </c>
      <c r="P96" s="204" t="str">
        <f>Currency&amp;SUBSTITUTE(N96,"Y","F")&amp;O96&amp;QuoteSuffix</f>
        <v>EUR2F1Y_Quote</v>
      </c>
      <c r="Q96" s="169"/>
      <c r="R96" s="205">
        <f>_xll.qlInterestRateIndexFixingDate(AA96,S96)</f>
        <v>42999</v>
      </c>
      <c r="S96" s="205">
        <f>_xll.qlCalendarAdvance(Calendar,SettlementDate,N96,"mf",TRUE,Trigger)</f>
        <v>43003</v>
      </c>
      <c r="T96" s="205">
        <f>_xll.qlInterestRateIndexMaturity(AA96,S96)</f>
        <v>43368</v>
      </c>
      <c r="U96" s="206">
        <f>_xll.qlIndexFixing('6M Monitor'!AA96,R96,TRUE,_xll.ohTrigger(Trigger,Trigger6M))</f>
        <v>2.7816886578409796E-3</v>
      </c>
      <c r="V96" s="206">
        <f>_xll.qlQuoteValue(P96,_xll.ohTrigger(Trigger,Trigger6M))</f>
        <v>2.6799999999999997E-3</v>
      </c>
      <c r="W96" s="204" t="b">
        <f t="shared" si="15"/>
        <v>1</v>
      </c>
      <c r="X96" s="207">
        <f t="shared" si="16"/>
        <v>1.0168865784098</v>
      </c>
      <c r="Y96" s="149" t="b">
        <f>ABS(X96/10000)&lt;=ABS('General Settings'!$D$29)</f>
        <v>1</v>
      </c>
      <c r="AA96" s="50" t="str">
        <f>_xll.qlSwapIndex(,,O96,SettlementDays,Currency,Calendar,FixedLegTenor,FixedLegBDC,FixedLegDayCounter,Index6M,DiscountingCurve,Permanent,Trigger,ObjectOverwrite)</f>
        <v>obj_007ae#0003</v>
      </c>
      <c r="AB96" s="50" t="str">
        <f>_xll.qlVanillaSwapFromSwapIndex(,AA96,R96)</f>
        <v>obj_00930#0004</v>
      </c>
      <c r="AC96" s="133"/>
      <c r="AD96" s="87"/>
    </row>
    <row r="97" spans="13:30" x14ac:dyDescent="0.2">
      <c r="M97" s="94" t="s">
        <v>162</v>
      </c>
      <c r="N97" s="94" t="s">
        <v>82</v>
      </c>
      <c r="O97" s="94" t="s">
        <v>82</v>
      </c>
      <c r="P97" s="94" t="str">
        <f>Currency&amp;SUBSTITUTE(N97,"Y","F")&amp;O97&amp;QuoteSuffix</f>
        <v>EUR2F2Y_Quote</v>
      </c>
      <c r="Q97" s="122"/>
      <c r="R97" s="106">
        <f>_xll.qlInterestRateIndexFixingDate(AA97,S97)</f>
        <v>42999</v>
      </c>
      <c r="S97" s="106">
        <f>_xll.qlCalendarAdvance(Calendar,SettlementDate,N97,"mf",TRUE,Trigger)</f>
        <v>43003</v>
      </c>
      <c r="T97" s="106">
        <f>_xll.qlInterestRateIndexMaturity(AA97,S97)</f>
        <v>43733</v>
      </c>
      <c r="U97" s="97">
        <f>_xll.qlIndexFixing('6M Monitor'!AA97,R97,TRUE,_xll.ohTrigger(Trigger,Trigger6M))</f>
        <v>4.2316198695810962E-3</v>
      </c>
      <c r="V97" s="97">
        <f>_xll.qlQuoteValue(P97,_xll.ohTrigger(Trigger,Trigger6M))</f>
        <v>4.2000000000000006E-3</v>
      </c>
      <c r="W97" s="94" t="b">
        <f t="shared" si="15"/>
        <v>1</v>
      </c>
      <c r="X97" s="153">
        <f t="shared" si="16"/>
        <v>0.31619869581095589</v>
      </c>
      <c r="Y97" s="50" t="b">
        <f>ABS(X97/10000)&lt;=ABS('General Settings'!$D$29)</f>
        <v>1</v>
      </c>
      <c r="AA97" s="50" t="str">
        <f>_xll.qlSwapIndex(,,O97,SettlementDays,Currency,Calendar,FixedLegTenor,FixedLegBDC,FixedLegDayCounter,Index6M,DiscountingCurve,Permanent,Trigger,ObjectOverwrite)</f>
        <v>obj_00823#0003</v>
      </c>
      <c r="AB97" s="50" t="str">
        <f>_xll.qlVanillaSwapFromSwapIndex(,AA97,R97)</f>
        <v>obj_0099c#0004</v>
      </c>
      <c r="AC97" s="133"/>
      <c r="AD97" s="87"/>
    </row>
    <row r="98" spans="13:30" x14ac:dyDescent="0.2">
      <c r="M98" s="94" t="s">
        <v>162</v>
      </c>
      <c r="N98" s="94" t="s">
        <v>82</v>
      </c>
      <c r="O98" s="94" t="s">
        <v>83</v>
      </c>
      <c r="P98" s="94" t="str">
        <f>Currency&amp;SUBSTITUTE(N98,"Y","F")&amp;O98&amp;QuoteSuffix</f>
        <v>EUR2F3Y_Quote</v>
      </c>
      <c r="Q98" s="122"/>
      <c r="R98" s="106">
        <f>_xll.qlInterestRateIndexFixingDate(AA98,S98)</f>
        <v>42999</v>
      </c>
      <c r="S98" s="106">
        <f>_xll.qlCalendarAdvance(Calendar,SettlementDate,N98,"mf",TRUE,Trigger)</f>
        <v>43003</v>
      </c>
      <c r="T98" s="106">
        <f>_xll.qlInterestRateIndexMaturity(AA98,S98)</f>
        <v>44099</v>
      </c>
      <c r="U98" s="97">
        <f>_xll.qlIndexFixing('6M Monitor'!AA98,R98,TRUE,_xll.ohTrigger(Trigger,Trigger6M))</f>
        <v>5.7459466849858164E-3</v>
      </c>
      <c r="V98" s="97">
        <f>_xll.qlQuoteValue(P98,_xll.ohTrigger(Trigger,Trigger6M))</f>
        <v>5.7199999999999994E-3</v>
      </c>
      <c r="W98" s="94" t="b">
        <f t="shared" si="15"/>
        <v>1</v>
      </c>
      <c r="X98" s="153">
        <f t="shared" si="16"/>
        <v>0.25946684985816981</v>
      </c>
      <c r="Y98" s="50" t="b">
        <f>ABS(X98/10000)&lt;=ABS('General Settings'!$D$29)</f>
        <v>1</v>
      </c>
      <c r="AA98" s="50" t="str">
        <f>_xll.qlSwapIndex(,,O98,SettlementDays,Currency,Calendar,FixedLegTenor,FixedLegBDC,FixedLegDayCounter,Index6M,DiscountingCurve,Permanent,Trigger,ObjectOverwrite)</f>
        <v>obj_0084a#0003</v>
      </c>
      <c r="AB98" s="50" t="str">
        <f>_xll.qlVanillaSwapFromSwapIndex(,AA98,R98)</f>
        <v>obj_00976#0004</v>
      </c>
      <c r="AC98" s="133"/>
      <c r="AD98" s="87"/>
    </row>
    <row r="99" spans="13:30" x14ac:dyDescent="0.2">
      <c r="M99" s="94" t="s">
        <v>162</v>
      </c>
      <c r="N99" s="94" t="s">
        <v>82</v>
      </c>
      <c r="O99" s="94" t="s">
        <v>84</v>
      </c>
      <c r="P99" s="94" t="str">
        <f>Currency&amp;SUBSTITUTE(N99,"Y","F")&amp;O99&amp;QuoteSuffix</f>
        <v>EUR2F4Y_Quote</v>
      </c>
      <c r="Q99" s="122"/>
      <c r="R99" s="106">
        <f>_xll.qlInterestRateIndexFixingDate(AA99,S99)</f>
        <v>42999</v>
      </c>
      <c r="S99" s="106">
        <f>_xll.qlCalendarAdvance(Calendar,SettlementDate,N99,"mf",TRUE,Trigger)</f>
        <v>43003</v>
      </c>
      <c r="T99" s="106">
        <f>_xll.qlInterestRateIndexMaturity(AA99,S99)</f>
        <v>44466</v>
      </c>
      <c r="U99" s="97">
        <f>_xll.qlIndexFixing('6M Monitor'!AA99,R99,TRUE,_xll.ohTrigger(Trigger,Trigger6M))</f>
        <v>7.3021756691502909E-3</v>
      </c>
      <c r="V99" s="97">
        <f>_xll.qlQuoteValue(P99,_xll.ohTrigger(Trigger,Trigger6M))</f>
        <v>7.2699999999999996E-3</v>
      </c>
      <c r="W99" s="94" t="b">
        <f t="shared" si="15"/>
        <v>1</v>
      </c>
      <c r="X99" s="153">
        <f t="shared" si="16"/>
        <v>0.32175669150291342</v>
      </c>
      <c r="Y99" s="50" t="b">
        <f>ABS(X99/10000)&lt;=ABS('General Settings'!$D$29)</f>
        <v>1</v>
      </c>
      <c r="AA99" s="50" t="str">
        <f>_xll.qlSwapIndex(,,O99,SettlementDays,Currency,Calendar,FixedLegTenor,FixedLegBDC,FixedLegDayCounter,Index6M,DiscountingCurve,Permanent,Trigger,ObjectOverwrite)</f>
        <v>obj_0074e#0003</v>
      </c>
      <c r="AB99" s="50" t="str">
        <f>_xll.qlVanillaSwapFromSwapIndex(,AA99,R99)</f>
        <v>obj_008bb#0004</v>
      </c>
      <c r="AC99" s="133"/>
      <c r="AD99" s="87"/>
    </row>
    <row r="100" spans="13:30" x14ac:dyDescent="0.2">
      <c r="M100" s="94" t="s">
        <v>162</v>
      </c>
      <c r="N100" s="94" t="s">
        <v>82</v>
      </c>
      <c r="O100" s="94" t="s">
        <v>85</v>
      </c>
      <c r="P100" s="94" t="str">
        <f>Currency&amp;SUBSTITUTE(N100,"Y","F")&amp;O100&amp;QuoteSuffix</f>
        <v>EUR2F5Y_Quote</v>
      </c>
      <c r="Q100" s="122"/>
      <c r="R100" s="106">
        <f>_xll.qlInterestRateIndexFixingDate(AA100,S100)</f>
        <v>42999</v>
      </c>
      <c r="S100" s="106">
        <f>_xll.qlCalendarAdvance(Calendar,SettlementDate,N100,"mf",TRUE,Trigger)</f>
        <v>43003</v>
      </c>
      <c r="T100" s="106">
        <f>_xll.qlInterestRateIndexMaturity(AA100,S100)</f>
        <v>44830</v>
      </c>
      <c r="U100" s="97">
        <f>_xll.qlIndexFixing('6M Monitor'!AA100,R100,TRUE,_xll.ohTrigger(Trigger,Trigger6M))</f>
        <v>8.7983669740620586E-3</v>
      </c>
      <c r="V100" s="97">
        <f>_xll.qlQuoteValue(P100,_xll.ohTrigger(Trigger,Trigger6M))</f>
        <v>8.8000000000000005E-3</v>
      </c>
      <c r="W100" s="94" t="b">
        <f t="shared" si="15"/>
        <v>1</v>
      </c>
      <c r="X100" s="153">
        <f t="shared" si="16"/>
        <v>-1.6330259379419149E-2</v>
      </c>
      <c r="Y100" s="50" t="b">
        <f>ABS(X100/10000)&lt;=ABS('General Settings'!$D$29)</f>
        <v>1</v>
      </c>
      <c r="AA100" s="50" t="str">
        <f>_xll.qlSwapIndex(,,O100,SettlementDays,Currency,Calendar,FixedLegTenor,FixedLegBDC,FixedLegDayCounter,Index6M,DiscountingCurve,Permanent,Trigger,ObjectOverwrite)</f>
        <v>obj_007de#0003</v>
      </c>
      <c r="AB100" s="50" t="str">
        <f>_xll.qlVanillaSwapFromSwapIndex(,AA100,R100)</f>
        <v>obj_008b8#0004</v>
      </c>
      <c r="AC100" s="133"/>
      <c r="AD100" s="87"/>
    </row>
    <row r="101" spans="13:30" x14ac:dyDescent="0.2">
      <c r="M101" s="94" t="s">
        <v>162</v>
      </c>
      <c r="N101" s="94" t="s">
        <v>82</v>
      </c>
      <c r="O101" s="94" t="s">
        <v>86</v>
      </c>
      <c r="P101" s="94" t="str">
        <f>Currency&amp;SUBSTITUTE(N101,"Y","F")&amp;O101&amp;QuoteSuffix</f>
        <v>EUR2F6Y_Quote</v>
      </c>
      <c r="Q101" s="122"/>
      <c r="R101" s="106">
        <f>_xll.qlInterestRateIndexFixingDate(AA101,S101)</f>
        <v>42999</v>
      </c>
      <c r="S101" s="106">
        <f>_xll.qlCalendarAdvance(Calendar,SettlementDate,N101,"mf",TRUE,Trigger)</f>
        <v>43003</v>
      </c>
      <c r="T101" s="106">
        <f>_xll.qlInterestRateIndexMaturity(AA101,S101)</f>
        <v>45194</v>
      </c>
      <c r="U101" s="97">
        <f>_xll.qlIndexFixing('6M Monitor'!AA101,R101,TRUE,_xll.ohTrigger(Trigger,Trigger6M))</f>
        <v>1.0210346600324065E-2</v>
      </c>
      <c r="V101" s="97">
        <f>_xll.qlQuoteValue(P101,_xll.ohTrigger(Trigger,Trigger6M))</f>
        <v>1.0209999999999999E-2</v>
      </c>
      <c r="W101" s="94" t="b">
        <f t="shared" si="15"/>
        <v>1</v>
      </c>
      <c r="X101" s="153">
        <f t="shared" si="16"/>
        <v>3.4660032406652608E-3</v>
      </c>
      <c r="Y101" s="50" t="b">
        <f>ABS(X101/10000)&lt;=ABS('General Settings'!$D$29)</f>
        <v>1</v>
      </c>
      <c r="AA101" s="50" t="str">
        <f>_xll.qlSwapIndex(,,O101,SettlementDays,Currency,Calendar,FixedLegTenor,FixedLegBDC,FixedLegDayCounter,Index6M,DiscountingCurve,Permanent,Trigger,ObjectOverwrite)</f>
        <v>obj_00824#0003</v>
      </c>
      <c r="AB101" s="50" t="str">
        <f>_xll.qlVanillaSwapFromSwapIndex(,AA101,R101)</f>
        <v>obj_008bf#0004</v>
      </c>
      <c r="AC101" s="133"/>
      <c r="AD101" s="87"/>
    </row>
    <row r="102" spans="13:30" x14ac:dyDescent="0.2">
      <c r="M102" s="94" t="s">
        <v>162</v>
      </c>
      <c r="N102" s="94" t="s">
        <v>82</v>
      </c>
      <c r="O102" s="94" t="s">
        <v>87</v>
      </c>
      <c r="P102" s="94" t="str">
        <f>Currency&amp;SUBSTITUTE(N102,"Y","F")&amp;O102&amp;QuoteSuffix</f>
        <v>EUR2F7Y_Quote</v>
      </c>
      <c r="Q102" s="122"/>
      <c r="R102" s="106">
        <f>_xll.qlInterestRateIndexFixingDate(AA102,S102)</f>
        <v>42999</v>
      </c>
      <c r="S102" s="106">
        <f>_xll.qlCalendarAdvance(Calendar,SettlementDate,N102,"mf",TRUE,Trigger)</f>
        <v>43003</v>
      </c>
      <c r="T102" s="106">
        <f>_xll.qlInterestRateIndexMaturity(AA102,S102)</f>
        <v>45560</v>
      </c>
      <c r="U102" s="97">
        <f>_xll.qlIndexFixing('6M Monitor'!AA102,R102,TRUE,_xll.ohTrigger(Trigger,Trigger6M))</f>
        <v>1.1456127380039649E-2</v>
      </c>
      <c r="V102" s="97">
        <f>_xll.qlQuoteValue(P102,_xll.ohTrigger(Trigger,Trigger6M))</f>
        <v>1.146E-2</v>
      </c>
      <c r="W102" s="94" t="b">
        <f t="shared" si="15"/>
        <v>1</v>
      </c>
      <c r="X102" s="153">
        <f t="shared" si="16"/>
        <v>-3.8726199603506678E-2</v>
      </c>
      <c r="Y102" s="50" t="b">
        <f>ABS(X102/10000)&lt;=ABS('General Settings'!$D$29)</f>
        <v>1</v>
      </c>
      <c r="AA102" s="50" t="str">
        <f>_xll.qlSwapIndex(,,O102,SettlementDays,Currency,Calendar,FixedLegTenor,FixedLegBDC,FixedLegDayCounter,Index6M,DiscountingCurve,Permanent,Trigger,ObjectOverwrite)</f>
        <v>obj_0084c#0003</v>
      </c>
      <c r="AB102" s="50" t="str">
        <f>_xll.qlVanillaSwapFromSwapIndex(,AA102,R102)</f>
        <v>obj_008c7#0004</v>
      </c>
      <c r="AC102" s="133"/>
      <c r="AD102" s="87"/>
    </row>
    <row r="103" spans="13:30" x14ac:dyDescent="0.2">
      <c r="M103" s="94" t="s">
        <v>162</v>
      </c>
      <c r="N103" s="94" t="s">
        <v>82</v>
      </c>
      <c r="O103" s="94" t="s">
        <v>88</v>
      </c>
      <c r="P103" s="94" t="str">
        <f>Currency&amp;SUBSTITUTE(N103,"Y","F")&amp;O103&amp;QuoteSuffix</f>
        <v>EUR2F8Y_Quote</v>
      </c>
      <c r="Q103" s="122"/>
      <c r="R103" s="106">
        <f>_xll.qlInterestRateIndexFixingDate(AA103,S103)</f>
        <v>42999</v>
      </c>
      <c r="S103" s="106">
        <f>_xll.qlCalendarAdvance(Calendar,SettlementDate,N103,"mf",TRUE,Trigger)</f>
        <v>43003</v>
      </c>
      <c r="T103" s="106">
        <f>_xll.qlInterestRateIndexMaturity(AA103,S103)</f>
        <v>45925</v>
      </c>
      <c r="U103" s="97">
        <f>_xll.qlIndexFixing('6M Monitor'!AA103,R103,TRUE,_xll.ohTrigger(Trigger,Trigger6M))</f>
        <v>1.252144410817954E-2</v>
      </c>
      <c r="V103" s="97">
        <f>_xll.qlQuoteValue(P103,_xll.ohTrigger(Trigger,Trigger6M))</f>
        <v>1.252E-2</v>
      </c>
      <c r="W103" s="94" t="b">
        <f t="shared" si="15"/>
        <v>1</v>
      </c>
      <c r="X103" s="153">
        <f t="shared" si="16"/>
        <v>1.4441081795397298E-2</v>
      </c>
      <c r="Y103" s="50" t="b">
        <f>ABS(X103/10000)&lt;=ABS('General Settings'!$D$29)</f>
        <v>1</v>
      </c>
      <c r="AA103" s="50" t="str">
        <f>_xll.qlSwapIndex(,,O103,SettlementDays,Currency,Calendar,FixedLegTenor,FixedLegBDC,FixedLegDayCounter,Index6M,DiscountingCurve,Permanent,Trigger,ObjectOverwrite)</f>
        <v>obj_0074f#0003</v>
      </c>
      <c r="AB103" s="50" t="str">
        <f>_xll.qlVanillaSwapFromSwapIndex(,AA103,R103)</f>
        <v>obj_00907#0004</v>
      </c>
      <c r="AC103" s="133"/>
      <c r="AD103" s="87"/>
    </row>
    <row r="104" spans="13:30" x14ac:dyDescent="0.2">
      <c r="M104" s="94" t="s">
        <v>162</v>
      </c>
      <c r="N104" s="94" t="s">
        <v>82</v>
      </c>
      <c r="O104" s="94" t="s">
        <v>89</v>
      </c>
      <c r="P104" s="94" t="str">
        <f>Currency&amp;SUBSTITUTE(N104,"Y","F")&amp;O104&amp;QuoteSuffix</f>
        <v>EUR2F9Y_Quote</v>
      </c>
      <c r="Q104" s="122"/>
      <c r="R104" s="106">
        <f>_xll.qlInterestRateIndexFixingDate(AA104,S104)</f>
        <v>42999</v>
      </c>
      <c r="S104" s="106">
        <f>_xll.qlCalendarAdvance(Calendar,SettlementDate,N104,"mf",TRUE,Trigger)</f>
        <v>43003</v>
      </c>
      <c r="T104" s="106">
        <f>_xll.qlInterestRateIndexMaturity(AA104,S104)</f>
        <v>46290</v>
      </c>
      <c r="U104" s="97">
        <f>_xll.qlIndexFixing('6M Monitor'!AA104,R104,TRUE,_xll.ohTrigger(Trigger,Trigger6M))</f>
        <v>1.3466690776704459E-2</v>
      </c>
      <c r="V104" s="97">
        <f>_xll.qlQuoteValue(P104,_xll.ohTrigger(Trigger,Trigger6M))</f>
        <v>1.3469999999999999E-2</v>
      </c>
      <c r="W104" s="94" t="b">
        <f t="shared" si="15"/>
        <v>1</v>
      </c>
      <c r="X104" s="153">
        <f t="shared" si="16"/>
        <v>-3.3092232955399953E-2</v>
      </c>
      <c r="Y104" s="50" t="b">
        <f>ABS(X104/10000)&lt;=ABS('General Settings'!$D$29)</f>
        <v>1</v>
      </c>
      <c r="AA104" s="50" t="str">
        <f>_xll.qlSwapIndex(,,O104,SettlementDays,Currency,Calendar,FixedLegTenor,FixedLegBDC,FixedLegDayCounter,Index6M,DiscountingCurve,Permanent,Trigger,ObjectOverwrite)</f>
        <v>obj_007df#0003</v>
      </c>
      <c r="AB104" s="50" t="str">
        <f>_xll.qlVanillaSwapFromSwapIndex(,AA104,R104)</f>
        <v>obj_0092c#0004</v>
      </c>
      <c r="AC104" s="133"/>
      <c r="AD104" s="87"/>
    </row>
    <row r="105" spans="13:30" x14ac:dyDescent="0.2">
      <c r="M105" s="94" t="s">
        <v>162</v>
      </c>
      <c r="N105" s="94" t="s">
        <v>82</v>
      </c>
      <c r="O105" s="94" t="s">
        <v>90</v>
      </c>
      <c r="P105" s="94" t="str">
        <f>Currency&amp;SUBSTITUTE(N105,"Y","F")&amp;O105&amp;QuoteSuffix</f>
        <v>EUR2F10Y_Quote</v>
      </c>
      <c r="Q105" s="122"/>
      <c r="R105" s="106">
        <f>_xll.qlInterestRateIndexFixingDate(AA105,S105)</f>
        <v>42999</v>
      </c>
      <c r="S105" s="106">
        <f>_xll.qlCalendarAdvance(Calendar,SettlementDate,N105,"mf",TRUE,Trigger)</f>
        <v>43003</v>
      </c>
      <c r="T105" s="106">
        <f>_xll.qlInterestRateIndexMaturity(AA105,S105)</f>
        <v>46657</v>
      </c>
      <c r="U105" s="97">
        <f>_xll.qlIndexFixing('6M Monitor'!AA105,R105,TRUE,_xll.ohTrigger(Trigger,Trigger6M))</f>
        <v>1.4291218977720746E-2</v>
      </c>
      <c r="V105" s="97">
        <f>_xll.qlQuoteValue(P105,_xll.ohTrigger(Trigger,Trigger6M))</f>
        <v>1.4290000000000001E-2</v>
      </c>
      <c r="W105" s="94" t="b">
        <f t="shared" si="15"/>
        <v>1</v>
      </c>
      <c r="X105" s="153">
        <f t="shared" si="16"/>
        <v>1.21897772074539E-2</v>
      </c>
      <c r="Y105" s="50" t="b">
        <f>ABS(X105/10000)&lt;=ABS('General Settings'!$D$29)</f>
        <v>1</v>
      </c>
      <c r="AA105" s="50" t="str">
        <f>_xll.qlSwapIndex(,,O105,SettlementDays,Currency,Calendar,FixedLegTenor,FixedLegBDC,FixedLegDayCounter,Index6M,DiscountingCurve,Permanent,Trigger,ObjectOverwrite)</f>
        <v>obj_00825#0003</v>
      </c>
      <c r="AB105" s="50" t="str">
        <f>_xll.qlVanillaSwapFromSwapIndex(,AA105,R105)</f>
        <v>obj_00998#0004</v>
      </c>
      <c r="AC105" s="133"/>
      <c r="AD105" s="87"/>
    </row>
    <row r="106" spans="13:30" x14ac:dyDescent="0.2">
      <c r="M106" s="94" t="s">
        <v>162</v>
      </c>
      <c r="N106" s="94" t="s">
        <v>82</v>
      </c>
      <c r="O106" s="94" t="s">
        <v>116</v>
      </c>
      <c r="P106" s="94" t="str">
        <f>Currency&amp;SUBSTITUTE(N106,"Y","F")&amp;O106&amp;QuoteSuffix</f>
        <v>EUR2F11Y_Quote</v>
      </c>
      <c r="Q106" s="122"/>
      <c r="R106" s="106">
        <f>_xll.qlInterestRateIndexFixingDate(AA106,S106)</f>
        <v>42999</v>
      </c>
      <c r="S106" s="106">
        <f>_xll.qlCalendarAdvance(Calendar,SettlementDate,N106,"mf",TRUE,Trigger)</f>
        <v>43003</v>
      </c>
      <c r="T106" s="106">
        <f>_xll.qlInterestRateIndexMaturity(AA106,S106)</f>
        <v>47021</v>
      </c>
      <c r="U106" s="97">
        <f>_xll.qlIndexFixing('6M Monitor'!AA106,R106,TRUE,_xll.ohTrigger(Trigger,Trigger6M))</f>
        <v>1.4980851674261299E-2</v>
      </c>
      <c r="V106" s="97">
        <f>_xll.qlQuoteValue(P106,_xll.ohTrigger(Trigger,Trigger6M))</f>
        <v>1.4990000000000002E-2</v>
      </c>
      <c r="W106" s="94" t="b">
        <f t="shared" si="15"/>
        <v>1</v>
      </c>
      <c r="X106" s="153">
        <f t="shared" si="16"/>
        <v>-9.1483257387021261E-2</v>
      </c>
      <c r="Y106" s="50" t="b">
        <f>ABS(X106/10000)&lt;=ABS('General Settings'!$D$29)</f>
        <v>1</v>
      </c>
      <c r="AA106" s="50" t="str">
        <f>_xll.qlSwapIndex(,,O106,SettlementDays,Currency,Calendar,FixedLegTenor,FixedLegBDC,FixedLegDayCounter,Index6M,DiscountingCurve,Permanent,Trigger,ObjectOverwrite)</f>
        <v>obj_0086f#0003</v>
      </c>
      <c r="AB106" s="50" t="str">
        <f>_xll.qlVanillaSwapFromSwapIndex(,AA106,R106)</f>
        <v>obj_009b8#0003</v>
      </c>
      <c r="AC106" s="133"/>
      <c r="AD106" s="87"/>
    </row>
    <row r="107" spans="13:30" x14ac:dyDescent="0.2">
      <c r="M107" s="94" t="s">
        <v>162</v>
      </c>
      <c r="N107" s="94" t="s">
        <v>82</v>
      </c>
      <c r="O107" s="94" t="s">
        <v>91</v>
      </c>
      <c r="P107" s="94" t="str">
        <f>Currency&amp;SUBSTITUTE(N107,"Y","F")&amp;O107&amp;QuoteSuffix</f>
        <v>EUR2F12Y_Quote</v>
      </c>
      <c r="Q107" s="122"/>
      <c r="R107" s="106">
        <f>_xll.qlInterestRateIndexFixingDate(AA107,S107)</f>
        <v>42999</v>
      </c>
      <c r="S107" s="106">
        <f>_xll.qlCalendarAdvance(Calendar,SettlementDate,N107,"mf",TRUE,Trigger)</f>
        <v>43003</v>
      </c>
      <c r="T107" s="106">
        <f>_xll.qlInterestRateIndexMaturity(AA107,S107)</f>
        <v>47386</v>
      </c>
      <c r="U107" s="97">
        <f>_xll.qlIndexFixing('6M Monitor'!AA107,R107,TRUE,_xll.ohTrigger(Trigger,Trigger6M))</f>
        <v>1.5552541122812562E-2</v>
      </c>
      <c r="V107" s="97">
        <f>_xll.qlQuoteValue(P107,_xll.ohTrigger(Trigger,Trigger6M))</f>
        <v>1.555E-2</v>
      </c>
      <c r="W107" s="94" t="b">
        <f t="shared" si="15"/>
        <v>1</v>
      </c>
      <c r="X107" s="153">
        <f t="shared" si="16"/>
        <v>2.5411228125622048E-2</v>
      </c>
      <c r="Y107" s="50" t="b">
        <f>ABS(X107/10000)&lt;=ABS('General Settings'!$D$29)</f>
        <v>1</v>
      </c>
      <c r="AA107" s="50" t="str">
        <f>_xll.qlSwapIndex(,,O107,SettlementDays,Currency,Calendar,FixedLegTenor,FixedLegBDC,FixedLegDayCounter,Index6M,DiscountingCurve,Permanent,Trigger,ObjectOverwrite)</f>
        <v>obj_00750#0003</v>
      </c>
      <c r="AB107" s="50" t="str">
        <f>_xll.qlVanillaSwapFromSwapIndex(,AA107,R107)</f>
        <v>obj_008ea#0004</v>
      </c>
      <c r="AC107" s="133"/>
      <c r="AD107" s="87"/>
    </row>
    <row r="108" spans="13:30" x14ac:dyDescent="0.2">
      <c r="M108" s="94" t="s">
        <v>162</v>
      </c>
      <c r="N108" s="94" t="s">
        <v>82</v>
      </c>
      <c r="O108" s="94" t="s">
        <v>117</v>
      </c>
      <c r="P108" s="94" t="str">
        <f>Currency&amp;SUBSTITUTE(N108,"Y","F")&amp;O108&amp;QuoteSuffix</f>
        <v>EUR2F13Y_Quote</v>
      </c>
      <c r="Q108" s="122"/>
      <c r="R108" s="106">
        <f>_xll.qlInterestRateIndexFixingDate(AA108,S108)</f>
        <v>42999</v>
      </c>
      <c r="S108" s="106">
        <f>_xll.qlCalendarAdvance(Calendar,SettlementDate,N108,"mf",TRUE,Trigger)</f>
        <v>43003</v>
      </c>
      <c r="T108" s="106">
        <f>_xll.qlInterestRateIndexMaturity(AA108,S108)</f>
        <v>47751</v>
      </c>
      <c r="U108" s="97">
        <f>_xll.qlIndexFixing('6M Monitor'!AA108,R108,TRUE,_xll.ohTrigger(Trigger,Trigger6M))</f>
        <v>1.6023263001093906E-2</v>
      </c>
      <c r="V108" s="97">
        <f>_xll.qlQuoteValue(P108,_xll.ohTrigger(Trigger,Trigger6M))</f>
        <v>1.6029999999999999E-2</v>
      </c>
      <c r="W108" s="94" t="b">
        <f t="shared" si="15"/>
        <v>1</v>
      </c>
      <c r="X108" s="153">
        <f t="shared" si="16"/>
        <v>-6.7369989060934998E-2</v>
      </c>
      <c r="Y108" s="50" t="b">
        <f>ABS(X108/10000)&lt;=ABS('General Settings'!$D$29)</f>
        <v>1</v>
      </c>
      <c r="AA108" s="50" t="str">
        <f>_xll.qlSwapIndex(,,O108,SettlementDays,Currency,Calendar,FixedLegTenor,FixedLegBDC,FixedLegDayCounter,Index6M,DiscountingCurve,Permanent,Trigger,ObjectOverwrite)</f>
        <v>obj_007af#0003</v>
      </c>
      <c r="AB108" s="50" t="str">
        <f>_xll.qlVanillaSwapFromSwapIndex(,AA108,R108)</f>
        <v>obj_00936#0004</v>
      </c>
      <c r="AC108" s="133"/>
      <c r="AD108" s="87"/>
    </row>
    <row r="109" spans="13:30" x14ac:dyDescent="0.2">
      <c r="M109" s="94" t="s">
        <v>162</v>
      </c>
      <c r="N109" s="94" t="s">
        <v>82</v>
      </c>
      <c r="O109" s="94" t="s">
        <v>118</v>
      </c>
      <c r="P109" s="94" t="str">
        <f>Currency&amp;SUBSTITUTE(N109,"Y","F")&amp;O109&amp;QuoteSuffix</f>
        <v>EUR2F14Y_Quote</v>
      </c>
      <c r="Q109" s="122"/>
      <c r="R109" s="106">
        <f>_xll.qlInterestRateIndexFixingDate(AA109,S109)</f>
        <v>42999</v>
      </c>
      <c r="S109" s="106">
        <f>_xll.qlCalendarAdvance(Calendar,SettlementDate,N109,"mf",TRUE,Trigger)</f>
        <v>43003</v>
      </c>
      <c r="T109" s="106">
        <f>_xll.qlInterestRateIndexMaturity(AA109,S109)</f>
        <v>48116</v>
      </c>
      <c r="U109" s="97">
        <f>_xll.qlIndexFixing('6M Monitor'!AA109,R109,TRUE,_xll.ohTrigger(Trigger,Trigger6M))</f>
        <v>1.6404974078140643E-2</v>
      </c>
      <c r="V109" s="97">
        <f>_xll.qlQuoteValue(P109,_xll.ohTrigger(Trigger,Trigger6M))</f>
        <v>1.6410000000000001E-2</v>
      </c>
      <c r="W109" s="94" t="b">
        <f t="shared" si="15"/>
        <v>1</v>
      </c>
      <c r="X109" s="153">
        <f t="shared" si="16"/>
        <v>-5.025921859358462E-2</v>
      </c>
      <c r="Y109" s="50" t="b">
        <f>ABS(X109/10000)&lt;=ABS('General Settings'!$D$29)</f>
        <v>1</v>
      </c>
      <c r="AA109" s="50" t="str">
        <f>_xll.qlSwapIndex(,,O109,SettlementDays,Currency,Calendar,FixedLegTenor,FixedLegBDC,FixedLegDayCounter,Index6M,DiscountingCurve,Permanent,Trigger,ObjectOverwrite)</f>
        <v>obj_00814#0003</v>
      </c>
      <c r="AB109" s="50" t="str">
        <f>_xll.qlVanillaSwapFromSwapIndex(,AA109,R109)</f>
        <v>obj_008ca#0004</v>
      </c>
      <c r="AC109" s="133"/>
      <c r="AD109" s="87"/>
    </row>
    <row r="110" spans="13:30" x14ac:dyDescent="0.2">
      <c r="M110" s="94" t="s">
        <v>162</v>
      </c>
      <c r="N110" s="94" t="s">
        <v>82</v>
      </c>
      <c r="O110" s="94" t="s">
        <v>92</v>
      </c>
      <c r="P110" s="94" t="str">
        <f>Currency&amp;SUBSTITUTE(N110,"Y","F")&amp;O110&amp;QuoteSuffix</f>
        <v>EUR2F15Y_Quote</v>
      </c>
      <c r="Q110" s="122"/>
      <c r="R110" s="106">
        <f>_xll.qlInterestRateIndexFixingDate(AA110,S110)</f>
        <v>42999</v>
      </c>
      <c r="S110" s="106">
        <f>_xll.qlCalendarAdvance(Calendar,SettlementDate,N110,"mf",TRUE,Trigger)</f>
        <v>43003</v>
      </c>
      <c r="T110" s="106">
        <f>_xll.qlInterestRateIndexMaturity(AA110,S110)</f>
        <v>48484</v>
      </c>
      <c r="U110" s="97">
        <f>_xll.qlIndexFixing('6M Monitor'!AA110,R110,TRUE,_xll.ohTrigger(Trigger,Trigger6M))</f>
        <v>1.6713992359137137E-2</v>
      </c>
      <c r="V110" s="97">
        <f>_xll.qlQuoteValue(P110,_xll.ohTrigger(Trigger,Trigger6M))</f>
        <v>1.6719999999999999E-2</v>
      </c>
      <c r="W110" s="94" t="b">
        <f t="shared" si="15"/>
        <v>1</v>
      </c>
      <c r="X110" s="153">
        <f t="shared" si="16"/>
        <v>-6.007640862861624E-2</v>
      </c>
      <c r="Y110" s="50" t="b">
        <f>ABS(X110/10000)&lt;=ABS('General Settings'!$D$29)</f>
        <v>1</v>
      </c>
      <c r="AA110" s="50" t="str">
        <f>_xll.qlSwapIndex(,,O110,SettlementDays,Currency,Calendar,FixedLegTenor,FixedLegBDC,FixedLegDayCounter,Index6M,DiscountingCurve,Permanent,Trigger,ObjectOverwrite)</f>
        <v>obj_00870#0003</v>
      </c>
      <c r="AB110" s="50" t="str">
        <f>_xll.qlVanillaSwapFromSwapIndex(,AA110,R110)</f>
        <v>obj_009b1#0003</v>
      </c>
      <c r="AC110" s="133"/>
      <c r="AD110" s="87"/>
    </row>
    <row r="111" spans="13:30" x14ac:dyDescent="0.2">
      <c r="M111" s="94" t="s">
        <v>162</v>
      </c>
      <c r="N111" s="94" t="s">
        <v>82</v>
      </c>
      <c r="O111" s="94" t="s">
        <v>93</v>
      </c>
      <c r="P111" s="94" t="str">
        <f>Currency&amp;SUBSTITUTE(N111,"Y","F")&amp;O111&amp;QuoteSuffix</f>
        <v>EUR2F20Y_Quote</v>
      </c>
      <c r="Q111" s="122"/>
      <c r="R111" s="106">
        <f>_xll.qlInterestRateIndexFixingDate(AA111,S111)</f>
        <v>42999</v>
      </c>
      <c r="S111" s="106">
        <f>_xll.qlCalendarAdvance(Calendar,SettlementDate,N111,"mf",TRUE,Trigger)</f>
        <v>43003</v>
      </c>
      <c r="T111" s="106">
        <f>_xll.qlInterestRateIndexMaturity(AA111,S111)</f>
        <v>50308</v>
      </c>
      <c r="U111" s="97">
        <f>_xll.qlIndexFixing('6M Monitor'!AA111,R111,TRUE,_xll.ohTrigger(Trigger,Trigger6M))</f>
        <v>1.7344313807934712E-2</v>
      </c>
      <c r="V111" s="97">
        <f>_xll.qlQuoteValue(P111,_xll.ohTrigger(Trigger,Trigger6M))</f>
        <v>1.736E-2</v>
      </c>
      <c r="W111" s="94" t="b">
        <f t="shared" si="15"/>
        <v>1</v>
      </c>
      <c r="X111" s="153">
        <f t="shared" si="16"/>
        <v>-0.15686192065288151</v>
      </c>
      <c r="Y111" s="50" t="b">
        <f>ABS(X111/10000)&lt;=ABS('General Settings'!$D$29)</f>
        <v>1</v>
      </c>
      <c r="AA111" s="50" t="str">
        <f>_xll.qlSwapIndex(,,O111,SettlementDays,Currency,Calendar,FixedLegTenor,FixedLegBDC,FixedLegDayCounter,Index6M,DiscountingCurve,Permanent,Trigger,ObjectOverwrite)</f>
        <v>obj_00751#0003</v>
      </c>
      <c r="AB111" s="50" t="str">
        <f>_xll.qlVanillaSwapFromSwapIndex(,AA111,R111)</f>
        <v>obj_00903#0004</v>
      </c>
      <c r="AC111" s="133"/>
      <c r="AD111" s="87"/>
    </row>
    <row r="112" spans="13:30" x14ac:dyDescent="0.2">
      <c r="M112" s="94" t="s">
        <v>162</v>
      </c>
      <c r="N112" s="94" t="s">
        <v>82</v>
      </c>
      <c r="O112" s="94" t="s">
        <v>94</v>
      </c>
      <c r="P112" s="94" t="str">
        <f>Currency&amp;SUBSTITUTE(N112,"Y","F")&amp;O112&amp;QuoteSuffix</f>
        <v>EUR2F25Y_Quote</v>
      </c>
      <c r="Q112" s="122"/>
      <c r="R112" s="106">
        <f>_xll.qlInterestRateIndexFixingDate(AA112,S112)</f>
        <v>42999</v>
      </c>
      <c r="S112" s="106">
        <f>_xll.qlCalendarAdvance(Calendar,SettlementDate,N112,"mf",TRUE,Trigger)</f>
        <v>43003</v>
      </c>
      <c r="T112" s="106">
        <f>_xll.qlInterestRateIndexMaturity(AA112,S112)</f>
        <v>52134</v>
      </c>
      <c r="U112" s="97">
        <f>_xll.qlIndexFixing('6M Monitor'!AA112,R112,TRUE,_xll.ohTrigger(Trigger,Trigger6M))</f>
        <v>1.7246563806899127E-2</v>
      </c>
      <c r="V112" s="97">
        <f>_xll.qlQuoteValue(P112,_xll.ohTrigger(Trigger,Trigger6M))</f>
        <v>1.7250000000000001E-2</v>
      </c>
      <c r="W112" s="94" t="b">
        <f t="shared" si="15"/>
        <v>1</v>
      </c>
      <c r="X112" s="153">
        <f t="shared" si="16"/>
        <v>-3.4361931008745905E-2</v>
      </c>
      <c r="Y112" s="50" t="b">
        <f>ABS(X112/10000)&lt;=ABS('General Settings'!$D$29)</f>
        <v>1</v>
      </c>
      <c r="AA112" s="50" t="str">
        <f>_xll.qlSwapIndex(,,O112,SettlementDays,Currency,Calendar,FixedLegTenor,FixedLegBDC,FixedLegDayCounter,Index6M,DiscountingCurve,Permanent,Trigger,ObjectOverwrite)</f>
        <v>obj_007e0#0003</v>
      </c>
      <c r="AB112" s="50" t="str">
        <f>_xll.qlVanillaSwapFromSwapIndex(,AA112,R112)</f>
        <v>obj_00922#0004</v>
      </c>
      <c r="AC112" s="133"/>
      <c r="AD112" s="87"/>
    </row>
    <row r="113" spans="13:30" x14ac:dyDescent="0.2">
      <c r="M113" s="200" t="s">
        <v>162</v>
      </c>
      <c r="N113" s="200" t="s">
        <v>82</v>
      </c>
      <c r="O113" s="200" t="s">
        <v>96</v>
      </c>
      <c r="P113" s="200" t="str">
        <f>Currency&amp;SUBSTITUTE(N113,"Y","F")&amp;O113&amp;QuoteSuffix</f>
        <v>EUR2F30Y_Quote</v>
      </c>
      <c r="Q113" s="165"/>
      <c r="R113" s="201">
        <f>_xll.qlInterestRateIndexFixingDate(AA113,S113)</f>
        <v>42999</v>
      </c>
      <c r="S113" s="201">
        <f>_xll.qlCalendarAdvance(Calendar,SettlementDate,N113,"mf",TRUE,Trigger)</f>
        <v>43003</v>
      </c>
      <c r="T113" s="201">
        <f>_xll.qlInterestRateIndexMaturity(AA113,S113)</f>
        <v>53960</v>
      </c>
      <c r="U113" s="202">
        <f>_xll.qlIndexFixing('6M Monitor'!AA113,R113,TRUE,_xll.ohTrigger(Trigger,Trigger6M))</f>
        <v>1.7132899230142409E-2</v>
      </c>
      <c r="V113" s="202">
        <f>_xll.qlQuoteValue(P113,_xll.ohTrigger(Trigger,Trigger6M))</f>
        <v>1.7139999999999999E-2</v>
      </c>
      <c r="W113" s="200" t="b">
        <f t="shared" si="15"/>
        <v>1</v>
      </c>
      <c r="X113" s="203">
        <f t="shared" si="16"/>
        <v>-7.1007698575903389E-2</v>
      </c>
      <c r="Y113" s="164" t="b">
        <f>ABS(X113/10000)&lt;=ABS('General Settings'!$D$29)</f>
        <v>1</v>
      </c>
      <c r="AA113" s="50" t="str">
        <f>_xll.qlSwapIndex(,,O113,SettlementDays,Currency,Calendar,FixedLegTenor,FixedLegBDC,FixedLegDayCounter,Index6M,DiscountingCurve,Permanent,Trigger,ObjectOverwrite)</f>
        <v>obj_00826#0003</v>
      </c>
      <c r="AB113" s="50" t="str">
        <f>_xll.qlVanillaSwapFromSwapIndex(,AA113,R113)</f>
        <v>obj_00963#0004</v>
      </c>
      <c r="AC113" s="133"/>
      <c r="AD113" s="87"/>
    </row>
    <row r="114" spans="13:30" x14ac:dyDescent="0.2">
      <c r="M114" s="204" t="s">
        <v>162</v>
      </c>
      <c r="N114" s="204" t="s">
        <v>83</v>
      </c>
      <c r="O114" s="204" t="s">
        <v>33</v>
      </c>
      <c r="P114" s="204" t="str">
        <f>Currency&amp;SUBSTITUTE(N114,"Y","F")&amp;O114&amp;QuoteSuffix</f>
        <v>EUR3F1Y_Quote</v>
      </c>
      <c r="Q114" s="169"/>
      <c r="R114" s="205">
        <f>_xll.qlInterestRateIndexFixingDate(AA114,S114)</f>
        <v>43363</v>
      </c>
      <c r="S114" s="205">
        <f>_xll.qlCalendarAdvance(Calendar,SettlementDate,N114,"mf",TRUE,Trigger)</f>
        <v>43367</v>
      </c>
      <c r="T114" s="205">
        <f>_xll.qlInterestRateIndexMaturity(AA114,S114)</f>
        <v>43732</v>
      </c>
      <c r="U114" s="206">
        <f>_xll.qlIndexFixing('6M Monitor'!AA114,R114,TRUE,_xll.ohTrigger(Trigger,Trigger6M))</f>
        <v>5.6771527005100297E-3</v>
      </c>
      <c r="V114" s="206">
        <f>_xll.qlQuoteValue(P114,_xll.ohTrigger(Trigger,Trigger6M))</f>
        <v>5.7099999999999998E-3</v>
      </c>
      <c r="W114" s="204" t="b">
        <f t="shared" si="15"/>
        <v>1</v>
      </c>
      <c r="X114" s="207">
        <f t="shared" si="16"/>
        <v>-0.32847299489970061</v>
      </c>
      <c r="Y114" s="149" t="b">
        <f>ABS(X114/10000)&lt;=ABS('General Settings'!$D$29)</f>
        <v>1</v>
      </c>
      <c r="AA114" s="50" t="str">
        <f>_xll.qlSwapIndex(,,O114,SettlementDays,Currency,Calendar,FixedLegTenor,FixedLegBDC,FixedLegDayCounter,Index6M,DiscountingCurve,Permanent,Trigger,ObjectOverwrite)</f>
        <v>obj_0085d#0003</v>
      </c>
      <c r="AB114" s="50" t="str">
        <f>_xll.qlVanillaSwapFromSwapIndex(,AA114,R114)</f>
        <v>obj_009b0#0003</v>
      </c>
      <c r="AC114" s="133"/>
      <c r="AD114" s="87"/>
    </row>
    <row r="115" spans="13:30" x14ac:dyDescent="0.2">
      <c r="M115" s="94" t="s">
        <v>162</v>
      </c>
      <c r="N115" s="94" t="s">
        <v>83</v>
      </c>
      <c r="O115" s="94" t="s">
        <v>82</v>
      </c>
      <c r="P115" s="94" t="str">
        <f>Currency&amp;SUBSTITUTE(N115,"Y","F")&amp;O115&amp;QuoteSuffix</f>
        <v>EUR3F2Y_Quote</v>
      </c>
      <c r="Q115" s="122"/>
      <c r="R115" s="106">
        <f>_xll.qlInterestRateIndexFixingDate(AA115,S115)</f>
        <v>43363</v>
      </c>
      <c r="S115" s="106">
        <f>_xll.qlCalendarAdvance(Calendar,SettlementDate,N115,"mf",TRUE,Trigger)</f>
        <v>43367</v>
      </c>
      <c r="T115" s="106">
        <f>_xll.qlInterestRateIndexMaturity(AA115,S115)</f>
        <v>44098</v>
      </c>
      <c r="U115" s="97">
        <f>_xll.qlIndexFixing('6M Monitor'!AA115,R115,TRUE,_xll.ohTrigger(Trigger,Trigger6M))</f>
        <v>7.2278031833078659E-3</v>
      </c>
      <c r="V115" s="97">
        <f>_xll.qlQuoteValue(P115,_xll.ohTrigger(Trigger,Trigger6M))</f>
        <v>7.2399999999999999E-3</v>
      </c>
      <c r="W115" s="94" t="b">
        <f t="shared" si="15"/>
        <v>1</v>
      </c>
      <c r="X115" s="153">
        <f t="shared" si="16"/>
        <v>-0.12196816692133967</v>
      </c>
      <c r="Y115" s="50" t="b">
        <f>ABS(X115/10000)&lt;=ABS('General Settings'!$D$29)</f>
        <v>1</v>
      </c>
      <c r="AA115" s="50" t="str">
        <f>_xll.qlSwapIndex(,,O115,SettlementDays,Currency,Calendar,FixedLegTenor,FixedLegBDC,FixedLegDayCounter,Index6M,DiscountingCurve,Permanent,Trigger,ObjectOverwrite)</f>
        <v>obj_00752#0003</v>
      </c>
      <c r="AB115" s="50" t="str">
        <f>_xll.qlVanillaSwapFromSwapIndex(,AA115,R115)</f>
        <v>obj_008df#0004</v>
      </c>
      <c r="AC115" s="133"/>
      <c r="AD115" s="87"/>
    </row>
    <row r="116" spans="13:30" x14ac:dyDescent="0.2">
      <c r="M116" s="94" t="s">
        <v>162</v>
      </c>
      <c r="N116" s="94" t="s">
        <v>83</v>
      </c>
      <c r="O116" s="94" t="s">
        <v>83</v>
      </c>
      <c r="P116" s="94" t="str">
        <f>Currency&amp;SUBSTITUTE(N116,"Y","F")&amp;O116&amp;QuoteSuffix</f>
        <v>EUR3F3Y_Quote</v>
      </c>
      <c r="Q116" s="122"/>
      <c r="R116" s="106">
        <f>_xll.qlInterestRateIndexFixingDate(AA116,S116)</f>
        <v>43363</v>
      </c>
      <c r="S116" s="106">
        <f>_xll.qlCalendarAdvance(Calendar,SettlementDate,N116,"mf",TRUE,Trigger)</f>
        <v>43367</v>
      </c>
      <c r="T116" s="106">
        <f>_xll.qlInterestRateIndexMaturity(AA116,S116)</f>
        <v>44463</v>
      </c>
      <c r="U116" s="97">
        <f>_xll.qlIndexFixing('6M Monitor'!AA116,R116,TRUE,_xll.ohTrigger(Trigger,Trigger6M))</f>
        <v>8.80390388545884E-3</v>
      </c>
      <c r="V116" s="97">
        <f>_xll.qlQuoteValue(P116,_xll.ohTrigger(Trigger,Trigger6M))</f>
        <v>8.8100000000000001E-3</v>
      </c>
      <c r="W116" s="94" t="b">
        <f t="shared" si="15"/>
        <v>1</v>
      </c>
      <c r="X116" s="153">
        <f t="shared" si="16"/>
        <v>-6.0961145411601164E-2</v>
      </c>
      <c r="Y116" s="50" t="b">
        <f>ABS(X116/10000)&lt;=ABS('General Settings'!$D$29)</f>
        <v>1</v>
      </c>
      <c r="AA116" s="50" t="str">
        <f>_xll.qlSwapIndex(,,O116,SettlementDays,Currency,Calendar,FixedLegTenor,FixedLegBDC,FixedLegDayCounter,Index6M,DiscountingCurve,Permanent,Trigger,ObjectOverwrite)</f>
        <v>obj_007b0#0003</v>
      </c>
      <c r="AB116" s="50" t="str">
        <f>_xll.qlVanillaSwapFromSwapIndex(,AA116,R116)</f>
        <v>obj_00953#0004</v>
      </c>
      <c r="AC116" s="133"/>
      <c r="AD116" s="87"/>
    </row>
    <row r="117" spans="13:30" x14ac:dyDescent="0.2">
      <c r="M117" s="94" t="s">
        <v>162</v>
      </c>
      <c r="N117" s="94" t="s">
        <v>83</v>
      </c>
      <c r="O117" s="94" t="s">
        <v>84</v>
      </c>
      <c r="P117" s="94" t="str">
        <f>Currency&amp;SUBSTITUTE(N117,"Y","F")&amp;O117&amp;QuoteSuffix</f>
        <v>EUR3F4Y_Quote</v>
      </c>
      <c r="Q117" s="122"/>
      <c r="R117" s="106">
        <f>_xll.qlInterestRateIndexFixingDate(AA117,S117)</f>
        <v>43363</v>
      </c>
      <c r="S117" s="106">
        <f>_xll.qlCalendarAdvance(Calendar,SettlementDate,N117,"mf",TRUE,Trigger)</f>
        <v>43367</v>
      </c>
      <c r="T117" s="106">
        <f>_xll.qlInterestRateIndexMaturity(AA117,S117)</f>
        <v>44830</v>
      </c>
      <c r="U117" s="97">
        <f>_xll.qlIndexFixing('6M Monitor'!AA117,R117,TRUE,_xll.ohTrigger(Trigger,Trigger6M))</f>
        <v>1.0319515909919167E-2</v>
      </c>
      <c r="V117" s="97">
        <f>_xll.qlQuoteValue(P117,_xll.ohTrigger(Trigger,Trigger6M))</f>
        <v>1.034E-2</v>
      </c>
      <c r="W117" s="94" t="b">
        <f t="shared" si="15"/>
        <v>1</v>
      </c>
      <c r="X117" s="153">
        <f t="shared" si="16"/>
        <v>-0.20484090080832851</v>
      </c>
      <c r="Y117" s="50" t="b">
        <f>ABS(X117/10000)&lt;=ABS('General Settings'!$D$29)</f>
        <v>1</v>
      </c>
      <c r="AA117" s="50" t="str">
        <f>_xll.qlSwapIndex(,,O117,SettlementDays,Currency,Calendar,FixedLegTenor,FixedLegBDC,FixedLegDayCounter,Index6M,DiscountingCurve,Permanent,Trigger,ObjectOverwrite)</f>
        <v>obj_00827#0003</v>
      </c>
      <c r="AB117" s="50" t="str">
        <f>_xll.qlVanillaSwapFromSwapIndex(,AA117,R117)</f>
        <v>obj_00990#0004</v>
      </c>
      <c r="AC117" s="133"/>
      <c r="AD117" s="87"/>
    </row>
    <row r="118" spans="13:30" x14ac:dyDescent="0.2">
      <c r="M118" s="94" t="s">
        <v>162</v>
      </c>
      <c r="N118" s="94" t="s">
        <v>83</v>
      </c>
      <c r="O118" s="94" t="s">
        <v>85</v>
      </c>
      <c r="P118" s="94" t="str">
        <f>Currency&amp;SUBSTITUTE(N118,"Y","F")&amp;O118&amp;QuoteSuffix</f>
        <v>EUR3F5Y_Quote</v>
      </c>
      <c r="Q118" s="122"/>
      <c r="R118" s="106">
        <f>_xll.qlInterestRateIndexFixingDate(AA118,S118)</f>
        <v>43363</v>
      </c>
      <c r="S118" s="106">
        <f>_xll.qlCalendarAdvance(Calendar,SettlementDate,N118,"mf",TRUE,Trigger)</f>
        <v>43367</v>
      </c>
      <c r="T118" s="106">
        <f>_xll.qlInterestRateIndexMaturity(AA118,S118)</f>
        <v>45194</v>
      </c>
      <c r="U118" s="97">
        <f>_xll.qlIndexFixing('6M Monitor'!AA118,R118,TRUE,_xll.ohTrigger(Trigger,Trigger6M))</f>
        <v>1.1723020494362236E-2</v>
      </c>
      <c r="V118" s="97">
        <f>_xll.qlQuoteValue(P118,_xll.ohTrigger(Trigger,Trigger6M))</f>
        <v>1.175E-2</v>
      </c>
      <c r="W118" s="94" t="b">
        <f t="shared" si="15"/>
        <v>1</v>
      </c>
      <c r="X118" s="153">
        <f t="shared" si="16"/>
        <v>-0.2697950563776419</v>
      </c>
      <c r="Y118" s="50" t="b">
        <f>ABS(X118/10000)&lt;=ABS('General Settings'!$D$29)</f>
        <v>1</v>
      </c>
      <c r="AA118" s="50" t="str">
        <f>_xll.qlSwapIndex(,,O118,SettlementDays,Currency,Calendar,FixedLegTenor,FixedLegBDC,FixedLegDayCounter,Index6M,DiscountingCurve,Permanent,Trigger,ObjectOverwrite)</f>
        <v>obj_00889#0003</v>
      </c>
      <c r="AB118" s="50" t="str">
        <f>_xll.qlVanillaSwapFromSwapIndex(,AA118,R118)</f>
        <v>obj_009b5#0003</v>
      </c>
      <c r="AC118" s="133"/>
      <c r="AD118" s="87"/>
    </row>
    <row r="119" spans="13:30" x14ac:dyDescent="0.2">
      <c r="M119" s="94" t="s">
        <v>162</v>
      </c>
      <c r="N119" s="94" t="s">
        <v>83</v>
      </c>
      <c r="O119" s="94" t="s">
        <v>86</v>
      </c>
      <c r="P119" s="94" t="str">
        <f>Currency&amp;SUBSTITUTE(N119,"Y","F")&amp;O119&amp;QuoteSuffix</f>
        <v>EUR3F6Y_Quote</v>
      </c>
      <c r="Q119" s="122"/>
      <c r="R119" s="106">
        <f>_xll.qlInterestRateIndexFixingDate(AA119,S119)</f>
        <v>43363</v>
      </c>
      <c r="S119" s="106">
        <f>_xll.qlCalendarAdvance(Calendar,SettlementDate,N119,"mf",TRUE,Trigger)</f>
        <v>43367</v>
      </c>
      <c r="T119" s="106">
        <f>_xll.qlInterestRateIndexMaturity(AA119,S119)</f>
        <v>45559</v>
      </c>
      <c r="U119" s="97">
        <f>_xll.qlIndexFixing('6M Monitor'!AA119,R119,TRUE,_xll.ohTrigger(Trigger,Trigger6M))</f>
        <v>1.2935188979316149E-2</v>
      </c>
      <c r="V119" s="97">
        <f>_xll.qlQuoteValue(P119,_xll.ohTrigger(Trigger,Trigger6M))</f>
        <v>1.2960000000000001E-2</v>
      </c>
      <c r="W119" s="94" t="b">
        <f t="shared" si="15"/>
        <v>1</v>
      </c>
      <c r="X119" s="153">
        <f t="shared" si="16"/>
        <v>-0.24811020683851784</v>
      </c>
      <c r="Y119" s="50" t="b">
        <f>ABS(X119/10000)&lt;=ABS('General Settings'!$D$29)</f>
        <v>1</v>
      </c>
      <c r="AA119" s="50" t="str">
        <f>_xll.qlSwapIndex(,,O119,SettlementDays,Currency,Calendar,FixedLegTenor,FixedLegBDC,FixedLegDayCounter,Index6M,DiscountingCurve,Permanent,Trigger,ObjectOverwrite)</f>
        <v>obj_00753#0003</v>
      </c>
      <c r="AB119" s="50" t="str">
        <f>_xll.qlVanillaSwapFromSwapIndex(,AA119,R119)</f>
        <v>obj_0090a#0004</v>
      </c>
      <c r="AC119" s="133"/>
      <c r="AD119" s="87"/>
    </row>
    <row r="120" spans="13:30" x14ac:dyDescent="0.2">
      <c r="M120" s="94" t="s">
        <v>162</v>
      </c>
      <c r="N120" s="94" t="s">
        <v>83</v>
      </c>
      <c r="O120" s="94" t="s">
        <v>87</v>
      </c>
      <c r="P120" s="94" t="str">
        <f>Currency&amp;SUBSTITUTE(N120,"Y","F")&amp;O120&amp;QuoteSuffix</f>
        <v>EUR3F7Y_Quote</v>
      </c>
      <c r="Q120" s="122"/>
      <c r="R120" s="106">
        <f>_xll.qlInterestRateIndexFixingDate(AA120,S120)</f>
        <v>43363</v>
      </c>
      <c r="S120" s="106">
        <f>_xll.qlCalendarAdvance(Calendar,SettlementDate,N120,"mf",TRUE,Trigger)</f>
        <v>43367</v>
      </c>
      <c r="T120" s="106">
        <f>_xll.qlInterestRateIndexMaturity(AA120,S120)</f>
        <v>45924</v>
      </c>
      <c r="U120" s="97">
        <f>_xll.qlIndexFixing('6M Monitor'!AA120,R120,TRUE,_xll.ohTrigger(Trigger,Trigger6M))</f>
        <v>1.3955841491357483E-2</v>
      </c>
      <c r="V120" s="97">
        <f>_xll.qlQuoteValue(P120,_xll.ohTrigger(Trigger,Trigger6M))</f>
        <v>1.397E-2</v>
      </c>
      <c r="W120" s="94" t="b">
        <f t="shared" si="15"/>
        <v>1</v>
      </c>
      <c r="X120" s="153">
        <f t="shared" si="16"/>
        <v>-0.1415850864251722</v>
      </c>
      <c r="Y120" s="50" t="b">
        <f>ABS(X120/10000)&lt;=ABS('General Settings'!$D$29)</f>
        <v>1</v>
      </c>
      <c r="AA120" s="50" t="str">
        <f>_xll.qlSwapIndex(,,O120,SettlementDays,Currency,Calendar,FixedLegTenor,FixedLegBDC,FixedLegDayCounter,Index6M,DiscountingCurve,Permanent,Trigger,ObjectOverwrite)</f>
        <v>obj_007e1#0003</v>
      </c>
      <c r="AB120" s="50" t="str">
        <f>_xll.qlVanillaSwapFromSwapIndex(,AA120,R120)</f>
        <v>obj_00927#0004</v>
      </c>
      <c r="AC120" s="133"/>
      <c r="AD120" s="87"/>
    </row>
    <row r="121" spans="13:30" x14ac:dyDescent="0.2">
      <c r="M121" s="94" t="s">
        <v>162</v>
      </c>
      <c r="N121" s="94" t="s">
        <v>83</v>
      </c>
      <c r="O121" s="94" t="s">
        <v>88</v>
      </c>
      <c r="P121" s="94" t="str">
        <f>Currency&amp;SUBSTITUTE(N121,"Y","F")&amp;O121&amp;QuoteSuffix</f>
        <v>EUR3F8Y_Quote</v>
      </c>
      <c r="Q121" s="122"/>
      <c r="R121" s="106">
        <f>_xll.qlInterestRateIndexFixingDate(AA121,S121)</f>
        <v>43363</v>
      </c>
      <c r="S121" s="106">
        <f>_xll.qlCalendarAdvance(Calendar,SettlementDate,N121,"mf",TRUE,Trigger)</f>
        <v>43367</v>
      </c>
      <c r="T121" s="106">
        <f>_xll.qlInterestRateIndexMaturity(AA121,S121)</f>
        <v>46289</v>
      </c>
      <c r="U121" s="97">
        <f>_xll.qlIndexFixing('6M Monitor'!AA121,R121,TRUE,_xll.ohTrigger(Trigger,Trigger6M))</f>
        <v>1.485482108067745E-2</v>
      </c>
      <c r="V121" s="97">
        <f>_xll.qlQuoteValue(P121,_xll.ohTrigger(Trigger,Trigger6M))</f>
        <v>1.4879999999999999E-2</v>
      </c>
      <c r="W121" s="94" t="b">
        <f t="shared" si="15"/>
        <v>1</v>
      </c>
      <c r="X121" s="153">
        <f t="shared" si="16"/>
        <v>-0.25178919322549342</v>
      </c>
      <c r="Y121" s="50" t="b">
        <f>ABS(X121/10000)&lt;=ABS('General Settings'!$D$29)</f>
        <v>1</v>
      </c>
      <c r="AA121" s="50" t="str">
        <f>_xll.qlSwapIndex(,,O121,SettlementDays,Currency,Calendar,FixedLegTenor,FixedLegBDC,FixedLegDayCounter,Index6M,DiscountingCurve,Permanent,Trigger,ObjectOverwrite)</f>
        <v>obj_00828#0003</v>
      </c>
      <c r="AB121" s="50" t="str">
        <f>_xll.qlVanillaSwapFromSwapIndex(,AA121,R121)</f>
        <v>obj_00961#0004</v>
      </c>
      <c r="AC121" s="133"/>
      <c r="AD121" s="87"/>
    </row>
    <row r="122" spans="13:30" x14ac:dyDescent="0.2">
      <c r="M122" s="94" t="s">
        <v>162</v>
      </c>
      <c r="N122" s="94" t="s">
        <v>83</v>
      </c>
      <c r="O122" s="94" t="s">
        <v>89</v>
      </c>
      <c r="P122" s="94" t="str">
        <f>Currency&amp;SUBSTITUTE(N122,"Y","F")&amp;O122&amp;QuoteSuffix</f>
        <v>EUR3F9Y_Quote</v>
      </c>
      <c r="Q122" s="122"/>
      <c r="R122" s="106">
        <f>_xll.qlInterestRateIndexFixingDate(AA122,S122)</f>
        <v>43363</v>
      </c>
      <c r="S122" s="106">
        <f>_xll.qlCalendarAdvance(Calendar,SettlementDate,N122,"mf",TRUE,Trigger)</f>
        <v>43367</v>
      </c>
      <c r="T122" s="106">
        <f>_xll.qlInterestRateIndexMaturity(AA122,S122)</f>
        <v>46654</v>
      </c>
      <c r="U122" s="97">
        <f>_xll.qlIndexFixing('6M Monitor'!AA122,R122,TRUE,_xll.ohTrigger(Trigger,Trigger6M))</f>
        <v>1.5627203455519323E-2</v>
      </c>
      <c r="V122" s="97">
        <f>_xll.qlQuoteValue(P122,_xll.ohTrigger(Trigger,Trigger6M))</f>
        <v>1.5640000000000001E-2</v>
      </c>
      <c r="W122" s="94" t="b">
        <f t="shared" si="15"/>
        <v>1</v>
      </c>
      <c r="X122" s="153">
        <f t="shared" si="16"/>
        <v>-0.1279654448067824</v>
      </c>
      <c r="Y122" s="50" t="b">
        <f>ABS(X122/10000)&lt;=ABS('General Settings'!$D$29)</f>
        <v>1</v>
      </c>
      <c r="AA122" s="50" t="str">
        <f>_xll.qlSwapIndex(,,O122,SettlementDays,Currency,Calendar,FixedLegTenor,FixedLegBDC,FixedLegDayCounter,Index6M,DiscountingCurve,Permanent,Trigger,ObjectOverwrite)</f>
        <v>obj_00837#0003</v>
      </c>
      <c r="AB122" s="50" t="str">
        <f>_xll.qlVanillaSwapFromSwapIndex(,AA122,R122)</f>
        <v>obj_0097d#0004</v>
      </c>
      <c r="AC122" s="133"/>
      <c r="AD122" s="87"/>
    </row>
    <row r="123" spans="13:30" x14ac:dyDescent="0.2">
      <c r="M123" s="94" t="s">
        <v>162</v>
      </c>
      <c r="N123" s="94" t="s">
        <v>83</v>
      </c>
      <c r="O123" s="94" t="s">
        <v>90</v>
      </c>
      <c r="P123" s="94" t="str">
        <f>Currency&amp;SUBSTITUTE(N123,"Y","F")&amp;O123&amp;QuoteSuffix</f>
        <v>EUR3F10Y_Quote</v>
      </c>
      <c r="Q123" s="122"/>
      <c r="R123" s="106">
        <f>_xll.qlInterestRateIndexFixingDate(AA123,S123)</f>
        <v>43363</v>
      </c>
      <c r="S123" s="106">
        <f>_xll.qlCalendarAdvance(Calendar,SettlementDate,N123,"mf",TRUE,Trigger)</f>
        <v>43367</v>
      </c>
      <c r="T123" s="106">
        <f>_xll.qlInterestRateIndexMaturity(AA123,S123)</f>
        <v>47021</v>
      </c>
      <c r="U123" s="97">
        <f>_xll.qlIndexFixing('6M Monitor'!AA123,R123,TRUE,_xll.ohTrigger(Trigger,Trigger6M))</f>
        <v>1.6272673590033617E-2</v>
      </c>
      <c r="V123" s="97">
        <f>_xll.qlQuoteValue(P123,_xll.ohTrigger(Trigger,Trigger6M))</f>
        <v>1.6289999999999999E-2</v>
      </c>
      <c r="W123" s="94" t="b">
        <f t="shared" si="15"/>
        <v>1</v>
      </c>
      <c r="X123" s="153">
        <f t="shared" si="16"/>
        <v>-0.17326409966381823</v>
      </c>
      <c r="Y123" s="50" t="b">
        <f>ABS(X123/10000)&lt;=ABS('General Settings'!$D$29)</f>
        <v>1</v>
      </c>
      <c r="AA123" s="50" t="str">
        <f>_xll.qlSwapIndex(,,O123,SettlementDays,Currency,Calendar,FixedLegTenor,FixedLegBDC,FixedLegDayCounter,Index6M,DiscountingCurve,Permanent,Trigger,ObjectOverwrite)</f>
        <v>obj_00754#0003</v>
      </c>
      <c r="AB123" s="50" t="str">
        <f>_xll.qlVanillaSwapFromSwapIndex(,AA123,R123)</f>
        <v>obj_00901#0004</v>
      </c>
      <c r="AC123" s="133"/>
      <c r="AD123" s="87"/>
    </row>
    <row r="124" spans="13:30" x14ac:dyDescent="0.2">
      <c r="M124" s="94" t="s">
        <v>162</v>
      </c>
      <c r="N124" s="94" t="s">
        <v>83</v>
      </c>
      <c r="O124" s="94" t="s">
        <v>116</v>
      </c>
      <c r="P124" s="94" t="str">
        <f>Currency&amp;SUBSTITUTE(N124,"Y","F")&amp;O124&amp;QuoteSuffix</f>
        <v>EUR3F11Y_Quote</v>
      </c>
      <c r="Q124" s="122"/>
      <c r="R124" s="106">
        <f>_xll.qlInterestRateIndexFixingDate(AA124,S124)</f>
        <v>43363</v>
      </c>
      <c r="S124" s="106">
        <f>_xll.qlCalendarAdvance(Calendar,SettlementDate,N124,"mf",TRUE,Trigger)</f>
        <v>43367</v>
      </c>
      <c r="T124" s="106">
        <f>_xll.qlInterestRateIndexMaturity(AA124,S124)</f>
        <v>47385</v>
      </c>
      <c r="U124" s="97">
        <f>_xll.qlIndexFixing('6M Monitor'!AA124,R124,TRUE,_xll.ohTrigger(Trigger,Trigger6M))</f>
        <v>1.6791730632985679E-2</v>
      </c>
      <c r="V124" s="97">
        <f>_xll.qlQuoteValue(P124,_xll.ohTrigger(Trigger,Trigger6M))</f>
        <v>1.6799999999999999E-2</v>
      </c>
      <c r="W124" s="94" t="b">
        <f t="shared" si="15"/>
        <v>1</v>
      </c>
      <c r="X124" s="153">
        <f t="shared" si="16"/>
        <v>-8.2693670143199616E-2</v>
      </c>
      <c r="Y124" s="50" t="b">
        <f>ABS(X124/10000)&lt;=ABS('General Settings'!$D$29)</f>
        <v>1</v>
      </c>
      <c r="AA124" s="50" t="str">
        <f>_xll.qlSwapIndex(,,O124,SettlementDays,Currency,Calendar,FixedLegTenor,FixedLegBDC,FixedLegDayCounter,Index6M,DiscountingCurve,Permanent,Trigger,ObjectOverwrite)</f>
        <v>obj_007b1#0003</v>
      </c>
      <c r="AB124" s="50" t="str">
        <f>_xll.qlVanillaSwapFromSwapIndex(,AA124,R124)</f>
        <v>obj_0093b#0004</v>
      </c>
      <c r="AD124" s="87"/>
    </row>
    <row r="125" spans="13:30" x14ac:dyDescent="0.2">
      <c r="M125" s="94" t="s">
        <v>162</v>
      </c>
      <c r="N125" s="94" t="s">
        <v>83</v>
      </c>
      <c r="O125" s="94" t="s">
        <v>91</v>
      </c>
      <c r="P125" s="94" t="str">
        <f>Currency&amp;SUBSTITUTE(N125,"Y","F")&amp;O125&amp;QuoteSuffix</f>
        <v>EUR3F12Y_Quote</v>
      </c>
      <c r="Q125" s="122"/>
      <c r="R125" s="106">
        <f>_xll.qlInterestRateIndexFixingDate(AA125,S125)</f>
        <v>43363</v>
      </c>
      <c r="S125" s="106">
        <f>_xll.qlCalendarAdvance(Calendar,SettlementDate,N125,"mf",TRUE,Trigger)</f>
        <v>43367</v>
      </c>
      <c r="T125" s="106">
        <f>_xll.qlInterestRateIndexMaturity(AA125,S125)</f>
        <v>47750</v>
      </c>
      <c r="U125" s="97">
        <f>_xll.qlIndexFixing('6M Monitor'!AA125,R125,TRUE,_xll.ohTrigger(Trigger,Trigger6M))</f>
        <v>1.7212039934430139E-2</v>
      </c>
      <c r="V125" s="97">
        <f>_xll.qlQuoteValue(P125,_xll.ohTrigger(Trigger,Trigger6M))</f>
        <v>1.7230000000000002E-2</v>
      </c>
      <c r="W125" s="94" t="b">
        <f t="shared" si="15"/>
        <v>1</v>
      </c>
      <c r="X125" s="153">
        <f t="shared" si="16"/>
        <v>-0.17960065569862932</v>
      </c>
      <c r="Y125" s="50" t="b">
        <f>ABS(X125/10000)&lt;=ABS('General Settings'!$D$29)</f>
        <v>1</v>
      </c>
      <c r="AA125" s="50" t="str">
        <f>_xll.qlSwapIndex(,,O125,SettlementDays,Currency,Calendar,FixedLegTenor,FixedLegBDC,FixedLegDayCounter,Index6M,DiscountingCurve,Permanent,Trigger,ObjectOverwrite)</f>
        <v>obj_00829#0003</v>
      </c>
      <c r="AB125" s="50" t="str">
        <f>_xll.qlVanillaSwapFromSwapIndex(,AA125,R125)</f>
        <v>obj_008ce#0004</v>
      </c>
    </row>
    <row r="126" spans="13:30" x14ac:dyDescent="0.2">
      <c r="M126" s="94" t="s">
        <v>162</v>
      </c>
      <c r="N126" s="94" t="s">
        <v>83</v>
      </c>
      <c r="O126" s="94" t="s">
        <v>117</v>
      </c>
      <c r="P126" s="94" t="str">
        <f>Currency&amp;SUBSTITUTE(N126,"Y","F")&amp;O126&amp;QuoteSuffix</f>
        <v>EUR3F13Y_Quote</v>
      </c>
      <c r="Q126" s="122"/>
      <c r="R126" s="106">
        <f>_xll.qlInterestRateIndexFixingDate(AA126,S126)</f>
        <v>43363</v>
      </c>
      <c r="S126" s="106">
        <f>_xll.qlCalendarAdvance(Calendar,SettlementDate,N126,"mf",TRUE,Trigger)</f>
        <v>43367</v>
      </c>
      <c r="T126" s="106">
        <f>_xll.qlInterestRateIndexMaturity(AA126,S126)</f>
        <v>48115</v>
      </c>
      <c r="U126" s="97">
        <f>_xll.qlIndexFixing('6M Monitor'!AA126,R126,TRUE,_xll.ohTrigger(Trigger,Trigger6M))</f>
        <v>1.7544573531907033E-2</v>
      </c>
      <c r="V126" s="97">
        <f>_xll.qlQuoteValue(P126,_xll.ohTrigger(Trigger,Trigger6M))</f>
        <v>1.7559999999999999E-2</v>
      </c>
      <c r="W126" s="94" t="b">
        <f t="shared" si="15"/>
        <v>1</v>
      </c>
      <c r="X126" s="153">
        <f t="shared" si="16"/>
        <v>-0.15426468092966106</v>
      </c>
      <c r="Y126" s="50" t="b">
        <f>ABS(X126/10000)&lt;=ABS('General Settings'!$D$29)</f>
        <v>1</v>
      </c>
      <c r="AA126" s="50" t="str">
        <f>_xll.qlSwapIndex(,,O126,SettlementDays,Currency,Calendar,FixedLegTenor,FixedLegBDC,FixedLegDayCounter,Index6M,DiscountingCurve,Permanent,Trigger,ObjectOverwrite)</f>
        <v>obj_0083c#0003</v>
      </c>
      <c r="AB126" s="50" t="str">
        <f>_xll.qlVanillaSwapFromSwapIndex(,AA126,R126)</f>
        <v>obj_0097e#0004</v>
      </c>
    </row>
    <row r="127" spans="13:30" x14ac:dyDescent="0.2">
      <c r="M127" s="94" t="s">
        <v>162</v>
      </c>
      <c r="N127" s="94" t="s">
        <v>83</v>
      </c>
      <c r="O127" s="94" t="s">
        <v>118</v>
      </c>
      <c r="P127" s="94" t="str">
        <f>Currency&amp;SUBSTITUTE(N127,"Y","F")&amp;O127&amp;QuoteSuffix</f>
        <v>EUR3F14Y_Quote</v>
      </c>
      <c r="Q127" s="122"/>
      <c r="R127" s="106">
        <f>_xll.qlInterestRateIndexFixingDate(AA127,S127)</f>
        <v>43363</v>
      </c>
      <c r="S127" s="106">
        <f>_xll.qlCalendarAdvance(Calendar,SettlementDate,N127,"mf",TRUE,Trigger)</f>
        <v>43367</v>
      </c>
      <c r="T127" s="106">
        <f>_xll.qlInterestRateIndexMaturity(AA127,S127)</f>
        <v>48481</v>
      </c>
      <c r="U127" s="97">
        <f>_xll.qlIndexFixing('6M Monitor'!AA127,R127,TRUE,_xll.ohTrigger(Trigger,Trigger6M))</f>
        <v>1.7804871480417223E-2</v>
      </c>
      <c r="V127" s="97">
        <f>_xll.qlQuoteValue(P127,_xll.ohTrigger(Trigger,Trigger6M))</f>
        <v>1.7819999999999999E-2</v>
      </c>
      <c r="W127" s="94" t="b">
        <f t="shared" si="15"/>
        <v>1</v>
      </c>
      <c r="X127" s="153">
        <f t="shared" si="16"/>
        <v>-0.15128519582775779</v>
      </c>
      <c r="Y127" s="50" t="b">
        <f>ABS(X127/10000)&lt;=ABS('General Settings'!$D$29)</f>
        <v>1</v>
      </c>
      <c r="AA127" s="50" t="str">
        <f>_xll.qlSwapIndex(,,O127,SettlementDays,Currency,Calendar,FixedLegTenor,FixedLegBDC,FixedLegDayCounter,Index6M,DiscountingCurve,Permanent,Trigger,ObjectOverwrite)</f>
        <v>obj_00755#0003</v>
      </c>
      <c r="AB127" s="50" t="str">
        <f>_xll.qlVanillaSwapFromSwapIndex(,AA127,R127)</f>
        <v>obj_0090f#0004</v>
      </c>
    </row>
    <row r="128" spans="13:30" x14ac:dyDescent="0.2">
      <c r="M128" s="94" t="s">
        <v>162</v>
      </c>
      <c r="N128" s="94" t="s">
        <v>83</v>
      </c>
      <c r="O128" s="94" t="s">
        <v>92</v>
      </c>
      <c r="P128" s="94" t="str">
        <f>Currency&amp;SUBSTITUTE(N128,"Y","F")&amp;O128&amp;QuoteSuffix</f>
        <v>EUR3F15Y_Quote</v>
      </c>
      <c r="Q128" s="122"/>
      <c r="R128" s="106">
        <f>_xll.qlInterestRateIndexFixingDate(AA128,S128)</f>
        <v>43363</v>
      </c>
      <c r="S128" s="106">
        <f>_xll.qlCalendarAdvance(Calendar,SettlementDate,N128,"mf",TRUE,Trigger)</f>
        <v>43367</v>
      </c>
      <c r="T128" s="106">
        <f>_xll.qlInterestRateIndexMaturity(AA128,S128)</f>
        <v>48848</v>
      </c>
      <c r="U128" s="97">
        <f>_xll.qlIndexFixing('6M Monitor'!AA128,R128,TRUE,_xll.ohTrigger(Trigger,Trigger6M))</f>
        <v>1.7995472086305444E-2</v>
      </c>
      <c r="V128" s="97">
        <f>_xll.qlQuoteValue(P128,_xll.ohTrigger(Trigger,Trigger6M))</f>
        <v>1.8020000000000001E-2</v>
      </c>
      <c r="W128" s="94" t="b">
        <f t="shared" si="15"/>
        <v>1</v>
      </c>
      <c r="X128" s="153">
        <f t="shared" si="16"/>
        <v>-0.24527913694557396</v>
      </c>
      <c r="Y128" s="50" t="b">
        <f>ABS(X128/10000)&lt;=ABS('General Settings'!$D$29)</f>
        <v>1</v>
      </c>
      <c r="AA128" s="50" t="str">
        <f>_xll.qlSwapIndex(,,O128,SettlementDays,Currency,Calendar,FixedLegTenor,FixedLegBDC,FixedLegDayCounter,Index6M,DiscountingCurve,Permanent,Trigger,ObjectOverwrite)</f>
        <v>obj_007e2#0003</v>
      </c>
      <c r="AB128" s="50" t="str">
        <f>_xll.qlVanillaSwapFromSwapIndex(,AA128,R128)</f>
        <v>obj_00921#0004</v>
      </c>
    </row>
    <row r="129" spans="13:28" x14ac:dyDescent="0.2">
      <c r="M129" s="94" t="s">
        <v>162</v>
      </c>
      <c r="N129" s="94" t="s">
        <v>83</v>
      </c>
      <c r="O129" s="94" t="s">
        <v>93</v>
      </c>
      <c r="P129" s="94" t="str">
        <f>Currency&amp;SUBSTITUTE(N129,"Y","F")&amp;O129&amp;QuoteSuffix</f>
        <v>EUR3F20Y_Quote</v>
      </c>
      <c r="Q129" s="122"/>
      <c r="R129" s="106">
        <f>_xll.qlInterestRateIndexFixingDate(AA129,S129)</f>
        <v>43363</v>
      </c>
      <c r="S129" s="106">
        <f>_xll.qlCalendarAdvance(Calendar,SettlementDate,N129,"mf",TRUE,Trigger)</f>
        <v>43367</v>
      </c>
      <c r="T129" s="106">
        <f>_xll.qlInterestRateIndexMaturity(AA129,S129)</f>
        <v>50672</v>
      </c>
      <c r="U129" s="97">
        <f>_xll.qlIndexFixing('6M Monitor'!AA129,R129,TRUE,_xll.ohTrigger(Trigger,Trigger6M))</f>
        <v>1.8193642326340888E-2</v>
      </c>
      <c r="V129" s="97">
        <f>_xll.qlQuoteValue(P129,_xll.ohTrigger(Trigger,Trigger6M))</f>
        <v>1.821E-2</v>
      </c>
      <c r="W129" s="94" t="b">
        <f t="shared" si="15"/>
        <v>1</v>
      </c>
      <c r="X129" s="153">
        <f t="shared" si="16"/>
        <v>-0.16357673659112698</v>
      </c>
      <c r="Y129" s="50" t="b">
        <f>ABS(X129/10000)&lt;=ABS('General Settings'!$D$29)</f>
        <v>1</v>
      </c>
      <c r="AA129" s="50" t="str">
        <f>_xll.qlSwapIndex(,,O129,SettlementDays,Currency,Calendar,FixedLegTenor,FixedLegBDC,FixedLegDayCounter,Index6M,DiscountingCurve,Permanent,Trigger,ObjectOverwrite)</f>
        <v>obj_0082a#0003</v>
      </c>
      <c r="AB129" s="50" t="str">
        <f>_xll.qlVanillaSwapFromSwapIndex(,AA129,R129)</f>
        <v>obj_0096c#0004</v>
      </c>
    </row>
    <row r="130" spans="13:28" x14ac:dyDescent="0.2">
      <c r="M130" s="94" t="s">
        <v>162</v>
      </c>
      <c r="N130" s="94" t="s">
        <v>83</v>
      </c>
      <c r="O130" s="94" t="s">
        <v>94</v>
      </c>
      <c r="P130" s="94" t="str">
        <f>Currency&amp;SUBSTITUTE(N130,"Y","F")&amp;O130&amp;QuoteSuffix</f>
        <v>EUR3F25Y_Quote</v>
      </c>
      <c r="Q130" s="122"/>
      <c r="R130" s="106">
        <f>_xll.qlInterestRateIndexFixingDate(AA130,S130)</f>
        <v>43363</v>
      </c>
      <c r="S130" s="106">
        <f>_xll.qlCalendarAdvance(Calendar,SettlementDate,N130,"mf",TRUE,Trigger)</f>
        <v>43367</v>
      </c>
      <c r="T130" s="106">
        <f>_xll.qlInterestRateIndexMaturity(AA130,S130)</f>
        <v>52498</v>
      </c>
      <c r="U130" s="97">
        <f>_xll.qlIndexFixing('6M Monitor'!AA130,R130,TRUE,_xll.ohTrigger(Trigger,Trigger6M))</f>
        <v>1.7913250041229588E-2</v>
      </c>
      <c r="V130" s="97">
        <f>_xll.qlQuoteValue(P130,_xll.ohTrigger(Trigger,Trigger6M))</f>
        <v>1.7920000000000002E-2</v>
      </c>
      <c r="W130" s="94" t="b">
        <f t="shared" si="15"/>
        <v>1</v>
      </c>
      <c r="X130" s="153">
        <f t="shared" si="16"/>
        <v>-6.749958770414094E-2</v>
      </c>
      <c r="Y130" s="50" t="b">
        <f>ABS(X130/10000)&lt;=ABS('General Settings'!$D$29)</f>
        <v>1</v>
      </c>
      <c r="AA130" s="50" t="str">
        <f>_xll.qlSwapIndex(,,O130,SettlementDays,Currency,Calendar,FixedLegTenor,FixedLegBDC,FixedLegDayCounter,Index6M,DiscountingCurve,Permanent,Trigger,ObjectOverwrite)</f>
        <v>obj_00865#0003</v>
      </c>
      <c r="AB130" s="50" t="str">
        <f>_xll.qlVanillaSwapFromSwapIndex(,AA130,R130)</f>
        <v>obj_009af#0003</v>
      </c>
    </row>
    <row r="131" spans="13:28" x14ac:dyDescent="0.2">
      <c r="M131" s="200" t="s">
        <v>162</v>
      </c>
      <c r="N131" s="200" t="s">
        <v>83</v>
      </c>
      <c r="O131" s="200" t="s">
        <v>96</v>
      </c>
      <c r="P131" s="200" t="str">
        <f>Currency&amp;SUBSTITUTE(N131,"Y","F")&amp;O131&amp;QuoteSuffix</f>
        <v>EUR3F30Y_Quote</v>
      </c>
      <c r="Q131" s="165"/>
      <c r="R131" s="201">
        <f>_xll.qlInterestRateIndexFixingDate(AA131,S131)</f>
        <v>43363</v>
      </c>
      <c r="S131" s="201">
        <f>_xll.qlCalendarAdvance(Calendar,SettlementDate,N131,"mf",TRUE,Trigger)</f>
        <v>43367</v>
      </c>
      <c r="T131" s="201">
        <f>_xll.qlInterestRateIndexMaturity(AA131,S131)</f>
        <v>54325</v>
      </c>
      <c r="U131" s="202">
        <f>_xll.qlIndexFixing('6M Monitor'!AA131,R131,TRUE,_xll.ohTrigger(Trigger,Trigger6M))</f>
        <v>1.7724464838637415E-2</v>
      </c>
      <c r="V131" s="202">
        <f>_xll.qlQuoteValue(P131,_xll.ohTrigger(Trigger,Trigger6M))</f>
        <v>1.7730000000000003E-2</v>
      </c>
      <c r="W131" s="200" t="b">
        <f t="shared" si="15"/>
        <v>1</v>
      </c>
      <c r="X131" s="203">
        <f t="shared" si="16"/>
        <v>-5.535161362587443E-2</v>
      </c>
      <c r="Y131" s="164" t="b">
        <f>ABS(X131/10000)&lt;=ABS('General Settings'!$D$29)</f>
        <v>1</v>
      </c>
      <c r="AA131" s="50" t="str">
        <f>_xll.qlSwapIndex(,,O131,SettlementDays,Currency,Calendar,FixedLegTenor,FixedLegBDC,FixedLegDayCounter,Index6M,DiscountingCurve,Permanent,Trigger,ObjectOverwrite)</f>
        <v>obj_00756#0003</v>
      </c>
      <c r="AB131" s="50" t="str">
        <f>_xll.qlVanillaSwapFromSwapIndex(,AA131,R131)</f>
        <v>obj_008e0#0004</v>
      </c>
    </row>
    <row r="132" spans="13:28" x14ac:dyDescent="0.2">
      <c r="M132" s="204" t="s">
        <v>162</v>
      </c>
      <c r="N132" s="204" t="s">
        <v>84</v>
      </c>
      <c r="O132" s="204" t="s">
        <v>33</v>
      </c>
      <c r="P132" s="204" t="str">
        <f>Currency&amp;SUBSTITUTE(N132,"Y","F")&amp;O132&amp;QuoteSuffix</f>
        <v>EUR4F1Y_Quote</v>
      </c>
      <c r="Q132" s="169"/>
      <c r="R132" s="205">
        <f>_xll.qlInterestRateIndexFixingDate(AA132,S132)</f>
        <v>43728</v>
      </c>
      <c r="S132" s="205">
        <f>_xll.qlCalendarAdvance(Calendar,SettlementDate,N132,"mf",TRUE,Trigger)</f>
        <v>43732</v>
      </c>
      <c r="T132" s="205">
        <f>_xll.qlInterestRateIndexMaturity(AA132,S132)</f>
        <v>44098</v>
      </c>
      <c r="U132" s="206">
        <f>_xll.qlIndexFixing('6M Monitor'!AA132,R132,TRUE,_xll.ohTrigger(Trigger,Trigger6M))</f>
        <v>8.7872726450624241E-3</v>
      </c>
      <c r="V132" s="206">
        <f>_xll.qlQuoteValue(P132,_xll.ohTrigger(Trigger,Trigger6M))</f>
        <v>8.7899999999999992E-3</v>
      </c>
      <c r="W132" s="204" t="b">
        <f t="shared" si="15"/>
        <v>1</v>
      </c>
      <c r="X132" s="207">
        <f t="shared" si="16"/>
        <v>-2.7273549375751022E-2</v>
      </c>
      <c r="Y132" s="149" t="b">
        <f>ABS(X132/10000)&lt;=ABS('General Settings'!$D$29)</f>
        <v>1</v>
      </c>
      <c r="AA132" s="50" t="str">
        <f>_xll.qlSwapIndex(,,O132,SettlementDays,Currency,Calendar,FixedLegTenor,FixedLegBDC,FixedLegDayCounter,Index6M,DiscountingCurve,Permanent,Trigger,ObjectOverwrite)</f>
        <v>obj_007e3#0003</v>
      </c>
      <c r="AB132" s="50" t="str">
        <f>_xll.qlVanillaSwapFromSwapIndex(,AA132,R132)</f>
        <v>obj_0095b#0004</v>
      </c>
    </row>
    <row r="133" spans="13:28" x14ac:dyDescent="0.2">
      <c r="M133" s="94" t="s">
        <v>162</v>
      </c>
      <c r="N133" s="94" t="s">
        <v>84</v>
      </c>
      <c r="O133" s="94" t="s">
        <v>82</v>
      </c>
      <c r="P133" s="94" t="str">
        <f>Currency&amp;SUBSTITUTE(N133,"Y","F")&amp;O133&amp;QuoteSuffix</f>
        <v>EUR4F2Y_Quote</v>
      </c>
      <c r="Q133" s="122"/>
      <c r="R133" s="106">
        <f>_xll.qlInterestRateIndexFixingDate(AA133,S133)</f>
        <v>43728</v>
      </c>
      <c r="S133" s="106">
        <f>_xll.qlCalendarAdvance(Calendar,SettlementDate,N133,"mf",TRUE,Trigger)</f>
        <v>43732</v>
      </c>
      <c r="T133" s="106">
        <f>_xll.qlInterestRateIndexMaturity(AA133,S133)</f>
        <v>44463</v>
      </c>
      <c r="U133" s="97">
        <f>_xll.qlIndexFixing('6M Monitor'!AA133,R133,TRUE,_xll.ohTrigger(Trigger,Trigger6M))</f>
        <v>1.038348592170343E-2</v>
      </c>
      <c r="V133" s="97">
        <f>_xll.qlQuoteValue(P133,_xll.ohTrigger(Trigger,Trigger6M))</f>
        <v>1.038E-2</v>
      </c>
      <c r="W133" s="94" t="b">
        <f t="shared" si="15"/>
        <v>1</v>
      </c>
      <c r="X133" s="153">
        <f t="shared" si="16"/>
        <v>3.4859217034298451E-2</v>
      </c>
      <c r="Y133" s="50" t="b">
        <f>ABS(X133/10000)&lt;=ABS('General Settings'!$D$29)</f>
        <v>1</v>
      </c>
      <c r="AA133" s="50" t="str">
        <f>_xll.qlSwapIndex(,,O133,SettlementDays,Currency,Calendar,FixedLegTenor,FixedLegBDC,FixedLegDayCounter,Index6M,DiscountingCurve,Permanent,Trigger,ObjectOverwrite)</f>
        <v>obj_0079f#0003</v>
      </c>
      <c r="AB133" s="50" t="str">
        <f>_xll.qlVanillaSwapFromSwapIndex(,AA133,R133)</f>
        <v>obj_00979#0004</v>
      </c>
    </row>
    <row r="134" spans="13:28" x14ac:dyDescent="0.2">
      <c r="M134" s="94" t="s">
        <v>162</v>
      </c>
      <c r="N134" s="94" t="s">
        <v>84</v>
      </c>
      <c r="O134" s="94" t="s">
        <v>83</v>
      </c>
      <c r="P134" s="94" t="str">
        <f>Currency&amp;SUBSTITUTE(N134,"Y","F")&amp;O134&amp;QuoteSuffix</f>
        <v>EUR4F3Y_Quote</v>
      </c>
      <c r="Q134" s="122"/>
      <c r="R134" s="106">
        <f>_xll.qlInterestRateIndexFixingDate(AA134,S134)</f>
        <v>43728</v>
      </c>
      <c r="S134" s="106">
        <f>_xll.qlCalendarAdvance(Calendar,SettlementDate,N134,"mf",TRUE,Trigger)</f>
        <v>43732</v>
      </c>
      <c r="T134" s="106">
        <f>_xll.qlInterestRateIndexMaturity(AA134,S134)</f>
        <v>44830</v>
      </c>
      <c r="U134" s="97">
        <f>_xll.qlIndexFixing('6M Monitor'!AA134,R134,TRUE,_xll.ohTrigger(Trigger,Trigger6M))</f>
        <v>1.1889093161856677E-2</v>
      </c>
      <c r="V134" s="97">
        <f>_xll.qlQuoteValue(P134,_xll.ohTrigger(Trigger,Trigger6M))</f>
        <v>1.191E-2</v>
      </c>
      <c r="W134" s="94" t="b">
        <f t="shared" si="15"/>
        <v>1</v>
      </c>
      <c r="X134" s="153">
        <f t="shared" si="16"/>
        <v>-0.20906838143323198</v>
      </c>
      <c r="Y134" s="50" t="b">
        <f>ABS(X134/10000)&lt;=ABS('General Settings'!$D$29)</f>
        <v>1</v>
      </c>
      <c r="AA134" s="50" t="str">
        <f>_xll.qlSwapIndex(,,O134,SettlementDays,Currency,Calendar,FixedLegTenor,FixedLegBDC,FixedLegDayCounter,Index6M,DiscountingCurve,Permanent,Trigger,ObjectOverwrite)</f>
        <v>obj_00867#0003</v>
      </c>
      <c r="AB134" s="50" t="str">
        <f>_xll.qlVanillaSwapFromSwapIndex(,AA134,R134)</f>
        <v>obj_009c6#0003</v>
      </c>
    </row>
    <row r="135" spans="13:28" x14ac:dyDescent="0.2">
      <c r="M135" s="94" t="s">
        <v>162</v>
      </c>
      <c r="N135" s="94" t="s">
        <v>84</v>
      </c>
      <c r="O135" s="94" t="s">
        <v>84</v>
      </c>
      <c r="P135" s="94" t="str">
        <f>Currency&amp;SUBSTITUTE(N135,"Y","F")&amp;O135&amp;QuoteSuffix</f>
        <v>EUR4F4Y_Quote</v>
      </c>
      <c r="Q135" s="122"/>
      <c r="R135" s="106">
        <f>_xll.qlInterestRateIndexFixingDate(AA135,S135)</f>
        <v>43728</v>
      </c>
      <c r="S135" s="106">
        <f>_xll.qlCalendarAdvance(Calendar,SettlementDate,N135,"mf",TRUE,Trigger)</f>
        <v>43732</v>
      </c>
      <c r="T135" s="106">
        <f>_xll.qlInterestRateIndexMaturity(AA135,S135)</f>
        <v>45194</v>
      </c>
      <c r="U135" s="97">
        <f>_xll.qlIndexFixing('6M Monitor'!AA135,R135,TRUE,_xll.ohTrigger(Trigger,Trigger6M))</f>
        <v>1.3267972755037421E-2</v>
      </c>
      <c r="V135" s="97">
        <f>_xll.qlQuoteValue(P135,_xll.ohTrigger(Trigger,Trigger6M))</f>
        <v>1.329E-2</v>
      </c>
      <c r="W135" s="94" t="b">
        <f t="shared" si="15"/>
        <v>1</v>
      </c>
      <c r="X135" s="153">
        <f t="shared" si="16"/>
        <v>-0.22027244962578851</v>
      </c>
      <c r="Y135" s="50" t="b">
        <f>ABS(X135/10000)&lt;=ABS('General Settings'!$D$29)</f>
        <v>1</v>
      </c>
      <c r="AA135" s="50" t="str">
        <f>_xll.qlSwapIndex(,,O135,SettlementDays,Currency,Calendar,FixedLegTenor,FixedLegBDC,FixedLegDayCounter,Index6M,DiscountingCurve,Permanent,Trigger,ObjectOverwrite)</f>
        <v>obj_00757#0003</v>
      </c>
      <c r="AB135" s="50" t="str">
        <f>_xll.qlVanillaSwapFromSwapIndex(,AA135,R135)</f>
        <v>obj_008ff#0004</v>
      </c>
    </row>
    <row r="136" spans="13:28" x14ac:dyDescent="0.2">
      <c r="M136" s="94" t="s">
        <v>162</v>
      </c>
      <c r="N136" s="94" t="s">
        <v>84</v>
      </c>
      <c r="O136" s="94" t="s">
        <v>85</v>
      </c>
      <c r="P136" s="94" t="str">
        <f>Currency&amp;SUBSTITUTE(N136,"Y","F")&amp;O136&amp;QuoteSuffix</f>
        <v>EUR4F5Y_Quote</v>
      </c>
      <c r="Q136" s="122"/>
      <c r="R136" s="106">
        <f>_xll.qlInterestRateIndexFixingDate(AA136,S136)</f>
        <v>43728</v>
      </c>
      <c r="S136" s="106">
        <f>_xll.qlCalendarAdvance(Calendar,SettlementDate,N136,"mf",TRUE,Trigger)</f>
        <v>43732</v>
      </c>
      <c r="T136" s="106">
        <f>_xll.qlInterestRateIndexMaturity(AA136,S136)</f>
        <v>45559</v>
      </c>
      <c r="U136" s="97">
        <f>_xll.qlIndexFixing('6M Monitor'!AA136,R136,TRUE,_xll.ohTrigger(Trigger,Trigger6M))</f>
        <v>1.44308282375847E-2</v>
      </c>
      <c r="V136" s="97">
        <f>_xll.qlQuoteValue(P136,_xll.ohTrigger(Trigger,Trigger6M))</f>
        <v>1.4450000000000001E-2</v>
      </c>
      <c r="W136" s="94" t="b">
        <f t="shared" si="15"/>
        <v>1</v>
      </c>
      <c r="X136" s="153">
        <f t="shared" si="16"/>
        <v>-0.1917176241530115</v>
      </c>
      <c r="Y136" s="50" t="b">
        <f>ABS(X136/10000)&lt;=ABS('General Settings'!$D$29)</f>
        <v>1</v>
      </c>
      <c r="AA136" s="50" t="str">
        <f>_xll.qlSwapIndex(,,O136,SettlementDays,Currency,Calendar,FixedLegTenor,FixedLegBDC,FixedLegDayCounter,Index6M,DiscountingCurve,Permanent,Trigger,ObjectOverwrite)</f>
        <v>obj_007b2#0003</v>
      </c>
      <c r="AB136" s="50" t="str">
        <f>_xll.qlVanillaSwapFromSwapIndex(,AA136,R136)</f>
        <v>obj_00920#0004</v>
      </c>
    </row>
    <row r="137" spans="13:28" x14ac:dyDescent="0.2">
      <c r="M137" s="94" t="s">
        <v>162</v>
      </c>
      <c r="N137" s="94" t="s">
        <v>84</v>
      </c>
      <c r="O137" s="94" t="s">
        <v>86</v>
      </c>
      <c r="P137" s="94" t="str">
        <f>Currency&amp;SUBSTITUTE(N137,"Y","F")&amp;O137&amp;QuoteSuffix</f>
        <v>EUR4F6Y_Quote</v>
      </c>
      <c r="Q137" s="122"/>
      <c r="R137" s="106">
        <f>_xll.qlInterestRateIndexFixingDate(AA137,S137)</f>
        <v>43728</v>
      </c>
      <c r="S137" s="106">
        <f>_xll.qlCalendarAdvance(Calendar,SettlementDate,N137,"mf",TRUE,Trigger)</f>
        <v>43732</v>
      </c>
      <c r="T137" s="106">
        <f>_xll.qlInterestRateIndexMaturity(AA137,S137)</f>
        <v>45924</v>
      </c>
      <c r="U137" s="97">
        <f>_xll.qlIndexFixing('6M Monitor'!AA137,R137,TRUE,_xll.ohTrigger(Trigger,Trigger6M))</f>
        <v>1.538868420020925E-2</v>
      </c>
      <c r="V137" s="97">
        <f>_xll.qlQuoteValue(P137,_xll.ohTrigger(Trigger,Trigger6M))</f>
        <v>1.541E-2</v>
      </c>
      <c r="W137" s="94" t="b">
        <f t="shared" si="15"/>
        <v>1</v>
      </c>
      <c r="X137" s="153">
        <f t="shared" si="16"/>
        <v>-0.2131579979075017</v>
      </c>
      <c r="Y137" s="50" t="b">
        <f>ABS(X137/10000)&lt;=ABS('General Settings'!$D$29)</f>
        <v>1</v>
      </c>
      <c r="AA137" s="50" t="str">
        <f>_xll.qlSwapIndex(,,O137,SettlementDays,Currency,Calendar,FixedLegTenor,FixedLegBDC,FixedLegDayCounter,Index6M,DiscountingCurve,Permanent,Trigger,ObjectOverwrite)</f>
        <v>obj_007ce#0003</v>
      </c>
      <c r="AB137" s="50" t="str">
        <f>_xll.qlVanillaSwapFromSwapIndex(,AA137,R137)</f>
        <v>obj_00989#0004</v>
      </c>
    </row>
    <row r="138" spans="13:28" x14ac:dyDescent="0.2">
      <c r="M138" s="94" t="s">
        <v>162</v>
      </c>
      <c r="N138" s="94" t="s">
        <v>84</v>
      </c>
      <c r="O138" s="94" t="s">
        <v>87</v>
      </c>
      <c r="P138" s="94" t="str">
        <f>Currency&amp;SUBSTITUTE(N138,"Y","F")&amp;O138&amp;QuoteSuffix</f>
        <v>EUR4F7Y_Quote</v>
      </c>
      <c r="Q138" s="122"/>
      <c r="R138" s="106">
        <f>_xll.qlInterestRateIndexFixingDate(AA138,S138)</f>
        <v>43728</v>
      </c>
      <c r="S138" s="106">
        <f>_xll.qlCalendarAdvance(Calendar,SettlementDate,N138,"mf",TRUE,Trigger)</f>
        <v>43732</v>
      </c>
      <c r="T138" s="106">
        <f>_xll.qlInterestRateIndexMaturity(AA138,S138)</f>
        <v>46289</v>
      </c>
      <c r="U138" s="97">
        <f>_xll.qlIndexFixing('6M Monitor'!AA138,R138,TRUE,_xll.ohTrigger(Trigger,Trigger6M))</f>
        <v>1.6227726091876265E-2</v>
      </c>
      <c r="V138" s="97">
        <f>_xll.qlQuoteValue(P138,_xll.ohTrigger(Trigger,Trigger6M))</f>
        <v>1.6250000000000001E-2</v>
      </c>
      <c r="W138" s="94" t="b">
        <f t="shared" si="15"/>
        <v>1</v>
      </c>
      <c r="X138" s="153">
        <f t="shared" si="16"/>
        <v>-0.2227390812373567</v>
      </c>
      <c r="Y138" s="50" t="b">
        <f>ABS(X138/10000)&lt;=ABS('General Settings'!$D$29)</f>
        <v>1</v>
      </c>
      <c r="AA138" s="50" t="str">
        <f>_xll.qlSwapIndex(,,O138,SettlementDays,Currency,Calendar,FixedLegTenor,FixedLegBDC,FixedLegDayCounter,Index6M,DiscountingCurve,Permanent,Trigger,ObjectOverwrite)</f>
        <v>obj_00855#0003</v>
      </c>
      <c r="AB138" s="50" t="str">
        <f>_xll.qlVanillaSwapFromSwapIndex(,AA138,R138)</f>
        <v>obj_009b3#0003</v>
      </c>
    </row>
    <row r="139" spans="13:28" x14ac:dyDescent="0.2">
      <c r="M139" s="94" t="s">
        <v>162</v>
      </c>
      <c r="N139" s="94" t="s">
        <v>84</v>
      </c>
      <c r="O139" s="94" t="s">
        <v>88</v>
      </c>
      <c r="P139" s="94" t="str">
        <f>Currency&amp;SUBSTITUTE(N139,"Y","F")&amp;O139&amp;QuoteSuffix</f>
        <v>EUR4F8Y_Quote</v>
      </c>
      <c r="Q139" s="122"/>
      <c r="R139" s="106">
        <f>_xll.qlInterestRateIndexFixingDate(AA139,S139)</f>
        <v>43728</v>
      </c>
      <c r="S139" s="106">
        <f>_xll.qlCalendarAdvance(Calendar,SettlementDate,N139,"mf",TRUE,Trigger)</f>
        <v>43732</v>
      </c>
      <c r="T139" s="106">
        <f>_xll.qlInterestRateIndexMaturity(AA139,S139)</f>
        <v>46654</v>
      </c>
      <c r="U139" s="97">
        <f>_xll.qlIndexFixing('6M Monitor'!AA139,R139,TRUE,_xll.ohTrigger(Trigger,Trigger6M))</f>
        <v>1.6940996321446765E-2</v>
      </c>
      <c r="V139" s="97">
        <f>_xll.qlQuoteValue(P139,_xll.ohTrigger(Trigger,Trigger6M))</f>
        <v>1.6959999999999999E-2</v>
      </c>
      <c r="W139" s="94" t="b">
        <f t="shared" si="15"/>
        <v>1</v>
      </c>
      <c r="X139" s="153">
        <f t="shared" si="16"/>
        <v>-0.1900367855323451</v>
      </c>
      <c r="Y139" s="50" t="b">
        <f>ABS(X139/10000)&lt;=ABS('General Settings'!$D$29)</f>
        <v>1</v>
      </c>
      <c r="AA139" s="50" t="str">
        <f>_xll.qlSwapIndex(,,O139,SettlementDays,Currency,Calendar,FixedLegTenor,FixedLegBDC,FixedLegDayCounter,Index6M,DiscountingCurve,Permanent,Trigger,ObjectOverwrite)</f>
        <v>obj_00758#0003</v>
      </c>
      <c r="AB139" s="50" t="str">
        <f>_xll.qlVanillaSwapFromSwapIndex(,AA139,R139)</f>
        <v>obj_008fc#0004</v>
      </c>
    </row>
    <row r="140" spans="13:28" x14ac:dyDescent="0.2">
      <c r="M140" s="94" t="s">
        <v>162</v>
      </c>
      <c r="N140" s="94" t="s">
        <v>84</v>
      </c>
      <c r="O140" s="94" t="s">
        <v>89</v>
      </c>
      <c r="P140" s="94" t="str">
        <f>Currency&amp;SUBSTITUTE(N140,"Y","F")&amp;O140&amp;QuoteSuffix</f>
        <v>EUR4F9Y_Quote</v>
      </c>
      <c r="Q140" s="122"/>
      <c r="R140" s="106">
        <f>_xll.qlInterestRateIndexFixingDate(AA140,S140)</f>
        <v>43728</v>
      </c>
      <c r="S140" s="106">
        <f>_xll.qlCalendarAdvance(Calendar,SettlementDate,N140,"mf",TRUE,Trigger)</f>
        <v>43732</v>
      </c>
      <c r="T140" s="106">
        <f>_xll.qlInterestRateIndexMaturity(AA140,S140)</f>
        <v>47021</v>
      </c>
      <c r="U140" s="97">
        <f>_xll.qlIndexFixing('6M Monitor'!AA140,R140,TRUE,_xll.ohTrigger(Trigger,Trigger6M))</f>
        <v>1.7527157297899616E-2</v>
      </c>
      <c r="V140" s="97">
        <f>_xll.qlQuoteValue(P140,_xll.ohTrigger(Trigger,Trigger6M))</f>
        <v>1.754E-2</v>
      </c>
      <c r="W140" s="94" t="b">
        <f t="shared" si="15"/>
        <v>1</v>
      </c>
      <c r="X140" s="153">
        <f t="shared" si="16"/>
        <v>-0.12842702100383796</v>
      </c>
      <c r="Y140" s="50" t="b">
        <f>ABS(X140/10000)&lt;=ABS('General Settings'!$D$29)</f>
        <v>1</v>
      </c>
      <c r="AA140" s="50" t="str">
        <f>_xll.qlSwapIndex(,,O140,SettlementDays,Currency,Calendar,FixedLegTenor,FixedLegBDC,FixedLegDayCounter,Index6M,DiscountingCurve,Permanent,Trigger,ObjectOverwrite)</f>
        <v>obj_007e4#0003</v>
      </c>
      <c r="AB140" s="50" t="str">
        <f>_xll.qlVanillaSwapFromSwapIndex(,AA140,R140)</f>
        <v>obj_00935#0004</v>
      </c>
    </row>
    <row r="141" spans="13:28" x14ac:dyDescent="0.2">
      <c r="M141" s="94" t="s">
        <v>162</v>
      </c>
      <c r="N141" s="94" t="s">
        <v>84</v>
      </c>
      <c r="O141" s="94" t="s">
        <v>90</v>
      </c>
      <c r="P141" s="94" t="str">
        <f>Currency&amp;SUBSTITUTE(N141,"Y","F")&amp;O141&amp;QuoteSuffix</f>
        <v>EUR4F10Y_Quote</v>
      </c>
      <c r="Q141" s="122"/>
      <c r="R141" s="106">
        <f>_xll.qlInterestRateIndexFixingDate(AA141,S141)</f>
        <v>43728</v>
      </c>
      <c r="S141" s="106">
        <f>_xll.qlCalendarAdvance(Calendar,SettlementDate,N141,"mf",TRUE,Trigger)</f>
        <v>43732</v>
      </c>
      <c r="T141" s="106">
        <f>_xll.qlInterestRateIndexMaturity(AA141,S141)</f>
        <v>47385</v>
      </c>
      <c r="U141" s="97">
        <f>_xll.qlIndexFixing('6M Monitor'!AA141,R141,TRUE,_xll.ohTrigger(Trigger,Trigger6M))</f>
        <v>1.7987388929400775E-2</v>
      </c>
      <c r="V141" s="97">
        <f>_xll.qlQuoteValue(P141,_xll.ohTrigger(Trigger,Trigger6M))</f>
        <v>1.8000000000000002E-2</v>
      </c>
      <c r="W141" s="94" t="b">
        <f t="shared" si="15"/>
        <v>1</v>
      </c>
      <c r="X141" s="153">
        <f t="shared" si="16"/>
        <v>-0.12611070599227031</v>
      </c>
      <c r="Y141" s="50" t="b">
        <f>ABS(X141/10000)&lt;=ABS('General Settings'!$D$29)</f>
        <v>1</v>
      </c>
      <c r="AA141" s="50" t="str">
        <f>_xll.qlSwapIndex(,,O141,SettlementDays,Currency,Calendar,FixedLegTenor,FixedLegBDC,FixedLegDayCounter,Index6M,DiscountingCurve,Permanent,Trigger,ObjectOverwrite)</f>
        <v>obj_00806#0003</v>
      </c>
      <c r="AB141" s="50" t="str">
        <f>_xll.qlVanillaSwapFromSwapIndex(,AA141,R141)</f>
        <v>obj_008c9#0004</v>
      </c>
    </row>
    <row r="142" spans="13:28" x14ac:dyDescent="0.2">
      <c r="M142" s="94" t="s">
        <v>162</v>
      </c>
      <c r="N142" s="94" t="s">
        <v>84</v>
      </c>
      <c r="O142" s="94" t="s">
        <v>116</v>
      </c>
      <c r="P142" s="94" t="str">
        <f>Currency&amp;SUBSTITUTE(N142,"Y","F")&amp;O142&amp;QuoteSuffix</f>
        <v>EUR4F11Y_Quote</v>
      </c>
      <c r="Q142" s="122"/>
      <c r="R142" s="106">
        <f>_xll.qlInterestRateIndexFixingDate(AA142,S142)</f>
        <v>43728</v>
      </c>
      <c r="S142" s="106">
        <f>_xll.qlCalendarAdvance(Calendar,SettlementDate,N142,"mf",TRUE,Trigger)</f>
        <v>43732</v>
      </c>
      <c r="T142" s="106">
        <f>_xll.qlInterestRateIndexMaturity(AA142,S142)</f>
        <v>47750</v>
      </c>
      <c r="U142" s="97">
        <f>_xll.qlIndexFixing('6M Monitor'!AA142,R142,TRUE,_xll.ohTrigger(Trigger,Trigger6M))</f>
        <v>1.8350723975630104E-2</v>
      </c>
      <c r="V142" s="97">
        <f>_xll.qlQuoteValue(P142,_xll.ohTrigger(Trigger,Trigger6M))</f>
        <v>1.8359999999999998E-2</v>
      </c>
      <c r="W142" s="94" t="b">
        <f t="shared" si="15"/>
        <v>1</v>
      </c>
      <c r="X142" s="153">
        <f t="shared" si="16"/>
        <v>-9.2760243698940259E-2</v>
      </c>
      <c r="Y142" s="50" t="b">
        <f>ABS(X142/10000)&lt;=ABS('General Settings'!$D$29)</f>
        <v>1</v>
      </c>
      <c r="AA142" s="50" t="str">
        <f>_xll.qlSwapIndex(,,O142,SettlementDays,Currency,Calendar,FixedLegTenor,FixedLegBDC,FixedLegDayCounter,Index6M,DiscountingCurve,Permanent,Trigger,ObjectOverwrite)</f>
        <v>obj_00857#0003</v>
      </c>
      <c r="AB142" s="50" t="str">
        <f>_xll.qlVanillaSwapFromSwapIndex(,AA142,R142)</f>
        <v>obj_008c6#0004</v>
      </c>
    </row>
    <row r="143" spans="13:28" x14ac:dyDescent="0.2">
      <c r="M143" s="94" t="s">
        <v>162</v>
      </c>
      <c r="N143" s="94" t="s">
        <v>84</v>
      </c>
      <c r="O143" s="94" t="s">
        <v>91</v>
      </c>
      <c r="P143" s="94" t="str">
        <f>Currency&amp;SUBSTITUTE(N143,"Y","F")&amp;O143&amp;QuoteSuffix</f>
        <v>EUR4F12Y_Quote</v>
      </c>
      <c r="Q143" s="122"/>
      <c r="R143" s="106">
        <f>_xll.qlInterestRateIndexFixingDate(AA143,S143)</f>
        <v>43728</v>
      </c>
      <c r="S143" s="106">
        <f>_xll.qlCalendarAdvance(Calendar,SettlementDate,N143,"mf",TRUE,Trigger)</f>
        <v>43732</v>
      </c>
      <c r="T143" s="106">
        <f>_xll.qlInterestRateIndexMaturity(AA143,S143)</f>
        <v>48115</v>
      </c>
      <c r="U143" s="97">
        <f>_xll.qlIndexFixing('6M Monitor'!AA143,R143,TRUE,_xll.ohTrigger(Trigger,Trigger6M))</f>
        <v>1.862865175974281E-2</v>
      </c>
      <c r="V143" s="97">
        <f>_xll.qlQuoteValue(P143,_xll.ohTrigger(Trigger,Trigger6M))</f>
        <v>1.864E-2</v>
      </c>
      <c r="W143" s="94" t="b">
        <f t="shared" ref="W143:W206" si="17">NOT(ISERROR(V143))</f>
        <v>1</v>
      </c>
      <c r="X143" s="153">
        <f t="shared" ref="X143:X206" si="18">(U143-V143)*10000</f>
        <v>-0.11348240257190445</v>
      </c>
      <c r="Y143" s="50" t="b">
        <f>ABS(X143/10000)&lt;=ABS('General Settings'!$D$29)</f>
        <v>1</v>
      </c>
      <c r="AA143" s="50" t="str">
        <f>_xll.qlSwapIndex(,,O143,SettlementDays,Currency,Calendar,FixedLegTenor,FixedLegBDC,FixedLegDayCounter,Index6M,DiscountingCurve,Permanent,Trigger,ObjectOverwrite)</f>
        <v>obj_00759#0003</v>
      </c>
      <c r="AB143" s="50" t="str">
        <f>_xll.qlVanillaSwapFromSwapIndex(,AA143,R143)</f>
        <v>obj_008e4#0004</v>
      </c>
    </row>
    <row r="144" spans="13:28" x14ac:dyDescent="0.2">
      <c r="M144" s="94" t="s">
        <v>162</v>
      </c>
      <c r="N144" s="94" t="s">
        <v>84</v>
      </c>
      <c r="O144" s="94" t="s">
        <v>117</v>
      </c>
      <c r="P144" s="94" t="str">
        <f>Currency&amp;SUBSTITUTE(N144,"Y","F")&amp;O144&amp;QuoteSuffix</f>
        <v>EUR4F13Y_Quote</v>
      </c>
      <c r="Q144" s="122"/>
      <c r="R144" s="106">
        <f>_xll.qlInterestRateIndexFixingDate(AA144,S144)</f>
        <v>43728</v>
      </c>
      <c r="S144" s="106">
        <f>_xll.qlCalendarAdvance(Calendar,SettlementDate,N144,"mf",TRUE,Trigger)</f>
        <v>43732</v>
      </c>
      <c r="T144" s="106">
        <f>_xll.qlInterestRateIndexMaturity(AA144,S144)</f>
        <v>48481</v>
      </c>
      <c r="U144" s="97">
        <f>_xll.qlIndexFixing('6M Monitor'!AA144,R144,TRUE,_xll.ohTrigger(Trigger,Trigger6M))</f>
        <v>1.8837246394270885E-2</v>
      </c>
      <c r="V144" s="97">
        <f>_xll.qlQuoteValue(P144,_xll.ohTrigger(Trigger,Trigger6M))</f>
        <v>1.8849999999999999E-2</v>
      </c>
      <c r="W144" s="94" t="b">
        <f t="shared" si="17"/>
        <v>1</v>
      </c>
      <c r="X144" s="153">
        <f t="shared" si="18"/>
        <v>-0.12753605729113465</v>
      </c>
      <c r="Y144" s="50" t="b">
        <f>ABS(X144/10000)&lt;=ABS('General Settings'!$D$29)</f>
        <v>1</v>
      </c>
      <c r="AA144" s="50" t="str">
        <f>_xll.qlSwapIndex(,,O144,SettlementDays,Currency,Calendar,FixedLegTenor,FixedLegBDC,FixedLegDayCounter,Index6M,DiscountingCurve,Permanent,Trigger,ObjectOverwrite)</f>
        <v>obj_007b3#0003</v>
      </c>
      <c r="AB144" s="50" t="str">
        <f>_xll.qlVanillaSwapFromSwapIndex(,AA144,R144)</f>
        <v>obj_0091f#0004</v>
      </c>
    </row>
    <row r="145" spans="13:28" x14ac:dyDescent="0.2">
      <c r="M145" s="94" t="s">
        <v>162</v>
      </c>
      <c r="N145" s="94" t="s">
        <v>84</v>
      </c>
      <c r="O145" s="94" t="s">
        <v>118</v>
      </c>
      <c r="P145" s="94" t="str">
        <f>Currency&amp;SUBSTITUTE(N145,"Y","F")&amp;O145&amp;QuoteSuffix</f>
        <v>EUR4F14Y_Quote</v>
      </c>
      <c r="Q145" s="122"/>
      <c r="R145" s="106">
        <f>_xll.qlInterestRateIndexFixingDate(AA145,S145)</f>
        <v>43728</v>
      </c>
      <c r="S145" s="106">
        <f>_xll.qlCalendarAdvance(Calendar,SettlementDate,N145,"mf",TRUE,Trigger)</f>
        <v>43732</v>
      </c>
      <c r="T145" s="106">
        <f>_xll.qlInterestRateIndexMaturity(AA145,S145)</f>
        <v>48848</v>
      </c>
      <c r="U145" s="97">
        <f>_xll.qlIndexFixing('6M Monitor'!AA145,R145,TRUE,_xll.ohTrigger(Trigger,Trigger6M))</f>
        <v>1.897809089923164E-2</v>
      </c>
      <c r="V145" s="97">
        <f>_xll.qlQuoteValue(P145,_xll.ohTrigger(Trigger,Trigger6M))</f>
        <v>1.9E-2</v>
      </c>
      <c r="W145" s="94" t="b">
        <f t="shared" si="17"/>
        <v>1</v>
      </c>
      <c r="X145" s="153">
        <f t="shared" si="18"/>
        <v>-0.21909100768359446</v>
      </c>
      <c r="Y145" s="50" t="b">
        <f>ABS(X145/10000)&lt;=ABS('General Settings'!$D$29)</f>
        <v>1</v>
      </c>
      <c r="AA145" s="50" t="str">
        <f>_xll.qlSwapIndex(,,O145,SettlementDays,Currency,Calendar,FixedLegTenor,FixedLegBDC,FixedLegDayCounter,Index6M,DiscountingCurve,Permanent,Trigger,ObjectOverwrite)</f>
        <v>obj_0082b#0003</v>
      </c>
      <c r="AB145" s="50" t="str">
        <f>_xll.qlVanillaSwapFromSwapIndex(,AA145,R145)</f>
        <v>obj_00988#0004</v>
      </c>
    </row>
    <row r="146" spans="13:28" x14ac:dyDescent="0.2">
      <c r="M146" s="94" t="s">
        <v>162</v>
      </c>
      <c r="N146" s="94" t="s">
        <v>84</v>
      </c>
      <c r="O146" s="94" t="s">
        <v>92</v>
      </c>
      <c r="P146" s="94" t="str">
        <f>Currency&amp;SUBSTITUTE(N146,"Y","F")&amp;O146&amp;QuoteSuffix</f>
        <v>EUR4F15Y_Quote</v>
      </c>
      <c r="Q146" s="122"/>
      <c r="R146" s="106">
        <f>_xll.qlInterestRateIndexFixingDate(AA146,S146)</f>
        <v>43728</v>
      </c>
      <c r="S146" s="106">
        <f>_xll.qlCalendarAdvance(Calendar,SettlementDate,N146,"mf",TRUE,Trigger)</f>
        <v>43732</v>
      </c>
      <c r="T146" s="106">
        <f>_xll.qlInterestRateIndexMaturity(AA146,S146)</f>
        <v>49212</v>
      </c>
      <c r="U146" s="97">
        <f>_xll.qlIndexFixing('6M Monitor'!AA146,R146,TRUE,_xll.ohTrigger(Trigger,Trigger6M))</f>
        <v>1.9060987553050648E-2</v>
      </c>
      <c r="V146" s="97">
        <f>_xll.qlQuoteValue(P146,_xll.ohTrigger(Trigger,Trigger6M))</f>
        <v>1.908E-2</v>
      </c>
      <c r="W146" s="94" t="b">
        <f t="shared" si="17"/>
        <v>1</v>
      </c>
      <c r="X146" s="153">
        <f t="shared" si="18"/>
        <v>-0.19012446949351336</v>
      </c>
      <c r="Y146" s="50" t="b">
        <f>ABS(X146/10000)&lt;=ABS('General Settings'!$D$29)</f>
        <v>1</v>
      </c>
      <c r="AA146" s="50" t="str">
        <f>_xll.qlSwapIndex(,,O146,SettlementDays,Currency,Calendar,FixedLegTenor,FixedLegBDC,FixedLegDayCounter,Index6M,DiscountingCurve,Permanent,Trigger,ObjectOverwrite)</f>
        <v>obj_00881#0003</v>
      </c>
      <c r="AB146" s="50" t="str">
        <f>_xll.qlVanillaSwapFromSwapIndex(,AA146,R146)</f>
        <v>obj_009be#0003</v>
      </c>
    </row>
    <row r="147" spans="13:28" x14ac:dyDescent="0.2">
      <c r="M147" s="94" t="s">
        <v>162</v>
      </c>
      <c r="N147" s="94" t="s">
        <v>84</v>
      </c>
      <c r="O147" s="94" t="s">
        <v>93</v>
      </c>
      <c r="P147" s="94" t="str">
        <f>Currency&amp;SUBSTITUTE(N147,"Y","F")&amp;O147&amp;QuoteSuffix</f>
        <v>EUR4F20Y_Quote</v>
      </c>
      <c r="Q147" s="122"/>
      <c r="R147" s="106">
        <f>_xll.qlInterestRateIndexFixingDate(AA147,S147)</f>
        <v>43728</v>
      </c>
      <c r="S147" s="106">
        <f>_xll.qlCalendarAdvance(Calendar,SettlementDate,N147,"mf",TRUE,Trigger)</f>
        <v>43732</v>
      </c>
      <c r="T147" s="106">
        <f>_xll.qlInterestRateIndexMaturity(AA147,S147)</f>
        <v>51039</v>
      </c>
      <c r="U147" s="97">
        <f>_xll.qlIndexFixing('6M Monitor'!AA147,R147,TRUE,_xll.ohTrigger(Trigger,Trigger6M))</f>
        <v>1.8880811051434354E-2</v>
      </c>
      <c r="V147" s="97">
        <f>_xll.qlQuoteValue(P147,_xll.ohTrigger(Trigger,Trigger6M))</f>
        <v>1.8890000000000001E-2</v>
      </c>
      <c r="W147" s="94" t="b">
        <f t="shared" si="17"/>
        <v>1</v>
      </c>
      <c r="X147" s="153">
        <f t="shared" si="18"/>
        <v>-9.1889485656464209E-2</v>
      </c>
      <c r="Y147" s="50" t="b">
        <f>ABS(X147/10000)&lt;=ABS('General Settings'!$D$29)</f>
        <v>1</v>
      </c>
      <c r="AA147" s="50" t="str">
        <f>_xll.qlSwapIndex(,,O147,SettlementDays,Currency,Calendar,FixedLegTenor,FixedLegBDC,FixedLegDayCounter,Index6M,DiscountingCurve,Permanent,Trigger,ObjectOverwrite)</f>
        <v>obj_0075a#0003</v>
      </c>
      <c r="AB147" s="50" t="str">
        <f>_xll.qlVanillaSwapFromSwapIndex(,AA147,R147)</f>
        <v>obj_008de#0004</v>
      </c>
    </row>
    <row r="148" spans="13:28" x14ac:dyDescent="0.2">
      <c r="M148" s="94" t="s">
        <v>162</v>
      </c>
      <c r="N148" s="94" t="s">
        <v>84</v>
      </c>
      <c r="O148" s="94" t="s">
        <v>94</v>
      </c>
      <c r="P148" s="94" t="str">
        <f>Currency&amp;SUBSTITUTE(N148,"Y","F")&amp;O148&amp;QuoteSuffix</f>
        <v>EUR4F25Y_Quote</v>
      </c>
      <c r="Q148" s="122"/>
      <c r="R148" s="106">
        <f>_xll.qlInterestRateIndexFixingDate(AA148,S148)</f>
        <v>43728</v>
      </c>
      <c r="S148" s="106">
        <f>_xll.qlCalendarAdvance(Calendar,SettlementDate,N148,"mf",TRUE,Trigger)</f>
        <v>43732</v>
      </c>
      <c r="T148" s="106">
        <f>_xll.qlInterestRateIndexMaturity(AA148,S148)</f>
        <v>52866</v>
      </c>
      <c r="U148" s="97">
        <f>_xll.qlIndexFixing('6M Monitor'!AA148,R148,TRUE,_xll.ohTrigger(Trigger,Trigger6M))</f>
        <v>1.846262028783547E-2</v>
      </c>
      <c r="V148" s="97">
        <f>_xll.qlQuoteValue(P148,_xll.ohTrigger(Trigger,Trigger6M))</f>
        <v>1.848E-2</v>
      </c>
      <c r="W148" s="94" t="b">
        <f t="shared" si="17"/>
        <v>1</v>
      </c>
      <c r="X148" s="153">
        <f t="shared" si="18"/>
        <v>-0.17379712164530131</v>
      </c>
      <c r="Y148" s="50" t="b">
        <f>ABS(X148/10000)&lt;=ABS('General Settings'!$D$29)</f>
        <v>1</v>
      </c>
      <c r="AA148" s="50" t="str">
        <f>_xll.qlSwapIndex(,,O148,SettlementDays,Currency,Calendar,FixedLegTenor,FixedLegBDC,FixedLegDayCounter,Index6M,DiscountingCurve,Permanent,Trigger,ObjectOverwrite)</f>
        <v>obj_007e5#0003</v>
      </c>
      <c r="AB148" s="50" t="str">
        <f>_xll.qlVanillaSwapFromSwapIndex(,AA148,R148)</f>
        <v>obj_00938#0004</v>
      </c>
    </row>
    <row r="149" spans="13:28" x14ac:dyDescent="0.2">
      <c r="M149" s="200" t="s">
        <v>162</v>
      </c>
      <c r="N149" s="200" t="s">
        <v>84</v>
      </c>
      <c r="O149" s="200" t="s">
        <v>96</v>
      </c>
      <c r="P149" s="200" t="str">
        <f>Currency&amp;SUBSTITUTE(N149,"Y","F")&amp;O149&amp;QuoteSuffix</f>
        <v>EUR4F30Y_Quote</v>
      </c>
      <c r="Q149" s="165"/>
      <c r="R149" s="201">
        <f>_xll.qlInterestRateIndexFixingDate(AA149,S149)</f>
        <v>43728</v>
      </c>
      <c r="S149" s="201">
        <f>_xll.qlCalendarAdvance(Calendar,SettlementDate,N149,"mf",TRUE,Trigger)</f>
        <v>43732</v>
      </c>
      <c r="T149" s="201">
        <f>_xll.qlInterestRateIndexMaturity(AA149,S149)</f>
        <v>54690</v>
      </c>
      <c r="U149" s="202">
        <f>_xll.qlIndexFixing('6M Monitor'!AA149,R149,TRUE,_xll.ohTrigger(Trigger,Trigger6M))</f>
        <v>1.820935870419569E-2</v>
      </c>
      <c r="V149" s="202">
        <f>_xll.qlQuoteValue(P149,_xll.ohTrigger(Trigger,Trigger6M))</f>
        <v>1.822E-2</v>
      </c>
      <c r="W149" s="200" t="b">
        <f t="shared" si="17"/>
        <v>1</v>
      </c>
      <c r="X149" s="203">
        <f t="shared" si="18"/>
        <v>-0.10641295804310336</v>
      </c>
      <c r="Y149" s="164" t="b">
        <f>ABS(X149/10000)&lt;=ABS('General Settings'!$D$29)</f>
        <v>1</v>
      </c>
      <c r="AA149" s="50" t="str">
        <f>_xll.qlSwapIndex(,,O149,SettlementDays,Currency,Calendar,FixedLegTenor,FixedLegBDC,FixedLegDayCounter,Index6M,DiscountingCurve,Permanent,Trigger,ObjectOverwrite)</f>
        <v>obj_00815#0003</v>
      </c>
      <c r="AB149" s="50" t="str">
        <f>_xll.qlVanillaSwapFromSwapIndex(,AA149,R149)</f>
        <v>obj_00993#0004</v>
      </c>
    </row>
    <row r="150" spans="13:28" x14ac:dyDescent="0.2">
      <c r="M150" s="204" t="s">
        <v>162</v>
      </c>
      <c r="N150" s="204" t="s">
        <v>85</v>
      </c>
      <c r="O150" s="204" t="s">
        <v>33</v>
      </c>
      <c r="P150" s="204" t="str">
        <f>Currency&amp;SUBSTITUTE(N150,"Y","F")&amp;O150&amp;QuoteSuffix</f>
        <v>EUR5F1Y_Quote</v>
      </c>
      <c r="Q150" s="169"/>
      <c r="R150" s="205">
        <f>_xll.qlInterestRateIndexFixingDate(AA150,S150)</f>
        <v>44096</v>
      </c>
      <c r="S150" s="205">
        <f>_xll.qlCalendarAdvance(Calendar,SettlementDate,N150,"mf",TRUE,Trigger)</f>
        <v>44098</v>
      </c>
      <c r="T150" s="205">
        <f>_xll.qlInterestRateIndexMaturity(AA150,S150)</f>
        <v>44463</v>
      </c>
      <c r="U150" s="206">
        <f>_xll.qlIndexFixing('6M Monitor'!AA150,R150,TRUE,_xll.ohTrigger(Trigger,Trigger6M))</f>
        <v>1.1994621637668412E-2</v>
      </c>
      <c r="V150" s="206">
        <f>_xll.qlQuoteValue(P150,_xll.ohTrigger(Trigger,Trigger6M))</f>
        <v>1.1990000000000001E-2</v>
      </c>
      <c r="W150" s="204" t="b">
        <f t="shared" si="17"/>
        <v>1</v>
      </c>
      <c r="X150" s="207">
        <f t="shared" si="18"/>
        <v>4.6216376684109217E-2</v>
      </c>
      <c r="Y150" s="149" t="b">
        <f>ABS(X150/10000)&lt;=ABS('General Settings'!$D$29)</f>
        <v>1</v>
      </c>
      <c r="AA150" s="50" t="str">
        <f>_xll.qlSwapIndex(,,O150,SettlementDays,Currency,Calendar,FixedLegTenor,FixedLegBDC,FixedLegDayCounter,Index6M,DiscountingCurve,Permanent,Trigger,ObjectOverwrite)</f>
        <v>obj_00876#0003</v>
      </c>
      <c r="AB150" s="50" t="str">
        <f>_xll.qlVanillaSwapFromSwapIndex(,AA150,R150)</f>
        <v>obj_009b4#0003</v>
      </c>
    </row>
    <row r="151" spans="13:28" x14ac:dyDescent="0.2">
      <c r="M151" s="94" t="s">
        <v>162</v>
      </c>
      <c r="N151" s="94" t="s">
        <v>85</v>
      </c>
      <c r="O151" s="94" t="s">
        <v>82</v>
      </c>
      <c r="P151" s="94" t="str">
        <f>Currency&amp;SUBSTITUTE(N151,"Y","F")&amp;O151&amp;QuoteSuffix</f>
        <v>EUR5F2Y_Quote</v>
      </c>
      <c r="Q151" s="122"/>
      <c r="R151" s="106">
        <f>_xll.qlInterestRateIndexFixingDate(AA151,S151)</f>
        <v>44096</v>
      </c>
      <c r="S151" s="106">
        <f>_xll.qlCalendarAdvance(Calendar,SettlementDate,N151,"mf",TRUE,Trigger)</f>
        <v>44098</v>
      </c>
      <c r="T151" s="106">
        <f>_xll.qlInterestRateIndexMaturity(AA151,S151)</f>
        <v>44830</v>
      </c>
      <c r="U151" s="97">
        <f>_xll.qlIndexFixing('6M Monitor'!AA151,R151,TRUE,_xll.ohTrigger(Trigger,Trigger6M))</f>
        <v>1.3460003462210096E-2</v>
      </c>
      <c r="V151" s="97">
        <f>_xll.qlQuoteValue(P151,_xll.ohTrigger(Trigger,Trigger6M))</f>
        <v>1.3500000000000002E-2</v>
      </c>
      <c r="W151" s="94" t="b">
        <f t="shared" si="17"/>
        <v>1</v>
      </c>
      <c r="X151" s="153">
        <f t="shared" si="18"/>
        <v>-0.39996537789905096</v>
      </c>
      <c r="Y151" s="50" t="b">
        <f>ABS(X151/10000)&lt;=ABS('General Settings'!$D$29)</f>
        <v>1</v>
      </c>
      <c r="AA151" s="50" t="str">
        <f>_xll.qlSwapIndex(,,O151,SettlementDays,Currency,Calendar,FixedLegTenor,FixedLegBDC,FixedLegDayCounter,Index6M,DiscountingCurve,Permanent,Trigger,ObjectOverwrite)</f>
        <v>obj_0075b#0003</v>
      </c>
      <c r="AB151" s="50" t="str">
        <f>_xll.qlVanillaSwapFromSwapIndex(,AA151,R151)</f>
        <v>obj_008c3#0004</v>
      </c>
    </row>
    <row r="152" spans="13:28" x14ac:dyDescent="0.2">
      <c r="M152" s="94" t="s">
        <v>162</v>
      </c>
      <c r="N152" s="94" t="s">
        <v>85</v>
      </c>
      <c r="O152" s="94" t="s">
        <v>83</v>
      </c>
      <c r="P152" s="94" t="str">
        <f>Currency&amp;SUBSTITUTE(N152,"Y","F")&amp;O152&amp;QuoteSuffix</f>
        <v>EUR5F3Y_Quote</v>
      </c>
      <c r="Q152" s="122"/>
      <c r="R152" s="106">
        <f>_xll.qlInterestRateIndexFixingDate(AA152,S152)</f>
        <v>44096</v>
      </c>
      <c r="S152" s="106">
        <f>_xll.qlCalendarAdvance(Calendar,SettlementDate,N152,"mf",TRUE,Trigger)</f>
        <v>44098</v>
      </c>
      <c r="T152" s="106">
        <f>_xll.qlInterestRateIndexMaturity(AA152,S152)</f>
        <v>45194</v>
      </c>
      <c r="U152" s="97">
        <f>_xll.qlIndexFixing('6M Monitor'!AA152,R152,TRUE,_xll.ohTrigger(Trigger,Trigger6M))</f>
        <v>1.4794325515597119E-2</v>
      </c>
      <c r="V152" s="97">
        <f>_xll.qlQuoteValue(P152,_xll.ohTrigger(Trigger,Trigger6M))</f>
        <v>1.482E-2</v>
      </c>
      <c r="W152" s="94" t="b">
        <f t="shared" si="17"/>
        <v>1</v>
      </c>
      <c r="X152" s="153">
        <f t="shared" si="18"/>
        <v>-0.25674484402880493</v>
      </c>
      <c r="Y152" s="50" t="b">
        <f>ABS(X152/10000)&lt;=ABS('General Settings'!$D$29)</f>
        <v>1</v>
      </c>
      <c r="AA152" s="50" t="str">
        <f>_xll.qlSwapIndex(,,O152,SettlementDays,Currency,Calendar,FixedLegTenor,FixedLegBDC,FixedLegDayCounter,Index6M,DiscountingCurve,Permanent,Trigger,ObjectOverwrite)</f>
        <v>obj_007b4#0003</v>
      </c>
      <c r="AB152" s="50" t="str">
        <f>_xll.qlVanillaSwapFromSwapIndex(,AA152,R152)</f>
        <v>obj_0091e#0004</v>
      </c>
    </row>
    <row r="153" spans="13:28" x14ac:dyDescent="0.2">
      <c r="M153" s="94" t="s">
        <v>162</v>
      </c>
      <c r="N153" s="94" t="s">
        <v>85</v>
      </c>
      <c r="O153" s="94" t="s">
        <v>84</v>
      </c>
      <c r="P153" s="94" t="str">
        <f>Currency&amp;SUBSTITUTE(N153,"Y","F")&amp;O153&amp;QuoteSuffix</f>
        <v>EUR5F4Y_Quote</v>
      </c>
      <c r="Q153" s="122"/>
      <c r="R153" s="106">
        <f>_xll.qlInterestRateIndexFixingDate(AA153,S153)</f>
        <v>44096</v>
      </c>
      <c r="S153" s="106">
        <f>_xll.qlCalendarAdvance(Calendar,SettlementDate,N153,"mf",TRUE,Trigger)</f>
        <v>44098</v>
      </c>
      <c r="T153" s="106">
        <f>_xll.qlInterestRateIndexMaturity(AA153,S153)</f>
        <v>45559</v>
      </c>
      <c r="U153" s="97">
        <f>_xll.qlIndexFixing('6M Monitor'!AA153,R153,TRUE,_xll.ohTrigger(Trigger,Trigger6M))</f>
        <v>1.5885203714599082E-2</v>
      </c>
      <c r="V153" s="97">
        <f>_xll.qlQuoteValue(P153,_xll.ohTrigger(Trigger,Trigger6M))</f>
        <v>1.5910000000000001E-2</v>
      </c>
      <c r="W153" s="94" t="b">
        <f t="shared" si="17"/>
        <v>1</v>
      </c>
      <c r="X153" s="153">
        <f t="shared" si="18"/>
        <v>-0.24796285400918716</v>
      </c>
      <c r="Y153" s="50" t="b">
        <f>ABS(X153/10000)&lt;=ABS('General Settings'!$D$29)</f>
        <v>1</v>
      </c>
      <c r="AA153" s="50" t="str">
        <f>_xll.qlSwapIndex(,,O153,SettlementDays,Currency,Calendar,FixedLegTenor,FixedLegBDC,FixedLegDayCounter,Index6M,DiscountingCurve,Permanent,Trigger,ObjectOverwrite)</f>
        <v>obj_0082c#0003</v>
      </c>
      <c r="AB153" s="50" t="str">
        <f>_xll.qlVanillaSwapFromSwapIndex(,AA153,R153)</f>
        <v>obj_00987#0004</v>
      </c>
    </row>
    <row r="154" spans="13:28" x14ac:dyDescent="0.2">
      <c r="M154" s="94" t="s">
        <v>162</v>
      </c>
      <c r="N154" s="94" t="s">
        <v>85</v>
      </c>
      <c r="O154" s="94" t="s">
        <v>85</v>
      </c>
      <c r="P154" s="94" t="str">
        <f>Currency&amp;SUBSTITUTE(N154,"Y","F")&amp;O154&amp;QuoteSuffix</f>
        <v>EUR5F5Y_Quote</v>
      </c>
      <c r="Q154" s="122"/>
      <c r="R154" s="106">
        <f>_xll.qlInterestRateIndexFixingDate(AA154,S154)</f>
        <v>44096</v>
      </c>
      <c r="S154" s="106">
        <f>_xll.qlCalendarAdvance(Calendar,SettlementDate,N154,"mf",TRUE,Trigger)</f>
        <v>44098</v>
      </c>
      <c r="T154" s="106">
        <f>_xll.qlInterestRateIndexMaturity(AA154,S154)</f>
        <v>45924</v>
      </c>
      <c r="U154" s="97">
        <f>_xll.qlIndexFixing('6M Monitor'!AA154,R154,TRUE,_xll.ohTrigger(Trigger,Trigger6M))</f>
        <v>1.6760928718033877E-2</v>
      </c>
      <c r="V154" s="97">
        <f>_xll.qlQuoteValue(P154,_xll.ohTrigger(Trigger,Trigger6M))</f>
        <v>1.678E-2</v>
      </c>
      <c r="W154" s="94" t="b">
        <f t="shared" si="17"/>
        <v>1</v>
      </c>
      <c r="X154" s="153">
        <f t="shared" si="18"/>
        <v>-0.19071281966123038</v>
      </c>
      <c r="Y154" s="50" t="b">
        <f>ABS(X154/10000)&lt;=ABS('General Settings'!$D$29)</f>
        <v>1</v>
      </c>
      <c r="AA154" s="50" t="str">
        <f>_xll.qlSwapIndex(,,O154,SettlementDays,Currency,Calendar,FixedLegTenor,FixedLegBDC,FixedLegDayCounter,Index6M,DiscountingCurve,Permanent,Trigger,ObjectOverwrite)</f>
        <v>obj_0083d#0003</v>
      </c>
      <c r="AB154" s="50" t="str">
        <f>_xll.qlVanillaSwapFromSwapIndex(,AA154,R154)</f>
        <v>obj_0097c#0004</v>
      </c>
    </row>
    <row r="155" spans="13:28" x14ac:dyDescent="0.2">
      <c r="M155" s="94" t="s">
        <v>162</v>
      </c>
      <c r="N155" s="94" t="s">
        <v>85</v>
      </c>
      <c r="O155" s="94" t="s">
        <v>86</v>
      </c>
      <c r="P155" s="94" t="str">
        <f>Currency&amp;SUBSTITUTE(N155,"Y","F")&amp;O155&amp;QuoteSuffix</f>
        <v>EUR5F6Y_Quote</v>
      </c>
      <c r="Q155" s="122"/>
      <c r="R155" s="106">
        <f>_xll.qlInterestRateIndexFixingDate(AA155,S155)</f>
        <v>44096</v>
      </c>
      <c r="S155" s="106">
        <f>_xll.qlCalendarAdvance(Calendar,SettlementDate,N155,"mf",TRUE,Trigger)</f>
        <v>44098</v>
      </c>
      <c r="T155" s="106">
        <f>_xll.qlInterestRateIndexMaturity(AA155,S155)</f>
        <v>46289</v>
      </c>
      <c r="U155" s="97">
        <f>_xll.qlIndexFixing('6M Monitor'!AA155,R155,TRUE,_xll.ohTrigger(Trigger,Trigger6M))</f>
        <v>1.7527851931534725E-2</v>
      </c>
      <c r="V155" s="97">
        <f>_xll.qlQuoteValue(P155,_xll.ohTrigger(Trigger,Trigger6M))</f>
        <v>1.755E-2</v>
      </c>
      <c r="W155" s="94" t="b">
        <f t="shared" si="17"/>
        <v>1</v>
      </c>
      <c r="X155" s="153">
        <f t="shared" si="18"/>
        <v>-0.22148068465274728</v>
      </c>
      <c r="Y155" s="50" t="b">
        <f>ABS(X155/10000)&lt;=ABS('General Settings'!$D$29)</f>
        <v>1</v>
      </c>
      <c r="AA155" s="50" t="str">
        <f>_xll.qlSwapIndex(,,O155,SettlementDays,Currency,Calendar,FixedLegTenor,FixedLegBDC,FixedLegDayCounter,Index6M,DiscountingCurve,Permanent,Trigger,ObjectOverwrite)</f>
        <v>obj_0075c#0003</v>
      </c>
      <c r="AB155" s="50" t="str">
        <f>_xll.qlVanillaSwapFromSwapIndex(,AA155,R155)</f>
        <v>obj_00900#0004</v>
      </c>
    </row>
    <row r="156" spans="13:28" x14ac:dyDescent="0.2">
      <c r="M156" s="94" t="s">
        <v>162</v>
      </c>
      <c r="N156" s="94" t="s">
        <v>85</v>
      </c>
      <c r="O156" s="94" t="s">
        <v>87</v>
      </c>
      <c r="P156" s="94" t="str">
        <f>Currency&amp;SUBSTITUTE(N156,"Y","F")&amp;O156&amp;QuoteSuffix</f>
        <v>EUR5F7Y_Quote</v>
      </c>
      <c r="Q156" s="122"/>
      <c r="R156" s="106">
        <f>_xll.qlInterestRateIndexFixingDate(AA156,S156)</f>
        <v>44096</v>
      </c>
      <c r="S156" s="106">
        <f>_xll.qlCalendarAdvance(Calendar,SettlementDate,N156,"mf",TRUE,Trigger)</f>
        <v>44098</v>
      </c>
      <c r="T156" s="106">
        <f>_xll.qlInterestRateIndexMaturity(AA156,S156)</f>
        <v>46654</v>
      </c>
      <c r="U156" s="97">
        <f>_xll.qlIndexFixing('6M Monitor'!AA156,R156,TRUE,_xll.ohTrigger(Trigger,Trigger6M))</f>
        <v>1.8173308877795759E-2</v>
      </c>
      <c r="V156" s="97">
        <f>_xll.qlQuoteValue(P156,_xll.ohTrigger(Trigger,Trigger6M))</f>
        <v>1.8189999999999998E-2</v>
      </c>
      <c r="W156" s="94" t="b">
        <f t="shared" si="17"/>
        <v>1</v>
      </c>
      <c r="X156" s="153">
        <f t="shared" si="18"/>
        <v>-0.16691122204239017</v>
      </c>
      <c r="Y156" s="50" t="b">
        <f>ABS(X156/10000)&lt;=ABS('General Settings'!$D$29)</f>
        <v>1</v>
      </c>
      <c r="AA156" s="50" t="str">
        <f>_xll.qlSwapIndex(,,O156,SettlementDays,Currency,Calendar,FixedLegTenor,FixedLegBDC,FixedLegDayCounter,Index6M,DiscountingCurve,Permanent,Trigger,ObjectOverwrite)</f>
        <v>obj_007e6#0003</v>
      </c>
      <c r="AB156" s="50" t="str">
        <f>_xll.qlVanillaSwapFromSwapIndex(,AA156,R156)</f>
        <v>obj_00957#0004</v>
      </c>
    </row>
    <row r="157" spans="13:28" x14ac:dyDescent="0.2">
      <c r="M157" s="94" t="s">
        <v>162</v>
      </c>
      <c r="N157" s="94" t="s">
        <v>85</v>
      </c>
      <c r="O157" s="94" t="s">
        <v>88</v>
      </c>
      <c r="P157" s="94" t="str">
        <f>Currency&amp;SUBSTITUTE(N157,"Y","F")&amp;O157&amp;QuoteSuffix</f>
        <v>EUR5F8Y_Quote</v>
      </c>
      <c r="Q157" s="122"/>
      <c r="R157" s="106">
        <f>_xll.qlInterestRateIndexFixingDate(AA157,S157)</f>
        <v>44096</v>
      </c>
      <c r="S157" s="106">
        <f>_xll.qlCalendarAdvance(Calendar,SettlementDate,N157,"mf",TRUE,Trigger)</f>
        <v>44098</v>
      </c>
      <c r="T157" s="106">
        <f>_xll.qlInterestRateIndexMaturity(AA157,S157)</f>
        <v>47021</v>
      </c>
      <c r="U157" s="97">
        <f>_xll.qlIndexFixing('6M Monitor'!AA157,R157,TRUE,_xll.ohTrigger(Trigger,Trigger6M))</f>
        <v>1.8693383945839716E-2</v>
      </c>
      <c r="V157" s="97">
        <f>_xll.qlQuoteValue(P157,_xll.ohTrigger(Trigger,Trigger6M))</f>
        <v>1.8710000000000001E-2</v>
      </c>
      <c r="W157" s="94" t="b">
        <f t="shared" si="17"/>
        <v>1</v>
      </c>
      <c r="X157" s="153">
        <f t="shared" si="18"/>
        <v>-0.16616054160284444</v>
      </c>
      <c r="Y157" s="50" t="b">
        <f>ABS(X157/10000)&lt;=ABS('General Settings'!$D$29)</f>
        <v>1</v>
      </c>
      <c r="AA157" s="50" t="str">
        <f>_xll.qlSwapIndex(,,O157,SettlementDays,Currency,Calendar,FixedLegTenor,FixedLegBDC,FixedLegDayCounter,Index6M,DiscountingCurve,Permanent,Trigger,ObjectOverwrite)</f>
        <v>obj_00816#0003</v>
      </c>
      <c r="AB157" s="50" t="str">
        <f>_xll.qlVanillaSwapFromSwapIndex(,AA157,R157)</f>
        <v>obj_00975#0004</v>
      </c>
    </row>
    <row r="158" spans="13:28" x14ac:dyDescent="0.2">
      <c r="M158" s="94" t="s">
        <v>162</v>
      </c>
      <c r="N158" s="94" t="s">
        <v>85</v>
      </c>
      <c r="O158" s="94" t="s">
        <v>89</v>
      </c>
      <c r="P158" s="94" t="str">
        <f>Currency&amp;SUBSTITUTE(N158,"Y","F")&amp;O158&amp;QuoteSuffix</f>
        <v>EUR5F9Y_Quote</v>
      </c>
      <c r="Q158" s="122"/>
      <c r="R158" s="106">
        <f>_xll.qlInterestRateIndexFixingDate(AA158,S158)</f>
        <v>44096</v>
      </c>
      <c r="S158" s="106">
        <f>_xll.qlCalendarAdvance(Calendar,SettlementDate,N158,"mf",TRUE,Trigger)</f>
        <v>44098</v>
      </c>
      <c r="T158" s="106">
        <f>_xll.qlInterestRateIndexMaturity(AA158,S158)</f>
        <v>47385</v>
      </c>
      <c r="U158" s="97">
        <f>_xll.qlIndexFixing('6M Monitor'!AA158,R158,TRUE,_xll.ohTrigger(Trigger,Trigger6M))</f>
        <v>1.9089377573932999E-2</v>
      </c>
      <c r="V158" s="97">
        <f>_xll.qlQuoteValue(P158,_xll.ohTrigger(Trigger,Trigger6M))</f>
        <v>1.9099999999999999E-2</v>
      </c>
      <c r="W158" s="94" t="b">
        <f t="shared" si="17"/>
        <v>1</v>
      </c>
      <c r="X158" s="153">
        <f t="shared" si="18"/>
        <v>-0.10622426066999452</v>
      </c>
      <c r="Y158" s="50" t="b">
        <f>ABS(X158/10000)&lt;=ABS('General Settings'!$D$29)</f>
        <v>1</v>
      </c>
      <c r="AA158" s="50" t="str">
        <f>_xll.qlSwapIndex(,,O158,SettlementDays,Currency,Calendar,FixedLegTenor,FixedLegBDC,FixedLegDayCounter,Index6M,DiscountingCurve,Permanent,Trigger,ObjectOverwrite)</f>
        <v>obj_0084d#0003</v>
      </c>
      <c r="AB158" s="50" t="str">
        <f>_xll.qlVanillaSwapFromSwapIndex(,AA158,R158)</f>
        <v>obj_009cd#0003</v>
      </c>
    </row>
    <row r="159" spans="13:28" x14ac:dyDescent="0.2">
      <c r="M159" s="94" t="s">
        <v>162</v>
      </c>
      <c r="N159" s="94" t="s">
        <v>85</v>
      </c>
      <c r="O159" s="94" t="s">
        <v>90</v>
      </c>
      <c r="P159" s="94" t="str">
        <f>Currency&amp;SUBSTITUTE(N159,"Y","F")&amp;O159&amp;QuoteSuffix</f>
        <v>EUR5F10Y_Quote</v>
      </c>
      <c r="Q159" s="122"/>
      <c r="R159" s="106">
        <f>_xll.qlInterestRateIndexFixingDate(AA159,S159)</f>
        <v>44096</v>
      </c>
      <c r="S159" s="106">
        <f>_xll.qlCalendarAdvance(Calendar,SettlementDate,N159,"mf",TRUE,Trigger)</f>
        <v>44098</v>
      </c>
      <c r="T159" s="106">
        <f>_xll.qlInterestRateIndexMaturity(AA159,S159)</f>
        <v>47750</v>
      </c>
      <c r="U159" s="97">
        <f>_xll.qlIndexFixing('6M Monitor'!AA159,R159,TRUE,_xll.ohTrigger(Trigger,Trigger6M))</f>
        <v>1.9391629355188057E-2</v>
      </c>
      <c r="V159" s="97">
        <f>_xll.qlQuoteValue(P159,_xll.ohTrigger(Trigger,Trigger6M))</f>
        <v>1.941E-2</v>
      </c>
      <c r="W159" s="94" t="b">
        <f t="shared" si="17"/>
        <v>1</v>
      </c>
      <c r="X159" s="153">
        <f t="shared" si="18"/>
        <v>-0.18370644811943615</v>
      </c>
      <c r="Y159" s="50" t="b">
        <f>ABS(X159/10000)&lt;=ABS('General Settings'!$D$29)</f>
        <v>1</v>
      </c>
      <c r="AA159" s="50" t="str">
        <f>_xll.qlSwapIndex(,,O159,SettlementDays,Currency,Calendar,FixedLegTenor,FixedLegBDC,FixedLegDayCounter,Index6M,DiscountingCurve,Permanent,Trigger,ObjectOverwrite)</f>
        <v>obj_0075d#0003</v>
      </c>
      <c r="AB159" s="50" t="str">
        <f>_xll.qlVanillaSwapFromSwapIndex(,AA159,R159)</f>
        <v>obj_00910#0004</v>
      </c>
    </row>
    <row r="160" spans="13:28" x14ac:dyDescent="0.2">
      <c r="M160" s="94" t="s">
        <v>162</v>
      </c>
      <c r="N160" s="94" t="s">
        <v>85</v>
      </c>
      <c r="O160" s="94" t="s">
        <v>116</v>
      </c>
      <c r="P160" s="94" t="str">
        <f>Currency&amp;SUBSTITUTE(N160,"Y","F")&amp;O160&amp;QuoteSuffix</f>
        <v>EUR5F11Y_Quote</v>
      </c>
      <c r="Q160" s="122"/>
      <c r="R160" s="106">
        <f>_xll.qlInterestRateIndexFixingDate(AA160,S160)</f>
        <v>44096</v>
      </c>
      <c r="S160" s="106">
        <f>_xll.qlCalendarAdvance(Calendar,SettlementDate,N160,"mf",TRUE,Trigger)</f>
        <v>44098</v>
      </c>
      <c r="T160" s="106">
        <f>_xll.qlInterestRateIndexMaturity(AA160,S160)</f>
        <v>48115</v>
      </c>
      <c r="U160" s="97">
        <f>_xll.qlIndexFixing('6M Monitor'!AA160,R160,TRUE,_xll.ohTrigger(Trigger,Trigger6M))</f>
        <v>1.9611877836936818E-2</v>
      </c>
      <c r="V160" s="97">
        <f>_xll.qlQuoteValue(P160,_xll.ohTrigger(Trigger,Trigger6M))</f>
        <v>1.9630000000000002E-2</v>
      </c>
      <c r="W160" s="94" t="b">
        <f t="shared" si="17"/>
        <v>1</v>
      </c>
      <c r="X160" s="153">
        <f t="shared" si="18"/>
        <v>-0.18122163063183372</v>
      </c>
      <c r="Y160" s="50" t="b">
        <f>ABS(X160/10000)&lt;=ABS('General Settings'!$D$29)</f>
        <v>1</v>
      </c>
      <c r="AA160" s="50" t="str">
        <f>_xll.qlSwapIndex(,,O160,SettlementDays,Currency,Calendar,FixedLegTenor,FixedLegBDC,FixedLegDayCounter,Index6M,DiscountingCurve,Permanent,Trigger,ObjectOverwrite)</f>
        <v>obj_007b5#0003</v>
      </c>
      <c r="AB160" s="50" t="str">
        <f>_xll.qlVanillaSwapFromSwapIndex(,AA160,R160)</f>
        <v>obj_0091d#0004</v>
      </c>
    </row>
    <row r="161" spans="13:28" x14ac:dyDescent="0.2">
      <c r="M161" s="94" t="s">
        <v>162</v>
      </c>
      <c r="N161" s="94" t="s">
        <v>85</v>
      </c>
      <c r="O161" s="94" t="s">
        <v>91</v>
      </c>
      <c r="P161" s="94" t="str">
        <f>Currency&amp;SUBSTITUTE(N161,"Y","F")&amp;O161&amp;QuoteSuffix</f>
        <v>EUR5F12Y_Quote</v>
      </c>
      <c r="Q161" s="122"/>
      <c r="R161" s="106">
        <f>_xll.qlInterestRateIndexFixingDate(AA161,S161)</f>
        <v>44096</v>
      </c>
      <c r="S161" s="106">
        <f>_xll.qlCalendarAdvance(Calendar,SettlementDate,N161,"mf",TRUE,Trigger)</f>
        <v>44098</v>
      </c>
      <c r="T161" s="106">
        <f>_xll.qlInterestRateIndexMaturity(AA161,S161)</f>
        <v>48481</v>
      </c>
      <c r="U161" s="97">
        <f>_xll.qlIndexFixing('6M Monitor'!AA161,R161,TRUE,_xll.ohTrigger(Trigger,Trigger6M))</f>
        <v>1.9766576890727777E-2</v>
      </c>
      <c r="V161" s="97">
        <f>_xll.qlQuoteValue(P161,_xll.ohTrigger(Trigger,Trigger6M))</f>
        <v>1.9789999999999999E-2</v>
      </c>
      <c r="W161" s="94" t="b">
        <f t="shared" si="17"/>
        <v>1</v>
      </c>
      <c r="X161" s="153">
        <f t="shared" si="18"/>
        <v>-0.23423109272221326</v>
      </c>
      <c r="Y161" s="50" t="b">
        <f>ABS(X161/10000)&lt;=ABS('General Settings'!$D$29)</f>
        <v>1</v>
      </c>
      <c r="AA161" s="50" t="str">
        <f>_xll.qlSwapIndex(,,O161,SettlementDays,Currency,Calendar,FixedLegTenor,FixedLegBDC,FixedLegDayCounter,Index6M,DiscountingCurve,Permanent,Trigger,ObjectOverwrite)</f>
        <v>obj_0082d#0003</v>
      </c>
      <c r="AB161" s="50" t="str">
        <f>_xll.qlVanillaSwapFromSwapIndex(,AA161,R161)</f>
        <v>obj_00962#0004</v>
      </c>
    </row>
    <row r="162" spans="13:28" x14ac:dyDescent="0.2">
      <c r="M162" s="94" t="s">
        <v>162</v>
      </c>
      <c r="N162" s="94" t="s">
        <v>85</v>
      </c>
      <c r="O162" s="94" t="s">
        <v>117</v>
      </c>
      <c r="P162" s="94" t="str">
        <f>Currency&amp;SUBSTITUTE(N162,"Y","F")&amp;O162&amp;QuoteSuffix</f>
        <v>EUR5F13Y_Quote</v>
      </c>
      <c r="Q162" s="122"/>
      <c r="R162" s="106">
        <f>_xll.qlInterestRateIndexFixingDate(AA162,S162)</f>
        <v>44096</v>
      </c>
      <c r="S162" s="106">
        <f>_xll.qlCalendarAdvance(Calendar,SettlementDate,N162,"mf",TRUE,Trigger)</f>
        <v>44098</v>
      </c>
      <c r="T162" s="106">
        <f>_xll.qlInterestRateIndexMaturity(AA162,S162)</f>
        <v>48848</v>
      </c>
      <c r="U162" s="97">
        <f>_xll.qlIndexFixing('6M Monitor'!AA162,R162,TRUE,_xll.ohTrigger(Trigger,Trigger6M))</f>
        <v>1.985604127306825E-2</v>
      </c>
      <c r="V162" s="97">
        <f>_xll.qlQuoteValue(P162,_xll.ohTrigger(Trigger,Trigger6M))</f>
        <v>1.9879999999999998E-2</v>
      </c>
      <c r="W162" s="94" t="b">
        <f t="shared" si="17"/>
        <v>1</v>
      </c>
      <c r="X162" s="153">
        <f t="shared" si="18"/>
        <v>-0.23958726931748442</v>
      </c>
      <c r="Y162" s="50" t="b">
        <f>ABS(X162/10000)&lt;=ABS('General Settings'!$D$29)</f>
        <v>1</v>
      </c>
      <c r="AA162" s="50" t="str">
        <f>_xll.qlSwapIndex(,,O162,SettlementDays,Currency,Calendar,FixedLegTenor,FixedLegBDC,FixedLegDayCounter,Index6M,DiscountingCurve,Permanent,Trigger,ObjectOverwrite)</f>
        <v>obj_0087c#0003</v>
      </c>
      <c r="AB162" s="50" t="str">
        <f>_xll.qlVanillaSwapFromSwapIndex(,AA162,R162)</f>
        <v>obj_009ae#0003</v>
      </c>
    </row>
    <row r="163" spans="13:28" x14ac:dyDescent="0.2">
      <c r="M163" s="94" t="s">
        <v>162</v>
      </c>
      <c r="N163" s="94" t="s">
        <v>85</v>
      </c>
      <c r="O163" s="94" t="s">
        <v>118</v>
      </c>
      <c r="P163" s="94" t="str">
        <f>Currency&amp;SUBSTITUTE(N163,"Y","F")&amp;O163&amp;QuoteSuffix</f>
        <v>EUR5F14Y_Quote</v>
      </c>
      <c r="Q163" s="122"/>
      <c r="R163" s="106">
        <f>_xll.qlInterestRateIndexFixingDate(AA163,S163)</f>
        <v>44096</v>
      </c>
      <c r="S163" s="106">
        <f>_xll.qlCalendarAdvance(Calendar,SettlementDate,N163,"mf",TRUE,Trigger)</f>
        <v>44098</v>
      </c>
      <c r="T163" s="106">
        <f>_xll.qlInterestRateIndexMaturity(AA163,S163)</f>
        <v>49212</v>
      </c>
      <c r="U163" s="97">
        <f>_xll.qlIndexFixing('6M Monitor'!AA163,R163,TRUE,_xll.ohTrigger(Trigger,Trigger6M))</f>
        <v>1.9890907290698773E-2</v>
      </c>
      <c r="V163" s="97">
        <f>_xll.qlQuoteValue(P163,_xll.ohTrigger(Trigger,Trigger6M))</f>
        <v>1.9910000000000001E-2</v>
      </c>
      <c r="W163" s="94" t="b">
        <f t="shared" si="17"/>
        <v>1</v>
      </c>
      <c r="X163" s="153">
        <f t="shared" si="18"/>
        <v>-0.19092709301227195</v>
      </c>
      <c r="Y163" s="50" t="b">
        <f>ABS(X163/10000)&lt;=ABS('General Settings'!$D$29)</f>
        <v>1</v>
      </c>
      <c r="AA163" s="50" t="str">
        <f>_xll.qlSwapIndex(,,O163,SettlementDays,Currency,Calendar,FixedLegTenor,FixedLegBDC,FixedLegDayCounter,Index6M,DiscountingCurve,Permanent,Trigger,ObjectOverwrite)</f>
        <v>obj_0075e#0003</v>
      </c>
      <c r="AB163" s="50" t="str">
        <f>_xll.qlVanillaSwapFromSwapIndex(,AA163,R163)</f>
        <v>obj_008e7#0004</v>
      </c>
    </row>
    <row r="164" spans="13:28" x14ac:dyDescent="0.2">
      <c r="M164" s="94" t="s">
        <v>162</v>
      </c>
      <c r="N164" s="94" t="s">
        <v>85</v>
      </c>
      <c r="O164" s="94" t="s">
        <v>92</v>
      </c>
      <c r="P164" s="94" t="str">
        <f>Currency&amp;SUBSTITUTE(N164,"Y","F")&amp;O164&amp;QuoteSuffix</f>
        <v>EUR5F15Y_Quote</v>
      </c>
      <c r="Q164" s="122"/>
      <c r="R164" s="106">
        <f>_xll.qlInterestRateIndexFixingDate(AA164,S164)</f>
        <v>44096</v>
      </c>
      <c r="S164" s="106">
        <f>_xll.qlCalendarAdvance(Calendar,SettlementDate,N164,"mf",TRUE,Trigger)</f>
        <v>44098</v>
      </c>
      <c r="T164" s="106">
        <f>_xll.qlInterestRateIndexMaturity(AA164,S164)</f>
        <v>49576</v>
      </c>
      <c r="U164" s="97">
        <f>_xll.qlIndexFixing('6M Monitor'!AA164,R164,TRUE,_xll.ohTrigger(Trigger,Trigger6M))</f>
        <v>1.9877027976607176E-2</v>
      </c>
      <c r="V164" s="97">
        <f>_xll.qlQuoteValue(P164,_xll.ohTrigger(Trigger,Trigger6M))</f>
        <v>1.9890000000000001E-2</v>
      </c>
      <c r="W164" s="94" t="b">
        <f t="shared" si="17"/>
        <v>1</v>
      </c>
      <c r="X164" s="153">
        <f t="shared" si="18"/>
        <v>-0.12972023392825854</v>
      </c>
      <c r="Y164" s="50" t="b">
        <f>ABS(X164/10000)&lt;=ABS('General Settings'!$D$29)</f>
        <v>1</v>
      </c>
      <c r="AA164" s="50" t="str">
        <f>_xll.qlSwapIndex(,,O164,SettlementDays,Currency,Calendar,FixedLegTenor,FixedLegBDC,FixedLegDayCounter,Index6M,DiscountingCurve,Permanent,Trigger,ObjectOverwrite)</f>
        <v>obj_007e7#0003</v>
      </c>
      <c r="AB164" s="50" t="str">
        <f>_xll.qlVanillaSwapFromSwapIndex(,AA164,R164)</f>
        <v>obj_00954#0004</v>
      </c>
    </row>
    <row r="165" spans="13:28" x14ac:dyDescent="0.2">
      <c r="M165" s="94" t="s">
        <v>162</v>
      </c>
      <c r="N165" s="94" t="s">
        <v>85</v>
      </c>
      <c r="O165" s="94" t="s">
        <v>93</v>
      </c>
      <c r="P165" s="94" t="str">
        <f>Currency&amp;SUBSTITUTE(N165,"Y","F")&amp;O165&amp;QuoteSuffix</f>
        <v>EUR5F20Y_Quote</v>
      </c>
      <c r="Q165" s="122"/>
      <c r="R165" s="106">
        <f>_xll.qlInterestRateIndexFixingDate(AA165,S165)</f>
        <v>44096</v>
      </c>
      <c r="S165" s="106">
        <f>_xll.qlCalendarAdvance(Calendar,SettlementDate,N165,"mf",TRUE,Trigger)</f>
        <v>44098</v>
      </c>
      <c r="T165" s="106">
        <f>_xll.qlInterestRateIndexMaturity(AA165,S165)</f>
        <v>51403</v>
      </c>
      <c r="U165" s="97">
        <f>_xll.qlIndexFixing('6M Monitor'!AA165,R165,TRUE,_xll.ohTrigger(Trigger,Trigger6M))</f>
        <v>1.939175362187685E-2</v>
      </c>
      <c r="V165" s="97">
        <f>_xll.qlQuoteValue(P165,_xll.ohTrigger(Trigger,Trigger6M))</f>
        <v>1.9400000000000001E-2</v>
      </c>
      <c r="W165" s="94" t="b">
        <f t="shared" si="17"/>
        <v>1</v>
      </c>
      <c r="X165" s="153">
        <f t="shared" si="18"/>
        <v>-8.2463781231507938E-2</v>
      </c>
      <c r="Y165" s="50" t="b">
        <f>ABS(X165/10000)&lt;=ABS('General Settings'!$D$29)</f>
        <v>1</v>
      </c>
      <c r="AA165" s="50" t="str">
        <f>_xll.qlSwapIndex(,,O165,SettlementDays,Currency,Calendar,FixedLegTenor,FixedLegBDC,FixedLegDayCounter,Index6M,DiscountingCurve,Permanent,Trigger,ObjectOverwrite)</f>
        <v>obj_00817#0003</v>
      </c>
      <c r="AB165" s="50" t="str">
        <f>_xll.qlVanillaSwapFromSwapIndex(,AA165,R165)</f>
        <v>obj_00973#0004</v>
      </c>
    </row>
    <row r="166" spans="13:28" x14ac:dyDescent="0.2">
      <c r="M166" s="94" t="s">
        <v>162</v>
      </c>
      <c r="N166" s="94" t="s">
        <v>85</v>
      </c>
      <c r="O166" s="94" t="s">
        <v>94</v>
      </c>
      <c r="P166" s="94" t="str">
        <f>Currency&amp;SUBSTITUTE(N166,"Y","F")&amp;O166&amp;QuoteSuffix</f>
        <v>EUR5F25Y_Quote</v>
      </c>
      <c r="Q166" s="122"/>
      <c r="R166" s="106">
        <f>_xll.qlInterestRateIndexFixingDate(AA166,S166)</f>
        <v>44096</v>
      </c>
      <c r="S166" s="106">
        <f>_xll.qlCalendarAdvance(Calendar,SettlementDate,N166,"mf",TRUE,Trigger)</f>
        <v>44098</v>
      </c>
      <c r="T166" s="106">
        <f>_xll.qlInterestRateIndexMaturity(AA166,S166)</f>
        <v>53230</v>
      </c>
      <c r="U166" s="97">
        <f>_xll.qlIndexFixing('6M Monitor'!AA166,R166,TRUE,_xll.ohTrigger(Trigger,Trigger6M))</f>
        <v>1.8876829796645983E-2</v>
      </c>
      <c r="V166" s="97">
        <f>_xll.qlQuoteValue(P166,_xll.ohTrigger(Trigger,Trigger6M))</f>
        <v>1.8890000000000001E-2</v>
      </c>
      <c r="W166" s="94" t="b">
        <f t="shared" si="17"/>
        <v>1</v>
      </c>
      <c r="X166" s="153">
        <f t="shared" si="18"/>
        <v>-0.13170203354017501</v>
      </c>
      <c r="Y166" s="50" t="b">
        <f>ABS(X166/10000)&lt;=ABS('General Settings'!$D$29)</f>
        <v>1</v>
      </c>
      <c r="AA166" s="50" t="str">
        <f>_xll.qlSwapIndex(,,O166,SettlementDays,Currency,Calendar,FixedLegTenor,FixedLegBDC,FixedLegDayCounter,Index6M,DiscountingCurve,Permanent,Trigger,ObjectOverwrite)</f>
        <v>obj_0085f#0003</v>
      </c>
      <c r="AB166" s="50" t="str">
        <f>_xll.qlVanillaSwapFromSwapIndex(,AA166,R166)</f>
        <v>obj_008cb#0004</v>
      </c>
    </row>
    <row r="167" spans="13:28" x14ac:dyDescent="0.2">
      <c r="M167" s="200" t="s">
        <v>162</v>
      </c>
      <c r="N167" s="200" t="s">
        <v>85</v>
      </c>
      <c r="O167" s="200" t="s">
        <v>96</v>
      </c>
      <c r="P167" s="200" t="str">
        <f>Currency&amp;SUBSTITUTE(N167,"Y","F")&amp;O167&amp;QuoteSuffix</f>
        <v>EUR5F30Y_Quote</v>
      </c>
      <c r="Q167" s="165"/>
      <c r="R167" s="201">
        <f>_xll.qlInterestRateIndexFixingDate(AA167,S167)</f>
        <v>44096</v>
      </c>
      <c r="S167" s="201">
        <f>_xll.qlCalendarAdvance(Calendar,SettlementDate,N167,"mf",TRUE,Trigger)</f>
        <v>44098</v>
      </c>
      <c r="T167" s="201">
        <f>_xll.qlInterestRateIndexMaturity(AA167,S167)</f>
        <v>55057</v>
      </c>
      <c r="U167" s="202">
        <f>_xll.qlIndexFixing('6M Monitor'!AA167,R167,TRUE,_xll.ohTrigger(Trigger,Trigger6M))</f>
        <v>1.8569624101543551E-2</v>
      </c>
      <c r="V167" s="202">
        <f>_xll.qlQuoteValue(P167,_xll.ohTrigger(Trigger,Trigger6M))</f>
        <v>1.8579999999999999E-2</v>
      </c>
      <c r="W167" s="200" t="b">
        <f t="shared" si="17"/>
        <v>1</v>
      </c>
      <c r="X167" s="203">
        <f t="shared" si="18"/>
        <v>-0.10375898456448096</v>
      </c>
      <c r="Y167" s="164" t="b">
        <f>ABS(X167/10000)&lt;=ABS('General Settings'!$D$29)</f>
        <v>1</v>
      </c>
      <c r="AA167" s="50" t="str">
        <f>_xll.qlSwapIndex(,,O167,SettlementDays,Currency,Calendar,FixedLegTenor,FixedLegBDC,FixedLegDayCounter,Index6M,DiscountingCurve,Permanent,Trigger,ObjectOverwrite)</f>
        <v>obj_0075f#0003</v>
      </c>
      <c r="AB167" s="50" t="str">
        <f>_xll.qlVanillaSwapFromSwapIndex(,AA167,R167)</f>
        <v>obj_008fe#0004</v>
      </c>
    </row>
    <row r="168" spans="13:28" x14ac:dyDescent="0.2">
      <c r="M168" s="204" t="s">
        <v>162</v>
      </c>
      <c r="N168" s="204" t="s">
        <v>86</v>
      </c>
      <c r="O168" s="204" t="s">
        <v>33</v>
      </c>
      <c r="P168" s="204" t="str">
        <f>Currency&amp;SUBSTITUTE(N168,"Y","F")&amp;O168&amp;QuoteSuffix</f>
        <v>EUR6F1Y_Quote</v>
      </c>
      <c r="Q168" s="169"/>
      <c r="R168" s="205">
        <f>_xll.qlInterestRateIndexFixingDate(AA168,S168)</f>
        <v>44461</v>
      </c>
      <c r="S168" s="205">
        <f>_xll.qlCalendarAdvance(Calendar,SettlementDate,N168,"mf",TRUE,Trigger)</f>
        <v>44463</v>
      </c>
      <c r="T168" s="205">
        <f>_xll.qlInterestRateIndexMaturity(AA168,S168)</f>
        <v>44830</v>
      </c>
      <c r="U168" s="206">
        <f>_xll.qlIndexFixing('6M Monitor'!AA168,R168,TRUE,_xll.ohTrigger(Trigger,Trigger6M))</f>
        <v>1.4935720829464091E-2</v>
      </c>
      <c r="V168" s="206">
        <f>_xll.qlQuoteValue(P168,_xll.ohTrigger(Trigger,Trigger6M))</f>
        <v>1.5009999999999999E-2</v>
      </c>
      <c r="W168" s="204" t="b">
        <f t="shared" si="17"/>
        <v>1</v>
      </c>
      <c r="X168" s="207">
        <f t="shared" si="18"/>
        <v>-0.74279170535908323</v>
      </c>
      <c r="Y168" s="149" t="b">
        <f>ABS(X168/10000)&lt;=ABS('General Settings'!$D$29)</f>
        <v>1</v>
      </c>
      <c r="AA168" s="50" t="str">
        <f>_xll.qlSwapIndex(,,O168,SettlementDays,Currency,Calendar,FixedLegTenor,FixedLegBDC,FixedLegDayCounter,Index6M,DiscountingCurve,Permanent,Trigger,ObjectOverwrite)</f>
        <v>obj_007b6#0003</v>
      </c>
      <c r="AB168" s="50" t="str">
        <f>_xll.qlVanillaSwapFromSwapIndex(,AA168,R168)</f>
        <v>obj_0091c#0004</v>
      </c>
    </row>
    <row r="169" spans="13:28" x14ac:dyDescent="0.2">
      <c r="M169" s="94" t="s">
        <v>162</v>
      </c>
      <c r="N169" s="94" t="s">
        <v>86</v>
      </c>
      <c r="O169" s="94" t="s">
        <v>82</v>
      </c>
      <c r="P169" s="94" t="str">
        <f>Currency&amp;SUBSTITUTE(N169,"Y","F")&amp;O169&amp;QuoteSuffix</f>
        <v>EUR6F2Y_Quote</v>
      </c>
      <c r="Q169" s="122"/>
      <c r="R169" s="106">
        <f>_xll.qlInterestRateIndexFixingDate(AA169,S169)</f>
        <v>44461</v>
      </c>
      <c r="S169" s="106">
        <f>_xll.qlCalendarAdvance(Calendar,SettlementDate,N169,"mf",TRUE,Trigger)</f>
        <v>44463</v>
      </c>
      <c r="T169" s="106">
        <f>_xll.qlInterestRateIndexMaturity(AA169,S169)</f>
        <v>45194</v>
      </c>
      <c r="U169" s="97">
        <f>_xll.qlIndexFixing('6M Monitor'!AA169,R169,TRUE,_xll.ohTrigger(Trigger,Trigger6M))</f>
        <v>1.6220560285306173E-2</v>
      </c>
      <c r="V169" s="97">
        <f>_xll.qlQuoteValue(P169,_xll.ohTrigger(Trigger,Trigger6M))</f>
        <v>1.626E-2</v>
      </c>
      <c r="W169" s="94" t="b">
        <f t="shared" si="17"/>
        <v>1</v>
      </c>
      <c r="X169" s="153">
        <f t="shared" si="18"/>
        <v>-0.39439714693827177</v>
      </c>
      <c r="Y169" s="50" t="b">
        <f>ABS(X169/10000)&lt;=ABS('General Settings'!$D$29)</f>
        <v>1</v>
      </c>
      <c r="AA169" s="50" t="str">
        <f>_xll.qlSwapIndex(,,O169,SettlementDays,Currency,Calendar,FixedLegTenor,FixedLegBDC,FixedLegDayCounter,Index6M,DiscountingCurve,Permanent,Trigger,ObjectOverwrite)</f>
        <v>obj_0082e#0003</v>
      </c>
      <c r="AB169" s="50" t="str">
        <f>_xll.qlVanillaSwapFromSwapIndex(,AA169,R169)</f>
        <v>obj_0096b#0004</v>
      </c>
    </row>
    <row r="170" spans="13:28" x14ac:dyDescent="0.2">
      <c r="M170" s="94" t="s">
        <v>162</v>
      </c>
      <c r="N170" s="94" t="s">
        <v>86</v>
      </c>
      <c r="O170" s="94" t="s">
        <v>83</v>
      </c>
      <c r="P170" s="94" t="str">
        <f>Currency&amp;SUBSTITUTE(N170,"Y","F")&amp;O170&amp;QuoteSuffix</f>
        <v>EUR6F3Y_Quote</v>
      </c>
      <c r="Q170" s="122"/>
      <c r="R170" s="106">
        <f>_xll.qlInterestRateIndexFixingDate(AA170,S170)</f>
        <v>44461</v>
      </c>
      <c r="S170" s="106">
        <f>_xll.qlCalendarAdvance(Calendar,SettlementDate,N170,"mf",TRUE,Trigger)</f>
        <v>44463</v>
      </c>
      <c r="T170" s="106">
        <f>_xll.qlInterestRateIndexMaturity(AA170,S170)</f>
        <v>45559</v>
      </c>
      <c r="U170" s="97">
        <f>_xll.qlIndexFixing('6M Monitor'!AA170,R170,TRUE,_xll.ohTrigger(Trigger,Trigger6M))</f>
        <v>1.7219114026499546E-2</v>
      </c>
      <c r="V170" s="97">
        <f>_xll.qlQuoteValue(P170,_xll.ohTrigger(Trigger,Trigger6M))</f>
        <v>1.7250000000000001E-2</v>
      </c>
      <c r="W170" s="94" t="b">
        <f t="shared" si="17"/>
        <v>1</v>
      </c>
      <c r="X170" s="153">
        <f t="shared" si="18"/>
        <v>-0.30885973500455188</v>
      </c>
      <c r="Y170" s="50" t="b">
        <f>ABS(X170/10000)&lt;=ABS('General Settings'!$D$29)</f>
        <v>1</v>
      </c>
      <c r="AA170" s="50" t="str">
        <f>_xll.qlSwapIndex(,,O170,SettlementDays,Currency,Calendar,FixedLegTenor,FixedLegBDC,FixedLegDayCounter,Index6M,DiscountingCurve,Permanent,Trigger,ObjectOverwrite)</f>
        <v>obj_0083e#0003</v>
      </c>
      <c r="AB170" s="50" t="str">
        <f>_xll.qlVanillaSwapFromSwapIndex(,AA170,R170)</f>
        <v>obj_009b2#0003</v>
      </c>
    </row>
    <row r="171" spans="13:28" x14ac:dyDescent="0.2">
      <c r="M171" s="94" t="s">
        <v>162</v>
      </c>
      <c r="N171" s="94" t="s">
        <v>86</v>
      </c>
      <c r="O171" s="94" t="s">
        <v>84</v>
      </c>
      <c r="P171" s="94" t="str">
        <f>Currency&amp;SUBSTITUTE(N171,"Y","F")&amp;O171&amp;QuoteSuffix</f>
        <v>EUR6F4Y_Quote</v>
      </c>
      <c r="Q171" s="122"/>
      <c r="R171" s="106">
        <f>_xll.qlInterestRateIndexFixingDate(AA171,S171)</f>
        <v>44461</v>
      </c>
      <c r="S171" s="106">
        <f>_xll.qlCalendarAdvance(Calendar,SettlementDate,N171,"mf",TRUE,Trigger)</f>
        <v>44463</v>
      </c>
      <c r="T171" s="106">
        <f>_xll.qlInterestRateIndexMaturity(AA171,S171)</f>
        <v>45924</v>
      </c>
      <c r="U171" s="97">
        <f>_xll.qlIndexFixing('6M Monitor'!AA171,R171,TRUE,_xll.ohTrigger(Trigger,Trigger6M))</f>
        <v>1.7997119507632112E-2</v>
      </c>
      <c r="V171" s="97">
        <f>_xll.qlQuoteValue(P171,_xll.ohTrigger(Trigger,Trigger6M))</f>
        <v>1.8020000000000001E-2</v>
      </c>
      <c r="W171" s="94" t="b">
        <f t="shared" si="17"/>
        <v>1</v>
      </c>
      <c r="X171" s="153">
        <f t="shared" si="18"/>
        <v>-0.22880492367888944</v>
      </c>
      <c r="Y171" s="50" t="b">
        <f>ABS(X171/10000)&lt;=ABS('General Settings'!$D$29)</f>
        <v>1</v>
      </c>
      <c r="AA171" s="50" t="str">
        <f>_xll.qlSwapIndex(,,O171,SettlementDays,Currency,Calendar,FixedLegTenor,FixedLegBDC,FixedLegDayCounter,Index6M,DiscountingCurve,Permanent,Trigger,ObjectOverwrite)</f>
        <v>obj_00760#0003</v>
      </c>
      <c r="AB171" s="50" t="str">
        <f>_xll.qlVanillaSwapFromSwapIndex(,AA171,R171)</f>
        <v>obj_0090b#0004</v>
      </c>
    </row>
    <row r="172" spans="13:28" x14ac:dyDescent="0.2">
      <c r="M172" s="94" t="s">
        <v>162</v>
      </c>
      <c r="N172" s="94" t="s">
        <v>86</v>
      </c>
      <c r="O172" s="94" t="s">
        <v>85</v>
      </c>
      <c r="P172" s="94" t="str">
        <f>Currency&amp;SUBSTITUTE(N172,"Y","F")&amp;O172&amp;QuoteSuffix</f>
        <v>EUR6F5Y_Quote</v>
      </c>
      <c r="Q172" s="122"/>
      <c r="R172" s="106">
        <f>_xll.qlInterestRateIndexFixingDate(AA172,S172)</f>
        <v>44461</v>
      </c>
      <c r="S172" s="106">
        <f>_xll.qlCalendarAdvance(Calendar,SettlementDate,N172,"mf",TRUE,Trigger)</f>
        <v>44463</v>
      </c>
      <c r="T172" s="106">
        <f>_xll.qlInterestRateIndexMaturity(AA172,S172)</f>
        <v>46289</v>
      </c>
      <c r="U172" s="97">
        <f>_xll.qlIndexFixing('6M Monitor'!AA172,R172,TRUE,_xll.ohTrigger(Trigger,Trigger6M))</f>
        <v>1.8686310542609191E-2</v>
      </c>
      <c r="V172" s="97">
        <f>_xll.qlQuoteValue(P172,_xll.ohTrigger(Trigger,Trigger6M))</f>
        <v>1.8720000000000001E-2</v>
      </c>
      <c r="W172" s="94" t="b">
        <f t="shared" si="17"/>
        <v>1</v>
      </c>
      <c r="X172" s="153">
        <f t="shared" si="18"/>
        <v>-0.33689457390809197</v>
      </c>
      <c r="Y172" s="50" t="b">
        <f>ABS(X172/10000)&lt;=ABS('General Settings'!$D$29)</f>
        <v>1</v>
      </c>
      <c r="AA172" s="50" t="str">
        <f>_xll.qlSwapIndex(,,O172,SettlementDays,Currency,Calendar,FixedLegTenor,FixedLegBDC,FixedLegDayCounter,Index6M,DiscountingCurve,Permanent,Trigger,ObjectOverwrite)</f>
        <v>obj_007e8#0003</v>
      </c>
      <c r="AB172" s="50" t="str">
        <f>_xll.qlVanillaSwapFromSwapIndex(,AA172,R172)</f>
        <v>obj_00934#0004</v>
      </c>
    </row>
    <row r="173" spans="13:28" x14ac:dyDescent="0.2">
      <c r="M173" s="94" t="s">
        <v>162</v>
      </c>
      <c r="N173" s="94" t="s">
        <v>86</v>
      </c>
      <c r="O173" s="94" t="s">
        <v>86</v>
      </c>
      <c r="P173" s="94" t="str">
        <f>Currency&amp;SUBSTITUTE(N173,"Y","F")&amp;O173&amp;QuoteSuffix</f>
        <v>EUR6F6Y_Quote</v>
      </c>
      <c r="Q173" s="122"/>
      <c r="R173" s="106">
        <f>_xll.qlInterestRateIndexFixingDate(AA173,S173)</f>
        <v>44461</v>
      </c>
      <c r="S173" s="106">
        <f>_xll.qlCalendarAdvance(Calendar,SettlementDate,N173,"mf",TRUE,Trigger)</f>
        <v>44463</v>
      </c>
      <c r="T173" s="106">
        <f>_xll.qlInterestRateIndexMaturity(AA173,S173)</f>
        <v>46654</v>
      </c>
      <c r="U173" s="97">
        <f>_xll.qlIndexFixing('6M Monitor'!AA173,R173,TRUE,_xll.ohTrigger(Trigger,Trigger6M))</f>
        <v>1.9261400958119426E-2</v>
      </c>
      <c r="V173" s="97">
        <f>_xll.qlQuoteValue(P173,_xll.ohTrigger(Trigger,Trigger6M))</f>
        <v>1.9279999999999999E-2</v>
      </c>
      <c r="W173" s="94" t="b">
        <f t="shared" si="17"/>
        <v>1</v>
      </c>
      <c r="X173" s="153">
        <f t="shared" si="18"/>
        <v>-0.18599041880573014</v>
      </c>
      <c r="Y173" s="50" t="b">
        <f>ABS(X173/10000)&lt;=ABS('General Settings'!$D$29)</f>
        <v>1</v>
      </c>
      <c r="AA173" s="50" t="str">
        <f>_xll.qlSwapIndex(,,O173,SettlementDays,Currency,Calendar,FixedLegTenor,FixedLegBDC,FixedLegDayCounter,Index6M,DiscountingCurve,Permanent,Trigger,ObjectOverwrite)</f>
        <v>obj_00807#0003</v>
      </c>
      <c r="AB173" s="50" t="str">
        <f>_xll.qlVanillaSwapFromSwapIndex(,AA173,R173)</f>
        <v>obj_00996#0004</v>
      </c>
    </row>
    <row r="174" spans="13:28" x14ac:dyDescent="0.2">
      <c r="M174" s="94" t="s">
        <v>162</v>
      </c>
      <c r="N174" s="94" t="s">
        <v>86</v>
      </c>
      <c r="O174" s="94" t="s">
        <v>87</v>
      </c>
      <c r="P174" s="94" t="str">
        <f>Currency&amp;SUBSTITUTE(N174,"Y","F")&amp;O174&amp;QuoteSuffix</f>
        <v>EUR6F7Y_Quote</v>
      </c>
      <c r="Q174" s="122"/>
      <c r="R174" s="106">
        <f>_xll.qlInterestRateIndexFixingDate(AA174,S174)</f>
        <v>44461</v>
      </c>
      <c r="S174" s="106">
        <f>_xll.qlCalendarAdvance(Calendar,SettlementDate,N174,"mf",TRUE,Trigger)</f>
        <v>44463</v>
      </c>
      <c r="T174" s="106">
        <f>_xll.qlInterestRateIndexMaturity(AA174,S174)</f>
        <v>47021</v>
      </c>
      <c r="U174" s="97">
        <f>_xll.qlIndexFixing('6M Monitor'!AA174,R174,TRUE,_xll.ohTrigger(Trigger,Trigger6M))</f>
        <v>1.9713880813319033E-2</v>
      </c>
      <c r="V174" s="97">
        <f>_xll.qlQuoteValue(P174,_xll.ohTrigger(Trigger,Trigger6M))</f>
        <v>1.9730000000000001E-2</v>
      </c>
      <c r="W174" s="94" t="b">
        <f t="shared" si="17"/>
        <v>1</v>
      </c>
      <c r="X174" s="153">
        <f t="shared" si="18"/>
        <v>-0.16119186680967762</v>
      </c>
      <c r="Y174" s="50" t="b">
        <f>ABS(X174/10000)&lt;=ABS('General Settings'!$D$29)</f>
        <v>1</v>
      </c>
      <c r="AA174" s="50" t="str">
        <f>_xll.qlSwapIndex(,,O174,SettlementDays,Currency,Calendar,FixedLegTenor,FixedLegBDC,FixedLegDayCounter,Index6M,DiscountingCurve,Permanent,Trigger,ObjectOverwrite)</f>
        <v>obj_00868#0003</v>
      </c>
      <c r="AB174" s="50" t="str">
        <f>_xll.qlVanillaSwapFromSwapIndex(,AA174,R174)</f>
        <v>obj_008c5#0004</v>
      </c>
    </row>
    <row r="175" spans="13:28" x14ac:dyDescent="0.2">
      <c r="M175" s="94" t="s">
        <v>162</v>
      </c>
      <c r="N175" s="94" t="s">
        <v>86</v>
      </c>
      <c r="O175" s="94" t="s">
        <v>88</v>
      </c>
      <c r="P175" s="94" t="str">
        <f>Currency&amp;SUBSTITUTE(N175,"Y","F")&amp;O175&amp;QuoteSuffix</f>
        <v>EUR6F8Y_Quote</v>
      </c>
      <c r="Q175" s="122"/>
      <c r="R175" s="106">
        <f>_xll.qlInterestRateIndexFixingDate(AA175,S175)</f>
        <v>44461</v>
      </c>
      <c r="S175" s="106">
        <f>_xll.qlCalendarAdvance(Calendar,SettlementDate,N175,"mf",TRUE,Trigger)</f>
        <v>44463</v>
      </c>
      <c r="T175" s="106">
        <f>_xll.qlInterestRateIndexMaturity(AA175,S175)</f>
        <v>47385</v>
      </c>
      <c r="U175" s="97">
        <f>_xll.qlIndexFixing('6M Monitor'!AA175,R175,TRUE,_xll.ohTrigger(Trigger,Trigger6M))</f>
        <v>2.0044681858207628E-2</v>
      </c>
      <c r="V175" s="97">
        <f>_xll.qlQuoteValue(P175,_xll.ohTrigger(Trigger,Trigger6M))</f>
        <v>2.0059999999999998E-2</v>
      </c>
      <c r="W175" s="94" t="b">
        <f t="shared" si="17"/>
        <v>1</v>
      </c>
      <c r="X175" s="153">
        <f t="shared" si="18"/>
        <v>-0.15318141792369788</v>
      </c>
      <c r="Y175" s="50" t="b">
        <f>ABS(X175/10000)&lt;=ABS('General Settings'!$D$29)</f>
        <v>1</v>
      </c>
      <c r="AA175" s="50" t="str">
        <f>_xll.qlSwapIndex(,,O175,SettlementDays,Currency,Calendar,FixedLegTenor,FixedLegBDC,FixedLegDayCounter,Index6M,DiscountingCurve,Permanent,Trigger,ObjectOverwrite)</f>
        <v>obj_00761#0003</v>
      </c>
      <c r="AB175" s="50" t="str">
        <f>_xll.qlVanillaSwapFromSwapIndex(,AA175,R175)</f>
        <v>obj_00902#0004</v>
      </c>
    </row>
    <row r="176" spans="13:28" x14ac:dyDescent="0.2">
      <c r="M176" s="94" t="s">
        <v>162</v>
      </c>
      <c r="N176" s="94" t="s">
        <v>86</v>
      </c>
      <c r="O176" s="94" t="s">
        <v>89</v>
      </c>
      <c r="P176" s="94" t="str">
        <f>Currency&amp;SUBSTITUTE(N176,"Y","F")&amp;O176&amp;QuoteSuffix</f>
        <v>EUR6F9Y_Quote</v>
      </c>
      <c r="Q176" s="122"/>
      <c r="R176" s="106">
        <f>_xll.qlInterestRateIndexFixingDate(AA176,S176)</f>
        <v>44461</v>
      </c>
      <c r="S176" s="106">
        <f>_xll.qlCalendarAdvance(Calendar,SettlementDate,N176,"mf",TRUE,Trigger)</f>
        <v>44463</v>
      </c>
      <c r="T176" s="106">
        <f>_xll.qlInterestRateIndexMaturity(AA176,S176)</f>
        <v>47750</v>
      </c>
      <c r="U176" s="97">
        <f>_xll.qlIndexFixing('6M Monitor'!AA176,R176,TRUE,_xll.ohTrigger(Trigger,Trigger6M))</f>
        <v>2.0285687489979578E-2</v>
      </c>
      <c r="V176" s="97">
        <f>_xll.qlQuoteValue(P176,_xll.ohTrigger(Trigger,Trigger6M))</f>
        <v>2.0299999999999999E-2</v>
      </c>
      <c r="W176" s="94" t="b">
        <f t="shared" si="17"/>
        <v>1</v>
      </c>
      <c r="X176" s="153">
        <f t="shared" si="18"/>
        <v>-0.14312510020420693</v>
      </c>
      <c r="Y176" s="50" t="b">
        <f>ABS(X176/10000)&lt;=ABS('General Settings'!$D$29)</f>
        <v>1</v>
      </c>
      <c r="AA176" s="50" t="str">
        <f>_xll.qlSwapIndex(,,O176,SettlementDays,Currency,Calendar,FixedLegTenor,FixedLegBDC,FixedLegDayCounter,Index6M,DiscountingCurve,Permanent,Trigger,ObjectOverwrite)</f>
        <v>obj_007e9#0003</v>
      </c>
      <c r="AB176" s="50" t="str">
        <f>_xll.qlVanillaSwapFromSwapIndex(,AA176,R176)</f>
        <v>obj_00926#0004</v>
      </c>
    </row>
    <row r="177" spans="13:28" x14ac:dyDescent="0.2">
      <c r="M177" s="94" t="s">
        <v>162</v>
      </c>
      <c r="N177" s="94" t="s">
        <v>86</v>
      </c>
      <c r="O177" s="94" t="s">
        <v>90</v>
      </c>
      <c r="P177" s="94" t="str">
        <f>Currency&amp;SUBSTITUTE(N177,"Y","F")&amp;O177&amp;QuoteSuffix</f>
        <v>EUR6F10Y_Quote</v>
      </c>
      <c r="Q177" s="122"/>
      <c r="R177" s="106">
        <f>_xll.qlInterestRateIndexFixingDate(AA177,S177)</f>
        <v>44461</v>
      </c>
      <c r="S177" s="106">
        <f>_xll.qlCalendarAdvance(Calendar,SettlementDate,N177,"mf",TRUE,Trigger)</f>
        <v>44463</v>
      </c>
      <c r="T177" s="106">
        <f>_xll.qlInterestRateIndexMaturity(AA177,S177)</f>
        <v>48115</v>
      </c>
      <c r="U177" s="97">
        <f>_xll.qlIndexFixing('6M Monitor'!AA177,R177,TRUE,_xll.ohTrigger(Trigger,Trigger6M))</f>
        <v>2.0448677149768599E-2</v>
      </c>
      <c r="V177" s="97">
        <f>_xll.qlQuoteValue(P177,_xll.ohTrigger(Trigger,Trigger6M))</f>
        <v>2.0459999999999999E-2</v>
      </c>
      <c r="W177" s="94" t="b">
        <f t="shared" si="17"/>
        <v>1</v>
      </c>
      <c r="X177" s="153">
        <f t="shared" si="18"/>
        <v>-0.11322850231400283</v>
      </c>
      <c r="Y177" s="50" t="b">
        <f>ABS(X177/10000)&lt;=ABS('General Settings'!$D$29)</f>
        <v>1</v>
      </c>
      <c r="AA177" s="50" t="str">
        <f>_xll.qlSwapIndex(,,O177,SettlementDays,Currency,Calendar,FixedLegTenor,FixedLegBDC,FixedLegDayCounter,Index6M,DiscountingCurve,Permanent,Trigger,ObjectOverwrite)</f>
        <v>obj_007a0#0003</v>
      </c>
      <c r="AB177" s="50" t="str">
        <f>_xll.qlVanillaSwapFromSwapIndex(,AA177,R177)</f>
        <v>obj_0096a#0004</v>
      </c>
    </row>
    <row r="178" spans="13:28" x14ac:dyDescent="0.2">
      <c r="M178" s="94" t="s">
        <v>162</v>
      </c>
      <c r="N178" s="94" t="s">
        <v>86</v>
      </c>
      <c r="O178" s="94" t="s">
        <v>116</v>
      </c>
      <c r="P178" s="94" t="str">
        <f>Currency&amp;SUBSTITUTE(N178,"Y","F")&amp;O178&amp;QuoteSuffix</f>
        <v>EUR6F11Y_Quote</v>
      </c>
      <c r="Q178" s="122"/>
      <c r="R178" s="106">
        <f>_xll.qlInterestRateIndexFixingDate(AA178,S178)</f>
        <v>44461</v>
      </c>
      <c r="S178" s="106">
        <f>_xll.qlCalendarAdvance(Calendar,SettlementDate,N178,"mf",TRUE,Trigger)</f>
        <v>44463</v>
      </c>
      <c r="T178" s="106">
        <f>_xll.qlInterestRateIndexMaturity(AA178,S178)</f>
        <v>48481</v>
      </c>
      <c r="U178" s="97">
        <f>_xll.qlIndexFixing('6M Monitor'!AA178,R178,TRUE,_xll.ohTrigger(Trigger,Trigger6M))</f>
        <v>2.0550410961881243E-2</v>
      </c>
      <c r="V178" s="97">
        <f>_xll.qlQuoteValue(P178,_xll.ohTrigger(Trigger,Trigger6M))</f>
        <v>2.0569999999999998E-2</v>
      </c>
      <c r="W178" s="94" t="b">
        <f t="shared" si="17"/>
        <v>1</v>
      </c>
      <c r="X178" s="153">
        <f t="shared" si="18"/>
        <v>-0.19589038118755092</v>
      </c>
      <c r="Y178" s="50" t="b">
        <f>ABS(X178/10000)&lt;=ABS('General Settings'!$D$29)</f>
        <v>1</v>
      </c>
      <c r="AA178" s="50" t="str">
        <f>_xll.qlSwapIndex(,,O178,SettlementDays,Currency,Calendar,FixedLegTenor,FixedLegBDC,FixedLegDayCounter,Index6M,DiscountingCurve,Permanent,Trigger,ObjectOverwrite)</f>
        <v>obj_00871#0003</v>
      </c>
      <c r="AB178" s="50" t="str">
        <f>_xll.qlVanillaSwapFromSwapIndex(,AA178,R178)</f>
        <v>obj_009ba#0003</v>
      </c>
    </row>
    <row r="179" spans="13:28" x14ac:dyDescent="0.2">
      <c r="M179" s="94" t="s">
        <v>162</v>
      </c>
      <c r="N179" s="94" t="s">
        <v>86</v>
      </c>
      <c r="O179" s="94" t="s">
        <v>91</v>
      </c>
      <c r="P179" s="94" t="str">
        <f>Currency&amp;SUBSTITUTE(N179,"Y","F")&amp;O179&amp;QuoteSuffix</f>
        <v>EUR6F12Y_Quote</v>
      </c>
      <c r="Q179" s="122"/>
      <c r="R179" s="106">
        <f>_xll.qlInterestRateIndexFixingDate(AA179,S179)</f>
        <v>44461</v>
      </c>
      <c r="S179" s="106">
        <f>_xll.qlCalendarAdvance(Calendar,SettlementDate,N179,"mf",TRUE,Trigger)</f>
        <v>44463</v>
      </c>
      <c r="T179" s="106">
        <f>_xll.qlInterestRateIndexMaturity(AA179,S179)</f>
        <v>48848</v>
      </c>
      <c r="U179" s="97">
        <f>_xll.qlIndexFixing('6M Monitor'!AA179,R179,TRUE,_xll.ohTrigger(Trigger,Trigger6M))</f>
        <v>2.0589654673175667E-2</v>
      </c>
      <c r="V179" s="97">
        <f>_xll.qlQuoteValue(P179,_xll.ohTrigger(Trigger,Trigger6M))</f>
        <v>2.0619999999999999E-2</v>
      </c>
      <c r="W179" s="94" t="b">
        <f t="shared" si="17"/>
        <v>1</v>
      </c>
      <c r="X179" s="153">
        <f t="shared" si="18"/>
        <v>-0.30345326824332552</v>
      </c>
      <c r="Y179" s="50" t="b">
        <f>ABS(X179/10000)&lt;=ABS('General Settings'!$D$29)</f>
        <v>1</v>
      </c>
      <c r="AA179" s="50" t="str">
        <f>_xll.qlSwapIndex(,,O179,SettlementDays,Currency,Calendar,FixedLegTenor,FixedLegBDC,FixedLegDayCounter,Index6M,DiscountingCurve,Permanent,Trigger,ObjectOverwrite)</f>
        <v>obj_00762#0003</v>
      </c>
      <c r="AB179" s="50" t="str">
        <f>_xll.qlVanillaSwapFromSwapIndex(,AA179,R179)</f>
        <v>obj_008dd#0004</v>
      </c>
    </row>
    <row r="180" spans="13:28" x14ac:dyDescent="0.2">
      <c r="M180" s="94" t="s">
        <v>162</v>
      </c>
      <c r="N180" s="94" t="s">
        <v>86</v>
      </c>
      <c r="O180" s="94" t="s">
        <v>117</v>
      </c>
      <c r="P180" s="94" t="str">
        <f>Currency&amp;SUBSTITUTE(N180,"Y","F")&amp;O180&amp;QuoteSuffix</f>
        <v>EUR6F13Y_Quote</v>
      </c>
      <c r="Q180" s="122"/>
      <c r="R180" s="106">
        <f>_xll.qlInterestRateIndexFixingDate(AA180,S180)</f>
        <v>44461</v>
      </c>
      <c r="S180" s="106">
        <f>_xll.qlCalendarAdvance(Calendar,SettlementDate,N180,"mf",TRUE,Trigger)</f>
        <v>44463</v>
      </c>
      <c r="T180" s="106">
        <f>_xll.qlInterestRateIndexMaturity(AA180,S180)</f>
        <v>49212</v>
      </c>
      <c r="U180" s="97">
        <f>_xll.qlIndexFixing('6M Monitor'!AA180,R180,TRUE,_xll.ohTrigger(Trigger,Trigger6M))</f>
        <v>2.0577845745595819E-2</v>
      </c>
      <c r="V180" s="97">
        <f>_xll.qlQuoteValue(P180,_xll.ohTrigger(Trigger,Trigger6M))</f>
        <v>2.06E-2</v>
      </c>
      <c r="W180" s="94" t="b">
        <f t="shared" si="17"/>
        <v>1</v>
      </c>
      <c r="X180" s="153">
        <f t="shared" si="18"/>
        <v>-0.22154254404181672</v>
      </c>
      <c r="Y180" s="50" t="b">
        <f>ABS(X180/10000)&lt;=ABS('General Settings'!$D$29)</f>
        <v>1</v>
      </c>
      <c r="AA180" s="50" t="str">
        <f>_xll.qlSwapIndex(,,O180,SettlementDays,Currency,Calendar,FixedLegTenor,FixedLegBDC,FixedLegDayCounter,Index6M,DiscountingCurve,Permanent,Trigger,ObjectOverwrite)</f>
        <v>obj_007b7#0003</v>
      </c>
      <c r="AB180" s="50" t="str">
        <f>_xll.qlVanillaSwapFromSwapIndex(,AA180,R180)</f>
        <v>obj_00952#0004</v>
      </c>
    </row>
    <row r="181" spans="13:28" x14ac:dyDescent="0.2">
      <c r="M181" s="94" t="s">
        <v>162</v>
      </c>
      <c r="N181" s="94" t="s">
        <v>86</v>
      </c>
      <c r="O181" s="94" t="s">
        <v>118</v>
      </c>
      <c r="P181" s="94" t="str">
        <f>Currency&amp;SUBSTITUTE(N181,"Y","F")&amp;O181&amp;QuoteSuffix</f>
        <v>EUR6F14Y_Quote</v>
      </c>
      <c r="Q181" s="122"/>
      <c r="R181" s="106">
        <f>_xll.qlInterestRateIndexFixingDate(AA181,S181)</f>
        <v>44461</v>
      </c>
      <c r="S181" s="106">
        <f>_xll.qlCalendarAdvance(Calendar,SettlementDate,N181,"mf",TRUE,Trigger)</f>
        <v>44463</v>
      </c>
      <c r="T181" s="106">
        <f>_xll.qlInterestRateIndexMaturity(AA181,S181)</f>
        <v>49576</v>
      </c>
      <c r="U181" s="97">
        <f>_xll.qlIndexFixing('6M Monitor'!AA181,R181,TRUE,_xll.ohTrigger(Trigger,Trigger6M))</f>
        <v>2.0519999697727168E-2</v>
      </c>
      <c r="V181" s="97">
        <f>_xll.qlQuoteValue(P181,_xll.ohTrigger(Trigger,Trigger6M))</f>
        <v>2.053E-2</v>
      </c>
      <c r="W181" s="94" t="b">
        <f t="shared" si="17"/>
        <v>1</v>
      </c>
      <c r="X181" s="153">
        <f t="shared" si="18"/>
        <v>-0.10000302272831357</v>
      </c>
      <c r="Y181" s="50" t="b">
        <f>ABS(X181/10000)&lt;=ABS('General Settings'!$D$29)</f>
        <v>1</v>
      </c>
      <c r="AA181" s="50" t="str">
        <f>_xll.qlSwapIndex(,,O181,SettlementDays,Currency,Calendar,FixedLegTenor,FixedLegBDC,FixedLegDayCounter,Index6M,DiscountingCurve,Permanent,Trigger,ObjectOverwrite)</f>
        <v>obj_007cf#0003</v>
      </c>
      <c r="AB181" s="50" t="str">
        <f>_xll.qlVanillaSwapFromSwapIndex(,AA181,R181)</f>
        <v>obj_0099b#0004</v>
      </c>
    </row>
    <row r="182" spans="13:28" x14ac:dyDescent="0.2">
      <c r="M182" s="94" t="s">
        <v>162</v>
      </c>
      <c r="N182" s="94" t="s">
        <v>86</v>
      </c>
      <c r="O182" s="94" t="s">
        <v>92</v>
      </c>
      <c r="P182" s="94" t="str">
        <f>Currency&amp;SUBSTITUTE(N182,"Y","F")&amp;O182&amp;QuoteSuffix</f>
        <v>EUR6F15Y_Quote</v>
      </c>
      <c r="Q182" s="122"/>
      <c r="R182" s="106">
        <f>_xll.qlInterestRateIndexFixingDate(AA182,S182)</f>
        <v>44461</v>
      </c>
      <c r="S182" s="106">
        <f>_xll.qlCalendarAdvance(Calendar,SettlementDate,N182,"mf",TRUE,Trigger)</f>
        <v>44463</v>
      </c>
      <c r="T182" s="106">
        <f>_xll.qlInterestRateIndexMaturity(AA182,S182)</f>
        <v>49942</v>
      </c>
      <c r="U182" s="97">
        <f>_xll.qlIndexFixing('6M Monitor'!AA182,R182,TRUE,_xll.ohTrigger(Trigger,Trigger6M))</f>
        <v>2.0424384219513366E-2</v>
      </c>
      <c r="V182" s="97">
        <f>_xll.qlQuoteValue(P182,_xll.ohTrigger(Trigger,Trigger6M))</f>
        <v>2.044E-2</v>
      </c>
      <c r="W182" s="94" t="b">
        <f t="shared" si="17"/>
        <v>1</v>
      </c>
      <c r="X182" s="153">
        <f t="shared" si="18"/>
        <v>-0.15615780486633729</v>
      </c>
      <c r="Y182" s="50" t="b">
        <f>ABS(X182/10000)&lt;=ABS('General Settings'!$D$29)</f>
        <v>1</v>
      </c>
      <c r="AA182" s="50" t="str">
        <f>_xll.qlSwapIndex(,,O182,SettlementDays,Currency,Calendar,FixedLegTenor,FixedLegBDC,FixedLegDayCounter,Index6M,DiscountingCurve,Permanent,Trigger,ObjectOverwrite)</f>
        <v>obj_00883#0003</v>
      </c>
      <c r="AB182" s="50" t="str">
        <f>_xll.qlVanillaSwapFromSwapIndex(,AA182,R182)</f>
        <v>obj_009ca#0003</v>
      </c>
    </row>
    <row r="183" spans="13:28" x14ac:dyDescent="0.2">
      <c r="M183" s="94" t="s">
        <v>162</v>
      </c>
      <c r="N183" s="94" t="s">
        <v>86</v>
      </c>
      <c r="O183" s="94" t="s">
        <v>93</v>
      </c>
      <c r="P183" s="94" t="str">
        <f>Currency&amp;SUBSTITUTE(N183,"Y","F")&amp;O183&amp;QuoteSuffix</f>
        <v>EUR6F20Y_Quote</v>
      </c>
      <c r="Q183" s="122"/>
      <c r="R183" s="106">
        <f>_xll.qlInterestRateIndexFixingDate(AA183,S183)</f>
        <v>44461</v>
      </c>
      <c r="S183" s="106">
        <f>_xll.qlCalendarAdvance(Calendar,SettlementDate,N183,"mf",TRUE,Trigger)</f>
        <v>44463</v>
      </c>
      <c r="T183" s="106">
        <f>_xll.qlInterestRateIndexMaturity(AA183,S183)</f>
        <v>51768</v>
      </c>
      <c r="U183" s="97">
        <f>_xll.qlIndexFixing('6M Monitor'!AA183,R183,TRUE,_xll.ohTrigger(Trigger,Trigger6M))</f>
        <v>1.9711945415388458E-2</v>
      </c>
      <c r="V183" s="97">
        <f>_xll.qlQuoteValue(P183,_xll.ohTrigger(Trigger,Trigger6M))</f>
        <v>1.9730000000000001E-2</v>
      </c>
      <c r="W183" s="94" t="b">
        <f t="shared" si="17"/>
        <v>1</v>
      </c>
      <c r="X183" s="153">
        <f t="shared" si="18"/>
        <v>-0.1805458461154319</v>
      </c>
      <c r="Y183" s="50" t="b">
        <f>ABS(X183/10000)&lt;=ABS('General Settings'!$D$29)</f>
        <v>1</v>
      </c>
      <c r="AA183" s="50" t="str">
        <f>_xll.qlSwapIndex(,,O183,SettlementDays,Currency,Calendar,FixedLegTenor,FixedLegBDC,FixedLegDayCounter,Index6M,DiscountingCurve,Permanent,Trigger,ObjectOverwrite)</f>
        <v>obj_00763#0003</v>
      </c>
      <c r="AB183" s="50" t="str">
        <f>_xll.qlVanillaSwapFromSwapIndex(,AA183,R183)</f>
        <v>obj_0090e#0004</v>
      </c>
    </row>
    <row r="184" spans="13:28" x14ac:dyDescent="0.2">
      <c r="M184" s="94" t="s">
        <v>162</v>
      </c>
      <c r="N184" s="94" t="s">
        <v>86</v>
      </c>
      <c r="O184" s="94" t="s">
        <v>94</v>
      </c>
      <c r="P184" s="94" t="str">
        <f>Currency&amp;SUBSTITUTE(N184,"Y","F")&amp;O184&amp;QuoteSuffix</f>
        <v>EUR6F25Y_Quote</v>
      </c>
      <c r="Q184" s="122"/>
      <c r="R184" s="106">
        <f>_xll.qlInterestRateIndexFixingDate(AA184,S184)</f>
        <v>44461</v>
      </c>
      <c r="S184" s="106">
        <f>_xll.qlCalendarAdvance(Calendar,SettlementDate,N184,"mf",TRUE,Trigger)</f>
        <v>44463</v>
      </c>
      <c r="T184" s="106">
        <f>_xll.qlInterestRateIndexMaturity(AA184,S184)</f>
        <v>53594</v>
      </c>
      <c r="U184" s="97">
        <f>_xll.qlIndexFixing('6M Monitor'!AA184,R184,TRUE,_xll.ohTrigger(Trigger,Trigger6M))</f>
        <v>1.9147054872308097E-2</v>
      </c>
      <c r="V184" s="97">
        <f>_xll.qlQuoteValue(P184,_xll.ohTrigger(Trigger,Trigger6M))</f>
        <v>1.916E-2</v>
      </c>
      <c r="W184" s="94" t="b">
        <f t="shared" si="17"/>
        <v>1</v>
      </c>
      <c r="X184" s="153">
        <f t="shared" si="18"/>
        <v>-0.12945127691902508</v>
      </c>
      <c r="Y184" s="50" t="b">
        <f>ABS(X184/10000)&lt;=ABS('General Settings'!$D$29)</f>
        <v>1</v>
      </c>
      <c r="AA184" s="50" t="str">
        <f>_xll.qlSwapIndex(,,O184,SettlementDays,Currency,Calendar,FixedLegTenor,FixedLegBDC,FixedLegDayCounter,Index6M,DiscountingCurve,Permanent,Trigger,ObjectOverwrite)</f>
        <v>obj_007ea#0003</v>
      </c>
      <c r="AB184" s="50" t="str">
        <f>_xll.qlVanillaSwapFromSwapIndex(,AA184,R184)</f>
        <v>obj_0091b#0004</v>
      </c>
    </row>
    <row r="185" spans="13:28" x14ac:dyDescent="0.2">
      <c r="M185" s="200" t="s">
        <v>162</v>
      </c>
      <c r="N185" s="200" t="s">
        <v>86</v>
      </c>
      <c r="O185" s="200" t="s">
        <v>96</v>
      </c>
      <c r="P185" s="200" t="str">
        <f>Currency&amp;SUBSTITUTE(N185,"Y","F")&amp;O185&amp;QuoteSuffix</f>
        <v>EUR6F30Y_Quote</v>
      </c>
      <c r="Q185" s="165"/>
      <c r="R185" s="201">
        <f>_xll.qlInterestRateIndexFixingDate(AA185,S185)</f>
        <v>44461</v>
      </c>
      <c r="S185" s="201">
        <f>_xll.qlCalendarAdvance(Calendar,SettlementDate,N185,"mf",TRUE,Trigger)</f>
        <v>44463</v>
      </c>
      <c r="T185" s="201">
        <f>_xll.qlInterestRateIndexMaturity(AA185,S185)</f>
        <v>55421</v>
      </c>
      <c r="U185" s="202">
        <f>_xll.qlIndexFixing('6M Monitor'!AA185,R185,TRUE,_xll.ohTrigger(Trigger,Trigger6M))</f>
        <v>1.879433755039386E-2</v>
      </c>
      <c r="V185" s="202">
        <f>_xll.qlQuoteValue(P185,_xll.ohTrigger(Trigger,Trigger6M))</f>
        <v>1.881E-2</v>
      </c>
      <c r="W185" s="200" t="b">
        <f t="shared" si="17"/>
        <v>1</v>
      </c>
      <c r="X185" s="203">
        <f t="shared" si="18"/>
        <v>-0.15662449606140133</v>
      </c>
      <c r="Y185" s="164" t="b">
        <f>ABS(X185/10000)&lt;=ABS('General Settings'!$D$29)</f>
        <v>1</v>
      </c>
      <c r="AA185" s="50" t="str">
        <f>_xll.qlSwapIndex(,,O185,SettlementDays,Currency,Calendar,FixedLegTenor,FixedLegBDC,FixedLegDayCounter,Index6M,DiscountingCurve,Permanent,Trigger,ObjectOverwrite)</f>
        <v>obj_00818#0003</v>
      </c>
      <c r="AB185" s="50" t="str">
        <f>_xll.qlVanillaSwapFromSwapIndex(,AA185,R185)</f>
        <v>obj_00969#0004</v>
      </c>
    </row>
    <row r="186" spans="13:28" x14ac:dyDescent="0.2">
      <c r="M186" s="204" t="s">
        <v>162</v>
      </c>
      <c r="N186" s="204" t="s">
        <v>87</v>
      </c>
      <c r="O186" s="204" t="s">
        <v>33</v>
      </c>
      <c r="P186" s="204" t="str">
        <f>Currency&amp;SUBSTITUTE(N186,"Y","F")&amp;O186&amp;QuoteSuffix</f>
        <v>EUR7F1Y_Quote</v>
      </c>
      <c r="Q186" s="169"/>
      <c r="R186" s="205">
        <f>_xll.qlInterestRateIndexFixingDate(AA186,S186)</f>
        <v>44826</v>
      </c>
      <c r="S186" s="205">
        <f>_xll.qlCalendarAdvance(Calendar,SettlementDate,N186,"mf",TRUE,Trigger)</f>
        <v>44830</v>
      </c>
      <c r="T186" s="205">
        <f>_xll.qlInterestRateIndexMaturity(AA186,S186)</f>
        <v>45195</v>
      </c>
      <c r="U186" s="206">
        <f>_xll.qlIndexFixing('6M Monitor'!AA186,R186,TRUE,_xll.ohTrigger(Trigger,Trigger6M))</f>
        <v>1.7538271956316583E-2</v>
      </c>
      <c r="V186" s="206">
        <f>_xll.qlQuoteValue(P186,_xll.ohTrigger(Trigger,Trigger6M))</f>
        <v>1.755E-2</v>
      </c>
      <c r="W186" s="204" t="b">
        <f t="shared" si="17"/>
        <v>1</v>
      </c>
      <c r="X186" s="207">
        <f t="shared" si="18"/>
        <v>-0.11728043683417039</v>
      </c>
      <c r="Y186" s="149" t="b">
        <f>ABS(X186/10000)&lt;=ABS('General Settings'!$D$29)</f>
        <v>1</v>
      </c>
      <c r="AA186" s="50" t="str">
        <f>_xll.qlSwapIndex(,,O186,SettlementDays,Currency,Calendar,FixedLegTenor,FixedLegBDC,FixedLegDayCounter,Index6M,DiscountingCurve,Permanent,Trigger,ObjectOverwrite)</f>
        <v>obj_0083f#0003</v>
      </c>
      <c r="AB186" s="50" t="str">
        <f>_xll.qlVanillaSwapFromSwapIndex(,AA186,R186)</f>
        <v>obj_0097b#0004</v>
      </c>
    </row>
    <row r="187" spans="13:28" x14ac:dyDescent="0.2">
      <c r="M187" s="94" t="s">
        <v>162</v>
      </c>
      <c r="N187" s="94" t="s">
        <v>87</v>
      </c>
      <c r="O187" s="94" t="s">
        <v>82</v>
      </c>
      <c r="P187" s="94" t="str">
        <f>Currency&amp;SUBSTITUTE(N187,"Y","F")&amp;O187&amp;QuoteSuffix</f>
        <v>EUR7F2Y_Quote</v>
      </c>
      <c r="Q187" s="122"/>
      <c r="R187" s="106">
        <f>_xll.qlInterestRateIndexFixingDate(AA187,S187)</f>
        <v>44826</v>
      </c>
      <c r="S187" s="106">
        <f>_xll.qlCalendarAdvance(Calendar,SettlementDate,N187,"mf",TRUE,Trigger)</f>
        <v>44830</v>
      </c>
      <c r="T187" s="106">
        <f>_xll.qlInterestRateIndexMaturity(AA187,S187)</f>
        <v>45561</v>
      </c>
      <c r="U187" s="97">
        <f>_xll.qlIndexFixing('6M Monitor'!AA187,R187,TRUE,_xll.ohTrigger(Trigger,Trigger6M))</f>
        <v>1.8401435288849383E-2</v>
      </c>
      <c r="V187" s="97">
        <f>_xll.qlQuoteValue(P187,_xll.ohTrigger(Trigger,Trigger6M))</f>
        <v>1.8409999999999999E-2</v>
      </c>
      <c r="W187" s="94" t="b">
        <f t="shared" si="17"/>
        <v>1</v>
      </c>
      <c r="X187" s="153">
        <f t="shared" si="18"/>
        <v>-8.5647111506166607E-2</v>
      </c>
      <c r="Y187" s="50" t="b">
        <f>ABS(X187/10000)&lt;=ABS('General Settings'!$D$29)</f>
        <v>1</v>
      </c>
      <c r="AA187" s="50" t="str">
        <f>_xll.qlSwapIndex(,,O187,SettlementDays,Currency,Calendar,FixedLegTenor,FixedLegBDC,FixedLegDayCounter,Index6M,DiscountingCurve,Permanent,Trigger,ObjectOverwrite)</f>
        <v>obj_00764#0003</v>
      </c>
      <c r="AB187" s="50" t="str">
        <f>_xll.qlVanillaSwapFromSwapIndex(,AA187,R187)</f>
        <v>obj_00905#0004</v>
      </c>
    </row>
    <row r="188" spans="13:28" x14ac:dyDescent="0.2">
      <c r="M188" s="94" t="s">
        <v>162</v>
      </c>
      <c r="N188" s="94" t="s">
        <v>87</v>
      </c>
      <c r="O188" s="94" t="s">
        <v>83</v>
      </c>
      <c r="P188" s="94" t="str">
        <f>Currency&amp;SUBSTITUTE(N188,"Y","F")&amp;O188&amp;QuoteSuffix</f>
        <v>EUR7F3Y_Quote</v>
      </c>
      <c r="Q188" s="122"/>
      <c r="R188" s="106">
        <f>_xll.qlInterestRateIndexFixingDate(AA188,S188)</f>
        <v>44826</v>
      </c>
      <c r="S188" s="106">
        <f>_xll.qlCalendarAdvance(Calendar,SettlementDate,N188,"mf",TRUE,Trigger)</f>
        <v>44830</v>
      </c>
      <c r="T188" s="106">
        <f>_xll.qlInterestRateIndexMaturity(AA188,S188)</f>
        <v>45926</v>
      </c>
      <c r="U188" s="97">
        <f>_xll.qlIndexFixing('6M Monitor'!AA188,R188,TRUE,_xll.ohTrigger(Trigger,Trigger6M))</f>
        <v>1.9062377815144863E-2</v>
      </c>
      <c r="V188" s="97">
        <f>_xll.qlQuoteValue(P188,_xll.ohTrigger(Trigger,Trigger6M))</f>
        <v>1.907E-2</v>
      </c>
      <c r="W188" s="94" t="b">
        <f t="shared" si="17"/>
        <v>1</v>
      </c>
      <c r="X188" s="153">
        <f t="shared" si="18"/>
        <v>-7.6221848551369376E-2</v>
      </c>
      <c r="Y188" s="50" t="b">
        <f>ABS(X188/10000)&lt;=ABS('General Settings'!$D$29)</f>
        <v>1</v>
      </c>
      <c r="AA188" s="50" t="str">
        <f>_xll.qlSwapIndex(,,O188,SettlementDays,Currency,Calendar,FixedLegTenor,FixedLegBDC,FixedLegDayCounter,Index6M,DiscountingCurve,Permanent,Trigger,ObjectOverwrite)</f>
        <v>obj_007b8#0003</v>
      </c>
      <c r="AB188" s="50" t="str">
        <f>_xll.qlVanillaSwapFromSwapIndex(,AA188,R188)</f>
        <v>obj_0093c#0004</v>
      </c>
    </row>
    <row r="189" spans="13:28" x14ac:dyDescent="0.2">
      <c r="M189" s="94" t="s">
        <v>162</v>
      </c>
      <c r="N189" s="94" t="s">
        <v>87</v>
      </c>
      <c r="O189" s="94" t="s">
        <v>84</v>
      </c>
      <c r="P189" s="94" t="str">
        <f>Currency&amp;SUBSTITUTE(N189,"Y","F")&amp;O189&amp;QuoteSuffix</f>
        <v>EUR7F4Y_Quote</v>
      </c>
      <c r="Q189" s="122"/>
      <c r="R189" s="106">
        <f>_xll.qlInterestRateIndexFixingDate(AA189,S189)</f>
        <v>44826</v>
      </c>
      <c r="S189" s="106">
        <f>_xll.qlCalendarAdvance(Calendar,SettlementDate,N189,"mf",TRUE,Trigger)</f>
        <v>44830</v>
      </c>
      <c r="T189" s="106">
        <f>_xll.qlInterestRateIndexMaturity(AA189,S189)</f>
        <v>46293</v>
      </c>
      <c r="U189" s="97">
        <f>_xll.qlIndexFixing('6M Monitor'!AA189,R189,TRUE,_xll.ohTrigger(Trigger,Trigger6M))</f>
        <v>1.9676702773934424E-2</v>
      </c>
      <c r="V189" s="97">
        <f>_xll.qlQuoteValue(P189,_xll.ohTrigger(Trigger,Trigger6M))</f>
        <v>1.9689999999999999E-2</v>
      </c>
      <c r="W189" s="94" t="b">
        <f t="shared" si="17"/>
        <v>1</v>
      </c>
      <c r="X189" s="153">
        <f t="shared" si="18"/>
        <v>-0.13297226065574902</v>
      </c>
      <c r="Y189" s="50" t="b">
        <f>ABS(X189/10000)&lt;=ABS('General Settings'!$D$29)</f>
        <v>1</v>
      </c>
      <c r="AA189" s="50" t="str">
        <f>_xll.qlSwapIndex(,,O189,SettlementDays,Currency,Calendar,FixedLegTenor,FixedLegBDC,FixedLegDayCounter,Index6M,DiscountingCurve,Permanent,Trigger,ObjectOverwrite)</f>
        <v>obj_007a1#0003</v>
      </c>
      <c r="AB189" s="50" t="str">
        <f>_xll.qlVanillaSwapFromSwapIndex(,AA189,R189)</f>
        <v>obj_008cd#0004</v>
      </c>
    </row>
    <row r="190" spans="13:28" x14ac:dyDescent="0.2">
      <c r="M190" s="94" t="s">
        <v>162</v>
      </c>
      <c r="N190" s="94" t="s">
        <v>87</v>
      </c>
      <c r="O190" s="94" t="s">
        <v>85</v>
      </c>
      <c r="P190" s="94" t="str">
        <f>Currency&amp;SUBSTITUTE(N190,"Y","F")&amp;O190&amp;QuoteSuffix</f>
        <v>EUR7F5Y_Quote</v>
      </c>
      <c r="Q190" s="122"/>
      <c r="R190" s="106">
        <f>_xll.qlInterestRateIndexFixingDate(AA190,S190)</f>
        <v>44826</v>
      </c>
      <c r="S190" s="106">
        <f>_xll.qlCalendarAdvance(Calendar,SettlementDate,N190,"mf",TRUE,Trigger)</f>
        <v>44830</v>
      </c>
      <c r="T190" s="106">
        <f>_xll.qlInterestRateIndexMaturity(AA190,S190)</f>
        <v>46657</v>
      </c>
      <c r="U190" s="97">
        <f>_xll.qlIndexFixing('6M Monitor'!AA190,R190,TRUE,_xll.ohTrigger(Trigger,Trigger6M))</f>
        <v>2.0181608466074898E-2</v>
      </c>
      <c r="V190" s="97">
        <f>_xll.qlQuoteValue(P190,_xll.ohTrigger(Trigger,Trigger6M))</f>
        <v>2.019E-2</v>
      </c>
      <c r="W190" s="94" t="b">
        <f t="shared" si="17"/>
        <v>1</v>
      </c>
      <c r="X190" s="153">
        <f t="shared" si="18"/>
        <v>-8.3915339251020016E-2</v>
      </c>
      <c r="Y190" s="50" t="b">
        <f>ABS(X190/10000)&lt;=ABS('General Settings'!$D$29)</f>
        <v>1</v>
      </c>
      <c r="AA190" s="50" t="str">
        <f>_xll.qlSwapIndex(,,O190,SettlementDays,Currency,Calendar,FixedLegTenor,FixedLegBDC,FixedLegDayCounter,Index6M,DiscountingCurve,Permanent,Trigger,ObjectOverwrite)</f>
        <v>obj_0084e#0003</v>
      </c>
      <c r="AB190" s="50" t="str">
        <f>_xll.qlVanillaSwapFromSwapIndex(,AA190,R190)</f>
        <v>obj_009cb#0003</v>
      </c>
    </row>
    <row r="191" spans="13:28" x14ac:dyDescent="0.2">
      <c r="M191" s="94" t="s">
        <v>162</v>
      </c>
      <c r="N191" s="94" t="s">
        <v>87</v>
      </c>
      <c r="O191" s="94" t="s">
        <v>86</v>
      </c>
      <c r="P191" s="94" t="str">
        <f>Currency&amp;SUBSTITUTE(N191,"Y","F")&amp;O191&amp;QuoteSuffix</f>
        <v>EUR7F6Y_Quote</v>
      </c>
      <c r="Q191" s="122"/>
      <c r="R191" s="106">
        <f>_xll.qlInterestRateIndexFixingDate(AA191,S191)</f>
        <v>44826</v>
      </c>
      <c r="S191" s="106">
        <f>_xll.qlCalendarAdvance(Calendar,SettlementDate,N191,"mf",TRUE,Trigger)</f>
        <v>44830</v>
      </c>
      <c r="T191" s="106">
        <f>_xll.qlInterestRateIndexMaturity(AA191,S191)</f>
        <v>47022</v>
      </c>
      <c r="U191" s="97">
        <f>_xll.qlIndexFixing('6M Monitor'!AA191,R191,TRUE,_xll.ohTrigger(Trigger,Trigger6M))</f>
        <v>2.0566310910268972E-2</v>
      </c>
      <c r="V191" s="97">
        <f>_xll.qlQuoteValue(P191,_xll.ohTrigger(Trigger,Trigger6M))</f>
        <v>2.0579999999999998E-2</v>
      </c>
      <c r="W191" s="94" t="b">
        <f t="shared" si="17"/>
        <v>1</v>
      </c>
      <c r="X191" s="153">
        <f t="shared" si="18"/>
        <v>-0.1368908973102545</v>
      </c>
      <c r="Y191" s="50" t="b">
        <f>ABS(X191/10000)&lt;=ABS('General Settings'!$D$29)</f>
        <v>1</v>
      </c>
      <c r="AA191" s="50" t="str">
        <f>_xll.qlSwapIndex(,,O191,SettlementDays,Currency,Calendar,FixedLegTenor,FixedLegBDC,FixedLegDayCounter,Index6M,DiscountingCurve,Permanent,Trigger,ObjectOverwrite)</f>
        <v>obj_00765#0003</v>
      </c>
      <c r="AB191" s="50" t="str">
        <f>_xll.qlVanillaSwapFromSwapIndex(,AA191,R191)</f>
        <v>obj_0090c#0004</v>
      </c>
    </row>
    <row r="192" spans="13:28" x14ac:dyDescent="0.2">
      <c r="M192" s="94" t="s">
        <v>162</v>
      </c>
      <c r="N192" s="94" t="s">
        <v>87</v>
      </c>
      <c r="O192" s="94" t="s">
        <v>87</v>
      </c>
      <c r="P192" s="94" t="str">
        <f>Currency&amp;SUBSTITUTE(N192,"Y","F")&amp;O192&amp;QuoteSuffix</f>
        <v>EUR7F7Y_Quote</v>
      </c>
      <c r="Q192" s="122"/>
      <c r="R192" s="106">
        <f>_xll.qlInterestRateIndexFixingDate(AA192,S192)</f>
        <v>44826</v>
      </c>
      <c r="S192" s="106">
        <f>_xll.qlCalendarAdvance(Calendar,SettlementDate,N192,"mf",TRUE,Trigger)</f>
        <v>44830</v>
      </c>
      <c r="T192" s="106">
        <f>_xll.qlInterestRateIndexMaturity(AA192,S192)</f>
        <v>47387</v>
      </c>
      <c r="U192" s="97">
        <f>_xll.qlIndexFixing('6M Monitor'!AA192,R192,TRUE,_xll.ohTrigger(Trigger,Trigger6M))</f>
        <v>2.0834339162058013E-2</v>
      </c>
      <c r="V192" s="97">
        <f>_xll.qlQuoteValue(P192,_xll.ohTrigger(Trigger,Trigger6M))</f>
        <v>2.0840000000000001E-2</v>
      </c>
      <c r="W192" s="94" t="b">
        <f t="shared" si="17"/>
        <v>1</v>
      </c>
      <c r="X192" s="153">
        <f t="shared" si="18"/>
        <v>-5.660837941987712E-2</v>
      </c>
      <c r="Y192" s="50" t="b">
        <f>ABS(X192/10000)&lt;=ABS('General Settings'!$D$29)</f>
        <v>1</v>
      </c>
      <c r="AA192" s="50" t="str">
        <f>_xll.qlSwapIndex(,,O192,SettlementDays,Currency,Calendar,FixedLegTenor,FixedLegBDC,FixedLegDayCounter,Index6M,DiscountingCurve,Permanent,Trigger,ObjectOverwrite)</f>
        <v>obj_007eb#0003</v>
      </c>
      <c r="AB192" s="50" t="str">
        <f>_xll.qlVanillaSwapFromSwapIndex(,AA192,R192)</f>
        <v>obj_00925#0004</v>
      </c>
    </row>
    <row r="193" spans="13:28" x14ac:dyDescent="0.2">
      <c r="M193" s="94" t="s">
        <v>162</v>
      </c>
      <c r="N193" s="94" t="s">
        <v>87</v>
      </c>
      <c r="O193" s="94" t="s">
        <v>88</v>
      </c>
      <c r="P193" s="94" t="str">
        <f>Currency&amp;SUBSTITUTE(N193,"Y","F")&amp;O193&amp;QuoteSuffix</f>
        <v>EUR7F8Y_Quote</v>
      </c>
      <c r="Q193" s="122"/>
      <c r="R193" s="106">
        <f>_xll.qlInterestRateIndexFixingDate(AA193,S193)</f>
        <v>44826</v>
      </c>
      <c r="S193" s="106">
        <f>_xll.qlCalendarAdvance(Calendar,SettlementDate,N193,"mf",TRUE,Trigger)</f>
        <v>44830</v>
      </c>
      <c r="T193" s="106">
        <f>_xll.qlInterestRateIndexMaturity(AA193,S193)</f>
        <v>47752</v>
      </c>
      <c r="U193" s="97">
        <f>_xll.qlIndexFixing('6M Monitor'!AA193,R193,TRUE,_xll.ohTrigger(Trigger,Trigger6M))</f>
        <v>2.1016072526408976E-2</v>
      </c>
      <c r="V193" s="97">
        <f>_xll.qlQuoteValue(P193,_xll.ohTrigger(Trigger,Trigger6M))</f>
        <v>2.1030000000000004E-2</v>
      </c>
      <c r="W193" s="94" t="b">
        <f t="shared" si="17"/>
        <v>1</v>
      </c>
      <c r="X193" s="153">
        <f t="shared" si="18"/>
        <v>-0.13927473591027889</v>
      </c>
      <c r="Y193" s="50" t="b">
        <f>ABS(X193/10000)&lt;=ABS('General Settings'!$D$29)</f>
        <v>1</v>
      </c>
      <c r="AA193" s="50" t="str">
        <f>_xll.qlSwapIndex(,,O193,SettlementDays,Currency,Calendar,FixedLegTenor,FixedLegBDC,FixedLegDayCounter,Index6M,DiscountingCurve,Permanent,Trigger,ObjectOverwrite)</f>
        <v>obj_00808#0003</v>
      </c>
      <c r="AB193" s="50" t="str">
        <f>_xll.qlVanillaSwapFromSwapIndex(,AA193,R193)</f>
        <v>obj_00968#0004</v>
      </c>
    </row>
    <row r="194" spans="13:28" x14ac:dyDescent="0.2">
      <c r="M194" s="94" t="s">
        <v>162</v>
      </c>
      <c r="N194" s="94" t="s">
        <v>87</v>
      </c>
      <c r="O194" s="94" t="s">
        <v>89</v>
      </c>
      <c r="P194" s="94" t="str">
        <f>Currency&amp;SUBSTITUTE(N194,"Y","F")&amp;O194&amp;QuoteSuffix</f>
        <v>EUR7F9Y_Quote</v>
      </c>
      <c r="Q194" s="122"/>
      <c r="R194" s="106">
        <f>_xll.qlInterestRateIndexFixingDate(AA194,S194)</f>
        <v>44826</v>
      </c>
      <c r="S194" s="106">
        <f>_xll.qlCalendarAdvance(Calendar,SettlementDate,N194,"mf",TRUE,Trigger)</f>
        <v>44830</v>
      </c>
      <c r="T194" s="106">
        <f>_xll.qlInterestRateIndexMaturity(AA194,S194)</f>
        <v>48117</v>
      </c>
      <c r="U194" s="97">
        <f>_xll.qlIndexFixing('6M Monitor'!AA194,R194,TRUE,_xll.ohTrigger(Trigger,Trigger6M))</f>
        <v>2.1124037767347302E-2</v>
      </c>
      <c r="V194" s="97">
        <f>_xll.qlQuoteValue(P194,_xll.ohTrigger(Trigger,Trigger6M))</f>
        <v>2.1129999999999999E-2</v>
      </c>
      <c r="W194" s="94" t="b">
        <f t="shared" si="17"/>
        <v>1</v>
      </c>
      <c r="X194" s="153">
        <f t="shared" si="18"/>
        <v>-5.9622326526974356E-2</v>
      </c>
      <c r="Y194" s="50" t="b">
        <f>ABS(X194/10000)&lt;=ABS('General Settings'!$D$29)</f>
        <v>1</v>
      </c>
      <c r="AA194" s="50" t="str">
        <f>_xll.qlSwapIndex(,,O194,SettlementDays,Currency,Calendar,FixedLegTenor,FixedLegBDC,FixedLegDayCounter,Index6M,DiscountingCurve,Permanent,Trigger,ObjectOverwrite)</f>
        <v>obj_00858#0003</v>
      </c>
      <c r="AB194" s="50" t="str">
        <f>_xll.qlVanillaSwapFromSwapIndex(,AA194,R194)</f>
        <v>obj_009ad#0003</v>
      </c>
    </row>
    <row r="195" spans="13:28" x14ac:dyDescent="0.2">
      <c r="M195" s="94" t="s">
        <v>162</v>
      </c>
      <c r="N195" s="94" t="s">
        <v>87</v>
      </c>
      <c r="O195" s="94" t="s">
        <v>90</v>
      </c>
      <c r="P195" s="94" t="str">
        <f>Currency&amp;SUBSTITUTE(N195,"Y","F")&amp;O195&amp;QuoteSuffix</f>
        <v>EUR7F10Y_Quote</v>
      </c>
      <c r="Q195" s="122"/>
      <c r="R195" s="106">
        <f>_xll.qlInterestRateIndexFixingDate(AA195,S195)</f>
        <v>44826</v>
      </c>
      <c r="S195" s="106">
        <f>_xll.qlCalendarAdvance(Calendar,SettlementDate,N195,"mf",TRUE,Trigger)</f>
        <v>44830</v>
      </c>
      <c r="T195" s="106">
        <f>_xll.qlInterestRateIndexMaturity(AA195,S195)</f>
        <v>48484</v>
      </c>
      <c r="U195" s="97">
        <f>_xll.qlIndexFixing('6M Monitor'!AA195,R195,TRUE,_xll.ohTrigger(Trigger,Trigger6M))</f>
        <v>2.1175345043191404E-2</v>
      </c>
      <c r="V195" s="97">
        <f>_xll.qlQuoteValue(P195,_xll.ohTrigger(Trigger,Trigger6M))</f>
        <v>2.1189999999999997E-2</v>
      </c>
      <c r="W195" s="94" t="b">
        <f t="shared" si="17"/>
        <v>1</v>
      </c>
      <c r="X195" s="153">
        <f t="shared" si="18"/>
        <v>-0.14654956808593522</v>
      </c>
      <c r="Y195" s="50" t="b">
        <f>ABS(X195/10000)&lt;=ABS('General Settings'!$D$29)</f>
        <v>1</v>
      </c>
      <c r="AA195" s="50" t="str">
        <f>_xll.qlSwapIndex(,,O195,SettlementDays,Currency,Calendar,FixedLegTenor,FixedLegBDC,FixedLegDayCounter,Index6M,DiscountingCurve,Permanent,Trigger,ObjectOverwrite)</f>
        <v>obj_00766#0003</v>
      </c>
      <c r="AB195" s="50" t="str">
        <f>_xll.qlVanillaSwapFromSwapIndex(,AA195,R195)</f>
        <v>obj_008e6#0004</v>
      </c>
    </row>
    <row r="196" spans="13:28" x14ac:dyDescent="0.2">
      <c r="M196" s="94" t="s">
        <v>162</v>
      </c>
      <c r="N196" s="94" t="s">
        <v>87</v>
      </c>
      <c r="O196" s="94" t="s">
        <v>116</v>
      </c>
      <c r="P196" s="94" t="str">
        <f>Currency&amp;SUBSTITUTE(N196,"Y","F")&amp;O196&amp;QuoteSuffix</f>
        <v>EUR7F11Y_Quote</v>
      </c>
      <c r="Q196" s="122"/>
      <c r="R196" s="106">
        <f>_xll.qlInterestRateIndexFixingDate(AA196,S196)</f>
        <v>44826</v>
      </c>
      <c r="S196" s="106">
        <f>_xll.qlCalendarAdvance(Calendar,SettlementDate,N196,"mf",TRUE,Trigger)</f>
        <v>44830</v>
      </c>
      <c r="T196" s="106">
        <f>_xll.qlInterestRateIndexMaturity(AA196,S196)</f>
        <v>48848</v>
      </c>
      <c r="U196" s="97">
        <f>_xll.qlIndexFixing('6M Monitor'!AA196,R196,TRUE,_xll.ohTrigger(Trigger,Trigger6M))</f>
        <v>2.1167053227182413E-2</v>
      </c>
      <c r="V196" s="97">
        <f>_xll.qlQuoteValue(P196,_xll.ohTrigger(Trigger,Trigger6M))</f>
        <v>2.1189999999999997E-2</v>
      </c>
      <c r="W196" s="94" t="b">
        <f t="shared" si="17"/>
        <v>1</v>
      </c>
      <c r="X196" s="153">
        <f t="shared" si="18"/>
        <v>-0.22946772817583616</v>
      </c>
      <c r="Y196" s="50" t="b">
        <f>ABS(X196/10000)&lt;=ABS('General Settings'!$D$29)</f>
        <v>1</v>
      </c>
      <c r="AA196" s="50" t="str">
        <f>_xll.qlSwapIndex(,,O196,SettlementDays,Currency,Calendar,FixedLegTenor,FixedLegBDC,FixedLegDayCounter,Index6M,DiscountingCurve,Permanent,Trigger,ObjectOverwrite)</f>
        <v>obj_007b9#0003</v>
      </c>
      <c r="AB196" s="50" t="str">
        <f>_xll.qlVanillaSwapFromSwapIndex(,AA196,R196)</f>
        <v>obj_00931#0004</v>
      </c>
    </row>
    <row r="197" spans="13:28" x14ac:dyDescent="0.2">
      <c r="M197" s="94" t="s">
        <v>162</v>
      </c>
      <c r="N197" s="94" t="s">
        <v>87</v>
      </c>
      <c r="O197" s="94" t="s">
        <v>91</v>
      </c>
      <c r="P197" s="94" t="str">
        <f>Currency&amp;SUBSTITUTE(N197,"Y","F")&amp;O197&amp;QuoteSuffix</f>
        <v>EUR7F12Y_Quote</v>
      </c>
      <c r="Q197" s="122"/>
      <c r="R197" s="106">
        <f>_xll.qlInterestRateIndexFixingDate(AA197,S197)</f>
        <v>44826</v>
      </c>
      <c r="S197" s="106">
        <f>_xll.qlCalendarAdvance(Calendar,SettlementDate,N197,"mf",TRUE,Trigger)</f>
        <v>44830</v>
      </c>
      <c r="T197" s="106">
        <f>_xll.qlInterestRateIndexMaturity(AA197,S197)</f>
        <v>49213</v>
      </c>
      <c r="U197" s="97">
        <f>_xll.qlIndexFixing('6M Monitor'!AA197,R197,TRUE,_xll.ohTrigger(Trigger,Trigger6M))</f>
        <v>2.1111073130132163E-2</v>
      </c>
      <c r="V197" s="97">
        <f>_xll.qlQuoteValue(P197,_xll.ohTrigger(Trigger,Trigger6M))</f>
        <v>2.1129999999999999E-2</v>
      </c>
      <c r="W197" s="94" t="b">
        <f t="shared" si="17"/>
        <v>1</v>
      </c>
      <c r="X197" s="153">
        <f t="shared" si="18"/>
        <v>-0.18926869867836454</v>
      </c>
      <c r="Y197" s="50" t="b">
        <f>ABS(X197/10000)&lt;=ABS('General Settings'!$D$29)</f>
        <v>1</v>
      </c>
      <c r="AA197" s="50" t="str">
        <f>_xll.qlSwapIndex(,,O197,SettlementDays,Currency,Calendar,FixedLegTenor,FixedLegBDC,FixedLegDayCounter,Index6M,DiscountingCurve,Permanent,Trigger,ObjectOverwrite)</f>
        <v>obj_0082f#0003</v>
      </c>
      <c r="AB197" s="50" t="str">
        <f>_xll.qlVanillaSwapFromSwapIndex(,AA197,R197)</f>
        <v>obj_00978#0004</v>
      </c>
    </row>
    <row r="198" spans="13:28" x14ac:dyDescent="0.2">
      <c r="M198" s="94" t="s">
        <v>162</v>
      </c>
      <c r="N198" s="94" t="s">
        <v>87</v>
      </c>
      <c r="O198" s="94" t="s">
        <v>117</v>
      </c>
      <c r="P198" s="94" t="str">
        <f>Currency&amp;SUBSTITUTE(N198,"Y","F")&amp;O198&amp;QuoteSuffix</f>
        <v>EUR7F13Y_Quote</v>
      </c>
      <c r="Q198" s="122"/>
      <c r="R198" s="106">
        <f>_xll.qlInterestRateIndexFixingDate(AA198,S198)</f>
        <v>44826</v>
      </c>
      <c r="S198" s="106">
        <f>_xll.qlCalendarAdvance(Calendar,SettlementDate,N198,"mf",TRUE,Trigger)</f>
        <v>44830</v>
      </c>
      <c r="T198" s="106">
        <f>_xll.qlInterestRateIndexMaturity(AA198,S198)</f>
        <v>49578</v>
      </c>
      <c r="U198" s="97">
        <f>_xll.qlIndexFixing('6M Monitor'!AA198,R198,TRUE,_xll.ohTrigger(Trigger,Trigger6M))</f>
        <v>2.1011472037444846E-2</v>
      </c>
      <c r="V198" s="97">
        <f>_xll.qlQuoteValue(P198,_xll.ohTrigger(Trigger,Trigger6M))</f>
        <v>2.1019999999999997E-2</v>
      </c>
      <c r="W198" s="94" t="b">
        <f t="shared" si="17"/>
        <v>1</v>
      </c>
      <c r="X198" s="153">
        <f t="shared" si="18"/>
        <v>-8.5279625551513971E-2</v>
      </c>
      <c r="Y198" s="50" t="b">
        <f>ABS(X198/10000)&lt;=ABS('General Settings'!$D$29)</f>
        <v>1</v>
      </c>
      <c r="AA198" s="50" t="str">
        <f>_xll.qlSwapIndex(,,O198,SettlementDays,Currency,Calendar,FixedLegTenor,FixedLegBDC,FixedLegDayCounter,Index6M,DiscountingCurve,Permanent,Trigger,ObjectOverwrite)</f>
        <v>obj_00884#0003</v>
      </c>
      <c r="AB198" s="50" t="str">
        <f>_xll.qlVanillaSwapFromSwapIndex(,AA198,R198)</f>
        <v>obj_009c4#0003</v>
      </c>
    </row>
    <row r="199" spans="13:28" x14ac:dyDescent="0.2">
      <c r="M199" s="94" t="s">
        <v>162</v>
      </c>
      <c r="N199" s="94" t="s">
        <v>87</v>
      </c>
      <c r="O199" s="94" t="s">
        <v>118</v>
      </c>
      <c r="P199" s="94" t="str">
        <f>Currency&amp;SUBSTITUTE(N199,"Y","F")&amp;O199&amp;QuoteSuffix</f>
        <v>EUR7F14Y_Quote</v>
      </c>
      <c r="Q199" s="122"/>
      <c r="R199" s="106">
        <f>_xll.qlInterestRateIndexFixingDate(AA199,S199)</f>
        <v>44826</v>
      </c>
      <c r="S199" s="106">
        <f>_xll.qlCalendarAdvance(Calendar,SettlementDate,N199,"mf",TRUE,Trigger)</f>
        <v>44830</v>
      </c>
      <c r="T199" s="106">
        <f>_xll.qlInterestRateIndexMaturity(AA199,S199)</f>
        <v>49944</v>
      </c>
      <c r="U199" s="97">
        <f>_xll.qlIndexFixing('6M Monitor'!AA199,R199,TRUE,_xll.ohTrigger(Trigger,Trigger6M))</f>
        <v>2.0876955491181907E-2</v>
      </c>
      <c r="V199" s="97">
        <f>_xll.qlQuoteValue(P199,_xll.ohTrigger(Trigger,Trigger6M))</f>
        <v>2.0889999999999999E-2</v>
      </c>
      <c r="W199" s="94" t="b">
        <f t="shared" si="17"/>
        <v>1</v>
      </c>
      <c r="X199" s="153">
        <f t="shared" si="18"/>
        <v>-0.13044508818092077</v>
      </c>
      <c r="Y199" s="50" t="b">
        <f>ABS(X199/10000)&lt;=ABS('General Settings'!$D$29)</f>
        <v>1</v>
      </c>
      <c r="AA199" s="50" t="str">
        <f>_xll.qlSwapIndex(,,O199,SettlementDays,Currency,Calendar,FixedLegTenor,FixedLegBDC,FixedLegDayCounter,Index6M,DiscountingCurve,Permanent,Trigger,ObjectOverwrite)</f>
        <v>obj_00767#0003</v>
      </c>
      <c r="AB199" s="50" t="str">
        <f>_xll.qlVanillaSwapFromSwapIndex(,AA199,R199)</f>
        <v>obj_008fd#0004</v>
      </c>
    </row>
    <row r="200" spans="13:28" x14ac:dyDescent="0.2">
      <c r="M200" s="94" t="s">
        <v>162</v>
      </c>
      <c r="N200" s="94" t="s">
        <v>87</v>
      </c>
      <c r="O200" s="94" t="s">
        <v>92</v>
      </c>
      <c r="P200" s="94" t="str">
        <f>Currency&amp;SUBSTITUTE(N200,"Y","F")&amp;O200&amp;QuoteSuffix</f>
        <v>EUR7F15Y_Quote</v>
      </c>
      <c r="Q200" s="122"/>
      <c r="R200" s="106">
        <f>_xll.qlInterestRateIndexFixingDate(AA200,S200)</f>
        <v>44826</v>
      </c>
      <c r="S200" s="106">
        <f>_xll.qlCalendarAdvance(Calendar,SettlementDate,N200,"mf",TRUE,Trigger)</f>
        <v>44830</v>
      </c>
      <c r="T200" s="106">
        <f>_xll.qlInterestRateIndexMaturity(AA200,S200)</f>
        <v>50311</v>
      </c>
      <c r="U200" s="97">
        <f>_xll.qlIndexFixing('6M Monitor'!AA200,R200,TRUE,_xll.ohTrigger(Trigger,Trigger6M))</f>
        <v>2.0713090016133626E-2</v>
      </c>
      <c r="V200" s="97">
        <f>_xll.qlQuoteValue(P200,_xll.ohTrigger(Trigger,Trigger6M))</f>
        <v>2.0739999999999998E-2</v>
      </c>
      <c r="W200" s="94" t="b">
        <f t="shared" si="17"/>
        <v>1</v>
      </c>
      <c r="X200" s="153">
        <f t="shared" si="18"/>
        <v>-0.26909983866372361</v>
      </c>
      <c r="Y200" s="50" t="b">
        <f>ABS(X200/10000)&lt;=ABS('General Settings'!$D$29)</f>
        <v>1</v>
      </c>
      <c r="AA200" s="50" t="str">
        <f>_xll.qlSwapIndex(,,O200,SettlementDays,Currency,Calendar,FixedLegTenor,FixedLegBDC,FixedLegDayCounter,Index6M,DiscountingCurve,Permanent,Trigger,ObjectOverwrite)</f>
        <v>obj_007ec#0003</v>
      </c>
      <c r="AB200" s="50" t="str">
        <f>_xll.qlVanillaSwapFromSwapIndex(,AA200,R200)</f>
        <v>obj_00924#0004</v>
      </c>
    </row>
    <row r="201" spans="13:28" x14ac:dyDescent="0.2">
      <c r="M201" s="94" t="s">
        <v>162</v>
      </c>
      <c r="N201" s="94" t="s">
        <v>87</v>
      </c>
      <c r="O201" s="94" t="s">
        <v>93</v>
      </c>
      <c r="P201" s="94" t="str">
        <f>Currency&amp;SUBSTITUTE(N201,"Y","F")&amp;O201&amp;QuoteSuffix</f>
        <v>EUR7F20Y_Quote</v>
      </c>
      <c r="Q201" s="122"/>
      <c r="R201" s="106">
        <f>_xll.qlInterestRateIndexFixingDate(AA201,S201)</f>
        <v>44826</v>
      </c>
      <c r="S201" s="106">
        <f>_xll.qlCalendarAdvance(Calendar,SettlementDate,N201,"mf",TRUE,Trigger)</f>
        <v>44830</v>
      </c>
      <c r="T201" s="106">
        <f>_xll.qlInterestRateIndexMaturity(AA201,S201)</f>
        <v>52135</v>
      </c>
      <c r="U201" s="97">
        <f>_xll.qlIndexFixing('6M Monitor'!AA201,R201,TRUE,_xll.ohTrigger(Trigger,Trigger6M))</f>
        <v>1.9857112419756226E-2</v>
      </c>
      <c r="V201" s="97">
        <f>_xll.qlQuoteValue(P201,_xll.ohTrigger(Trigger,Trigger6M))</f>
        <v>1.9859999999999999E-2</v>
      </c>
      <c r="W201" s="94" t="b">
        <f t="shared" si="17"/>
        <v>1</v>
      </c>
      <c r="X201" s="153">
        <f t="shared" si="18"/>
        <v>-2.8875802437731968E-2</v>
      </c>
      <c r="Y201" s="50" t="b">
        <f>ABS(X201/10000)&lt;=ABS('General Settings'!$D$29)</f>
        <v>1</v>
      </c>
      <c r="AA201" s="50" t="str">
        <f>_xll.qlSwapIndex(,,O201,SettlementDays,Currency,Calendar,FixedLegTenor,FixedLegBDC,FixedLegDayCounter,Index6M,DiscountingCurve,Permanent,Trigger,ObjectOverwrite)</f>
        <v>obj_007d0#0003</v>
      </c>
      <c r="AB201" s="50" t="str">
        <f>_xll.qlVanillaSwapFromSwapIndex(,AA201,R201)</f>
        <v>obj_00967#0004</v>
      </c>
    </row>
    <row r="202" spans="13:28" x14ac:dyDescent="0.2">
      <c r="M202" s="94" t="s">
        <v>162</v>
      </c>
      <c r="N202" s="94" t="s">
        <v>87</v>
      </c>
      <c r="O202" s="94" t="s">
        <v>94</v>
      </c>
      <c r="P202" s="94" t="str">
        <f>Currency&amp;SUBSTITUTE(N202,"Y","F")&amp;O202&amp;QuoteSuffix</f>
        <v>EUR7F25Y_Quote</v>
      </c>
      <c r="Q202" s="122"/>
      <c r="R202" s="106">
        <f>_xll.qlInterestRateIndexFixingDate(AA202,S202)</f>
        <v>44826</v>
      </c>
      <c r="S202" s="106">
        <f>_xll.qlCalendarAdvance(Calendar,SettlementDate,N202,"mf",TRUE,Trigger)</f>
        <v>44830</v>
      </c>
      <c r="T202" s="106">
        <f>_xll.qlInterestRateIndexMaturity(AA202,S202)</f>
        <v>53961</v>
      </c>
      <c r="U202" s="97">
        <f>_xll.qlIndexFixing('6M Monitor'!AA202,R202,TRUE,_xll.ohTrigger(Trigger,Trigger6M))</f>
        <v>1.9279462303842119E-2</v>
      </c>
      <c r="V202" s="97">
        <f>_xll.qlQuoteValue(P202,_xll.ohTrigger(Trigger,Trigger6M))</f>
        <v>1.9289999999999998E-2</v>
      </c>
      <c r="W202" s="94" t="b">
        <f t="shared" si="17"/>
        <v>1</v>
      </c>
      <c r="X202" s="153">
        <f t="shared" si="18"/>
        <v>-0.10537696157879306</v>
      </c>
      <c r="Y202" s="50" t="b">
        <f>ABS(X202/10000)&lt;=ABS('General Settings'!$D$29)</f>
        <v>1</v>
      </c>
      <c r="AA202" s="50" t="str">
        <f>_xll.qlSwapIndex(,,O202,SettlementDays,Currency,Calendar,FixedLegTenor,FixedLegBDC,FixedLegDayCounter,Index6M,DiscountingCurve,Permanent,Trigger,ObjectOverwrite)</f>
        <v>obj_00840#0003</v>
      </c>
      <c r="AB202" s="50" t="str">
        <f>_xll.qlVanillaSwapFromSwapIndex(,AA202,R202)</f>
        <v>obj_009b7#0003</v>
      </c>
    </row>
    <row r="203" spans="13:28" x14ac:dyDescent="0.2">
      <c r="M203" s="200" t="s">
        <v>162</v>
      </c>
      <c r="N203" s="200" t="s">
        <v>87</v>
      </c>
      <c r="O203" s="200" t="s">
        <v>96</v>
      </c>
      <c r="P203" s="200" t="str">
        <f>Currency&amp;SUBSTITUTE(N203,"Y","F")&amp;O203&amp;QuoteSuffix</f>
        <v>EUR7F30Y_Quote</v>
      </c>
      <c r="Q203" s="165"/>
      <c r="R203" s="201">
        <f>_xll.qlInterestRateIndexFixingDate(AA203,S203)</f>
        <v>44826</v>
      </c>
      <c r="S203" s="201">
        <f>_xll.qlCalendarAdvance(Calendar,SettlementDate,N203,"mf",TRUE,Trigger)</f>
        <v>44830</v>
      </c>
      <c r="T203" s="201">
        <f>_xll.qlInterestRateIndexMaturity(AA203,S203)</f>
        <v>55788</v>
      </c>
      <c r="U203" s="202">
        <f>_xll.qlIndexFixing('6M Monitor'!AA203,R203,TRUE,_xll.ohTrigger(Trigger,Trigger6M))</f>
        <v>1.8892957870315825E-2</v>
      </c>
      <c r="V203" s="202">
        <f>_xll.qlQuoteValue(P203,_xll.ohTrigger(Trigger,Trigger6M))</f>
        <v>1.891E-2</v>
      </c>
      <c r="W203" s="200" t="b">
        <f t="shared" si="17"/>
        <v>1</v>
      </c>
      <c r="X203" s="203">
        <f t="shared" si="18"/>
        <v>-0.17042129684174956</v>
      </c>
      <c r="Y203" s="164" t="b">
        <f>ABS(X203/10000)&lt;=ABS('General Settings'!$D$29)</f>
        <v>1</v>
      </c>
      <c r="AA203" s="50" t="str">
        <f>_xll.qlSwapIndex(,,O203,SettlementDays,Currency,Calendar,FixedLegTenor,FixedLegBDC,FixedLegDayCounter,Index6M,DiscountingCurve,Permanent,Trigger,ObjectOverwrite)</f>
        <v>obj_00768#0003</v>
      </c>
      <c r="AB203" s="50" t="str">
        <f>_xll.qlVanillaSwapFromSwapIndex(,AA203,R203)</f>
        <v>obj_008e1#0004</v>
      </c>
    </row>
    <row r="204" spans="13:28" x14ac:dyDescent="0.2">
      <c r="M204" s="204" t="s">
        <v>162</v>
      </c>
      <c r="N204" s="204" t="s">
        <v>88</v>
      </c>
      <c r="O204" s="204" t="s">
        <v>33</v>
      </c>
      <c r="P204" s="204" t="str">
        <f>Currency&amp;SUBSTITUTE(N204,"Y","F")&amp;O204&amp;QuoteSuffix</f>
        <v>EUR8F1Y_Quote</v>
      </c>
      <c r="Q204" s="169"/>
      <c r="R204" s="205">
        <f>_xll.qlInterestRateIndexFixingDate(AA204,S204)</f>
        <v>45190</v>
      </c>
      <c r="S204" s="205">
        <f>_xll.qlCalendarAdvance(Calendar,SettlementDate,N204,"mf",TRUE,Trigger)</f>
        <v>45194</v>
      </c>
      <c r="T204" s="205">
        <f>_xll.qlInterestRateIndexMaturity(AA204,S204)</f>
        <v>45560</v>
      </c>
      <c r="U204" s="206">
        <f>_xll.qlIndexFixing('6M Monitor'!AA204,R204,TRUE,_xll.ohTrigger(Trigger,Trigger6M))</f>
        <v>1.9275804034842907E-2</v>
      </c>
      <c r="V204" s="206">
        <f>_xll.qlQuoteValue(P204,_xll.ohTrigger(Trigger,Trigger6M))</f>
        <v>1.9279999999999999E-2</v>
      </c>
      <c r="W204" s="204" t="b">
        <f t="shared" si="17"/>
        <v>1</v>
      </c>
      <c r="X204" s="207">
        <f t="shared" si="18"/>
        <v>-4.1959651570916412E-2</v>
      </c>
      <c r="Y204" s="149" t="b">
        <f>ABS(X204/10000)&lt;=ABS('General Settings'!$D$29)</f>
        <v>1</v>
      </c>
      <c r="AA204" s="50" t="str">
        <f>_xll.qlSwapIndex(,,O204,SettlementDays,Currency,Calendar,FixedLegTenor,FixedLegBDC,FixedLegDayCounter,Index6M,DiscountingCurve,Permanent,Trigger,ObjectOverwrite)</f>
        <v>obj_007ba#0003</v>
      </c>
      <c r="AB204" s="50" t="str">
        <f>_xll.qlVanillaSwapFromSwapIndex(,AA204,R204)</f>
        <v>obj_00933#0004</v>
      </c>
    </row>
    <row r="205" spans="13:28" x14ac:dyDescent="0.2">
      <c r="M205" s="94" t="s">
        <v>162</v>
      </c>
      <c r="N205" s="94" t="s">
        <v>88</v>
      </c>
      <c r="O205" s="94" t="s">
        <v>82</v>
      </c>
      <c r="P205" s="94" t="str">
        <f>Currency&amp;SUBSTITUTE(N205,"Y","F")&amp;O205&amp;QuoteSuffix</f>
        <v>EUR8F2Y_Quote</v>
      </c>
      <c r="Q205" s="122"/>
      <c r="R205" s="106">
        <f>_xll.qlInterestRateIndexFixingDate(AA205,S205)</f>
        <v>45190</v>
      </c>
      <c r="S205" s="106">
        <f>_xll.qlCalendarAdvance(Calendar,SettlementDate,N205,"mf",TRUE,Trigger)</f>
        <v>45194</v>
      </c>
      <c r="T205" s="106">
        <f>_xll.qlInterestRateIndexMaturity(AA205,S205)</f>
        <v>45925</v>
      </c>
      <c r="U205" s="97">
        <f>_xll.qlIndexFixing('6M Monitor'!AA205,R205,TRUE,_xll.ohTrigger(Trigger,Trigger6M))</f>
        <v>1.9841196064310625E-2</v>
      </c>
      <c r="V205" s="97">
        <f>_xll.qlQuoteValue(P205,_xll.ohTrigger(Trigger,Trigger6M))</f>
        <v>1.985E-2</v>
      </c>
      <c r="W205" s="94" t="b">
        <f t="shared" si="17"/>
        <v>1</v>
      </c>
      <c r="X205" s="153">
        <f t="shared" si="18"/>
        <v>-8.8039356893748755E-2</v>
      </c>
      <c r="Y205" s="50" t="b">
        <f>ABS(X205/10000)&lt;=ABS('General Settings'!$D$29)</f>
        <v>1</v>
      </c>
      <c r="AA205" s="50" t="str">
        <f>_xll.qlSwapIndex(,,O205,SettlementDays,Currency,Calendar,FixedLegTenor,FixedLegBDC,FixedLegDayCounter,Index6M,DiscountingCurve,Permanent,Trigger,ObjectOverwrite)</f>
        <v>obj_007a2#0003</v>
      </c>
      <c r="AB205" s="50" t="str">
        <f>_xll.qlVanillaSwapFromSwapIndex(,AA205,R205)</f>
        <v>obj_00981#0004</v>
      </c>
    </row>
    <row r="206" spans="13:28" x14ac:dyDescent="0.2">
      <c r="M206" s="94" t="s">
        <v>162</v>
      </c>
      <c r="N206" s="94" t="s">
        <v>88</v>
      </c>
      <c r="O206" s="94" t="s">
        <v>83</v>
      </c>
      <c r="P206" s="94" t="str">
        <f>Currency&amp;SUBSTITUTE(N206,"Y","F")&amp;O206&amp;QuoteSuffix</f>
        <v>EUR8F3Y_Quote</v>
      </c>
      <c r="Q206" s="122"/>
      <c r="R206" s="106">
        <f>_xll.qlInterestRateIndexFixingDate(AA206,S206)</f>
        <v>45190</v>
      </c>
      <c r="S206" s="106">
        <f>_xll.qlCalendarAdvance(Calendar,SettlementDate,N206,"mf",TRUE,Trigger)</f>
        <v>45194</v>
      </c>
      <c r="T206" s="106">
        <f>_xll.qlInterestRateIndexMaturity(AA206,S206)</f>
        <v>46290</v>
      </c>
      <c r="U206" s="97">
        <f>_xll.qlIndexFixing('6M Monitor'!AA206,R206,TRUE,_xll.ohTrigger(Trigger,Trigger6M))</f>
        <v>2.0408119704957602E-2</v>
      </c>
      <c r="V206" s="97">
        <f>_xll.qlQuoteValue(P206,_xll.ohTrigger(Trigger,Trigger6M))</f>
        <v>2.043E-2</v>
      </c>
      <c r="W206" s="94" t="b">
        <f t="shared" si="17"/>
        <v>1</v>
      </c>
      <c r="X206" s="153">
        <f t="shared" si="18"/>
        <v>-0.21880295042398662</v>
      </c>
      <c r="Y206" s="50" t="b">
        <f>ABS(X206/10000)&lt;=ABS('General Settings'!$D$29)</f>
        <v>1</v>
      </c>
      <c r="AA206" s="50" t="str">
        <f>_xll.qlSwapIndex(,,O206,SettlementDays,Currency,Calendar,FixedLegTenor,FixedLegBDC,FixedLegDayCounter,Index6M,DiscountingCurve,Permanent,Trigger,ObjectOverwrite)</f>
        <v>obj_00869#0003</v>
      </c>
      <c r="AB206" s="50" t="str">
        <f>_xll.qlVanillaSwapFromSwapIndex(,AA206,R206)</f>
        <v>obj_008c4#0004</v>
      </c>
    </row>
    <row r="207" spans="13:28" x14ac:dyDescent="0.2">
      <c r="M207" s="94" t="s">
        <v>162</v>
      </c>
      <c r="N207" s="94" t="s">
        <v>88</v>
      </c>
      <c r="O207" s="94" t="s">
        <v>84</v>
      </c>
      <c r="P207" s="94" t="str">
        <f>Currency&amp;SUBSTITUTE(N207,"Y","F")&amp;O207&amp;QuoteSuffix</f>
        <v>EUR8F4Y_Quote</v>
      </c>
      <c r="Q207" s="122"/>
      <c r="R207" s="106">
        <f>_xll.qlInterestRateIndexFixingDate(AA207,S207)</f>
        <v>45190</v>
      </c>
      <c r="S207" s="106">
        <f>_xll.qlCalendarAdvance(Calendar,SettlementDate,N207,"mf",TRUE,Trigger)</f>
        <v>45194</v>
      </c>
      <c r="T207" s="106">
        <f>_xll.qlInterestRateIndexMaturity(AA207,S207)</f>
        <v>46657</v>
      </c>
      <c r="U207" s="97">
        <f>_xll.qlIndexFixing('6M Monitor'!AA207,R207,TRUE,_xll.ohTrigger(Trigger,Trigger6M))</f>
        <v>2.0871027137177166E-2</v>
      </c>
      <c r="V207" s="97">
        <f>_xll.qlQuoteValue(P207,_xll.ohTrigger(Trigger,Trigger6M))</f>
        <v>2.0879999999999999E-2</v>
      </c>
      <c r="W207" s="94" t="b">
        <f t="shared" ref="W207:W270" si="19">NOT(ISERROR(V207))</f>
        <v>1</v>
      </c>
      <c r="X207" s="153">
        <f t="shared" ref="X207:X270" si="20">(U207-V207)*10000</f>
        <v>-8.9728628228334661E-2</v>
      </c>
      <c r="Y207" s="50" t="b">
        <f>ABS(X207/10000)&lt;=ABS('General Settings'!$D$29)</f>
        <v>1</v>
      </c>
      <c r="AA207" s="50" t="str">
        <f>_xll.qlSwapIndex(,,O207,SettlementDays,Currency,Calendar,FixedLegTenor,FixedLegBDC,FixedLegDayCounter,Index6M,DiscountingCurve,Permanent,Trigger,ObjectOverwrite)</f>
        <v>obj_00769#0003</v>
      </c>
      <c r="AB207" s="50" t="str">
        <f>_xll.qlVanillaSwapFromSwapIndex(,AA207,R207)</f>
        <v>obj_00906#0004</v>
      </c>
    </row>
    <row r="208" spans="13:28" x14ac:dyDescent="0.2">
      <c r="M208" s="94" t="s">
        <v>162</v>
      </c>
      <c r="N208" s="94" t="s">
        <v>88</v>
      </c>
      <c r="O208" s="94" t="s">
        <v>85</v>
      </c>
      <c r="P208" s="94" t="str">
        <f>Currency&amp;SUBSTITUTE(N208,"Y","F")&amp;O208&amp;QuoteSuffix</f>
        <v>EUR8F5Y_Quote</v>
      </c>
      <c r="Q208" s="122"/>
      <c r="R208" s="106">
        <f>_xll.qlInterestRateIndexFixingDate(AA208,S208)</f>
        <v>45190</v>
      </c>
      <c r="S208" s="106">
        <f>_xll.qlCalendarAdvance(Calendar,SettlementDate,N208,"mf",TRUE,Trigger)</f>
        <v>45194</v>
      </c>
      <c r="T208" s="106">
        <f>_xll.qlInterestRateIndexMaturity(AA208,S208)</f>
        <v>47021</v>
      </c>
      <c r="U208" s="97">
        <f>_xll.qlIndexFixing('6M Monitor'!AA208,R208,TRUE,_xll.ohTrigger(Trigger,Trigger6M))</f>
        <v>2.120420004863291E-2</v>
      </c>
      <c r="V208" s="97">
        <f>_xll.qlQuoteValue(P208,_xll.ohTrigger(Trigger,Trigger6M))</f>
        <v>2.121E-2</v>
      </c>
      <c r="W208" s="94" t="b">
        <f t="shared" si="19"/>
        <v>1</v>
      </c>
      <c r="X208" s="153">
        <f t="shared" si="20"/>
        <v>-5.7999513670900504E-2</v>
      </c>
      <c r="Y208" s="50" t="b">
        <f>ABS(X208/10000)&lt;=ABS('General Settings'!$D$29)</f>
        <v>1</v>
      </c>
      <c r="AA208" s="50" t="str">
        <f>_xll.qlSwapIndex(,,O208,SettlementDays,Currency,Calendar,FixedLegTenor,FixedLegBDC,FixedLegDayCounter,Index6M,DiscountingCurve,Permanent,Trigger,ObjectOverwrite)</f>
        <v>obj_007ed#0003</v>
      </c>
      <c r="AB208" s="50" t="str">
        <f>_xll.qlVanillaSwapFromSwapIndex(,AA208,R208)</f>
        <v>obj_0091a#0004</v>
      </c>
    </row>
    <row r="209" spans="13:28" x14ac:dyDescent="0.2">
      <c r="M209" s="94" t="s">
        <v>162</v>
      </c>
      <c r="N209" s="94" t="s">
        <v>88</v>
      </c>
      <c r="O209" s="94" t="s">
        <v>86</v>
      </c>
      <c r="P209" s="94" t="str">
        <f>Currency&amp;SUBSTITUTE(N209,"Y","F")&amp;O209&amp;QuoteSuffix</f>
        <v>EUR8F6Y_Quote</v>
      </c>
      <c r="Q209" s="122"/>
      <c r="R209" s="106">
        <f>_xll.qlInterestRateIndexFixingDate(AA209,S209)</f>
        <v>45190</v>
      </c>
      <c r="S209" s="106">
        <f>_xll.qlCalendarAdvance(Calendar,SettlementDate,N209,"mf",TRUE,Trigger)</f>
        <v>45194</v>
      </c>
      <c r="T209" s="106">
        <f>_xll.qlInterestRateIndexMaturity(AA209,S209)</f>
        <v>47386</v>
      </c>
      <c r="U209" s="97">
        <f>_xll.qlIndexFixing('6M Monitor'!AA209,R209,TRUE,_xll.ohTrigger(Trigger,Trigger6M))</f>
        <v>2.1419034305299591E-2</v>
      </c>
      <c r="V209" s="97">
        <f>_xll.qlQuoteValue(P209,_xll.ohTrigger(Trigger,Trigger6M))</f>
        <v>2.1419999999999998E-2</v>
      </c>
      <c r="W209" s="94" t="b">
        <f t="shared" si="19"/>
        <v>1</v>
      </c>
      <c r="X209" s="153">
        <f t="shared" si="20"/>
        <v>-9.6569470040691607E-3</v>
      </c>
      <c r="Y209" s="50" t="b">
        <f>ABS(X209/10000)&lt;=ABS('General Settings'!$D$29)</f>
        <v>1</v>
      </c>
      <c r="AA209" s="50" t="str">
        <f>_xll.qlSwapIndex(,,O209,SettlementDays,Currency,Calendar,FixedLegTenor,FixedLegBDC,FixedLegDayCounter,Index6M,DiscountingCurve,Permanent,Trigger,ObjectOverwrite)</f>
        <v>obj_00809#0003</v>
      </c>
      <c r="AB209" s="50" t="str">
        <f>_xll.qlVanillaSwapFromSwapIndex(,AA209,R209)</f>
        <v>obj_00966#0004</v>
      </c>
    </row>
    <row r="210" spans="13:28" x14ac:dyDescent="0.2">
      <c r="M210" s="94" t="s">
        <v>162</v>
      </c>
      <c r="N210" s="94" t="s">
        <v>88</v>
      </c>
      <c r="O210" s="94" t="s">
        <v>87</v>
      </c>
      <c r="P210" s="94" t="str">
        <f>Currency&amp;SUBSTITUTE(N210,"Y","F")&amp;O210&amp;QuoteSuffix</f>
        <v>EUR8F7Y_Quote</v>
      </c>
      <c r="Q210" s="122"/>
      <c r="R210" s="106">
        <f>_xll.qlInterestRateIndexFixingDate(AA210,S210)</f>
        <v>45190</v>
      </c>
      <c r="S210" s="106">
        <f>_xll.qlCalendarAdvance(Calendar,SettlementDate,N210,"mf",TRUE,Trigger)</f>
        <v>45194</v>
      </c>
      <c r="T210" s="106">
        <f>_xll.qlInterestRateIndexMaturity(AA210,S210)</f>
        <v>47751</v>
      </c>
      <c r="U210" s="97">
        <f>_xll.qlIndexFixing('6M Monitor'!AA210,R210,TRUE,_xll.ohTrigger(Trigger,Trigger6M))</f>
        <v>2.1550434345830431E-2</v>
      </c>
      <c r="V210" s="97">
        <f>_xll.qlQuoteValue(P210,_xll.ohTrigger(Trigger,Trigger6M))</f>
        <v>2.1560000000000003E-2</v>
      </c>
      <c r="W210" s="94" t="b">
        <f t="shared" si="19"/>
        <v>1</v>
      </c>
      <c r="X210" s="153">
        <f t="shared" si="20"/>
        <v>-9.5656541695722519E-2</v>
      </c>
      <c r="Y210" s="50" t="b">
        <f>ABS(X210/10000)&lt;=ABS('General Settings'!$D$29)</f>
        <v>1</v>
      </c>
      <c r="AA210" s="50" t="str">
        <f>_xll.qlSwapIndex(,,O210,SettlementDays,Currency,Calendar,FixedLegTenor,FixedLegBDC,FixedLegDayCounter,Index6M,DiscountingCurve,Permanent,Trigger,ObjectOverwrite)</f>
        <v>obj_0087d#0003</v>
      </c>
      <c r="AB210" s="50" t="str">
        <f>_xll.qlVanillaSwapFromSwapIndex(,AA210,R210)</f>
        <v>obj_009c0#0003</v>
      </c>
    </row>
    <row r="211" spans="13:28" x14ac:dyDescent="0.2">
      <c r="M211" s="94" t="s">
        <v>162</v>
      </c>
      <c r="N211" s="94" t="s">
        <v>88</v>
      </c>
      <c r="O211" s="94" t="s">
        <v>88</v>
      </c>
      <c r="P211" s="94" t="str">
        <f>Currency&amp;SUBSTITUTE(N211,"Y","F")&amp;O211&amp;QuoteSuffix</f>
        <v>EUR8F8Y_Quote</v>
      </c>
      <c r="Q211" s="122"/>
      <c r="R211" s="106">
        <f>_xll.qlInterestRateIndexFixingDate(AA211,S211)</f>
        <v>45190</v>
      </c>
      <c r="S211" s="106">
        <f>_xll.qlCalendarAdvance(Calendar,SettlementDate,N211,"mf",TRUE,Trigger)</f>
        <v>45194</v>
      </c>
      <c r="T211" s="106">
        <f>_xll.qlInterestRateIndexMaturity(AA211,S211)</f>
        <v>48116</v>
      </c>
      <c r="U211" s="97">
        <f>_xll.qlIndexFixing('6M Monitor'!AA211,R211,TRUE,_xll.ohTrigger(Trigger,Trigger6M))</f>
        <v>2.1611182663410312E-2</v>
      </c>
      <c r="V211" s="97">
        <f>_xll.qlQuoteValue(P211,_xll.ohTrigger(Trigger,Trigger6M))</f>
        <v>2.162E-2</v>
      </c>
      <c r="W211" s="94" t="b">
        <f t="shared" si="19"/>
        <v>1</v>
      </c>
      <c r="X211" s="153">
        <f t="shared" si="20"/>
        <v>-8.8173365896879186E-2</v>
      </c>
      <c r="Y211" s="50" t="b">
        <f>ABS(X211/10000)&lt;=ABS('General Settings'!$D$29)</f>
        <v>1</v>
      </c>
      <c r="AA211" s="50" t="str">
        <f>_xll.qlSwapIndex(,,O211,SettlementDays,Currency,Calendar,FixedLegTenor,FixedLegBDC,FixedLegDayCounter,Index6M,DiscountingCurve,Permanent,Trigger,ObjectOverwrite)</f>
        <v>obj_0076a#0003</v>
      </c>
      <c r="AB211" s="50" t="str">
        <f>_xll.qlVanillaSwapFromSwapIndex(,AA211,R211)</f>
        <v>obj_008dc#0004</v>
      </c>
    </row>
    <row r="212" spans="13:28" x14ac:dyDescent="0.2">
      <c r="M212" s="94" t="s">
        <v>162</v>
      </c>
      <c r="N212" s="94" t="s">
        <v>88</v>
      </c>
      <c r="O212" s="94" t="s">
        <v>89</v>
      </c>
      <c r="P212" s="94" t="str">
        <f>Currency&amp;SUBSTITUTE(N212,"Y","F")&amp;O212&amp;QuoteSuffix</f>
        <v>EUR8F9Y_Quote</v>
      </c>
      <c r="Q212" s="122"/>
      <c r="R212" s="106">
        <f>_xll.qlInterestRateIndexFixingDate(AA212,S212)</f>
        <v>45190</v>
      </c>
      <c r="S212" s="106">
        <f>_xll.qlCalendarAdvance(Calendar,SettlementDate,N212,"mf",TRUE,Trigger)</f>
        <v>45194</v>
      </c>
      <c r="T212" s="106">
        <f>_xll.qlInterestRateIndexMaturity(AA212,S212)</f>
        <v>48484</v>
      </c>
      <c r="U212" s="97">
        <f>_xll.qlIndexFixing('6M Monitor'!AA212,R212,TRUE,_xll.ohTrigger(Trigger,Trigger6M))</f>
        <v>2.1618937248748069E-2</v>
      </c>
      <c r="V212" s="97">
        <f>_xll.qlQuoteValue(P212,_xll.ohTrigger(Trigger,Trigger6M))</f>
        <v>2.1640000000000003E-2</v>
      </c>
      <c r="W212" s="94" t="b">
        <f t="shared" si="19"/>
        <v>1</v>
      </c>
      <c r="X212" s="153">
        <f t="shared" si="20"/>
        <v>-0.21062751251934436</v>
      </c>
      <c r="Y212" s="50" t="b">
        <f>ABS(X212/10000)&lt;=ABS('General Settings'!$D$29)</f>
        <v>1</v>
      </c>
      <c r="AA212" s="50" t="str">
        <f>_xll.qlSwapIndex(,,O212,SettlementDays,Currency,Calendar,FixedLegTenor,FixedLegBDC,FixedLegDayCounter,Index6M,DiscountingCurve,Permanent,Trigger,ObjectOverwrite)</f>
        <v>obj_007ee#0003</v>
      </c>
      <c r="AB212" s="50" t="str">
        <f>_xll.qlVanillaSwapFromSwapIndex(,AA212,R212)</f>
        <v>obj_0093a#0004</v>
      </c>
    </row>
    <row r="213" spans="13:28" x14ac:dyDescent="0.2">
      <c r="M213" s="94" t="s">
        <v>162</v>
      </c>
      <c r="N213" s="94" t="s">
        <v>88</v>
      </c>
      <c r="O213" s="94" t="s">
        <v>90</v>
      </c>
      <c r="P213" s="94" t="str">
        <f>Currency&amp;SUBSTITUTE(N213,"Y","F")&amp;O213&amp;QuoteSuffix</f>
        <v>EUR8F10Y_Quote</v>
      </c>
      <c r="Q213" s="122"/>
      <c r="R213" s="106">
        <f>_xll.qlInterestRateIndexFixingDate(AA213,S213)</f>
        <v>45190</v>
      </c>
      <c r="S213" s="106">
        <f>_xll.qlCalendarAdvance(Calendar,SettlementDate,N213,"mf",TRUE,Trigger)</f>
        <v>45194</v>
      </c>
      <c r="T213" s="106">
        <f>_xll.qlInterestRateIndexMaturity(AA213,S213)</f>
        <v>48848</v>
      </c>
      <c r="U213" s="97">
        <f>_xll.qlIndexFixing('6M Monitor'!AA213,R213,TRUE,_xll.ohTrigger(Trigger,Trigger6M))</f>
        <v>2.156948337981231E-2</v>
      </c>
      <c r="V213" s="97">
        <f>_xll.qlQuoteValue(P213,_xll.ohTrigger(Trigger,Trigger6M))</f>
        <v>2.1589999999999998E-2</v>
      </c>
      <c r="W213" s="94" t="b">
        <f t="shared" si="19"/>
        <v>1</v>
      </c>
      <c r="X213" s="153">
        <f t="shared" si="20"/>
        <v>-0.20516620187687601</v>
      </c>
      <c r="Y213" s="50" t="b">
        <f>ABS(X213/10000)&lt;=ABS('General Settings'!$D$29)</f>
        <v>1</v>
      </c>
      <c r="AA213" s="50" t="str">
        <f>_xll.qlSwapIndex(,,O213,SettlementDays,Currency,Calendar,FixedLegTenor,FixedLegBDC,FixedLegDayCounter,Index6M,DiscountingCurve,Permanent,Trigger,ObjectOverwrite)</f>
        <v>obj_00819#0003</v>
      </c>
      <c r="AB213" s="50" t="str">
        <f>_xll.qlVanillaSwapFromSwapIndex(,AA213,R213)</f>
        <v>obj_0099a#0004</v>
      </c>
    </row>
    <row r="214" spans="13:28" x14ac:dyDescent="0.2">
      <c r="M214" s="94" t="s">
        <v>162</v>
      </c>
      <c r="N214" s="94" t="s">
        <v>88</v>
      </c>
      <c r="O214" s="94" t="s">
        <v>116</v>
      </c>
      <c r="P214" s="94" t="str">
        <f>Currency&amp;SUBSTITUTE(N214,"Y","F")&amp;O214&amp;QuoteSuffix</f>
        <v>EUR8F11Y_Quote</v>
      </c>
      <c r="Q214" s="122"/>
      <c r="R214" s="106">
        <f>_xll.qlInterestRateIndexFixingDate(AA214,S214)</f>
        <v>45190</v>
      </c>
      <c r="S214" s="106">
        <f>_xll.qlCalendarAdvance(Calendar,SettlementDate,N214,"mf",TRUE,Trigger)</f>
        <v>45194</v>
      </c>
      <c r="T214" s="106">
        <f>_xll.qlInterestRateIndexMaturity(AA214,S214)</f>
        <v>49212</v>
      </c>
      <c r="U214" s="97">
        <f>_xll.qlIndexFixing('6M Monitor'!AA214,R214,TRUE,_xll.ohTrigger(Trigger,Trigger6M))</f>
        <v>2.1475178899454217E-2</v>
      </c>
      <c r="V214" s="97">
        <f>_xll.qlQuoteValue(P214,_xll.ohTrigger(Trigger,Trigger6M))</f>
        <v>2.1489999999999999E-2</v>
      </c>
      <c r="W214" s="94" t="b">
        <f t="shared" si="19"/>
        <v>1</v>
      </c>
      <c r="X214" s="153">
        <f t="shared" si="20"/>
        <v>-0.14821100545781701</v>
      </c>
      <c r="Y214" s="50" t="b">
        <f>ABS(X214/10000)&lt;=ABS('General Settings'!$D$29)</f>
        <v>1</v>
      </c>
      <c r="AA214" s="50" t="str">
        <f>_xll.qlSwapIndex(,,O214,SettlementDays,Currency,Calendar,FixedLegTenor,FixedLegBDC,FixedLegDayCounter,Index6M,DiscountingCurve,Permanent,Trigger,ObjectOverwrite)</f>
        <v>obj_00860#0003</v>
      </c>
      <c r="AB214" s="50" t="str">
        <f>_xll.qlVanillaSwapFromSwapIndex(,AA214,R214)</f>
        <v>obj_009c9#0003</v>
      </c>
    </row>
    <row r="215" spans="13:28" x14ac:dyDescent="0.2">
      <c r="M215" s="94" t="s">
        <v>162</v>
      </c>
      <c r="N215" s="94" t="s">
        <v>88</v>
      </c>
      <c r="O215" s="94" t="s">
        <v>91</v>
      </c>
      <c r="P215" s="94" t="str">
        <f>Currency&amp;SUBSTITUTE(N215,"Y","F")&amp;O215&amp;QuoteSuffix</f>
        <v>EUR8F12Y_Quote</v>
      </c>
      <c r="Q215" s="122"/>
      <c r="R215" s="106">
        <f>_xll.qlInterestRateIndexFixingDate(AA215,S215)</f>
        <v>45190</v>
      </c>
      <c r="S215" s="106">
        <f>_xll.qlCalendarAdvance(Calendar,SettlementDate,N215,"mf",TRUE,Trigger)</f>
        <v>45194</v>
      </c>
      <c r="T215" s="106">
        <f>_xll.qlInterestRateIndexMaturity(AA215,S215)</f>
        <v>49577</v>
      </c>
      <c r="U215" s="97">
        <f>_xll.qlIndexFixing('6M Monitor'!AA215,R215,TRUE,_xll.ohTrigger(Trigger,Trigger6M))</f>
        <v>2.1339237039712342E-2</v>
      </c>
      <c r="V215" s="97">
        <f>_xll.qlQuoteValue(P215,_xll.ohTrigger(Trigger,Trigger6M))</f>
        <v>2.1349999999999997E-2</v>
      </c>
      <c r="W215" s="94" t="b">
        <f t="shared" si="19"/>
        <v>1</v>
      </c>
      <c r="X215" s="153">
        <f t="shared" si="20"/>
        <v>-0.10762960287655915</v>
      </c>
      <c r="Y215" s="50" t="b">
        <f>ABS(X215/10000)&lt;=ABS('General Settings'!$D$29)</f>
        <v>1</v>
      </c>
      <c r="AA215" s="50" t="str">
        <f>_xll.qlSwapIndex(,,O215,SettlementDays,Currency,Calendar,FixedLegTenor,FixedLegBDC,FixedLegDayCounter,Index6M,DiscountingCurve,Permanent,Trigger,ObjectOverwrite)</f>
        <v>obj_0076b#0003</v>
      </c>
      <c r="AB215" s="50" t="str">
        <f>_xll.qlVanillaSwapFromSwapIndex(,AA215,R215)</f>
        <v>obj_008c2#0004</v>
      </c>
    </row>
    <row r="216" spans="13:28" x14ac:dyDescent="0.2">
      <c r="M216" s="94" t="s">
        <v>162</v>
      </c>
      <c r="N216" s="94" t="s">
        <v>88</v>
      </c>
      <c r="O216" s="94" t="s">
        <v>117</v>
      </c>
      <c r="P216" s="94" t="str">
        <f>Currency&amp;SUBSTITUTE(N216,"Y","F")&amp;O216&amp;QuoteSuffix</f>
        <v>EUR8F13Y_Quote</v>
      </c>
      <c r="Q216" s="122"/>
      <c r="R216" s="106">
        <f>_xll.qlInterestRateIndexFixingDate(AA216,S216)</f>
        <v>45190</v>
      </c>
      <c r="S216" s="106">
        <f>_xll.qlCalendarAdvance(Calendar,SettlementDate,N216,"mf",TRUE,Trigger)</f>
        <v>45194</v>
      </c>
      <c r="T216" s="106">
        <f>_xll.qlInterestRateIndexMaturity(AA216,S216)</f>
        <v>49943</v>
      </c>
      <c r="U216" s="97">
        <f>_xll.qlIndexFixing('6M Monitor'!AA216,R216,TRUE,_xll.ohTrigger(Trigger,Trigger6M))</f>
        <v>2.1170706624546513E-2</v>
      </c>
      <c r="V216" s="97">
        <f>_xll.qlQuoteValue(P216,_xll.ohTrigger(Trigger,Trigger6M))</f>
        <v>2.1189999999999997E-2</v>
      </c>
      <c r="W216" s="94" t="b">
        <f t="shared" si="19"/>
        <v>1</v>
      </c>
      <c r="X216" s="153">
        <f t="shared" si="20"/>
        <v>-0.19293375453484363</v>
      </c>
      <c r="Y216" s="50" t="b">
        <f>ABS(X216/10000)&lt;=ABS('General Settings'!$D$29)</f>
        <v>1</v>
      </c>
      <c r="AA216" s="50" t="str">
        <f>_xll.qlSwapIndex(,,O216,SettlementDays,Currency,Calendar,FixedLegTenor,FixedLegBDC,FixedLegDayCounter,Index6M,DiscountingCurve,Permanent,Trigger,ObjectOverwrite)</f>
        <v>obj_007bb#0003</v>
      </c>
      <c r="AB216" s="50" t="str">
        <f>_xll.qlVanillaSwapFromSwapIndex(,AA216,R216)</f>
        <v>obj_00919#0004</v>
      </c>
    </row>
    <row r="217" spans="13:28" x14ac:dyDescent="0.2">
      <c r="M217" s="94" t="s">
        <v>162</v>
      </c>
      <c r="N217" s="94" t="s">
        <v>88</v>
      </c>
      <c r="O217" s="94" t="s">
        <v>118</v>
      </c>
      <c r="P217" s="94" t="str">
        <f>Currency&amp;SUBSTITUTE(N217,"Y","F")&amp;O217&amp;QuoteSuffix</f>
        <v>EUR8F14Y_Quote</v>
      </c>
      <c r="Q217" s="122"/>
      <c r="R217" s="106">
        <f>_xll.qlInterestRateIndexFixingDate(AA217,S217)</f>
        <v>45190</v>
      </c>
      <c r="S217" s="106">
        <f>_xll.qlCalendarAdvance(Calendar,SettlementDate,N217,"mf",TRUE,Trigger)</f>
        <v>45194</v>
      </c>
      <c r="T217" s="106">
        <f>_xll.qlInterestRateIndexMaturity(AA217,S217)</f>
        <v>50308</v>
      </c>
      <c r="U217" s="97">
        <f>_xll.qlIndexFixing('6M Monitor'!AA217,R217,TRUE,_xll.ohTrigger(Trigger,Trigger6M))</f>
        <v>2.0976062236571068E-2</v>
      </c>
      <c r="V217" s="97">
        <f>_xll.qlQuoteValue(P217,_xll.ohTrigger(Trigger,Trigger6M))</f>
        <v>2.1000000000000001E-2</v>
      </c>
      <c r="W217" s="94" t="b">
        <f t="shared" si="19"/>
        <v>1</v>
      </c>
      <c r="X217" s="153">
        <f t="shared" si="20"/>
        <v>-0.23937763428932834</v>
      </c>
      <c r="Y217" s="50" t="b">
        <f>ABS(X217/10000)&lt;=ABS('General Settings'!$D$29)</f>
        <v>1</v>
      </c>
      <c r="AA217" s="50" t="str">
        <f>_xll.qlSwapIndex(,,O217,SettlementDays,Currency,Calendar,FixedLegTenor,FixedLegBDC,FixedLegDayCounter,Index6M,DiscountingCurve,Permanent,Trigger,ObjectOverwrite)</f>
        <v>obj_007d1#0003</v>
      </c>
      <c r="AB217" s="50" t="str">
        <f>_xll.qlVanillaSwapFromSwapIndex(,AA217,R217)</f>
        <v>obj_00965#0004</v>
      </c>
    </row>
    <row r="218" spans="13:28" x14ac:dyDescent="0.2">
      <c r="M218" s="94" t="s">
        <v>162</v>
      </c>
      <c r="N218" s="94" t="s">
        <v>88</v>
      </c>
      <c r="O218" s="94" t="s">
        <v>92</v>
      </c>
      <c r="P218" s="94" t="str">
        <f>Currency&amp;SUBSTITUTE(N218,"Y","F")&amp;O218&amp;QuoteSuffix</f>
        <v>EUR8F15Y_Quote</v>
      </c>
      <c r="Q218" s="122"/>
      <c r="R218" s="106">
        <f>_xll.qlInterestRateIndexFixingDate(AA218,S218)</f>
        <v>45190</v>
      </c>
      <c r="S218" s="106">
        <f>_xll.qlCalendarAdvance(Calendar,SettlementDate,N218,"mf",TRUE,Trigger)</f>
        <v>45194</v>
      </c>
      <c r="T218" s="106">
        <f>_xll.qlInterestRateIndexMaturity(AA218,S218)</f>
        <v>50675</v>
      </c>
      <c r="U218" s="97">
        <f>_xll.qlIndexFixing('6M Monitor'!AA218,R218,TRUE,_xll.ohTrigger(Trigger,Trigger6M))</f>
        <v>2.0770270989113469E-2</v>
      </c>
      <c r="V218" s="97">
        <f>_xll.qlQuoteValue(P218,_xll.ohTrigger(Trigger,Trigger6M))</f>
        <v>2.0790000000000003E-2</v>
      </c>
      <c r="W218" s="94" t="b">
        <f t="shared" si="19"/>
        <v>1</v>
      </c>
      <c r="X218" s="153">
        <f t="shared" si="20"/>
        <v>-0.19729010886534309</v>
      </c>
      <c r="Y218" s="50" t="b">
        <f>ABS(X218/10000)&lt;=ABS('General Settings'!$D$29)</f>
        <v>1</v>
      </c>
      <c r="AA218" s="50" t="str">
        <f>_xll.qlSwapIndex(,,O218,SettlementDays,Currency,Calendar,FixedLegTenor,FixedLegBDC,FixedLegDayCounter,Index6M,DiscountingCurve,Permanent,Trigger,ObjectOverwrite)</f>
        <v>obj_00841#0003</v>
      </c>
      <c r="AB218" s="50" t="str">
        <f>_xll.qlVanillaSwapFromSwapIndex(,AA218,R218)</f>
        <v>obj_0097f#0004</v>
      </c>
    </row>
    <row r="219" spans="13:28" x14ac:dyDescent="0.2">
      <c r="M219" s="94" t="s">
        <v>162</v>
      </c>
      <c r="N219" s="94" t="s">
        <v>88</v>
      </c>
      <c r="O219" s="94" t="s">
        <v>93</v>
      </c>
      <c r="P219" s="94" t="str">
        <f>Currency&amp;SUBSTITUTE(N219,"Y","F")&amp;O219&amp;QuoteSuffix</f>
        <v>EUR8F20Y_Quote</v>
      </c>
      <c r="Q219" s="122"/>
      <c r="R219" s="106">
        <f>_xll.qlInterestRateIndexFixingDate(AA219,S219)</f>
        <v>45190</v>
      </c>
      <c r="S219" s="106">
        <f>_xll.qlCalendarAdvance(Calendar,SettlementDate,N219,"mf",TRUE,Trigger)</f>
        <v>45194</v>
      </c>
      <c r="T219" s="106">
        <f>_xll.qlInterestRateIndexMaturity(AA219,S219)</f>
        <v>52499</v>
      </c>
      <c r="U219" s="97">
        <f>_xll.qlIndexFixing('6M Monitor'!AA219,R219,TRUE,_xll.ohTrigger(Trigger,Trigger6M))</f>
        <v>1.9844440204519188E-2</v>
      </c>
      <c r="V219" s="97">
        <f>_xll.qlQuoteValue(P219,_xll.ohTrigger(Trigger,Trigger6M))</f>
        <v>1.985E-2</v>
      </c>
      <c r="W219" s="94" t="b">
        <f t="shared" si="19"/>
        <v>1</v>
      </c>
      <c r="X219" s="153">
        <f t="shared" si="20"/>
        <v>-5.5597954808118966E-2</v>
      </c>
      <c r="Y219" s="50" t="b">
        <f>ABS(X219/10000)&lt;=ABS('General Settings'!$D$29)</f>
        <v>1</v>
      </c>
      <c r="AA219" s="50" t="str">
        <f>_xll.qlSwapIndex(,,O219,SettlementDays,Currency,Calendar,FixedLegTenor,FixedLegBDC,FixedLegDayCounter,Index6M,DiscountingCurve,Permanent,Trigger,ObjectOverwrite)</f>
        <v>obj_0076c#0003</v>
      </c>
      <c r="AB219" s="50" t="str">
        <f>_xll.qlVanillaSwapFromSwapIndex(,AA219,R219)</f>
        <v>obj_00904#0004</v>
      </c>
    </row>
    <row r="220" spans="13:28" x14ac:dyDescent="0.2">
      <c r="M220" s="94" t="s">
        <v>162</v>
      </c>
      <c r="N220" s="94" t="s">
        <v>88</v>
      </c>
      <c r="O220" s="94" t="s">
        <v>94</v>
      </c>
      <c r="P220" s="94" t="str">
        <f>Currency&amp;SUBSTITUTE(N220,"Y","F")&amp;O220&amp;QuoteSuffix</f>
        <v>EUR8F25Y_Quote</v>
      </c>
      <c r="Q220" s="122"/>
      <c r="R220" s="106">
        <f>_xll.qlInterestRateIndexFixingDate(AA220,S220)</f>
        <v>45190</v>
      </c>
      <c r="S220" s="106">
        <f>_xll.qlCalendarAdvance(Calendar,SettlementDate,N220,"mf",TRUE,Trigger)</f>
        <v>45194</v>
      </c>
      <c r="T220" s="106">
        <f>_xll.qlInterestRateIndexMaturity(AA220,S220)</f>
        <v>54326</v>
      </c>
      <c r="U220" s="97">
        <f>_xll.qlIndexFixing('6M Monitor'!AA220,R220,TRUE,_xll.ohTrigger(Trigger,Trigger6M))</f>
        <v>1.9284316437997693E-2</v>
      </c>
      <c r="V220" s="97">
        <f>_xll.qlQuoteValue(P220,_xll.ohTrigger(Trigger,Trigger6M))</f>
        <v>1.9289999999999998E-2</v>
      </c>
      <c r="W220" s="94" t="b">
        <f t="shared" si="19"/>
        <v>1</v>
      </c>
      <c r="X220" s="153">
        <f t="shared" si="20"/>
        <v>-5.6835620023051869E-2</v>
      </c>
      <c r="Y220" s="50" t="b">
        <f>ABS(X220/10000)&lt;=ABS('General Settings'!$D$29)</f>
        <v>1</v>
      </c>
      <c r="AA220" s="50" t="str">
        <f>_xll.qlSwapIndex(,,O220,SettlementDays,Currency,Calendar,FixedLegTenor,FixedLegBDC,FixedLegDayCounter,Index6M,DiscountingCurve,Permanent,Trigger,ObjectOverwrite)</f>
        <v>obj_007ef#0003</v>
      </c>
      <c r="AB220" s="50" t="str">
        <f>_xll.qlVanillaSwapFromSwapIndex(,AA220,R220)</f>
        <v>obj_0092f#0004</v>
      </c>
    </row>
    <row r="221" spans="13:28" x14ac:dyDescent="0.2">
      <c r="M221" s="200" t="s">
        <v>162</v>
      </c>
      <c r="N221" s="200" t="s">
        <v>88</v>
      </c>
      <c r="O221" s="200" t="s">
        <v>96</v>
      </c>
      <c r="P221" s="200" t="str">
        <f>Currency&amp;SUBSTITUTE(N221,"Y","F")&amp;O221&amp;QuoteSuffix</f>
        <v>EUR8F30Y_Quote</v>
      </c>
      <c r="Q221" s="165"/>
      <c r="R221" s="201">
        <f>_xll.qlInterestRateIndexFixingDate(AA221,S221)</f>
        <v>45190</v>
      </c>
      <c r="S221" s="201">
        <f>_xll.qlCalendarAdvance(Calendar,SettlementDate,N221,"mf",TRUE,Trigger)</f>
        <v>45194</v>
      </c>
      <c r="T221" s="201">
        <f>_xll.qlInterestRateIndexMaturity(AA221,S221)</f>
        <v>56152</v>
      </c>
      <c r="U221" s="202">
        <f>_xll.qlIndexFixing('6M Monitor'!AA221,R221,TRUE,_xll.ohTrigger(Trigger,Trigger6M))</f>
        <v>1.8875680960316221E-2</v>
      </c>
      <c r="V221" s="202">
        <f>_xll.qlQuoteValue(P221,_xll.ohTrigger(Trigger,Trigger6M))</f>
        <v>1.8890000000000001E-2</v>
      </c>
      <c r="W221" s="200" t="b">
        <f t="shared" si="19"/>
        <v>1</v>
      </c>
      <c r="X221" s="203">
        <f t="shared" si="20"/>
        <v>-0.14319039683779317</v>
      </c>
      <c r="Y221" s="164" t="b">
        <f>ABS(X221/10000)&lt;=ABS('General Settings'!$D$29)</f>
        <v>1</v>
      </c>
      <c r="AA221" s="50" t="str">
        <f>_xll.qlSwapIndex(,,O221,SettlementDays,Currency,Calendar,FixedLegTenor,FixedLegBDC,FixedLegDayCounter,Index6M,DiscountingCurve,Permanent,Trigger,ObjectOverwrite)</f>
        <v>obj_0080a#0003</v>
      </c>
      <c r="AB221" s="50" t="str">
        <f>_xll.qlVanillaSwapFromSwapIndex(,AA221,R221)</f>
        <v>obj_008cc#0004</v>
      </c>
    </row>
    <row r="222" spans="13:28" x14ac:dyDescent="0.2">
      <c r="M222" s="204" t="s">
        <v>162</v>
      </c>
      <c r="N222" s="204" t="s">
        <v>89</v>
      </c>
      <c r="O222" s="204" t="s">
        <v>33</v>
      </c>
      <c r="P222" s="204" t="str">
        <f>Currency&amp;SUBSTITUTE(N222,"Y","F")&amp;O222&amp;QuoteSuffix</f>
        <v>EUR9F1Y_Quote</v>
      </c>
      <c r="Q222" s="169"/>
      <c r="R222" s="205">
        <f>_xll.qlInterestRateIndexFixingDate(AA222,S222)</f>
        <v>45555</v>
      </c>
      <c r="S222" s="205">
        <f>_xll.qlCalendarAdvance(Calendar,SettlementDate,N222,"mf",TRUE,Trigger)</f>
        <v>45559</v>
      </c>
      <c r="T222" s="205">
        <f>_xll.qlInterestRateIndexMaturity(AA222,S222)</f>
        <v>45924</v>
      </c>
      <c r="U222" s="206">
        <f>_xll.qlIndexFixing('6M Monitor'!AA222,R222,TRUE,_xll.ohTrigger(Trigger,Trigger6M))</f>
        <v>2.0413808557947128E-2</v>
      </c>
      <c r="V222" s="206">
        <f>_xll.qlQuoteValue(P222,_xll.ohTrigger(Trigger,Trigger6M))</f>
        <v>2.0419999999999997E-2</v>
      </c>
      <c r="W222" s="204" t="b">
        <f t="shared" si="19"/>
        <v>1</v>
      </c>
      <c r="X222" s="207">
        <f t="shared" si="20"/>
        <v>-6.191442052869145E-2</v>
      </c>
      <c r="Y222" s="149" t="b">
        <f>ABS(X222/10000)&lt;=ABS('General Settings'!$D$29)</f>
        <v>1</v>
      </c>
      <c r="AA222" s="50" t="str">
        <f>_xll.qlSwapIndex(,,O222,SettlementDays,Currency,Calendar,FixedLegTenor,FixedLegBDC,FixedLegDayCounter,Index6M,DiscountingCurve,Permanent,Trigger,ObjectOverwrite)</f>
        <v>obj_0084f#0003</v>
      </c>
      <c r="AB222" s="50" t="str">
        <f>_xll.qlVanillaSwapFromSwapIndex(,AA222,R222)</f>
        <v>obj_009c1#0003</v>
      </c>
    </row>
    <row r="223" spans="13:28" x14ac:dyDescent="0.2">
      <c r="M223" s="94" t="s">
        <v>162</v>
      </c>
      <c r="N223" s="94" t="s">
        <v>89</v>
      </c>
      <c r="O223" s="94" t="s">
        <v>82</v>
      </c>
      <c r="P223" s="94" t="str">
        <f>Currency&amp;SUBSTITUTE(N223,"Y","F")&amp;O223&amp;QuoteSuffix</f>
        <v>EUR9F2Y_Quote</v>
      </c>
      <c r="Q223" s="122"/>
      <c r="R223" s="106">
        <f>_xll.qlInterestRateIndexFixingDate(AA223,S223)</f>
        <v>45555</v>
      </c>
      <c r="S223" s="106">
        <f>_xll.qlCalendarAdvance(Calendar,SettlementDate,N223,"mf",TRUE,Trigger)</f>
        <v>45559</v>
      </c>
      <c r="T223" s="106">
        <f>_xll.qlInterestRateIndexMaturity(AA223,S223)</f>
        <v>46289</v>
      </c>
      <c r="U223" s="97">
        <f>_xll.qlIndexFixing('6M Monitor'!AA223,R223,TRUE,_xll.ohTrigger(Trigger,Trigger6M))</f>
        <v>2.0987401076063509E-2</v>
      </c>
      <c r="V223" s="97">
        <f>_xll.qlQuoteValue(P223,_xll.ohTrigger(Trigger,Trigger6M))</f>
        <v>2.1019999999999997E-2</v>
      </c>
      <c r="W223" s="94" t="b">
        <f t="shared" si="19"/>
        <v>1</v>
      </c>
      <c r="X223" s="153">
        <f t="shared" si="20"/>
        <v>-0.32598923936488083</v>
      </c>
      <c r="Y223" s="50" t="b">
        <f>ABS(X223/10000)&lt;=ABS('General Settings'!$D$29)</f>
        <v>1</v>
      </c>
      <c r="AA223" s="50" t="str">
        <f>_xll.qlSwapIndex(,,O223,SettlementDays,Currency,Calendar,FixedLegTenor,FixedLegBDC,FixedLegDayCounter,Index6M,DiscountingCurve,Permanent,Trigger,ObjectOverwrite)</f>
        <v>obj_0076d#0003</v>
      </c>
      <c r="AB223" s="50" t="str">
        <f>_xll.qlVanillaSwapFromSwapIndex(,AA223,R223)</f>
        <v>obj_008b5#0004</v>
      </c>
    </row>
    <row r="224" spans="13:28" x14ac:dyDescent="0.2">
      <c r="M224" s="94" t="s">
        <v>162</v>
      </c>
      <c r="N224" s="94" t="s">
        <v>89</v>
      </c>
      <c r="O224" s="94" t="s">
        <v>83</v>
      </c>
      <c r="P224" s="94" t="str">
        <f>Currency&amp;SUBSTITUTE(N224,"Y","F")&amp;O224&amp;QuoteSuffix</f>
        <v>EUR9F3Y_Quote</v>
      </c>
      <c r="Q224" s="122"/>
      <c r="R224" s="106">
        <f>_xll.qlInterestRateIndexFixingDate(AA224,S224)</f>
        <v>45555</v>
      </c>
      <c r="S224" s="106">
        <f>_xll.qlCalendarAdvance(Calendar,SettlementDate,N224,"mf",TRUE,Trigger)</f>
        <v>45559</v>
      </c>
      <c r="T224" s="106">
        <f>_xll.qlInterestRateIndexMaturity(AA224,S224)</f>
        <v>46654</v>
      </c>
      <c r="U224" s="97">
        <f>_xll.qlIndexFixing('6M Monitor'!AA224,R224,TRUE,_xll.ohTrigger(Trigger,Trigger6M))</f>
        <v>2.1418225258725894E-2</v>
      </c>
      <c r="V224" s="97">
        <f>_xll.qlQuoteValue(P224,_xll.ohTrigger(Trigger,Trigger6M))</f>
        <v>2.1429999999999998E-2</v>
      </c>
      <c r="W224" s="94" t="b">
        <f t="shared" si="19"/>
        <v>1</v>
      </c>
      <c r="X224" s="153">
        <f t="shared" si="20"/>
        <v>-0.11774741274103717</v>
      </c>
      <c r="Y224" s="50" t="b">
        <f>ABS(X224/10000)&lt;=ABS('General Settings'!$D$29)</f>
        <v>1</v>
      </c>
      <c r="AA224" s="50" t="str">
        <f>_xll.qlSwapIndex(,,O224,SettlementDays,Currency,Calendar,FixedLegTenor,FixedLegBDC,FixedLegDayCounter,Index6M,DiscountingCurve,Permanent,Trigger,ObjectOverwrite)</f>
        <v>obj_007bc#0003</v>
      </c>
      <c r="AB224" s="50" t="str">
        <f>_xll.qlVanillaSwapFromSwapIndex(,AA224,R224)</f>
        <v>obj_0094e#0004</v>
      </c>
    </row>
    <row r="225" spans="13:28" x14ac:dyDescent="0.2">
      <c r="M225" s="94" t="s">
        <v>162</v>
      </c>
      <c r="N225" s="94" t="s">
        <v>89</v>
      </c>
      <c r="O225" s="94" t="s">
        <v>84</v>
      </c>
      <c r="P225" s="94" t="str">
        <f>Currency&amp;SUBSTITUTE(N225,"Y","F")&amp;O225&amp;QuoteSuffix</f>
        <v>EUR9F4Y_Quote</v>
      </c>
      <c r="Q225" s="122"/>
      <c r="R225" s="106">
        <f>_xll.qlInterestRateIndexFixingDate(AA225,S225)</f>
        <v>45555</v>
      </c>
      <c r="S225" s="106">
        <f>_xll.qlCalendarAdvance(Calendar,SettlementDate,N225,"mf",TRUE,Trigger)</f>
        <v>45559</v>
      </c>
      <c r="T225" s="106">
        <f>_xll.qlInterestRateIndexMaturity(AA225,S225)</f>
        <v>47021</v>
      </c>
      <c r="U225" s="97">
        <f>_xll.qlIndexFixing('6M Monitor'!AA225,R225,TRUE,_xll.ohTrigger(Trigger,Trigger6M))</f>
        <v>2.1708764604995497E-2</v>
      </c>
      <c r="V225" s="97">
        <f>_xll.qlQuoteValue(P225,_xll.ohTrigger(Trigger,Trigger6M))</f>
        <v>2.1720000000000003E-2</v>
      </c>
      <c r="W225" s="94" t="b">
        <f t="shared" si="19"/>
        <v>1</v>
      </c>
      <c r="X225" s="153">
        <f t="shared" si="20"/>
        <v>-0.11235395004506599</v>
      </c>
      <c r="Y225" s="50" t="b">
        <f>ABS(X225/10000)&lt;=ABS('General Settings'!$D$29)</f>
        <v>1</v>
      </c>
      <c r="AA225" s="50" t="str">
        <f>_xll.qlSwapIndex(,,O225,SettlementDays,Currency,Calendar,FixedLegTenor,FixedLegBDC,FixedLegDayCounter,Index6M,DiscountingCurve,Permanent,Trigger,ObjectOverwrite)</f>
        <v>obj_007a3#0003</v>
      </c>
      <c r="AB225" s="50" t="str">
        <f>_xll.qlVanillaSwapFromSwapIndex(,AA225,R225)</f>
        <v>obj_008b2#0004</v>
      </c>
    </row>
    <row r="226" spans="13:28" x14ac:dyDescent="0.2">
      <c r="M226" s="94" t="s">
        <v>162</v>
      </c>
      <c r="N226" s="94" t="s">
        <v>89</v>
      </c>
      <c r="O226" s="94" t="s">
        <v>85</v>
      </c>
      <c r="P226" s="94" t="str">
        <f>Currency&amp;SUBSTITUTE(N226,"Y","F")&amp;O226&amp;QuoteSuffix</f>
        <v>EUR9F5Y_Quote</v>
      </c>
      <c r="Q226" s="122"/>
      <c r="R226" s="106">
        <f>_xll.qlInterestRateIndexFixingDate(AA226,S226)</f>
        <v>45555</v>
      </c>
      <c r="S226" s="106">
        <f>_xll.qlCalendarAdvance(Calendar,SettlementDate,N226,"mf",TRUE,Trigger)</f>
        <v>45559</v>
      </c>
      <c r="T226" s="106">
        <f>_xll.qlInterestRateIndexMaturity(AA226,S226)</f>
        <v>47385</v>
      </c>
      <c r="U226" s="97">
        <f>_xll.qlIndexFixing('6M Monitor'!AA226,R226,TRUE,_xll.ohTrigger(Trigger,Trigger6M))</f>
        <v>2.1872003192943114E-2</v>
      </c>
      <c r="V226" s="97">
        <f>_xll.qlQuoteValue(P226,_xll.ohTrigger(Trigger,Trigger6M))</f>
        <v>2.1869999999999997E-2</v>
      </c>
      <c r="W226" s="94" t="b">
        <f t="shared" si="19"/>
        <v>1</v>
      </c>
      <c r="X226" s="153">
        <f t="shared" si="20"/>
        <v>2.0031929431167661E-2</v>
      </c>
      <c r="Y226" s="50" t="b">
        <f>ABS(X226/10000)&lt;=ABS('General Settings'!$D$29)</f>
        <v>1</v>
      </c>
      <c r="AA226" s="50" t="str">
        <f>_xll.qlSwapIndex(,,O226,SettlementDays,Currency,Calendar,FixedLegTenor,FixedLegBDC,FixedLegDayCounter,Index6M,DiscountingCurve,Permanent,Trigger,ObjectOverwrite)</f>
        <v>obj_00872#0003</v>
      </c>
      <c r="AB226" s="50" t="str">
        <f>_xll.qlVanillaSwapFromSwapIndex(,AA226,R226)</f>
        <v>obj_009b9#0003</v>
      </c>
    </row>
    <row r="227" spans="13:28" x14ac:dyDescent="0.2">
      <c r="M227" s="94" t="s">
        <v>162</v>
      </c>
      <c r="N227" s="94" t="s">
        <v>89</v>
      </c>
      <c r="O227" s="94" t="s">
        <v>86</v>
      </c>
      <c r="P227" s="94" t="str">
        <f>Currency&amp;SUBSTITUTE(N227,"Y","F")&amp;O227&amp;QuoteSuffix</f>
        <v>EUR9F6Y_Quote</v>
      </c>
      <c r="Q227" s="122"/>
      <c r="R227" s="106">
        <f>_xll.qlInterestRateIndexFixingDate(AA227,S227)</f>
        <v>45555</v>
      </c>
      <c r="S227" s="106">
        <f>_xll.qlCalendarAdvance(Calendar,SettlementDate,N227,"mf",TRUE,Trigger)</f>
        <v>45559</v>
      </c>
      <c r="T227" s="106">
        <f>_xll.qlInterestRateIndexMaturity(AA227,S227)</f>
        <v>47750</v>
      </c>
      <c r="U227" s="97">
        <f>_xll.qlIndexFixing('6M Monitor'!AA227,R227,TRUE,_xll.ohTrigger(Trigger,Trigger6M))</f>
        <v>2.1955363510989281E-2</v>
      </c>
      <c r="V227" s="97">
        <f>_xll.qlQuoteValue(P227,_xll.ohTrigger(Trigger,Trigger6M))</f>
        <v>2.197E-2</v>
      </c>
      <c r="W227" s="94" t="b">
        <f t="shared" si="19"/>
        <v>1</v>
      </c>
      <c r="X227" s="153">
        <f t="shared" si="20"/>
        <v>-0.14636489010719234</v>
      </c>
      <c r="Y227" s="50" t="b">
        <f>ABS(X227/10000)&lt;=ABS('General Settings'!$D$29)</f>
        <v>1</v>
      </c>
      <c r="AA227" s="50" t="str">
        <f>_xll.qlSwapIndex(,,O227,SettlementDays,Currency,Calendar,FixedLegTenor,FixedLegBDC,FixedLegDayCounter,Index6M,DiscountingCurve,Permanent,Trigger,ObjectOverwrite)</f>
        <v>obj_0076e#0003</v>
      </c>
      <c r="AB227" s="50" t="str">
        <f>_xll.qlVanillaSwapFromSwapIndex(,AA227,R227)</f>
        <v>obj_008d6#0004</v>
      </c>
    </row>
    <row r="228" spans="13:28" x14ac:dyDescent="0.2">
      <c r="M228" s="94" t="s">
        <v>162</v>
      </c>
      <c r="N228" s="94" t="s">
        <v>89</v>
      </c>
      <c r="O228" s="94" t="s">
        <v>87</v>
      </c>
      <c r="P228" s="94" t="str">
        <f>Currency&amp;SUBSTITUTE(N228,"Y","F")&amp;O228&amp;QuoteSuffix</f>
        <v>EUR9F7Y_Quote</v>
      </c>
      <c r="Q228" s="122"/>
      <c r="R228" s="106">
        <f>_xll.qlInterestRateIndexFixingDate(AA228,S228)</f>
        <v>45555</v>
      </c>
      <c r="S228" s="106">
        <f>_xll.qlCalendarAdvance(Calendar,SettlementDate,N228,"mf",TRUE,Trigger)</f>
        <v>45559</v>
      </c>
      <c r="T228" s="106">
        <f>_xll.qlInterestRateIndexMaturity(AA228,S228)</f>
        <v>48115</v>
      </c>
      <c r="U228" s="97">
        <f>_xll.qlIndexFixing('6M Monitor'!AA228,R228,TRUE,_xll.ohTrigger(Trigger,Trigger6M))</f>
        <v>2.1971360819419781E-2</v>
      </c>
      <c r="V228" s="97">
        <f>_xll.qlQuoteValue(P228,_xll.ohTrigger(Trigger,Trigger6M))</f>
        <v>2.198E-2</v>
      </c>
      <c r="W228" s="94" t="b">
        <f t="shared" si="19"/>
        <v>1</v>
      </c>
      <c r="X228" s="153">
        <f t="shared" si="20"/>
        <v>-8.6391805802187027E-2</v>
      </c>
      <c r="Y228" s="50" t="b">
        <f>ABS(X228/10000)&lt;=ABS('General Settings'!$D$29)</f>
        <v>1</v>
      </c>
      <c r="AA228" s="50" t="str">
        <f>_xll.qlSwapIndex(,,O228,SettlementDays,Currency,Calendar,FixedLegTenor,FixedLegBDC,FixedLegDayCounter,Index6M,DiscountingCurve,Permanent,Trigger,ObjectOverwrite)</f>
        <v>obj_007f0#0003</v>
      </c>
      <c r="AB228" s="50" t="str">
        <f>_xll.qlVanillaSwapFromSwapIndex(,AA228,R228)</f>
        <v>obj_00937#0004</v>
      </c>
    </row>
    <row r="229" spans="13:28" x14ac:dyDescent="0.2">
      <c r="M229" s="94" t="s">
        <v>162</v>
      </c>
      <c r="N229" s="94" t="s">
        <v>89</v>
      </c>
      <c r="O229" s="94" t="s">
        <v>88</v>
      </c>
      <c r="P229" s="94" t="str">
        <f>Currency&amp;SUBSTITUTE(N229,"Y","F")&amp;O229&amp;QuoteSuffix</f>
        <v>EUR9F8Y_Quote</v>
      </c>
      <c r="Q229" s="122"/>
      <c r="R229" s="106">
        <f>_xll.qlInterestRateIndexFixingDate(AA229,S229)</f>
        <v>45555</v>
      </c>
      <c r="S229" s="106">
        <f>_xll.qlCalendarAdvance(Calendar,SettlementDate,N229,"mf",TRUE,Trigger)</f>
        <v>45559</v>
      </c>
      <c r="T229" s="106">
        <f>_xll.qlInterestRateIndexMaturity(AA229,S229)</f>
        <v>48481</v>
      </c>
      <c r="U229" s="97">
        <f>_xll.qlIndexFixing('6M Monitor'!AA229,R229,TRUE,_xll.ohTrigger(Trigger,Trigger6M))</f>
        <v>2.19387262891289E-2</v>
      </c>
      <c r="V229" s="97">
        <f>_xll.qlQuoteValue(P229,_xll.ohTrigger(Trigger,Trigger6M))</f>
        <v>2.196E-2</v>
      </c>
      <c r="W229" s="94" t="b">
        <f t="shared" si="19"/>
        <v>1</v>
      </c>
      <c r="X229" s="153">
        <f t="shared" si="20"/>
        <v>-0.21273710871100304</v>
      </c>
      <c r="Y229" s="50" t="b">
        <f>ABS(X229/10000)&lt;=ABS('General Settings'!$D$29)</f>
        <v>1</v>
      </c>
      <c r="AA229" s="50" t="str">
        <f>_xll.qlSwapIndex(,,O229,SettlementDays,Currency,Calendar,FixedLegTenor,FixedLegBDC,FixedLegDayCounter,Index6M,DiscountingCurve,Permanent,Trigger,ObjectOverwrite)</f>
        <v>obj_007d2#0003</v>
      </c>
      <c r="AB229" s="50" t="str">
        <f>_xll.qlVanillaSwapFromSwapIndex(,AA229,R229)</f>
        <v>obj_00999#0004</v>
      </c>
    </row>
    <row r="230" spans="13:28" x14ac:dyDescent="0.2">
      <c r="M230" s="94" t="s">
        <v>162</v>
      </c>
      <c r="N230" s="94" t="s">
        <v>89</v>
      </c>
      <c r="O230" s="94" t="s">
        <v>89</v>
      </c>
      <c r="P230" s="94" t="str">
        <f>Currency&amp;SUBSTITUTE(N230,"Y","F")&amp;O230&amp;QuoteSuffix</f>
        <v>EUR9F9Y_Quote</v>
      </c>
      <c r="Q230" s="122"/>
      <c r="R230" s="106">
        <f>_xll.qlInterestRateIndexFixingDate(AA230,S230)</f>
        <v>45555</v>
      </c>
      <c r="S230" s="106">
        <f>_xll.qlCalendarAdvance(Calendar,SettlementDate,N230,"mf",TRUE,Trigger)</f>
        <v>45559</v>
      </c>
      <c r="T230" s="106">
        <f>_xll.qlInterestRateIndexMaturity(AA230,S230)</f>
        <v>48848</v>
      </c>
      <c r="U230" s="97">
        <f>_xll.qlIndexFixing('6M Monitor'!AA230,R230,TRUE,_xll.ohTrigger(Trigger,Trigger6M))</f>
        <v>2.1850114680054121E-2</v>
      </c>
      <c r="V230" s="97">
        <f>_xll.qlQuoteValue(P230,_xll.ohTrigger(Trigger,Trigger6M))</f>
        <v>2.1869999999999997E-2</v>
      </c>
      <c r="W230" s="94" t="b">
        <f t="shared" si="19"/>
        <v>1</v>
      </c>
      <c r="X230" s="153">
        <f t="shared" si="20"/>
        <v>-0.19885319945876084</v>
      </c>
      <c r="Y230" s="50" t="b">
        <f>ABS(X230/10000)&lt;=ABS('General Settings'!$D$29)</f>
        <v>1</v>
      </c>
      <c r="AA230" s="50" t="str">
        <f>_xll.qlSwapIndex(,,O230,SettlementDays,Currency,Calendar,FixedLegTenor,FixedLegBDC,FixedLegDayCounter,Index6M,DiscountingCurve,Permanent,Trigger,ObjectOverwrite)</f>
        <v>obj_00877#0003</v>
      </c>
      <c r="AB230" s="50" t="str">
        <f>_xll.qlVanillaSwapFromSwapIndex(,AA230,R230)</f>
        <v>obj_009aa#0003</v>
      </c>
    </row>
    <row r="231" spans="13:28" x14ac:dyDescent="0.2">
      <c r="M231" s="94" t="s">
        <v>162</v>
      </c>
      <c r="N231" s="94" t="s">
        <v>89</v>
      </c>
      <c r="O231" s="94" t="s">
        <v>90</v>
      </c>
      <c r="P231" s="94" t="str">
        <f>Currency&amp;SUBSTITUTE(N231,"Y","F")&amp;O231&amp;QuoteSuffix</f>
        <v>EUR9F10Y_Quote</v>
      </c>
      <c r="Q231" s="122"/>
      <c r="R231" s="106">
        <f>_xll.qlInterestRateIndexFixingDate(AA231,S231)</f>
        <v>45555</v>
      </c>
      <c r="S231" s="106">
        <f>_xll.qlCalendarAdvance(Calendar,SettlementDate,N231,"mf",TRUE,Trigger)</f>
        <v>45559</v>
      </c>
      <c r="T231" s="106">
        <f>_xll.qlInterestRateIndexMaturity(AA231,S231)</f>
        <v>49212</v>
      </c>
      <c r="U231" s="97">
        <f>_xll.qlIndexFixing('6M Monitor'!AA231,R231,TRUE,_xll.ohTrigger(Trigger,Trigger6M))</f>
        <v>2.1719845577141676E-2</v>
      </c>
      <c r="V231" s="97">
        <f>_xll.qlQuoteValue(P231,_xll.ohTrigger(Trigger,Trigger6M))</f>
        <v>2.1739999999999999E-2</v>
      </c>
      <c r="W231" s="94" t="b">
        <f t="shared" si="19"/>
        <v>1</v>
      </c>
      <c r="X231" s="153">
        <f t="shared" si="20"/>
        <v>-0.20154422858322668</v>
      </c>
      <c r="Y231" s="50" t="b">
        <f>ABS(X231/10000)&lt;=ABS('General Settings'!$D$29)</f>
        <v>1</v>
      </c>
      <c r="AA231" s="50" t="str">
        <f>_xll.qlSwapIndex(,,O231,SettlementDays,Currency,Calendar,FixedLegTenor,FixedLegBDC,FixedLegDayCounter,Index6M,DiscountingCurve,Permanent,Trigger,ObjectOverwrite)</f>
        <v>obj_0076f#0003</v>
      </c>
      <c r="AB231" s="50" t="str">
        <f>_xll.qlVanillaSwapFromSwapIndex(,AA231,R231)</f>
        <v>obj_008db#0004</v>
      </c>
    </row>
    <row r="232" spans="13:28" x14ac:dyDescent="0.2">
      <c r="M232" s="94" t="s">
        <v>162</v>
      </c>
      <c r="N232" s="94" t="s">
        <v>89</v>
      </c>
      <c r="O232" s="94" t="s">
        <v>116</v>
      </c>
      <c r="P232" s="94" t="str">
        <f>Currency&amp;SUBSTITUTE(N232,"Y","F")&amp;O232&amp;QuoteSuffix</f>
        <v>EUR9F11Y_Quote</v>
      </c>
      <c r="Q232" s="122"/>
      <c r="R232" s="106">
        <f>_xll.qlInterestRateIndexFixingDate(AA232,S232)</f>
        <v>45555</v>
      </c>
      <c r="S232" s="106">
        <f>_xll.qlCalendarAdvance(Calendar,SettlementDate,N232,"mf",TRUE,Trigger)</f>
        <v>45559</v>
      </c>
      <c r="T232" s="106">
        <f>_xll.qlInterestRateIndexMaturity(AA232,S232)</f>
        <v>49576</v>
      </c>
      <c r="U232" s="97">
        <f>_xll.qlIndexFixing('6M Monitor'!AA232,R232,TRUE,_xll.ohTrigger(Trigger,Trigger6M))</f>
        <v>2.1550499276153039E-2</v>
      </c>
      <c r="V232" s="97">
        <f>_xll.qlQuoteValue(P232,_xll.ohTrigger(Trigger,Trigger6M))</f>
        <v>2.1560000000000003E-2</v>
      </c>
      <c r="W232" s="94" t="b">
        <f t="shared" si="19"/>
        <v>1</v>
      </c>
      <c r="X232" s="153">
        <f t="shared" si="20"/>
        <v>-9.5007238469640987E-2</v>
      </c>
      <c r="Y232" s="50" t="b">
        <f>ABS(X232/10000)&lt;=ABS('General Settings'!$D$29)</f>
        <v>1</v>
      </c>
      <c r="AA232" s="50" t="str">
        <f>_xll.qlSwapIndex(,,O232,SettlementDays,Currency,Calendar,FixedLegTenor,FixedLegBDC,FixedLegDayCounter,Index6M,DiscountingCurve,Permanent,Trigger,ObjectOverwrite)</f>
        <v>obj_007bd#0003</v>
      </c>
      <c r="AB232" s="50" t="str">
        <f>_xll.qlVanillaSwapFromSwapIndex(,AA232,R232)</f>
        <v>obj_00955#0004</v>
      </c>
    </row>
    <row r="233" spans="13:28" x14ac:dyDescent="0.2">
      <c r="M233" s="94" t="s">
        <v>162</v>
      </c>
      <c r="N233" s="94" t="s">
        <v>89</v>
      </c>
      <c r="O233" s="94" t="s">
        <v>91</v>
      </c>
      <c r="P233" s="94" t="str">
        <f>Currency&amp;SUBSTITUTE(N233,"Y","F")&amp;O233&amp;QuoteSuffix</f>
        <v>EUR9F12Y_Quote</v>
      </c>
      <c r="Q233" s="122"/>
      <c r="R233" s="106">
        <f>_xll.qlInterestRateIndexFixingDate(AA233,S233)</f>
        <v>45555</v>
      </c>
      <c r="S233" s="106">
        <f>_xll.qlCalendarAdvance(Calendar,SettlementDate,N233,"mf",TRUE,Trigger)</f>
        <v>45559</v>
      </c>
      <c r="T233" s="106">
        <f>_xll.qlInterestRateIndexMaturity(AA233,S233)</f>
        <v>49942</v>
      </c>
      <c r="U233" s="97">
        <f>_xll.qlIndexFixing('6M Monitor'!AA233,R233,TRUE,_xll.ohTrigger(Trigger,Trigger6M))</f>
        <v>2.1350417628193653E-2</v>
      </c>
      <c r="V233" s="97">
        <f>_xll.qlQuoteValue(P233,_xll.ohTrigger(Trigger,Trigger6M))</f>
        <v>2.137E-2</v>
      </c>
      <c r="W233" s="94" t="b">
        <f t="shared" si="19"/>
        <v>1</v>
      </c>
      <c r="X233" s="153">
        <f t="shared" si="20"/>
        <v>-0.19582371806346754</v>
      </c>
      <c r="Y233" s="50" t="b">
        <f>ABS(X233/10000)&lt;=ABS('General Settings'!$D$29)</f>
        <v>1</v>
      </c>
      <c r="AA233" s="50" t="str">
        <f>_xll.qlSwapIndex(,,O233,SettlementDays,Currency,Calendar,FixedLegTenor,FixedLegBDC,FixedLegDayCounter,Index6M,DiscountingCurve,Permanent,Trigger,ObjectOverwrite)</f>
        <v>obj_00830#0003</v>
      </c>
      <c r="AB233" s="50" t="str">
        <f>_xll.qlVanillaSwapFromSwapIndex(,AA233,R233)</f>
        <v>obj_008b1#0004</v>
      </c>
    </row>
    <row r="234" spans="13:28" x14ac:dyDescent="0.2">
      <c r="M234" s="94" t="s">
        <v>162</v>
      </c>
      <c r="N234" s="94" t="s">
        <v>89</v>
      </c>
      <c r="O234" s="94" t="s">
        <v>117</v>
      </c>
      <c r="P234" s="94" t="str">
        <f>Currency&amp;SUBSTITUTE(N234,"Y","F")&amp;O234&amp;QuoteSuffix</f>
        <v>EUR9F13Y_Quote</v>
      </c>
      <c r="Q234" s="122"/>
      <c r="R234" s="106">
        <f>_xll.qlInterestRateIndexFixingDate(AA234,S234)</f>
        <v>45555</v>
      </c>
      <c r="S234" s="106">
        <f>_xll.qlCalendarAdvance(Calendar,SettlementDate,N234,"mf",TRUE,Trigger)</f>
        <v>45559</v>
      </c>
      <c r="T234" s="106">
        <f>_xll.qlInterestRateIndexMaturity(AA234,S234)</f>
        <v>50307</v>
      </c>
      <c r="U234" s="97">
        <f>_xll.qlIndexFixing('6M Monitor'!AA234,R234,TRUE,_xll.ohTrigger(Trigger,Trigger6M))</f>
        <v>2.1126452341115255E-2</v>
      </c>
      <c r="V234" s="97">
        <f>_xll.qlQuoteValue(P234,_xll.ohTrigger(Trigger,Trigger6M))</f>
        <v>2.1150000000000002E-2</v>
      </c>
      <c r="W234" s="94" t="b">
        <f t="shared" si="19"/>
        <v>1</v>
      </c>
      <c r="X234" s="153">
        <f t="shared" si="20"/>
        <v>-0.23547658884747608</v>
      </c>
      <c r="Y234" s="50" t="b">
        <f>ABS(X234/10000)&lt;=ABS('General Settings'!$D$29)</f>
        <v>1</v>
      </c>
      <c r="AA234" s="50" t="str">
        <f>_xll.qlSwapIndex(,,O234,SettlementDays,Currency,Calendar,FixedLegTenor,FixedLegBDC,FixedLegDayCounter,Index6M,DiscountingCurve,Permanent,Trigger,ObjectOverwrite)</f>
        <v>obj_00842#0003</v>
      </c>
      <c r="AB234" s="50" t="str">
        <f>_xll.qlVanillaSwapFromSwapIndex(,AA234,R234)</f>
        <v>obj_009a9#0003</v>
      </c>
    </row>
    <row r="235" spans="13:28" x14ac:dyDescent="0.2">
      <c r="M235" s="94" t="s">
        <v>162</v>
      </c>
      <c r="N235" s="94" t="s">
        <v>89</v>
      </c>
      <c r="O235" s="94" t="s">
        <v>118</v>
      </c>
      <c r="P235" s="94" t="str">
        <f>Currency&amp;SUBSTITUTE(N235,"Y","F")&amp;O235&amp;QuoteSuffix</f>
        <v>EUR9F14Y_Quote</v>
      </c>
      <c r="Q235" s="122"/>
      <c r="R235" s="106">
        <f>_xll.qlInterestRateIndexFixingDate(AA235,S235)</f>
        <v>45555</v>
      </c>
      <c r="S235" s="106">
        <f>_xll.qlCalendarAdvance(Calendar,SettlementDate,N235,"mf",TRUE,Trigger)</f>
        <v>45559</v>
      </c>
      <c r="T235" s="106">
        <f>_xll.qlInterestRateIndexMaturity(AA235,S235)</f>
        <v>50672</v>
      </c>
      <c r="U235" s="97">
        <f>_xll.qlIndexFixing('6M Monitor'!AA235,R235,TRUE,_xll.ohTrigger(Trigger,Trigger6M))</f>
        <v>2.089553860575051E-2</v>
      </c>
      <c r="V235" s="97">
        <f>_xll.qlQuoteValue(P235,_xll.ohTrigger(Trigger,Trigger6M))</f>
        <v>2.0910000000000002E-2</v>
      </c>
      <c r="W235" s="94" t="b">
        <f t="shared" si="19"/>
        <v>1</v>
      </c>
      <c r="X235" s="153">
        <f t="shared" si="20"/>
        <v>-0.14461394249491027</v>
      </c>
      <c r="Y235" s="50" t="b">
        <f>ABS(X235/10000)&lt;=ABS('General Settings'!$D$29)</f>
        <v>1</v>
      </c>
      <c r="AA235" s="50" t="str">
        <f>_xll.qlSwapIndex(,,O235,SettlementDays,Currency,Calendar,FixedLegTenor,FixedLegBDC,FixedLegDayCounter,Index6M,DiscountingCurve,Permanent,Trigger,ObjectOverwrite)</f>
        <v>obj_00770#0003</v>
      </c>
      <c r="AB235" s="50" t="str">
        <f>_xll.qlVanillaSwapFromSwapIndex(,AA235,R235)</f>
        <v>obj_008e3#0004</v>
      </c>
    </row>
    <row r="236" spans="13:28" x14ac:dyDescent="0.2">
      <c r="M236" s="94" t="s">
        <v>162</v>
      </c>
      <c r="N236" s="94" t="s">
        <v>89</v>
      </c>
      <c r="O236" s="94" t="s">
        <v>92</v>
      </c>
      <c r="P236" s="94" t="str">
        <f>Currency&amp;SUBSTITUTE(N236,"Y","F")&amp;O236&amp;QuoteSuffix</f>
        <v>EUR9F15Y_Quote</v>
      </c>
      <c r="Q236" s="122"/>
      <c r="R236" s="106">
        <f>_xll.qlInterestRateIndexFixingDate(AA236,S236)</f>
        <v>45555</v>
      </c>
      <c r="S236" s="106">
        <f>_xll.qlCalendarAdvance(Calendar,SettlementDate,N236,"mf",TRUE,Trigger)</f>
        <v>45559</v>
      </c>
      <c r="T236" s="106">
        <f>_xll.qlInterestRateIndexMaturity(AA236,S236)</f>
        <v>51039</v>
      </c>
      <c r="U236" s="97">
        <f>_xll.qlIndexFixing('6M Monitor'!AA236,R236,TRUE,_xll.ohTrigger(Trigger,Trigger6M))</f>
        <v>2.0665574628395585E-2</v>
      </c>
      <c r="V236" s="97">
        <f>_xll.qlQuoteValue(P236,_xll.ohTrigger(Trigger,Trigger6M))</f>
        <v>2.0670000000000001E-2</v>
      </c>
      <c r="W236" s="94" t="b">
        <f t="shared" si="19"/>
        <v>1</v>
      </c>
      <c r="X236" s="153">
        <f t="shared" si="20"/>
        <v>-4.4253716044162505E-2</v>
      </c>
      <c r="Y236" s="50" t="b">
        <f>ABS(X236/10000)&lt;=ABS('General Settings'!$D$29)</f>
        <v>1</v>
      </c>
      <c r="AA236" s="50" t="str">
        <f>_xll.qlSwapIndex(,,O236,SettlementDays,Currency,Calendar,FixedLegTenor,FixedLegBDC,FixedLegDayCounter,Index6M,DiscountingCurve,Permanent,Trigger,ObjectOverwrite)</f>
        <v>obj_007f1#0003</v>
      </c>
      <c r="AB236" s="50" t="str">
        <f>_xll.qlVanillaSwapFromSwapIndex(,AA236,R236)</f>
        <v>obj_00939#0004</v>
      </c>
    </row>
    <row r="237" spans="13:28" x14ac:dyDescent="0.2">
      <c r="M237" s="94" t="s">
        <v>162</v>
      </c>
      <c r="N237" s="94" t="s">
        <v>89</v>
      </c>
      <c r="O237" s="94" t="s">
        <v>93</v>
      </c>
      <c r="P237" s="94" t="str">
        <f>Currency&amp;SUBSTITUTE(N237,"Y","F")&amp;O237&amp;QuoteSuffix</f>
        <v>EUR9F20Y_Quote</v>
      </c>
      <c r="Q237" s="122"/>
      <c r="R237" s="106">
        <f>_xll.qlInterestRateIndexFixingDate(AA237,S237)</f>
        <v>45555</v>
      </c>
      <c r="S237" s="106">
        <f>_xll.qlCalendarAdvance(Calendar,SettlementDate,N237,"mf",TRUE,Trigger)</f>
        <v>45559</v>
      </c>
      <c r="T237" s="106">
        <f>_xll.qlInterestRateIndexMaturity(AA237,S237)</f>
        <v>52866</v>
      </c>
      <c r="U237" s="97">
        <f>_xll.qlIndexFixing('6M Monitor'!AA237,R237,TRUE,_xll.ohTrigger(Trigger,Trigger6M))</f>
        <v>1.9728093856707821E-2</v>
      </c>
      <c r="V237" s="97">
        <f>_xll.qlQuoteValue(P237,_xll.ohTrigger(Trigger,Trigger6M))</f>
        <v>1.9740000000000001E-2</v>
      </c>
      <c r="W237" s="94" t="b">
        <f t="shared" si="19"/>
        <v>1</v>
      </c>
      <c r="X237" s="153">
        <f t="shared" si="20"/>
        <v>-0.11906143292179233</v>
      </c>
      <c r="Y237" s="50" t="b">
        <f>ABS(X237/10000)&lt;=ABS('General Settings'!$D$29)</f>
        <v>1</v>
      </c>
      <c r="AA237" s="50" t="str">
        <f>_xll.qlSwapIndex(,,O237,SettlementDays,Currency,Calendar,FixedLegTenor,FixedLegBDC,FixedLegDayCounter,Index6M,DiscountingCurve,Permanent,Trigger,ObjectOverwrite)</f>
        <v>obj_0080b#0003</v>
      </c>
      <c r="AB237" s="50" t="str">
        <f>_xll.qlVanillaSwapFromSwapIndex(,AA237,R237)</f>
        <v>obj_00971#0004</v>
      </c>
    </row>
    <row r="238" spans="13:28" x14ac:dyDescent="0.2">
      <c r="M238" s="94" t="s">
        <v>162</v>
      </c>
      <c r="N238" s="94" t="s">
        <v>89</v>
      </c>
      <c r="O238" s="94" t="s">
        <v>94</v>
      </c>
      <c r="P238" s="94" t="str">
        <f>Currency&amp;SUBSTITUTE(N238,"Y","F")&amp;O238&amp;QuoteSuffix</f>
        <v>EUR9F25Y_Quote</v>
      </c>
      <c r="Q238" s="122"/>
      <c r="R238" s="106">
        <f>_xll.qlInterestRateIndexFixingDate(AA238,S238)</f>
        <v>45555</v>
      </c>
      <c r="S238" s="106">
        <f>_xll.qlCalendarAdvance(Calendar,SettlementDate,N238,"mf",TRUE,Trigger)</f>
        <v>45559</v>
      </c>
      <c r="T238" s="106">
        <f>_xll.qlInterestRateIndexMaturity(AA238,S238)</f>
        <v>54690</v>
      </c>
      <c r="U238" s="97">
        <f>_xll.qlIndexFixing('6M Monitor'!AA238,R238,TRUE,_xll.ohTrigger(Trigger,Trigger6M))</f>
        <v>1.9197202878514202E-2</v>
      </c>
      <c r="V238" s="97">
        <f>_xll.qlQuoteValue(P238,_xll.ohTrigger(Trigger,Trigger6M))</f>
        <v>1.9199999999999998E-2</v>
      </c>
      <c r="W238" s="94" t="b">
        <f t="shared" si="19"/>
        <v>1</v>
      </c>
      <c r="X238" s="153">
        <f t="shared" si="20"/>
        <v>-2.7971214857959448E-2</v>
      </c>
      <c r="Y238" s="50" t="b">
        <f>ABS(X238/10000)&lt;=ABS('General Settings'!$D$29)</f>
        <v>1</v>
      </c>
      <c r="AA238" s="50" t="str">
        <f>_xll.qlSwapIndex(,,O238,SettlementDays,Currency,Calendar,FixedLegTenor,FixedLegBDC,FixedLegDayCounter,Index6M,DiscountingCurve,Permanent,Trigger,ObjectOverwrite)</f>
        <v>obj_0086a#0003</v>
      </c>
      <c r="AB238" s="50" t="str">
        <f>_xll.qlVanillaSwapFromSwapIndex(,AA238,R238)</f>
        <v>obj_009c5#0003</v>
      </c>
    </row>
    <row r="239" spans="13:28" x14ac:dyDescent="0.2">
      <c r="M239" s="200" t="s">
        <v>162</v>
      </c>
      <c r="N239" s="200" t="s">
        <v>89</v>
      </c>
      <c r="O239" s="200" t="s">
        <v>96</v>
      </c>
      <c r="P239" s="200" t="str">
        <f>Currency&amp;SUBSTITUTE(N239,"Y","F")&amp;O239&amp;QuoteSuffix</f>
        <v>EUR9F30Y_Quote</v>
      </c>
      <c r="Q239" s="165"/>
      <c r="R239" s="201">
        <f>_xll.qlInterestRateIndexFixingDate(AA239,S239)</f>
        <v>45555</v>
      </c>
      <c r="S239" s="201">
        <f>_xll.qlCalendarAdvance(Calendar,SettlementDate,N239,"mf",TRUE,Trigger)</f>
        <v>45559</v>
      </c>
      <c r="T239" s="201">
        <f>_xll.qlInterestRateIndexMaturity(AA239,S239)</f>
        <v>56516</v>
      </c>
      <c r="U239" s="202">
        <f>_xll.qlIndexFixing('6M Monitor'!AA239,R239,TRUE,_xll.ohTrigger(Trigger,Trigger6M))</f>
        <v>1.878220898221605E-2</v>
      </c>
      <c r="V239" s="202">
        <f>_xll.qlQuoteValue(P239,_xll.ohTrigger(Trigger,Trigger6M))</f>
        <v>1.8800000000000001E-2</v>
      </c>
      <c r="W239" s="200" t="b">
        <f t="shared" si="19"/>
        <v>1</v>
      </c>
      <c r="X239" s="203">
        <f t="shared" si="20"/>
        <v>-0.17791017783951035</v>
      </c>
      <c r="Y239" s="164" t="b">
        <f>ABS(X239/10000)&lt;=ABS('General Settings'!$D$29)</f>
        <v>1</v>
      </c>
      <c r="AA239" s="50" t="str">
        <f>_xll.qlSwapIndex(,,O239,SettlementDays,Currency,Calendar,FixedLegTenor,FixedLegBDC,FixedLegDayCounter,Index6M,DiscountingCurve,Permanent,Trigger,ObjectOverwrite)</f>
        <v>obj_00771#0003</v>
      </c>
      <c r="AB239" s="50" t="str">
        <f>_xll.qlVanillaSwapFromSwapIndex(,AA239,R239)</f>
        <v>obj_008b4#0004</v>
      </c>
    </row>
    <row r="240" spans="13:28" x14ac:dyDescent="0.2">
      <c r="M240" s="204" t="s">
        <v>162</v>
      </c>
      <c r="N240" s="204" t="s">
        <v>90</v>
      </c>
      <c r="O240" s="204" t="s">
        <v>33</v>
      </c>
      <c r="P240" s="204" t="str">
        <f>Currency&amp;SUBSTITUTE(N240,"Y","F")&amp;O240&amp;QuoteSuffix</f>
        <v>EUR10F1Y_Quote</v>
      </c>
      <c r="Q240" s="169"/>
      <c r="R240" s="205">
        <f>_xll.qlInterestRateIndexFixingDate(AA240,S240)</f>
        <v>45922</v>
      </c>
      <c r="S240" s="205">
        <f>_xll.qlCalendarAdvance(Calendar,SettlementDate,N240,"mf",TRUE,Trigger)</f>
        <v>45924</v>
      </c>
      <c r="T240" s="205">
        <f>_xll.qlInterestRateIndexMaturity(AA240,S240)</f>
        <v>46289</v>
      </c>
      <c r="U240" s="206">
        <f>_xll.qlIndexFixing('6M Monitor'!AA240,R240,TRUE,_xll.ohTrigger(Trigger,Trigger6M))</f>
        <v>2.1572352524834578E-2</v>
      </c>
      <c r="V240" s="206">
        <f>_xll.qlQuoteValue(P240,_xll.ohTrigger(Trigger,Trigger6M))</f>
        <v>2.1629999999999996E-2</v>
      </c>
      <c r="W240" s="204" t="b">
        <f t="shared" si="19"/>
        <v>1</v>
      </c>
      <c r="X240" s="207">
        <f t="shared" si="20"/>
        <v>-0.57647475165418371</v>
      </c>
      <c r="Y240" s="149" t="b">
        <f>ABS(X240/10000)&lt;=ABS('General Settings'!$D$29)</f>
        <v>1</v>
      </c>
      <c r="AA240" s="50" t="str">
        <f>_xll.qlSwapIndex(,,O240,SettlementDays,Currency,Calendar,FixedLegTenor,FixedLegBDC,FixedLegDayCounter,Index6M,DiscountingCurve,Permanent,Trigger,ObjectOverwrite)</f>
        <v>obj_007be#0003</v>
      </c>
      <c r="AB240" s="50" t="str">
        <f>_xll.qlVanillaSwapFromSwapIndex(,AA240,R240)</f>
        <v>obj_0094d#0004</v>
      </c>
    </row>
    <row r="241" spans="13:28" x14ac:dyDescent="0.2">
      <c r="M241" s="94" t="s">
        <v>162</v>
      </c>
      <c r="N241" s="94" t="s">
        <v>90</v>
      </c>
      <c r="O241" s="94" t="s">
        <v>82</v>
      </c>
      <c r="P241" s="94" t="str">
        <f>Currency&amp;SUBSTITUTE(N241,"Y","F")&amp;O241&amp;QuoteSuffix</f>
        <v>EUR10F2Y_Quote</v>
      </c>
      <c r="Q241" s="122"/>
      <c r="R241" s="106">
        <f>_xll.qlInterestRateIndexFixingDate(AA241,S241)</f>
        <v>45922</v>
      </c>
      <c r="S241" s="106">
        <f>_xll.qlCalendarAdvance(Calendar,SettlementDate,N241,"mf",TRUE,Trigger)</f>
        <v>45924</v>
      </c>
      <c r="T241" s="106">
        <f>_xll.qlInterestRateIndexMaturity(AA241,S241)</f>
        <v>46654</v>
      </c>
      <c r="U241" s="97">
        <f>_xll.qlIndexFixing('6M Monitor'!AA241,R241,TRUE,_xll.ohTrigger(Trigger,Trigger6M))</f>
        <v>2.1935617701789721E-2</v>
      </c>
      <c r="V241" s="97">
        <f>_xll.qlQuoteValue(P241,_xll.ohTrigger(Trigger,Trigger6M))</f>
        <v>2.1949999999999997E-2</v>
      </c>
      <c r="W241" s="94" t="b">
        <f t="shared" si="19"/>
        <v>1</v>
      </c>
      <c r="X241" s="153">
        <f t="shared" si="20"/>
        <v>-0.14382298210276201</v>
      </c>
      <c r="Y241" s="50" t="b">
        <f>ABS(X241/10000)&lt;=ABS('General Settings'!$D$29)</f>
        <v>1</v>
      </c>
      <c r="AA241" s="50" t="str">
        <f>_xll.qlSwapIndex(,,O241,SettlementDays,Currency,Calendar,FixedLegTenor,FixedLegBDC,FixedLegDayCounter,Index6M,DiscountingCurve,Permanent,Trigger,ObjectOverwrite)</f>
        <v>obj_007a4#0003</v>
      </c>
      <c r="AB241" s="50" t="str">
        <f>_xll.qlVanillaSwapFromSwapIndex(,AA241,R241)</f>
        <v>obj_008b0#0004</v>
      </c>
    </row>
    <row r="242" spans="13:28" x14ac:dyDescent="0.2">
      <c r="M242" s="94" t="s">
        <v>162</v>
      </c>
      <c r="N242" s="94" t="s">
        <v>90</v>
      </c>
      <c r="O242" s="94" t="s">
        <v>83</v>
      </c>
      <c r="P242" s="94" t="str">
        <f>Currency&amp;SUBSTITUTE(N242,"Y","F")&amp;O242&amp;QuoteSuffix</f>
        <v>EUR10F3Y_Quote</v>
      </c>
      <c r="Q242" s="122"/>
      <c r="R242" s="106">
        <f>_xll.qlInterestRateIndexFixingDate(AA242,S242)</f>
        <v>45922</v>
      </c>
      <c r="S242" s="106">
        <f>_xll.qlCalendarAdvance(Calendar,SettlementDate,N242,"mf",TRUE,Trigger)</f>
        <v>45924</v>
      </c>
      <c r="T242" s="106">
        <f>_xll.qlInterestRateIndexMaturity(AA242,S242)</f>
        <v>47021</v>
      </c>
      <c r="U242" s="97">
        <f>_xll.qlIndexFixing('6M Monitor'!AA242,R242,TRUE,_xll.ohTrigger(Trigger,Trigger6M))</f>
        <v>2.2157679299579198E-2</v>
      </c>
      <c r="V242" s="97">
        <f>_xll.qlQuoteValue(P242,_xll.ohTrigger(Trigger,Trigger6M))</f>
        <v>2.2170000000000002E-2</v>
      </c>
      <c r="W242" s="94" t="b">
        <f t="shared" si="19"/>
        <v>1</v>
      </c>
      <c r="X242" s="153">
        <f t="shared" si="20"/>
        <v>-0.12320700420804381</v>
      </c>
      <c r="Y242" s="50" t="b">
        <f>ABS(X242/10000)&lt;=ABS('General Settings'!$D$29)</f>
        <v>1</v>
      </c>
      <c r="AA242" s="50" t="str">
        <f>_xll.qlSwapIndex(,,O242,SettlementDays,Currency,Calendar,FixedLegTenor,FixedLegBDC,FixedLegDayCounter,Index6M,DiscountingCurve,Permanent,Trigger,ObjectOverwrite)</f>
        <v>obj_00859#0003</v>
      </c>
      <c r="AB242" s="50" t="str">
        <f>_xll.qlVanillaSwapFromSwapIndex(,AA242,R242)</f>
        <v>obj_009c3#0003</v>
      </c>
    </row>
    <row r="243" spans="13:28" x14ac:dyDescent="0.2">
      <c r="M243" s="94" t="s">
        <v>162</v>
      </c>
      <c r="N243" s="94" t="s">
        <v>90</v>
      </c>
      <c r="O243" s="94" t="s">
        <v>84</v>
      </c>
      <c r="P243" s="94" t="str">
        <f>Currency&amp;SUBSTITUTE(N243,"Y","F")&amp;O243&amp;QuoteSuffix</f>
        <v>EUR10F4Y_Quote</v>
      </c>
      <c r="Q243" s="122"/>
      <c r="R243" s="106">
        <f>_xll.qlInterestRateIndexFixingDate(AA243,S243)</f>
        <v>45922</v>
      </c>
      <c r="S243" s="106">
        <f>_xll.qlCalendarAdvance(Calendar,SettlementDate,N243,"mf",TRUE,Trigger)</f>
        <v>45924</v>
      </c>
      <c r="T243" s="106">
        <f>_xll.qlInterestRateIndexMaturity(AA243,S243)</f>
        <v>47385</v>
      </c>
      <c r="U243" s="97">
        <f>_xll.qlIndexFixing('6M Monitor'!AA243,R243,TRUE,_xll.ohTrigger(Trigger,Trigger6M))</f>
        <v>2.2255417689611097E-2</v>
      </c>
      <c r="V243" s="97">
        <f>_xll.qlQuoteValue(P243,_xll.ohTrigger(Trigger,Trigger6M))</f>
        <v>2.2259999999999999E-2</v>
      </c>
      <c r="W243" s="94" t="b">
        <f t="shared" si="19"/>
        <v>1</v>
      </c>
      <c r="X243" s="153">
        <f t="shared" si="20"/>
        <v>-4.5823103889015837E-2</v>
      </c>
      <c r="Y243" s="50" t="b">
        <f>ABS(X243/10000)&lt;=ABS('General Settings'!$D$29)</f>
        <v>1</v>
      </c>
      <c r="AA243" s="50" t="str">
        <f>_xll.qlSwapIndex(,,O243,SettlementDays,Currency,Calendar,FixedLegTenor,FixedLegBDC,FixedLegDayCounter,Index6M,DiscountingCurve,Permanent,Trigger,ObjectOverwrite)</f>
        <v>obj_00772#0003</v>
      </c>
      <c r="AB243" s="50" t="str">
        <f>_xll.qlVanillaSwapFromSwapIndex(,AA243,R243)</f>
        <v>obj_008d5#0004</v>
      </c>
    </row>
    <row r="244" spans="13:28" x14ac:dyDescent="0.2">
      <c r="M244" s="94" t="s">
        <v>162</v>
      </c>
      <c r="N244" s="94" t="s">
        <v>90</v>
      </c>
      <c r="O244" s="94" t="s">
        <v>85</v>
      </c>
      <c r="P244" s="94" t="str">
        <f>Currency&amp;SUBSTITUTE(N244,"Y","F")&amp;O244&amp;QuoteSuffix</f>
        <v>EUR10F5Y_Quote</v>
      </c>
      <c r="Q244" s="122"/>
      <c r="R244" s="106">
        <f>_xll.qlInterestRateIndexFixingDate(AA244,S244)</f>
        <v>45922</v>
      </c>
      <c r="S244" s="106">
        <f>_xll.qlCalendarAdvance(Calendar,SettlementDate,N244,"mf",TRUE,Trigger)</f>
        <v>45924</v>
      </c>
      <c r="T244" s="106">
        <f>_xll.qlInterestRateIndexMaturity(AA244,S244)</f>
        <v>47750</v>
      </c>
      <c r="U244" s="97">
        <f>_xll.qlIndexFixing('6M Monitor'!AA244,R244,TRUE,_xll.ohTrigger(Trigger,Trigger6M))</f>
        <v>2.2283002048904675E-2</v>
      </c>
      <c r="V244" s="97">
        <f>_xll.qlQuoteValue(P244,_xll.ohTrigger(Trigger,Trigger6M))</f>
        <v>2.2290000000000001E-2</v>
      </c>
      <c r="W244" s="94" t="b">
        <f t="shared" si="19"/>
        <v>1</v>
      </c>
      <c r="X244" s="153">
        <f t="shared" si="20"/>
        <v>-6.9979510953256663E-2</v>
      </c>
      <c r="Y244" s="50" t="b">
        <f>ABS(X244/10000)&lt;=ABS('General Settings'!$D$29)</f>
        <v>1</v>
      </c>
      <c r="AA244" s="50" t="str">
        <f>_xll.qlSwapIndex(,,O244,SettlementDays,Currency,Calendar,FixedLegTenor,FixedLegBDC,FixedLegDayCounter,Index6M,DiscountingCurve,Permanent,Trigger,ObjectOverwrite)</f>
        <v>obj_007f2#0003</v>
      </c>
      <c r="AB244" s="50" t="str">
        <f>_xll.qlVanillaSwapFromSwapIndex(,AA244,R244)</f>
        <v>obj_00956#0004</v>
      </c>
    </row>
    <row r="245" spans="13:28" x14ac:dyDescent="0.2">
      <c r="M245" s="94" t="s">
        <v>162</v>
      </c>
      <c r="N245" s="94" t="s">
        <v>90</v>
      </c>
      <c r="O245" s="94" t="s">
        <v>86</v>
      </c>
      <c r="P245" s="94" t="str">
        <f>Currency&amp;SUBSTITUTE(N245,"Y","F")&amp;O245&amp;QuoteSuffix</f>
        <v>EUR10F6Y_Quote</v>
      </c>
      <c r="Q245" s="122"/>
      <c r="R245" s="106">
        <f>_xll.qlInterestRateIndexFixingDate(AA245,S245)</f>
        <v>45922</v>
      </c>
      <c r="S245" s="106">
        <f>_xll.qlCalendarAdvance(Calendar,SettlementDate,N245,"mf",TRUE,Trigger)</f>
        <v>45924</v>
      </c>
      <c r="T245" s="106">
        <f>_xll.qlInterestRateIndexMaturity(AA245,S245)</f>
        <v>48115</v>
      </c>
      <c r="U245" s="97">
        <f>_xll.qlIndexFixing('6M Monitor'!AA245,R245,TRUE,_xll.ohTrigger(Trigger,Trigger6M))</f>
        <v>2.2250078349418157E-2</v>
      </c>
      <c r="V245" s="97">
        <f>_xll.qlQuoteValue(P245,_xll.ohTrigger(Trigger,Trigger6M))</f>
        <v>2.2259999999999999E-2</v>
      </c>
      <c r="W245" s="94" t="b">
        <f t="shared" si="19"/>
        <v>1</v>
      </c>
      <c r="X245" s="153">
        <f t="shared" si="20"/>
        <v>-9.9216505818414125E-2</v>
      </c>
      <c r="Y245" s="50" t="b">
        <f>ABS(X245/10000)&lt;=ABS('General Settings'!$D$29)</f>
        <v>1</v>
      </c>
      <c r="AA245" s="50" t="str">
        <f>_xll.qlSwapIndex(,,O245,SettlementDays,Currency,Calendar,FixedLegTenor,FixedLegBDC,FixedLegDayCounter,Index6M,DiscountingCurve,Permanent,Trigger,ObjectOverwrite)</f>
        <v>obj_0081a#0003</v>
      </c>
      <c r="AB245" s="50" t="str">
        <f>_xll.qlVanillaSwapFromSwapIndex(,AA245,R245)</f>
        <v>obj_0098f#0004</v>
      </c>
    </row>
    <row r="246" spans="13:28" x14ac:dyDescent="0.2">
      <c r="M246" s="94" t="s">
        <v>162</v>
      </c>
      <c r="N246" s="94" t="s">
        <v>90</v>
      </c>
      <c r="O246" s="94" t="s">
        <v>87</v>
      </c>
      <c r="P246" s="94" t="str">
        <f>Currency&amp;SUBSTITUTE(N246,"Y","F")&amp;O246&amp;QuoteSuffix</f>
        <v>EUR10F7Y_Quote</v>
      </c>
      <c r="Q246" s="122"/>
      <c r="R246" s="106">
        <f>_xll.qlInterestRateIndexFixingDate(AA246,S246)</f>
        <v>45922</v>
      </c>
      <c r="S246" s="106">
        <f>_xll.qlCalendarAdvance(Calendar,SettlementDate,N246,"mf",TRUE,Trigger)</f>
        <v>45924</v>
      </c>
      <c r="T246" s="106">
        <f>_xll.qlInterestRateIndexMaturity(AA246,S246)</f>
        <v>48481</v>
      </c>
      <c r="U246" s="97">
        <f>_xll.qlIndexFixing('6M Monitor'!AA246,R246,TRUE,_xll.ohTrigger(Trigger,Trigger6M))</f>
        <v>2.2175017480739925E-2</v>
      </c>
      <c r="V246" s="97">
        <f>_xll.qlQuoteValue(P246,_xll.ohTrigger(Trigger,Trigger6M))</f>
        <v>2.2189999999999998E-2</v>
      </c>
      <c r="W246" s="94" t="b">
        <f t="shared" si="19"/>
        <v>1</v>
      </c>
      <c r="X246" s="153">
        <f t="shared" si="20"/>
        <v>-0.1498251926007263</v>
      </c>
      <c r="Y246" s="50" t="b">
        <f>ABS(X246/10000)&lt;=ABS('General Settings'!$D$29)</f>
        <v>1</v>
      </c>
      <c r="AA246" s="50" t="str">
        <f>_xll.qlSwapIndex(,,O246,SettlementDays,Currency,Calendar,FixedLegTenor,FixedLegBDC,FixedLegDayCounter,Index6M,DiscountingCurve,Permanent,Trigger,ObjectOverwrite)</f>
        <v>obj_00885#0003</v>
      </c>
      <c r="AB246" s="50" t="str">
        <f>_xll.qlVanillaSwapFromSwapIndex(,AA246,R246)</f>
        <v>obj_008af#0004</v>
      </c>
    </row>
    <row r="247" spans="13:28" x14ac:dyDescent="0.2">
      <c r="M247" s="94" t="s">
        <v>162</v>
      </c>
      <c r="N247" s="94" t="s">
        <v>90</v>
      </c>
      <c r="O247" s="94" t="s">
        <v>88</v>
      </c>
      <c r="P247" s="94" t="str">
        <f>Currency&amp;SUBSTITUTE(N247,"Y","F")&amp;O247&amp;QuoteSuffix</f>
        <v>EUR10F8Y_Quote</v>
      </c>
      <c r="Q247" s="122"/>
      <c r="R247" s="106">
        <f>_xll.qlInterestRateIndexFixingDate(AA247,S247)</f>
        <v>45922</v>
      </c>
      <c r="S247" s="106">
        <f>_xll.qlCalendarAdvance(Calendar,SettlementDate,N247,"mf",TRUE,Trigger)</f>
        <v>45924</v>
      </c>
      <c r="T247" s="106">
        <f>_xll.qlInterestRateIndexMaturity(AA247,S247)</f>
        <v>48848</v>
      </c>
      <c r="U247" s="97">
        <f>_xll.qlIndexFixing('6M Monitor'!AA247,R247,TRUE,_xll.ohTrigger(Trigger,Trigger6M))</f>
        <v>2.2046698771745577E-2</v>
      </c>
      <c r="V247" s="97">
        <f>_xll.qlQuoteValue(P247,_xll.ohTrigger(Trigger,Trigger6M))</f>
        <v>2.2069999999999999E-2</v>
      </c>
      <c r="W247" s="94" t="b">
        <f t="shared" si="19"/>
        <v>1</v>
      </c>
      <c r="X247" s="153">
        <f t="shared" si="20"/>
        <v>-0.23301228254422185</v>
      </c>
      <c r="Y247" s="50" t="b">
        <f>ABS(X247/10000)&lt;=ABS('General Settings'!$D$29)</f>
        <v>1</v>
      </c>
      <c r="AA247" s="50" t="str">
        <f>_xll.qlSwapIndex(,,O247,SettlementDays,Currency,Calendar,FixedLegTenor,FixedLegBDC,FixedLegDayCounter,Index6M,DiscountingCurve,Permanent,Trigger,ObjectOverwrite)</f>
        <v>obj_00773#0003</v>
      </c>
      <c r="AB247" s="50" t="str">
        <f>_xll.qlVanillaSwapFromSwapIndex(,AA247,R247)</f>
        <v>obj_008f2#0004</v>
      </c>
    </row>
    <row r="248" spans="13:28" x14ac:dyDescent="0.2">
      <c r="M248" s="94" t="s">
        <v>162</v>
      </c>
      <c r="N248" s="94" t="s">
        <v>90</v>
      </c>
      <c r="O248" s="94" t="s">
        <v>89</v>
      </c>
      <c r="P248" s="94" t="str">
        <f>Currency&amp;SUBSTITUTE(N248,"Y","F")&amp;O248&amp;QuoteSuffix</f>
        <v>EUR10F9Y_Quote</v>
      </c>
      <c r="Q248" s="122"/>
      <c r="R248" s="106">
        <f>_xll.qlInterestRateIndexFixingDate(AA248,S248)</f>
        <v>45922</v>
      </c>
      <c r="S248" s="106">
        <f>_xll.qlCalendarAdvance(Calendar,SettlementDate,N248,"mf",TRUE,Trigger)</f>
        <v>45924</v>
      </c>
      <c r="T248" s="106">
        <f>_xll.qlInterestRateIndexMaturity(AA248,S248)</f>
        <v>49212</v>
      </c>
      <c r="U248" s="97">
        <f>_xll.qlIndexFixing('6M Monitor'!AA248,R248,TRUE,_xll.ohTrigger(Trigger,Trigger6M))</f>
        <v>2.1880374877732488E-2</v>
      </c>
      <c r="V248" s="97">
        <f>_xll.qlQuoteValue(P248,_xll.ohTrigger(Trigger,Trigger6M))</f>
        <v>2.1899999999999999E-2</v>
      </c>
      <c r="W248" s="94" t="b">
        <f t="shared" si="19"/>
        <v>1</v>
      </c>
      <c r="X248" s="153">
        <f t="shared" si="20"/>
        <v>-0.19625122267510897</v>
      </c>
      <c r="Y248" s="50" t="b">
        <f>ABS(X248/10000)&lt;=ABS('General Settings'!$D$29)</f>
        <v>1</v>
      </c>
      <c r="AA248" s="50" t="str">
        <f>_xll.qlSwapIndex(,,O248,SettlementDays,Currency,Calendar,FixedLegTenor,FixedLegBDC,FixedLegDayCounter,Index6M,DiscountingCurve,Permanent,Trigger,ObjectOverwrite)</f>
        <v>obj_007f3#0003</v>
      </c>
      <c r="AB248" s="50" t="str">
        <f>_xll.qlVanillaSwapFromSwapIndex(,AA248,R248)</f>
        <v>obj_00951#0004</v>
      </c>
    </row>
    <row r="249" spans="13:28" x14ac:dyDescent="0.2">
      <c r="M249" s="94" t="s">
        <v>162</v>
      </c>
      <c r="N249" s="94" t="s">
        <v>90</v>
      </c>
      <c r="O249" s="94" t="s">
        <v>90</v>
      </c>
      <c r="P249" s="94" t="str">
        <f>Currency&amp;SUBSTITUTE(N249,"Y","F")&amp;O249&amp;QuoteSuffix</f>
        <v>EUR10F10Y_Quote</v>
      </c>
      <c r="Q249" s="122"/>
      <c r="R249" s="106">
        <f>_xll.qlInterestRateIndexFixingDate(AA249,S249)</f>
        <v>45922</v>
      </c>
      <c r="S249" s="106">
        <f>_xll.qlCalendarAdvance(Calendar,SettlementDate,N249,"mf",TRUE,Trigger)</f>
        <v>45924</v>
      </c>
      <c r="T249" s="106">
        <f>_xll.qlInterestRateIndexMaturity(AA249,S249)</f>
        <v>49576</v>
      </c>
      <c r="U249" s="97">
        <f>_xll.qlIndexFixing('6M Monitor'!AA249,R249,TRUE,_xll.ohTrigger(Trigger,Trigger6M))</f>
        <v>2.167750457312137E-2</v>
      </c>
      <c r="V249" s="97">
        <f>_xll.qlQuoteValue(P249,_xll.ohTrigger(Trigger,Trigger6M))</f>
        <v>2.1690000000000001E-2</v>
      </c>
      <c r="W249" s="94" t="b">
        <f t="shared" si="19"/>
        <v>1</v>
      </c>
      <c r="X249" s="153">
        <f t="shared" si="20"/>
        <v>-0.12495426878630922</v>
      </c>
      <c r="Y249" s="50" t="b">
        <f>ABS(X249/10000)&lt;=ABS('General Settings'!$D$29)</f>
        <v>1</v>
      </c>
      <c r="AA249" s="50" t="str">
        <f>_xll.qlSwapIndex(,,O249,SettlementDays,Currency,Calendar,FixedLegTenor,FixedLegBDC,FixedLegDayCounter,Index6M,DiscountingCurve,Permanent,Trigger,ObjectOverwrite)</f>
        <v>obj_007d3#0003</v>
      </c>
      <c r="AB249" s="50" t="str">
        <f>_xll.qlVanillaSwapFromSwapIndex(,AA249,R249)</f>
        <v>obj_00980#0004</v>
      </c>
    </row>
    <row r="250" spans="13:28" x14ac:dyDescent="0.2">
      <c r="M250" s="94" t="s">
        <v>162</v>
      </c>
      <c r="N250" s="94" t="s">
        <v>90</v>
      </c>
      <c r="O250" s="94" t="s">
        <v>116</v>
      </c>
      <c r="P250" s="94" t="str">
        <f>Currency&amp;SUBSTITUTE(N250,"Y","F")&amp;O250&amp;QuoteSuffix</f>
        <v>EUR10F11Y_Quote</v>
      </c>
      <c r="Q250" s="122"/>
      <c r="R250" s="106">
        <f>_xll.qlInterestRateIndexFixingDate(AA250,S250)</f>
        <v>45922</v>
      </c>
      <c r="S250" s="106">
        <f>_xll.qlCalendarAdvance(Calendar,SettlementDate,N250,"mf",TRUE,Trigger)</f>
        <v>45924</v>
      </c>
      <c r="T250" s="106">
        <f>_xll.qlInterestRateIndexMaturity(AA250,S250)</f>
        <v>49942</v>
      </c>
      <c r="U250" s="97">
        <f>_xll.qlIndexFixing('6M Monitor'!AA250,R250,TRUE,_xll.ohTrigger(Trigger,Trigger6M))</f>
        <v>2.1446463601757126E-2</v>
      </c>
      <c r="V250" s="97">
        <f>_xll.qlQuoteValue(P250,_xll.ohTrigger(Trigger,Trigger6M))</f>
        <v>2.146E-2</v>
      </c>
      <c r="W250" s="94" t="b">
        <f t="shared" si="19"/>
        <v>1</v>
      </c>
      <c r="X250" s="153">
        <f t="shared" si="20"/>
        <v>-0.13536398242874198</v>
      </c>
      <c r="Y250" s="50" t="b">
        <f>ABS(X250/10000)&lt;=ABS('General Settings'!$D$29)</f>
        <v>1</v>
      </c>
      <c r="AA250" s="50" t="str">
        <f>_xll.qlSwapIndex(,,O250,SettlementDays,Currency,Calendar,FixedLegTenor,FixedLegBDC,FixedLegDayCounter,Index6M,DiscountingCurve,Permanent,Trigger,ObjectOverwrite)</f>
        <v>obj_00843#0003</v>
      </c>
      <c r="AB250" s="50" t="str">
        <f>_xll.qlVanillaSwapFromSwapIndex(,AA250,R250)</f>
        <v>obj_00974#0004</v>
      </c>
    </row>
    <row r="251" spans="13:28" x14ac:dyDescent="0.2">
      <c r="M251" s="94" t="s">
        <v>162</v>
      </c>
      <c r="N251" s="94" t="s">
        <v>90</v>
      </c>
      <c r="O251" s="94" t="s">
        <v>91</v>
      </c>
      <c r="P251" s="94" t="str">
        <f>Currency&amp;SUBSTITUTE(N251,"Y","F")&amp;O251&amp;QuoteSuffix</f>
        <v>EUR10F12Y_Quote</v>
      </c>
      <c r="Q251" s="122"/>
      <c r="R251" s="106">
        <f>_xll.qlInterestRateIndexFixingDate(AA251,S251)</f>
        <v>45922</v>
      </c>
      <c r="S251" s="106">
        <f>_xll.qlCalendarAdvance(Calendar,SettlementDate,N251,"mf",TRUE,Trigger)</f>
        <v>45924</v>
      </c>
      <c r="T251" s="106">
        <f>_xll.qlInterestRateIndexMaturity(AA251,S251)</f>
        <v>50307</v>
      </c>
      <c r="U251" s="97">
        <f>_xll.qlIndexFixing('6M Monitor'!AA251,R251,TRUE,_xll.ohTrigger(Trigger,Trigger6M))</f>
        <v>2.1194068556276827E-2</v>
      </c>
      <c r="V251" s="97">
        <f>_xll.qlQuoteValue(P251,_xll.ohTrigger(Trigger,Trigger6M))</f>
        <v>2.1219999999999999E-2</v>
      </c>
      <c r="W251" s="94" t="b">
        <f t="shared" si="19"/>
        <v>1</v>
      </c>
      <c r="X251" s="153">
        <f t="shared" si="20"/>
        <v>-0.25931443723172659</v>
      </c>
      <c r="Y251" s="50" t="b">
        <f>ABS(X251/10000)&lt;=ABS('General Settings'!$D$29)</f>
        <v>1</v>
      </c>
      <c r="AA251" s="50" t="str">
        <f>_xll.qlSwapIndex(,,O251,SettlementDays,Currency,Calendar,FixedLegTenor,FixedLegBDC,FixedLegDayCounter,Index6M,DiscountingCurve,Permanent,Trigger,ObjectOverwrite)</f>
        <v>obj_00774#0003</v>
      </c>
      <c r="AB251" s="50" t="str">
        <f>_xll.qlVanillaSwapFromSwapIndex(,AA251,R251)</f>
        <v>obj_008f7#0004</v>
      </c>
    </row>
    <row r="252" spans="13:28" x14ac:dyDescent="0.2">
      <c r="M252" s="94" t="s">
        <v>162</v>
      </c>
      <c r="N252" s="94" t="s">
        <v>90</v>
      </c>
      <c r="O252" s="94" t="s">
        <v>117</v>
      </c>
      <c r="P252" s="94" t="str">
        <f>Currency&amp;SUBSTITUTE(N252,"Y","F")&amp;O252&amp;QuoteSuffix</f>
        <v>EUR10F13Y_Quote</v>
      </c>
      <c r="Q252" s="122"/>
      <c r="R252" s="106">
        <f>_xll.qlInterestRateIndexFixingDate(AA252,S252)</f>
        <v>45922</v>
      </c>
      <c r="S252" s="106">
        <f>_xll.qlCalendarAdvance(Calendar,SettlementDate,N252,"mf",TRUE,Trigger)</f>
        <v>45924</v>
      </c>
      <c r="T252" s="106">
        <f>_xll.qlInterestRateIndexMaturity(AA252,S252)</f>
        <v>50672</v>
      </c>
      <c r="U252" s="97">
        <f>_xll.qlIndexFixing('6M Monitor'!AA252,R252,TRUE,_xll.ohTrigger(Trigger,Trigger6M))</f>
        <v>2.0938115965229379E-2</v>
      </c>
      <c r="V252" s="97">
        <f>_xll.qlQuoteValue(P252,_xll.ohTrigger(Trigger,Trigger6M))</f>
        <v>2.0950000000000003E-2</v>
      </c>
      <c r="W252" s="94" t="b">
        <f t="shared" si="19"/>
        <v>1</v>
      </c>
      <c r="X252" s="153">
        <f t="shared" si="20"/>
        <v>-0.1188403477062408</v>
      </c>
      <c r="Y252" s="50" t="b">
        <f>ABS(X252/10000)&lt;=ABS('General Settings'!$D$29)</f>
        <v>1</v>
      </c>
      <c r="AA252" s="50" t="str">
        <f>_xll.qlSwapIndex(,,O252,SettlementDays,Currency,Calendar,FixedLegTenor,FixedLegBDC,FixedLegDayCounter,Index6M,DiscountingCurve,Permanent,Trigger,ObjectOverwrite)</f>
        <v>obj_007bf#0003</v>
      </c>
      <c r="AB252" s="50" t="str">
        <f>_xll.qlVanillaSwapFromSwapIndex(,AA252,R252)</f>
        <v>obj_0092e#0004</v>
      </c>
    </row>
    <row r="253" spans="13:28" x14ac:dyDescent="0.2">
      <c r="M253" s="94" t="s">
        <v>162</v>
      </c>
      <c r="N253" s="94" t="s">
        <v>90</v>
      </c>
      <c r="O253" s="94" t="s">
        <v>118</v>
      </c>
      <c r="P253" s="94" t="str">
        <f>Currency&amp;SUBSTITUTE(N253,"Y","F")&amp;O253&amp;QuoteSuffix</f>
        <v>EUR10F14Y_Quote</v>
      </c>
      <c r="Q253" s="122"/>
      <c r="R253" s="106">
        <f>_xll.qlInterestRateIndexFixingDate(AA253,S253)</f>
        <v>45922</v>
      </c>
      <c r="S253" s="106">
        <f>_xll.qlCalendarAdvance(Calendar,SettlementDate,N253,"mf",TRUE,Trigger)</f>
        <v>45924</v>
      </c>
      <c r="T253" s="106">
        <f>_xll.qlInterestRateIndexMaturity(AA253,S253)</f>
        <v>51039</v>
      </c>
      <c r="U253" s="97">
        <f>_xll.qlIndexFixing('6M Monitor'!AA253,R253,TRUE,_xll.ohTrigger(Trigger,Trigger6M))</f>
        <v>2.0686415333055062E-2</v>
      </c>
      <c r="V253" s="97">
        <f>_xll.qlQuoteValue(P253,_xll.ohTrigger(Trigger,Trigger6M))</f>
        <v>2.07E-2</v>
      </c>
      <c r="W253" s="94" t="b">
        <f t="shared" si="19"/>
        <v>1</v>
      </c>
      <c r="X253" s="153">
        <f t="shared" si="20"/>
        <v>-0.1358466694493729</v>
      </c>
      <c r="Y253" s="50" t="b">
        <f>ABS(X253/10000)&lt;=ABS('General Settings'!$D$29)</f>
        <v>1</v>
      </c>
      <c r="AA253" s="50" t="str">
        <f>_xll.qlSwapIndex(,,O253,SettlementDays,Currency,Calendar,FixedLegTenor,FixedLegBDC,FixedLegDayCounter,Index6M,DiscountingCurve,Permanent,Trigger,ObjectOverwrite)</f>
        <v>obj_0080c#0003</v>
      </c>
      <c r="AB253" s="50" t="str">
        <f>_xll.qlVanillaSwapFromSwapIndex(,AA253,R253)</f>
        <v>obj_00997#0004</v>
      </c>
    </row>
    <row r="254" spans="13:28" x14ac:dyDescent="0.2">
      <c r="M254" s="94" t="s">
        <v>162</v>
      </c>
      <c r="N254" s="94" t="s">
        <v>90</v>
      </c>
      <c r="O254" s="94" t="s">
        <v>92</v>
      </c>
      <c r="P254" s="94" t="str">
        <f>Currency&amp;SUBSTITUTE(N254,"Y","F")&amp;O254&amp;QuoteSuffix</f>
        <v>EUR10F15Y_Quote</v>
      </c>
      <c r="Q254" s="122"/>
      <c r="R254" s="106">
        <f>_xll.qlInterestRateIndexFixingDate(AA254,S254)</f>
        <v>45922</v>
      </c>
      <c r="S254" s="106">
        <f>_xll.qlCalendarAdvance(Calendar,SettlementDate,N254,"mf",TRUE,Trigger)</f>
        <v>45924</v>
      </c>
      <c r="T254" s="106">
        <f>_xll.qlInterestRateIndexMaturity(AA254,S254)</f>
        <v>51403</v>
      </c>
      <c r="U254" s="97">
        <f>_xll.qlIndexFixing('6M Monitor'!AA254,R254,TRUE,_xll.ohTrigger(Trigger,Trigger6M))</f>
        <v>2.0452442936591892E-2</v>
      </c>
      <c r="V254" s="97">
        <f>_xll.qlQuoteValue(P254,_xll.ohTrigger(Trigger,Trigger6M))</f>
        <v>2.0459999999999999E-2</v>
      </c>
      <c r="W254" s="94" t="b">
        <f t="shared" si="19"/>
        <v>1</v>
      </c>
      <c r="X254" s="153">
        <f t="shared" si="20"/>
        <v>-7.5570634081069399E-2</v>
      </c>
      <c r="Y254" s="50" t="b">
        <f>ABS(X254/10000)&lt;=ABS('General Settings'!$D$29)</f>
        <v>1</v>
      </c>
      <c r="AA254" s="50" t="str">
        <f>_xll.qlSwapIndex(,,O254,SettlementDays,Currency,Calendar,FixedLegTenor,FixedLegBDC,FixedLegDayCounter,Index6M,DiscountingCurve,Permanent,Trigger,ObjectOverwrite)</f>
        <v>obj_00850#0003</v>
      </c>
      <c r="AB254" s="50" t="str">
        <f>_xll.qlVanillaSwapFromSwapIndex(,AA254,R254)</f>
        <v>obj_009bd#0003</v>
      </c>
    </row>
    <row r="255" spans="13:28" x14ac:dyDescent="0.2">
      <c r="M255" s="94" t="s">
        <v>162</v>
      </c>
      <c r="N255" s="94" t="s">
        <v>90</v>
      </c>
      <c r="O255" s="94" t="s">
        <v>93</v>
      </c>
      <c r="P255" s="94" t="str">
        <f>Currency&amp;SUBSTITUTE(N255,"Y","F")&amp;O255&amp;QuoteSuffix</f>
        <v>EUR10F20Y_Quote</v>
      </c>
      <c r="Q255" s="122"/>
      <c r="R255" s="106">
        <f>_xll.qlInterestRateIndexFixingDate(AA255,S255)</f>
        <v>45922</v>
      </c>
      <c r="S255" s="106">
        <f>_xll.qlCalendarAdvance(Calendar,SettlementDate,N255,"mf",TRUE,Trigger)</f>
        <v>45924</v>
      </c>
      <c r="T255" s="106">
        <f>_xll.qlInterestRateIndexMaturity(AA255,S255)</f>
        <v>53230</v>
      </c>
      <c r="U255" s="97">
        <f>_xll.qlIndexFixing('6M Monitor'!AA255,R255,TRUE,_xll.ohTrigger(Trigger,Trigger6M))</f>
        <v>1.9543789651860682E-2</v>
      </c>
      <c r="V255" s="97">
        <f>_xll.qlQuoteValue(P255,_xll.ohTrigger(Trigger,Trigger6M))</f>
        <v>1.9550000000000001E-2</v>
      </c>
      <c r="W255" s="94" t="b">
        <f t="shared" si="19"/>
        <v>1</v>
      </c>
      <c r="X255" s="153">
        <f t="shared" si="20"/>
        <v>-6.2103481393190052E-2</v>
      </c>
      <c r="Y255" s="50" t="b">
        <f>ABS(X255/10000)&lt;=ABS('General Settings'!$D$29)</f>
        <v>1</v>
      </c>
      <c r="AA255" s="50" t="str">
        <f>_xll.qlSwapIndex(,,O255,SettlementDays,Currency,Calendar,FixedLegTenor,FixedLegBDC,FixedLegDayCounter,Index6M,DiscountingCurve,Permanent,Trigger,ObjectOverwrite)</f>
        <v>obj_00775#0003</v>
      </c>
      <c r="AB255" s="50" t="str">
        <f>_xll.qlVanillaSwapFromSwapIndex(,AA255,R255)</f>
        <v>obj_008be#0004</v>
      </c>
    </row>
    <row r="256" spans="13:28" x14ac:dyDescent="0.2">
      <c r="M256" s="94" t="s">
        <v>162</v>
      </c>
      <c r="N256" s="94" t="s">
        <v>90</v>
      </c>
      <c r="O256" s="94" t="s">
        <v>94</v>
      </c>
      <c r="P256" s="94" t="str">
        <f>Currency&amp;SUBSTITUTE(N256,"Y","F")&amp;O256&amp;QuoteSuffix</f>
        <v>EUR10F25Y_Quote</v>
      </c>
      <c r="Q256" s="122"/>
      <c r="R256" s="106">
        <f>_xll.qlInterestRateIndexFixingDate(AA256,S256)</f>
        <v>45922</v>
      </c>
      <c r="S256" s="106">
        <f>_xll.qlCalendarAdvance(Calendar,SettlementDate,N256,"mf",TRUE,Trigger)</f>
        <v>45924</v>
      </c>
      <c r="T256" s="106">
        <f>_xll.qlInterestRateIndexMaturity(AA256,S256)</f>
        <v>55057</v>
      </c>
      <c r="U256" s="97">
        <f>_xll.qlIndexFixing('6M Monitor'!AA256,R256,TRUE,_xll.ohTrigger(Trigger,Trigger6M))</f>
        <v>1.9044178271998665E-2</v>
      </c>
      <c r="V256" s="97">
        <f>_xll.qlQuoteValue(P256,_xll.ohTrigger(Trigger,Trigger6M))</f>
        <v>1.9050000000000001E-2</v>
      </c>
      <c r="W256" s="94" t="b">
        <f t="shared" si="19"/>
        <v>1</v>
      </c>
      <c r="X256" s="153">
        <f t="shared" si="20"/>
        <v>-5.8217280013359018E-2</v>
      </c>
      <c r="Y256" s="50" t="b">
        <f>ABS(X256/10000)&lt;=ABS('General Settings'!$D$29)</f>
        <v>1</v>
      </c>
      <c r="AA256" s="50" t="str">
        <f>_xll.qlSwapIndex(,,O256,SettlementDays,Currency,Calendar,FixedLegTenor,FixedLegBDC,FixedLegDayCounter,Index6M,DiscountingCurve,Permanent,Trigger,ObjectOverwrite)</f>
        <v>obj_007f4#0003</v>
      </c>
      <c r="AB256" s="50" t="str">
        <f>_xll.qlVanillaSwapFromSwapIndex(,AA256,R256)</f>
        <v>obj_00916#0004</v>
      </c>
    </row>
    <row r="257" spans="13:28" x14ac:dyDescent="0.2">
      <c r="M257" s="200" t="s">
        <v>162</v>
      </c>
      <c r="N257" s="200" t="s">
        <v>90</v>
      </c>
      <c r="O257" s="200" t="s">
        <v>96</v>
      </c>
      <c r="P257" s="200" t="str">
        <f>Currency&amp;SUBSTITUTE(N257,"Y","F")&amp;O257&amp;QuoteSuffix</f>
        <v>EUR10F30Y_Quote</v>
      </c>
      <c r="Q257" s="165"/>
      <c r="R257" s="201">
        <f>_xll.qlInterestRateIndexFixingDate(AA257,S257)</f>
        <v>45922</v>
      </c>
      <c r="S257" s="201">
        <f>_xll.qlCalendarAdvance(Calendar,SettlementDate,N257,"mf",TRUE,Trigger)</f>
        <v>45924</v>
      </c>
      <c r="T257" s="201">
        <f>_xll.qlInterestRateIndexMaturity(AA257,S257)</f>
        <v>56881</v>
      </c>
      <c r="U257" s="202">
        <f>_xll.qlIndexFixing('6M Monitor'!AA257,R257,TRUE,_xll.ohTrigger(Trigger,Trigger6M))</f>
        <v>1.863947786834989E-2</v>
      </c>
      <c r="V257" s="202">
        <f>_xll.qlQuoteValue(P257,_xll.ohTrigger(Trigger,Trigger6M))</f>
        <v>1.865E-2</v>
      </c>
      <c r="W257" s="200" t="b">
        <f t="shared" si="19"/>
        <v>1</v>
      </c>
      <c r="X257" s="203">
        <f t="shared" si="20"/>
        <v>-0.10522131650109873</v>
      </c>
      <c r="Y257" s="164" t="b">
        <f>ABS(X257/10000)&lt;=ABS('General Settings'!$D$29)</f>
        <v>1</v>
      </c>
      <c r="AA257" s="50" t="str">
        <f>_xll.qlSwapIndex(,,O257,SettlementDays,Currency,Calendar,FixedLegTenor,FixedLegBDC,FixedLegDayCounter,Index6M,DiscountingCurve,Permanent,Trigger,ObjectOverwrite)</f>
        <v>obj_007a5#0003</v>
      </c>
      <c r="AB257" s="50" t="str">
        <f>_xll.qlVanillaSwapFromSwapIndex(,AA257,R257)</f>
        <v>obj_00964#0004</v>
      </c>
    </row>
    <row r="258" spans="13:28" x14ac:dyDescent="0.2">
      <c r="M258" s="204" t="s">
        <v>162</v>
      </c>
      <c r="N258" s="204" t="s">
        <v>116</v>
      </c>
      <c r="O258" s="204" t="s">
        <v>33</v>
      </c>
      <c r="P258" s="204" t="str">
        <f>Currency&amp;SUBSTITUTE(N258,"Y","F")&amp;O258&amp;QuoteSuffix</f>
        <v>EUR11F1Y_Quote</v>
      </c>
      <c r="Q258" s="169"/>
      <c r="R258" s="205">
        <f>_xll.qlInterestRateIndexFixingDate(AA258,S258)</f>
        <v>46287</v>
      </c>
      <c r="S258" s="205">
        <f>_xll.qlCalendarAdvance(Calendar,SettlementDate,N258,"mf",TRUE,Trigger)</f>
        <v>46289</v>
      </c>
      <c r="T258" s="205">
        <f>_xll.qlInterestRateIndexMaturity(AA258,S258)</f>
        <v>46654</v>
      </c>
      <c r="U258" s="206">
        <f>_xll.qlIndexFixing('6M Monitor'!AA258,R258,TRUE,_xll.ohTrigger(Trigger,Trigger6M))</f>
        <v>2.2306391322493173E-2</v>
      </c>
      <c r="V258" s="206">
        <f>_xll.qlQuoteValue(P258,_xll.ohTrigger(Trigger,Trigger6M))</f>
        <v>2.2269999999999998E-2</v>
      </c>
      <c r="W258" s="204" t="b">
        <f t="shared" si="19"/>
        <v>1</v>
      </c>
      <c r="X258" s="207">
        <f t="shared" si="20"/>
        <v>0.36391322493174727</v>
      </c>
      <c r="Y258" s="149" t="b">
        <f>ABS(X258/10000)&lt;=ABS('General Settings'!$D$29)</f>
        <v>1</v>
      </c>
      <c r="AA258" s="50" t="str">
        <f>_xll.qlSwapIndex(,,O258,SettlementDays,Currency,Calendar,FixedLegTenor,FixedLegBDC,FixedLegDayCounter,Index6M,DiscountingCurve,Permanent,Trigger,ObjectOverwrite)</f>
        <v>obj_0087e#0003</v>
      </c>
      <c r="AB258" s="50" t="str">
        <f>_xll.qlVanillaSwapFromSwapIndex(,AA258,R258)</f>
        <v>obj_009c2#0003</v>
      </c>
    </row>
    <row r="259" spans="13:28" x14ac:dyDescent="0.2">
      <c r="M259" s="94" t="s">
        <v>162</v>
      </c>
      <c r="N259" s="94" t="s">
        <v>116</v>
      </c>
      <c r="O259" s="94" t="s">
        <v>82</v>
      </c>
      <c r="P259" s="94" t="str">
        <f>Currency&amp;SUBSTITUTE(N259,"Y","F")&amp;O259&amp;QuoteSuffix</f>
        <v>EUR11F2Y_Quote</v>
      </c>
      <c r="Q259" s="122"/>
      <c r="R259" s="106">
        <f>_xll.qlInterestRateIndexFixingDate(AA259,S259)</f>
        <v>46287</v>
      </c>
      <c r="S259" s="106">
        <f>_xll.qlCalendarAdvance(Calendar,SettlementDate,N259,"mf",TRUE,Trigger)</f>
        <v>46289</v>
      </c>
      <c r="T259" s="106">
        <f>_xll.qlInterestRateIndexMaturity(AA259,S259)</f>
        <v>47021</v>
      </c>
      <c r="U259" s="97">
        <f>_xll.qlIndexFixing('6M Monitor'!AA259,R259,TRUE,_xll.ohTrigger(Trigger,Trigger6M))</f>
        <v>2.2459120332260944E-2</v>
      </c>
      <c r="V259" s="97">
        <f>_xll.qlQuoteValue(P259,_xll.ohTrigger(Trigger,Trigger6M))</f>
        <v>2.2439999999999998E-2</v>
      </c>
      <c r="W259" s="94" t="b">
        <f t="shared" si="19"/>
        <v>1</v>
      </c>
      <c r="X259" s="153">
        <f t="shared" si="20"/>
        <v>0.19120332260945394</v>
      </c>
      <c r="Y259" s="50" t="b">
        <f>ABS(X259/10000)&lt;=ABS('General Settings'!$D$29)</f>
        <v>1</v>
      </c>
      <c r="AA259" s="50" t="str">
        <f>_xll.qlSwapIndex(,,O259,SettlementDays,Currency,Calendar,FixedLegTenor,FixedLegBDC,FixedLegDayCounter,Index6M,DiscountingCurve,Permanent,Trigger,ObjectOverwrite)</f>
        <v>obj_00776#0003</v>
      </c>
      <c r="AB259" s="50" t="str">
        <f>_xll.qlVanillaSwapFromSwapIndex(,AA259,R259)</f>
        <v>obj_008d9#0004</v>
      </c>
    </row>
    <row r="260" spans="13:28" x14ac:dyDescent="0.2">
      <c r="M260" s="94" t="s">
        <v>162</v>
      </c>
      <c r="N260" s="94" t="s">
        <v>116</v>
      </c>
      <c r="O260" s="94" t="s">
        <v>83</v>
      </c>
      <c r="P260" s="94" t="str">
        <f>Currency&amp;SUBSTITUTE(N260,"Y","F")&amp;O260&amp;QuoteSuffix</f>
        <v>EUR11F3Y_Quote</v>
      </c>
      <c r="Q260" s="122"/>
      <c r="R260" s="106">
        <f>_xll.qlInterestRateIndexFixingDate(AA260,S260)</f>
        <v>46287</v>
      </c>
      <c r="S260" s="106">
        <f>_xll.qlCalendarAdvance(Calendar,SettlementDate,N260,"mf",TRUE,Trigger)</f>
        <v>46289</v>
      </c>
      <c r="T260" s="106">
        <f>_xll.qlInterestRateIndexMaturity(AA260,S260)</f>
        <v>47385</v>
      </c>
      <c r="U260" s="97">
        <f>_xll.qlIndexFixing('6M Monitor'!AA260,R260,TRUE,_xll.ohTrigger(Trigger,Trigger6M))</f>
        <v>2.2492717044975973E-2</v>
      </c>
      <c r="V260" s="97">
        <f>_xll.qlQuoteValue(P260,_xll.ohTrigger(Trigger,Trigger6M))</f>
        <v>2.247E-2</v>
      </c>
      <c r="W260" s="94" t="b">
        <f t="shared" si="19"/>
        <v>1</v>
      </c>
      <c r="X260" s="153">
        <f t="shared" si="20"/>
        <v>0.22717044975972822</v>
      </c>
      <c r="Y260" s="50" t="b">
        <f>ABS(X260/10000)&lt;=ABS('General Settings'!$D$29)</f>
        <v>1</v>
      </c>
      <c r="AA260" s="50" t="str">
        <f>_xll.qlSwapIndex(,,O260,SettlementDays,Currency,Calendar,FixedLegTenor,FixedLegBDC,FixedLegDayCounter,Index6M,DiscountingCurve,Permanent,Trigger,ObjectOverwrite)</f>
        <v>obj_007c0#0003</v>
      </c>
      <c r="AB260" s="50" t="str">
        <f>_xll.qlVanillaSwapFromSwapIndex(,AA260,R260)</f>
        <v>obj_0095a#0004</v>
      </c>
    </row>
    <row r="261" spans="13:28" x14ac:dyDescent="0.2">
      <c r="M261" s="94" t="s">
        <v>162</v>
      </c>
      <c r="N261" s="94" t="s">
        <v>116</v>
      </c>
      <c r="O261" s="94" t="s">
        <v>84</v>
      </c>
      <c r="P261" s="94" t="str">
        <f>Currency&amp;SUBSTITUTE(N261,"Y","F")&amp;O261&amp;QuoteSuffix</f>
        <v>EUR11F4Y_Quote</v>
      </c>
      <c r="Q261" s="122"/>
      <c r="R261" s="106">
        <f>_xll.qlInterestRateIndexFixingDate(AA261,S261)</f>
        <v>46287</v>
      </c>
      <c r="S261" s="106">
        <f>_xll.qlCalendarAdvance(Calendar,SettlementDate,N261,"mf",TRUE,Trigger)</f>
        <v>46289</v>
      </c>
      <c r="T261" s="106">
        <f>_xll.qlInterestRateIndexMaturity(AA261,S261)</f>
        <v>47750</v>
      </c>
      <c r="U261" s="97">
        <f>_xll.qlIndexFixing('6M Monitor'!AA261,R261,TRUE,_xll.ohTrigger(Trigger,Trigger6M))</f>
        <v>2.2470102604665223E-2</v>
      </c>
      <c r="V261" s="97">
        <f>_xll.qlQuoteValue(P261,_xll.ohTrigger(Trigger,Trigger6M))</f>
        <v>2.247E-2</v>
      </c>
      <c r="W261" s="94" t="b">
        <f t="shared" si="19"/>
        <v>1</v>
      </c>
      <c r="X261" s="153">
        <f t="shared" si="20"/>
        <v>1.0260466522249434E-3</v>
      </c>
      <c r="Y261" s="50" t="b">
        <f>ABS(X261/10000)&lt;=ABS('General Settings'!$D$29)</f>
        <v>1</v>
      </c>
      <c r="AA261" s="50" t="str">
        <f>_xll.qlSwapIndex(,,O261,SettlementDays,Currency,Calendar,FixedLegTenor,FixedLegBDC,FixedLegDayCounter,Index6M,DiscountingCurve,Permanent,Trigger,ObjectOverwrite)</f>
        <v>obj_007d4#0003</v>
      </c>
      <c r="AB261" s="50" t="str">
        <f>_xll.qlVanillaSwapFromSwapIndex(,AA261,R261)</f>
        <v>obj_0097a#0004</v>
      </c>
    </row>
    <row r="262" spans="13:28" x14ac:dyDescent="0.2">
      <c r="M262" s="94" t="s">
        <v>162</v>
      </c>
      <c r="N262" s="94" t="s">
        <v>116</v>
      </c>
      <c r="O262" s="94" t="s">
        <v>85</v>
      </c>
      <c r="P262" s="94" t="str">
        <f>Currency&amp;SUBSTITUTE(N262,"Y","F")&amp;O262&amp;QuoteSuffix</f>
        <v>EUR11F5Y_Quote</v>
      </c>
      <c r="Q262" s="122"/>
      <c r="R262" s="106">
        <f>_xll.qlInterestRateIndexFixingDate(AA262,S262)</f>
        <v>46287</v>
      </c>
      <c r="S262" s="106">
        <f>_xll.qlCalendarAdvance(Calendar,SettlementDate,N262,"mf",TRUE,Trigger)</f>
        <v>46289</v>
      </c>
      <c r="T262" s="106">
        <f>_xll.qlInterestRateIndexMaturity(AA262,S262)</f>
        <v>48115</v>
      </c>
      <c r="U262" s="97">
        <f>_xll.qlIndexFixing('6M Monitor'!AA262,R262,TRUE,_xll.ohTrigger(Trigger,Trigger6M))</f>
        <v>2.2394307619414668E-2</v>
      </c>
      <c r="V262" s="97">
        <f>_xll.qlQuoteValue(P262,_xll.ohTrigger(Trigger,Trigger6M))</f>
        <v>2.239E-2</v>
      </c>
      <c r="W262" s="94" t="b">
        <f t="shared" si="19"/>
        <v>1</v>
      </c>
      <c r="X262" s="153">
        <f t="shared" si="20"/>
        <v>4.3076194146673963E-2</v>
      </c>
      <c r="Y262" s="50" t="b">
        <f>ABS(X262/10000)&lt;=ABS('General Settings'!$D$29)</f>
        <v>1</v>
      </c>
      <c r="AA262" s="50" t="str">
        <f>_xll.qlSwapIndex(,,O262,SettlementDays,Currency,Calendar,FixedLegTenor,FixedLegBDC,FixedLegDayCounter,Index6M,DiscountingCurve,Permanent,Trigger,ObjectOverwrite)</f>
        <v>obj_0088a#0003</v>
      </c>
      <c r="AB262" s="50" t="str">
        <f>_xll.qlVanillaSwapFromSwapIndex(,AA262,R262)</f>
        <v>obj_009ab#0003</v>
      </c>
    </row>
    <row r="263" spans="13:28" x14ac:dyDescent="0.2">
      <c r="M263" s="94" t="s">
        <v>162</v>
      </c>
      <c r="N263" s="94" t="s">
        <v>116</v>
      </c>
      <c r="O263" s="94" t="s">
        <v>86</v>
      </c>
      <c r="P263" s="94" t="str">
        <f>Currency&amp;SUBSTITUTE(N263,"Y","F")&amp;O263&amp;QuoteSuffix</f>
        <v>EUR11F6Y_Quote</v>
      </c>
      <c r="Q263" s="122"/>
      <c r="R263" s="106">
        <f>_xll.qlInterestRateIndexFixingDate(AA263,S263)</f>
        <v>46287</v>
      </c>
      <c r="S263" s="106">
        <f>_xll.qlCalendarAdvance(Calendar,SettlementDate,N263,"mf",TRUE,Trigger)</f>
        <v>46289</v>
      </c>
      <c r="T263" s="106">
        <f>_xll.qlInterestRateIndexMaturity(AA263,S263)</f>
        <v>48481</v>
      </c>
      <c r="U263" s="97">
        <f>_xll.qlIndexFixing('6M Monitor'!AA263,R263,TRUE,_xll.ohTrigger(Trigger,Trigger6M))</f>
        <v>2.2282995759694481E-2</v>
      </c>
      <c r="V263" s="97">
        <f>_xll.qlQuoteValue(P263,_xll.ohTrigger(Trigger,Trigger6M))</f>
        <v>2.2290000000000001E-2</v>
      </c>
      <c r="W263" s="94" t="b">
        <f t="shared" si="19"/>
        <v>1</v>
      </c>
      <c r="X263" s="153">
        <f t="shared" si="20"/>
        <v>-7.0042403055199653E-2</v>
      </c>
      <c r="Y263" s="50" t="b">
        <f>ABS(X263/10000)&lt;=ABS('General Settings'!$D$29)</f>
        <v>1</v>
      </c>
      <c r="AA263" s="50" t="str">
        <f>_xll.qlSwapIndex(,,O263,SettlementDays,Currency,Calendar,FixedLegTenor,FixedLegBDC,FixedLegDayCounter,Index6M,DiscountingCurve,Permanent,Trigger,ObjectOverwrite)</f>
        <v>obj_00777#0003</v>
      </c>
      <c r="AB263" s="50" t="str">
        <f>_xll.qlVanillaSwapFromSwapIndex(,AA263,R263)</f>
        <v>obj_008bd#0004</v>
      </c>
    </row>
    <row r="264" spans="13:28" x14ac:dyDescent="0.2">
      <c r="M264" s="94" t="s">
        <v>162</v>
      </c>
      <c r="N264" s="94" t="s">
        <v>116</v>
      </c>
      <c r="O264" s="94" t="s">
        <v>87</v>
      </c>
      <c r="P264" s="94" t="str">
        <f>Currency&amp;SUBSTITUTE(N264,"Y","F")&amp;O264&amp;QuoteSuffix</f>
        <v>EUR11F7Y_Quote</v>
      </c>
      <c r="Q264" s="122"/>
      <c r="R264" s="106">
        <f>_xll.qlInterestRateIndexFixingDate(AA264,S264)</f>
        <v>46287</v>
      </c>
      <c r="S264" s="106">
        <f>_xll.qlCalendarAdvance(Calendar,SettlementDate,N264,"mf",TRUE,Trigger)</f>
        <v>46289</v>
      </c>
      <c r="T264" s="106">
        <f>_xll.qlInterestRateIndexMaturity(AA264,S264)</f>
        <v>48848</v>
      </c>
      <c r="U264" s="97">
        <f>_xll.qlIndexFixing('6M Monitor'!AA264,R264,TRUE,_xll.ohTrigger(Trigger,Trigger6M))</f>
        <v>2.212022934307066E-2</v>
      </c>
      <c r="V264" s="97">
        <f>_xll.qlQuoteValue(P264,_xll.ohTrigger(Trigger,Trigger6M))</f>
        <v>2.214E-2</v>
      </c>
      <c r="W264" s="94" t="b">
        <f t="shared" si="19"/>
        <v>1</v>
      </c>
      <c r="X264" s="153">
        <f t="shared" si="20"/>
        <v>-0.19770656929339603</v>
      </c>
      <c r="Y264" s="50" t="b">
        <f>ABS(X264/10000)&lt;=ABS('General Settings'!$D$29)</f>
        <v>1</v>
      </c>
      <c r="AA264" s="50" t="str">
        <f>_xll.qlSwapIndex(,,O264,SettlementDays,Currency,Calendar,FixedLegTenor,FixedLegBDC,FixedLegDayCounter,Index6M,DiscountingCurve,Permanent,Trigger,ObjectOverwrite)</f>
        <v>obj_007f5#0003</v>
      </c>
      <c r="AB264" s="50" t="str">
        <f>_xll.qlVanillaSwapFromSwapIndex(,AA264,R264)</f>
        <v>obj_00950#0004</v>
      </c>
    </row>
    <row r="265" spans="13:28" x14ac:dyDescent="0.2">
      <c r="M265" s="94" t="s">
        <v>162</v>
      </c>
      <c r="N265" s="94" t="s">
        <v>116</v>
      </c>
      <c r="O265" s="94" t="s">
        <v>88</v>
      </c>
      <c r="P265" s="94" t="str">
        <f>Currency&amp;SUBSTITUTE(N265,"Y","F")&amp;O265&amp;QuoteSuffix</f>
        <v>EUR11F8Y_Quote</v>
      </c>
      <c r="Q265" s="122"/>
      <c r="R265" s="106">
        <f>_xll.qlInterestRateIndexFixingDate(AA265,S265)</f>
        <v>46287</v>
      </c>
      <c r="S265" s="106">
        <f>_xll.qlCalendarAdvance(Calendar,SettlementDate,N265,"mf",TRUE,Trigger)</f>
        <v>46289</v>
      </c>
      <c r="T265" s="106">
        <f>_xll.qlInterestRateIndexMaturity(AA265,S265)</f>
        <v>49212</v>
      </c>
      <c r="U265" s="97">
        <f>_xll.qlIndexFixing('6M Monitor'!AA265,R265,TRUE,_xll.ohTrigger(Trigger,Trigger6M))</f>
        <v>2.1922587462997953E-2</v>
      </c>
      <c r="V265" s="97">
        <f>_xll.qlQuoteValue(P265,_xll.ohTrigger(Trigger,Trigger6M))</f>
        <v>2.1940000000000001E-2</v>
      </c>
      <c r="W265" s="94" t="b">
        <f t="shared" si="19"/>
        <v>1</v>
      </c>
      <c r="X265" s="153">
        <f t="shared" si="20"/>
        <v>-0.17412537002048367</v>
      </c>
      <c r="Y265" s="50" t="b">
        <f>ABS(X265/10000)&lt;=ABS('General Settings'!$D$29)</f>
        <v>1</v>
      </c>
      <c r="AA265" s="50" t="str">
        <f>_xll.qlSwapIndex(,,O265,SettlementDays,Currency,Calendar,FixedLegTenor,FixedLegBDC,FixedLegDayCounter,Index6M,DiscountingCurve,Permanent,Trigger,ObjectOverwrite)</f>
        <v>obj_0081b#0003</v>
      </c>
      <c r="AB265" s="50" t="str">
        <f>_xll.qlVanillaSwapFromSwapIndex(,AA265,R265)</f>
        <v>obj_0095d#0004</v>
      </c>
    </row>
    <row r="266" spans="13:28" x14ac:dyDescent="0.2">
      <c r="M266" s="94" t="s">
        <v>162</v>
      </c>
      <c r="N266" s="94" t="s">
        <v>116</v>
      </c>
      <c r="O266" s="94" t="s">
        <v>89</v>
      </c>
      <c r="P266" s="94" t="str">
        <f>Currency&amp;SUBSTITUTE(N266,"Y","F")&amp;O266&amp;QuoteSuffix</f>
        <v>EUR11F9Y_Quote</v>
      </c>
      <c r="Q266" s="122"/>
      <c r="R266" s="106">
        <f>_xll.qlInterestRateIndexFixingDate(AA266,S266)</f>
        <v>46287</v>
      </c>
      <c r="S266" s="106">
        <f>_xll.qlCalendarAdvance(Calendar,SettlementDate,N266,"mf",TRUE,Trigger)</f>
        <v>46289</v>
      </c>
      <c r="T266" s="106">
        <f>_xll.qlInterestRateIndexMaturity(AA266,S266)</f>
        <v>49576</v>
      </c>
      <c r="U266" s="97">
        <f>_xll.qlIndexFixing('6M Monitor'!AA266,R266,TRUE,_xll.ohTrigger(Trigger,Trigger6M))</f>
        <v>2.1690442885300931E-2</v>
      </c>
      <c r="V266" s="97">
        <f>_xll.qlQuoteValue(P266,_xll.ohTrigger(Trigger,Trigger6M))</f>
        <v>2.1690000000000001E-2</v>
      </c>
      <c r="W266" s="94" t="b">
        <f t="shared" si="19"/>
        <v>1</v>
      </c>
      <c r="X266" s="153">
        <f t="shared" si="20"/>
        <v>4.4288530092959077E-3</v>
      </c>
      <c r="Y266" s="50" t="b">
        <f>ABS(X266/10000)&lt;=ABS('General Settings'!$D$29)</f>
        <v>1</v>
      </c>
      <c r="AA266" s="50" t="str">
        <f>_xll.qlSwapIndex(,,O266,SettlementDays,Currency,Calendar,FixedLegTenor,FixedLegBDC,FixedLegDayCounter,Index6M,DiscountingCurve,Permanent,Trigger,ObjectOverwrite)</f>
        <v>obj_00863#0003</v>
      </c>
      <c r="AB266" s="50" t="str">
        <f>_xll.qlVanillaSwapFromSwapIndex(,AA266,R266)</f>
        <v>obj_009a7#0003</v>
      </c>
    </row>
    <row r="267" spans="13:28" x14ac:dyDescent="0.2">
      <c r="M267" s="94" t="s">
        <v>162</v>
      </c>
      <c r="N267" s="94" t="s">
        <v>116</v>
      </c>
      <c r="O267" s="94" t="s">
        <v>90</v>
      </c>
      <c r="P267" s="94" t="str">
        <f>Currency&amp;SUBSTITUTE(N267,"Y","F")&amp;O267&amp;QuoteSuffix</f>
        <v>EUR11F10Y_Quote</v>
      </c>
      <c r="Q267" s="122"/>
      <c r="R267" s="106">
        <f>_xll.qlInterestRateIndexFixingDate(AA267,S267)</f>
        <v>46287</v>
      </c>
      <c r="S267" s="106">
        <f>_xll.qlCalendarAdvance(Calendar,SettlementDate,N267,"mf",TRUE,Trigger)</f>
        <v>46289</v>
      </c>
      <c r="T267" s="106">
        <f>_xll.qlInterestRateIndexMaturity(AA267,S267)</f>
        <v>49942</v>
      </c>
      <c r="U267" s="97">
        <f>_xll.qlIndexFixing('6M Monitor'!AA267,R267,TRUE,_xll.ohTrigger(Trigger,Trigger6M))</f>
        <v>2.1432389604710445E-2</v>
      </c>
      <c r="V267" s="97">
        <f>_xll.qlQuoteValue(P267,_xll.ohTrigger(Trigger,Trigger6M))</f>
        <v>2.1440000000000001E-2</v>
      </c>
      <c r="W267" s="94" t="b">
        <f t="shared" si="19"/>
        <v>1</v>
      </c>
      <c r="X267" s="153">
        <f t="shared" si="20"/>
        <v>-7.6103952895562044E-2</v>
      </c>
      <c r="Y267" s="50" t="b">
        <f>ABS(X267/10000)&lt;=ABS('General Settings'!$D$29)</f>
        <v>1</v>
      </c>
      <c r="AA267" s="50" t="str">
        <f>_xll.qlSwapIndex(,,O267,SettlementDays,Currency,Calendar,FixedLegTenor,FixedLegBDC,FixedLegDayCounter,Index6M,DiscountingCurve,Permanent,Trigger,ObjectOverwrite)</f>
        <v>obj_00778#0003</v>
      </c>
      <c r="AB267" s="50" t="str">
        <f>_xll.qlVanillaSwapFromSwapIndex(,AA267,R267)</f>
        <v>obj_008ed#0004</v>
      </c>
    </row>
    <row r="268" spans="13:28" x14ac:dyDescent="0.2">
      <c r="M268" s="94" t="s">
        <v>162</v>
      </c>
      <c r="N268" s="94" t="s">
        <v>116</v>
      </c>
      <c r="O268" s="94" t="s">
        <v>116</v>
      </c>
      <c r="P268" s="94" t="str">
        <f>Currency&amp;SUBSTITUTE(N268,"Y","F")&amp;O268&amp;QuoteSuffix</f>
        <v>EUR11F11Y_Quote</v>
      </c>
      <c r="Q268" s="122"/>
      <c r="R268" s="106">
        <f>_xll.qlInterestRateIndexFixingDate(AA268,S268)</f>
        <v>46287</v>
      </c>
      <c r="S268" s="106">
        <f>_xll.qlCalendarAdvance(Calendar,SettlementDate,N268,"mf",TRUE,Trigger)</f>
        <v>46289</v>
      </c>
      <c r="T268" s="106">
        <f>_xll.qlInterestRateIndexMaturity(AA268,S268)</f>
        <v>50307</v>
      </c>
      <c r="U268" s="97">
        <f>_xll.qlIndexFixing('6M Monitor'!AA268,R268,TRUE,_xll.ohTrigger(Trigger,Trigger6M))</f>
        <v>2.1155263257860619E-2</v>
      </c>
      <c r="V268" s="97">
        <f>_xll.qlQuoteValue(P268,_xll.ohTrigger(Trigger,Trigger6M))</f>
        <v>2.1179999999999997E-2</v>
      </c>
      <c r="W268" s="94" t="b">
        <f t="shared" si="19"/>
        <v>1</v>
      </c>
      <c r="X268" s="153">
        <f t="shared" si="20"/>
        <v>-0.24736742139378626</v>
      </c>
      <c r="Y268" s="50" t="b">
        <f>ABS(X268/10000)&lt;=ABS('General Settings'!$D$29)</f>
        <v>1</v>
      </c>
      <c r="AA268" s="50" t="str">
        <f>_xll.qlSwapIndex(,,O268,SettlementDays,Currency,Calendar,FixedLegTenor,FixedLegBDC,FixedLegDayCounter,Index6M,DiscountingCurve,Permanent,Trigger,ObjectOverwrite)</f>
        <v>obj_007c1#0003</v>
      </c>
      <c r="AB268" s="50" t="str">
        <f>_xll.qlVanillaSwapFromSwapIndex(,AA268,R268)</f>
        <v>obj_0094f#0004</v>
      </c>
    </row>
    <row r="269" spans="13:28" x14ac:dyDescent="0.2">
      <c r="M269" s="94" t="s">
        <v>162</v>
      </c>
      <c r="N269" s="94" t="s">
        <v>116</v>
      </c>
      <c r="O269" s="94" t="s">
        <v>91</v>
      </c>
      <c r="P269" s="94" t="str">
        <f>Currency&amp;SUBSTITUTE(N269,"Y","F")&amp;O269&amp;QuoteSuffix</f>
        <v>EUR11F12Y_Quote</v>
      </c>
      <c r="Q269" s="122"/>
      <c r="R269" s="106">
        <f>_xll.qlInterestRateIndexFixingDate(AA269,S269)</f>
        <v>46287</v>
      </c>
      <c r="S269" s="106">
        <f>_xll.qlCalendarAdvance(Calendar,SettlementDate,N269,"mf",TRUE,Trigger)</f>
        <v>46289</v>
      </c>
      <c r="T269" s="106">
        <f>_xll.qlInterestRateIndexMaturity(AA269,S269)</f>
        <v>50672</v>
      </c>
      <c r="U269" s="97">
        <f>_xll.qlIndexFixing('6M Monitor'!AA269,R269,TRUE,_xll.ohTrigger(Trigger,Trigger6M))</f>
        <v>2.0877931939950738E-2</v>
      </c>
      <c r="V269" s="97">
        <f>_xll.qlQuoteValue(P269,_xll.ohTrigger(Trigger,Trigger6M))</f>
        <v>2.0889999999999999E-2</v>
      </c>
      <c r="W269" s="94" t="b">
        <f t="shared" si="19"/>
        <v>1</v>
      </c>
      <c r="X269" s="153">
        <f t="shared" si="20"/>
        <v>-0.12068060049261198</v>
      </c>
      <c r="Y269" s="50" t="b">
        <f>ABS(X269/10000)&lt;=ABS('General Settings'!$D$29)</f>
        <v>1</v>
      </c>
      <c r="AA269" s="50" t="str">
        <f>_xll.qlSwapIndex(,,O269,SettlementDays,Currency,Calendar,FixedLegTenor,FixedLegBDC,FixedLegDayCounter,Index6M,DiscountingCurve,Permanent,Trigger,ObjectOverwrite)</f>
        <v>obj_00831#0003</v>
      </c>
      <c r="AB269" s="50" t="str">
        <f>_xll.qlVanillaSwapFromSwapIndex(,AA269,R269)</f>
        <v>obj_00991#0004</v>
      </c>
    </row>
    <row r="270" spans="13:28" x14ac:dyDescent="0.2">
      <c r="M270" s="94" t="s">
        <v>162</v>
      </c>
      <c r="N270" s="94" t="s">
        <v>116</v>
      </c>
      <c r="O270" s="94" t="s">
        <v>117</v>
      </c>
      <c r="P270" s="94" t="str">
        <f>Currency&amp;SUBSTITUTE(N270,"Y","F")&amp;O270&amp;QuoteSuffix</f>
        <v>EUR11F13Y_Quote</v>
      </c>
      <c r="Q270" s="122"/>
      <c r="R270" s="106">
        <f>_xll.qlInterestRateIndexFixingDate(AA270,S270)</f>
        <v>46287</v>
      </c>
      <c r="S270" s="106">
        <f>_xll.qlCalendarAdvance(Calendar,SettlementDate,N270,"mf",TRUE,Trigger)</f>
        <v>46289</v>
      </c>
      <c r="T270" s="106">
        <f>_xll.qlInterestRateIndexMaturity(AA270,S270)</f>
        <v>51039</v>
      </c>
      <c r="U270" s="97">
        <f>_xll.qlIndexFixing('6M Monitor'!AA270,R270,TRUE,_xll.ohTrigger(Trigger,Trigger6M))</f>
        <v>2.0608150454804644E-2</v>
      </c>
      <c r="V270" s="97">
        <f>_xll.qlQuoteValue(P270,_xll.ohTrigger(Trigger,Trigger6M))</f>
        <v>2.061E-2</v>
      </c>
      <c r="W270" s="94" t="b">
        <f t="shared" si="19"/>
        <v>1</v>
      </c>
      <c r="X270" s="153">
        <f t="shared" si="20"/>
        <v>-1.8495451953558228E-2</v>
      </c>
      <c r="Y270" s="50" t="b">
        <f>ABS(X270/10000)&lt;=ABS('General Settings'!$D$29)</f>
        <v>1</v>
      </c>
      <c r="AA270" s="50" t="str">
        <f>_xll.qlSwapIndex(,,O270,SettlementDays,Currency,Calendar,FixedLegTenor,FixedLegBDC,FixedLegDayCounter,Index6M,DiscountingCurve,Permanent,Trigger,ObjectOverwrite)</f>
        <v>obj_0086b#0003</v>
      </c>
      <c r="AB270" s="50" t="str">
        <f>_xll.qlVanillaSwapFromSwapIndex(,AA270,R270)</f>
        <v>obj_009a6#0003</v>
      </c>
    </row>
    <row r="271" spans="13:28" x14ac:dyDescent="0.2">
      <c r="M271" s="94" t="s">
        <v>162</v>
      </c>
      <c r="N271" s="94" t="s">
        <v>116</v>
      </c>
      <c r="O271" s="94" t="s">
        <v>118</v>
      </c>
      <c r="P271" s="94" t="str">
        <f>Currency&amp;SUBSTITUTE(N271,"Y","F")&amp;O271&amp;QuoteSuffix</f>
        <v>EUR11F14Y_Quote</v>
      </c>
      <c r="Q271" s="122"/>
      <c r="R271" s="106">
        <f>_xll.qlInterestRateIndexFixingDate(AA271,S271)</f>
        <v>46287</v>
      </c>
      <c r="S271" s="106">
        <f>_xll.qlCalendarAdvance(Calendar,SettlementDate,N271,"mf",TRUE,Trigger)</f>
        <v>46289</v>
      </c>
      <c r="T271" s="106">
        <f>_xll.qlInterestRateIndexMaturity(AA271,S271)</f>
        <v>51403</v>
      </c>
      <c r="U271" s="97">
        <f>_xll.qlIndexFixing('6M Monitor'!AA271,R271,TRUE,_xll.ohTrigger(Trigger,Trigger6M))</f>
        <v>2.0359737275593127E-2</v>
      </c>
      <c r="V271" s="97">
        <f>_xll.qlQuoteValue(P271,_xll.ohTrigger(Trigger,Trigger6M))</f>
        <v>2.0369999999999999E-2</v>
      </c>
      <c r="W271" s="94" t="b">
        <f t="shared" ref="W271:W334" si="21">NOT(ISERROR(V271))</f>
        <v>1</v>
      </c>
      <c r="X271" s="153">
        <f t="shared" ref="X271:X334" si="22">(U271-V271)*10000</f>
        <v>-0.10262724406871759</v>
      </c>
      <c r="Y271" s="50" t="b">
        <f>ABS(X271/10000)&lt;=ABS('General Settings'!$D$29)</f>
        <v>1</v>
      </c>
      <c r="AA271" s="50" t="str">
        <f>_xll.qlSwapIndex(,,O271,SettlementDays,Currency,Calendar,FixedLegTenor,FixedLegBDC,FixedLegDayCounter,Index6M,DiscountingCurve,Permanent,Trigger,ObjectOverwrite)</f>
        <v>obj_00779#0003</v>
      </c>
      <c r="AB271" s="50" t="str">
        <f>_xll.qlVanillaSwapFromSwapIndex(,AA271,R271)</f>
        <v>obj_0090d#0004</v>
      </c>
    </row>
    <row r="272" spans="13:28" x14ac:dyDescent="0.2">
      <c r="M272" s="94" t="s">
        <v>162</v>
      </c>
      <c r="N272" s="94" t="s">
        <v>116</v>
      </c>
      <c r="O272" s="94" t="s">
        <v>92</v>
      </c>
      <c r="P272" s="94" t="str">
        <f>Currency&amp;SUBSTITUTE(N272,"Y","F")&amp;O272&amp;QuoteSuffix</f>
        <v>EUR11F15Y_Quote</v>
      </c>
      <c r="Q272" s="122"/>
      <c r="R272" s="106">
        <f>_xll.qlInterestRateIndexFixingDate(AA272,S272)</f>
        <v>46287</v>
      </c>
      <c r="S272" s="106">
        <f>_xll.qlCalendarAdvance(Calendar,SettlementDate,N272,"mf",TRUE,Trigger)</f>
        <v>46289</v>
      </c>
      <c r="T272" s="106">
        <f>_xll.qlInterestRateIndexMaturity(AA272,S272)</f>
        <v>51768</v>
      </c>
      <c r="U272" s="97">
        <f>_xll.qlIndexFixing('6M Monitor'!AA272,R272,TRUE,_xll.ohTrigger(Trigger,Trigger6M))</f>
        <v>2.0126544054459811E-2</v>
      </c>
      <c r="V272" s="97">
        <f>_xll.qlQuoteValue(P272,_xll.ohTrigger(Trigger,Trigger6M))</f>
        <v>2.0129999999999999E-2</v>
      </c>
      <c r="W272" s="94" t="b">
        <f t="shared" si="21"/>
        <v>1</v>
      </c>
      <c r="X272" s="153">
        <f t="shared" si="22"/>
        <v>-3.4559455401872441E-2</v>
      </c>
      <c r="Y272" s="50" t="b">
        <f>ABS(X272/10000)&lt;=ABS('General Settings'!$D$29)</f>
        <v>1</v>
      </c>
      <c r="AA272" s="50" t="str">
        <f>_xll.qlSwapIndex(,,O272,SettlementDays,Currency,Calendar,FixedLegTenor,FixedLegBDC,FixedLegDayCounter,Index6M,DiscountingCurve,Permanent,Trigger,ObjectOverwrite)</f>
        <v>obj_007f6#0003</v>
      </c>
      <c r="AB272" s="50" t="str">
        <f>_xll.qlVanillaSwapFromSwapIndex(,AA272,R272)</f>
        <v>obj_0094c#0004</v>
      </c>
    </row>
    <row r="273" spans="13:28" x14ac:dyDescent="0.2">
      <c r="M273" s="94" t="s">
        <v>162</v>
      </c>
      <c r="N273" s="94" t="s">
        <v>116</v>
      </c>
      <c r="O273" s="94" t="s">
        <v>93</v>
      </c>
      <c r="P273" s="94" t="str">
        <f>Currency&amp;SUBSTITUTE(N273,"Y","F")&amp;O273&amp;QuoteSuffix</f>
        <v>EUR11F20Y_Quote</v>
      </c>
      <c r="Q273" s="122"/>
      <c r="R273" s="106">
        <f>_xll.qlInterestRateIndexFixingDate(AA273,S273)</f>
        <v>46287</v>
      </c>
      <c r="S273" s="106">
        <f>_xll.qlCalendarAdvance(Calendar,SettlementDate,N273,"mf",TRUE,Trigger)</f>
        <v>46289</v>
      </c>
      <c r="T273" s="106">
        <f>_xll.qlInterestRateIndexMaturity(AA273,S273)</f>
        <v>53594</v>
      </c>
      <c r="U273" s="97">
        <f>_xll.qlIndexFixing('6M Monitor'!AA273,R273,TRUE,_xll.ohTrigger(Trigger,Trigger6M))</f>
        <v>1.9292580907186569E-2</v>
      </c>
      <c r="V273" s="97">
        <f>_xll.qlQuoteValue(P273,_xll.ohTrigger(Trigger,Trigger6M))</f>
        <v>1.9300000000000001E-2</v>
      </c>
      <c r="W273" s="94" t="b">
        <f t="shared" si="21"/>
        <v>1</v>
      </c>
      <c r="X273" s="153">
        <f t="shared" si="22"/>
        <v>-7.4190928134321155E-2</v>
      </c>
      <c r="Y273" s="50" t="b">
        <f>ABS(X273/10000)&lt;=ABS('General Settings'!$D$29)</f>
        <v>1</v>
      </c>
      <c r="AA273" s="50" t="str">
        <f>_xll.qlSwapIndex(,,O273,SettlementDays,Currency,Calendar,FixedLegTenor,FixedLegBDC,FixedLegDayCounter,Index6M,DiscountingCurve,Permanent,Trigger,ObjectOverwrite)</f>
        <v>obj_0080d#0003</v>
      </c>
      <c r="AB273" s="50" t="str">
        <f>_xll.qlVanillaSwapFromSwapIndex(,AA273,R273)</f>
        <v>obj_00970#0004</v>
      </c>
    </row>
    <row r="274" spans="13:28" x14ac:dyDescent="0.2">
      <c r="M274" s="94" t="s">
        <v>162</v>
      </c>
      <c r="N274" s="94" t="s">
        <v>116</v>
      </c>
      <c r="O274" s="94" t="s">
        <v>94</v>
      </c>
      <c r="P274" s="94" t="str">
        <f>Currency&amp;SUBSTITUTE(N274,"Y","F")&amp;O274&amp;QuoteSuffix</f>
        <v>EUR11F25Y_Quote</v>
      </c>
      <c r="Q274" s="122"/>
      <c r="R274" s="106">
        <f>_xll.qlInterestRateIndexFixingDate(AA274,S274)</f>
        <v>46287</v>
      </c>
      <c r="S274" s="106">
        <f>_xll.qlCalendarAdvance(Calendar,SettlementDate,N274,"mf",TRUE,Trigger)</f>
        <v>46289</v>
      </c>
      <c r="T274" s="106">
        <f>_xll.qlInterestRateIndexMaturity(AA274,S274)</f>
        <v>55421</v>
      </c>
      <c r="U274" s="97">
        <f>_xll.qlIndexFixing('6M Monitor'!AA274,R274,TRUE,_xll.ohTrigger(Trigger,Trigger6M))</f>
        <v>1.8822727518899091E-2</v>
      </c>
      <c r="V274" s="97">
        <f>_xll.qlQuoteValue(P274,_xll.ohTrigger(Trigger,Trigger6M))</f>
        <v>1.883E-2</v>
      </c>
      <c r="W274" s="94" t="b">
        <f t="shared" si="21"/>
        <v>1</v>
      </c>
      <c r="X274" s="153">
        <f t="shared" si="22"/>
        <v>-7.2724811009082513E-2</v>
      </c>
      <c r="Y274" s="50" t="b">
        <f>ABS(X274/10000)&lt;=ABS('General Settings'!$D$29)</f>
        <v>1</v>
      </c>
      <c r="AA274" s="50" t="str">
        <f>_xll.qlSwapIndex(,,O274,SettlementDays,Currency,Calendar,FixedLegTenor,FixedLegBDC,FixedLegDayCounter,Index6M,DiscountingCurve,Permanent,Trigger,ObjectOverwrite)</f>
        <v>obj_00873#0003</v>
      </c>
      <c r="AB274" s="50" t="str">
        <f>_xll.qlVanillaSwapFromSwapIndex(,AA274,R274)</f>
        <v>obj_009c7#0003</v>
      </c>
    </row>
    <row r="275" spans="13:28" x14ac:dyDescent="0.2">
      <c r="M275" s="200" t="s">
        <v>162</v>
      </c>
      <c r="N275" s="200" t="s">
        <v>116</v>
      </c>
      <c r="O275" s="200" t="s">
        <v>96</v>
      </c>
      <c r="P275" s="200" t="str">
        <f>Currency&amp;SUBSTITUTE(N275,"Y","F")&amp;O275&amp;QuoteSuffix</f>
        <v>EUR11F30Y_Quote</v>
      </c>
      <c r="Q275" s="165"/>
      <c r="R275" s="201">
        <f>_xll.qlInterestRateIndexFixingDate(AA275,S275)</f>
        <v>46287</v>
      </c>
      <c r="S275" s="201">
        <f>_xll.qlCalendarAdvance(Calendar,SettlementDate,N275,"mf",TRUE,Trigger)</f>
        <v>46289</v>
      </c>
      <c r="T275" s="201">
        <f>_xll.qlInterestRateIndexMaturity(AA275,S275)</f>
        <v>57248</v>
      </c>
      <c r="U275" s="202">
        <f>_xll.qlIndexFixing('6M Monitor'!AA275,R275,TRUE,_xll.ohTrigger(Trigger,Trigger6M))</f>
        <v>1.844770059263813E-2</v>
      </c>
      <c r="V275" s="202">
        <f>_xll.qlQuoteValue(P275,_xll.ohTrigger(Trigger,Trigger6M))</f>
        <v>1.8450000000000001E-2</v>
      </c>
      <c r="W275" s="200" t="b">
        <f t="shared" si="21"/>
        <v>1</v>
      </c>
      <c r="X275" s="203">
        <f t="shared" si="22"/>
        <v>-2.2994073618706756E-2</v>
      </c>
      <c r="Y275" s="164" t="b">
        <f>ABS(X275/10000)&lt;=ABS('General Settings'!$D$29)</f>
        <v>1</v>
      </c>
      <c r="AA275" s="50" t="str">
        <f>_xll.qlSwapIndex(,,O275,SettlementDays,Currency,Calendar,FixedLegTenor,FixedLegBDC,FixedLegDayCounter,Index6M,DiscountingCurve,Permanent,Trigger,ObjectOverwrite)</f>
        <v>obj_0077a#0003</v>
      </c>
      <c r="AB275" s="50" t="str">
        <f>_xll.qlVanillaSwapFromSwapIndex(,AA275,R275)</f>
        <v>obj_008d3#0004</v>
      </c>
    </row>
    <row r="276" spans="13:28" x14ac:dyDescent="0.2">
      <c r="M276" s="204" t="s">
        <v>162</v>
      </c>
      <c r="N276" s="204" t="s">
        <v>91</v>
      </c>
      <c r="O276" s="204" t="s">
        <v>33</v>
      </c>
      <c r="P276" s="204" t="str">
        <f>Currency&amp;SUBSTITUTE(N276,"Y","F")&amp;O276&amp;QuoteSuffix</f>
        <v>EUR12F1Y_Quote</v>
      </c>
      <c r="Q276" s="169"/>
      <c r="R276" s="205">
        <f>_xll.qlInterestRateIndexFixingDate(AA276,S276)</f>
        <v>46652</v>
      </c>
      <c r="S276" s="205">
        <f>_xll.qlCalendarAdvance(Calendar,SettlementDate,N276,"mf",TRUE,Trigger)</f>
        <v>46654</v>
      </c>
      <c r="T276" s="205">
        <f>_xll.qlInterestRateIndexMaturity(AA276,S276)</f>
        <v>47021</v>
      </c>
      <c r="U276" s="206">
        <f>_xll.qlIndexFixing('6M Monitor'!AA276,R276,TRUE,_xll.ohTrigger(Trigger,Trigger6M))</f>
        <v>2.2614665169126826E-2</v>
      </c>
      <c r="V276" s="206">
        <f>_xll.qlQuoteValue(P276,_xll.ohTrigger(Trigger,Trigger6M))</f>
        <v>2.2620000000000001E-2</v>
      </c>
      <c r="W276" s="204" t="b">
        <f t="shared" si="21"/>
        <v>1</v>
      </c>
      <c r="X276" s="207">
        <f t="shared" si="22"/>
        <v>-5.3348308731750171E-2</v>
      </c>
      <c r="Y276" s="149" t="b">
        <f>ABS(X276/10000)&lt;=ABS('General Settings'!$D$29)</f>
        <v>1</v>
      </c>
      <c r="AA276" s="50" t="str">
        <f>_xll.qlSwapIndex(,,O276,SettlementDays,Currency,Calendar,FixedLegTenor,FixedLegBDC,FixedLegDayCounter,Index6M,DiscountingCurve,Permanent,Trigger,ObjectOverwrite)</f>
        <v>obj_007f7#0003</v>
      </c>
      <c r="AB276" s="50" t="str">
        <f>_xll.qlVanillaSwapFromSwapIndex(,AA276,R276)</f>
        <v>obj_00923#0004</v>
      </c>
    </row>
    <row r="277" spans="13:28" x14ac:dyDescent="0.2">
      <c r="M277" s="94" t="s">
        <v>162</v>
      </c>
      <c r="N277" s="94" t="s">
        <v>91</v>
      </c>
      <c r="O277" s="94" t="s">
        <v>82</v>
      </c>
      <c r="P277" s="94" t="str">
        <f>Currency&amp;SUBSTITUTE(N277,"Y","F")&amp;O277&amp;QuoteSuffix</f>
        <v>EUR12F2Y_Quote</v>
      </c>
      <c r="Q277" s="122"/>
      <c r="R277" s="106">
        <f>_xll.qlInterestRateIndexFixingDate(AA277,S277)</f>
        <v>46652</v>
      </c>
      <c r="S277" s="106">
        <f>_xll.qlCalendarAdvance(Calendar,SettlementDate,N277,"mf",TRUE,Trigger)</f>
        <v>46654</v>
      </c>
      <c r="T277" s="106">
        <f>_xll.qlInterestRateIndexMaturity(AA277,S277)</f>
        <v>47385</v>
      </c>
      <c r="U277" s="97">
        <f>_xll.qlIndexFixing('6M Monitor'!AA277,R277,TRUE,_xll.ohTrigger(Trigger,Trigger6M))</f>
        <v>2.2588860735315849E-2</v>
      </c>
      <c r="V277" s="97">
        <f>_xll.qlQuoteValue(P277,_xll.ohTrigger(Trigger,Trigger6M))</f>
        <v>2.2579999999999999E-2</v>
      </c>
      <c r="W277" s="94" t="b">
        <f t="shared" si="21"/>
        <v>1</v>
      </c>
      <c r="X277" s="153">
        <f t="shared" si="22"/>
        <v>8.8607353158492996E-2</v>
      </c>
      <c r="Y277" s="50" t="b">
        <f>ABS(X277/10000)&lt;=ABS('General Settings'!$D$29)</f>
        <v>1</v>
      </c>
      <c r="AA277" s="50" t="str">
        <f>_xll.qlSwapIndex(,,O277,SettlementDays,Currency,Calendar,FixedLegTenor,FixedLegBDC,FixedLegDayCounter,Index6M,DiscountingCurve,Permanent,Trigger,ObjectOverwrite)</f>
        <v>obj_007a6#0003</v>
      </c>
      <c r="AB277" s="50" t="str">
        <f>_xll.qlVanillaSwapFromSwapIndex(,AA277,R277)</f>
        <v>obj_00982#0004</v>
      </c>
    </row>
    <row r="278" spans="13:28" x14ac:dyDescent="0.2">
      <c r="M278" s="94" t="s">
        <v>162</v>
      </c>
      <c r="N278" s="94" t="s">
        <v>91</v>
      </c>
      <c r="O278" s="94" t="s">
        <v>83</v>
      </c>
      <c r="P278" s="94" t="str">
        <f>Currency&amp;SUBSTITUTE(N278,"Y","F")&amp;O278&amp;QuoteSuffix</f>
        <v>EUR12F3Y_Quote</v>
      </c>
      <c r="Q278" s="122"/>
      <c r="R278" s="106">
        <f>_xll.qlInterestRateIndexFixingDate(AA278,S278)</f>
        <v>46652</v>
      </c>
      <c r="S278" s="106">
        <f>_xll.qlCalendarAdvance(Calendar,SettlementDate,N278,"mf",TRUE,Trigger)</f>
        <v>46654</v>
      </c>
      <c r="T278" s="106">
        <f>_xll.qlInterestRateIndexMaturity(AA278,S278)</f>
        <v>47750</v>
      </c>
      <c r="U278" s="97">
        <f>_xll.qlIndexFixing('6M Monitor'!AA278,R278,TRUE,_xll.ohTrigger(Trigger,Trigger6M))</f>
        <v>2.2527011433251126E-2</v>
      </c>
      <c r="V278" s="97">
        <f>_xll.qlQuoteValue(P278,_xll.ohTrigger(Trigger,Trigger6M))</f>
        <v>2.2540000000000001E-2</v>
      </c>
      <c r="W278" s="94" t="b">
        <f t="shared" si="21"/>
        <v>1</v>
      </c>
      <c r="X278" s="153">
        <f t="shared" si="22"/>
        <v>-0.12988566748875496</v>
      </c>
      <c r="Y278" s="50" t="b">
        <f>ABS(X278/10000)&lt;=ABS('General Settings'!$D$29)</f>
        <v>1</v>
      </c>
      <c r="AA278" s="50" t="str">
        <f>_xll.qlSwapIndex(,,O278,SettlementDays,Currency,Calendar,FixedLegTenor,FixedLegBDC,FixedLegDayCounter,Index6M,DiscountingCurve,Permanent,Trigger,ObjectOverwrite)</f>
        <v>obj_00861#0003</v>
      </c>
      <c r="AB278" s="50" t="str">
        <f>_xll.qlVanillaSwapFromSwapIndex(,AA278,R278)</f>
        <v>obj_008ae#0004</v>
      </c>
    </row>
    <row r="279" spans="13:28" x14ac:dyDescent="0.2">
      <c r="M279" s="94" t="s">
        <v>162</v>
      </c>
      <c r="N279" s="94" t="s">
        <v>91</v>
      </c>
      <c r="O279" s="94" t="s">
        <v>84</v>
      </c>
      <c r="P279" s="94" t="str">
        <f>Currency&amp;SUBSTITUTE(N279,"Y","F")&amp;O279&amp;QuoteSuffix</f>
        <v>EUR12F4Y_Quote</v>
      </c>
      <c r="Q279" s="122"/>
      <c r="R279" s="106">
        <f>_xll.qlInterestRateIndexFixingDate(AA279,S279)</f>
        <v>46652</v>
      </c>
      <c r="S279" s="106">
        <f>_xll.qlCalendarAdvance(Calendar,SettlementDate,N279,"mf",TRUE,Trigger)</f>
        <v>46654</v>
      </c>
      <c r="T279" s="106">
        <f>_xll.qlInterestRateIndexMaturity(AA279,S279)</f>
        <v>48115</v>
      </c>
      <c r="U279" s="97">
        <f>_xll.qlIndexFixing('6M Monitor'!AA279,R279,TRUE,_xll.ohTrigger(Trigger,Trigger6M))</f>
        <v>2.2417467427278914E-2</v>
      </c>
      <c r="V279" s="97">
        <f>_xll.qlQuoteValue(P279,_xll.ohTrigger(Trigger,Trigger6M))</f>
        <v>2.2419999999999999E-2</v>
      </c>
      <c r="W279" s="94" t="b">
        <f t="shared" si="21"/>
        <v>1</v>
      </c>
      <c r="X279" s="153">
        <f t="shared" si="22"/>
        <v>-2.5325727210853688E-2</v>
      </c>
      <c r="Y279" s="50" t="b">
        <f>ABS(X279/10000)&lt;=ABS('General Settings'!$D$29)</f>
        <v>1</v>
      </c>
      <c r="AA279" s="50" t="str">
        <f>_xll.qlSwapIndex(,,O279,SettlementDays,Currency,Calendar,FixedLegTenor,FixedLegBDC,FixedLegDayCounter,Index6M,DiscountingCurve,Permanent,Trigger,ObjectOverwrite)</f>
        <v>obj_0077b#0003</v>
      </c>
      <c r="AB279" s="50" t="str">
        <f>_xll.qlVanillaSwapFromSwapIndex(,AA279,R279)</f>
        <v>obj_008f1#0004</v>
      </c>
    </row>
    <row r="280" spans="13:28" x14ac:dyDescent="0.2">
      <c r="M280" s="94" t="s">
        <v>162</v>
      </c>
      <c r="N280" s="94" t="s">
        <v>91</v>
      </c>
      <c r="O280" s="94" t="s">
        <v>85</v>
      </c>
      <c r="P280" s="94" t="str">
        <f>Currency&amp;SUBSTITUTE(N280,"Y","F")&amp;O280&amp;QuoteSuffix</f>
        <v>EUR12F5Y_Quote</v>
      </c>
      <c r="Q280" s="122"/>
      <c r="R280" s="106">
        <f>_xll.qlInterestRateIndexFixingDate(AA280,S280)</f>
        <v>46652</v>
      </c>
      <c r="S280" s="106">
        <f>_xll.qlCalendarAdvance(Calendar,SettlementDate,N280,"mf",TRUE,Trigger)</f>
        <v>46654</v>
      </c>
      <c r="T280" s="106">
        <f>_xll.qlInterestRateIndexMaturity(AA280,S280)</f>
        <v>48481</v>
      </c>
      <c r="U280" s="97">
        <f>_xll.qlIndexFixing('6M Monitor'!AA280,R280,TRUE,_xll.ohTrigger(Trigger,Trigger6M))</f>
        <v>2.2278014500251856E-2</v>
      </c>
      <c r="V280" s="97">
        <f>_xll.qlQuoteValue(P280,_xll.ohTrigger(Trigger,Trigger6M))</f>
        <v>2.23E-2</v>
      </c>
      <c r="W280" s="94" t="b">
        <f t="shared" si="21"/>
        <v>1</v>
      </c>
      <c r="X280" s="153">
        <f t="shared" si="22"/>
        <v>-0.21985499748144316</v>
      </c>
      <c r="Y280" s="50" t="b">
        <f>ABS(X280/10000)&lt;=ABS('General Settings'!$D$29)</f>
        <v>1</v>
      </c>
      <c r="AA280" s="50" t="str">
        <f>_xll.qlSwapIndex(,,O280,SettlementDays,Currency,Calendar,FixedLegTenor,FixedLegBDC,FixedLegDayCounter,Index6M,DiscountingCurve,Permanent,Trigger,ObjectOverwrite)</f>
        <v>obj_007c2#0003</v>
      </c>
      <c r="AB280" s="50" t="str">
        <f>_xll.qlVanillaSwapFromSwapIndex(,AA280,R280)</f>
        <v>obj_0094a#0004</v>
      </c>
    </row>
    <row r="281" spans="13:28" x14ac:dyDescent="0.2">
      <c r="M281" s="94" t="s">
        <v>162</v>
      </c>
      <c r="N281" s="94" t="s">
        <v>91</v>
      </c>
      <c r="O281" s="94" t="s">
        <v>86</v>
      </c>
      <c r="P281" s="94" t="str">
        <f>Currency&amp;SUBSTITUTE(N281,"Y","F")&amp;O281&amp;QuoteSuffix</f>
        <v>EUR12F6Y_Quote</v>
      </c>
      <c r="Q281" s="122"/>
      <c r="R281" s="106">
        <f>_xll.qlInterestRateIndexFixingDate(AA281,S281)</f>
        <v>46652</v>
      </c>
      <c r="S281" s="106">
        <f>_xll.qlCalendarAdvance(Calendar,SettlementDate,N281,"mf",TRUE,Trigger)</f>
        <v>46654</v>
      </c>
      <c r="T281" s="106">
        <f>_xll.qlInterestRateIndexMaturity(AA281,S281)</f>
        <v>48848</v>
      </c>
      <c r="U281" s="97">
        <f>_xll.qlIndexFixing('6M Monitor'!AA281,R281,TRUE,_xll.ohTrigger(Trigger,Trigger6M))</f>
        <v>2.2086892940249785E-2</v>
      </c>
      <c r="V281" s="97">
        <f>_xll.qlQuoteValue(P281,_xll.ohTrigger(Trigger,Trigger6M))</f>
        <v>2.2120000000000001E-2</v>
      </c>
      <c r="W281" s="94" t="b">
        <f t="shared" si="21"/>
        <v>1</v>
      </c>
      <c r="X281" s="153">
        <f t="shared" si="22"/>
        <v>-0.33107059750216161</v>
      </c>
      <c r="Y281" s="50" t="b">
        <f>ABS(X281/10000)&lt;=ABS('General Settings'!$D$29)</f>
        <v>1</v>
      </c>
      <c r="AA281" s="50" t="str">
        <f>_xll.qlSwapIndex(,,O281,SettlementDays,Currency,Calendar,FixedLegTenor,FixedLegBDC,FixedLegDayCounter,Index6M,DiscountingCurve,Permanent,Trigger,ObjectOverwrite)</f>
        <v>obj_007d5#0003</v>
      </c>
      <c r="AB281" s="50" t="str">
        <f>_xll.qlVanillaSwapFromSwapIndex(,AA281,R281)</f>
        <v>obj_0096f#0004</v>
      </c>
    </row>
    <row r="282" spans="13:28" x14ac:dyDescent="0.2">
      <c r="M282" s="94" t="s">
        <v>162</v>
      </c>
      <c r="N282" s="94" t="s">
        <v>91</v>
      </c>
      <c r="O282" s="94" t="s">
        <v>87</v>
      </c>
      <c r="P282" s="94" t="str">
        <f>Currency&amp;SUBSTITUTE(N282,"Y","F")&amp;O282&amp;QuoteSuffix</f>
        <v>EUR12F7Y_Quote</v>
      </c>
      <c r="Q282" s="122"/>
      <c r="R282" s="106">
        <f>_xll.qlInterestRateIndexFixingDate(AA282,S282)</f>
        <v>46652</v>
      </c>
      <c r="S282" s="106">
        <f>_xll.qlCalendarAdvance(Calendar,SettlementDate,N282,"mf",TRUE,Trigger)</f>
        <v>46654</v>
      </c>
      <c r="T282" s="106">
        <f>_xll.qlInterestRateIndexMaturity(AA282,S282)</f>
        <v>49212</v>
      </c>
      <c r="U282" s="97">
        <f>_xll.qlIndexFixing('6M Monitor'!AA282,R282,TRUE,_xll.ohTrigger(Trigger,Trigger6M))</f>
        <v>2.1863062264104071E-2</v>
      </c>
      <c r="V282" s="97">
        <f>_xll.qlQuoteValue(P282,_xll.ohTrigger(Trigger,Trigger6M))</f>
        <v>2.189E-2</v>
      </c>
      <c r="W282" s="94" t="b">
        <f t="shared" si="21"/>
        <v>1</v>
      </c>
      <c r="X282" s="153">
        <f t="shared" si="22"/>
        <v>-0.26937735895928711</v>
      </c>
      <c r="Y282" s="50" t="b">
        <f>ABS(X282/10000)&lt;=ABS('General Settings'!$D$29)</f>
        <v>1</v>
      </c>
      <c r="AA282" s="50" t="str">
        <f>_xll.qlSwapIndex(,,O282,SettlementDays,Currency,Calendar,FixedLegTenor,FixedLegBDC,FixedLegDayCounter,Index6M,DiscountingCurve,Permanent,Trigger,ObjectOverwrite)</f>
        <v>obj_00844#0003</v>
      </c>
      <c r="AB282" s="50" t="str">
        <f>_xll.qlVanillaSwapFromSwapIndex(,AA282,R282)</f>
        <v>obj_0098e#0004</v>
      </c>
    </row>
    <row r="283" spans="13:28" x14ac:dyDescent="0.2">
      <c r="M283" s="94" t="s">
        <v>162</v>
      </c>
      <c r="N283" s="94" t="s">
        <v>91</v>
      </c>
      <c r="O283" s="94" t="s">
        <v>88</v>
      </c>
      <c r="P283" s="94" t="str">
        <f>Currency&amp;SUBSTITUTE(N283,"Y","F")&amp;O283&amp;QuoteSuffix</f>
        <v>EUR12F8Y_Quote</v>
      </c>
      <c r="Q283" s="122"/>
      <c r="R283" s="106">
        <f>_xll.qlInterestRateIndexFixingDate(AA283,S283)</f>
        <v>46652</v>
      </c>
      <c r="S283" s="106">
        <f>_xll.qlCalendarAdvance(Calendar,SettlementDate,N283,"mf",TRUE,Trigger)</f>
        <v>46654</v>
      </c>
      <c r="T283" s="106">
        <f>_xll.qlInterestRateIndexMaturity(AA283,S283)</f>
        <v>49576</v>
      </c>
      <c r="U283" s="97">
        <f>_xll.qlIndexFixing('6M Monitor'!AA283,R283,TRUE,_xll.ohTrigger(Trigger,Trigger6M))</f>
        <v>2.1606010496471532E-2</v>
      </c>
      <c r="V283" s="97">
        <f>_xll.qlQuoteValue(P283,_xll.ohTrigger(Trigger,Trigger6M))</f>
        <v>2.162E-2</v>
      </c>
      <c r="W283" s="94" t="b">
        <f t="shared" si="21"/>
        <v>1</v>
      </c>
      <c r="X283" s="153">
        <f t="shared" si="22"/>
        <v>-0.13989503528467895</v>
      </c>
      <c r="Y283" s="50" t="b">
        <f>ABS(X283/10000)&lt;=ABS('General Settings'!$D$29)</f>
        <v>1</v>
      </c>
      <c r="AA283" s="50" t="str">
        <f>_xll.qlSwapIndex(,,O283,SettlementDays,Currency,Calendar,FixedLegTenor,FixedLegBDC,FixedLegDayCounter,Index6M,DiscountingCurve,Permanent,Trigger,ObjectOverwrite)</f>
        <v>obj_0077c#0003</v>
      </c>
      <c r="AB283" s="50" t="str">
        <f>_xll.qlVanillaSwapFromSwapIndex(,AA283,R283)</f>
        <v>obj_008fa#0004</v>
      </c>
    </row>
    <row r="284" spans="13:28" x14ac:dyDescent="0.2">
      <c r="M284" s="94" t="s">
        <v>162</v>
      </c>
      <c r="N284" s="94" t="s">
        <v>91</v>
      </c>
      <c r="O284" s="94" t="s">
        <v>89</v>
      </c>
      <c r="P284" s="94" t="str">
        <f>Currency&amp;SUBSTITUTE(N284,"Y","F")&amp;O284&amp;QuoteSuffix</f>
        <v>EUR12F9Y_Quote</v>
      </c>
      <c r="Q284" s="122"/>
      <c r="R284" s="106">
        <f>_xll.qlInterestRateIndexFixingDate(AA284,S284)</f>
        <v>46652</v>
      </c>
      <c r="S284" s="106">
        <f>_xll.qlCalendarAdvance(Calendar,SettlementDate,N284,"mf",TRUE,Trigger)</f>
        <v>46654</v>
      </c>
      <c r="T284" s="106">
        <f>_xll.qlInterestRateIndexMaturity(AA284,S284)</f>
        <v>49942</v>
      </c>
      <c r="U284" s="97">
        <f>_xll.qlIndexFixing('6M Monitor'!AA284,R284,TRUE,_xll.ohTrigger(Trigger,Trigger6M))</f>
        <v>2.1324881966585316E-2</v>
      </c>
      <c r="V284" s="97">
        <f>_xll.qlQuoteValue(P284,_xll.ohTrigger(Trigger,Trigger6M))</f>
        <v>2.1339999999999998E-2</v>
      </c>
      <c r="W284" s="94" t="b">
        <f t="shared" si="21"/>
        <v>1</v>
      </c>
      <c r="X284" s="153">
        <f t="shared" si="22"/>
        <v>-0.15118033414682208</v>
      </c>
      <c r="Y284" s="50" t="b">
        <f>ABS(X284/10000)&lt;=ABS('General Settings'!$D$29)</f>
        <v>1</v>
      </c>
      <c r="AA284" s="50" t="str">
        <f>_xll.qlSwapIndex(,,O284,SettlementDays,Currency,Calendar,FixedLegTenor,FixedLegBDC,FixedLegDayCounter,Index6M,DiscountingCurve,Permanent,Trigger,ObjectOverwrite)</f>
        <v>obj_007f8#0003</v>
      </c>
      <c r="AB284" s="50" t="str">
        <f>_xll.qlVanillaSwapFromSwapIndex(,AA284,R284)</f>
        <v>obj_00918#0004</v>
      </c>
    </row>
    <row r="285" spans="13:28" x14ac:dyDescent="0.2">
      <c r="M285" s="94" t="s">
        <v>162</v>
      </c>
      <c r="N285" s="94" t="s">
        <v>91</v>
      </c>
      <c r="O285" s="94" t="s">
        <v>90</v>
      </c>
      <c r="P285" s="94" t="str">
        <f>Currency&amp;SUBSTITUTE(N285,"Y","F")&amp;O285&amp;QuoteSuffix</f>
        <v>EUR12F10Y_Quote</v>
      </c>
      <c r="Q285" s="122"/>
      <c r="R285" s="106">
        <f>_xll.qlInterestRateIndexFixingDate(AA285,S285)</f>
        <v>46652</v>
      </c>
      <c r="S285" s="106">
        <f>_xll.qlCalendarAdvance(Calendar,SettlementDate,N285,"mf",TRUE,Trigger)</f>
        <v>46654</v>
      </c>
      <c r="T285" s="106">
        <f>_xll.qlInterestRateIndexMaturity(AA285,S285)</f>
        <v>50307</v>
      </c>
      <c r="U285" s="97">
        <f>_xll.qlIndexFixing('6M Monitor'!AA285,R285,TRUE,_xll.ohTrigger(Trigger,Trigger6M))</f>
        <v>2.1026641938528431E-2</v>
      </c>
      <c r="V285" s="97">
        <f>_xll.qlQuoteValue(P285,_xll.ohTrigger(Trigger,Trigger6M))</f>
        <v>2.1059999999999999E-2</v>
      </c>
      <c r="W285" s="94" t="b">
        <f t="shared" si="21"/>
        <v>1</v>
      </c>
      <c r="X285" s="153">
        <f t="shared" si="22"/>
        <v>-0.33358061471568112</v>
      </c>
      <c r="Y285" s="50" t="b">
        <f>ABS(X285/10000)&lt;=ABS('General Settings'!$D$29)</f>
        <v>1</v>
      </c>
      <c r="AA285" s="50" t="str">
        <f>_xll.qlSwapIndex(,,O285,SettlementDays,Currency,Calendar,FixedLegTenor,FixedLegBDC,FixedLegDayCounter,Index6M,DiscountingCurve,Permanent,Trigger,ObjectOverwrite)</f>
        <v>obj_0080e#0003</v>
      </c>
      <c r="AB285" s="50" t="str">
        <f>_xll.qlVanillaSwapFromSwapIndex(,AA285,R285)</f>
        <v>obj_0096d#0004</v>
      </c>
    </row>
    <row r="286" spans="13:28" x14ac:dyDescent="0.2">
      <c r="M286" s="94" t="s">
        <v>162</v>
      </c>
      <c r="N286" s="94" t="s">
        <v>91</v>
      </c>
      <c r="O286" s="94" t="s">
        <v>116</v>
      </c>
      <c r="P286" s="94" t="str">
        <f>Currency&amp;SUBSTITUTE(N286,"Y","F")&amp;O286&amp;QuoteSuffix</f>
        <v>EUR12F11Y_Quote</v>
      </c>
      <c r="Q286" s="122"/>
      <c r="R286" s="106">
        <f>_xll.qlInterestRateIndexFixingDate(AA286,S286)</f>
        <v>46652</v>
      </c>
      <c r="S286" s="106">
        <f>_xll.qlCalendarAdvance(Calendar,SettlementDate,N286,"mf",TRUE,Trigger)</f>
        <v>46654</v>
      </c>
      <c r="T286" s="106">
        <f>_xll.qlInterestRateIndexMaturity(AA286,S286)</f>
        <v>50672</v>
      </c>
      <c r="U286" s="97">
        <f>_xll.qlIndexFixing('6M Monitor'!AA286,R286,TRUE,_xll.ohTrigger(Trigger,Trigger6M))</f>
        <v>2.0731514990324475E-2</v>
      </c>
      <c r="V286" s="97">
        <f>_xll.qlQuoteValue(P286,_xll.ohTrigger(Trigger,Trigger6M))</f>
        <v>2.0750000000000001E-2</v>
      </c>
      <c r="W286" s="94" t="b">
        <f t="shared" si="21"/>
        <v>1</v>
      </c>
      <c r="X286" s="153">
        <f t="shared" si="22"/>
        <v>-0.18485009675526382</v>
      </c>
      <c r="Y286" s="50" t="b">
        <f>ABS(X286/10000)&lt;=ABS('General Settings'!$D$29)</f>
        <v>1</v>
      </c>
      <c r="AA286" s="50" t="str">
        <f>_xll.qlSwapIndex(,,O286,SettlementDays,Currency,Calendar,FixedLegTenor,FixedLegBDC,FixedLegDayCounter,Index6M,DiscountingCurve,Permanent,Trigger,ObjectOverwrite)</f>
        <v>obj_00851#0003</v>
      </c>
      <c r="AB286" s="50" t="str">
        <f>_xll.qlVanillaSwapFromSwapIndex(,AA286,R286)</f>
        <v>obj_008b3#0004</v>
      </c>
    </row>
    <row r="287" spans="13:28" x14ac:dyDescent="0.2">
      <c r="M287" s="94" t="s">
        <v>162</v>
      </c>
      <c r="N287" s="94" t="s">
        <v>91</v>
      </c>
      <c r="O287" s="94" t="s">
        <v>91</v>
      </c>
      <c r="P287" s="94" t="str">
        <f>Currency&amp;SUBSTITUTE(N287,"Y","F")&amp;O287&amp;QuoteSuffix</f>
        <v>EUR12F12Y_Quote</v>
      </c>
      <c r="Q287" s="122"/>
      <c r="R287" s="106">
        <f>_xll.qlInterestRateIndexFixingDate(AA287,S287)</f>
        <v>46652</v>
      </c>
      <c r="S287" s="106">
        <f>_xll.qlCalendarAdvance(Calendar,SettlementDate,N287,"mf",TRUE,Trigger)</f>
        <v>46654</v>
      </c>
      <c r="T287" s="106">
        <f>_xll.qlInterestRateIndexMaturity(AA287,S287)</f>
        <v>51039</v>
      </c>
      <c r="U287" s="97">
        <f>_xll.qlIndexFixing('6M Monitor'!AA287,R287,TRUE,_xll.ohTrigger(Trigger,Trigger6M))</f>
        <v>2.0447236188140348E-2</v>
      </c>
      <c r="V287" s="97">
        <f>_xll.qlQuoteValue(P287,_xll.ohTrigger(Trigger,Trigger6M))</f>
        <v>2.0459999999999999E-2</v>
      </c>
      <c r="W287" s="94" t="b">
        <f t="shared" si="21"/>
        <v>1</v>
      </c>
      <c r="X287" s="153">
        <f t="shared" si="22"/>
        <v>-0.12763811859651392</v>
      </c>
      <c r="Y287" s="50" t="b">
        <f>ABS(X287/10000)&lt;=ABS('General Settings'!$D$29)</f>
        <v>1</v>
      </c>
      <c r="AA287" s="50" t="str">
        <f>_xll.qlSwapIndex(,,O287,SettlementDays,Currency,Calendar,FixedLegTenor,FixedLegBDC,FixedLegDayCounter,Index6M,DiscountingCurve,Permanent,Trigger,ObjectOverwrite)</f>
        <v>obj_0077d#0003</v>
      </c>
      <c r="AB287" s="50" t="str">
        <f>_xll.qlVanillaSwapFromSwapIndex(,AA287,R287)</f>
        <v>obj_008b7#0004</v>
      </c>
    </row>
    <row r="288" spans="13:28" x14ac:dyDescent="0.2">
      <c r="M288" s="94" t="s">
        <v>162</v>
      </c>
      <c r="N288" s="94" t="s">
        <v>91</v>
      </c>
      <c r="O288" s="94" t="s">
        <v>117</v>
      </c>
      <c r="P288" s="94" t="str">
        <f>Currency&amp;SUBSTITUTE(N288,"Y","F")&amp;O288&amp;QuoteSuffix</f>
        <v>EUR12F13Y_Quote</v>
      </c>
      <c r="Q288" s="122"/>
      <c r="R288" s="106">
        <f>_xll.qlInterestRateIndexFixingDate(AA288,S288)</f>
        <v>46652</v>
      </c>
      <c r="S288" s="106">
        <f>_xll.qlCalendarAdvance(Calendar,SettlementDate,N288,"mf",TRUE,Trigger)</f>
        <v>46654</v>
      </c>
      <c r="T288" s="106">
        <f>_xll.qlInterestRateIndexMaturity(AA288,S288)</f>
        <v>51403</v>
      </c>
      <c r="U288" s="97">
        <f>_xll.qlIndexFixing('6M Monitor'!AA288,R288,TRUE,_xll.ohTrigger(Trigger,Trigger6M))</f>
        <v>2.0187922586361023E-2</v>
      </c>
      <c r="V288" s="97">
        <f>_xll.qlQuoteValue(P288,_xll.ohTrigger(Trigger,Trigger6M))</f>
        <v>2.0199999999999999E-2</v>
      </c>
      <c r="W288" s="94" t="b">
        <f t="shared" si="21"/>
        <v>1</v>
      </c>
      <c r="X288" s="153">
        <f t="shared" si="22"/>
        <v>-0.12077413638976464</v>
      </c>
      <c r="Y288" s="50" t="b">
        <f>ABS(X288/10000)&lt;=ABS('General Settings'!$D$29)</f>
        <v>1</v>
      </c>
      <c r="AA288" s="50" t="str">
        <f>_xll.qlSwapIndex(,,O288,SettlementDays,Currency,Calendar,FixedLegTenor,FixedLegBDC,FixedLegDayCounter,Index6M,DiscountingCurve,Permanent,Trigger,ObjectOverwrite)</f>
        <v>obj_007c3#0003</v>
      </c>
      <c r="AB288" s="50" t="str">
        <f>_xll.qlVanillaSwapFromSwapIndex(,AA288,R288)</f>
        <v>obj_00915#0004</v>
      </c>
    </row>
    <row r="289" spans="13:28" x14ac:dyDescent="0.2">
      <c r="M289" s="94" t="s">
        <v>162</v>
      </c>
      <c r="N289" s="94" t="s">
        <v>91</v>
      </c>
      <c r="O289" s="94" t="s">
        <v>118</v>
      </c>
      <c r="P289" s="94" t="str">
        <f>Currency&amp;SUBSTITUTE(N289,"Y","F")&amp;O289&amp;QuoteSuffix</f>
        <v>EUR12F14Y_Quote</v>
      </c>
      <c r="Q289" s="122"/>
      <c r="R289" s="106">
        <f>_xll.qlInterestRateIndexFixingDate(AA289,S289)</f>
        <v>46652</v>
      </c>
      <c r="S289" s="106">
        <f>_xll.qlCalendarAdvance(Calendar,SettlementDate,N289,"mf",TRUE,Trigger)</f>
        <v>46654</v>
      </c>
      <c r="T289" s="106">
        <f>_xll.qlInterestRateIndexMaturity(AA289,S289)</f>
        <v>51768</v>
      </c>
      <c r="U289" s="97">
        <f>_xll.qlIndexFixing('6M Monitor'!AA289,R289,TRUE,_xll.ohTrigger(Trigger,Trigger6M))</f>
        <v>1.9946365968578818E-2</v>
      </c>
      <c r="V289" s="97">
        <f>_xll.qlQuoteValue(P289,_xll.ohTrigger(Trigger,Trigger6M))</f>
        <v>1.9959999999999999E-2</v>
      </c>
      <c r="W289" s="94" t="b">
        <f t="shared" si="21"/>
        <v>1</v>
      </c>
      <c r="X289" s="153">
        <f t="shared" si="22"/>
        <v>-0.13634031421180109</v>
      </c>
      <c r="Y289" s="50" t="b">
        <f>ABS(X289/10000)&lt;=ABS('General Settings'!$D$29)</f>
        <v>1</v>
      </c>
      <c r="AA289" s="50" t="str">
        <f>_xll.qlSwapIndex(,,O289,SettlementDays,Currency,Calendar,FixedLegTenor,FixedLegBDC,FixedLegDayCounter,Index6M,DiscountingCurve,Permanent,Trigger,ObjectOverwrite)</f>
        <v>obj_007a7#0003</v>
      </c>
      <c r="AB289" s="50" t="str">
        <f>_xll.qlVanillaSwapFromSwapIndex(,AA289,R289)</f>
        <v>obj_00960#0004</v>
      </c>
    </row>
    <row r="290" spans="13:28" x14ac:dyDescent="0.2">
      <c r="M290" s="94" t="s">
        <v>162</v>
      </c>
      <c r="N290" s="94" t="s">
        <v>91</v>
      </c>
      <c r="O290" s="94" t="s">
        <v>92</v>
      </c>
      <c r="P290" s="94" t="str">
        <f>Currency&amp;SUBSTITUTE(N290,"Y","F")&amp;O290&amp;QuoteSuffix</f>
        <v>EUR12F15Y_Quote</v>
      </c>
      <c r="Q290" s="122"/>
      <c r="R290" s="106">
        <f>_xll.qlInterestRateIndexFixingDate(AA290,S290)</f>
        <v>46652</v>
      </c>
      <c r="S290" s="106">
        <f>_xll.qlCalendarAdvance(Calendar,SettlementDate,N290,"mf",TRUE,Trigger)</f>
        <v>46654</v>
      </c>
      <c r="T290" s="106">
        <f>_xll.qlInterestRateIndexMaturity(AA290,S290)</f>
        <v>52133</v>
      </c>
      <c r="U290" s="97">
        <f>_xll.qlIndexFixing('6M Monitor'!AA290,R290,TRUE,_xll.ohTrigger(Trigger,Trigger6M))</f>
        <v>1.9728615605525211E-2</v>
      </c>
      <c r="V290" s="97">
        <f>_xll.qlQuoteValue(P290,_xll.ohTrigger(Trigger,Trigger6M))</f>
        <v>1.9730000000000001E-2</v>
      </c>
      <c r="W290" s="94" t="b">
        <f t="shared" si="21"/>
        <v>1</v>
      </c>
      <c r="X290" s="153">
        <f t="shared" si="22"/>
        <v>-1.3843944747897463E-2</v>
      </c>
      <c r="Y290" s="50" t="b">
        <f>ABS(X290/10000)&lt;=ABS('General Settings'!$D$29)</f>
        <v>1</v>
      </c>
      <c r="AA290" s="50" t="str">
        <f>_xll.qlSwapIndex(,,O290,SettlementDays,Currency,Calendar,FixedLegTenor,FixedLegBDC,FixedLegDayCounter,Index6M,DiscountingCurve,Permanent,Trigger,ObjectOverwrite)</f>
        <v>obj_0085a#0003</v>
      </c>
      <c r="AB290" s="50" t="str">
        <f>_xll.qlVanillaSwapFromSwapIndex(,AA290,R290)</f>
        <v>obj_009cc#0003</v>
      </c>
    </row>
    <row r="291" spans="13:28" x14ac:dyDescent="0.2">
      <c r="M291" s="94" t="s">
        <v>162</v>
      </c>
      <c r="N291" s="94" t="s">
        <v>91</v>
      </c>
      <c r="O291" s="94" t="s">
        <v>93</v>
      </c>
      <c r="P291" s="94" t="str">
        <f>Currency&amp;SUBSTITUTE(N291,"Y","F")&amp;O291&amp;QuoteSuffix</f>
        <v>EUR12F20Y_Quote</v>
      </c>
      <c r="Q291" s="122"/>
      <c r="R291" s="106">
        <f>_xll.qlInterestRateIndexFixingDate(AA291,S291)</f>
        <v>46652</v>
      </c>
      <c r="S291" s="106">
        <f>_xll.qlCalendarAdvance(Calendar,SettlementDate,N291,"mf",TRUE,Trigger)</f>
        <v>46654</v>
      </c>
      <c r="T291" s="106">
        <f>_xll.qlInterestRateIndexMaturity(AA291,S291)</f>
        <v>53959</v>
      </c>
      <c r="U291" s="97">
        <f>_xll.qlIndexFixing('6M Monitor'!AA291,R291,TRUE,_xll.ohTrigger(Trigger,Trigger6M))</f>
        <v>1.8996561730889025E-2</v>
      </c>
      <c r="V291" s="97">
        <f>_xll.qlQuoteValue(P291,_xll.ohTrigger(Trigger,Trigger6M))</f>
        <v>1.9E-2</v>
      </c>
      <c r="W291" s="94" t="b">
        <f t="shared" si="21"/>
        <v>1</v>
      </c>
      <c r="X291" s="153">
        <f t="shared" si="22"/>
        <v>-3.4382691109745289E-2</v>
      </c>
      <c r="Y291" s="50" t="b">
        <f>ABS(X291/10000)&lt;=ABS('General Settings'!$D$29)</f>
        <v>1</v>
      </c>
      <c r="AA291" s="50" t="str">
        <f>_xll.qlSwapIndex(,,O291,SettlementDays,Currency,Calendar,FixedLegTenor,FixedLegBDC,FixedLegDayCounter,Index6M,DiscountingCurve,Permanent,Trigger,ObjectOverwrite)</f>
        <v>obj_0077e#0003</v>
      </c>
      <c r="AB291" s="50" t="str">
        <f>_xll.qlVanillaSwapFromSwapIndex(,AA291,R291)</f>
        <v>obj_008d8#0004</v>
      </c>
    </row>
    <row r="292" spans="13:28" x14ac:dyDescent="0.2">
      <c r="M292" s="94" t="s">
        <v>162</v>
      </c>
      <c r="N292" s="94" t="s">
        <v>91</v>
      </c>
      <c r="O292" s="94" t="s">
        <v>94</v>
      </c>
      <c r="P292" s="94" t="str">
        <f>Currency&amp;SUBSTITUTE(N292,"Y","F")&amp;O292&amp;QuoteSuffix</f>
        <v>EUR12F25Y_Quote</v>
      </c>
      <c r="Q292" s="122"/>
      <c r="R292" s="106">
        <f>_xll.qlInterestRateIndexFixingDate(AA292,S292)</f>
        <v>46652</v>
      </c>
      <c r="S292" s="106">
        <f>_xll.qlCalendarAdvance(Calendar,SettlementDate,N292,"mf",TRUE,Trigger)</f>
        <v>46654</v>
      </c>
      <c r="T292" s="106">
        <f>_xll.qlInterestRateIndexMaturity(AA292,S292)</f>
        <v>55786</v>
      </c>
      <c r="U292" s="97">
        <f>_xll.qlIndexFixing('6M Monitor'!AA292,R292,TRUE,_xll.ohTrigger(Trigger,Trigger6M))</f>
        <v>1.8556200182767563E-2</v>
      </c>
      <c r="V292" s="97">
        <f>_xll.qlQuoteValue(P292,_xll.ohTrigger(Trigger,Trigger6M))</f>
        <v>1.857E-2</v>
      </c>
      <c r="W292" s="94" t="b">
        <f t="shared" si="21"/>
        <v>1</v>
      </c>
      <c r="X292" s="153">
        <f t="shared" si="22"/>
        <v>-0.1379981723243634</v>
      </c>
      <c r="Y292" s="50" t="b">
        <f>ABS(X292/10000)&lt;=ABS('General Settings'!$D$29)</f>
        <v>1</v>
      </c>
      <c r="AA292" s="50" t="str">
        <f>_xll.qlSwapIndex(,,O292,SettlementDays,Currency,Calendar,FixedLegTenor,FixedLegBDC,FixedLegDayCounter,Index6M,DiscountingCurve,Permanent,Trigger,ObjectOverwrite)</f>
        <v>obj_007f9#0003</v>
      </c>
      <c r="AB292" s="50" t="str">
        <f>_xll.qlVanillaSwapFromSwapIndex(,AA292,R292)</f>
        <v>obj_0092b#0004</v>
      </c>
    </row>
    <row r="293" spans="13:28" x14ac:dyDescent="0.2">
      <c r="M293" s="200" t="s">
        <v>162</v>
      </c>
      <c r="N293" s="200" t="s">
        <v>91</v>
      </c>
      <c r="O293" s="200" t="s">
        <v>96</v>
      </c>
      <c r="P293" s="200" t="str">
        <f>Currency&amp;SUBSTITUTE(N293,"Y","F")&amp;O293&amp;QuoteSuffix</f>
        <v>EUR12F30Y_Quote</v>
      </c>
      <c r="Q293" s="165"/>
      <c r="R293" s="201">
        <f>_xll.qlInterestRateIndexFixingDate(AA293,S293)</f>
        <v>46652</v>
      </c>
      <c r="S293" s="201">
        <f>_xll.qlCalendarAdvance(Calendar,SettlementDate,N293,"mf",TRUE,Trigger)</f>
        <v>46654</v>
      </c>
      <c r="T293" s="201">
        <f>_xll.qlInterestRateIndexMaturity(AA293,S293)</f>
        <v>57612</v>
      </c>
      <c r="U293" s="202">
        <f>_xll.qlIndexFixing('6M Monitor'!AA293,R293,TRUE,_xll.ohTrigger(Trigger,Trigger6M))</f>
        <v>1.821534366535928E-2</v>
      </c>
      <c r="V293" s="202">
        <f>_xll.qlQuoteValue(P293,_xll.ohTrigger(Trigger,Trigger6M))</f>
        <v>1.821E-2</v>
      </c>
      <c r="W293" s="200" t="b">
        <f t="shared" si="21"/>
        <v>1</v>
      </c>
      <c r="X293" s="203">
        <f t="shared" si="22"/>
        <v>5.3436653592794925E-2</v>
      </c>
      <c r="Y293" s="164" t="b">
        <f>ABS(X293/10000)&lt;=ABS('General Settings'!$D$29)</f>
        <v>1</v>
      </c>
      <c r="AA293" s="50" t="str">
        <f>_xll.qlSwapIndex(,,O293,SettlementDays,Currency,Calendar,FixedLegTenor,FixedLegBDC,FixedLegDayCounter,Index6M,DiscountingCurve,Permanent,Trigger,ObjectOverwrite)</f>
        <v>obj_007d6#0003</v>
      </c>
      <c r="AB293" s="50" t="str">
        <f>_xll.qlVanillaSwapFromSwapIndex(,AA293,R293)</f>
        <v>obj_0095f#0004</v>
      </c>
    </row>
    <row r="294" spans="13:28" x14ac:dyDescent="0.2">
      <c r="M294" s="204" t="s">
        <v>162</v>
      </c>
      <c r="N294" s="204" t="s">
        <v>117</v>
      </c>
      <c r="O294" s="204" t="s">
        <v>33</v>
      </c>
      <c r="P294" s="204" t="str">
        <f>Currency&amp;SUBSTITUTE(N294,"Y","F")&amp;O294&amp;QuoteSuffix</f>
        <v>EUR13F1Y_Quote</v>
      </c>
      <c r="Q294" s="169"/>
      <c r="R294" s="205">
        <f>_xll.qlInterestRateIndexFixingDate(AA294,S294)</f>
        <v>47017</v>
      </c>
      <c r="S294" s="205">
        <f>_xll.qlCalendarAdvance(Calendar,SettlementDate,N294,"mf",TRUE,Trigger)</f>
        <v>47021</v>
      </c>
      <c r="T294" s="205">
        <f>_xll.qlInterestRateIndexMaturity(AA294,S294)</f>
        <v>47386</v>
      </c>
      <c r="U294" s="206">
        <f>_xll.qlIndexFixing('6M Monitor'!AA294,R294,TRUE,_xll.ohTrigger(Trigger,Trigger6M))</f>
        <v>2.2562028528143038E-2</v>
      </c>
      <c r="V294" s="206">
        <f>_xll.qlQuoteValue(P294,_xll.ohTrigger(Trigger,Trigger6M))</f>
        <v>2.2530000000000001E-2</v>
      </c>
      <c r="W294" s="204" t="b">
        <f t="shared" si="21"/>
        <v>1</v>
      </c>
      <c r="X294" s="207">
        <f t="shared" si="22"/>
        <v>0.32028528143036167</v>
      </c>
      <c r="Y294" s="149" t="b">
        <f>ABS(X294/10000)&lt;=ABS('General Settings'!$D$29)</f>
        <v>1</v>
      </c>
      <c r="AA294" s="50" t="str">
        <f>_xll.qlSwapIndex(,,O294,SettlementDays,Currency,Calendar,FixedLegTenor,FixedLegBDC,FixedLegDayCounter,Index6M,DiscountingCurve,Permanent,Trigger,ObjectOverwrite)</f>
        <v>obj_00878#0003</v>
      </c>
      <c r="AB294" s="50" t="str">
        <f>_xll.qlVanillaSwapFromSwapIndex(,AA294,R294)</f>
        <v>obj_009bc#0003</v>
      </c>
    </row>
    <row r="295" spans="13:28" x14ac:dyDescent="0.2">
      <c r="M295" s="94" t="s">
        <v>162</v>
      </c>
      <c r="N295" s="94" t="s">
        <v>117</v>
      </c>
      <c r="O295" s="94" t="s">
        <v>82</v>
      </c>
      <c r="P295" s="94" t="str">
        <f>Currency&amp;SUBSTITUTE(N295,"Y","F")&amp;O295&amp;QuoteSuffix</f>
        <v>EUR13F2Y_Quote</v>
      </c>
      <c r="Q295" s="122"/>
      <c r="R295" s="106">
        <f>_xll.qlInterestRateIndexFixingDate(AA295,S295)</f>
        <v>47017</v>
      </c>
      <c r="S295" s="106">
        <f>_xll.qlCalendarAdvance(Calendar,SettlementDate,N295,"mf",TRUE,Trigger)</f>
        <v>47021</v>
      </c>
      <c r="T295" s="106">
        <f>_xll.qlInterestRateIndexMaturity(AA295,S295)</f>
        <v>47751</v>
      </c>
      <c r="U295" s="97">
        <f>_xll.qlIndexFixing('6M Monitor'!AA295,R295,TRUE,_xll.ohTrigger(Trigger,Trigger6M))</f>
        <v>2.2481197089241092E-2</v>
      </c>
      <c r="V295" s="97">
        <f>_xll.qlQuoteValue(P295,_xll.ohTrigger(Trigger,Trigger6M))</f>
        <v>2.249E-2</v>
      </c>
      <c r="W295" s="94" t="b">
        <f t="shared" si="21"/>
        <v>1</v>
      </c>
      <c r="X295" s="153">
        <f t="shared" si="22"/>
        <v>-8.8029107589079891E-2</v>
      </c>
      <c r="Y295" s="50" t="b">
        <f>ABS(X295/10000)&lt;=ABS('General Settings'!$D$29)</f>
        <v>1</v>
      </c>
      <c r="AA295" s="50" t="str">
        <f>_xll.qlSwapIndex(,,O295,SettlementDays,Currency,Calendar,FixedLegTenor,FixedLegBDC,FixedLegDayCounter,Index6M,DiscountingCurve,Permanent,Trigger,ObjectOverwrite)</f>
        <v>obj_0077f#0003</v>
      </c>
      <c r="AB295" s="50" t="str">
        <f>_xll.qlVanillaSwapFromSwapIndex(,AA295,R295)</f>
        <v>obj_008d7#0004</v>
      </c>
    </row>
    <row r="296" spans="13:28" x14ac:dyDescent="0.2">
      <c r="M296" s="94" t="s">
        <v>162</v>
      </c>
      <c r="N296" s="94" t="s">
        <v>117</v>
      </c>
      <c r="O296" s="94" t="s">
        <v>83</v>
      </c>
      <c r="P296" s="94" t="str">
        <f>Currency&amp;SUBSTITUTE(N296,"Y","F")&amp;O296&amp;QuoteSuffix</f>
        <v>EUR13F3Y_Quote</v>
      </c>
      <c r="Q296" s="122"/>
      <c r="R296" s="106">
        <f>_xll.qlInterestRateIndexFixingDate(AA296,S296)</f>
        <v>47017</v>
      </c>
      <c r="S296" s="106">
        <f>_xll.qlCalendarAdvance(Calendar,SettlementDate,N296,"mf",TRUE,Trigger)</f>
        <v>47021</v>
      </c>
      <c r="T296" s="106">
        <f>_xll.qlInterestRateIndexMaturity(AA296,S296)</f>
        <v>48116</v>
      </c>
      <c r="U296" s="97">
        <f>_xll.qlIndexFixing('6M Monitor'!AA296,R296,TRUE,_xll.ohTrigger(Trigger,Trigger6M))</f>
        <v>2.2348175771899469E-2</v>
      </c>
      <c r="V296" s="97">
        <f>_xll.qlQuoteValue(P296,_xll.ohTrigger(Trigger,Trigger6M))</f>
        <v>2.2359999999999998E-2</v>
      </c>
      <c r="W296" s="94" t="b">
        <f t="shared" si="21"/>
        <v>1</v>
      </c>
      <c r="X296" s="153">
        <f t="shared" si="22"/>
        <v>-0.11824228100528605</v>
      </c>
      <c r="Y296" s="50" t="b">
        <f>ABS(X296/10000)&lt;=ABS('General Settings'!$D$29)</f>
        <v>1</v>
      </c>
      <c r="AA296" s="50" t="str">
        <f>_xll.qlSwapIndex(,,O296,SettlementDays,Currency,Calendar,FixedLegTenor,FixedLegBDC,FixedLegDayCounter,Index6M,DiscountingCurve,Permanent,Trigger,ObjectOverwrite)</f>
        <v>obj_007fa#0003</v>
      </c>
      <c r="AB296" s="50" t="str">
        <f>_xll.qlVanillaSwapFromSwapIndex(,AA296,R296)</f>
        <v>obj_00917#0004</v>
      </c>
    </row>
    <row r="297" spans="13:28" x14ac:dyDescent="0.2">
      <c r="M297" s="94" t="s">
        <v>162</v>
      </c>
      <c r="N297" s="94" t="s">
        <v>117</v>
      </c>
      <c r="O297" s="94" t="s">
        <v>84</v>
      </c>
      <c r="P297" s="94" t="str">
        <f>Currency&amp;SUBSTITUTE(N297,"Y","F")&amp;O297&amp;QuoteSuffix</f>
        <v>EUR13F4Y_Quote</v>
      </c>
      <c r="Q297" s="122"/>
      <c r="R297" s="106">
        <f>_xll.qlInterestRateIndexFixingDate(AA297,S297)</f>
        <v>47017</v>
      </c>
      <c r="S297" s="106">
        <f>_xll.qlCalendarAdvance(Calendar,SettlementDate,N297,"mf",TRUE,Trigger)</f>
        <v>47021</v>
      </c>
      <c r="T297" s="106">
        <f>_xll.qlInterestRateIndexMaturity(AA297,S297)</f>
        <v>48484</v>
      </c>
      <c r="U297" s="97">
        <f>_xll.qlIndexFixing('6M Monitor'!AA297,R297,TRUE,_xll.ohTrigger(Trigger,Trigger6M))</f>
        <v>2.2187267646120463E-2</v>
      </c>
      <c r="V297" s="97">
        <f>_xll.qlQuoteValue(P297,_xll.ohTrigger(Trigger,Trigger6M))</f>
        <v>2.2210000000000001E-2</v>
      </c>
      <c r="W297" s="94" t="b">
        <f t="shared" si="21"/>
        <v>1</v>
      </c>
      <c r="X297" s="153">
        <f t="shared" si="22"/>
        <v>-0.22732353879537787</v>
      </c>
      <c r="Y297" s="50" t="b">
        <f>ABS(X297/10000)&lt;=ABS('General Settings'!$D$29)</f>
        <v>1</v>
      </c>
      <c r="AA297" s="50" t="str">
        <f>_xll.qlSwapIndex(,,O297,SettlementDays,Currency,Calendar,FixedLegTenor,FixedLegBDC,FixedLegDayCounter,Index6M,DiscountingCurve,Permanent,Trigger,ObjectOverwrite)</f>
        <v>obj_0081c#0003</v>
      </c>
      <c r="AB297" s="50" t="str">
        <f>_xll.qlVanillaSwapFromSwapIndex(,AA297,R297)</f>
        <v>obj_0096e#0004</v>
      </c>
    </row>
    <row r="298" spans="13:28" x14ac:dyDescent="0.2">
      <c r="M298" s="94" t="s">
        <v>162</v>
      </c>
      <c r="N298" s="94" t="s">
        <v>117</v>
      </c>
      <c r="O298" s="94" t="s">
        <v>85</v>
      </c>
      <c r="P298" s="94" t="str">
        <f>Currency&amp;SUBSTITUTE(N298,"Y","F")&amp;O298&amp;QuoteSuffix</f>
        <v>EUR13F5Y_Quote</v>
      </c>
      <c r="Q298" s="122"/>
      <c r="R298" s="106">
        <f>_xll.qlInterestRateIndexFixingDate(AA298,S298)</f>
        <v>47017</v>
      </c>
      <c r="S298" s="106">
        <f>_xll.qlCalendarAdvance(Calendar,SettlementDate,N298,"mf",TRUE,Trigger)</f>
        <v>47021</v>
      </c>
      <c r="T298" s="106">
        <f>_xll.qlInterestRateIndexMaturity(AA298,S298)</f>
        <v>48848</v>
      </c>
      <c r="U298" s="97">
        <f>_xll.qlIndexFixing('6M Monitor'!AA298,R298,TRUE,_xll.ohTrigger(Trigger,Trigger6M))</f>
        <v>2.1974306809782289E-2</v>
      </c>
      <c r="V298" s="97">
        <f>_xll.qlQuoteValue(P298,_xll.ohTrigger(Trigger,Trigger6M))</f>
        <v>2.2010000000000002E-2</v>
      </c>
      <c r="W298" s="94" t="b">
        <f t="shared" si="21"/>
        <v>1</v>
      </c>
      <c r="X298" s="153">
        <f t="shared" si="22"/>
        <v>-0.35693190217712945</v>
      </c>
      <c r="Y298" s="50" t="b">
        <f>ABS(X298/10000)&lt;=ABS('General Settings'!$D$29)</f>
        <v>1</v>
      </c>
      <c r="AA298" s="50" t="str">
        <f>_xll.qlSwapIndex(,,O298,SettlementDays,Currency,Calendar,FixedLegTenor,FixedLegBDC,FixedLegDayCounter,Index6M,DiscountingCurve,Permanent,Trigger,ObjectOverwrite)</f>
        <v>obj_00845#0003</v>
      </c>
      <c r="AB298" s="50" t="str">
        <f>_xll.qlVanillaSwapFromSwapIndex(,AA298,R298)</f>
        <v>obj_0089f#0004</v>
      </c>
    </row>
    <row r="299" spans="13:28" x14ac:dyDescent="0.2">
      <c r="M299" s="94" t="s">
        <v>162</v>
      </c>
      <c r="N299" s="94" t="s">
        <v>117</v>
      </c>
      <c r="O299" s="94" t="s">
        <v>86</v>
      </c>
      <c r="P299" s="94" t="str">
        <f>Currency&amp;SUBSTITUTE(N299,"Y","F")&amp;O299&amp;QuoteSuffix</f>
        <v>EUR13F6Y_Quote</v>
      </c>
      <c r="Q299" s="122"/>
      <c r="R299" s="106">
        <f>_xll.qlInterestRateIndexFixingDate(AA299,S299)</f>
        <v>47017</v>
      </c>
      <c r="S299" s="106">
        <f>_xll.qlCalendarAdvance(Calendar,SettlementDate,N299,"mf",TRUE,Trigger)</f>
        <v>47021</v>
      </c>
      <c r="T299" s="106">
        <f>_xll.qlInterestRateIndexMaturity(AA299,S299)</f>
        <v>49212</v>
      </c>
      <c r="U299" s="97">
        <f>_xll.qlIndexFixing('6M Monitor'!AA299,R299,TRUE,_xll.ohTrigger(Trigger,Trigger6M))</f>
        <v>2.1728051495899875E-2</v>
      </c>
      <c r="V299" s="97">
        <f>_xll.qlQuoteValue(P299,_xll.ohTrigger(Trigger,Trigger6M))</f>
        <v>2.1760000000000002E-2</v>
      </c>
      <c r="W299" s="94" t="b">
        <f t="shared" si="21"/>
        <v>1</v>
      </c>
      <c r="X299" s="153">
        <f t="shared" si="22"/>
        <v>-0.31948504100126618</v>
      </c>
      <c r="Y299" s="50" t="b">
        <f>ABS(X299/10000)&lt;=ABS('General Settings'!$D$29)</f>
        <v>1</v>
      </c>
      <c r="AA299" s="50" t="str">
        <f>_xll.qlSwapIndex(,,O299,SettlementDays,Currency,Calendar,FixedLegTenor,FixedLegBDC,FixedLegDayCounter,Index6M,DiscountingCurve,Permanent,Trigger,ObjectOverwrite)</f>
        <v>obj_00780#0003</v>
      </c>
      <c r="AB299" s="50" t="str">
        <f>_xll.qlVanillaSwapFromSwapIndex(,AA299,R299)</f>
        <v>obj_008fb#0004</v>
      </c>
    </row>
    <row r="300" spans="13:28" x14ac:dyDescent="0.2">
      <c r="M300" s="94" t="s">
        <v>162</v>
      </c>
      <c r="N300" s="94" t="s">
        <v>117</v>
      </c>
      <c r="O300" s="94" t="s">
        <v>87</v>
      </c>
      <c r="P300" s="94" t="str">
        <f>Currency&amp;SUBSTITUTE(N300,"Y","F")&amp;O300&amp;QuoteSuffix</f>
        <v>EUR13F7Y_Quote</v>
      </c>
      <c r="Q300" s="122"/>
      <c r="R300" s="106">
        <f>_xll.qlInterestRateIndexFixingDate(AA300,S300)</f>
        <v>47017</v>
      </c>
      <c r="S300" s="106">
        <f>_xll.qlCalendarAdvance(Calendar,SettlementDate,N300,"mf",TRUE,Trigger)</f>
        <v>47021</v>
      </c>
      <c r="T300" s="106">
        <f>_xll.qlInterestRateIndexMaturity(AA300,S300)</f>
        <v>49577</v>
      </c>
      <c r="U300" s="97">
        <f>_xll.qlIndexFixing('6M Monitor'!AA300,R300,TRUE,_xll.ohTrigger(Trigger,Trigger6M))</f>
        <v>2.1448296560169021E-2</v>
      </c>
      <c r="V300" s="97">
        <f>_xll.qlQuoteValue(P300,_xll.ohTrigger(Trigger,Trigger6M))</f>
        <v>2.146E-2</v>
      </c>
      <c r="W300" s="94" t="b">
        <f t="shared" si="21"/>
        <v>1</v>
      </c>
      <c r="X300" s="153">
        <f t="shared" si="22"/>
        <v>-0.1170343983097899</v>
      </c>
      <c r="Y300" s="50" t="b">
        <f>ABS(X300/10000)&lt;=ABS('General Settings'!$D$29)</f>
        <v>1</v>
      </c>
      <c r="AA300" s="50" t="str">
        <f>_xll.qlSwapIndex(,,O300,SettlementDays,Currency,Calendar,FixedLegTenor,FixedLegBDC,FixedLegDayCounter,Index6M,DiscountingCurve,Permanent,Trigger,ObjectOverwrite)</f>
        <v>obj_007c4#0003</v>
      </c>
      <c r="AB300" s="50" t="str">
        <f>_xll.qlVanillaSwapFromSwapIndex(,AA300,R300)</f>
        <v>obj_0094b#0004</v>
      </c>
    </row>
    <row r="301" spans="13:28" x14ac:dyDescent="0.2">
      <c r="M301" s="94" t="s">
        <v>162</v>
      </c>
      <c r="N301" s="94" t="s">
        <v>117</v>
      </c>
      <c r="O301" s="94" t="s">
        <v>88</v>
      </c>
      <c r="P301" s="94" t="str">
        <f>Currency&amp;SUBSTITUTE(N301,"Y","F")&amp;O301&amp;QuoteSuffix</f>
        <v>EUR13F8Y_Quote</v>
      </c>
      <c r="Q301" s="122"/>
      <c r="R301" s="106">
        <f>_xll.qlInterestRateIndexFixingDate(AA301,S301)</f>
        <v>47017</v>
      </c>
      <c r="S301" s="106">
        <f>_xll.qlCalendarAdvance(Calendar,SettlementDate,N301,"mf",TRUE,Trigger)</f>
        <v>47021</v>
      </c>
      <c r="T301" s="106">
        <f>_xll.qlInterestRateIndexMaturity(AA301,S301)</f>
        <v>49943</v>
      </c>
      <c r="U301" s="97">
        <f>_xll.qlIndexFixing('6M Monitor'!AA301,R301,TRUE,_xll.ohTrigger(Trigger,Trigger6M))</f>
        <v>2.1146813384645347E-2</v>
      </c>
      <c r="V301" s="97">
        <f>_xll.qlQuoteValue(P301,_xll.ohTrigger(Trigger,Trigger6M))</f>
        <v>2.1170000000000001E-2</v>
      </c>
      <c r="W301" s="94" t="b">
        <f t="shared" si="21"/>
        <v>1</v>
      </c>
      <c r="X301" s="153">
        <f t="shared" si="22"/>
        <v>-0.23186615354654078</v>
      </c>
      <c r="Y301" s="50" t="b">
        <f>ABS(X301/10000)&lt;=ABS('General Settings'!$D$29)</f>
        <v>1</v>
      </c>
      <c r="AA301" s="50" t="str">
        <f>_xll.qlSwapIndex(,,O301,SettlementDays,Currency,Calendar,FixedLegTenor,FixedLegBDC,FixedLegDayCounter,Index6M,DiscountingCurve,Permanent,Trigger,ObjectOverwrite)</f>
        <v>obj_0080f#0003</v>
      </c>
      <c r="AB301" s="50" t="str">
        <f>_xll.qlVanillaSwapFromSwapIndex(,AA301,R301)</f>
        <v>obj_00995#0004</v>
      </c>
    </row>
    <row r="302" spans="13:28" x14ac:dyDescent="0.2">
      <c r="M302" s="94" t="s">
        <v>162</v>
      </c>
      <c r="N302" s="94" t="s">
        <v>117</v>
      </c>
      <c r="O302" s="94" t="s">
        <v>89</v>
      </c>
      <c r="P302" s="94" t="str">
        <f>Currency&amp;SUBSTITUTE(N302,"Y","F")&amp;O302&amp;QuoteSuffix</f>
        <v>EUR13F9Y_Quote</v>
      </c>
      <c r="Q302" s="122"/>
      <c r="R302" s="106">
        <f>_xll.qlInterestRateIndexFixingDate(AA302,S302)</f>
        <v>47017</v>
      </c>
      <c r="S302" s="106">
        <f>_xll.qlCalendarAdvance(Calendar,SettlementDate,N302,"mf",TRUE,Trigger)</f>
        <v>47021</v>
      </c>
      <c r="T302" s="106">
        <f>_xll.qlInterestRateIndexMaturity(AA302,S302)</f>
        <v>50308</v>
      </c>
      <c r="U302" s="97">
        <f>_xll.qlIndexFixing('6M Monitor'!AA302,R302,TRUE,_xll.ohTrigger(Trigger,Trigger6M))</f>
        <v>2.0830060227420642E-2</v>
      </c>
      <c r="V302" s="97">
        <f>_xll.qlQuoteValue(P302,_xll.ohTrigger(Trigger,Trigger6M))</f>
        <v>2.086E-2</v>
      </c>
      <c r="W302" s="94" t="b">
        <f t="shared" si="21"/>
        <v>1</v>
      </c>
      <c r="X302" s="153">
        <f t="shared" si="22"/>
        <v>-0.29939772579357787</v>
      </c>
      <c r="Y302" s="50" t="b">
        <f>ABS(X302/10000)&lt;=ABS('General Settings'!$D$29)</f>
        <v>1</v>
      </c>
      <c r="AA302" s="50" t="str">
        <f>_xll.qlSwapIndex(,,O302,SettlementDays,Currency,Calendar,FixedLegTenor,FixedLegBDC,FixedLegDayCounter,Index6M,DiscountingCurve,Permanent,Trigger,ObjectOverwrite)</f>
        <v>obj_0086c#0003</v>
      </c>
      <c r="AB302" s="50" t="str">
        <f>_xll.qlVanillaSwapFromSwapIndex(,AA302,R302)</f>
        <v>obj_008ac#0004</v>
      </c>
    </row>
    <row r="303" spans="13:28" x14ac:dyDescent="0.2">
      <c r="M303" s="94" t="s">
        <v>162</v>
      </c>
      <c r="N303" s="94" t="s">
        <v>117</v>
      </c>
      <c r="O303" s="94" t="s">
        <v>90</v>
      </c>
      <c r="P303" s="94" t="str">
        <f>Currency&amp;SUBSTITUTE(N303,"Y","F")&amp;O303&amp;QuoteSuffix</f>
        <v>EUR13F10Y_Quote</v>
      </c>
      <c r="Q303" s="122"/>
      <c r="R303" s="106">
        <f>_xll.qlInterestRateIndexFixingDate(AA303,S303)</f>
        <v>47017</v>
      </c>
      <c r="S303" s="106">
        <f>_xll.qlCalendarAdvance(Calendar,SettlementDate,N303,"mf",TRUE,Trigger)</f>
        <v>47021</v>
      </c>
      <c r="T303" s="106">
        <f>_xll.qlInterestRateIndexMaturity(AA303,S303)</f>
        <v>50675</v>
      </c>
      <c r="U303" s="97">
        <f>_xll.qlIndexFixing('6M Monitor'!AA303,R303,TRUE,_xll.ohTrigger(Trigger,Trigger6M))</f>
        <v>2.0518208395090262E-2</v>
      </c>
      <c r="V303" s="97">
        <f>_xll.qlQuoteValue(P303,_xll.ohTrigger(Trigger,Trigger6M))</f>
        <v>2.0539999999999999E-2</v>
      </c>
      <c r="W303" s="94" t="b">
        <f t="shared" si="21"/>
        <v>1</v>
      </c>
      <c r="X303" s="153">
        <f t="shared" si="22"/>
        <v>-0.21791604909737056</v>
      </c>
      <c r="Y303" s="50" t="b">
        <f>ABS(X303/10000)&lt;=ABS('General Settings'!$D$29)</f>
        <v>1</v>
      </c>
      <c r="AA303" s="50" t="str">
        <f>_xll.qlSwapIndex(,,O303,SettlementDays,Currency,Calendar,FixedLegTenor,FixedLegBDC,FixedLegDayCounter,Index6M,DiscountingCurve,Permanent,Trigger,ObjectOverwrite)</f>
        <v>obj_00781#0003</v>
      </c>
      <c r="AB303" s="50" t="str">
        <f>_xll.qlVanillaSwapFromSwapIndex(,AA303,R303)</f>
        <v>obj_008d2#0004</v>
      </c>
    </row>
    <row r="304" spans="13:28" x14ac:dyDescent="0.2">
      <c r="M304" s="94" t="s">
        <v>162</v>
      </c>
      <c r="N304" s="94" t="s">
        <v>117</v>
      </c>
      <c r="O304" s="94" t="s">
        <v>116</v>
      </c>
      <c r="P304" s="94" t="str">
        <f>Currency&amp;SUBSTITUTE(N304,"Y","F")&amp;O304&amp;QuoteSuffix</f>
        <v>EUR13F11Y_Quote</v>
      </c>
      <c r="Q304" s="122"/>
      <c r="R304" s="106">
        <f>_xll.qlInterestRateIndexFixingDate(AA304,S304)</f>
        <v>47017</v>
      </c>
      <c r="S304" s="106">
        <f>_xll.qlCalendarAdvance(Calendar,SettlementDate,N304,"mf",TRUE,Trigger)</f>
        <v>47021</v>
      </c>
      <c r="T304" s="106">
        <f>_xll.qlInterestRateIndexMaturity(AA304,S304)</f>
        <v>51039</v>
      </c>
      <c r="U304" s="97">
        <f>_xll.qlIndexFixing('6M Monitor'!AA304,R304,TRUE,_xll.ohTrigger(Trigger,Trigger6M))</f>
        <v>2.022490619056138E-2</v>
      </c>
      <c r="V304" s="97">
        <f>_xll.qlQuoteValue(P304,_xll.ohTrigger(Trigger,Trigger6M))</f>
        <v>2.0230000000000001E-2</v>
      </c>
      <c r="W304" s="94" t="b">
        <f t="shared" si="21"/>
        <v>1</v>
      </c>
      <c r="X304" s="153">
        <f t="shared" si="22"/>
        <v>-5.0938094386214494E-2</v>
      </c>
      <c r="Y304" s="50" t="b">
        <f>ABS(X304/10000)&lt;=ABS('General Settings'!$D$29)</f>
        <v>1</v>
      </c>
      <c r="AA304" s="50" t="str">
        <f>_xll.qlSwapIndex(,,O304,SettlementDays,Currency,Calendar,FixedLegTenor,FixedLegBDC,FixedLegDayCounter,Index6M,DiscountingCurve,Permanent,Trigger,ObjectOverwrite)</f>
        <v>obj_007fb#0003</v>
      </c>
      <c r="AB304" s="50" t="str">
        <f>_xll.qlVanillaSwapFromSwapIndex(,AA304,R304)</f>
        <v>obj_0093e#0004</v>
      </c>
    </row>
    <row r="305" spans="13:28" x14ac:dyDescent="0.2">
      <c r="M305" s="94" t="s">
        <v>162</v>
      </c>
      <c r="N305" s="94" t="s">
        <v>117</v>
      </c>
      <c r="O305" s="94" t="s">
        <v>91</v>
      </c>
      <c r="P305" s="94" t="str">
        <f>Currency&amp;SUBSTITUTE(N305,"Y","F")&amp;O305&amp;QuoteSuffix</f>
        <v>EUR13F12Y_Quote</v>
      </c>
      <c r="Q305" s="122"/>
      <c r="R305" s="106">
        <f>_xll.qlInterestRateIndexFixingDate(AA305,S305)</f>
        <v>47017</v>
      </c>
      <c r="S305" s="106">
        <f>_xll.qlCalendarAdvance(Calendar,SettlementDate,N305,"mf",TRUE,Trigger)</f>
        <v>47021</v>
      </c>
      <c r="T305" s="106">
        <f>_xll.qlInterestRateIndexMaturity(AA305,S305)</f>
        <v>51404</v>
      </c>
      <c r="U305" s="97">
        <f>_xll.qlIndexFixing('6M Monitor'!AA305,R305,TRUE,_xll.ohTrigger(Trigger,Trigger6M))</f>
        <v>1.9956928418537159E-2</v>
      </c>
      <c r="V305" s="97">
        <f>_xll.qlQuoteValue(P305,_xll.ohTrigger(Trigger,Trigger6M))</f>
        <v>1.9970000000000002E-2</v>
      </c>
      <c r="W305" s="94" t="b">
        <f t="shared" si="21"/>
        <v>1</v>
      </c>
      <c r="X305" s="153">
        <f t="shared" si="22"/>
        <v>-0.13071581462843068</v>
      </c>
      <c r="Y305" s="50" t="b">
        <f>ABS(X305/10000)&lt;=ABS('General Settings'!$D$29)</f>
        <v>1</v>
      </c>
      <c r="AA305" s="50" t="str">
        <f>_xll.qlSwapIndex(,,O305,SettlementDays,Currency,Calendar,FixedLegTenor,FixedLegBDC,FixedLegDayCounter,Index6M,DiscountingCurve,Permanent,Trigger,ObjectOverwrite)</f>
        <v>obj_007a8#0003</v>
      </c>
      <c r="AB305" s="50" t="str">
        <f>_xll.qlVanillaSwapFromSwapIndex(,AA305,R305)</f>
        <v>obj_008aa#0004</v>
      </c>
    </row>
    <row r="306" spans="13:28" x14ac:dyDescent="0.2">
      <c r="M306" s="94" t="s">
        <v>162</v>
      </c>
      <c r="N306" s="94" t="s">
        <v>117</v>
      </c>
      <c r="O306" s="94" t="s">
        <v>117</v>
      </c>
      <c r="P306" s="94" t="str">
        <f>Currency&amp;SUBSTITUTE(N306,"Y","F")&amp;O306&amp;QuoteSuffix</f>
        <v>EUR13F13Y_Quote</v>
      </c>
      <c r="Q306" s="122"/>
      <c r="R306" s="106">
        <f>_xll.qlInterestRateIndexFixingDate(AA306,S306)</f>
        <v>47017</v>
      </c>
      <c r="S306" s="106">
        <f>_xll.qlCalendarAdvance(Calendar,SettlementDate,N306,"mf",TRUE,Trigger)</f>
        <v>47021</v>
      </c>
      <c r="T306" s="106">
        <f>_xll.qlInterestRateIndexMaturity(AA306,S306)</f>
        <v>51769</v>
      </c>
      <c r="U306" s="97">
        <f>_xll.qlIndexFixing('6M Monitor'!AA306,R306,TRUE,_xll.ohTrigger(Trigger,Trigger6M))</f>
        <v>1.9710023864535423E-2</v>
      </c>
      <c r="V306" s="97">
        <f>_xll.qlQuoteValue(P306,_xll.ohTrigger(Trigger,Trigger6M))</f>
        <v>1.9720000000000001E-2</v>
      </c>
      <c r="W306" s="94" t="b">
        <f t="shared" si="21"/>
        <v>1</v>
      </c>
      <c r="X306" s="153">
        <f t="shared" si="22"/>
        <v>-9.9761354645788725E-2</v>
      </c>
      <c r="Y306" s="50" t="b">
        <f>ABS(X306/10000)&lt;=ABS('General Settings'!$D$29)</f>
        <v>1</v>
      </c>
      <c r="AA306" s="50" t="str">
        <f>_xll.qlSwapIndex(,,O306,SettlementDays,Currency,Calendar,FixedLegTenor,FixedLegBDC,FixedLegDayCounter,Index6M,DiscountingCurve,Permanent,Trigger,ObjectOverwrite)</f>
        <v>obj_0087f#0003</v>
      </c>
      <c r="AB306" s="50" t="str">
        <f>_xll.qlVanillaSwapFromSwapIndex(,AA306,R306)</f>
        <v>obj_0089e#0004</v>
      </c>
    </row>
    <row r="307" spans="13:28" x14ac:dyDescent="0.2">
      <c r="M307" s="94" t="s">
        <v>162</v>
      </c>
      <c r="N307" s="94" t="s">
        <v>117</v>
      </c>
      <c r="O307" s="94" t="s">
        <v>118</v>
      </c>
      <c r="P307" s="94" t="str">
        <f>Currency&amp;SUBSTITUTE(N307,"Y","F")&amp;O307&amp;QuoteSuffix</f>
        <v>EUR13F14Y_Quote</v>
      </c>
      <c r="Q307" s="122"/>
      <c r="R307" s="106">
        <f>_xll.qlInterestRateIndexFixingDate(AA307,S307)</f>
        <v>47017</v>
      </c>
      <c r="S307" s="106">
        <f>_xll.qlCalendarAdvance(Calendar,SettlementDate,N307,"mf",TRUE,Trigger)</f>
        <v>47021</v>
      </c>
      <c r="T307" s="106">
        <f>_xll.qlInterestRateIndexMaturity(AA307,S307)</f>
        <v>52134</v>
      </c>
      <c r="U307" s="97">
        <f>_xll.qlIndexFixing('6M Monitor'!AA307,R307,TRUE,_xll.ohTrigger(Trigger,Trigger6M))</f>
        <v>1.9489352315139596E-2</v>
      </c>
      <c r="V307" s="97">
        <f>_xll.qlQuoteValue(P307,_xll.ohTrigger(Trigger,Trigger6M))</f>
        <v>1.949E-2</v>
      </c>
      <c r="W307" s="94" t="b">
        <f t="shared" si="21"/>
        <v>1</v>
      </c>
      <c r="X307" s="153">
        <f t="shared" si="22"/>
        <v>-6.4768486040395201E-3</v>
      </c>
      <c r="Y307" s="50" t="b">
        <f>ABS(X307/10000)&lt;=ABS('General Settings'!$D$29)</f>
        <v>1</v>
      </c>
      <c r="AA307" s="50" t="str">
        <f>_xll.qlSwapIndex(,,O307,SettlementDays,Currency,Calendar,FixedLegTenor,FixedLegBDC,FixedLegDayCounter,Index6M,DiscountingCurve,Permanent,Trigger,ObjectOverwrite)</f>
        <v>obj_00782#0003</v>
      </c>
      <c r="AB307" s="50" t="str">
        <f>_xll.qlVanillaSwapFromSwapIndex(,AA307,R307)</f>
        <v>obj_008ab#0004</v>
      </c>
    </row>
    <row r="308" spans="13:28" x14ac:dyDescent="0.2">
      <c r="M308" s="94" t="s">
        <v>162</v>
      </c>
      <c r="N308" s="94" t="s">
        <v>117</v>
      </c>
      <c r="O308" s="94" t="s">
        <v>92</v>
      </c>
      <c r="P308" s="94" t="str">
        <f>Currency&amp;SUBSTITUTE(N308,"Y","F")&amp;O308&amp;QuoteSuffix</f>
        <v>EUR13F15Y_Quote</v>
      </c>
      <c r="Q308" s="122"/>
      <c r="R308" s="106">
        <f>_xll.qlInterestRateIndexFixingDate(AA308,S308)</f>
        <v>47017</v>
      </c>
      <c r="S308" s="106">
        <f>_xll.qlCalendarAdvance(Calendar,SettlementDate,N308,"mf",TRUE,Trigger)</f>
        <v>47021</v>
      </c>
      <c r="T308" s="106">
        <f>_xll.qlInterestRateIndexMaturity(AA308,S308)</f>
        <v>52499</v>
      </c>
      <c r="U308" s="97">
        <f>_xll.qlIndexFixing('6M Monitor'!AA308,R308,TRUE,_xll.ohTrigger(Trigger,Trigger6M))</f>
        <v>1.9294836875384514E-2</v>
      </c>
      <c r="V308" s="97">
        <f>_xll.qlQuoteValue(P308,_xll.ohTrigger(Trigger,Trigger6M))</f>
        <v>1.9300000000000001E-2</v>
      </c>
      <c r="W308" s="94" t="b">
        <f t="shared" si="21"/>
        <v>1</v>
      </c>
      <c r="X308" s="153">
        <f t="shared" si="22"/>
        <v>-5.1631246154870691E-2</v>
      </c>
      <c r="Y308" s="50" t="b">
        <f>ABS(X308/10000)&lt;=ABS('General Settings'!$D$29)</f>
        <v>1</v>
      </c>
      <c r="AA308" s="50" t="str">
        <f>_xll.qlSwapIndex(,,O308,SettlementDays,Currency,Calendar,FixedLegTenor,FixedLegBDC,FixedLegDayCounter,Index6M,DiscountingCurve,Permanent,Trigger,ObjectOverwrite)</f>
        <v>obj_007c5#0003</v>
      </c>
      <c r="AB308" s="50" t="str">
        <f>_xll.qlVanillaSwapFromSwapIndex(,AA308,R308)</f>
        <v>obj_00959#0004</v>
      </c>
    </row>
    <row r="309" spans="13:28" x14ac:dyDescent="0.2">
      <c r="M309" s="94" t="s">
        <v>162</v>
      </c>
      <c r="N309" s="94" t="s">
        <v>117</v>
      </c>
      <c r="O309" s="94" t="s">
        <v>93</v>
      </c>
      <c r="P309" s="94" t="str">
        <f>Currency&amp;SUBSTITUTE(N309,"Y","F")&amp;O309&amp;QuoteSuffix</f>
        <v>EUR13F20Y_Quote</v>
      </c>
      <c r="Q309" s="122"/>
      <c r="R309" s="106">
        <f>_xll.qlInterestRateIndexFixingDate(AA309,S309)</f>
        <v>47017</v>
      </c>
      <c r="S309" s="106">
        <f>_xll.qlCalendarAdvance(Calendar,SettlementDate,N309,"mf",TRUE,Trigger)</f>
        <v>47021</v>
      </c>
      <c r="T309" s="106">
        <f>_xll.qlInterestRateIndexMaturity(AA309,S309)</f>
        <v>54326</v>
      </c>
      <c r="U309" s="97">
        <f>_xll.qlIndexFixing('6M Monitor'!AA309,R309,TRUE,_xll.ohTrigger(Trigger,Trigger6M))</f>
        <v>1.8678695436345732E-2</v>
      </c>
      <c r="V309" s="97">
        <f>_xll.qlQuoteValue(P309,_xll.ohTrigger(Trigger,Trigger6M))</f>
        <v>1.8679999999999999E-2</v>
      </c>
      <c r="W309" s="94" t="b">
        <f t="shared" si="21"/>
        <v>1</v>
      </c>
      <c r="X309" s="153">
        <f t="shared" si="22"/>
        <v>-1.3045636542662054E-2</v>
      </c>
      <c r="Y309" s="50" t="b">
        <f>ABS(X309/10000)&lt;=ABS('General Settings'!$D$29)</f>
        <v>1</v>
      </c>
      <c r="AA309" s="50" t="str">
        <f>_xll.qlSwapIndex(,,O309,SettlementDays,Currency,Calendar,FixedLegTenor,FixedLegBDC,FixedLegDayCounter,Index6M,DiscountingCurve,Permanent,Trigger,ObjectOverwrite)</f>
        <v>obj_007d7#0003</v>
      </c>
      <c r="AB309" s="50" t="str">
        <f>_xll.qlVanillaSwapFromSwapIndex(,AA309,R309)</f>
        <v>obj_0095e#0004</v>
      </c>
    </row>
    <row r="310" spans="13:28" x14ac:dyDescent="0.2">
      <c r="M310" s="94" t="s">
        <v>162</v>
      </c>
      <c r="N310" s="94" t="s">
        <v>117</v>
      </c>
      <c r="O310" s="94" t="s">
        <v>94</v>
      </c>
      <c r="P310" s="94" t="str">
        <f>Currency&amp;SUBSTITUTE(N310,"Y","F")&amp;O310&amp;QuoteSuffix</f>
        <v>EUR13F25Y_Quote</v>
      </c>
      <c r="Q310" s="122"/>
      <c r="R310" s="106">
        <f>_xll.qlInterestRateIndexFixingDate(AA310,S310)</f>
        <v>47017</v>
      </c>
      <c r="S310" s="106">
        <f>_xll.qlCalendarAdvance(Calendar,SettlementDate,N310,"mf",TRUE,Trigger)</f>
        <v>47021</v>
      </c>
      <c r="T310" s="106">
        <f>_xll.qlInterestRateIndexMaturity(AA310,S310)</f>
        <v>56152</v>
      </c>
      <c r="U310" s="97">
        <f>_xll.qlIndexFixing('6M Monitor'!AA310,R310,TRUE,_xll.ohTrigger(Trigger,Trigger6M))</f>
        <v>1.8264840222779011E-2</v>
      </c>
      <c r="V310" s="97">
        <f>_xll.qlQuoteValue(P310,_xll.ohTrigger(Trigger,Trigger6M))</f>
        <v>1.8279999999999998E-2</v>
      </c>
      <c r="W310" s="94" t="b">
        <f t="shared" si="21"/>
        <v>1</v>
      </c>
      <c r="X310" s="153">
        <f t="shared" si="22"/>
        <v>-0.15159777220986187</v>
      </c>
      <c r="Y310" s="50" t="b">
        <f>ABS(X310/10000)&lt;=ABS('General Settings'!$D$29)</f>
        <v>1</v>
      </c>
      <c r="AA310" s="50" t="str">
        <f>_xll.qlSwapIndex(,,O310,SettlementDays,Currency,Calendar,FixedLegTenor,FixedLegBDC,FixedLegDayCounter,Index6M,DiscountingCurve,Permanent,Trigger,ObjectOverwrite)</f>
        <v>obj_00886#0003</v>
      </c>
      <c r="AB310" s="50" t="str">
        <f>_xll.qlVanillaSwapFromSwapIndex(,AA310,R310)</f>
        <v>obj_009bb#0003</v>
      </c>
    </row>
    <row r="311" spans="13:28" x14ac:dyDescent="0.2">
      <c r="M311" s="200" t="s">
        <v>162</v>
      </c>
      <c r="N311" s="200" t="s">
        <v>117</v>
      </c>
      <c r="O311" s="200" t="s">
        <v>96</v>
      </c>
      <c r="P311" s="200" t="str">
        <f>Currency&amp;SUBSTITUTE(N311,"Y","F")&amp;O311&amp;QuoteSuffix</f>
        <v>EUR13F30Y_Quote</v>
      </c>
      <c r="Q311" s="165"/>
      <c r="R311" s="201">
        <f>_xll.qlInterestRateIndexFixingDate(AA311,S311)</f>
        <v>47017</v>
      </c>
      <c r="S311" s="201">
        <f>_xll.qlCalendarAdvance(Calendar,SettlementDate,N311,"mf",TRUE,Trigger)</f>
        <v>47021</v>
      </c>
      <c r="T311" s="201">
        <f>_xll.qlInterestRateIndexMaturity(AA311,S311)</f>
        <v>57978</v>
      </c>
      <c r="U311" s="202">
        <f>_xll.qlIndexFixing('6M Monitor'!AA311,R311,TRUE,_xll.ohTrigger(Trigger,Trigger6M))</f>
        <v>1.7950568826643674E-2</v>
      </c>
      <c r="V311" s="202">
        <f>_xll.qlQuoteValue(P311,_xll.ohTrigger(Trigger,Trigger6M))</f>
        <v>1.7950000000000001E-2</v>
      </c>
      <c r="W311" s="200" t="b">
        <f t="shared" si="21"/>
        <v>1</v>
      </c>
      <c r="X311" s="203">
        <f t="shared" si="22"/>
        <v>5.688266436730538E-3</v>
      </c>
      <c r="Y311" s="164" t="b">
        <f>ABS(X311/10000)&lt;=ABS('General Settings'!$D$29)</f>
        <v>1</v>
      </c>
      <c r="AA311" s="50" t="str">
        <f>_xll.qlSwapIndex(,,O311,SettlementDays,Currency,Calendar,FixedLegTenor,FixedLegBDC,FixedLegDayCounter,Index6M,DiscountingCurve,Permanent,Trigger,ObjectOverwrite)</f>
        <v>obj_00783#0003</v>
      </c>
      <c r="AB311" s="50" t="str">
        <f>_xll.qlVanillaSwapFromSwapIndex(,AA311,R311)</f>
        <v>obj_008f6#0004</v>
      </c>
    </row>
    <row r="312" spans="13:28" x14ac:dyDescent="0.2">
      <c r="M312" s="204" t="s">
        <v>162</v>
      </c>
      <c r="N312" s="204" t="s">
        <v>118</v>
      </c>
      <c r="O312" s="204" t="s">
        <v>33</v>
      </c>
      <c r="P312" s="204" t="str">
        <f>Currency&amp;SUBSTITUTE(N312,"Y","F")&amp;O312&amp;QuoteSuffix</f>
        <v>EUR14F1Y_Quote</v>
      </c>
      <c r="Q312" s="169"/>
      <c r="R312" s="205">
        <f>_xll.qlInterestRateIndexFixingDate(AA312,S312)</f>
        <v>47381</v>
      </c>
      <c r="S312" s="205">
        <f>_xll.qlCalendarAdvance(Calendar,SettlementDate,N312,"mf",TRUE,Trigger)</f>
        <v>47385</v>
      </c>
      <c r="T312" s="205">
        <f>_xll.qlInterestRateIndexMaturity(AA312,S312)</f>
        <v>47750</v>
      </c>
      <c r="U312" s="206">
        <f>_xll.qlIndexFixing('6M Monitor'!AA312,R312,TRUE,_xll.ohTrigger(Trigger,Trigger6M))</f>
        <v>2.2399325530622023E-2</v>
      </c>
      <c r="V312" s="206">
        <f>_xll.qlQuoteValue(P312,_xll.ohTrigger(Trigger,Trigger6M))</f>
        <v>2.2450000000000001E-2</v>
      </c>
      <c r="W312" s="204" t="b">
        <f t="shared" si="21"/>
        <v>1</v>
      </c>
      <c r="X312" s="207">
        <f t="shared" si="22"/>
        <v>-0.50674469377978015</v>
      </c>
      <c r="Y312" s="149" t="b">
        <f>ABS(X312/10000)&lt;=ABS('General Settings'!$D$29)</f>
        <v>1</v>
      </c>
      <c r="AA312" s="50" t="str">
        <f>_xll.qlSwapIndex(,,O312,SettlementDays,Currency,Calendar,FixedLegTenor,FixedLegBDC,FixedLegDayCounter,Index6M,DiscountingCurve,Permanent,Trigger,ObjectOverwrite)</f>
        <v>obj_007fc#0003</v>
      </c>
      <c r="AB312" s="50" t="str">
        <f>_xll.qlVanillaSwapFromSwapIndex(,AA312,R312)</f>
        <v>obj_00914#0004</v>
      </c>
    </row>
    <row r="313" spans="13:28" x14ac:dyDescent="0.2">
      <c r="M313" s="94" t="s">
        <v>162</v>
      </c>
      <c r="N313" s="94" t="s">
        <v>118</v>
      </c>
      <c r="O313" s="94" t="s">
        <v>82</v>
      </c>
      <c r="P313" s="94" t="str">
        <f>Currency&amp;SUBSTITUTE(N313,"Y","F")&amp;O313&amp;QuoteSuffix</f>
        <v>EUR14F2Y_Quote</v>
      </c>
      <c r="Q313" s="122"/>
      <c r="R313" s="106">
        <f>_xll.qlInterestRateIndexFixingDate(AA313,S313)</f>
        <v>47381</v>
      </c>
      <c r="S313" s="106">
        <f>_xll.qlCalendarAdvance(Calendar,SettlementDate,N313,"mf",TRUE,Trigger)</f>
        <v>47385</v>
      </c>
      <c r="T313" s="106">
        <f>_xll.qlInterestRateIndexMaturity(AA313,S313)</f>
        <v>48115</v>
      </c>
      <c r="U313" s="97">
        <f>_xll.qlIndexFixing('6M Monitor'!AA313,R313,TRUE,_xll.ohTrigger(Trigger,Trigger6M))</f>
        <v>2.2238702820091317E-2</v>
      </c>
      <c r="V313" s="97">
        <f>_xll.qlQuoteValue(P313,_xll.ohTrigger(Trigger,Trigger6M))</f>
        <v>2.2259999999999999E-2</v>
      </c>
      <c r="W313" s="94" t="b">
        <f t="shared" si="21"/>
        <v>1</v>
      </c>
      <c r="X313" s="153">
        <f t="shared" si="22"/>
        <v>-0.21297179908681685</v>
      </c>
      <c r="Y313" s="50" t="b">
        <f>ABS(X313/10000)&lt;=ABS('General Settings'!$D$29)</f>
        <v>1</v>
      </c>
      <c r="AA313" s="50" t="str">
        <f>_xll.qlSwapIndex(,,O313,SettlementDays,Currency,Calendar,FixedLegTenor,FixedLegBDC,FixedLegDayCounter,Index6M,DiscountingCurve,Permanent,Trigger,ObjectOverwrite)</f>
        <v>obj_00810#0003</v>
      </c>
      <c r="AB313" s="50" t="str">
        <f>_xll.qlVanillaSwapFromSwapIndex(,AA313,R313)</f>
        <v>obj_008a9#0004</v>
      </c>
    </row>
    <row r="314" spans="13:28" x14ac:dyDescent="0.2">
      <c r="M314" s="94" t="s">
        <v>162</v>
      </c>
      <c r="N314" s="94" t="s">
        <v>118</v>
      </c>
      <c r="O314" s="94" t="s">
        <v>83</v>
      </c>
      <c r="P314" s="94" t="str">
        <f>Currency&amp;SUBSTITUTE(N314,"Y","F")&amp;O314&amp;QuoteSuffix</f>
        <v>EUR14F3Y_Quote</v>
      </c>
      <c r="Q314" s="122"/>
      <c r="R314" s="106">
        <f>_xll.qlInterestRateIndexFixingDate(AA314,S314)</f>
        <v>47381</v>
      </c>
      <c r="S314" s="106">
        <f>_xll.qlCalendarAdvance(Calendar,SettlementDate,N314,"mf",TRUE,Trigger)</f>
        <v>47385</v>
      </c>
      <c r="T314" s="106">
        <f>_xll.qlInterestRateIndexMaturity(AA314,S314)</f>
        <v>48481</v>
      </c>
      <c r="U314" s="97">
        <f>_xll.qlIndexFixing('6M Monitor'!AA314,R314,TRUE,_xll.ohTrigger(Trigger,Trigger6M))</f>
        <v>2.2059646318676636E-2</v>
      </c>
      <c r="V314" s="97">
        <f>_xll.qlQuoteValue(P314,_xll.ohTrigger(Trigger,Trigger6M))</f>
        <v>2.2099999999999998E-2</v>
      </c>
      <c r="W314" s="94" t="b">
        <f t="shared" si="21"/>
        <v>1</v>
      </c>
      <c r="X314" s="153">
        <f t="shared" si="22"/>
        <v>-0.40353681323362228</v>
      </c>
      <c r="Y314" s="50" t="b">
        <f>ABS(X314/10000)&lt;=ABS('General Settings'!$D$29)</f>
        <v>1</v>
      </c>
      <c r="AA314" s="50" t="str">
        <f>_xll.qlSwapIndex(,,O314,SettlementDays,Currency,Calendar,FixedLegTenor,FixedLegBDC,FixedLegDayCounter,Index6M,DiscountingCurve,Permanent,Trigger,ObjectOverwrite)</f>
        <v>obj_00846#0003</v>
      </c>
      <c r="AB314" s="50" t="str">
        <f>_xll.qlVanillaSwapFromSwapIndex(,AA314,R314)</f>
        <v>obj_0089d#0004</v>
      </c>
    </row>
    <row r="315" spans="13:28" x14ac:dyDescent="0.2">
      <c r="M315" s="94" t="s">
        <v>162</v>
      </c>
      <c r="N315" s="94" t="s">
        <v>118</v>
      </c>
      <c r="O315" s="94" t="s">
        <v>84</v>
      </c>
      <c r="P315" s="94" t="str">
        <f>Currency&amp;SUBSTITUTE(N315,"Y","F")&amp;O315&amp;QuoteSuffix</f>
        <v>EUR14F4Y_Quote</v>
      </c>
      <c r="Q315" s="122"/>
      <c r="R315" s="106">
        <f>_xll.qlInterestRateIndexFixingDate(AA315,S315)</f>
        <v>47381</v>
      </c>
      <c r="S315" s="106">
        <f>_xll.qlCalendarAdvance(Calendar,SettlementDate,N315,"mf",TRUE,Trigger)</f>
        <v>47385</v>
      </c>
      <c r="T315" s="106">
        <f>_xll.qlInterestRateIndexMaturity(AA315,S315)</f>
        <v>48848</v>
      </c>
      <c r="U315" s="97">
        <f>_xll.qlIndexFixing('6M Monitor'!AA315,R315,TRUE,_xll.ohTrigger(Trigger,Trigger6M))</f>
        <v>2.1820103167307991E-2</v>
      </c>
      <c r="V315" s="97">
        <f>_xll.qlQuoteValue(P315,_xll.ohTrigger(Trigger,Trigger6M))</f>
        <v>2.188E-2</v>
      </c>
      <c r="W315" s="94" t="b">
        <f t="shared" si="21"/>
        <v>1</v>
      </c>
      <c r="X315" s="153">
        <f t="shared" si="22"/>
        <v>-0.5989683269200935</v>
      </c>
      <c r="Y315" s="50" t="b">
        <f>ABS(X315/10000)&lt;=ABS('General Settings'!$D$29)</f>
        <v>1</v>
      </c>
      <c r="AA315" s="50" t="str">
        <f>_xll.qlSwapIndex(,,O315,SettlementDays,Currency,Calendar,FixedLegTenor,FixedLegBDC,FixedLegDayCounter,Index6M,DiscountingCurve,Permanent,Trigger,ObjectOverwrite)</f>
        <v>obj_00784#0003</v>
      </c>
      <c r="AB315" s="50" t="str">
        <f>_xll.qlVanillaSwapFromSwapIndex(,AA315,R315)</f>
        <v>obj_00909#0004</v>
      </c>
    </row>
    <row r="316" spans="13:28" x14ac:dyDescent="0.2">
      <c r="M316" s="94" t="s">
        <v>162</v>
      </c>
      <c r="N316" s="94" t="s">
        <v>118</v>
      </c>
      <c r="O316" s="94" t="s">
        <v>85</v>
      </c>
      <c r="P316" s="94" t="str">
        <f>Currency&amp;SUBSTITUTE(N316,"Y","F")&amp;O316&amp;QuoteSuffix</f>
        <v>EUR14F5Y_Quote</v>
      </c>
      <c r="Q316" s="122"/>
      <c r="R316" s="106">
        <f>_xll.qlInterestRateIndexFixingDate(AA316,S316)</f>
        <v>47381</v>
      </c>
      <c r="S316" s="106">
        <f>_xll.qlCalendarAdvance(Calendar,SettlementDate,N316,"mf",TRUE,Trigger)</f>
        <v>47385</v>
      </c>
      <c r="T316" s="106">
        <f>_xll.qlInterestRateIndexMaturity(AA316,S316)</f>
        <v>49212</v>
      </c>
      <c r="U316" s="97">
        <f>_xll.qlIndexFixing('6M Monitor'!AA316,R316,TRUE,_xll.ohTrigger(Trigger,Trigger6M))</f>
        <v>2.1551162935925846E-2</v>
      </c>
      <c r="V316" s="97">
        <f>_xll.qlQuoteValue(P316,_xll.ohTrigger(Trigger,Trigger6M))</f>
        <v>2.1589999999999998E-2</v>
      </c>
      <c r="W316" s="94" t="b">
        <f t="shared" si="21"/>
        <v>1</v>
      </c>
      <c r="X316" s="153">
        <f t="shared" si="22"/>
        <v>-0.38837064074152133</v>
      </c>
      <c r="Y316" s="50" t="b">
        <f>ABS(X316/10000)&lt;=ABS('General Settings'!$D$29)</f>
        <v>1</v>
      </c>
      <c r="AA316" s="50" t="str">
        <f>_xll.qlSwapIndex(,,O316,SettlementDays,Currency,Calendar,FixedLegTenor,FixedLegBDC,FixedLegDayCounter,Index6M,DiscountingCurve,Permanent,Trigger,ObjectOverwrite)</f>
        <v>obj_007c6#0003</v>
      </c>
      <c r="AB316" s="50" t="str">
        <f>_xll.qlVanillaSwapFromSwapIndex(,AA316,R316)</f>
        <v>obj_0092a#0004</v>
      </c>
    </row>
    <row r="317" spans="13:28" x14ac:dyDescent="0.2">
      <c r="M317" s="94" t="s">
        <v>162</v>
      </c>
      <c r="N317" s="94" t="s">
        <v>118</v>
      </c>
      <c r="O317" s="94" t="s">
        <v>86</v>
      </c>
      <c r="P317" s="94" t="str">
        <f>Currency&amp;SUBSTITUTE(N317,"Y","F")&amp;O317&amp;QuoteSuffix</f>
        <v>EUR14F6Y_Quote</v>
      </c>
      <c r="Q317" s="122"/>
      <c r="R317" s="106">
        <f>_xll.qlInterestRateIndexFixingDate(AA317,S317)</f>
        <v>47381</v>
      </c>
      <c r="S317" s="106">
        <f>_xll.qlCalendarAdvance(Calendar,SettlementDate,N317,"mf",TRUE,Trigger)</f>
        <v>47385</v>
      </c>
      <c r="T317" s="106">
        <f>_xll.qlInterestRateIndexMaturity(AA317,S317)</f>
        <v>49576</v>
      </c>
      <c r="U317" s="97">
        <f>_xll.qlIndexFixing('6M Monitor'!AA317,R317,TRUE,_xll.ohTrigger(Trigger,Trigger6M))</f>
        <v>2.1250458191308934E-2</v>
      </c>
      <c r="V317" s="97">
        <f>_xll.qlQuoteValue(P317,_xll.ohTrigger(Trigger,Trigger6M))</f>
        <v>2.1269999999999997E-2</v>
      </c>
      <c r="W317" s="94" t="b">
        <f t="shared" si="21"/>
        <v>1</v>
      </c>
      <c r="X317" s="153">
        <f t="shared" si="22"/>
        <v>-0.19541808691063423</v>
      </c>
      <c r="Y317" s="50" t="b">
        <f>ABS(X317/10000)&lt;=ABS('General Settings'!$D$29)</f>
        <v>1</v>
      </c>
      <c r="AA317" s="50" t="str">
        <f>_xll.qlSwapIndex(,,O317,SettlementDays,Currency,Calendar,FixedLegTenor,FixedLegBDC,FixedLegDayCounter,Index6M,DiscountingCurve,Permanent,Trigger,ObjectOverwrite)</f>
        <v>obj_007a9#0003</v>
      </c>
      <c r="AB317" s="50" t="str">
        <f>_xll.qlVanillaSwapFromSwapIndex(,AA317,R317)</f>
        <v>obj_00984#0004</v>
      </c>
    </row>
    <row r="318" spans="13:28" x14ac:dyDescent="0.2">
      <c r="M318" s="94" t="s">
        <v>162</v>
      </c>
      <c r="N318" s="94" t="s">
        <v>118</v>
      </c>
      <c r="O318" s="94" t="s">
        <v>87</v>
      </c>
      <c r="P318" s="94" t="str">
        <f>Currency&amp;SUBSTITUTE(N318,"Y","F")&amp;O318&amp;QuoteSuffix</f>
        <v>EUR14F7Y_Quote</v>
      </c>
      <c r="Q318" s="122"/>
      <c r="R318" s="106">
        <f>_xll.qlInterestRateIndexFixingDate(AA318,S318)</f>
        <v>47381</v>
      </c>
      <c r="S318" s="106">
        <f>_xll.qlCalendarAdvance(Calendar,SettlementDate,N318,"mf",TRUE,Trigger)</f>
        <v>47385</v>
      </c>
      <c r="T318" s="106">
        <f>_xll.qlInterestRateIndexMaturity(AA318,S318)</f>
        <v>49942</v>
      </c>
      <c r="U318" s="97">
        <f>_xll.qlIndexFixing('6M Monitor'!AA318,R318,TRUE,_xll.ohTrigger(Trigger,Trigger6M))</f>
        <v>2.0929257270869396E-2</v>
      </c>
      <c r="V318" s="97">
        <f>_xll.qlQuoteValue(P318,_xll.ohTrigger(Trigger,Trigger6M))</f>
        <v>2.0950000000000003E-2</v>
      </c>
      <c r="W318" s="94" t="b">
        <f t="shared" si="21"/>
        <v>1</v>
      </c>
      <c r="X318" s="153">
        <f t="shared" si="22"/>
        <v>-0.20742729130607263</v>
      </c>
      <c r="Y318" s="50" t="b">
        <f>ABS(X318/10000)&lt;=ABS('General Settings'!$D$29)</f>
        <v>1</v>
      </c>
      <c r="AA318" s="50" t="str">
        <f>_xll.qlSwapIndex(,,O318,SettlementDays,Currency,Calendar,FixedLegTenor,FixedLegBDC,FixedLegDayCounter,Index6M,DiscountingCurve,Permanent,Trigger,ObjectOverwrite)</f>
        <v>obj_00852#0003</v>
      </c>
      <c r="AB318" s="50" t="str">
        <f>_xll.qlVanillaSwapFromSwapIndex(,AA318,R318)</f>
        <v>obj_009ce#0003</v>
      </c>
    </row>
    <row r="319" spans="13:28" x14ac:dyDescent="0.2">
      <c r="M319" s="94" t="s">
        <v>162</v>
      </c>
      <c r="N319" s="94" t="s">
        <v>118</v>
      </c>
      <c r="O319" s="94" t="s">
        <v>88</v>
      </c>
      <c r="P319" s="94" t="str">
        <f>Currency&amp;SUBSTITUTE(N319,"Y","F")&amp;O319&amp;QuoteSuffix</f>
        <v>EUR14F8Y_Quote</v>
      </c>
      <c r="Q319" s="122"/>
      <c r="R319" s="106">
        <f>_xll.qlInterestRateIndexFixingDate(AA319,S319)</f>
        <v>47381</v>
      </c>
      <c r="S319" s="106">
        <f>_xll.qlCalendarAdvance(Calendar,SettlementDate,N319,"mf",TRUE,Trigger)</f>
        <v>47385</v>
      </c>
      <c r="T319" s="106">
        <f>_xll.qlInterestRateIndexMaturity(AA319,S319)</f>
        <v>50307</v>
      </c>
      <c r="U319" s="97">
        <f>_xll.qlIndexFixing('6M Monitor'!AA319,R319,TRUE,_xll.ohTrigger(Trigger,Trigger6M))</f>
        <v>2.05948572257297E-2</v>
      </c>
      <c r="V319" s="97">
        <f>_xll.qlQuoteValue(P319,_xll.ohTrigger(Trigger,Trigger6M))</f>
        <v>2.0640000000000002E-2</v>
      </c>
      <c r="W319" s="94" t="b">
        <f t="shared" si="21"/>
        <v>1</v>
      </c>
      <c r="X319" s="153">
        <f t="shared" si="22"/>
        <v>-0.45142774270302138</v>
      </c>
      <c r="Y319" s="50" t="b">
        <f>ABS(X319/10000)&lt;=ABS('General Settings'!$D$29)</f>
        <v>1</v>
      </c>
      <c r="AA319" s="50" t="str">
        <f>_xll.qlSwapIndex(,,O319,SettlementDays,Currency,Calendar,FixedLegTenor,FixedLegBDC,FixedLegDayCounter,Index6M,DiscountingCurve,Permanent,Trigger,ObjectOverwrite)</f>
        <v>obj_00785#0003</v>
      </c>
      <c r="AB319" s="50" t="str">
        <f>_xll.qlVanillaSwapFromSwapIndex(,AA319,R319)</f>
        <v>obj_008eb#0004</v>
      </c>
    </row>
    <row r="320" spans="13:28" x14ac:dyDescent="0.2">
      <c r="M320" s="94" t="s">
        <v>162</v>
      </c>
      <c r="N320" s="94" t="s">
        <v>118</v>
      </c>
      <c r="O320" s="94" t="s">
        <v>89</v>
      </c>
      <c r="P320" s="94" t="str">
        <f>Currency&amp;SUBSTITUTE(N320,"Y","F")&amp;O320&amp;QuoteSuffix</f>
        <v>EUR14F9Y_Quote</v>
      </c>
      <c r="Q320" s="122"/>
      <c r="R320" s="106">
        <f>_xll.qlInterestRateIndexFixingDate(AA320,S320)</f>
        <v>47381</v>
      </c>
      <c r="S320" s="106">
        <f>_xll.qlCalendarAdvance(Calendar,SettlementDate,N320,"mf",TRUE,Trigger)</f>
        <v>47385</v>
      </c>
      <c r="T320" s="106">
        <f>_xll.qlInterestRateIndexMaturity(AA320,S320)</f>
        <v>50672</v>
      </c>
      <c r="U320" s="97">
        <f>_xll.qlIndexFixing('6M Monitor'!AA320,R320,TRUE,_xll.ohTrigger(Trigger,Trigger6M))</f>
        <v>2.0271107102802315E-2</v>
      </c>
      <c r="V320" s="97">
        <f>_xll.qlQuoteValue(P320,_xll.ohTrigger(Trigger,Trigger6M))</f>
        <v>2.0289999999999999E-2</v>
      </c>
      <c r="W320" s="94" t="b">
        <f t="shared" si="21"/>
        <v>1</v>
      </c>
      <c r="X320" s="153">
        <f t="shared" si="22"/>
        <v>-0.18892897197683722</v>
      </c>
      <c r="Y320" s="50" t="b">
        <f>ABS(X320/10000)&lt;=ABS('General Settings'!$D$29)</f>
        <v>1</v>
      </c>
      <c r="AA320" s="50" t="str">
        <f>_xll.qlSwapIndex(,,O320,SettlementDays,Currency,Calendar,FixedLegTenor,FixedLegBDC,FixedLegDayCounter,Index6M,DiscountingCurve,Permanent,Trigger,ObjectOverwrite)</f>
        <v>obj_007fd#0003</v>
      </c>
      <c r="AB320" s="50" t="str">
        <f>_xll.qlVanillaSwapFromSwapIndex(,AA320,R320)</f>
        <v>obj_00949#0004</v>
      </c>
    </row>
    <row r="321" spans="13:28" x14ac:dyDescent="0.2">
      <c r="M321" s="94" t="s">
        <v>162</v>
      </c>
      <c r="N321" s="94" t="s">
        <v>118</v>
      </c>
      <c r="O321" s="94" t="s">
        <v>90</v>
      </c>
      <c r="P321" s="94" t="str">
        <f>Currency&amp;SUBSTITUTE(N321,"Y","F")&amp;O321&amp;QuoteSuffix</f>
        <v>EUR14F10Y_Quote</v>
      </c>
      <c r="Q321" s="122"/>
      <c r="R321" s="106">
        <f>_xll.qlInterestRateIndexFixingDate(AA321,S321)</f>
        <v>47381</v>
      </c>
      <c r="S321" s="106">
        <f>_xll.qlCalendarAdvance(Calendar,SettlementDate,N321,"mf",TRUE,Trigger)</f>
        <v>47385</v>
      </c>
      <c r="T321" s="106">
        <f>_xll.qlInterestRateIndexMaturity(AA321,S321)</f>
        <v>51039</v>
      </c>
      <c r="U321" s="97">
        <f>_xll.qlIndexFixing('6M Monitor'!AA321,R321,TRUE,_xll.ohTrigger(Trigger,Trigger6M))</f>
        <v>1.9965505393240601E-2</v>
      </c>
      <c r="V321" s="97">
        <f>_xll.qlQuoteValue(P321,_xll.ohTrigger(Trigger,Trigger6M))</f>
        <v>1.9980000000000001E-2</v>
      </c>
      <c r="W321" s="94" t="b">
        <f t="shared" si="21"/>
        <v>1</v>
      </c>
      <c r="X321" s="153">
        <f t="shared" si="22"/>
        <v>-0.14494606759399981</v>
      </c>
      <c r="Y321" s="50" t="b">
        <f>ABS(X321/10000)&lt;=ABS('General Settings'!$D$29)</f>
        <v>1</v>
      </c>
      <c r="AA321" s="50" t="str">
        <f>_xll.qlSwapIndex(,,O321,SettlementDays,Currency,Calendar,FixedLegTenor,FixedLegBDC,FixedLegDayCounter,Index6M,DiscountingCurve,Permanent,Trigger,ObjectOverwrite)</f>
        <v>obj_00832#0003</v>
      </c>
      <c r="AB321" s="50" t="str">
        <f>_xll.qlVanillaSwapFromSwapIndex(,AA321,R321)</f>
        <v>obj_008a8#0004</v>
      </c>
    </row>
    <row r="322" spans="13:28" x14ac:dyDescent="0.2">
      <c r="M322" s="94" t="s">
        <v>162</v>
      </c>
      <c r="N322" s="94" t="s">
        <v>118</v>
      </c>
      <c r="O322" s="94" t="s">
        <v>116</v>
      </c>
      <c r="P322" s="94" t="str">
        <f>Currency&amp;SUBSTITUTE(N322,"Y","F")&amp;O322&amp;QuoteSuffix</f>
        <v>EUR14F11Y_Quote</v>
      </c>
      <c r="Q322" s="122"/>
      <c r="R322" s="106">
        <f>_xll.qlInterestRateIndexFixingDate(AA322,S322)</f>
        <v>47381</v>
      </c>
      <c r="S322" s="106">
        <f>_xll.qlCalendarAdvance(Calendar,SettlementDate,N322,"mf",TRUE,Trigger)</f>
        <v>47385</v>
      </c>
      <c r="T322" s="106">
        <f>_xll.qlInterestRateIndexMaturity(AA322,S322)</f>
        <v>51403</v>
      </c>
      <c r="U322" s="97">
        <f>_xll.qlIndexFixing('6M Monitor'!AA322,R322,TRUE,_xll.ohTrigger(Trigger,Trigger6M))</f>
        <v>1.9692499464609981E-2</v>
      </c>
      <c r="V322" s="97">
        <f>_xll.qlQuoteValue(P322,_xll.ohTrigger(Trigger,Trigger6M))</f>
        <v>1.9710000000000002E-2</v>
      </c>
      <c r="W322" s="94" t="b">
        <f t="shared" si="21"/>
        <v>1</v>
      </c>
      <c r="X322" s="153">
        <f t="shared" si="22"/>
        <v>-0.17500535390020666</v>
      </c>
      <c r="Y322" s="50" t="b">
        <f>ABS(X322/10000)&lt;=ABS('General Settings'!$D$29)</f>
        <v>1</v>
      </c>
      <c r="AA322" s="50" t="str">
        <f>_xll.qlSwapIndex(,,O322,SettlementDays,Currency,Calendar,FixedLegTenor,FixedLegBDC,FixedLegDayCounter,Index6M,DiscountingCurve,Permanent,Trigger,ObjectOverwrite)</f>
        <v>obj_0085b#0003</v>
      </c>
      <c r="AB322" s="50" t="str">
        <f>_xll.qlVanillaSwapFromSwapIndex(,AA322,R322)</f>
        <v>obj_0089c#0004</v>
      </c>
    </row>
    <row r="323" spans="13:28" x14ac:dyDescent="0.2">
      <c r="M323" s="94" t="s">
        <v>162</v>
      </c>
      <c r="N323" s="94" t="s">
        <v>118</v>
      </c>
      <c r="O323" s="94" t="s">
        <v>91</v>
      </c>
      <c r="P323" s="94" t="str">
        <f>Currency&amp;SUBSTITUTE(N323,"Y","F")&amp;O323&amp;QuoteSuffix</f>
        <v>EUR14F12Y_Quote</v>
      </c>
      <c r="Q323" s="122"/>
      <c r="R323" s="106">
        <f>_xll.qlInterestRateIndexFixingDate(AA323,S323)</f>
        <v>47381</v>
      </c>
      <c r="S323" s="106">
        <f>_xll.qlCalendarAdvance(Calendar,SettlementDate,N323,"mf",TRUE,Trigger)</f>
        <v>47385</v>
      </c>
      <c r="T323" s="106">
        <f>_xll.qlInterestRateIndexMaturity(AA323,S323)</f>
        <v>51768</v>
      </c>
      <c r="U323" s="97">
        <f>_xll.qlIndexFixing('6M Monitor'!AA323,R323,TRUE,_xll.ohTrigger(Trigger,Trigger6M))</f>
        <v>1.9442332241190245E-2</v>
      </c>
      <c r="V323" s="97">
        <f>_xll.qlQuoteValue(P323,_xll.ohTrigger(Trigger,Trigger6M))</f>
        <v>1.9460000000000002E-2</v>
      </c>
      <c r="W323" s="94" t="b">
        <f t="shared" si="21"/>
        <v>1</v>
      </c>
      <c r="X323" s="153">
        <f t="shared" si="22"/>
        <v>-0.17667758809757073</v>
      </c>
      <c r="Y323" s="50" t="b">
        <f>ABS(X323/10000)&lt;=ABS('General Settings'!$D$29)</f>
        <v>1</v>
      </c>
      <c r="AA323" s="50" t="str">
        <f>_xll.qlSwapIndex(,,O323,SettlementDays,Currency,Calendar,FixedLegTenor,FixedLegBDC,FixedLegDayCounter,Index6M,DiscountingCurve,Permanent,Trigger,ObjectOverwrite)</f>
        <v>obj_00786#0003</v>
      </c>
      <c r="AB323" s="50" t="str">
        <f>_xll.qlVanillaSwapFromSwapIndex(,AA323,R323)</f>
        <v>obj_008f0#0004</v>
      </c>
    </row>
    <row r="324" spans="13:28" x14ac:dyDescent="0.2">
      <c r="M324" s="94" t="s">
        <v>162</v>
      </c>
      <c r="N324" s="94" t="s">
        <v>118</v>
      </c>
      <c r="O324" s="94" t="s">
        <v>117</v>
      </c>
      <c r="P324" s="94" t="str">
        <f>Currency&amp;SUBSTITUTE(N324,"Y","F")&amp;O324&amp;QuoteSuffix</f>
        <v>EUR14F13Y_Quote</v>
      </c>
      <c r="Q324" s="122"/>
      <c r="R324" s="106">
        <f>_xll.qlInterestRateIndexFixingDate(AA324,S324)</f>
        <v>47381</v>
      </c>
      <c r="S324" s="106">
        <f>_xll.qlCalendarAdvance(Calendar,SettlementDate,N324,"mf",TRUE,Trigger)</f>
        <v>47385</v>
      </c>
      <c r="T324" s="106">
        <f>_xll.qlInterestRateIndexMaturity(AA324,S324)</f>
        <v>52133</v>
      </c>
      <c r="U324" s="97">
        <f>_xll.qlIndexFixing('6M Monitor'!AA324,R324,TRUE,_xll.ohTrigger(Trigger,Trigger6M))</f>
        <v>1.9220846747528681E-2</v>
      </c>
      <c r="V324" s="97">
        <f>_xll.qlQuoteValue(P324,_xll.ohTrigger(Trigger,Trigger6M))</f>
        <v>1.9230000000000001E-2</v>
      </c>
      <c r="W324" s="94" t="b">
        <f t="shared" si="21"/>
        <v>1</v>
      </c>
      <c r="X324" s="153">
        <f t="shared" si="22"/>
        <v>-9.1532524713194841E-2</v>
      </c>
      <c r="Y324" s="50" t="b">
        <f>ABS(X324/10000)&lt;=ABS('General Settings'!$D$29)</f>
        <v>1</v>
      </c>
      <c r="AA324" s="50" t="str">
        <f>_xll.qlSwapIndex(,,O324,SettlementDays,Currency,Calendar,FixedLegTenor,FixedLegBDC,FixedLegDayCounter,Index6M,DiscountingCurve,Permanent,Trigger,ObjectOverwrite)</f>
        <v>obj_007c7#0003</v>
      </c>
      <c r="AB324" s="50" t="str">
        <f>_xll.qlVanillaSwapFromSwapIndex(,AA324,R324)</f>
        <v>obj_00929#0004</v>
      </c>
    </row>
    <row r="325" spans="13:28" x14ac:dyDescent="0.2">
      <c r="M325" s="94" t="s">
        <v>162</v>
      </c>
      <c r="N325" s="94" t="s">
        <v>118</v>
      </c>
      <c r="O325" s="94" t="s">
        <v>118</v>
      </c>
      <c r="P325" s="94" t="str">
        <f>Currency&amp;SUBSTITUTE(N325,"Y","F")&amp;O325&amp;QuoteSuffix</f>
        <v>EUR14F14Y_Quote</v>
      </c>
      <c r="Q325" s="122"/>
      <c r="R325" s="106">
        <f>_xll.qlInterestRateIndexFixingDate(AA325,S325)</f>
        <v>47381</v>
      </c>
      <c r="S325" s="106">
        <f>_xll.qlCalendarAdvance(Calendar,SettlementDate,N325,"mf",TRUE,Trigger)</f>
        <v>47385</v>
      </c>
      <c r="T325" s="106">
        <f>_xll.qlInterestRateIndexMaturity(AA325,S325)</f>
        <v>52498</v>
      </c>
      <c r="U325" s="97">
        <f>_xll.qlIndexFixing('6M Monitor'!AA325,R325,TRUE,_xll.ohTrigger(Trigger,Trigger6M))</f>
        <v>1.902748643381353E-2</v>
      </c>
      <c r="V325" s="97">
        <f>_xll.qlQuoteValue(P325,_xll.ohTrigger(Trigger,Trigger6M))</f>
        <v>1.9030000000000002E-2</v>
      </c>
      <c r="W325" s="94" t="b">
        <f t="shared" si="21"/>
        <v>1</v>
      </c>
      <c r="X325" s="153">
        <f t="shared" si="22"/>
        <v>-2.5135661864718328E-2</v>
      </c>
      <c r="Y325" s="50" t="b">
        <f>ABS(X325/10000)&lt;=ABS('General Settings'!$D$29)</f>
        <v>1</v>
      </c>
      <c r="AA325" s="50" t="str">
        <f>_xll.qlSwapIndex(,,O325,SettlementDays,Currency,Calendar,FixedLegTenor,FixedLegBDC,FixedLegDayCounter,Index6M,DiscountingCurve,Permanent,Trigger,ObjectOverwrite)</f>
        <v>obj_007d8#0003</v>
      </c>
      <c r="AB325" s="50" t="str">
        <f>_xll.qlVanillaSwapFromSwapIndex(,AA325,R325)</f>
        <v>obj_00986#0004</v>
      </c>
    </row>
    <row r="326" spans="13:28" x14ac:dyDescent="0.2">
      <c r="M326" s="94" t="s">
        <v>162</v>
      </c>
      <c r="N326" s="94" t="s">
        <v>118</v>
      </c>
      <c r="O326" s="94" t="s">
        <v>92</v>
      </c>
      <c r="P326" s="94" t="str">
        <f>Currency&amp;SUBSTITUTE(N326,"Y","F")&amp;O326&amp;QuoteSuffix</f>
        <v>EUR14F15Y_Quote</v>
      </c>
      <c r="Q326" s="122"/>
      <c r="R326" s="106">
        <f>_xll.qlInterestRateIndexFixingDate(AA326,S326)</f>
        <v>47381</v>
      </c>
      <c r="S326" s="106">
        <f>_xll.qlCalendarAdvance(Calendar,SettlementDate,N326,"mf",TRUE,Trigger)</f>
        <v>47385</v>
      </c>
      <c r="T326" s="106">
        <f>_xll.qlInterestRateIndexMaturity(AA326,S326)</f>
        <v>52866</v>
      </c>
      <c r="U326" s="97">
        <f>_xll.qlIndexFixing('6M Monitor'!AA326,R326,TRUE,_xll.ohTrigger(Trigger,Trigger6M))</f>
        <v>1.8863568134507836E-2</v>
      </c>
      <c r="V326" s="97">
        <f>_xll.qlQuoteValue(P326,_xll.ohTrigger(Trigger,Trigger6M))</f>
        <v>1.8880000000000001E-2</v>
      </c>
      <c r="W326" s="94" t="b">
        <f t="shared" si="21"/>
        <v>1</v>
      </c>
      <c r="X326" s="153">
        <f t="shared" si="22"/>
        <v>-0.16431865492164827</v>
      </c>
      <c r="Y326" s="50" t="b">
        <f>ABS(X326/10000)&lt;=ABS('General Settings'!$D$29)</f>
        <v>1</v>
      </c>
      <c r="AA326" s="50" t="str">
        <f>_xll.qlSwapIndex(,,O326,SettlementDays,Currency,Calendar,FixedLegTenor,FixedLegBDC,FixedLegDayCounter,Index6M,DiscountingCurve,Permanent,Trigger,ObjectOverwrite)</f>
        <v>obj_00862#0003</v>
      </c>
      <c r="AB326" s="50" t="str">
        <f>_xll.qlVanillaSwapFromSwapIndex(,AA326,R326)</f>
        <v>obj_009a4#0003</v>
      </c>
    </row>
    <row r="327" spans="13:28" x14ac:dyDescent="0.2">
      <c r="M327" s="94" t="s">
        <v>162</v>
      </c>
      <c r="N327" s="94" t="s">
        <v>118</v>
      </c>
      <c r="O327" s="94" t="s">
        <v>93</v>
      </c>
      <c r="P327" s="94" t="str">
        <f>Currency&amp;SUBSTITUTE(N327,"Y","F")&amp;O327&amp;QuoteSuffix</f>
        <v>EUR14F20Y_Quote</v>
      </c>
      <c r="Q327" s="122"/>
      <c r="R327" s="106">
        <f>_xll.qlInterestRateIndexFixingDate(AA327,S327)</f>
        <v>47381</v>
      </c>
      <c r="S327" s="106">
        <f>_xll.qlCalendarAdvance(Calendar,SettlementDate,N327,"mf",TRUE,Trigger)</f>
        <v>47385</v>
      </c>
      <c r="T327" s="106">
        <f>_xll.qlInterestRateIndexMaturity(AA327,S327)</f>
        <v>54690</v>
      </c>
      <c r="U327" s="97">
        <f>_xll.qlIndexFixing('6M Monitor'!AA327,R327,TRUE,_xll.ohTrigger(Trigger,Trigger6M))</f>
        <v>1.8355499892736948E-2</v>
      </c>
      <c r="V327" s="97">
        <f>_xll.qlQuoteValue(P327,_xll.ohTrigger(Trigger,Trigger6M))</f>
        <v>1.8359999999999998E-2</v>
      </c>
      <c r="W327" s="94" t="b">
        <f t="shared" si="21"/>
        <v>1</v>
      </c>
      <c r="X327" s="153">
        <f t="shared" si="22"/>
        <v>-4.5001072630501682E-2</v>
      </c>
      <c r="Y327" s="50" t="b">
        <f>ABS(X327/10000)&lt;=ABS('General Settings'!$D$29)</f>
        <v>1</v>
      </c>
      <c r="AA327" s="50" t="str">
        <f>_xll.qlSwapIndex(,,O327,SettlementDays,Currency,Calendar,FixedLegTenor,FixedLegBDC,FixedLegDayCounter,Index6M,DiscountingCurve,Permanent,Trigger,ObjectOverwrite)</f>
        <v>obj_00787#0003</v>
      </c>
      <c r="AB327" s="50" t="str">
        <f>_xll.qlVanillaSwapFromSwapIndex(,AA327,R327)</f>
        <v>obj_008ef#0004</v>
      </c>
    </row>
    <row r="328" spans="13:28" x14ac:dyDescent="0.2">
      <c r="M328" s="94" t="s">
        <v>162</v>
      </c>
      <c r="N328" s="94" t="s">
        <v>118</v>
      </c>
      <c r="O328" s="94" t="s">
        <v>94</v>
      </c>
      <c r="P328" s="94" t="str">
        <f>Currency&amp;SUBSTITUTE(N328,"Y","F")&amp;O328&amp;QuoteSuffix</f>
        <v>EUR14F25Y_Quote</v>
      </c>
      <c r="Q328" s="122"/>
      <c r="R328" s="106">
        <f>_xll.qlInterestRateIndexFixingDate(AA328,S328)</f>
        <v>47381</v>
      </c>
      <c r="S328" s="106">
        <f>_xll.qlCalendarAdvance(Calendar,SettlementDate,N328,"mf",TRUE,Trigger)</f>
        <v>47385</v>
      </c>
      <c r="T328" s="106">
        <f>_xll.qlInterestRateIndexMaturity(AA328,S328)</f>
        <v>56516</v>
      </c>
      <c r="U328" s="97">
        <f>_xll.qlIndexFixing('6M Monitor'!AA328,R328,TRUE,_xll.ohTrigger(Trigger,Trigger6M))</f>
        <v>1.7973869163729863E-2</v>
      </c>
      <c r="V328" s="97">
        <f>_xll.qlQuoteValue(P328,_xll.ohTrigger(Trigger,Trigger6M))</f>
        <v>1.7989999999999999E-2</v>
      </c>
      <c r="W328" s="94" t="b">
        <f t="shared" si="21"/>
        <v>1</v>
      </c>
      <c r="X328" s="153">
        <f t="shared" si="22"/>
        <v>-0.1613083627013609</v>
      </c>
      <c r="Y328" s="50" t="b">
        <f>ABS(X328/10000)&lt;=ABS('General Settings'!$D$29)</f>
        <v>1</v>
      </c>
      <c r="AA328" s="50" t="str">
        <f>_xll.qlSwapIndex(,,O328,SettlementDays,Currency,Calendar,FixedLegTenor,FixedLegBDC,FixedLegDayCounter,Index6M,DiscountingCurve,Permanent,Trigger,ObjectOverwrite)</f>
        <v>obj_007fe#0003</v>
      </c>
      <c r="AB328" s="50" t="str">
        <f>_xll.qlVanillaSwapFromSwapIndex(,AA328,R328)</f>
        <v>obj_00948#0004</v>
      </c>
    </row>
    <row r="329" spans="13:28" x14ac:dyDescent="0.2">
      <c r="M329" s="200" t="s">
        <v>162</v>
      </c>
      <c r="N329" s="200" t="s">
        <v>118</v>
      </c>
      <c r="O329" s="200" t="s">
        <v>96</v>
      </c>
      <c r="P329" s="200" t="str">
        <f>Currency&amp;SUBSTITUTE(N329,"Y","F")&amp;O329&amp;QuoteSuffix</f>
        <v>EUR14F30Y_Quote</v>
      </c>
      <c r="Q329" s="165"/>
      <c r="R329" s="201">
        <f>_xll.qlInterestRateIndexFixingDate(AA329,S329)</f>
        <v>47381</v>
      </c>
      <c r="S329" s="201">
        <f>_xll.qlCalendarAdvance(Calendar,SettlementDate,N329,"mf",TRUE,Trigger)</f>
        <v>47385</v>
      </c>
      <c r="T329" s="201">
        <f>_xll.qlInterestRateIndexMaturity(AA329,S329)</f>
        <v>58342</v>
      </c>
      <c r="U329" s="202">
        <f>_xll.qlIndexFixing('6M Monitor'!AA329,R329,TRUE,_xll.ohTrigger(Trigger,Trigger6M))</f>
        <v>1.7661142912942067E-2</v>
      </c>
      <c r="V329" s="202">
        <f>_xll.qlQuoteValue(P329,_xll.ohTrigger(Trigger,Trigger6M))</f>
        <v>1.7659999999999999E-2</v>
      </c>
      <c r="W329" s="200" t="b">
        <f t="shared" si="21"/>
        <v>1</v>
      </c>
      <c r="X329" s="203">
        <f t="shared" si="22"/>
        <v>1.1429129420682804E-2</v>
      </c>
      <c r="Y329" s="164" t="b">
        <f>ABS(X329/10000)&lt;=ABS('General Settings'!$D$29)</f>
        <v>1</v>
      </c>
      <c r="AA329" s="50" t="str">
        <f>_xll.qlSwapIndex(,,O329,SettlementDays,Currency,Calendar,FixedLegTenor,FixedLegBDC,FixedLegDayCounter,Index6M,DiscountingCurve,Permanent,Trigger,ObjectOverwrite)</f>
        <v>obj_00811#0003</v>
      </c>
      <c r="AB329" s="50" t="str">
        <f>_xll.qlVanillaSwapFromSwapIndex(,AA329,R329)</f>
        <v>obj_008a7#0004</v>
      </c>
    </row>
    <row r="330" spans="13:28" x14ac:dyDescent="0.2">
      <c r="M330" s="204" t="s">
        <v>162</v>
      </c>
      <c r="N330" s="204" t="s">
        <v>92</v>
      </c>
      <c r="O330" s="204" t="s">
        <v>33</v>
      </c>
      <c r="P330" s="204" t="str">
        <f>Currency&amp;SUBSTITUTE(N330,"Y","F")&amp;O330&amp;QuoteSuffix</f>
        <v>EUR15F1Y_Quote</v>
      </c>
      <c r="Q330" s="169"/>
      <c r="R330" s="205">
        <f>_xll.qlInterestRateIndexFixingDate(AA330,S330)</f>
        <v>47746</v>
      </c>
      <c r="S330" s="205">
        <f>_xll.qlCalendarAdvance(Calendar,SettlementDate,N330,"mf",TRUE,Trigger)</f>
        <v>47750</v>
      </c>
      <c r="T330" s="205">
        <f>_xll.qlInterestRateIndexMaturity(AA330,S330)</f>
        <v>48115</v>
      </c>
      <c r="U330" s="206">
        <f>_xll.qlIndexFixing('6M Monitor'!AA330,R330,TRUE,_xll.ohTrigger(Trigger,Trigger6M))</f>
        <v>2.2074691690895883E-2</v>
      </c>
      <c r="V330" s="206">
        <f>_xll.qlQuoteValue(P330,_xll.ohTrigger(Trigger,Trigger6M))</f>
        <v>2.2069999999999999E-2</v>
      </c>
      <c r="W330" s="204" t="b">
        <f t="shared" si="21"/>
        <v>1</v>
      </c>
      <c r="X330" s="207">
        <f t="shared" si="22"/>
        <v>4.6916908958832826E-2</v>
      </c>
      <c r="Y330" s="149" t="b">
        <f>ABS(X330/10000)&lt;=ABS('General Settings'!$D$29)</f>
        <v>1</v>
      </c>
      <c r="AA330" s="50" t="str">
        <f>_xll.qlSwapIndex(,,O330,SettlementDays,Currency,Calendar,FixedLegTenor,FixedLegBDC,FixedLegDayCounter,Index6M,DiscountingCurve,Permanent,Trigger,ObjectOverwrite)</f>
        <v>obj_00847#0003</v>
      </c>
      <c r="AB330" s="50" t="str">
        <f>_xll.qlVanillaSwapFromSwapIndex(,AA330,R330)</f>
        <v>obj_0089b#0004</v>
      </c>
    </row>
    <row r="331" spans="13:28" x14ac:dyDescent="0.2">
      <c r="M331" s="94" t="s">
        <v>162</v>
      </c>
      <c r="N331" s="94" t="s">
        <v>92</v>
      </c>
      <c r="O331" s="94" t="s">
        <v>82</v>
      </c>
      <c r="P331" s="94" t="str">
        <f>Currency&amp;SUBSTITUTE(N331,"Y","F")&amp;O331&amp;QuoteSuffix</f>
        <v>EUR15F2Y_Quote</v>
      </c>
      <c r="Q331" s="122"/>
      <c r="R331" s="106">
        <f>_xll.qlInterestRateIndexFixingDate(AA331,S331)</f>
        <v>47746</v>
      </c>
      <c r="S331" s="106">
        <f>_xll.qlCalendarAdvance(Calendar,SettlementDate,N331,"mf",TRUE,Trigger)</f>
        <v>47750</v>
      </c>
      <c r="T331" s="106">
        <f>_xll.qlInterestRateIndexMaturity(AA331,S331)</f>
        <v>48481</v>
      </c>
      <c r="U331" s="97">
        <f>_xll.qlIndexFixing('6M Monitor'!AA331,R331,TRUE,_xll.ohTrigger(Trigger,Trigger6M))</f>
        <v>2.1884442127386591E-2</v>
      </c>
      <c r="V331" s="97">
        <f>_xll.qlQuoteValue(P331,_xll.ohTrigger(Trigger,Trigger6M))</f>
        <v>2.1920000000000002E-2</v>
      </c>
      <c r="W331" s="94" t="b">
        <f t="shared" si="21"/>
        <v>1</v>
      </c>
      <c r="X331" s="153">
        <f t="shared" si="22"/>
        <v>-0.35557872613410646</v>
      </c>
      <c r="Y331" s="50" t="b">
        <f>ABS(X331/10000)&lt;=ABS('General Settings'!$D$29)</f>
        <v>1</v>
      </c>
      <c r="AA331" s="50" t="str">
        <f>_xll.qlSwapIndex(,,O331,SettlementDays,Currency,Calendar,FixedLegTenor,FixedLegBDC,FixedLegDayCounter,Index6M,DiscountingCurve,Permanent,Trigger,ObjectOverwrite)</f>
        <v>obj_00788#0003</v>
      </c>
      <c r="AB331" s="50" t="str">
        <f>_xll.qlVanillaSwapFromSwapIndex(,AA331,R331)</f>
        <v>obj_008d1#0004</v>
      </c>
    </row>
    <row r="332" spans="13:28" x14ac:dyDescent="0.2">
      <c r="M332" s="94" t="s">
        <v>162</v>
      </c>
      <c r="N332" s="94" t="s">
        <v>92</v>
      </c>
      <c r="O332" s="94" t="s">
        <v>83</v>
      </c>
      <c r="P332" s="94" t="str">
        <f>Currency&amp;SUBSTITUTE(N332,"Y","F")&amp;O332&amp;QuoteSuffix</f>
        <v>EUR15F3Y_Quote</v>
      </c>
      <c r="Q332" s="122"/>
      <c r="R332" s="106">
        <f>_xll.qlInterestRateIndexFixingDate(AA332,S332)</f>
        <v>47746</v>
      </c>
      <c r="S332" s="106">
        <f>_xll.qlCalendarAdvance(Calendar,SettlementDate,N332,"mf",TRUE,Trigger)</f>
        <v>47750</v>
      </c>
      <c r="T332" s="106">
        <f>_xll.qlInterestRateIndexMaturity(AA332,S332)</f>
        <v>48848</v>
      </c>
      <c r="U332" s="97">
        <f>_xll.qlIndexFixing('6M Monitor'!AA332,R332,TRUE,_xll.ohTrigger(Trigger,Trigger6M))</f>
        <v>2.1619285408128304E-2</v>
      </c>
      <c r="V332" s="97">
        <f>_xll.qlQuoteValue(P332,_xll.ohTrigger(Trigger,Trigger6M))</f>
        <v>2.1680000000000001E-2</v>
      </c>
      <c r="W332" s="94" t="b">
        <f t="shared" si="21"/>
        <v>1</v>
      </c>
      <c r="X332" s="153">
        <f t="shared" si="22"/>
        <v>-0.60714591871697388</v>
      </c>
      <c r="Y332" s="50" t="b">
        <f>ABS(X332/10000)&lt;=ABS('General Settings'!$D$29)</f>
        <v>1</v>
      </c>
      <c r="AA332" s="50" t="str">
        <f>_xll.qlSwapIndex(,,O332,SettlementDays,Currency,Calendar,FixedLegTenor,FixedLegBDC,FixedLegDayCounter,Index6M,DiscountingCurve,Permanent,Trigger,ObjectOverwrite)</f>
        <v>obj_0079a#0003</v>
      </c>
      <c r="AB332" s="50" t="str">
        <f>_xll.qlVanillaSwapFromSwapIndex(,AA332,R332)</f>
        <v>obj_008ad#0004</v>
      </c>
    </row>
    <row r="333" spans="13:28" x14ac:dyDescent="0.2">
      <c r="M333" s="94" t="s">
        <v>162</v>
      </c>
      <c r="N333" s="94" t="s">
        <v>92</v>
      </c>
      <c r="O333" s="94" t="s">
        <v>84</v>
      </c>
      <c r="P333" s="94" t="str">
        <f>Currency&amp;SUBSTITUTE(N333,"Y","F")&amp;O333&amp;QuoteSuffix</f>
        <v>EUR15F4Y_Quote</v>
      </c>
      <c r="Q333" s="122"/>
      <c r="R333" s="106">
        <f>_xll.qlInterestRateIndexFixingDate(AA333,S333)</f>
        <v>47746</v>
      </c>
      <c r="S333" s="106">
        <f>_xll.qlCalendarAdvance(Calendar,SettlementDate,N333,"mf",TRUE,Trigger)</f>
        <v>47750</v>
      </c>
      <c r="T333" s="106">
        <f>_xll.qlInterestRateIndexMaturity(AA333,S333)</f>
        <v>49212</v>
      </c>
      <c r="U333" s="97">
        <f>_xll.qlIndexFixing('6M Monitor'!AA333,R333,TRUE,_xll.ohTrigger(Trigger,Trigger6M))</f>
        <v>2.1328201336204462E-2</v>
      </c>
      <c r="V333" s="97">
        <f>_xll.qlQuoteValue(P333,_xll.ohTrigger(Trigger,Trigger6M))</f>
        <v>2.137E-2</v>
      </c>
      <c r="W333" s="94" t="b">
        <f t="shared" si="21"/>
        <v>1</v>
      </c>
      <c r="X333" s="153">
        <f t="shared" si="22"/>
        <v>-0.4179866379553851</v>
      </c>
      <c r="Y333" s="50" t="b">
        <f>ABS(X333/10000)&lt;=ABS('General Settings'!$D$29)</f>
        <v>1</v>
      </c>
      <c r="AA333" s="50" t="str">
        <f>_xll.qlSwapIndex(,,O333,SettlementDays,Currency,Calendar,FixedLegTenor,FixedLegBDC,FixedLegDayCounter,Index6M,DiscountingCurve,Permanent,Trigger,ObjectOverwrite)</f>
        <v>obj_0081d#0003</v>
      </c>
      <c r="AB333" s="50" t="str">
        <f>_xll.qlVanillaSwapFromSwapIndex(,AA333,R333)</f>
        <v>obj_00985#0004</v>
      </c>
    </row>
    <row r="334" spans="13:28" x14ac:dyDescent="0.2">
      <c r="M334" s="94" t="s">
        <v>162</v>
      </c>
      <c r="N334" s="94" t="s">
        <v>92</v>
      </c>
      <c r="O334" s="94" t="s">
        <v>85</v>
      </c>
      <c r="P334" s="94" t="str">
        <f>Currency&amp;SUBSTITUTE(N334,"Y","F")&amp;O334&amp;QuoteSuffix</f>
        <v>EUR15F5Y_Quote</v>
      </c>
      <c r="Q334" s="122"/>
      <c r="R334" s="106">
        <f>_xll.qlInterestRateIndexFixingDate(AA334,S334)</f>
        <v>47746</v>
      </c>
      <c r="S334" s="106">
        <f>_xll.qlCalendarAdvance(Calendar,SettlementDate,N334,"mf",TRUE,Trigger)</f>
        <v>47750</v>
      </c>
      <c r="T334" s="106">
        <f>_xll.qlInterestRateIndexMaturity(AA334,S334)</f>
        <v>49576</v>
      </c>
      <c r="U334" s="97">
        <f>_xll.qlIndexFixing('6M Monitor'!AA334,R334,TRUE,_xll.ohTrigger(Trigger,Trigger6M))</f>
        <v>2.1006371031594858E-2</v>
      </c>
      <c r="V334" s="97">
        <f>_xll.qlQuoteValue(P334,_xll.ohTrigger(Trigger,Trigger6M))</f>
        <v>2.1019999999999997E-2</v>
      </c>
      <c r="W334" s="94" t="b">
        <f t="shared" si="21"/>
        <v>1</v>
      </c>
      <c r="X334" s="153">
        <f t="shared" si="22"/>
        <v>-0.13628968405138969</v>
      </c>
      <c r="Y334" s="50" t="b">
        <f>ABS(X334/10000)&lt;=ABS('General Settings'!$D$29)</f>
        <v>1</v>
      </c>
      <c r="AA334" s="50" t="str">
        <f>_xll.qlSwapIndex(,,O334,SettlementDays,Currency,Calendar,FixedLegTenor,FixedLegBDC,FixedLegDayCounter,Index6M,DiscountingCurve,Permanent,Trigger,ObjectOverwrite)</f>
        <v>obj_0086d#0003</v>
      </c>
      <c r="AB334" s="50" t="str">
        <f>_xll.qlVanillaSwapFromSwapIndex(,AA334,R334)</f>
        <v>obj_009a3#0004</v>
      </c>
    </row>
    <row r="335" spans="13:28" x14ac:dyDescent="0.2">
      <c r="M335" s="94" t="s">
        <v>162</v>
      </c>
      <c r="N335" s="94" t="s">
        <v>92</v>
      </c>
      <c r="O335" s="94" t="s">
        <v>86</v>
      </c>
      <c r="P335" s="94" t="str">
        <f>Currency&amp;SUBSTITUTE(N335,"Y","F")&amp;O335&amp;QuoteSuffix</f>
        <v>EUR15F6Y_Quote</v>
      </c>
      <c r="Q335" s="122"/>
      <c r="R335" s="106">
        <f>_xll.qlInterestRateIndexFixingDate(AA335,S335)</f>
        <v>47746</v>
      </c>
      <c r="S335" s="106">
        <f>_xll.qlCalendarAdvance(Calendar,SettlementDate,N335,"mf",TRUE,Trigger)</f>
        <v>47750</v>
      </c>
      <c r="T335" s="106">
        <f>_xll.qlInterestRateIndexMaturity(AA335,S335)</f>
        <v>49942</v>
      </c>
      <c r="U335" s="97">
        <f>_xll.qlIndexFixing('6M Monitor'!AA335,R335,TRUE,_xll.ohTrigger(Trigger,Trigger6M))</f>
        <v>2.0666545949954616E-2</v>
      </c>
      <c r="V335" s="97">
        <f>_xll.qlQuoteValue(P335,_xll.ohTrigger(Trigger,Trigger6M))</f>
        <v>2.069E-2</v>
      </c>
      <c r="W335" s="94" t="b">
        <f t="shared" ref="W335:W398" si="23">NOT(ISERROR(V335))</f>
        <v>1</v>
      </c>
      <c r="X335" s="153">
        <f t="shared" ref="X335:X398" si="24">(U335-V335)*10000</f>
        <v>-0.23454050045383645</v>
      </c>
      <c r="Y335" s="50" t="b">
        <f>ABS(X335/10000)&lt;=ABS('General Settings'!$D$29)</f>
        <v>1</v>
      </c>
      <c r="AA335" s="50" t="str">
        <f>_xll.qlSwapIndex(,,O335,SettlementDays,Currency,Calendar,FixedLegTenor,FixedLegBDC,FixedLegDayCounter,Index6M,DiscountingCurve,Permanent,Trigger,ObjectOverwrite)</f>
        <v>obj_00789#0003</v>
      </c>
      <c r="AB335" s="50" t="str">
        <f>_xll.qlVanillaSwapFromSwapIndex(,AA335,R335)</f>
        <v>obj_008da#0004</v>
      </c>
    </row>
    <row r="336" spans="13:28" x14ac:dyDescent="0.2">
      <c r="M336" s="94" t="s">
        <v>162</v>
      </c>
      <c r="N336" s="94" t="s">
        <v>92</v>
      </c>
      <c r="O336" s="94" t="s">
        <v>87</v>
      </c>
      <c r="P336" s="94" t="str">
        <f>Currency&amp;SUBSTITUTE(N336,"Y","F")&amp;O336&amp;QuoteSuffix</f>
        <v>EUR15F7Y_Quote</v>
      </c>
      <c r="Q336" s="122"/>
      <c r="R336" s="106">
        <f>_xll.qlInterestRateIndexFixingDate(AA336,S336)</f>
        <v>47746</v>
      </c>
      <c r="S336" s="106">
        <f>_xll.qlCalendarAdvance(Calendar,SettlementDate,N336,"mf",TRUE,Trigger)</f>
        <v>47750</v>
      </c>
      <c r="T336" s="106">
        <f>_xll.qlInterestRateIndexMaturity(AA336,S336)</f>
        <v>50307</v>
      </c>
      <c r="U336" s="97">
        <f>_xll.qlIndexFixing('6M Monitor'!AA336,R336,TRUE,_xll.ohTrigger(Trigger,Trigger6M))</f>
        <v>2.0315931426381183E-2</v>
      </c>
      <c r="V336" s="97">
        <f>_xll.qlQuoteValue(P336,_xll.ohTrigger(Trigger,Trigger6M))</f>
        <v>2.035E-2</v>
      </c>
      <c r="W336" s="94" t="b">
        <f t="shared" si="23"/>
        <v>1</v>
      </c>
      <c r="X336" s="153">
        <f t="shared" si="24"/>
        <v>-0.34068573618817322</v>
      </c>
      <c r="Y336" s="50" t="b">
        <f>ABS(X336/10000)&lt;=ABS('General Settings'!$D$29)</f>
        <v>1</v>
      </c>
      <c r="AA336" s="50" t="str">
        <f>_xll.qlSwapIndex(,,O336,SettlementDays,Currency,Calendar,FixedLegTenor,FixedLegBDC,FixedLegDayCounter,Index6M,DiscountingCurve,Permanent,Trigger,ObjectOverwrite)</f>
        <v>obj_007c8#0003</v>
      </c>
      <c r="AB336" s="50" t="str">
        <f>_xll.qlVanillaSwapFromSwapIndex(,AA336,R336)</f>
        <v>obj_00947#0004</v>
      </c>
    </row>
    <row r="337" spans="13:28" x14ac:dyDescent="0.2">
      <c r="M337" s="94" t="s">
        <v>162</v>
      </c>
      <c r="N337" s="94" t="s">
        <v>92</v>
      </c>
      <c r="O337" s="94" t="s">
        <v>88</v>
      </c>
      <c r="P337" s="94" t="str">
        <f>Currency&amp;SUBSTITUTE(N337,"Y","F")&amp;O337&amp;QuoteSuffix</f>
        <v>EUR15F8Y_Quote</v>
      </c>
      <c r="Q337" s="122"/>
      <c r="R337" s="106">
        <f>_xll.qlInterestRateIndexFixingDate(AA337,S337)</f>
        <v>47746</v>
      </c>
      <c r="S337" s="106">
        <f>_xll.qlCalendarAdvance(Calendar,SettlementDate,N337,"mf",TRUE,Trigger)</f>
        <v>47750</v>
      </c>
      <c r="T337" s="106">
        <f>_xll.qlInterestRateIndexMaturity(AA337,S337)</f>
        <v>50672</v>
      </c>
      <c r="U337" s="97">
        <f>_xll.qlIndexFixing('6M Monitor'!AA337,R337,TRUE,_xll.ohTrigger(Trigger,Trigger6M))</f>
        <v>1.9980697529436764E-2</v>
      </c>
      <c r="V337" s="97">
        <f>_xll.qlQuoteValue(P337,_xll.ohTrigger(Trigger,Trigger6M))</f>
        <v>0.02</v>
      </c>
      <c r="W337" s="94" t="b">
        <f t="shared" si="23"/>
        <v>1</v>
      </c>
      <c r="X337" s="153">
        <f t="shared" si="24"/>
        <v>-0.19302470563236501</v>
      </c>
      <c r="Y337" s="50" t="b">
        <f>ABS(X337/10000)&lt;=ABS('General Settings'!$D$29)</f>
        <v>1</v>
      </c>
      <c r="AA337" s="50" t="str">
        <f>_xll.qlSwapIndex(,,O337,SettlementDays,Currency,Calendar,FixedLegTenor,FixedLegBDC,FixedLegDayCounter,Index6M,DiscountingCurve,Permanent,Trigger,ObjectOverwrite)</f>
        <v>obj_007aa#0003</v>
      </c>
      <c r="AB337" s="50" t="str">
        <f>_xll.qlVanillaSwapFromSwapIndex(,AA337,R337)</f>
        <v>obj_008a6#0004</v>
      </c>
    </row>
    <row r="338" spans="13:28" x14ac:dyDescent="0.2">
      <c r="M338" s="94" t="s">
        <v>162</v>
      </c>
      <c r="N338" s="94" t="s">
        <v>92</v>
      </c>
      <c r="O338" s="94" t="s">
        <v>89</v>
      </c>
      <c r="P338" s="94" t="str">
        <f>Currency&amp;SUBSTITUTE(N338,"Y","F")&amp;O338&amp;QuoteSuffix</f>
        <v>EUR15F9Y_Quote</v>
      </c>
      <c r="Q338" s="122"/>
      <c r="R338" s="106">
        <f>_xll.qlInterestRateIndexFixingDate(AA338,S338)</f>
        <v>47746</v>
      </c>
      <c r="S338" s="106">
        <f>_xll.qlCalendarAdvance(Calendar,SettlementDate,N338,"mf",TRUE,Trigger)</f>
        <v>47750</v>
      </c>
      <c r="T338" s="106">
        <f>_xll.qlInterestRateIndexMaturity(AA338,S338)</f>
        <v>51039</v>
      </c>
      <c r="U338" s="97">
        <f>_xll.qlIndexFixing('6M Monitor'!AA338,R338,TRUE,_xll.ohTrigger(Trigger,Trigger6M))</f>
        <v>1.9667898851718386E-2</v>
      </c>
      <c r="V338" s="97">
        <f>_xll.qlQuoteValue(P338,_xll.ohTrigger(Trigger,Trigger6M))</f>
        <v>1.968E-2</v>
      </c>
      <c r="W338" s="94" t="b">
        <f t="shared" si="23"/>
        <v>1</v>
      </c>
      <c r="X338" s="153">
        <f t="shared" si="24"/>
        <v>-0.12101148281613155</v>
      </c>
      <c r="Y338" s="50" t="b">
        <f>ABS(X338/10000)&lt;=ABS('General Settings'!$D$29)</f>
        <v>1</v>
      </c>
      <c r="AA338" s="50" t="str">
        <f>_xll.qlSwapIndex(,,O338,SettlementDays,Currency,Calendar,FixedLegTenor,FixedLegBDC,FixedLegDayCounter,Index6M,DiscountingCurve,Permanent,Trigger,ObjectOverwrite)</f>
        <v>obj_00874#0003</v>
      </c>
      <c r="AB338" s="50" t="str">
        <f>_xll.qlVanillaSwapFromSwapIndex(,AA338,R338)</f>
        <v>obj_0089a#0004</v>
      </c>
    </row>
    <row r="339" spans="13:28" x14ac:dyDescent="0.2">
      <c r="M339" s="94" t="s">
        <v>162</v>
      </c>
      <c r="N339" s="94" t="s">
        <v>92</v>
      </c>
      <c r="O339" s="94" t="s">
        <v>90</v>
      </c>
      <c r="P339" s="94" t="str">
        <f>Currency&amp;SUBSTITUTE(N339,"Y","F")&amp;O339&amp;QuoteSuffix</f>
        <v>EUR15F10Y_Quote</v>
      </c>
      <c r="Q339" s="122"/>
      <c r="R339" s="106">
        <f>_xll.qlInterestRateIndexFixingDate(AA339,S339)</f>
        <v>47746</v>
      </c>
      <c r="S339" s="106">
        <f>_xll.qlCalendarAdvance(Calendar,SettlementDate,N339,"mf",TRUE,Trigger)</f>
        <v>47750</v>
      </c>
      <c r="T339" s="106">
        <f>_xll.qlInterestRateIndexMaturity(AA339,S339)</f>
        <v>51403</v>
      </c>
      <c r="U339" s="97">
        <f>_xll.qlIndexFixing('6M Monitor'!AA339,R339,TRUE,_xll.ohTrigger(Trigger,Trigger6M))</f>
        <v>1.9391904743991283E-2</v>
      </c>
      <c r="V339" s="97">
        <f>_xll.qlQuoteValue(P339,_xll.ohTrigger(Trigger,Trigger6M))</f>
        <v>1.9400000000000001E-2</v>
      </c>
      <c r="W339" s="94" t="b">
        <f t="shared" si="23"/>
        <v>1</v>
      </c>
      <c r="X339" s="153">
        <f t="shared" si="24"/>
        <v>-8.0952560087173275E-2</v>
      </c>
      <c r="Y339" s="50" t="b">
        <f>ABS(X339/10000)&lt;=ABS('General Settings'!$D$29)</f>
        <v>1</v>
      </c>
      <c r="AA339" s="50" t="str">
        <f>_xll.qlSwapIndex(,,O339,SettlementDays,Currency,Calendar,FixedLegTenor,FixedLegBDC,FixedLegDayCounter,Index6M,DiscountingCurve,Permanent,Trigger,ObjectOverwrite)</f>
        <v>obj_0078a#0003</v>
      </c>
      <c r="AB339" s="50" t="str">
        <f>_xll.qlVanillaSwapFromSwapIndex(,AA339,R339)</f>
        <v>obj_008d0#0004</v>
      </c>
    </row>
    <row r="340" spans="13:28" x14ac:dyDescent="0.2">
      <c r="M340" s="94" t="s">
        <v>162</v>
      </c>
      <c r="N340" s="94" t="s">
        <v>92</v>
      </c>
      <c r="O340" s="94" t="s">
        <v>116</v>
      </c>
      <c r="P340" s="94" t="str">
        <f>Currency&amp;SUBSTITUTE(N340,"Y","F")&amp;O340&amp;QuoteSuffix</f>
        <v>EUR15F11Y_Quote</v>
      </c>
      <c r="Q340" s="122"/>
      <c r="R340" s="106">
        <f>_xll.qlInterestRateIndexFixingDate(AA340,S340)</f>
        <v>47746</v>
      </c>
      <c r="S340" s="106">
        <f>_xll.qlCalendarAdvance(Calendar,SettlementDate,N340,"mf",TRUE,Trigger)</f>
        <v>47750</v>
      </c>
      <c r="T340" s="106">
        <f>_xll.qlInterestRateIndexMaturity(AA340,S340)</f>
        <v>51768</v>
      </c>
      <c r="U340" s="97">
        <f>_xll.qlIndexFixing('6M Monitor'!AA340,R340,TRUE,_xll.ohTrigger(Trigger,Trigger6M))</f>
        <v>1.9141316201115047E-2</v>
      </c>
      <c r="V340" s="97">
        <f>_xll.qlQuoteValue(P340,_xll.ohTrigger(Trigger,Trigger6M))</f>
        <v>1.915E-2</v>
      </c>
      <c r="W340" s="94" t="b">
        <f t="shared" si="23"/>
        <v>1</v>
      </c>
      <c r="X340" s="153">
        <f t="shared" si="24"/>
        <v>-8.6837988849536307E-2</v>
      </c>
      <c r="Y340" s="50" t="b">
        <f>ABS(X340/10000)&lt;=ABS('General Settings'!$D$29)</f>
        <v>1</v>
      </c>
      <c r="AA340" s="50" t="str">
        <f>_xll.qlSwapIndex(,,O340,SettlementDays,Currency,Calendar,FixedLegTenor,FixedLegBDC,FixedLegDayCounter,Index6M,DiscountingCurve,Permanent,Trigger,ObjectOverwrite)</f>
        <v>obj_007ff#0003</v>
      </c>
      <c r="AB340" s="50" t="str">
        <f>_xll.qlVanillaSwapFromSwapIndex(,AA340,R340)</f>
        <v>obj_00932#0004</v>
      </c>
    </row>
    <row r="341" spans="13:28" x14ac:dyDescent="0.2">
      <c r="M341" s="94" t="s">
        <v>162</v>
      </c>
      <c r="N341" s="94" t="s">
        <v>92</v>
      </c>
      <c r="O341" s="94" t="s">
        <v>91</v>
      </c>
      <c r="P341" s="94" t="str">
        <f>Currency&amp;SUBSTITUTE(N341,"Y","F")&amp;O341&amp;QuoteSuffix</f>
        <v>EUR15F12Y_Quote</v>
      </c>
      <c r="Q341" s="122"/>
      <c r="R341" s="106">
        <f>_xll.qlInterestRateIndexFixingDate(AA341,S341)</f>
        <v>47746</v>
      </c>
      <c r="S341" s="106">
        <f>_xll.qlCalendarAdvance(Calendar,SettlementDate,N341,"mf",TRUE,Trigger)</f>
        <v>47750</v>
      </c>
      <c r="T341" s="106">
        <f>_xll.qlInterestRateIndexMaturity(AA341,S341)</f>
        <v>52133</v>
      </c>
      <c r="U341" s="97">
        <f>_xll.qlIndexFixing('6M Monitor'!AA341,R341,TRUE,_xll.ohTrigger(Trigger,Trigger6M))</f>
        <v>1.8921810620075159E-2</v>
      </c>
      <c r="V341" s="97">
        <f>_xll.qlQuoteValue(P341,_xll.ohTrigger(Trigger,Trigger6M))</f>
        <v>1.8919999999999999E-2</v>
      </c>
      <c r="W341" s="94" t="b">
        <f t="shared" si="23"/>
        <v>1</v>
      </c>
      <c r="X341" s="153">
        <f t="shared" si="24"/>
        <v>1.8106200751592805E-2</v>
      </c>
      <c r="Y341" s="50" t="b">
        <f>ABS(X341/10000)&lt;=ABS('General Settings'!$D$29)</f>
        <v>1</v>
      </c>
      <c r="AA341" s="50" t="str">
        <f>_xll.qlSwapIndex(,,O341,SettlementDays,Currency,Calendar,FixedLegTenor,FixedLegBDC,FixedLegDayCounter,Index6M,DiscountingCurve,Permanent,Trigger,ObjectOverwrite)</f>
        <v>obj_007d9#0003</v>
      </c>
      <c r="AB341" s="50" t="str">
        <f>_xll.qlVanillaSwapFromSwapIndex(,AA341,R341)</f>
        <v>obj_00983#0004</v>
      </c>
    </row>
    <row r="342" spans="13:28" x14ac:dyDescent="0.2">
      <c r="M342" s="94" t="s">
        <v>162</v>
      </c>
      <c r="N342" s="94" t="s">
        <v>92</v>
      </c>
      <c r="O342" s="94" t="s">
        <v>117</v>
      </c>
      <c r="P342" s="94" t="str">
        <f>Currency&amp;SUBSTITUTE(N342,"Y","F")&amp;O342&amp;QuoteSuffix</f>
        <v>EUR15F13Y_Quote</v>
      </c>
      <c r="Q342" s="122"/>
      <c r="R342" s="106">
        <f>_xll.qlInterestRateIndexFixingDate(AA342,S342)</f>
        <v>47746</v>
      </c>
      <c r="S342" s="106">
        <f>_xll.qlCalendarAdvance(Calendar,SettlementDate,N342,"mf",TRUE,Trigger)</f>
        <v>47750</v>
      </c>
      <c r="T342" s="106">
        <f>_xll.qlInterestRateIndexMaturity(AA342,S342)</f>
        <v>52498</v>
      </c>
      <c r="U342" s="97">
        <f>_xll.qlIndexFixing('6M Monitor'!AA342,R342,TRUE,_xll.ohTrigger(Trigger,Trigger6M))</f>
        <v>1.8732287487907978E-2</v>
      </c>
      <c r="V342" s="97">
        <f>_xll.qlQuoteValue(P342,_xll.ohTrigger(Trigger,Trigger6M))</f>
        <v>1.873E-2</v>
      </c>
      <c r="W342" s="94" t="b">
        <f t="shared" si="23"/>
        <v>1</v>
      </c>
      <c r="X342" s="153">
        <f t="shared" si="24"/>
        <v>2.2874879079780308E-2</v>
      </c>
      <c r="Y342" s="50" t="b">
        <f>ABS(X342/10000)&lt;=ABS('General Settings'!$D$29)</f>
        <v>1</v>
      </c>
      <c r="AA342" s="50" t="str">
        <f>_xll.qlSwapIndex(,,O342,SettlementDays,Currency,Calendar,FixedLegTenor,FixedLegBDC,FixedLegDayCounter,Index6M,DiscountingCurve,Permanent,Trigger,ObjectOverwrite)</f>
        <v>obj_00879#0003</v>
      </c>
      <c r="AB342" s="50" t="str">
        <f>_xll.qlVanillaSwapFromSwapIndex(,AA342,R342)</f>
        <v>obj_009a5#0003</v>
      </c>
    </row>
    <row r="343" spans="13:28" x14ac:dyDescent="0.2">
      <c r="M343" s="94" t="s">
        <v>162</v>
      </c>
      <c r="N343" s="94" t="s">
        <v>92</v>
      </c>
      <c r="O343" s="94" t="s">
        <v>118</v>
      </c>
      <c r="P343" s="94" t="str">
        <f>Currency&amp;SUBSTITUTE(N343,"Y","F")&amp;O343&amp;QuoteSuffix</f>
        <v>EUR15F14Y_Quote</v>
      </c>
      <c r="Q343" s="122"/>
      <c r="R343" s="106">
        <f>_xll.qlInterestRateIndexFixingDate(AA343,S343)</f>
        <v>47746</v>
      </c>
      <c r="S343" s="106">
        <f>_xll.qlCalendarAdvance(Calendar,SettlementDate,N343,"mf",TRUE,Trigger)</f>
        <v>47750</v>
      </c>
      <c r="T343" s="106">
        <f>_xll.qlInterestRateIndexMaturity(AA343,S343)</f>
        <v>52866</v>
      </c>
      <c r="U343" s="97">
        <f>_xll.qlIndexFixing('6M Monitor'!AA343,R343,TRUE,_xll.ohTrigger(Trigger,Trigger6M))</f>
        <v>1.8573925921155834E-2</v>
      </c>
      <c r="V343" s="97">
        <f>_xll.qlQuoteValue(P343,_xll.ohTrigger(Trigger,Trigger6M))</f>
        <v>1.8589999999999999E-2</v>
      </c>
      <c r="W343" s="94" t="b">
        <f t="shared" si="23"/>
        <v>1</v>
      </c>
      <c r="X343" s="153">
        <f t="shared" si="24"/>
        <v>-0.16074078844165174</v>
      </c>
      <c r="Y343" s="50" t="b">
        <f>ABS(X343/10000)&lt;=ABS('General Settings'!$D$29)</f>
        <v>1</v>
      </c>
      <c r="AA343" s="50" t="str">
        <f>_xll.qlSwapIndex(,,O343,SettlementDays,Currency,Calendar,FixedLegTenor,FixedLegBDC,FixedLegDayCounter,Index6M,DiscountingCurve,Permanent,Trigger,ObjectOverwrite)</f>
        <v>obj_0078b#0003</v>
      </c>
      <c r="AB343" s="50" t="str">
        <f>_xll.qlVanillaSwapFromSwapIndex(,AA343,R343)</f>
        <v>obj_008d4#0004</v>
      </c>
    </row>
    <row r="344" spans="13:28" x14ac:dyDescent="0.2">
      <c r="M344" s="94" t="s">
        <v>162</v>
      </c>
      <c r="N344" s="94" t="s">
        <v>92</v>
      </c>
      <c r="O344" s="94" t="s">
        <v>92</v>
      </c>
      <c r="P344" s="94" t="str">
        <f>Currency&amp;SUBSTITUTE(N344,"Y","F")&amp;O344&amp;QuoteSuffix</f>
        <v>EUR15F15Y_Quote</v>
      </c>
      <c r="Q344" s="122"/>
      <c r="R344" s="106">
        <f>_xll.qlInterestRateIndexFixingDate(AA344,S344)</f>
        <v>47746</v>
      </c>
      <c r="S344" s="106">
        <f>_xll.qlCalendarAdvance(Calendar,SettlementDate,N344,"mf",TRUE,Trigger)</f>
        <v>47750</v>
      </c>
      <c r="T344" s="106">
        <f>_xll.qlInterestRateIndexMaturity(AA344,S344)</f>
        <v>53230</v>
      </c>
      <c r="U344" s="97">
        <f>_xll.qlIndexFixing('6M Monitor'!AA344,R344,TRUE,_xll.ohTrigger(Trigger,Trigger6M))</f>
        <v>1.8442293297719028E-2</v>
      </c>
      <c r="V344" s="97">
        <f>_xll.qlQuoteValue(P344,_xll.ohTrigger(Trigger,Trigger6M))</f>
        <v>1.8450000000000001E-2</v>
      </c>
      <c r="W344" s="94" t="b">
        <f t="shared" si="23"/>
        <v>1</v>
      </c>
      <c r="X344" s="153">
        <f t="shared" si="24"/>
        <v>-7.7067022809726438E-2</v>
      </c>
      <c r="Y344" s="50" t="b">
        <f>ABS(X344/10000)&lt;=ABS('General Settings'!$D$29)</f>
        <v>1</v>
      </c>
      <c r="AA344" s="50" t="str">
        <f>_xll.qlSwapIndex(,,O344,SettlementDays,Currency,Calendar,FixedLegTenor,FixedLegBDC,FixedLegDayCounter,Index6M,DiscountingCurve,Permanent,Trigger,ObjectOverwrite)</f>
        <v>obj_007c9#0003</v>
      </c>
      <c r="AB344" s="50" t="str">
        <f>_xll.qlVanillaSwapFromSwapIndex(,AA344,R344)</f>
        <v>obj_00946#0004</v>
      </c>
    </row>
    <row r="345" spans="13:28" x14ac:dyDescent="0.2">
      <c r="M345" s="94" t="s">
        <v>162</v>
      </c>
      <c r="N345" s="94" t="s">
        <v>92</v>
      </c>
      <c r="O345" s="94" t="s">
        <v>93</v>
      </c>
      <c r="P345" s="94" t="str">
        <f>Currency&amp;SUBSTITUTE(N345,"Y","F")&amp;O345&amp;QuoteSuffix</f>
        <v>EUR15F20Y_Quote</v>
      </c>
      <c r="Q345" s="122"/>
      <c r="R345" s="106">
        <f>_xll.qlInterestRateIndexFixingDate(AA345,S345)</f>
        <v>47746</v>
      </c>
      <c r="S345" s="106">
        <f>_xll.qlCalendarAdvance(Calendar,SettlementDate,N345,"mf",TRUE,Trigger)</f>
        <v>47750</v>
      </c>
      <c r="T345" s="106">
        <f>_xll.qlInterestRateIndexMaturity(AA345,S345)</f>
        <v>55057</v>
      </c>
      <c r="U345" s="97">
        <f>_xll.qlIndexFixing('6M Monitor'!AA345,R345,TRUE,_xll.ohTrigger(Trigger,Trigger6M))</f>
        <v>1.8028560535179945E-2</v>
      </c>
      <c r="V345" s="97">
        <f>_xll.qlQuoteValue(P345,_xll.ohTrigger(Trigger,Trigger6M))</f>
        <v>1.8039999999999997E-2</v>
      </c>
      <c r="W345" s="94" t="b">
        <f t="shared" si="23"/>
        <v>1</v>
      </c>
      <c r="X345" s="153">
        <f t="shared" si="24"/>
        <v>-0.11439464820052481</v>
      </c>
      <c r="Y345" s="50" t="b">
        <f>ABS(X345/10000)&lt;=ABS('General Settings'!$D$29)</f>
        <v>1</v>
      </c>
      <c r="AA345" s="50" t="str">
        <f>_xll.qlSwapIndex(,,O345,SettlementDays,Currency,Calendar,FixedLegTenor,FixedLegBDC,FixedLegDayCounter,Index6M,DiscountingCurve,Permanent,Trigger,ObjectOverwrite)</f>
        <v>obj_00812#0003</v>
      </c>
      <c r="AB345" s="50" t="str">
        <f>_xll.qlVanillaSwapFromSwapIndex(,AA345,R345)</f>
        <v>obj_008a5#0004</v>
      </c>
    </row>
    <row r="346" spans="13:28" x14ac:dyDescent="0.2">
      <c r="M346" s="94" t="s">
        <v>162</v>
      </c>
      <c r="N346" s="94" t="s">
        <v>92</v>
      </c>
      <c r="O346" s="94" t="s">
        <v>94</v>
      </c>
      <c r="P346" s="94" t="str">
        <f>Currency&amp;SUBSTITUTE(N346,"Y","F")&amp;O346&amp;QuoteSuffix</f>
        <v>EUR15F25Y_Quote</v>
      </c>
      <c r="Q346" s="122"/>
      <c r="R346" s="106">
        <f>_xll.qlInterestRateIndexFixingDate(AA346,S346)</f>
        <v>47746</v>
      </c>
      <c r="S346" s="106">
        <f>_xll.qlCalendarAdvance(Calendar,SettlementDate,N346,"mf",TRUE,Trigger)</f>
        <v>47750</v>
      </c>
      <c r="T346" s="106">
        <f>_xll.qlInterestRateIndexMaturity(AA346,S346)</f>
        <v>56881</v>
      </c>
      <c r="U346" s="97">
        <f>_xll.qlIndexFixing('6M Monitor'!AA346,R346,TRUE,_xll.ohTrigger(Trigger,Trigger6M))</f>
        <v>1.7689673827450927E-2</v>
      </c>
      <c r="V346" s="97">
        <f>_xll.qlQuoteValue(P346,_xll.ohTrigger(Trigger,Trigger6M))</f>
        <v>1.77E-2</v>
      </c>
      <c r="W346" s="94" t="b">
        <f t="shared" si="23"/>
        <v>1</v>
      </c>
      <c r="X346" s="153">
        <f t="shared" si="24"/>
        <v>-0.10326172549073726</v>
      </c>
      <c r="Y346" s="50" t="b">
        <f>ABS(X346/10000)&lt;=ABS('General Settings'!$D$29)</f>
        <v>1</v>
      </c>
      <c r="AA346" s="50" t="str">
        <f>_xll.qlSwapIndex(,,O346,SettlementDays,Currency,Calendar,FixedLegTenor,FixedLegBDC,FixedLegDayCounter,Index6M,DiscountingCurve,Permanent,Trigger,ObjectOverwrite)</f>
        <v>obj_00864#0003</v>
      </c>
      <c r="AB346" s="50" t="str">
        <f>_xll.qlVanillaSwapFromSwapIndex(,AA346,R346)</f>
        <v>obj_00899#0004</v>
      </c>
    </row>
    <row r="347" spans="13:28" x14ac:dyDescent="0.2">
      <c r="M347" s="209" t="s">
        <v>162</v>
      </c>
      <c r="N347" s="209" t="s">
        <v>92</v>
      </c>
      <c r="O347" s="209" t="s">
        <v>96</v>
      </c>
      <c r="P347" s="209" t="str">
        <f>Currency&amp;SUBSTITUTE(N347,"Y","F")&amp;O347&amp;QuoteSuffix</f>
        <v>EUR15F30Y_Quote</v>
      </c>
      <c r="Q347" s="208"/>
      <c r="R347" s="210">
        <f>_xll.qlInterestRateIndexFixingDate(AA347,S347)</f>
        <v>47746</v>
      </c>
      <c r="S347" s="210">
        <f>_xll.qlCalendarAdvance(Calendar,SettlementDate,N347,"mf",TRUE,Trigger)</f>
        <v>47750</v>
      </c>
      <c r="T347" s="210">
        <f>_xll.qlInterestRateIndexMaturity(AA347,S347)</f>
        <v>58708</v>
      </c>
      <c r="U347" s="211">
        <f>_xll.qlIndexFixing('6M Monitor'!AA347,R347,TRUE,_xll.ohTrigger(Trigger,Trigger6M))</f>
        <v>1.7340000000001118E-2</v>
      </c>
      <c r="V347" s="211">
        <f>_xll.qlQuoteValue(P347,_xll.ohTrigger(Trigger,Trigger6M))</f>
        <v>1.7340000000000001E-2</v>
      </c>
      <c r="W347" s="209" t="b">
        <f t="shared" si="23"/>
        <v>1</v>
      </c>
      <c r="X347" s="212">
        <f t="shared" si="24"/>
        <v>1.1171619185290638E-11</v>
      </c>
      <c r="Y347" s="164" t="b">
        <f>ABS(X347/10000)&lt;=ABS('General Settings'!$D$29)</f>
        <v>1</v>
      </c>
      <c r="AA347" s="50" t="str">
        <f>_xll.qlSwapIndex(,,O347,SettlementDays,Currency,Calendar,FixedLegTenor,FixedLegBDC,FixedLegDayCounter,Index6M,DiscountingCurve,Permanent,Trigger,ObjectOverwrite)</f>
        <v>obj_0078c#0003</v>
      </c>
      <c r="AB347" s="50" t="str">
        <f>_xll.qlVanillaSwapFromSwapIndex(,AA347,R347)</f>
        <v>obj_008f5#0004</v>
      </c>
    </row>
    <row r="348" spans="13:28" x14ac:dyDescent="0.2">
      <c r="M348" s="204" t="s">
        <v>162</v>
      </c>
      <c r="N348" s="204" t="s">
        <v>93</v>
      </c>
      <c r="O348" s="204" t="s">
        <v>33</v>
      </c>
      <c r="P348" s="204" t="str">
        <f>Currency&amp;SUBSTITUTE(N348,"Y","F")&amp;O348&amp;QuoteSuffix</f>
        <v>EUR20F1Y_Quote</v>
      </c>
      <c r="Q348" s="169"/>
      <c r="R348" s="205">
        <f>_xll.qlInterestRateIndexFixingDate(AA348,S348)</f>
        <v>49572</v>
      </c>
      <c r="S348" s="205">
        <f>_xll.qlCalendarAdvance(Calendar,SettlementDate,N348,"mf",TRUE,Trigger)</f>
        <v>49576</v>
      </c>
      <c r="T348" s="205">
        <f>_xll.qlInterestRateIndexMaturity(AA348,S348)</f>
        <v>49942</v>
      </c>
      <c r="U348" s="206">
        <f>_xll.qlIndexFixing('6M Monitor'!AA348,R348,TRUE,_xll.ohTrigger(Trigger,Trigger6M))</f>
        <v>1.8867276289636477E-2</v>
      </c>
      <c r="V348" s="206">
        <f>_xll.qlQuoteValue(P348,_xll.ohTrigger(Trigger,Trigger6M))</f>
        <v>1.8950000000000002E-2</v>
      </c>
      <c r="W348" s="204" t="b">
        <f t="shared" si="23"/>
        <v>1</v>
      </c>
      <c r="X348" s="207">
        <f t="shared" si="24"/>
        <v>-0.82723710363524772</v>
      </c>
      <c r="Y348" s="149" t="b">
        <f>ABS(X348/10000)&lt;=ABS('General Settings'!$D$29)</f>
        <v>1</v>
      </c>
      <c r="AA348" s="50" t="str">
        <f>_xll.qlSwapIndex(,,O348,SettlementDays,Currency,Calendar,FixedLegTenor,FixedLegBDC,FixedLegDayCounter,Index6M,DiscountingCurve,Permanent,Trigger,ObjectOverwrite)</f>
        <v>obj_00800#0003</v>
      </c>
      <c r="AB348" s="50" t="str">
        <f>_xll.qlVanillaSwapFromSwapIndex(,AA348,R348)</f>
        <v>obj_00958#0004</v>
      </c>
    </row>
    <row r="349" spans="13:28" x14ac:dyDescent="0.2">
      <c r="M349" s="94" t="s">
        <v>162</v>
      </c>
      <c r="N349" s="94" t="s">
        <v>93</v>
      </c>
      <c r="O349" s="94" t="s">
        <v>82</v>
      </c>
      <c r="P349" s="94" t="str">
        <f>Currency&amp;SUBSTITUTE(N349,"Y","F")&amp;O349&amp;QuoteSuffix</f>
        <v>EUR20F2Y_Quote</v>
      </c>
      <c r="Q349" s="122"/>
      <c r="R349" s="106">
        <f>_xll.qlInterestRateIndexFixingDate(AA349,S349)</f>
        <v>49572</v>
      </c>
      <c r="S349" s="106">
        <f>_xll.qlCalendarAdvance(Calendar,SettlementDate,N349,"mf",TRUE,Trigger)</f>
        <v>49576</v>
      </c>
      <c r="T349" s="106">
        <f>_xll.qlInterestRateIndexMaturity(AA349,S349)</f>
        <v>50307</v>
      </c>
      <c r="U349" s="97">
        <f>_xll.qlIndexFixing('6M Monitor'!AA349,R349,TRUE,_xll.ohTrigger(Trigger,Trigger6M))</f>
        <v>1.8472158840083418E-2</v>
      </c>
      <c r="V349" s="97">
        <f>_xll.qlQuoteValue(P349,_xll.ohTrigger(Trigger,Trigger6M))</f>
        <v>1.8589999999999999E-2</v>
      </c>
      <c r="W349" s="94" t="b">
        <f t="shared" si="23"/>
        <v>1</v>
      </c>
      <c r="X349" s="153">
        <f t="shared" si="24"/>
        <v>-1.1784115991658046</v>
      </c>
      <c r="Y349" s="50" t="b">
        <f>ABS(X349/10000)&lt;=ABS('General Settings'!$D$29)</f>
        <v>1</v>
      </c>
      <c r="AA349" s="50" t="str">
        <f>_xll.qlSwapIndex(,,O349,SettlementDays,Currency,Calendar,FixedLegTenor,FixedLegBDC,FixedLegDayCounter,Index6M,DiscountingCurve,Permanent,Trigger,ObjectOverwrite)</f>
        <v>obj_007ab#0003</v>
      </c>
      <c r="AB349" s="50" t="str">
        <f>_xll.qlVanillaSwapFromSwapIndex(,AA349,R349)</f>
        <v>obj_0098a#0004</v>
      </c>
    </row>
    <row r="350" spans="13:28" x14ac:dyDescent="0.2">
      <c r="M350" s="94" t="s">
        <v>162</v>
      </c>
      <c r="N350" s="94" t="s">
        <v>93</v>
      </c>
      <c r="O350" s="94" t="s">
        <v>83</v>
      </c>
      <c r="P350" s="94" t="str">
        <f>Currency&amp;SUBSTITUTE(N350,"Y","F")&amp;O350&amp;QuoteSuffix</f>
        <v>EUR20F3Y_Quote</v>
      </c>
      <c r="Q350" s="122"/>
      <c r="R350" s="106">
        <f>_xll.qlInterestRateIndexFixingDate(AA350,S350)</f>
        <v>49572</v>
      </c>
      <c r="S350" s="106">
        <f>_xll.qlCalendarAdvance(Calendar,SettlementDate,N350,"mf",TRUE,Trigger)</f>
        <v>49576</v>
      </c>
      <c r="T350" s="106">
        <f>_xll.qlInterestRateIndexMaturity(AA350,S350)</f>
        <v>50672</v>
      </c>
      <c r="U350" s="97">
        <f>_xll.qlIndexFixing('6M Monitor'!AA350,R350,TRUE,_xll.ohTrigger(Trigger,Trigger6M))</f>
        <v>1.8139174652391822E-2</v>
      </c>
      <c r="V350" s="97">
        <f>_xll.qlQuoteValue(P350,_xll.ohTrigger(Trigger,Trigger6M))</f>
        <v>1.8180000000000002E-2</v>
      </c>
      <c r="W350" s="94" t="b">
        <f t="shared" si="23"/>
        <v>1</v>
      </c>
      <c r="X350" s="153">
        <f t="shared" si="24"/>
        <v>-0.4082534760817963</v>
      </c>
      <c r="Y350" s="50" t="b">
        <f>ABS(X350/10000)&lt;=ABS('General Settings'!$D$29)</f>
        <v>1</v>
      </c>
      <c r="AA350" s="50" t="str">
        <f>_xll.qlSwapIndex(,,O350,SettlementDays,Currency,Calendar,FixedLegTenor,FixedLegBDC,FixedLegDayCounter,Index6M,DiscountingCurve,Permanent,Trigger,ObjectOverwrite)</f>
        <v>obj_00853#0003</v>
      </c>
      <c r="AB350" s="50" t="str">
        <f>_xll.qlVanillaSwapFromSwapIndex(,AA350,R350)</f>
        <v>obj_009a2#0004</v>
      </c>
    </row>
    <row r="351" spans="13:28" x14ac:dyDescent="0.2">
      <c r="M351" s="94" t="s">
        <v>162</v>
      </c>
      <c r="N351" s="94" t="s">
        <v>93</v>
      </c>
      <c r="O351" s="94" t="s">
        <v>84</v>
      </c>
      <c r="P351" s="94" t="str">
        <f>Currency&amp;SUBSTITUTE(N351,"Y","F")&amp;O351&amp;QuoteSuffix</f>
        <v>EUR20F4Y_Quote</v>
      </c>
      <c r="Q351" s="122"/>
      <c r="R351" s="106">
        <f>_xll.qlInterestRateIndexFixingDate(AA351,S351)</f>
        <v>49572</v>
      </c>
      <c r="S351" s="106">
        <f>_xll.qlCalendarAdvance(Calendar,SettlementDate,N351,"mf",TRUE,Trigger)</f>
        <v>49576</v>
      </c>
      <c r="T351" s="106">
        <f>_xll.qlInterestRateIndexMaturity(AA351,S351)</f>
        <v>51039</v>
      </c>
      <c r="U351" s="97">
        <f>_xll.qlIndexFixing('6M Monitor'!AA351,R351,TRUE,_xll.ohTrigger(Trigger,Trigger6M))</f>
        <v>1.7852984345186309E-2</v>
      </c>
      <c r="V351" s="97">
        <f>_xll.qlQuoteValue(P351,_xll.ohTrigger(Trigger,Trigger6M))</f>
        <v>1.7860000000000001E-2</v>
      </c>
      <c r="W351" s="94" t="b">
        <f t="shared" si="23"/>
        <v>1</v>
      </c>
      <c r="X351" s="153">
        <f t="shared" si="24"/>
        <v>-7.0156548136919572E-2</v>
      </c>
      <c r="Y351" s="50" t="b">
        <f>ABS(X351/10000)&lt;=ABS('General Settings'!$D$29)</f>
        <v>1</v>
      </c>
      <c r="AA351" s="50" t="str">
        <f>_xll.qlSwapIndex(,,O351,SettlementDays,Currency,Calendar,FixedLegTenor,FixedLegBDC,FixedLegDayCounter,Index6M,DiscountingCurve,Permanent,Trigger,ObjectOverwrite)</f>
        <v>obj_0078d#0003</v>
      </c>
      <c r="AB351" s="50" t="str">
        <f>_xll.qlVanillaSwapFromSwapIndex(,AA351,R351)</f>
        <v>obj_008e2#0004</v>
      </c>
    </row>
    <row r="352" spans="13:28" x14ac:dyDescent="0.2">
      <c r="M352" s="94" t="s">
        <v>162</v>
      </c>
      <c r="N352" s="94" t="s">
        <v>93</v>
      </c>
      <c r="O352" s="94" t="s">
        <v>85</v>
      </c>
      <c r="P352" s="94" t="str">
        <f>Currency&amp;SUBSTITUTE(N352,"Y","F")&amp;O352&amp;QuoteSuffix</f>
        <v>EUR20F5Y_Quote</v>
      </c>
      <c r="Q352" s="122"/>
      <c r="R352" s="106">
        <f>_xll.qlInterestRateIndexFixingDate(AA352,S352)</f>
        <v>49572</v>
      </c>
      <c r="S352" s="106">
        <f>_xll.qlCalendarAdvance(Calendar,SettlementDate,N352,"mf",TRUE,Trigger)</f>
        <v>49576</v>
      </c>
      <c r="T352" s="106">
        <f>_xll.qlInterestRateIndexMaturity(AA352,S352)</f>
        <v>51403</v>
      </c>
      <c r="U352" s="97">
        <f>_xll.qlIndexFixing('6M Monitor'!AA352,R352,TRUE,_xll.ohTrigger(Trigger,Trigger6M))</f>
        <v>1.7623928929819548E-2</v>
      </c>
      <c r="V352" s="97">
        <f>_xll.qlQuoteValue(P352,_xll.ohTrigger(Trigger,Trigger6M))</f>
        <v>1.763E-2</v>
      </c>
      <c r="W352" s="94" t="b">
        <f t="shared" si="23"/>
        <v>1</v>
      </c>
      <c r="X352" s="153">
        <f t="shared" si="24"/>
        <v>-6.0710701804515821E-2</v>
      </c>
      <c r="Y352" s="50" t="b">
        <f>ABS(X352/10000)&lt;=ABS('General Settings'!$D$29)</f>
        <v>1</v>
      </c>
      <c r="AA352" s="50" t="str">
        <f>_xll.qlSwapIndex(,,O352,SettlementDays,Currency,Calendar,FixedLegTenor,FixedLegBDC,FixedLegDayCounter,Index6M,DiscountingCurve,Permanent,Trigger,ObjectOverwrite)</f>
        <v>obj_007ca#0003</v>
      </c>
      <c r="AB352" s="50" t="str">
        <f>_xll.qlVanillaSwapFromSwapIndex(,AA352,R352)</f>
        <v>obj_00945#0004</v>
      </c>
    </row>
    <row r="353" spans="13:28" x14ac:dyDescent="0.2">
      <c r="M353" s="94" t="s">
        <v>162</v>
      </c>
      <c r="N353" s="94" t="s">
        <v>93</v>
      </c>
      <c r="O353" s="94" t="s">
        <v>86</v>
      </c>
      <c r="P353" s="94" t="str">
        <f>Currency&amp;SUBSTITUTE(N353,"Y","F")&amp;O353&amp;QuoteSuffix</f>
        <v>EUR20F6Y_Quote</v>
      </c>
      <c r="Q353" s="122"/>
      <c r="R353" s="106">
        <f>_xll.qlInterestRateIndexFixingDate(AA353,S353)</f>
        <v>49572</v>
      </c>
      <c r="S353" s="106">
        <f>_xll.qlCalendarAdvance(Calendar,SettlementDate,N353,"mf",TRUE,Trigger)</f>
        <v>49576</v>
      </c>
      <c r="T353" s="106">
        <f>_xll.qlInterestRateIndexMaturity(AA353,S353)</f>
        <v>51768</v>
      </c>
      <c r="U353" s="97">
        <f>_xll.qlIndexFixing('6M Monitor'!AA353,R353,TRUE,_xll.ohTrigger(Trigger,Trigger6M))</f>
        <v>1.7425635284952418E-2</v>
      </c>
      <c r="V353" s="97">
        <f>_xll.qlQuoteValue(P353,_xll.ohTrigger(Trigger,Trigger6M))</f>
        <v>1.7440000000000001E-2</v>
      </c>
      <c r="W353" s="94" t="b">
        <f t="shared" si="23"/>
        <v>1</v>
      </c>
      <c r="X353" s="153">
        <f t="shared" si="24"/>
        <v>-0.14364715047582993</v>
      </c>
      <c r="Y353" s="50" t="b">
        <f>ABS(X353/10000)&lt;=ABS('General Settings'!$D$29)</f>
        <v>1</v>
      </c>
      <c r="AA353" s="50" t="str">
        <f>_xll.qlSwapIndex(,,O353,SettlementDays,Currency,Calendar,FixedLegTenor,FixedLegBDC,FixedLegDayCounter,Index6M,DiscountingCurve,Permanent,Trigger,ObjectOverwrite)</f>
        <v>obj_007da#0003</v>
      </c>
      <c r="AB353" s="50" t="str">
        <f>_xll.qlVanillaSwapFromSwapIndex(,AA353,R353)</f>
        <v>obj_008a4#0004</v>
      </c>
    </row>
    <row r="354" spans="13:28" x14ac:dyDescent="0.2">
      <c r="M354" s="94" t="s">
        <v>162</v>
      </c>
      <c r="N354" s="94" t="s">
        <v>93</v>
      </c>
      <c r="O354" s="94" t="s">
        <v>87</v>
      </c>
      <c r="P354" s="94" t="str">
        <f>Currency&amp;SUBSTITUTE(N354,"Y","F")&amp;O354&amp;QuoteSuffix</f>
        <v>EUR20F7Y_Quote</v>
      </c>
      <c r="Q354" s="122"/>
      <c r="R354" s="106">
        <f>_xll.qlInterestRateIndexFixingDate(AA354,S354)</f>
        <v>49572</v>
      </c>
      <c r="S354" s="106">
        <f>_xll.qlCalendarAdvance(Calendar,SettlementDate,N354,"mf",TRUE,Trigger)</f>
        <v>49576</v>
      </c>
      <c r="T354" s="106">
        <f>_xll.qlInterestRateIndexMaturity(AA354,S354)</f>
        <v>52133</v>
      </c>
      <c r="U354" s="97">
        <f>_xll.qlIndexFixing('6M Monitor'!AA354,R354,TRUE,_xll.ohTrigger(Trigger,Trigger6M))</f>
        <v>1.7265087624466678E-2</v>
      </c>
      <c r="V354" s="97">
        <f>_xll.qlQuoteValue(P354,_xll.ohTrigger(Trigger,Trigger6M))</f>
        <v>1.7260000000000001E-2</v>
      </c>
      <c r="W354" s="94" t="b">
        <f t="shared" si="23"/>
        <v>1</v>
      </c>
      <c r="X354" s="153">
        <f t="shared" si="24"/>
        <v>5.0876244666771264E-2</v>
      </c>
      <c r="Y354" s="50" t="b">
        <f>ABS(X354/10000)&lt;=ABS('General Settings'!$D$29)</f>
        <v>1</v>
      </c>
      <c r="AA354" s="50" t="str">
        <f>_xll.qlSwapIndex(,,O354,SettlementDays,Currency,Calendar,FixedLegTenor,FixedLegBDC,FixedLegDayCounter,Index6M,DiscountingCurve,Permanent,Trigger,ObjectOverwrite)</f>
        <v>obj_00880#0003</v>
      </c>
      <c r="AB354" s="50" t="str">
        <f>_xll.qlVanillaSwapFromSwapIndex(,AA354,R354)</f>
        <v>obj_00898#0004</v>
      </c>
    </row>
    <row r="355" spans="13:28" x14ac:dyDescent="0.2">
      <c r="M355" s="94" t="s">
        <v>162</v>
      </c>
      <c r="N355" s="94" t="s">
        <v>93</v>
      </c>
      <c r="O355" s="94" t="s">
        <v>88</v>
      </c>
      <c r="P355" s="94" t="str">
        <f>Currency&amp;SUBSTITUTE(N355,"Y","F")&amp;O355&amp;QuoteSuffix</f>
        <v>EUR20F8Y_Quote</v>
      </c>
      <c r="Q355" s="122"/>
      <c r="R355" s="106">
        <f>_xll.qlInterestRateIndexFixingDate(AA355,S355)</f>
        <v>49572</v>
      </c>
      <c r="S355" s="106">
        <f>_xll.qlCalendarAdvance(Calendar,SettlementDate,N355,"mf",TRUE,Trigger)</f>
        <v>49576</v>
      </c>
      <c r="T355" s="106">
        <f>_xll.qlInterestRateIndexMaturity(AA355,S355)</f>
        <v>52498</v>
      </c>
      <c r="U355" s="97">
        <f>_xll.qlIndexFixing('6M Monitor'!AA355,R355,TRUE,_xll.ohTrigger(Trigger,Trigger6M))</f>
        <v>1.7138409605693503E-2</v>
      </c>
      <c r="V355" s="97">
        <f>_xll.qlQuoteValue(P355,_xll.ohTrigger(Trigger,Trigger6M))</f>
        <v>1.7129999999999999E-2</v>
      </c>
      <c r="W355" s="94" t="b">
        <f t="shared" si="23"/>
        <v>1</v>
      </c>
      <c r="X355" s="153">
        <f t="shared" si="24"/>
        <v>8.409605693503186E-2</v>
      </c>
      <c r="Y355" s="50" t="b">
        <f>ABS(X355/10000)&lt;=ABS('General Settings'!$D$29)</f>
        <v>1</v>
      </c>
      <c r="AA355" s="50" t="str">
        <f>_xll.qlSwapIndex(,,O355,SettlementDays,Currency,Calendar,FixedLegTenor,FixedLegBDC,FixedLegDayCounter,Index6M,DiscountingCurve,Permanent,Trigger,ObjectOverwrite)</f>
        <v>obj_0078e#0003</v>
      </c>
      <c r="AB355" s="50" t="str">
        <f>_xll.qlVanillaSwapFromSwapIndex(,AA355,R355)</f>
        <v>obj_00908#0004</v>
      </c>
    </row>
    <row r="356" spans="13:28" x14ac:dyDescent="0.2">
      <c r="M356" s="94" t="s">
        <v>162</v>
      </c>
      <c r="N356" s="94" t="s">
        <v>93</v>
      </c>
      <c r="O356" s="94" t="s">
        <v>89</v>
      </c>
      <c r="P356" s="94" t="str">
        <f>Currency&amp;SUBSTITUTE(N356,"Y","F")&amp;O356&amp;QuoteSuffix</f>
        <v>EUR20F9Y_Quote</v>
      </c>
      <c r="Q356" s="122"/>
      <c r="R356" s="106">
        <f>_xll.qlInterestRateIndexFixingDate(AA356,S356)</f>
        <v>49572</v>
      </c>
      <c r="S356" s="106">
        <f>_xll.qlCalendarAdvance(Calendar,SettlementDate,N356,"mf",TRUE,Trigger)</f>
        <v>49576</v>
      </c>
      <c r="T356" s="106">
        <f>_xll.qlInterestRateIndexMaturity(AA356,S356)</f>
        <v>52866</v>
      </c>
      <c r="U356" s="97">
        <f>_xll.qlIndexFixing('6M Monitor'!AA356,R356,TRUE,_xll.ohTrigger(Trigger,Trigger6M))</f>
        <v>1.7047500171753473E-2</v>
      </c>
      <c r="V356" s="97">
        <f>_xll.qlQuoteValue(P356,_xll.ohTrigger(Trigger,Trigger6M))</f>
        <v>1.7070000000000002E-2</v>
      </c>
      <c r="W356" s="94" t="b">
        <f t="shared" si="23"/>
        <v>1</v>
      </c>
      <c r="X356" s="153">
        <f t="shared" si="24"/>
        <v>-0.2249982824652913</v>
      </c>
      <c r="Y356" s="50" t="b">
        <f>ABS(X356/10000)&lt;=ABS('General Settings'!$D$29)</f>
        <v>1</v>
      </c>
      <c r="AA356" s="50" t="str">
        <f>_xll.qlSwapIndex(,,O356,SettlementDays,Currency,Calendar,FixedLegTenor,FixedLegBDC,FixedLegDayCounter,Index6M,DiscountingCurve,Permanent,Trigger,ObjectOverwrite)</f>
        <v>obj_00801#0003</v>
      </c>
      <c r="AB356" s="50" t="str">
        <f>_xll.qlVanillaSwapFromSwapIndex(,AA356,R356)</f>
        <v>obj_0092d#0004</v>
      </c>
    </row>
    <row r="357" spans="13:28" x14ac:dyDescent="0.2">
      <c r="M357" s="94" t="s">
        <v>162</v>
      </c>
      <c r="N357" s="94" t="s">
        <v>93</v>
      </c>
      <c r="O357" s="94" t="s">
        <v>90</v>
      </c>
      <c r="P357" s="94" t="str">
        <f>Currency&amp;SUBSTITUTE(N357,"Y","F")&amp;O357&amp;QuoteSuffix</f>
        <v>EUR20F10Y_Quote</v>
      </c>
      <c r="Q357" s="122"/>
      <c r="R357" s="106">
        <f>_xll.qlInterestRateIndexFixingDate(AA357,S357)</f>
        <v>49572</v>
      </c>
      <c r="S357" s="106">
        <f>_xll.qlCalendarAdvance(Calendar,SettlementDate,N357,"mf",TRUE,Trigger)</f>
        <v>49576</v>
      </c>
      <c r="T357" s="106">
        <f>_xll.qlInterestRateIndexMaturity(AA357,S357)</f>
        <v>53230</v>
      </c>
      <c r="U357" s="97">
        <f>_xll.qlIndexFixing('6M Monitor'!AA357,R357,TRUE,_xll.ohTrigger(Trigger,Trigger6M))</f>
        <v>1.6982429125245391E-2</v>
      </c>
      <c r="V357" s="97">
        <f>_xll.qlQuoteValue(P357,_xll.ohTrigger(Trigger,Trigger6M))</f>
        <v>1.6990000000000002E-2</v>
      </c>
      <c r="W357" s="94" t="b">
        <f t="shared" si="23"/>
        <v>1</v>
      </c>
      <c r="X357" s="153">
        <f t="shared" si="24"/>
        <v>-7.5708747546109068E-2</v>
      </c>
      <c r="Y357" s="50" t="b">
        <f>ABS(X357/10000)&lt;=ABS('General Settings'!$D$29)</f>
        <v>1</v>
      </c>
      <c r="AA357" s="50" t="str">
        <f>_xll.qlSwapIndex(,,O357,SettlementDays,Currency,Calendar,FixedLegTenor,FixedLegBDC,FixedLegDayCounter,Index6M,DiscountingCurve,Permanent,Trigger,ObjectOverwrite)</f>
        <v>obj_00813#0003</v>
      </c>
      <c r="AB357" s="50" t="str">
        <f>_xll.qlVanillaSwapFromSwapIndex(,AA357,R357)</f>
        <v>obj_0098b#0004</v>
      </c>
    </row>
    <row r="358" spans="13:28" x14ac:dyDescent="0.2">
      <c r="M358" s="94" t="s">
        <v>162</v>
      </c>
      <c r="N358" s="94" t="s">
        <v>93</v>
      </c>
      <c r="O358" s="94" t="s">
        <v>116</v>
      </c>
      <c r="P358" s="94" t="str">
        <f>Currency&amp;SUBSTITUTE(N358,"Y","F")&amp;O358&amp;QuoteSuffix</f>
        <v>EUR20F11Y_Quote</v>
      </c>
      <c r="Q358" s="122"/>
      <c r="R358" s="106">
        <f>_xll.qlInterestRateIndexFixingDate(AA358,S358)</f>
        <v>49572</v>
      </c>
      <c r="S358" s="106">
        <f>_xll.qlCalendarAdvance(Calendar,SettlementDate,N358,"mf",TRUE,Trigger)</f>
        <v>49576</v>
      </c>
      <c r="T358" s="106">
        <f>_xll.qlInterestRateIndexMaturity(AA358,S358)</f>
        <v>53594</v>
      </c>
      <c r="U358" s="97">
        <f>_xll.qlIndexFixing('6M Monitor'!AA358,R358,TRUE,_xll.ohTrigger(Trigger,Trigger6M))</f>
        <v>1.6943798648509888E-2</v>
      </c>
      <c r="V358" s="97">
        <f>_xll.qlQuoteValue(P358,_xll.ohTrigger(Trigger,Trigger6M))</f>
        <v>1.695E-2</v>
      </c>
      <c r="W358" s="94" t="b">
        <f t="shared" si="23"/>
        <v>1</v>
      </c>
      <c r="X358" s="153">
        <f t="shared" si="24"/>
        <v>-6.2013514901121392E-2</v>
      </c>
      <c r="Y358" s="50" t="b">
        <f>ABS(X358/10000)&lt;=ABS('General Settings'!$D$29)</f>
        <v>1</v>
      </c>
      <c r="AA358" s="50" t="str">
        <f>_xll.qlSwapIndex(,,O358,SettlementDays,Currency,Calendar,FixedLegTenor,FixedLegBDC,FixedLegDayCounter,Index6M,DiscountingCurve,Permanent,Trigger,ObjectOverwrite)</f>
        <v>obj_0088b#0003</v>
      </c>
      <c r="AB358" s="50" t="str">
        <f>_xll.qlVanillaSwapFromSwapIndex(,AA358,R358)</f>
        <v>obj_0099f#0004</v>
      </c>
    </row>
    <row r="359" spans="13:28" x14ac:dyDescent="0.2">
      <c r="M359" s="94" t="s">
        <v>162</v>
      </c>
      <c r="N359" s="94" t="s">
        <v>93</v>
      </c>
      <c r="O359" s="94" t="s">
        <v>91</v>
      </c>
      <c r="P359" s="94" t="str">
        <f>Currency&amp;SUBSTITUTE(N359,"Y","F")&amp;O359&amp;QuoteSuffix</f>
        <v>EUR20F12Y_Quote</v>
      </c>
      <c r="Q359" s="122"/>
      <c r="R359" s="106">
        <f>_xll.qlInterestRateIndexFixingDate(AA359,S359)</f>
        <v>49572</v>
      </c>
      <c r="S359" s="106">
        <f>_xll.qlCalendarAdvance(Calendar,SettlementDate,N359,"mf",TRUE,Trigger)</f>
        <v>49576</v>
      </c>
      <c r="T359" s="106">
        <f>_xll.qlInterestRateIndexMaturity(AA359,S359)</f>
        <v>53959</v>
      </c>
      <c r="U359" s="97">
        <f>_xll.qlIndexFixing('6M Monitor'!AA359,R359,TRUE,_xll.ohTrigger(Trigger,Trigger6M))</f>
        <v>1.691997038549058E-2</v>
      </c>
      <c r="V359" s="97">
        <f>_xll.qlQuoteValue(P359,_xll.ohTrigger(Trigger,Trigger6M))</f>
        <v>1.6920000000000001E-2</v>
      </c>
      <c r="W359" s="94" t="b">
        <f t="shared" si="23"/>
        <v>1</v>
      </c>
      <c r="X359" s="153">
        <f t="shared" si="24"/>
        <v>-2.9614509421127533E-4</v>
      </c>
      <c r="Y359" s="50" t="b">
        <f>ABS(X359/10000)&lt;=ABS('General Settings'!$D$29)</f>
        <v>1</v>
      </c>
      <c r="AA359" s="50" t="str">
        <f>_xll.qlSwapIndex(,,O359,SettlementDays,Currency,Calendar,FixedLegTenor,FixedLegBDC,FixedLegDayCounter,Index6M,DiscountingCurve,Permanent,Trigger,ObjectOverwrite)</f>
        <v>obj_0078f#0003</v>
      </c>
      <c r="AB359" s="50" t="str">
        <f>_xll.qlVanillaSwapFromSwapIndex(,AA359,R359)</f>
        <v>obj_00891#0004</v>
      </c>
    </row>
    <row r="360" spans="13:28" x14ac:dyDescent="0.2">
      <c r="M360" s="94" t="s">
        <v>162</v>
      </c>
      <c r="N360" s="94" t="s">
        <v>93</v>
      </c>
      <c r="O360" s="94" t="s">
        <v>117</v>
      </c>
      <c r="P360" s="94" t="str">
        <f>Currency&amp;SUBSTITUTE(N360,"Y","F")&amp;O360&amp;QuoteSuffix</f>
        <v>EUR20F13Y_Quote</v>
      </c>
      <c r="Q360" s="122"/>
      <c r="R360" s="106">
        <f>_xll.qlInterestRateIndexFixingDate(AA360,S360)</f>
        <v>49572</v>
      </c>
      <c r="S360" s="106">
        <f>_xll.qlCalendarAdvance(Calendar,SettlementDate,N360,"mf",TRUE,Trigger)</f>
        <v>49576</v>
      </c>
      <c r="T360" s="106">
        <f>_xll.qlInterestRateIndexMaturity(AA360,S360)</f>
        <v>54325</v>
      </c>
      <c r="U360" s="97">
        <f>_xll.qlIndexFixing('6M Monitor'!AA360,R360,TRUE,_xll.ohTrigger(Trigger,Trigger6M))</f>
        <v>1.6904207198754906E-2</v>
      </c>
      <c r="V360" s="97">
        <f>_xll.qlQuoteValue(P360,_xll.ohTrigger(Trigger,Trigger6M))</f>
        <v>1.6910000000000001E-2</v>
      </c>
      <c r="W360" s="94" t="b">
        <f t="shared" si="23"/>
        <v>1</v>
      </c>
      <c r="X360" s="153">
        <f t="shared" si="24"/>
        <v>-5.792801245095569E-2</v>
      </c>
      <c r="Y360" s="50" t="b">
        <f>ABS(X360/10000)&lt;=ABS('General Settings'!$D$29)</f>
        <v>1</v>
      </c>
      <c r="AA360" s="50" t="str">
        <f>_xll.qlSwapIndex(,,O360,SettlementDays,Currency,Calendar,FixedLegTenor,FixedLegBDC,FixedLegDayCounter,Index6M,DiscountingCurve,Permanent,Trigger,ObjectOverwrite)</f>
        <v>obj_007cb#0003</v>
      </c>
      <c r="AB360" s="50" t="str">
        <f>_xll.qlVanillaSwapFromSwapIndex(,AA360,R360)</f>
        <v>obj_00944#0004</v>
      </c>
    </row>
    <row r="361" spans="13:28" x14ac:dyDescent="0.2">
      <c r="M361" s="94" t="s">
        <v>162</v>
      </c>
      <c r="N361" s="94" t="s">
        <v>93</v>
      </c>
      <c r="O361" s="94" t="s">
        <v>118</v>
      </c>
      <c r="P361" s="94" t="str">
        <f>Currency&amp;SUBSTITUTE(N361,"Y","F")&amp;O361&amp;QuoteSuffix</f>
        <v>EUR20F14Y_Quote</v>
      </c>
      <c r="Q361" s="122"/>
      <c r="R361" s="106">
        <f>_xll.qlInterestRateIndexFixingDate(AA361,S361)</f>
        <v>49572</v>
      </c>
      <c r="S361" s="106">
        <f>_xll.qlCalendarAdvance(Calendar,SettlementDate,N361,"mf",TRUE,Trigger)</f>
        <v>49576</v>
      </c>
      <c r="T361" s="106">
        <f>_xll.qlInterestRateIndexMaturity(AA361,S361)</f>
        <v>54690</v>
      </c>
      <c r="U361" s="97">
        <f>_xll.qlIndexFixing('6M Monitor'!AA361,R361,TRUE,_xll.ohTrigger(Trigger,Trigger6M))</f>
        <v>1.6882761978397099E-2</v>
      </c>
      <c r="V361" s="97">
        <f>_xll.qlQuoteValue(P361,_xll.ohTrigger(Trigger,Trigger6M))</f>
        <v>1.6890000000000002E-2</v>
      </c>
      <c r="W361" s="94" t="b">
        <f t="shared" si="23"/>
        <v>1</v>
      </c>
      <c r="X361" s="153">
        <f t="shared" si="24"/>
        <v>-7.238021602903183E-2</v>
      </c>
      <c r="Y361" s="50" t="b">
        <f>ABS(X361/10000)&lt;=ABS('General Settings'!$D$29)</f>
        <v>1</v>
      </c>
      <c r="AA361" s="50" t="str">
        <f>_xll.qlSwapIndex(,,O361,SettlementDays,Currency,Calendar,FixedLegTenor,FixedLegBDC,FixedLegDayCounter,Index6M,DiscountingCurve,Permanent,Trigger,ObjectOverwrite)</f>
        <v>obj_007ac#0003</v>
      </c>
      <c r="AB361" s="50" t="str">
        <f>_xll.qlVanillaSwapFromSwapIndex(,AA361,R361)</f>
        <v>obj_008a3#0004</v>
      </c>
    </row>
    <row r="362" spans="13:28" x14ac:dyDescent="0.2">
      <c r="M362" s="94" t="s">
        <v>162</v>
      </c>
      <c r="N362" s="94" t="s">
        <v>93</v>
      </c>
      <c r="O362" s="94" t="s">
        <v>92</v>
      </c>
      <c r="P362" s="94" t="str">
        <f>Currency&amp;SUBSTITUTE(N362,"Y","F")&amp;O362&amp;QuoteSuffix</f>
        <v>EUR20F15Y_Quote</v>
      </c>
      <c r="Q362" s="122"/>
      <c r="R362" s="106">
        <f>_xll.qlInterestRateIndexFixingDate(AA362,S362)</f>
        <v>49572</v>
      </c>
      <c r="S362" s="106">
        <f>_xll.qlCalendarAdvance(Calendar,SettlementDate,N362,"mf",TRUE,Trigger)</f>
        <v>49576</v>
      </c>
      <c r="T362" s="106">
        <f>_xll.qlInterestRateIndexMaturity(AA362,S362)</f>
        <v>55057</v>
      </c>
      <c r="U362" s="97">
        <f>_xll.qlIndexFixing('6M Monitor'!AA362,R362,TRUE,_xll.ohTrigger(Trigger,Trigger6M))</f>
        <v>1.6853746916467013E-2</v>
      </c>
      <c r="V362" s="97">
        <f>_xll.qlQuoteValue(P362,_xll.ohTrigger(Trigger,Trigger6M))</f>
        <v>1.686E-2</v>
      </c>
      <c r="W362" s="94" t="b">
        <f t="shared" si="23"/>
        <v>1</v>
      </c>
      <c r="X362" s="153">
        <f t="shared" si="24"/>
        <v>-6.2530835329872858E-2</v>
      </c>
      <c r="Y362" s="50" t="b">
        <f>ABS(X362/10000)&lt;=ABS('General Settings'!$D$29)</f>
        <v>1</v>
      </c>
      <c r="AA362" s="50" t="str">
        <f>_xll.qlSwapIndex(,,O362,SettlementDays,Currency,Calendar,FixedLegTenor,FixedLegBDC,FixedLegDayCounter,Index6M,DiscountingCurve,Permanent,Trigger,ObjectOverwrite)</f>
        <v>obj_00848#0003</v>
      </c>
      <c r="AB362" s="50" t="str">
        <f>_xll.qlVanillaSwapFromSwapIndex(,AA362,R362)</f>
        <v>obj_00897#0004</v>
      </c>
    </row>
    <row r="363" spans="13:28" x14ac:dyDescent="0.2">
      <c r="M363" s="94" t="s">
        <v>162</v>
      </c>
      <c r="N363" s="94" t="s">
        <v>93</v>
      </c>
      <c r="O363" s="94" t="s">
        <v>93</v>
      </c>
      <c r="P363" s="94" t="str">
        <f>Currency&amp;SUBSTITUTE(N363,"Y","F")&amp;O363&amp;QuoteSuffix</f>
        <v>EUR20F20Y_Quote</v>
      </c>
      <c r="Q363" s="122"/>
      <c r="R363" s="106">
        <f>_xll.qlInterestRateIndexFixingDate(AA363,S363)</f>
        <v>49572</v>
      </c>
      <c r="S363" s="106">
        <f>_xll.qlCalendarAdvance(Calendar,SettlementDate,N363,"mf",TRUE,Trigger)</f>
        <v>49576</v>
      </c>
      <c r="T363" s="106">
        <f>_xll.qlInterestRateIndexMaturity(AA363,S363)</f>
        <v>56881</v>
      </c>
      <c r="U363" s="97">
        <f>_xll.qlIndexFixing('6M Monitor'!AA363,R363,TRUE,_xll.ohTrigger(Trigger,Trigger6M))</f>
        <v>1.6669751586427743E-2</v>
      </c>
      <c r="V363" s="97">
        <f>_xll.qlQuoteValue(P363,_xll.ohTrigger(Trigger,Trigger6M))</f>
        <v>1.668E-2</v>
      </c>
      <c r="W363" s="94" t="b">
        <f t="shared" si="23"/>
        <v>1</v>
      </c>
      <c r="X363" s="153">
        <f t="shared" si="24"/>
        <v>-0.10248413572257198</v>
      </c>
      <c r="Y363" s="50" t="b">
        <f>ABS(X363/10000)&lt;=ABS('General Settings'!$D$29)</f>
        <v>1</v>
      </c>
      <c r="AA363" s="50" t="str">
        <f>_xll.qlSwapIndex(,,O363,SettlementDays,Currency,Calendar,FixedLegTenor,FixedLegBDC,FixedLegDayCounter,Index6M,DiscountingCurve,Permanent,Trigger,ObjectOverwrite)</f>
        <v>obj_00790#0003</v>
      </c>
      <c r="AB363" s="50" t="str">
        <f>_xll.qlVanillaSwapFromSwapIndex(,AA363,R363)</f>
        <v>obj_008f4#0004</v>
      </c>
    </row>
    <row r="364" spans="13:28" x14ac:dyDescent="0.2">
      <c r="M364" s="94" t="s">
        <v>162</v>
      </c>
      <c r="N364" s="94" t="s">
        <v>93</v>
      </c>
      <c r="O364" s="94" t="s">
        <v>94</v>
      </c>
      <c r="P364" s="94" t="str">
        <f>Currency&amp;SUBSTITUTE(N364,"Y","F")&amp;O364&amp;QuoteSuffix</f>
        <v>EUR20F25Y_Quote</v>
      </c>
      <c r="Q364" s="122"/>
      <c r="R364" s="106">
        <f>_xll.qlInterestRateIndexFixingDate(AA364,S364)</f>
        <v>49572</v>
      </c>
      <c r="S364" s="106">
        <f>_xll.qlCalendarAdvance(Calendar,SettlementDate,N364,"mf",TRUE,Trigger)</f>
        <v>49576</v>
      </c>
      <c r="T364" s="106">
        <f>_xll.qlInterestRateIndexMaturity(AA364,S364)</f>
        <v>58708</v>
      </c>
      <c r="U364" s="97">
        <f>_xll.qlIndexFixing('6M Monitor'!AA364,R364,TRUE,_xll.ohTrigger(Trigger,Trigger6M))</f>
        <v>1.6404935452952865E-2</v>
      </c>
      <c r="V364" s="97">
        <f>_xll.qlQuoteValue(P364,_xll.ohTrigger(Trigger,Trigger6M))</f>
        <v>1.6400000000000001E-2</v>
      </c>
      <c r="W364" s="94" t="b">
        <f t="shared" si="23"/>
        <v>1</v>
      </c>
      <c r="X364" s="153">
        <f t="shared" si="24"/>
        <v>4.935452952863767E-2</v>
      </c>
      <c r="Y364" s="50" t="b">
        <f>ABS(X364/10000)&lt;=ABS('General Settings'!$D$29)</f>
        <v>1</v>
      </c>
      <c r="AA364" s="50" t="str">
        <f>_xll.qlSwapIndex(,,O364,SettlementDays,Currency,Calendar,FixedLegTenor,FixedLegBDC,FixedLegDayCounter,Index6M,DiscountingCurve,Permanent,Trigger,ObjectOverwrite)</f>
        <v>obj_0079b#0003</v>
      </c>
      <c r="AB364" s="50" t="str">
        <f>_xll.qlVanillaSwapFromSwapIndex(,AA364,R364)</f>
        <v>obj_0093d#0004</v>
      </c>
    </row>
    <row r="365" spans="13:28" x14ac:dyDescent="0.2">
      <c r="M365" s="200" t="s">
        <v>162</v>
      </c>
      <c r="N365" s="200" t="s">
        <v>93</v>
      </c>
      <c r="O365" s="200" t="s">
        <v>96</v>
      </c>
      <c r="P365" s="200" t="str">
        <f>Currency&amp;SUBSTITUTE(N365,"Y","F")&amp;O365&amp;QuoteSuffix</f>
        <v>EUR20F30Y_Quote</v>
      </c>
      <c r="Q365" s="165"/>
      <c r="R365" s="201">
        <f>_xll.qlInterestRateIndexFixingDate(AA365,S365)</f>
        <v>49572</v>
      </c>
      <c r="S365" s="201">
        <f>_xll.qlCalendarAdvance(Calendar,SettlementDate,N365,"mf",TRUE,Trigger)</f>
        <v>49576</v>
      </c>
      <c r="T365" s="201">
        <f>_xll.qlInterestRateIndexMaturity(AA365,S365)</f>
        <v>60534</v>
      </c>
      <c r="U365" s="202">
        <f>_xll.qlIndexFixing('6M Monitor'!AA365,R365,TRUE,_xll.ohTrigger(Trigger,Trigger6M))</f>
        <v>1.5611204737730327E-2</v>
      </c>
      <c r="V365" s="202">
        <f>_xll.qlQuoteValue(P365,_xll.ohTrigger(Trigger,Trigger6M))</f>
        <v>1.562E-2</v>
      </c>
      <c r="W365" s="200" t="b">
        <f t="shared" si="23"/>
        <v>1</v>
      </c>
      <c r="X365" s="203">
        <f t="shared" si="24"/>
        <v>-8.7952622696736704E-2</v>
      </c>
      <c r="Y365" s="164" t="b">
        <f>ABS(X365/10000)&lt;=ABS('General Settings'!$D$29)</f>
        <v>1</v>
      </c>
      <c r="AA365" s="50" t="str">
        <f>_xll.qlSwapIndex(,,O365,SettlementDays,Currency,Calendar,FixedLegTenor,FixedLegBDC,FixedLegDayCounter,Index6M,DiscountingCurve,Permanent,Trigger,ObjectOverwrite)</f>
        <v>obj_00833#0003</v>
      </c>
      <c r="AB365" s="50" t="str">
        <f>_xll.qlVanillaSwapFromSwapIndex(,AA365,R365)</f>
        <v>obj_0098c#0004</v>
      </c>
    </row>
    <row r="366" spans="13:28" x14ac:dyDescent="0.2">
      <c r="M366" s="204" t="s">
        <v>162</v>
      </c>
      <c r="N366" s="204" t="s">
        <v>94</v>
      </c>
      <c r="O366" s="204" t="s">
        <v>33</v>
      </c>
      <c r="P366" s="204" t="str">
        <f>Currency&amp;SUBSTITUTE(N366,"Y","F")&amp;O366&amp;QuoteSuffix</f>
        <v>EUR25F1Y_Quote</v>
      </c>
      <c r="Q366" s="169"/>
      <c r="R366" s="205">
        <f>_xll.qlInterestRateIndexFixingDate(AA366,S366)</f>
        <v>51399</v>
      </c>
      <c r="S366" s="205">
        <f>_xll.qlCalendarAdvance(Calendar,SettlementDate,N366,"mf",TRUE,Trigger)</f>
        <v>51403</v>
      </c>
      <c r="T366" s="205">
        <f>_xll.qlInterestRateIndexMaturity(AA366,S366)</f>
        <v>51768</v>
      </c>
      <c r="U366" s="206">
        <f>_xll.qlIndexFixing('6M Monitor'!AA366,R366,TRUE,_xll.ohTrigger(Trigger,Trigger6M))</f>
        <v>1.6384319542643893E-2</v>
      </c>
      <c r="V366" s="206">
        <f>_xll.qlQuoteValue(P366,_xll.ohTrigger(Trigger,Trigger6M))</f>
        <v>1.6420000000000001E-2</v>
      </c>
      <c r="W366" s="204" t="b">
        <f t="shared" si="23"/>
        <v>1</v>
      </c>
      <c r="X366" s="207">
        <f t="shared" si="24"/>
        <v>-0.35680457356107587</v>
      </c>
      <c r="Y366" s="149" t="b">
        <f>ABS(X366/10000)&lt;=ABS('General Settings'!$D$29)</f>
        <v>1</v>
      </c>
      <c r="AA366" s="50" t="str">
        <f>_xll.qlSwapIndex(,,O366,SettlementDays,Currency,Calendar,FixedLegTenor,FixedLegBDC,FixedLegDayCounter,Index6M,DiscountingCurve,Permanent,Trigger,ObjectOverwrite)</f>
        <v>obj_0086e#0003</v>
      </c>
      <c r="AB366" s="50" t="str">
        <f>_xll.qlVanillaSwapFromSwapIndex(,AA366,R366)</f>
        <v>obj_009a1#0004</v>
      </c>
    </row>
    <row r="367" spans="13:28" x14ac:dyDescent="0.2">
      <c r="M367" s="94" t="s">
        <v>162</v>
      </c>
      <c r="N367" s="94" t="s">
        <v>94</v>
      </c>
      <c r="O367" s="94" t="s">
        <v>82</v>
      </c>
      <c r="P367" s="94" t="str">
        <f>Currency&amp;SUBSTITUTE(N367,"Y","F")&amp;O367&amp;QuoteSuffix</f>
        <v>EUR25F2Y_Quote</v>
      </c>
      <c r="Q367" s="122"/>
      <c r="R367" s="106">
        <f>_xll.qlInterestRateIndexFixingDate(AA367,S367)</f>
        <v>51399</v>
      </c>
      <c r="S367" s="106">
        <f>_xll.qlCalendarAdvance(Calendar,SettlementDate,N367,"mf",TRUE,Trigger)</f>
        <v>51403</v>
      </c>
      <c r="T367" s="106">
        <f>_xll.qlInterestRateIndexMaturity(AA367,S367)</f>
        <v>52133</v>
      </c>
      <c r="U367" s="97">
        <f>_xll.qlIndexFixing('6M Monitor'!AA367,R367,TRUE,_xll.ohTrigger(Trigger,Trigger6M))</f>
        <v>1.6315474744153388E-2</v>
      </c>
      <c r="V367" s="97">
        <f>_xll.qlQuoteValue(P367,_xll.ohTrigger(Trigger,Trigger6M))</f>
        <v>1.6280000000000003E-2</v>
      </c>
      <c r="W367" s="94" t="b">
        <f t="shared" si="23"/>
        <v>1</v>
      </c>
      <c r="X367" s="153">
        <f t="shared" si="24"/>
        <v>0.35474744153385362</v>
      </c>
      <c r="Y367" s="50" t="b">
        <f>ABS(X367/10000)&lt;=ABS('General Settings'!$D$29)</f>
        <v>1</v>
      </c>
      <c r="AA367" s="50" t="str">
        <f>_xll.qlSwapIndex(,,O367,SettlementDays,Currency,Calendar,FixedLegTenor,FixedLegBDC,FixedLegDayCounter,Index6M,DiscountingCurve,Permanent,Trigger,ObjectOverwrite)</f>
        <v>obj_00791#0003</v>
      </c>
      <c r="AB367" s="50" t="str">
        <f>_xll.qlVanillaSwapFromSwapIndex(,AA367,R367)</f>
        <v>obj_00890#0004</v>
      </c>
    </row>
    <row r="368" spans="13:28" x14ac:dyDescent="0.2">
      <c r="M368" s="94" t="s">
        <v>162</v>
      </c>
      <c r="N368" s="94" t="s">
        <v>94</v>
      </c>
      <c r="O368" s="94" t="s">
        <v>83</v>
      </c>
      <c r="P368" s="94" t="str">
        <f>Currency&amp;SUBSTITUTE(N368,"Y","F")&amp;O368&amp;QuoteSuffix</f>
        <v>EUR25F3Y_Quote</v>
      </c>
      <c r="Q368" s="122"/>
      <c r="R368" s="106">
        <f>_xll.qlInterestRateIndexFixingDate(AA368,S368)</f>
        <v>51399</v>
      </c>
      <c r="S368" s="106">
        <f>_xll.qlCalendarAdvance(Calendar,SettlementDate,N368,"mf",TRUE,Trigger)</f>
        <v>51403</v>
      </c>
      <c r="T368" s="106">
        <f>_xll.qlInterestRateIndexMaturity(AA368,S368)</f>
        <v>52498</v>
      </c>
      <c r="U368" s="97">
        <f>_xll.qlIndexFixing('6M Monitor'!AA368,R368,TRUE,_xll.ohTrigger(Trigger,Trigger6M))</f>
        <v>1.627514644836988E-2</v>
      </c>
      <c r="V368" s="97">
        <f>_xll.qlQuoteValue(P368,_xll.ohTrigger(Trigger,Trigger6M))</f>
        <v>1.6240000000000001E-2</v>
      </c>
      <c r="W368" s="94" t="b">
        <f t="shared" si="23"/>
        <v>1</v>
      </c>
      <c r="X368" s="153">
        <f t="shared" si="24"/>
        <v>0.35146448369879207</v>
      </c>
      <c r="Y368" s="50" t="b">
        <f>ABS(X368/10000)&lt;=ABS('General Settings'!$D$29)</f>
        <v>1</v>
      </c>
      <c r="AA368" s="50" t="str">
        <f>_xll.qlSwapIndex(,,O368,SettlementDays,Currency,Calendar,FixedLegTenor,FixedLegBDC,FixedLegDayCounter,Index6M,DiscountingCurve,Permanent,Trigger,ObjectOverwrite)</f>
        <v>obj_00802#0003</v>
      </c>
      <c r="AB368" s="50" t="str">
        <f>_xll.qlVanillaSwapFromSwapIndex(,AA368,R368)</f>
        <v>obj_00943#0004</v>
      </c>
    </row>
    <row r="369" spans="13:28" x14ac:dyDescent="0.2">
      <c r="M369" s="94" t="s">
        <v>162</v>
      </c>
      <c r="N369" s="94" t="s">
        <v>94</v>
      </c>
      <c r="O369" s="94" t="s">
        <v>84</v>
      </c>
      <c r="P369" s="94" t="str">
        <f>Currency&amp;SUBSTITUTE(N369,"Y","F")&amp;O369&amp;QuoteSuffix</f>
        <v>EUR25F4Y_Quote</v>
      </c>
      <c r="Q369" s="122"/>
      <c r="R369" s="106">
        <f>_xll.qlInterestRateIndexFixingDate(AA369,S369)</f>
        <v>51399</v>
      </c>
      <c r="S369" s="106">
        <f>_xll.qlCalendarAdvance(Calendar,SettlementDate,N369,"mf",TRUE,Trigger)</f>
        <v>51403</v>
      </c>
      <c r="T369" s="106">
        <f>_xll.qlInterestRateIndexMaturity(AA369,S369)</f>
        <v>52866</v>
      </c>
      <c r="U369" s="97">
        <f>_xll.qlIndexFixing('6M Monitor'!AA369,R369,TRUE,_xll.ohTrigger(Trigger,Trigger6M))</f>
        <v>1.6273850713670841E-2</v>
      </c>
      <c r="V369" s="97">
        <f>_xll.qlQuoteValue(P369,_xll.ohTrigger(Trigger,Trigger6M))</f>
        <v>1.6320000000000001E-2</v>
      </c>
      <c r="W369" s="94" t="b">
        <f t="shared" si="23"/>
        <v>1</v>
      </c>
      <c r="X369" s="153">
        <f t="shared" si="24"/>
        <v>-0.46149286329160571</v>
      </c>
      <c r="Y369" s="50" t="b">
        <f>ABS(X369/10000)&lt;=ABS('General Settings'!$D$29)</f>
        <v>1</v>
      </c>
      <c r="AA369" s="50" t="str">
        <f>_xll.qlSwapIndex(,,O369,SettlementDays,Currency,Calendar,FixedLegTenor,FixedLegBDC,FixedLegDayCounter,Index6M,DiscountingCurve,Permanent,Trigger,ObjectOverwrite)</f>
        <v>obj_0081e#0003</v>
      </c>
      <c r="AB369" s="50" t="str">
        <f>_xll.qlVanillaSwapFromSwapIndex(,AA369,R369)</f>
        <v>obj_008a2#0004</v>
      </c>
    </row>
    <row r="370" spans="13:28" x14ac:dyDescent="0.2">
      <c r="M370" s="94" t="s">
        <v>162</v>
      </c>
      <c r="N370" s="94" t="s">
        <v>94</v>
      </c>
      <c r="O370" s="94" t="s">
        <v>85</v>
      </c>
      <c r="P370" s="94" t="str">
        <f>Currency&amp;SUBSTITUTE(N370,"Y","F")&amp;O370&amp;QuoteSuffix</f>
        <v>EUR25F5Y_Quote</v>
      </c>
      <c r="Q370" s="122"/>
      <c r="R370" s="106">
        <f>_xll.qlInterestRateIndexFixingDate(AA370,S370)</f>
        <v>51399</v>
      </c>
      <c r="S370" s="106">
        <f>_xll.qlCalendarAdvance(Calendar,SettlementDate,N370,"mf",TRUE,Trigger)</f>
        <v>51403</v>
      </c>
      <c r="T370" s="106">
        <f>_xll.qlInterestRateIndexMaturity(AA370,S370)</f>
        <v>53230</v>
      </c>
      <c r="U370" s="97">
        <f>_xll.qlIndexFixing('6M Monitor'!AA370,R370,TRUE,_xll.ohTrigger(Trigger,Trigger6M))</f>
        <v>1.6287702372124541E-2</v>
      </c>
      <c r="V370" s="97">
        <f>_xll.qlQuoteValue(P370,_xll.ohTrigger(Trigger,Trigger6M))</f>
        <v>1.6299999999999999E-2</v>
      </c>
      <c r="W370" s="94" t="b">
        <f t="shared" si="23"/>
        <v>1</v>
      </c>
      <c r="X370" s="153">
        <f t="shared" si="24"/>
        <v>-0.12297627875457878</v>
      </c>
      <c r="Y370" s="50" t="b">
        <f>ABS(X370/10000)&lt;=ABS('General Settings'!$D$29)</f>
        <v>1</v>
      </c>
      <c r="AA370" s="50" t="str">
        <f>_xll.qlSwapIndex(,,O370,SettlementDays,Currency,Calendar,FixedLegTenor,FixedLegBDC,FixedLegDayCounter,Index6M,DiscountingCurve,Permanent,Trigger,ObjectOverwrite)</f>
        <v>obj_0085c#0003</v>
      </c>
      <c r="AB370" s="50" t="str">
        <f>_xll.qlVanillaSwapFromSwapIndex(,AA370,R370)</f>
        <v>obj_00896#0004</v>
      </c>
    </row>
    <row r="371" spans="13:28" x14ac:dyDescent="0.2">
      <c r="M371" s="94" t="s">
        <v>162</v>
      </c>
      <c r="N371" s="94" t="s">
        <v>94</v>
      </c>
      <c r="O371" s="94" t="s">
        <v>86</v>
      </c>
      <c r="P371" s="94" t="str">
        <f>Currency&amp;SUBSTITUTE(N371,"Y","F")&amp;O371&amp;QuoteSuffix</f>
        <v>EUR25F6Y_Quote</v>
      </c>
      <c r="Q371" s="122"/>
      <c r="R371" s="106">
        <f>_xll.qlInterestRateIndexFixingDate(AA371,S371)</f>
        <v>51399</v>
      </c>
      <c r="S371" s="106">
        <f>_xll.qlCalendarAdvance(Calendar,SettlementDate,N371,"mf",TRUE,Trigger)</f>
        <v>51403</v>
      </c>
      <c r="T371" s="106">
        <f>_xll.qlInterestRateIndexMaturity(AA371,S371)</f>
        <v>53594</v>
      </c>
      <c r="U371" s="97">
        <f>_xll.qlIndexFixing('6M Monitor'!AA371,R371,TRUE,_xll.ohTrigger(Trigger,Trigger6M))</f>
        <v>1.6324861394711693E-2</v>
      </c>
      <c r="V371" s="97">
        <f>_xll.qlQuoteValue(P371,_xll.ohTrigger(Trigger,Trigger6M))</f>
        <v>1.6330000000000001E-2</v>
      </c>
      <c r="W371" s="94" t="b">
        <f t="shared" si="23"/>
        <v>1</v>
      </c>
      <c r="X371" s="153">
        <f t="shared" si="24"/>
        <v>-5.1386052883073408E-2</v>
      </c>
      <c r="Y371" s="50" t="b">
        <f>ABS(X371/10000)&lt;=ABS('General Settings'!$D$29)</f>
        <v>1</v>
      </c>
      <c r="AA371" s="50" t="str">
        <f>_xll.qlSwapIndex(,,O371,SettlementDays,Currency,Calendar,FixedLegTenor,FixedLegBDC,FixedLegDayCounter,Index6M,DiscountingCurve,Permanent,Trigger,ObjectOverwrite)</f>
        <v>obj_00792#0003</v>
      </c>
      <c r="AB371" s="50" t="str">
        <f>_xll.qlVanillaSwapFromSwapIndex(,AA371,R371)</f>
        <v>obj_008f8#0004</v>
      </c>
    </row>
    <row r="372" spans="13:28" x14ac:dyDescent="0.2">
      <c r="M372" s="94" t="s">
        <v>162</v>
      </c>
      <c r="N372" s="94" t="s">
        <v>94</v>
      </c>
      <c r="O372" s="94" t="s">
        <v>87</v>
      </c>
      <c r="P372" s="94" t="str">
        <f>Currency&amp;SUBSTITUTE(N372,"Y","F")&amp;O372&amp;QuoteSuffix</f>
        <v>EUR25F7Y_Quote</v>
      </c>
      <c r="Q372" s="122"/>
      <c r="R372" s="106">
        <f>_xll.qlInterestRateIndexFixingDate(AA372,S372)</f>
        <v>51399</v>
      </c>
      <c r="S372" s="106">
        <f>_xll.qlCalendarAdvance(Calendar,SettlementDate,N372,"mf",TRUE,Trigger)</f>
        <v>51403</v>
      </c>
      <c r="T372" s="106">
        <f>_xll.qlInterestRateIndexMaturity(AA372,S372)</f>
        <v>53959</v>
      </c>
      <c r="U372" s="97">
        <f>_xll.qlIndexFixing('6M Monitor'!AA372,R372,TRUE,_xll.ohTrigger(Trigger,Trigger6M))</f>
        <v>1.636655113923232E-2</v>
      </c>
      <c r="V372" s="97">
        <f>_xll.qlQuoteValue(P372,_xll.ohTrigger(Trigger,Trigger6M))</f>
        <v>1.636E-2</v>
      </c>
      <c r="W372" s="94" t="b">
        <f t="shared" si="23"/>
        <v>1</v>
      </c>
      <c r="X372" s="153">
        <f t="shared" si="24"/>
        <v>6.5511392323205908E-2</v>
      </c>
      <c r="Y372" s="50" t="b">
        <f>ABS(X372/10000)&lt;=ABS('General Settings'!$D$29)</f>
        <v>1</v>
      </c>
      <c r="AA372" s="50" t="str">
        <f>_xll.qlSwapIndex(,,O372,SettlementDays,Currency,Calendar,FixedLegTenor,FixedLegBDC,FixedLegDayCounter,Index6M,DiscountingCurve,Permanent,Trigger,ObjectOverwrite)</f>
        <v>obj_0079c#0003</v>
      </c>
      <c r="AB372" s="50" t="str">
        <f>_xll.qlVanillaSwapFromSwapIndex(,AA372,R372)</f>
        <v>obj_00913#0004</v>
      </c>
    </row>
    <row r="373" spans="13:28" x14ac:dyDescent="0.2">
      <c r="M373" s="94" t="s">
        <v>162</v>
      </c>
      <c r="N373" s="94" t="s">
        <v>94</v>
      </c>
      <c r="O373" s="94" t="s">
        <v>88</v>
      </c>
      <c r="P373" s="94" t="str">
        <f>Currency&amp;SUBSTITUTE(N373,"Y","F")&amp;O373&amp;QuoteSuffix</f>
        <v>EUR25F8Y_Quote</v>
      </c>
      <c r="Q373" s="122"/>
      <c r="R373" s="106">
        <f>_xll.qlInterestRateIndexFixingDate(AA373,S373)</f>
        <v>51399</v>
      </c>
      <c r="S373" s="106">
        <f>_xll.qlCalendarAdvance(Calendar,SettlementDate,N373,"mf",TRUE,Trigger)</f>
        <v>51403</v>
      </c>
      <c r="T373" s="106">
        <f>_xll.qlInterestRateIndexMaturity(AA373,S373)</f>
        <v>54325</v>
      </c>
      <c r="U373" s="97">
        <f>_xll.qlIndexFixing('6M Monitor'!AA373,R373,TRUE,_xll.ohTrigger(Trigger,Trigger6M))</f>
        <v>1.6405218396571334E-2</v>
      </c>
      <c r="V373" s="97">
        <f>_xll.qlQuoteValue(P373,_xll.ohTrigger(Trigger,Trigger6M))</f>
        <v>1.6400000000000001E-2</v>
      </c>
      <c r="W373" s="94" t="b">
        <f t="shared" si="23"/>
        <v>1</v>
      </c>
      <c r="X373" s="153">
        <f t="shared" si="24"/>
        <v>5.2183965713326064E-2</v>
      </c>
      <c r="Y373" s="50" t="b">
        <f>ABS(X373/10000)&lt;=ABS('General Settings'!$D$29)</f>
        <v>1</v>
      </c>
      <c r="AA373" s="50" t="str">
        <f>_xll.qlSwapIndex(,,O373,SettlementDays,Currency,Calendar,FixedLegTenor,FixedLegBDC,FixedLegDayCounter,Index6M,DiscountingCurve,Permanent,Trigger,ObjectOverwrite)</f>
        <v>obj_00887#0003</v>
      </c>
      <c r="AB373" s="50" t="str">
        <f>_xll.qlVanillaSwapFromSwapIndex(,AA373,R373)</f>
        <v>obj_009b6#0003</v>
      </c>
    </row>
    <row r="374" spans="13:28" x14ac:dyDescent="0.2">
      <c r="M374" s="94" t="s">
        <v>162</v>
      </c>
      <c r="N374" s="94" t="s">
        <v>94</v>
      </c>
      <c r="O374" s="94" t="s">
        <v>89</v>
      </c>
      <c r="P374" s="94" t="str">
        <f>Currency&amp;SUBSTITUTE(N374,"Y","F")&amp;O374&amp;QuoteSuffix</f>
        <v>EUR25F9Y_Quote</v>
      </c>
      <c r="Q374" s="122"/>
      <c r="R374" s="106">
        <f>_xll.qlInterestRateIndexFixingDate(AA374,S374)</f>
        <v>51399</v>
      </c>
      <c r="S374" s="106">
        <f>_xll.qlCalendarAdvance(Calendar,SettlementDate,N374,"mf",TRUE,Trigger)</f>
        <v>51403</v>
      </c>
      <c r="T374" s="106">
        <f>_xll.qlInterestRateIndexMaturity(AA374,S374)</f>
        <v>54690</v>
      </c>
      <c r="U374" s="97">
        <f>_xll.qlIndexFixing('6M Monitor'!AA374,R374,TRUE,_xll.ohTrigger(Trigger,Trigger6M))</f>
        <v>1.6422393893387632E-2</v>
      </c>
      <c r="V374" s="97">
        <f>_xll.qlQuoteValue(P374,_xll.ohTrigger(Trigger,Trigger6M))</f>
        <v>1.643E-2</v>
      </c>
      <c r="W374" s="94" t="b">
        <f t="shared" si="23"/>
        <v>1</v>
      </c>
      <c r="X374" s="153">
        <f t="shared" si="24"/>
        <v>-7.6061066123685184E-2</v>
      </c>
      <c r="Y374" s="50" t="b">
        <f>ABS(X374/10000)&lt;=ABS('General Settings'!$D$29)</f>
        <v>1</v>
      </c>
      <c r="AA374" s="50" t="str">
        <f>_xll.qlSwapIndex(,,O374,SettlementDays,Currency,Calendar,FixedLegTenor,FixedLegBDC,FixedLegDayCounter,Index6M,DiscountingCurve,Permanent,Trigger,ObjectOverwrite)</f>
        <v>obj_00838#0003</v>
      </c>
      <c r="AB374" s="50" t="str">
        <f>_xll.qlVanillaSwapFromSwapIndex(,AA374,R374)</f>
        <v>obj_0095c#0004</v>
      </c>
    </row>
    <row r="375" spans="13:28" x14ac:dyDescent="0.2">
      <c r="M375" s="94" t="s">
        <v>162</v>
      </c>
      <c r="N375" s="94" t="s">
        <v>94</v>
      </c>
      <c r="O375" s="94" t="s">
        <v>90</v>
      </c>
      <c r="P375" s="94" t="str">
        <f>Currency&amp;SUBSTITUTE(N375,"Y","F")&amp;O375&amp;QuoteSuffix</f>
        <v>EUR25F10Y_Quote</v>
      </c>
      <c r="Q375" s="122"/>
      <c r="R375" s="106">
        <f>_xll.qlInterestRateIndexFixingDate(AA375,S375)</f>
        <v>51399</v>
      </c>
      <c r="S375" s="106">
        <f>_xll.qlCalendarAdvance(Calendar,SettlementDate,N375,"mf",TRUE,Trigger)</f>
        <v>51403</v>
      </c>
      <c r="T375" s="106">
        <f>_xll.qlInterestRateIndexMaturity(AA375,S375)</f>
        <v>55057</v>
      </c>
      <c r="U375" s="97">
        <f>_xll.qlIndexFixing('6M Monitor'!AA375,R375,TRUE,_xll.ohTrigger(Trigger,Trigger6M))</f>
        <v>1.6420017130405817E-2</v>
      </c>
      <c r="V375" s="97">
        <f>_xll.qlQuoteValue(P375,_xll.ohTrigger(Trigger,Trigger6M))</f>
        <v>1.643E-2</v>
      </c>
      <c r="W375" s="94" t="b">
        <f t="shared" si="23"/>
        <v>1</v>
      </c>
      <c r="X375" s="153">
        <f t="shared" si="24"/>
        <v>-9.9828695941835133E-2</v>
      </c>
      <c r="Y375" s="50" t="b">
        <f>ABS(X375/10000)&lt;=ABS('General Settings'!$D$29)</f>
        <v>1</v>
      </c>
      <c r="AA375" s="50" t="str">
        <f>_xll.qlSwapIndex(,,O375,SettlementDays,Currency,Calendar,FixedLegTenor,FixedLegBDC,FixedLegDayCounter,Index6M,DiscountingCurve,Permanent,Trigger,ObjectOverwrite)</f>
        <v>obj_00793#0003</v>
      </c>
      <c r="AB375" s="50" t="str">
        <f>_xll.qlVanillaSwapFromSwapIndex(,AA375,R375)</f>
        <v>obj_0088f#0004</v>
      </c>
    </row>
    <row r="376" spans="13:28" x14ac:dyDescent="0.2">
      <c r="M376" s="94" t="s">
        <v>162</v>
      </c>
      <c r="N376" s="94" t="s">
        <v>94</v>
      </c>
      <c r="O376" s="94" t="s">
        <v>116</v>
      </c>
      <c r="P376" s="94" t="str">
        <f>Currency&amp;SUBSTITUTE(N376,"Y","F")&amp;O376&amp;QuoteSuffix</f>
        <v>EUR25F11Y_Quote</v>
      </c>
      <c r="Q376" s="122"/>
      <c r="R376" s="106">
        <f>_xll.qlInterestRateIndexFixingDate(AA376,S376)</f>
        <v>51399</v>
      </c>
      <c r="S376" s="106">
        <f>_xll.qlCalendarAdvance(Calendar,SettlementDate,N376,"mf",TRUE,Trigger)</f>
        <v>51403</v>
      </c>
      <c r="T376" s="106">
        <f>_xll.qlInterestRateIndexMaturity(AA376,S376)</f>
        <v>55421</v>
      </c>
      <c r="U376" s="97">
        <f>_xll.qlIndexFixing('6M Monitor'!AA376,R376,TRUE,_xll.ohTrigger(Trigger,Trigger6M))</f>
        <v>1.639847094806151E-2</v>
      </c>
      <c r="V376" s="97">
        <f>_xll.qlQuoteValue(P376,_xll.ohTrigger(Trigger,Trigger6M))</f>
        <v>1.6420000000000001E-2</v>
      </c>
      <c r="W376" s="94" t="b">
        <f t="shared" si="23"/>
        <v>1</v>
      </c>
      <c r="X376" s="153">
        <f t="shared" si="24"/>
        <v>-0.21529051938491001</v>
      </c>
      <c r="Y376" s="50" t="b">
        <f>ABS(X376/10000)&lt;=ABS('General Settings'!$D$29)</f>
        <v>1</v>
      </c>
      <c r="AA376" s="50" t="str">
        <f>_xll.qlSwapIndex(,,O376,SettlementDays,Currency,Calendar,FixedLegTenor,FixedLegBDC,FixedLegDayCounter,Index6M,DiscountingCurve,Permanent,Trigger,ObjectOverwrite)</f>
        <v>obj_00803#0003</v>
      </c>
      <c r="AB376" s="50" t="str">
        <f>_xll.qlVanillaSwapFromSwapIndex(,AA376,R376)</f>
        <v>obj_00942#0004</v>
      </c>
    </row>
    <row r="377" spans="13:28" x14ac:dyDescent="0.2">
      <c r="M377" s="94" t="s">
        <v>162</v>
      </c>
      <c r="N377" s="94" t="s">
        <v>94</v>
      </c>
      <c r="O377" s="94" t="s">
        <v>91</v>
      </c>
      <c r="P377" s="94" t="str">
        <f>Currency&amp;SUBSTITUTE(N377,"Y","F")&amp;O377&amp;QuoteSuffix</f>
        <v>EUR25F12Y_Quote</v>
      </c>
      <c r="Q377" s="122"/>
      <c r="R377" s="106">
        <f>_xll.qlInterestRateIndexFixingDate(AA377,S377)</f>
        <v>51399</v>
      </c>
      <c r="S377" s="106">
        <f>_xll.qlCalendarAdvance(Calendar,SettlementDate,N377,"mf",TRUE,Trigger)</f>
        <v>51403</v>
      </c>
      <c r="T377" s="106">
        <f>_xll.qlInterestRateIndexMaturity(AA377,S377)</f>
        <v>55786</v>
      </c>
      <c r="U377" s="97">
        <f>_xll.qlIndexFixing('6M Monitor'!AA377,R377,TRUE,_xll.ohTrigger(Trigger,Trigger6M))</f>
        <v>1.6370854024090071E-2</v>
      </c>
      <c r="V377" s="97">
        <f>_xll.qlQuoteValue(P377,_xll.ohTrigger(Trigger,Trigger6M))</f>
        <v>1.6390000000000002E-2</v>
      </c>
      <c r="W377" s="94" t="b">
        <f t="shared" si="23"/>
        <v>1</v>
      </c>
      <c r="X377" s="153">
        <f t="shared" si="24"/>
        <v>-0.19145975909930918</v>
      </c>
      <c r="Y377" s="50" t="b">
        <f>ABS(X377/10000)&lt;=ABS('General Settings'!$D$29)</f>
        <v>1</v>
      </c>
      <c r="AA377" s="50" t="str">
        <f>_xll.qlSwapIndex(,,O377,SettlementDays,Currency,Calendar,FixedLegTenor,FixedLegBDC,FixedLegDayCounter,Index6M,DiscountingCurve,Permanent,Trigger,ObjectOverwrite)</f>
        <v>obj_0084b#0003</v>
      </c>
      <c r="AB377" s="50" t="str">
        <f>_xll.qlVanillaSwapFromSwapIndex(,AA377,R377)</f>
        <v>obj_008a1#0004</v>
      </c>
    </row>
    <row r="378" spans="13:28" x14ac:dyDescent="0.2">
      <c r="M378" s="94" t="s">
        <v>162</v>
      </c>
      <c r="N378" s="94" t="s">
        <v>94</v>
      </c>
      <c r="O378" s="94" t="s">
        <v>117</v>
      </c>
      <c r="P378" s="94" t="str">
        <f>Currency&amp;SUBSTITUTE(N378,"Y","F")&amp;O378&amp;QuoteSuffix</f>
        <v>EUR25F13Y_Quote</v>
      </c>
      <c r="Q378" s="122"/>
      <c r="R378" s="106">
        <f>_xll.qlInterestRateIndexFixingDate(AA378,S378)</f>
        <v>51399</v>
      </c>
      <c r="S378" s="106">
        <f>_xll.qlCalendarAdvance(Calendar,SettlementDate,N378,"mf",TRUE,Trigger)</f>
        <v>51403</v>
      </c>
      <c r="T378" s="106">
        <f>_xll.qlInterestRateIndexMaturity(AA378,S378)</f>
        <v>56151</v>
      </c>
      <c r="U378" s="97">
        <f>_xll.qlIndexFixing('6M Monitor'!AA378,R378,TRUE,_xll.ohTrigger(Trigger,Trigger6M))</f>
        <v>1.633900119676044E-2</v>
      </c>
      <c r="V378" s="97">
        <f>_xll.qlQuoteValue(P378,_xll.ohTrigger(Trigger,Trigger6M))</f>
        <v>1.636E-2</v>
      </c>
      <c r="W378" s="94" t="b">
        <f t="shared" si="23"/>
        <v>1</v>
      </c>
      <c r="X378" s="153">
        <f t="shared" si="24"/>
        <v>-0.20998803239559438</v>
      </c>
      <c r="Y378" s="50" t="b">
        <f>ABS(X378/10000)&lt;=ABS('General Settings'!$D$29)</f>
        <v>1</v>
      </c>
      <c r="AA378" s="50" t="str">
        <f>_xll.qlSwapIndex(,,O378,SettlementDays,Currency,Calendar,FixedLegTenor,FixedLegBDC,FixedLegDayCounter,Index6M,DiscountingCurve,Permanent,Trigger,ObjectOverwrite)</f>
        <v>obj_0087a#0003</v>
      </c>
      <c r="AB378" s="50" t="str">
        <f>_xll.qlVanillaSwapFromSwapIndex(,AA378,R378)</f>
        <v>obj_00895#0004</v>
      </c>
    </row>
    <row r="379" spans="13:28" x14ac:dyDescent="0.2">
      <c r="M379" s="94" t="s">
        <v>162</v>
      </c>
      <c r="N379" s="94" t="s">
        <v>94</v>
      </c>
      <c r="O379" s="94" t="s">
        <v>118</v>
      </c>
      <c r="P379" s="94" t="str">
        <f>Currency&amp;SUBSTITUTE(N379,"Y","F")&amp;O379&amp;QuoteSuffix</f>
        <v>EUR25F14Y_Quote</v>
      </c>
      <c r="Q379" s="122"/>
      <c r="R379" s="106">
        <f>_xll.qlInterestRateIndexFixingDate(AA379,S379)</f>
        <v>51399</v>
      </c>
      <c r="S379" s="106">
        <f>_xll.qlCalendarAdvance(Calendar,SettlementDate,N379,"mf",TRUE,Trigger)</f>
        <v>51403</v>
      </c>
      <c r="T379" s="106">
        <f>_xll.qlInterestRateIndexMaturity(AA379,S379)</f>
        <v>56516</v>
      </c>
      <c r="U379" s="97">
        <f>_xll.qlIndexFixing('6M Monitor'!AA379,R379,TRUE,_xll.ohTrigger(Trigger,Trigger6M))</f>
        <v>1.6312941564695677E-2</v>
      </c>
      <c r="V379" s="97">
        <f>_xll.qlQuoteValue(P379,_xll.ohTrigger(Trigger,Trigger6M))</f>
        <v>1.6330000000000001E-2</v>
      </c>
      <c r="W379" s="94" t="b">
        <f t="shared" si="23"/>
        <v>1</v>
      </c>
      <c r="X379" s="153">
        <f t="shared" si="24"/>
        <v>-0.17058435304324188</v>
      </c>
      <c r="Y379" s="50" t="b">
        <f>ABS(X379/10000)&lt;=ABS('General Settings'!$D$29)</f>
        <v>1</v>
      </c>
      <c r="AA379" s="50" t="str">
        <f>_xll.qlSwapIndex(,,O379,SettlementDays,Currency,Calendar,FixedLegTenor,FixedLegBDC,FixedLegDayCounter,Index6M,DiscountingCurve,Permanent,Trigger,ObjectOverwrite)</f>
        <v>obj_00794#0003</v>
      </c>
      <c r="AB379" s="50" t="str">
        <f>_xll.qlVanillaSwapFromSwapIndex(,AA379,R379)</f>
        <v>obj_008f9#0004</v>
      </c>
    </row>
    <row r="380" spans="13:28" x14ac:dyDescent="0.2">
      <c r="M380" s="94" t="s">
        <v>162</v>
      </c>
      <c r="N380" s="94" t="s">
        <v>94</v>
      </c>
      <c r="O380" s="94" t="s">
        <v>92</v>
      </c>
      <c r="P380" s="94" t="str">
        <f>Currency&amp;SUBSTITUTE(N380,"Y","F")&amp;O380&amp;QuoteSuffix</f>
        <v>EUR25F15Y_Quote</v>
      </c>
      <c r="Q380" s="122"/>
      <c r="R380" s="106">
        <f>_xll.qlInterestRateIndexFixingDate(AA380,S380)</f>
        <v>51399</v>
      </c>
      <c r="S380" s="106">
        <f>_xll.qlCalendarAdvance(Calendar,SettlementDate,N380,"mf",TRUE,Trigger)</f>
        <v>51403</v>
      </c>
      <c r="T380" s="106">
        <f>_xll.qlInterestRateIndexMaturity(AA380,S380)</f>
        <v>56881</v>
      </c>
      <c r="U380" s="97">
        <f>_xll.qlIndexFixing('6M Monitor'!AA380,R380,TRUE,_xll.ohTrigger(Trigger,Trigger6M))</f>
        <v>1.6297188452650192E-2</v>
      </c>
      <c r="V380" s="97">
        <f>_xll.qlQuoteValue(P380,_xll.ohTrigger(Trigger,Trigger6M))</f>
        <v>1.6310000000000002E-2</v>
      </c>
      <c r="W380" s="94" t="b">
        <f t="shared" si="23"/>
        <v>1</v>
      </c>
      <c r="X380" s="153">
        <f t="shared" si="24"/>
        <v>-0.12811547349809299</v>
      </c>
      <c r="Y380" s="50" t="b">
        <f>ABS(X380/10000)&lt;=ABS('General Settings'!$D$29)</f>
        <v>1</v>
      </c>
      <c r="AA380" s="50" t="str">
        <f>_xll.qlSwapIndex(,,O380,SettlementDays,Currency,Calendar,FixedLegTenor,FixedLegBDC,FixedLegDayCounter,Index6M,DiscountingCurve,Permanent,Trigger,ObjectOverwrite)</f>
        <v>obj_007cc#0003</v>
      </c>
      <c r="AB380" s="50" t="str">
        <f>_xll.qlVanillaSwapFromSwapIndex(,AA380,R380)</f>
        <v>obj_00912#0004</v>
      </c>
    </row>
    <row r="381" spans="13:28" x14ac:dyDescent="0.2">
      <c r="M381" s="94" t="s">
        <v>162</v>
      </c>
      <c r="N381" s="94" t="s">
        <v>94</v>
      </c>
      <c r="O381" s="94" t="s">
        <v>93</v>
      </c>
      <c r="P381" s="94" t="str">
        <f>Currency&amp;SUBSTITUTE(N381,"Y","F")&amp;O381&amp;QuoteSuffix</f>
        <v>EUR25F20Y_Quote</v>
      </c>
      <c r="Q381" s="122"/>
      <c r="R381" s="106">
        <f>_xll.qlInterestRateIndexFixingDate(AA381,S381)</f>
        <v>51399</v>
      </c>
      <c r="S381" s="106">
        <f>_xll.qlCalendarAdvance(Calendar,SettlementDate,N381,"mf",TRUE,Trigger)</f>
        <v>51403</v>
      </c>
      <c r="T381" s="106">
        <f>_xll.qlInterestRateIndexMaturity(AA381,S381)</f>
        <v>58708</v>
      </c>
      <c r="U381" s="97">
        <f>_xll.qlIndexFixing('6M Monitor'!AA381,R381,TRUE,_xll.ohTrigger(Trigger,Trigger6M))</f>
        <v>1.6034848562442597E-2</v>
      </c>
      <c r="V381" s="97">
        <f>_xll.qlQuoteValue(P381,_xll.ohTrigger(Trigger,Trigger6M))</f>
        <v>1.6029999999999999E-2</v>
      </c>
      <c r="W381" s="94" t="b">
        <f t="shared" si="23"/>
        <v>1</v>
      </c>
      <c r="X381" s="153">
        <f t="shared" si="24"/>
        <v>4.8485624425977092E-2</v>
      </c>
      <c r="Y381" s="50" t="b">
        <f>ABS(X381/10000)&lt;=ABS('General Settings'!$D$29)</f>
        <v>1</v>
      </c>
      <c r="AA381" s="50" t="str">
        <f>_xll.qlSwapIndex(,,O381,SettlementDays,Currency,Calendar,FixedLegTenor,FixedLegBDC,FixedLegDayCounter,Index6M,DiscountingCurve,Permanent,Trigger,ObjectOverwrite)</f>
        <v>obj_00888#0003</v>
      </c>
      <c r="AB381" s="50" t="str">
        <f>_xll.qlVanillaSwapFromSwapIndex(,AA381,R381)</f>
        <v>obj_009c8#0003</v>
      </c>
    </row>
    <row r="382" spans="13:28" x14ac:dyDescent="0.2">
      <c r="M382" s="94" t="s">
        <v>162</v>
      </c>
      <c r="N382" s="94" t="s">
        <v>94</v>
      </c>
      <c r="O382" s="94" t="s">
        <v>94</v>
      </c>
      <c r="P382" s="94" t="str">
        <f>Currency&amp;SUBSTITUTE(N382,"Y","F")&amp;O382&amp;QuoteSuffix</f>
        <v>EUR25F25Y_Quote</v>
      </c>
      <c r="Q382" s="122"/>
      <c r="R382" s="106">
        <f>_xll.qlInterestRateIndexFixingDate(AA382,S382)</f>
        <v>51399</v>
      </c>
      <c r="S382" s="106">
        <f>_xll.qlCalendarAdvance(Calendar,SettlementDate,N382,"mf",TRUE,Trigger)</f>
        <v>51403</v>
      </c>
      <c r="T382" s="106">
        <f>_xll.qlInterestRateIndexMaturity(AA382,S382)</f>
        <v>60534</v>
      </c>
      <c r="U382" s="97">
        <f>_xll.qlIndexFixing('6M Monitor'!AA382,R382,TRUE,_xll.ohTrigger(Trigger,Trigger6M))</f>
        <v>1.5105884970008547E-2</v>
      </c>
      <c r="V382" s="97">
        <f>_xll.qlQuoteValue(P382,_xll.ohTrigger(Trigger,Trigger6M))</f>
        <v>1.512E-2</v>
      </c>
      <c r="W382" s="94" t="b">
        <f t="shared" si="23"/>
        <v>1</v>
      </c>
      <c r="X382" s="153">
        <f t="shared" si="24"/>
        <v>-0.14115029991452338</v>
      </c>
      <c r="Y382" s="50" t="b">
        <f>ABS(X382/10000)&lt;=ABS('General Settings'!$D$29)</f>
        <v>1</v>
      </c>
      <c r="AA382" s="50" t="str">
        <f>_xll.qlSwapIndex(,,O382,SettlementDays,Currency,Calendar,FixedLegTenor,FixedLegBDC,FixedLegDayCounter,Index6M,DiscountingCurve,Permanent,Trigger,ObjectOverwrite)</f>
        <v>obj_00875#0003</v>
      </c>
      <c r="AB382" s="50" t="str">
        <f>_xll.qlVanillaSwapFromSwapIndex(,AA382,R382)</f>
        <v>obj_009ac#0003</v>
      </c>
    </row>
    <row r="383" spans="13:28" x14ac:dyDescent="0.2">
      <c r="M383" s="209" t="s">
        <v>162</v>
      </c>
      <c r="N383" s="209" t="s">
        <v>94</v>
      </c>
      <c r="O383" s="209" t="s">
        <v>96</v>
      </c>
      <c r="P383" s="209" t="str">
        <f>Currency&amp;SUBSTITUTE(N383,"Y","F")&amp;O383&amp;QuoteSuffix</f>
        <v>EUR25F30Y_Quote</v>
      </c>
      <c r="Q383" s="208"/>
      <c r="R383" s="210">
        <f>_xll.qlInterestRateIndexFixingDate(AA383,S383)</f>
        <v>51399</v>
      </c>
      <c r="S383" s="210">
        <f>_xll.qlCalendarAdvance(Calendar,SettlementDate,N383,"mf",TRUE,Trigger)</f>
        <v>51403</v>
      </c>
      <c r="T383" s="210">
        <f>_xll.qlInterestRateIndexMaturity(AA383,S383)</f>
        <v>62360</v>
      </c>
      <c r="U383" s="211">
        <f>_xll.qlIndexFixing('6M Monitor'!AA383,R383,TRUE,_xll.ohTrigger(Trigger,Trigger6M))</f>
        <v>1.4870000000000074E-2</v>
      </c>
      <c r="V383" s="211">
        <f>_xll.qlQuoteValue(P383,_xll.ohTrigger(Trigger,Trigger6M))</f>
        <v>1.4870000000000001E-2</v>
      </c>
      <c r="W383" s="209" t="b">
        <f t="shared" si="23"/>
        <v>1</v>
      </c>
      <c r="X383" s="212">
        <f t="shared" si="24"/>
        <v>7.2858385991025898E-13</v>
      </c>
      <c r="Y383" s="164" t="b">
        <f>ABS(X383/10000)&lt;=ABS('General Settings'!$D$29)</f>
        <v>1</v>
      </c>
      <c r="AA383" s="50" t="str">
        <f>_xll.qlSwapIndex(,,O383,SettlementDays,Currency,Calendar,FixedLegTenor,FixedLegBDC,FixedLegDayCounter,Index6M,DiscountingCurve,Permanent,Trigger,ObjectOverwrite)</f>
        <v>obj_00795#0003</v>
      </c>
      <c r="AB383" s="50" t="str">
        <f>_xll.qlVanillaSwapFromSwapIndex(,AA383,R383)</f>
        <v>obj_0088e#0004</v>
      </c>
    </row>
    <row r="384" spans="13:28" x14ac:dyDescent="0.2">
      <c r="M384" s="94" t="s">
        <v>162</v>
      </c>
      <c r="N384" s="94" t="s">
        <v>96</v>
      </c>
      <c r="O384" s="94" t="s">
        <v>33</v>
      </c>
      <c r="P384" s="94" t="str">
        <f>Currency&amp;SUBSTITUTE(N384,"Y","F")&amp;O384&amp;QuoteSuffix</f>
        <v>EUR30F1Y_Quote</v>
      </c>
      <c r="Q384" s="122"/>
      <c r="R384" s="106">
        <f>_xll.qlInterestRateIndexFixingDate(AA384,S384)</f>
        <v>53226</v>
      </c>
      <c r="S384" s="106">
        <f>_xll.qlCalendarAdvance(Calendar,SettlementDate,N384,"mf",TRUE,Trigger)</f>
        <v>53230</v>
      </c>
      <c r="T384" s="106">
        <f>_xll.qlInterestRateIndexMaturity(AA384,S384)</f>
        <v>53595</v>
      </c>
      <c r="U384" s="97">
        <f>_xll.qlIndexFixing('6M Monitor'!AA384,R384,TRUE,_xll.ohTrigger(Trigger,Trigger6M))</f>
        <v>1.6520322435029659E-2</v>
      </c>
      <c r="V384" s="97">
        <f>_xll.qlQuoteValue(P384,_xll.ohTrigger(Trigger,Trigger6M))</f>
        <v>1.6480000000000002E-2</v>
      </c>
      <c r="W384" s="94" t="b">
        <f t="shared" si="23"/>
        <v>1</v>
      </c>
      <c r="X384" s="153">
        <f t="shared" si="24"/>
        <v>0.40322435029657017</v>
      </c>
      <c r="Y384" s="50" t="b">
        <f>ABS(X384/10000)&lt;=ABS('General Settings'!$D$29)</f>
        <v>1</v>
      </c>
      <c r="AA384" s="50" t="str">
        <f>_xll.qlSwapIndex(,,O384,SettlementDays,Currency,Calendar,FixedLegTenor,FixedLegBDC,FixedLegDayCounter,Index6M,DiscountingCurve,Permanent,Trigger,ObjectOverwrite)</f>
        <v>obj_0079d#0003</v>
      </c>
      <c r="AB384" s="50" t="str">
        <f>_xll.qlVanillaSwapFromSwapIndex(,AA384,R384)</f>
        <v>obj_00941#0004</v>
      </c>
    </row>
    <row r="385" spans="13:28" x14ac:dyDescent="0.2">
      <c r="M385" s="94" t="s">
        <v>162</v>
      </c>
      <c r="N385" s="94" t="s">
        <v>96</v>
      </c>
      <c r="O385" s="94" t="s">
        <v>82</v>
      </c>
      <c r="P385" s="94" t="str">
        <f>Currency&amp;SUBSTITUTE(N385,"Y","F")&amp;O385&amp;QuoteSuffix</f>
        <v>EUR30F2Y_Quote</v>
      </c>
      <c r="Q385" s="122"/>
      <c r="R385" s="106">
        <f>_xll.qlInterestRateIndexFixingDate(AA385,S385)</f>
        <v>53226</v>
      </c>
      <c r="S385" s="106">
        <f>_xll.qlCalendarAdvance(Calendar,SettlementDate,N385,"mf",TRUE,Trigger)</f>
        <v>53230</v>
      </c>
      <c r="T385" s="106">
        <f>_xll.qlInterestRateIndexMaturity(AA385,S385)</f>
        <v>53960</v>
      </c>
      <c r="U385" s="97">
        <f>_xll.qlIndexFixing('6M Monitor'!AA385,R385,TRUE,_xll.ohTrigger(Trigger,Trigger6M))</f>
        <v>1.6575364807632064E-2</v>
      </c>
      <c r="V385" s="97">
        <f>_xll.qlQuoteValue(P385,_xll.ohTrigger(Trigger,Trigger6M))</f>
        <v>1.6539999999999999E-2</v>
      </c>
      <c r="W385" s="94" t="b">
        <f t="shared" si="23"/>
        <v>1</v>
      </c>
      <c r="X385" s="153">
        <f t="shared" si="24"/>
        <v>0.35364807632064926</v>
      </c>
      <c r="Y385" s="50" t="b">
        <f>ABS(X385/10000)&lt;=ABS('General Settings'!$D$29)</f>
        <v>1</v>
      </c>
      <c r="AA385" s="50" t="str">
        <f>_xll.qlSwapIndex(,,O385,SettlementDays,Currency,Calendar,FixedLegTenor,FixedLegBDC,FixedLegDayCounter,Index6M,DiscountingCurve,Permanent,Trigger,ObjectOverwrite)</f>
        <v>obj_00839#0003</v>
      </c>
      <c r="AB385" s="50" t="str">
        <f>_xll.qlVanillaSwapFromSwapIndex(,AA385,R385)</f>
        <v>obj_008a0#0004</v>
      </c>
    </row>
    <row r="386" spans="13:28" x14ac:dyDescent="0.2">
      <c r="M386" s="94" t="s">
        <v>162</v>
      </c>
      <c r="N386" s="94" t="s">
        <v>96</v>
      </c>
      <c r="O386" s="94" t="s">
        <v>83</v>
      </c>
      <c r="P386" s="94" t="str">
        <f>Currency&amp;SUBSTITUTE(N386,"Y","F")&amp;O386&amp;QuoteSuffix</f>
        <v>EUR30F3Y_Quote</v>
      </c>
      <c r="Q386" s="122"/>
      <c r="R386" s="106">
        <f>_xll.qlInterestRateIndexFixingDate(AA386,S386)</f>
        <v>53226</v>
      </c>
      <c r="S386" s="106">
        <f>_xll.qlCalendarAdvance(Calendar,SettlementDate,N386,"mf",TRUE,Trigger)</f>
        <v>53230</v>
      </c>
      <c r="T386" s="106">
        <f>_xll.qlInterestRateIndexMaturity(AA386,S386)</f>
        <v>54326</v>
      </c>
      <c r="U386" s="97">
        <f>_xll.qlIndexFixing('6M Monitor'!AA386,R386,TRUE,_xll.ohTrigger(Trigger,Trigger6M))</f>
        <v>1.6614227342757078E-2</v>
      </c>
      <c r="V386" s="97">
        <f>_xll.qlQuoteValue(P386,_xll.ohTrigger(Trigger,Trigger6M))</f>
        <v>1.6590000000000001E-2</v>
      </c>
      <c r="W386" s="94" t="b">
        <f t="shared" si="23"/>
        <v>1</v>
      </c>
      <c r="X386" s="153">
        <f t="shared" si="24"/>
        <v>0.24227342757077858</v>
      </c>
      <c r="Y386" s="50" t="b">
        <f>ABS(X386/10000)&lt;=ABS('General Settings'!$D$29)</f>
        <v>1</v>
      </c>
      <c r="AA386" s="50" t="str">
        <f>_xll.qlSwapIndex(,,O386,SettlementDays,Currency,Calendar,FixedLegTenor,FixedLegBDC,FixedLegDayCounter,Index6M,DiscountingCurve,Permanent,Trigger,ObjectOverwrite)</f>
        <v>obj_00849#0003</v>
      </c>
      <c r="AB386" s="50" t="str">
        <f>_xll.qlVanillaSwapFromSwapIndex(,AA386,R386)</f>
        <v>obj_00894#0004</v>
      </c>
    </row>
    <row r="387" spans="13:28" x14ac:dyDescent="0.2">
      <c r="M387" s="94" t="s">
        <v>162</v>
      </c>
      <c r="N387" s="94" t="s">
        <v>96</v>
      </c>
      <c r="O387" s="94" t="s">
        <v>84</v>
      </c>
      <c r="P387" s="94" t="str">
        <f>Currency&amp;SUBSTITUTE(N387,"Y","F")&amp;O387&amp;QuoteSuffix</f>
        <v>EUR30F4Y_Quote</v>
      </c>
      <c r="Q387" s="122"/>
      <c r="R387" s="106">
        <f>_xll.qlInterestRateIndexFixingDate(AA387,S387)</f>
        <v>53226</v>
      </c>
      <c r="S387" s="106">
        <f>_xll.qlCalendarAdvance(Calendar,SettlementDate,N387,"mf",TRUE,Trigger)</f>
        <v>53230</v>
      </c>
      <c r="T387" s="106">
        <f>_xll.qlInterestRateIndexMaturity(AA387,S387)</f>
        <v>54693</v>
      </c>
      <c r="U387" s="97">
        <f>_xll.qlIndexFixing('6M Monitor'!AA387,R387,TRUE,_xll.ohTrigger(Trigger,Trigger6M))</f>
        <v>1.6603145958354978E-2</v>
      </c>
      <c r="V387" s="97">
        <f>_xll.qlQuoteValue(P387,_xll.ohTrigger(Trigger,Trigger6M))</f>
        <v>1.66E-2</v>
      </c>
      <c r="W387" s="94" t="b">
        <f t="shared" si="23"/>
        <v>1</v>
      </c>
      <c r="X387" s="153">
        <f t="shared" si="24"/>
        <v>3.1459583549782455E-2</v>
      </c>
      <c r="Y387" s="50" t="b">
        <f>ABS(X387/10000)&lt;=ABS('General Settings'!$D$29)</f>
        <v>1</v>
      </c>
      <c r="AA387" s="50" t="str">
        <f>_xll.qlSwapIndex(,,O387,SettlementDays,Currency,Calendar,FixedLegTenor,FixedLegBDC,FixedLegDayCounter,Index6M,DiscountingCurve,Permanent,Trigger,ObjectOverwrite)</f>
        <v>obj_00796#0003</v>
      </c>
      <c r="AB387" s="50" t="str">
        <f>_xll.qlVanillaSwapFromSwapIndex(,AA387,R387)</f>
        <v>obj_008f3#0004</v>
      </c>
    </row>
    <row r="388" spans="13:28" x14ac:dyDescent="0.2">
      <c r="M388" s="94" t="s">
        <v>162</v>
      </c>
      <c r="N388" s="94" t="s">
        <v>96</v>
      </c>
      <c r="O388" s="94" t="s">
        <v>85</v>
      </c>
      <c r="P388" s="94" t="str">
        <f>Currency&amp;SUBSTITUTE(N388,"Y","F")&amp;O388&amp;QuoteSuffix</f>
        <v>EUR30F5Y_Quote</v>
      </c>
      <c r="Q388" s="122"/>
      <c r="R388" s="106">
        <f>_xll.qlInterestRateIndexFixingDate(AA388,S388)</f>
        <v>53226</v>
      </c>
      <c r="S388" s="106">
        <f>_xll.qlCalendarAdvance(Calendar,SettlementDate,N388,"mf",TRUE,Trigger)</f>
        <v>53230</v>
      </c>
      <c r="T388" s="106">
        <f>_xll.qlInterestRateIndexMaturity(AA388,S388)</f>
        <v>55057</v>
      </c>
      <c r="U388" s="97">
        <f>_xll.qlIndexFixing('6M Monitor'!AA388,R388,TRUE,_xll.ohTrigger(Trigger,Trigger6M))</f>
        <v>1.6563356929692297E-2</v>
      </c>
      <c r="V388" s="97">
        <f>_xll.qlQuoteValue(P388,_xll.ohTrigger(Trigger,Trigger6M))</f>
        <v>1.6570000000000001E-2</v>
      </c>
      <c r="W388" s="94" t="b">
        <f t="shared" si="23"/>
        <v>1</v>
      </c>
      <c r="X388" s="153">
        <f t="shared" si="24"/>
        <v>-6.6430703077047237E-2</v>
      </c>
      <c r="Y388" s="50" t="b">
        <f>ABS(X388/10000)&lt;=ABS('General Settings'!$D$29)</f>
        <v>1</v>
      </c>
      <c r="AA388" s="50" t="str">
        <f>_xll.qlSwapIndex(,,O388,SettlementDays,Currency,Calendar,FixedLegTenor,FixedLegBDC,FixedLegDayCounter,Index6M,DiscountingCurve,Permanent,Trigger,ObjectOverwrite)</f>
        <v>obj_00804#0003</v>
      </c>
      <c r="AB388" s="50" t="str">
        <f>_xll.qlVanillaSwapFromSwapIndex(,AA388,R388)</f>
        <v>obj_00928#0004</v>
      </c>
    </row>
    <row r="389" spans="13:28" x14ac:dyDescent="0.2">
      <c r="M389" s="94" t="s">
        <v>162</v>
      </c>
      <c r="N389" s="94" t="s">
        <v>96</v>
      </c>
      <c r="O389" s="94" t="s">
        <v>86</v>
      </c>
      <c r="P389" s="94" t="str">
        <f>Currency&amp;SUBSTITUTE(N389,"Y","F")&amp;O389&amp;QuoteSuffix</f>
        <v>EUR30F6Y_Quote</v>
      </c>
      <c r="Q389" s="122"/>
      <c r="R389" s="106">
        <f>_xll.qlInterestRateIndexFixingDate(AA389,S389)</f>
        <v>53226</v>
      </c>
      <c r="S389" s="106">
        <f>_xll.qlCalendarAdvance(Calendar,SettlementDate,N389,"mf",TRUE,Trigger)</f>
        <v>53230</v>
      </c>
      <c r="T389" s="106">
        <f>_xll.qlInterestRateIndexMaturity(AA389,S389)</f>
        <v>55421</v>
      </c>
      <c r="U389" s="97">
        <f>_xll.qlIndexFixing('6M Monitor'!AA389,R389,TRUE,_xll.ohTrigger(Trigger,Trigger6M))</f>
        <v>1.6499326948394125E-2</v>
      </c>
      <c r="V389" s="97">
        <f>_xll.qlQuoteValue(P389,_xll.ohTrigger(Trigger,Trigger6M))</f>
        <v>1.652E-2</v>
      </c>
      <c r="W389" s="94" t="b">
        <f t="shared" si="23"/>
        <v>1</v>
      </c>
      <c r="X389" s="153">
        <f t="shared" si="24"/>
        <v>-0.20673051605874654</v>
      </c>
      <c r="Y389" s="50" t="b">
        <f>ABS(X389/10000)&lt;=ABS('General Settings'!$D$29)</f>
        <v>1</v>
      </c>
      <c r="AA389" s="50" t="str">
        <f>_xll.qlSwapIndex(,,O389,SettlementDays,Currency,Calendar,FixedLegTenor,FixedLegBDC,FixedLegDayCounter,Index6M,DiscountingCurve,Permanent,Trigger,ObjectOverwrite)</f>
        <v>obj_00854#0003</v>
      </c>
      <c r="AB389" s="50" t="str">
        <f>_xll.qlVanillaSwapFromSwapIndex(,AA389,R389)</f>
        <v>obj_00992#0004</v>
      </c>
    </row>
    <row r="390" spans="13:28" x14ac:dyDescent="0.2">
      <c r="M390" s="94" t="s">
        <v>162</v>
      </c>
      <c r="N390" s="94" t="s">
        <v>96</v>
      </c>
      <c r="O390" s="94" t="s">
        <v>87</v>
      </c>
      <c r="P390" s="94" t="str">
        <f>Currency&amp;SUBSTITUTE(N390,"Y","F")&amp;O390&amp;QuoteSuffix</f>
        <v>EUR30F7Y_Quote</v>
      </c>
      <c r="Q390" s="122"/>
      <c r="R390" s="106">
        <f>_xll.qlInterestRateIndexFixingDate(AA390,S390)</f>
        <v>53226</v>
      </c>
      <c r="S390" s="106">
        <f>_xll.qlCalendarAdvance(Calendar,SettlementDate,N390,"mf",TRUE,Trigger)</f>
        <v>53230</v>
      </c>
      <c r="T390" s="106">
        <f>_xll.qlInterestRateIndexMaturity(AA390,S390)</f>
        <v>55787</v>
      </c>
      <c r="U390" s="97">
        <f>_xll.qlIndexFixing('6M Monitor'!AA390,R390,TRUE,_xll.ohTrigger(Trigger,Trigger6M))</f>
        <v>1.6436069517172261E-2</v>
      </c>
      <c r="V390" s="97">
        <f>_xll.qlQuoteValue(P390,_xll.ohTrigger(Trigger,Trigger6M))</f>
        <v>1.6469999999999999E-2</v>
      </c>
      <c r="W390" s="94" t="b">
        <f t="shared" si="23"/>
        <v>1</v>
      </c>
      <c r="X390" s="153">
        <f t="shared" si="24"/>
        <v>-0.33930482827737585</v>
      </c>
      <c r="Y390" s="50" t="b">
        <f>ABS(X390/10000)&lt;=ABS('General Settings'!$D$29)</f>
        <v>1</v>
      </c>
      <c r="AA390" s="50" t="str">
        <f>_xll.qlSwapIndex(,,O390,SettlementDays,Currency,Calendar,FixedLegTenor,FixedLegBDC,FixedLegDayCounter,Index6M,DiscountingCurve,Permanent,Trigger,ObjectOverwrite)</f>
        <v>obj_00856#0003</v>
      </c>
      <c r="AB390" s="50" t="str">
        <f>_xll.qlVanillaSwapFromSwapIndex(,AA390,R390)</f>
        <v>obj_009a0#0004</v>
      </c>
    </row>
    <row r="391" spans="13:28" x14ac:dyDescent="0.2">
      <c r="M391" s="94" t="s">
        <v>162</v>
      </c>
      <c r="N391" s="94" t="s">
        <v>96</v>
      </c>
      <c r="O391" s="94" t="s">
        <v>88</v>
      </c>
      <c r="P391" s="94" t="str">
        <f>Currency&amp;SUBSTITUTE(N391,"Y","F")&amp;O391&amp;QuoteSuffix</f>
        <v>EUR30F8Y_Quote</v>
      </c>
      <c r="Q391" s="122"/>
      <c r="R391" s="106">
        <f>_xll.qlInterestRateIndexFixingDate(AA391,S391)</f>
        <v>53226</v>
      </c>
      <c r="S391" s="106">
        <f>_xll.qlCalendarAdvance(Calendar,SettlementDate,N391,"mf",TRUE,Trigger)</f>
        <v>53230</v>
      </c>
      <c r="T391" s="106">
        <f>_xll.qlInterestRateIndexMaturity(AA391,S391)</f>
        <v>56152</v>
      </c>
      <c r="U391" s="97">
        <f>_xll.qlIndexFixing('6M Monitor'!AA391,R391,TRUE,_xll.ohTrigger(Trigger,Trigger6M))</f>
        <v>1.6374419698674997E-2</v>
      </c>
      <c r="V391" s="97">
        <f>_xll.qlQuoteValue(P391,_xll.ohTrigger(Trigger,Trigger6M))</f>
        <v>1.6410000000000001E-2</v>
      </c>
      <c r="W391" s="94" t="b">
        <f t="shared" si="23"/>
        <v>1</v>
      </c>
      <c r="X391" s="153">
        <f t="shared" si="24"/>
        <v>-0.35580301325003477</v>
      </c>
      <c r="Y391" s="50" t="b">
        <f>ABS(X391/10000)&lt;=ABS('General Settings'!$D$29)</f>
        <v>1</v>
      </c>
      <c r="AA391" s="50" t="str">
        <f>_xll.qlSwapIndex(,,O391,SettlementDays,Currency,Calendar,FixedLegTenor,FixedLegBDC,FixedLegDayCounter,Index6M,DiscountingCurve,Permanent,Trigger,ObjectOverwrite)</f>
        <v>obj_00797#0003</v>
      </c>
      <c r="AB391" s="50" t="str">
        <f>_xll.qlVanillaSwapFromSwapIndex(,AA391,R391)</f>
        <v>obj_0088d#0004</v>
      </c>
    </row>
    <row r="392" spans="13:28" x14ac:dyDescent="0.2">
      <c r="M392" s="94" t="s">
        <v>162</v>
      </c>
      <c r="N392" s="94" t="s">
        <v>96</v>
      </c>
      <c r="O392" s="94" t="s">
        <v>89</v>
      </c>
      <c r="P392" s="94" t="str">
        <f>Currency&amp;SUBSTITUTE(N392,"Y","F")&amp;O392&amp;QuoteSuffix</f>
        <v>EUR30F9Y_Quote</v>
      </c>
      <c r="Q392" s="122"/>
      <c r="R392" s="106">
        <f>_xll.qlInterestRateIndexFixingDate(AA392,S392)</f>
        <v>53226</v>
      </c>
      <c r="S392" s="106">
        <f>_xll.qlCalendarAdvance(Calendar,SettlementDate,N392,"mf",TRUE,Trigger)</f>
        <v>53230</v>
      </c>
      <c r="T392" s="106">
        <f>_xll.qlInterestRateIndexMaturity(AA392,S392)</f>
        <v>56517</v>
      </c>
      <c r="U392" s="97">
        <f>_xll.qlIndexFixing('6M Monitor'!AA392,R392,TRUE,_xll.ohTrigger(Trigger,Trigger6M))</f>
        <v>1.6328501820111137E-2</v>
      </c>
      <c r="V392" s="97">
        <f>_xll.qlQuoteValue(P392,_xll.ohTrigger(Trigger,Trigger6M))</f>
        <v>1.635E-2</v>
      </c>
      <c r="W392" s="94" t="b">
        <f t="shared" si="23"/>
        <v>1</v>
      </c>
      <c r="X392" s="153">
        <f t="shared" si="24"/>
        <v>-0.2149817988886249</v>
      </c>
      <c r="Y392" s="50" t="b">
        <f>ABS(X392/10000)&lt;=ABS('General Settings'!$D$29)</f>
        <v>1</v>
      </c>
      <c r="AA392" s="50" t="str">
        <f>_xll.qlSwapIndex(,,O392,SettlementDays,Currency,Calendar,FixedLegTenor,FixedLegBDC,FixedLegDayCounter,Index6M,DiscountingCurve,Permanent,Trigger,ObjectOverwrite)</f>
        <v>obj_007cd#0003</v>
      </c>
      <c r="AB392" s="50" t="str">
        <f>_xll.qlVanillaSwapFromSwapIndex(,AA392,R392)</f>
        <v>obj_00940#0004</v>
      </c>
    </row>
    <row r="393" spans="13:28" x14ac:dyDescent="0.2">
      <c r="M393" s="94" t="s">
        <v>162</v>
      </c>
      <c r="N393" s="94" t="s">
        <v>96</v>
      </c>
      <c r="O393" s="94" t="s">
        <v>90</v>
      </c>
      <c r="P393" s="94" t="str">
        <f>Currency&amp;SUBSTITUTE(N393,"Y","F")&amp;O393&amp;QuoteSuffix</f>
        <v>EUR30F10Y_Quote</v>
      </c>
      <c r="Q393" s="122"/>
      <c r="R393" s="106">
        <f>_xll.qlInterestRateIndexFixingDate(AA393,S393)</f>
        <v>53226</v>
      </c>
      <c r="S393" s="106">
        <f>_xll.qlCalendarAdvance(Calendar,SettlementDate,N393,"mf",TRUE,Trigger)</f>
        <v>53230</v>
      </c>
      <c r="T393" s="106">
        <f>_xll.qlInterestRateIndexMaturity(AA393,S393)</f>
        <v>56884</v>
      </c>
      <c r="U393" s="97">
        <f>_xll.qlIndexFixing('6M Monitor'!AA393,R393,TRUE,_xll.ohTrigger(Trigger,Trigger6M))</f>
        <v>1.6302333069148259E-2</v>
      </c>
      <c r="V393" s="97">
        <f>_xll.qlQuoteValue(P393,_xll.ohTrigger(Trigger,Trigger6M))</f>
        <v>1.6310000000000002E-2</v>
      </c>
      <c r="W393" s="94" t="b">
        <f t="shared" si="23"/>
        <v>1</v>
      </c>
      <c r="X393" s="153">
        <f t="shared" si="24"/>
        <v>-7.6669308517428314E-2</v>
      </c>
      <c r="Y393" s="50" t="b">
        <f>ABS(X393/10000)&lt;=ABS('General Settings'!$D$29)</f>
        <v>1</v>
      </c>
      <c r="AA393" s="50" t="str">
        <f>_xll.qlSwapIndex(,,O393,SettlementDays,Currency,Calendar,FixedLegTenor,FixedLegBDC,FixedLegDayCounter,Index6M,DiscountingCurve,Permanent,Trigger,ObjectOverwrite)</f>
        <v>obj_0085e#0003</v>
      </c>
      <c r="AB393" s="50" t="str">
        <f>_xll.qlVanillaSwapFromSwapIndex(,AA393,R393)</f>
        <v>obj_0099e#0004</v>
      </c>
    </row>
    <row r="394" spans="13:28" x14ac:dyDescent="0.2">
      <c r="M394" s="94" t="s">
        <v>162</v>
      </c>
      <c r="N394" s="94" t="s">
        <v>96</v>
      </c>
      <c r="O394" s="94" t="s">
        <v>116</v>
      </c>
      <c r="P394" s="94" t="str">
        <f>Currency&amp;SUBSTITUTE(N394,"Y","F")&amp;O394&amp;QuoteSuffix</f>
        <v>EUR30F11Y_Quote</v>
      </c>
      <c r="Q394" s="122"/>
      <c r="R394" s="106">
        <f>_xll.qlInterestRateIndexFixingDate(AA394,S394)</f>
        <v>53226</v>
      </c>
      <c r="S394" s="106">
        <f>_xll.qlCalendarAdvance(Calendar,SettlementDate,N394,"mf",TRUE,Trigger)</f>
        <v>53230</v>
      </c>
      <c r="T394" s="106">
        <f>_xll.qlInterestRateIndexMaturity(AA394,S394)</f>
        <v>57248</v>
      </c>
      <c r="U394" s="97">
        <f>_xll.qlIndexFixing('6M Monitor'!AA394,R394,TRUE,_xll.ohTrigger(Trigger,Trigger6M))</f>
        <v>1.6295900758030179E-2</v>
      </c>
      <c r="V394" s="97">
        <f>_xll.qlQuoteValue(P394,_xll.ohTrigger(Trigger,Trigger6M))</f>
        <v>1.6289999999999999E-2</v>
      </c>
      <c r="W394" s="94" t="b">
        <f t="shared" si="23"/>
        <v>1</v>
      </c>
      <c r="X394" s="153">
        <f t="shared" si="24"/>
        <v>5.9007580301799478E-2</v>
      </c>
      <c r="Y394" s="50" t="b">
        <f>ABS(X394/10000)&lt;=ABS('General Settings'!$D$29)</f>
        <v>1</v>
      </c>
      <c r="AA394" s="50" t="str">
        <f>_xll.qlSwapIndex(,,O394,SettlementDays,Currency,Calendar,FixedLegTenor,FixedLegBDC,FixedLegDayCounter,Index6M,DiscountingCurve,Permanent,Trigger,ObjectOverwrite)</f>
        <v>obj_0083a#0003</v>
      </c>
      <c r="AB394" s="50" t="str">
        <f>_xll.qlVanillaSwapFromSwapIndex(,AA394,R394)</f>
        <v>obj_00893#0004</v>
      </c>
    </row>
    <row r="395" spans="13:28" x14ac:dyDescent="0.2">
      <c r="M395" s="94" t="s">
        <v>162</v>
      </c>
      <c r="N395" s="94" t="s">
        <v>96</v>
      </c>
      <c r="O395" s="94" t="s">
        <v>91</v>
      </c>
      <c r="P395" s="94" t="str">
        <f>Currency&amp;SUBSTITUTE(N395,"Y","F")&amp;O395&amp;QuoteSuffix</f>
        <v>EUR30F12Y_Quote</v>
      </c>
      <c r="Q395" s="122"/>
      <c r="R395" s="106">
        <f>_xll.qlInterestRateIndexFixingDate(AA395,S395)</f>
        <v>53226</v>
      </c>
      <c r="S395" s="106">
        <f>_xll.qlCalendarAdvance(Calendar,SettlementDate,N395,"mf",TRUE,Trigger)</f>
        <v>53230</v>
      </c>
      <c r="T395" s="106">
        <f>_xll.qlInterestRateIndexMaturity(AA395,S395)</f>
        <v>57613</v>
      </c>
      <c r="U395" s="97">
        <f>_xll.qlIndexFixing('6M Monitor'!AA395,R395,TRUE,_xll.ohTrigger(Trigger,Trigger6M))</f>
        <v>1.6273941420430538E-2</v>
      </c>
      <c r="V395" s="97">
        <f>_xll.qlQuoteValue(P395,_xll.ohTrigger(Trigger,Trigger6M))</f>
        <v>1.6250000000000001E-2</v>
      </c>
      <c r="W395" s="94" t="b">
        <f t="shared" si="23"/>
        <v>1</v>
      </c>
      <c r="X395" s="153">
        <f t="shared" si="24"/>
        <v>0.23941420430537153</v>
      </c>
      <c r="Y395" s="50" t="b">
        <f>ABS(X395/10000)&lt;=ABS('General Settings'!$D$29)</f>
        <v>1</v>
      </c>
      <c r="AA395" s="50" t="str">
        <f>_xll.qlSwapIndex(,,O395,SettlementDays,Currency,Calendar,FixedLegTenor,FixedLegBDC,FixedLegDayCounter,Index6M,DiscountingCurve,Permanent,Trigger,ObjectOverwrite)</f>
        <v>obj_00798#0003</v>
      </c>
      <c r="AB395" s="50" t="str">
        <f>_xll.qlVanillaSwapFromSwapIndex(,AA395,R395)</f>
        <v>obj_00892#0004</v>
      </c>
    </row>
    <row r="396" spans="13:28" x14ac:dyDescent="0.2">
      <c r="M396" s="94" t="s">
        <v>162</v>
      </c>
      <c r="N396" s="94" t="s">
        <v>96</v>
      </c>
      <c r="O396" s="94" t="s">
        <v>117</v>
      </c>
      <c r="P396" s="94" t="str">
        <f>Currency&amp;SUBSTITUTE(N396,"Y","F")&amp;O396&amp;QuoteSuffix</f>
        <v>EUR30F13Y_Quote</v>
      </c>
      <c r="Q396" s="122"/>
      <c r="R396" s="106">
        <f>_xll.qlInterestRateIndexFixingDate(AA396,S396)</f>
        <v>53226</v>
      </c>
      <c r="S396" s="106">
        <f>_xll.qlCalendarAdvance(Calendar,SettlementDate,N396,"mf",TRUE,Trigger)</f>
        <v>53230</v>
      </c>
      <c r="T396" s="106">
        <f>_xll.qlInterestRateIndexMaturity(AA396,S396)</f>
        <v>57978</v>
      </c>
      <c r="U396" s="97">
        <f>_xll.qlIndexFixing('6M Monitor'!AA396,R396,TRUE,_xll.ohTrigger(Trigger,Trigger6M))</f>
        <v>1.6216706202073543E-2</v>
      </c>
      <c r="V396" s="97">
        <f>_xll.qlQuoteValue(P396,_xll.ohTrigger(Trigger,Trigger6M))</f>
        <v>1.619E-2</v>
      </c>
      <c r="W396" s="94" t="b">
        <f t="shared" si="23"/>
        <v>1</v>
      </c>
      <c r="X396" s="153">
        <f t="shared" si="24"/>
        <v>0.26706202073543267</v>
      </c>
      <c r="Y396" s="50" t="b">
        <f>ABS(X396/10000)&lt;=ABS('General Settings'!$D$29)</f>
        <v>1</v>
      </c>
      <c r="AA396" s="50" t="str">
        <f>_xll.qlSwapIndex(,,O396,SettlementDays,Currency,Calendar,FixedLegTenor,FixedLegBDC,FixedLegDayCounter,Index6M,DiscountingCurve,Permanent,Trigger,ObjectOverwrite)</f>
        <v>obj_0079e#0003</v>
      </c>
      <c r="AB396" s="50" t="str">
        <f>_xll.qlVanillaSwapFromSwapIndex(,AA396,R396)</f>
        <v>obj_00911#0004</v>
      </c>
    </row>
    <row r="397" spans="13:28" x14ac:dyDescent="0.2">
      <c r="M397" s="94" t="s">
        <v>162</v>
      </c>
      <c r="N397" s="94" t="s">
        <v>96</v>
      </c>
      <c r="O397" s="94" t="s">
        <v>118</v>
      </c>
      <c r="P397" s="94" t="str">
        <f>Currency&amp;SUBSTITUTE(N397,"Y","F")&amp;O397&amp;QuoteSuffix</f>
        <v>EUR30F14Y_Quote</v>
      </c>
      <c r="Q397" s="122"/>
      <c r="R397" s="106">
        <f>_xll.qlInterestRateIndexFixingDate(AA397,S397)</f>
        <v>53226</v>
      </c>
      <c r="S397" s="106">
        <f>_xll.qlCalendarAdvance(Calendar,SettlementDate,N397,"mf",TRUE,Trigger)</f>
        <v>53230</v>
      </c>
      <c r="T397" s="106">
        <f>_xll.qlInterestRateIndexMaturity(AA397,S397)</f>
        <v>58343</v>
      </c>
      <c r="U397" s="97">
        <f>_xll.qlIndexFixing('6M Monitor'!AA397,R397,TRUE,_xll.ohTrigger(Trigger,Trigger6M))</f>
        <v>1.6107329409219558E-2</v>
      </c>
      <c r="V397" s="97">
        <f>_xll.qlQuoteValue(P397,_xll.ohTrigger(Trigger,Trigger6M))</f>
        <v>1.6080000000000001E-2</v>
      </c>
      <c r="W397" s="94" t="b">
        <f t="shared" si="23"/>
        <v>1</v>
      </c>
      <c r="X397" s="153">
        <f t="shared" si="24"/>
        <v>0.27329409219557094</v>
      </c>
      <c r="Y397" s="50" t="b">
        <f>ABS(X397/10000)&lt;=ABS('General Settings'!$D$29)</f>
        <v>1</v>
      </c>
      <c r="AA397" s="50" t="str">
        <f>_xll.qlSwapIndex(,,O397,SettlementDays,Currency,Calendar,FixedLegTenor,FixedLegBDC,FixedLegDayCounter,Index6M,DiscountingCurve,Permanent,Trigger,ObjectOverwrite)</f>
        <v>obj_00866#0003</v>
      </c>
      <c r="AB397" s="50" t="str">
        <f>_xll.qlVanillaSwapFromSwapIndex(,AA397,R397)</f>
        <v>obj_009bf#0003</v>
      </c>
    </row>
    <row r="398" spans="13:28" x14ac:dyDescent="0.2">
      <c r="M398" s="94" t="s">
        <v>162</v>
      </c>
      <c r="N398" s="94" t="s">
        <v>96</v>
      </c>
      <c r="O398" s="94" t="s">
        <v>92</v>
      </c>
      <c r="P398" s="94" t="str">
        <f>Currency&amp;SUBSTITUTE(N398,"Y","F")&amp;O398&amp;QuoteSuffix</f>
        <v>EUR30F15Y_Quote</v>
      </c>
      <c r="Q398" s="122"/>
      <c r="R398" s="106">
        <f>_xll.qlInterestRateIndexFixingDate(AA398,S398)</f>
        <v>53226</v>
      </c>
      <c r="S398" s="106">
        <f>_xll.qlCalendarAdvance(Calendar,SettlementDate,N398,"mf",TRUE,Trigger)</f>
        <v>53230</v>
      </c>
      <c r="T398" s="106">
        <f>_xll.qlInterestRateIndexMaturity(AA398,S398)</f>
        <v>58711</v>
      </c>
      <c r="U398" s="97">
        <f>_xll.qlIndexFixing('6M Monitor'!AA398,R398,TRUE,_xll.ohTrigger(Trigger,Trigger6M))</f>
        <v>1.5934569331086817E-2</v>
      </c>
      <c r="V398" s="97">
        <f>_xll.qlQuoteValue(P398,_xll.ohTrigger(Trigger,Trigger6M))</f>
        <v>1.592E-2</v>
      </c>
      <c r="W398" s="94" t="b">
        <f t="shared" si="23"/>
        <v>1</v>
      </c>
      <c r="X398" s="153">
        <f t="shared" si="24"/>
        <v>0.14569331086816684</v>
      </c>
      <c r="Y398" s="50" t="b">
        <f>ABS(X398/10000)&lt;=ABS('General Settings'!$D$29)</f>
        <v>1</v>
      </c>
      <c r="AA398" s="50" t="str">
        <f>_xll.qlSwapIndex(,,O398,SettlementDays,Currency,Calendar,FixedLegTenor,FixedLegBDC,FixedLegDayCounter,Index6M,DiscountingCurve,Permanent,Trigger,ObjectOverwrite)</f>
        <v>obj_0087b#0003</v>
      </c>
      <c r="AB398" s="50" t="str">
        <f>_xll.qlVanillaSwapFromSwapIndex(,AA398,R398)</f>
        <v>obj_009a8#0003</v>
      </c>
    </row>
    <row r="399" spans="13:28" x14ac:dyDescent="0.2">
      <c r="M399" s="94" t="s">
        <v>162</v>
      </c>
      <c r="N399" s="94" t="s">
        <v>96</v>
      </c>
      <c r="O399" s="94" t="s">
        <v>93</v>
      </c>
      <c r="P399" s="94" t="str">
        <f>Currency&amp;SUBSTITUTE(N399,"Y","F")&amp;O399&amp;QuoteSuffix</f>
        <v>EUR30F20Y_Quote</v>
      </c>
      <c r="Q399" s="122"/>
      <c r="R399" s="106">
        <f>_xll.qlInterestRateIndexFixingDate(AA399,S399)</f>
        <v>53226</v>
      </c>
      <c r="S399" s="106">
        <f>_xll.qlCalendarAdvance(Calendar,SettlementDate,N399,"mf",TRUE,Trigger)</f>
        <v>53230</v>
      </c>
      <c r="T399" s="106">
        <f>_xll.qlInterestRateIndexMaturity(AA399,S399)</f>
        <v>60535</v>
      </c>
      <c r="U399" s="97">
        <f>_xll.qlIndexFixing('6M Monitor'!AA399,R399,TRUE,_xll.ohTrigger(Trigger,Trigger6M))</f>
        <v>1.4748795688850121E-2</v>
      </c>
      <c r="V399" s="97">
        <f>_xll.qlQuoteValue(P399,_xll.ohTrigger(Trigger,Trigger6M))</f>
        <v>1.4760000000000001E-2</v>
      </c>
      <c r="W399" s="94" t="b">
        <f t="shared" ref="W399:W401" si="25">NOT(ISERROR(V399))</f>
        <v>1</v>
      </c>
      <c r="X399" s="153">
        <f t="shared" ref="X399:X401" si="26">(U399-V399)*10000</f>
        <v>-0.11204311149879201</v>
      </c>
      <c r="Y399" s="50" t="b">
        <f>ABS(X399/10000)&lt;=ABS('General Settings'!$D$29)</f>
        <v>1</v>
      </c>
      <c r="AA399" s="50" t="str">
        <f>_xll.qlSwapIndex(,,O399,SettlementDays,Currency,Calendar,FixedLegTenor,FixedLegBDC,FixedLegDayCounter,Index6M,DiscountingCurve,Permanent,Trigger,ObjectOverwrite)</f>
        <v>obj_00799#0003</v>
      </c>
      <c r="AB399" s="50" t="str">
        <f>_xll.qlVanillaSwapFromSwapIndex(,AA399,R399)</f>
        <v>obj_0088c#0004</v>
      </c>
    </row>
    <row r="400" spans="13:28" x14ac:dyDescent="0.2">
      <c r="M400" s="94" t="s">
        <v>162</v>
      </c>
      <c r="N400" s="94" t="s">
        <v>96</v>
      </c>
      <c r="O400" s="94" t="s">
        <v>94</v>
      </c>
      <c r="P400" s="94" t="str">
        <f>Currency&amp;SUBSTITUTE(N400,"Y","F")&amp;O400&amp;QuoteSuffix</f>
        <v>EUR30F25Y_Quote</v>
      </c>
      <c r="Q400" s="122"/>
      <c r="R400" s="106">
        <f>_xll.qlInterestRateIndexFixingDate(AA400,S400)</f>
        <v>53226</v>
      </c>
      <c r="S400" s="106">
        <f>_xll.qlCalendarAdvance(Calendar,SettlementDate,N400,"mf",TRUE,Trigger)</f>
        <v>53230</v>
      </c>
      <c r="T400" s="106">
        <f>_xll.qlInterestRateIndexMaturity(AA400,S400)</f>
        <v>62361</v>
      </c>
      <c r="U400" s="97">
        <f>_xll.qlIndexFixing('6M Monitor'!AA400,R400,TRUE,_xll.ohTrigger(Trigger,Trigger6M))</f>
        <v>1.4516733373568437E-2</v>
      </c>
      <c r="V400" s="97">
        <f>_xll.qlQuoteValue(P400,_xll.ohTrigger(Trigger,Trigger6M))</f>
        <v>1.452E-2</v>
      </c>
      <c r="W400" s="94" t="b">
        <f t="shared" si="25"/>
        <v>1</v>
      </c>
      <c r="X400" s="153">
        <f t="shared" si="26"/>
        <v>-3.2666264315629051E-2</v>
      </c>
      <c r="Y400" s="50" t="b">
        <f>ABS(X400/10000)&lt;=ABS('General Settings'!$D$29)</f>
        <v>1</v>
      </c>
      <c r="AA400" s="50" t="str">
        <f>_xll.qlSwapIndex(,,O400,SettlementDays,Currency,Calendar,FixedLegTenor,FixedLegBDC,FixedLegDayCounter,Index6M,DiscountingCurve,Permanent,Trigger,ObjectOverwrite)</f>
        <v>obj_00805#0003</v>
      </c>
      <c r="AB400" s="50" t="str">
        <f>_xll.qlVanillaSwapFromSwapIndex(,AA400,R400)</f>
        <v>obj_0093f#0004</v>
      </c>
    </row>
    <row r="401" spans="13:28" x14ac:dyDescent="0.2">
      <c r="M401" s="95" t="s">
        <v>162</v>
      </c>
      <c r="N401" s="95" t="s">
        <v>96</v>
      </c>
      <c r="O401" s="95" t="s">
        <v>96</v>
      </c>
      <c r="P401" s="95" t="str">
        <f>Currency&amp;SUBSTITUTE(N401,"Y","F")&amp;O401&amp;QuoteSuffix</f>
        <v>EUR30F30Y_Quote</v>
      </c>
      <c r="Q401" s="124"/>
      <c r="R401" s="107">
        <f>_xll.qlInterestRateIndexFixingDate(AA401,S401)</f>
        <v>53226</v>
      </c>
      <c r="S401" s="107">
        <f>_xll.qlCalendarAdvance(Calendar,SettlementDate,N401,"mf",TRUE,Trigger)</f>
        <v>53230</v>
      </c>
      <c r="T401" s="107">
        <f>_xll.qlInterestRateIndexMaturity(AA401,S401)</f>
        <v>64187</v>
      </c>
      <c r="U401" s="98">
        <f>_xll.qlIndexFixing('6M Monitor'!AA401,R401,TRUE,_xll.ohTrigger(Trigger,Trigger6M))</f>
        <v>1.4574360210836858E-2</v>
      </c>
      <c r="V401" s="98">
        <f>_xll.qlQuoteValue(P401,_xll.ohTrigger(Trigger,Trigger6M))</f>
        <v>1.4579999999999999E-2</v>
      </c>
      <c r="W401" s="95" t="b">
        <f t="shared" si="25"/>
        <v>1</v>
      </c>
      <c r="X401" s="199">
        <f t="shared" si="26"/>
        <v>-5.6397891631410763E-2</v>
      </c>
      <c r="Y401" s="51" t="b">
        <f>ABS(X401/10000)&lt;=ABS('General Settings'!$D$29)</f>
        <v>1</v>
      </c>
      <c r="AA401" s="51" t="str">
        <f>_xll.qlSwapIndex(,,O401,SettlementDays,Currency,Calendar,FixedLegTenor,FixedLegBDC,FixedLegDayCounter,Index6M,DiscountingCurve,Permanent,Trigger,ObjectOverwrite)</f>
        <v>obj_00882#0003</v>
      </c>
      <c r="AB401" s="51" t="str">
        <f>_xll.qlVanillaSwapFromSwapIndex(,AA401,R401)</f>
        <v>obj_0099d#0004</v>
      </c>
    </row>
    <row r="402" spans="13:28" x14ac:dyDescent="0.2">
      <c r="W402" s="62"/>
      <c r="X402" s="63"/>
    </row>
    <row r="403" spans="13:28" x14ac:dyDescent="0.2">
      <c r="W403" s="62"/>
      <c r="X403" s="63"/>
    </row>
    <row r="404" spans="13:28" x14ac:dyDescent="0.2">
      <c r="W404" s="62"/>
      <c r="X404" s="63"/>
    </row>
    <row r="405" spans="13:28" x14ac:dyDescent="0.2">
      <c r="W405" s="62"/>
      <c r="X405" s="63"/>
    </row>
    <row r="406" spans="13:28" x14ac:dyDescent="0.2">
      <c r="W406" s="62"/>
      <c r="X406" s="63"/>
    </row>
    <row r="407" spans="13:28" x14ac:dyDescent="0.2">
      <c r="W407" s="62"/>
      <c r="X407" s="63"/>
    </row>
    <row r="408" spans="13:28" x14ac:dyDescent="0.2">
      <c r="W408" s="62"/>
      <c r="X408" s="63"/>
    </row>
    <row r="409" spans="13:28" x14ac:dyDescent="0.2">
      <c r="W409" s="62"/>
      <c r="X409" s="63"/>
    </row>
    <row r="410" spans="13:28" x14ac:dyDescent="0.2">
      <c r="W410" s="62"/>
      <c r="X410" s="63"/>
    </row>
    <row r="411" spans="13:28" x14ac:dyDescent="0.2">
      <c r="W411" s="62"/>
      <c r="X411" s="63"/>
    </row>
    <row r="412" spans="13:28" x14ac:dyDescent="0.2">
      <c r="W412" s="62"/>
      <c r="X412" s="63"/>
    </row>
    <row r="413" spans="13:28" x14ac:dyDescent="0.2">
      <c r="W413" s="62"/>
      <c r="X413" s="63"/>
    </row>
    <row r="414" spans="13:28" x14ac:dyDescent="0.2">
      <c r="W414" s="62"/>
      <c r="X414" s="63"/>
    </row>
    <row r="415" spans="13:28" x14ac:dyDescent="0.2">
      <c r="W415" s="62"/>
      <c r="X415" s="63"/>
    </row>
    <row r="416" spans="13:28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5" priority="5" operator="equal">
      <formula>FALSE</formula>
    </cfRule>
  </conditionalFormatting>
  <conditionalFormatting sqref="Y23:Y40">
    <cfRule type="cellIs" dxfId="4" priority="4" operator="equal">
      <formula>FALSE</formula>
    </cfRule>
  </conditionalFormatting>
  <conditionalFormatting sqref="Y79:Y401">
    <cfRule type="cellIs" dxfId="0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159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42247</v>
      </c>
      <c r="E3" s="73">
        <f t="shared" ref="E3:E16" si="0">EDATE(SettlementDate,$B3)</f>
        <v>42637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1.4897239095980046E-3</v>
      </c>
      <c r="H3" s="53">
        <f>IF(G3&gt;=0,ROUNDDOWN(G3*10,2)/10,ROUNDUP(G3*10,2)/10)</f>
        <v>1E-3</v>
      </c>
      <c r="I3" s="82">
        <f>MAX(_xll.ohPack(Data!$M$4:INDEX(Fwd1Y,MATCH(E3+1,SettlementDates,1),1)))</f>
        <v>2.1419019414376222E-3</v>
      </c>
      <c r="J3" s="53">
        <f t="shared" ref="J3:J16" si="2">IF(I3-G3&gt;1%,(QUOTIENT(I3*10000,50)+1)*0.5%,(QUOTIENT(I3*10000,10)+1)*0.1%)</f>
        <v>3.0000000000000001E-3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160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43002</v>
      </c>
      <c r="F4" s="77">
        <f t="shared" si="1"/>
        <v>3</v>
      </c>
      <c r="G4" s="83">
        <f>MIN(_xll.ohPack(Data!$M$4:INDEX(Fwd1Y,MATCH(E4+1,SettlementDates,1),1)))</f>
        <v>1.4897239095980046E-3</v>
      </c>
      <c r="H4" s="54">
        <f t="shared" ref="H4:H16" si="4">IF(G4&gt;=0,ROUNDDOWN(G4*10,2)/10,ROUNDUP(G4*10,2)/10)</f>
        <v>1E-3</v>
      </c>
      <c r="I4" s="83">
        <f>MAX(_xll.ohPack(Data!$M$4:INDEX(Fwd1Y,MATCH(E4+1,SettlementDates,1),1)))</f>
        <v>4.2002448264695938E-3</v>
      </c>
      <c r="J4" s="54">
        <f t="shared" si="2"/>
        <v>5.0000000000000001E-3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160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44098</v>
      </c>
      <c r="F5" s="77">
        <f t="shared" si="1"/>
        <v>6</v>
      </c>
      <c r="G5" s="83">
        <f>MIN(_xll.ohPack(Data!$M$4:INDEX(Fwd1Y,MATCH(E5+1,SettlementDates,1),1)))</f>
        <v>1.4897239095980046E-3</v>
      </c>
      <c r="H5" s="54">
        <f t="shared" si="4"/>
        <v>1E-3</v>
      </c>
      <c r="I5" s="83">
        <f>MAX(_xll.ohPack(Data!$M$4:INDEX(Fwd1Y,MATCH(E5+1,SettlementDates,1),1)))</f>
        <v>1.3220996683641911E-2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160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45924</v>
      </c>
      <c r="F6" s="77">
        <f t="shared" si="1"/>
        <v>6</v>
      </c>
      <c r="G6" s="83">
        <f>MIN(_xll.ohPack(Data!$M$4:INDEX(Fwd1Y,MATCH(E6+1,SettlementDates,1),1)))</f>
        <v>1.4897239095980046E-3</v>
      </c>
      <c r="H6" s="54">
        <f t="shared" si="4"/>
        <v>1E-3</v>
      </c>
      <c r="I6" s="83">
        <f>MAX(_xll.ohPack(Data!$M$4:INDEX(Fwd1Y,MATCH(E6+1,SettlementDates,1),1)))</f>
        <v>2.1987692676306153E-2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160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49576</v>
      </c>
      <c r="F7" s="77">
        <f t="shared" si="1"/>
        <v>12</v>
      </c>
      <c r="G7" s="83">
        <f>MIN(_xll.ohPack(Data!$M$4:INDEX(Fwd1Y,MATCH(E7+1,SettlementDates,1),1)))</f>
        <v>1.4897239095980046E-3</v>
      </c>
      <c r="H7" s="54">
        <f t="shared" si="4"/>
        <v>1E-3</v>
      </c>
      <c r="I7" s="83">
        <f>MAX(_xll.ohPack(Data!$M$4:INDEX(Fwd1Y,MATCH(E7+1,SettlementDates,1),1)))</f>
        <v>2.2715149616862874E-2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160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53229</v>
      </c>
      <c r="F8" s="77">
        <f t="shared" si="1"/>
        <v>36</v>
      </c>
      <c r="G8" s="83">
        <f>MIN(_xll.ohPack(Data!$M$4:INDEX(Fwd1Y,MATCH(E8+1,SettlementDates,1),1)))</f>
        <v>1.4897239095980046E-3</v>
      </c>
      <c r="H8" s="54">
        <f t="shared" si="4"/>
        <v>1E-3</v>
      </c>
      <c r="I8" s="83">
        <f>MAX(_xll.ohPack(Data!$M$4:INDEX(Fwd1Y,MATCH(E8+1,SettlementDates,1),1)))</f>
        <v>2.2715149616862874E-2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161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64186</v>
      </c>
      <c r="F9" s="77">
        <f t="shared" si="1"/>
        <v>60</v>
      </c>
      <c r="G9" s="84">
        <f>MIN(_xll.ohPack(Data!$M$4:INDEX(Fwd1Y,MATCH(E9+1,SettlementDates,1),1)))</f>
        <v>1.4897239095980046E-3</v>
      </c>
      <c r="H9" s="55">
        <f t="shared" si="4"/>
        <v>1E-3</v>
      </c>
      <c r="I9" s="84">
        <f>MAX(_xll.ohPack(Data!$M$4:INDEX(Fwd1Y,MATCH(E9+1,SettlementDates,1),1)))</f>
        <v>2.2715149616862874E-2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159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42637</v>
      </c>
      <c r="F10" s="78">
        <f t="shared" si="1"/>
        <v>1</v>
      </c>
      <c r="G10" s="83">
        <f>MIN(_xll.ohPack(Data!$Q$4:INDEX(ONFwd1Y,MATCH(E10+1,SettlementDates,1),1)))</f>
        <v>1.3903274606796856E-3</v>
      </c>
      <c r="H10" s="53">
        <f t="shared" si="4"/>
        <v>1E-3</v>
      </c>
      <c r="I10" s="82">
        <f>MAX(_xll.ohPack(Data!$Q$4:INDEX(ONFwd1Y,MATCH(E10+1,SettlementDates,1),1)))</f>
        <v>1.5876918679502694E-3</v>
      </c>
      <c r="J10" s="53">
        <f t="shared" si="2"/>
        <v>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160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43002</v>
      </c>
      <c r="F11" s="77">
        <f t="shared" si="1"/>
        <v>3</v>
      </c>
      <c r="G11" s="83">
        <f>MIN(_xll.ohPack(Data!$Q$4:INDEX(ONFwd1Y,MATCH(E11+1,SettlementDates,1),1)))</f>
        <v>1.3903274606796856E-3</v>
      </c>
      <c r="H11" s="54">
        <f t="shared" si="4"/>
        <v>1E-3</v>
      </c>
      <c r="I11" s="83">
        <f>MAX(_xll.ohPack(Data!$Q$4:INDEX(ONFwd1Y,MATCH(E11+1,SettlementDates,1),1)))</f>
        <v>2.863618385378075E-3</v>
      </c>
      <c r="J11" s="54">
        <f t="shared" si="2"/>
        <v>3.0000000000000001E-3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160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44098</v>
      </c>
      <c r="F12" s="77">
        <f t="shared" si="1"/>
        <v>6</v>
      </c>
      <c r="G12" s="83">
        <f>MIN(_xll.ohPack(Data!$Q$4:INDEX(ONFwd1Y,MATCH(E12+1,SettlementDates,1),1)))</f>
        <v>1.3903274606796856E-3</v>
      </c>
      <c r="H12" s="54">
        <f t="shared" si="4"/>
        <v>1E-3</v>
      </c>
      <c r="I12" s="83">
        <f>MAX(_xll.ohPack(Data!$Q$4:INDEX(ONFwd1Y,MATCH(E12+1,SettlementDates,1),1)))</f>
        <v>1.1641912330242477E-2</v>
      </c>
      <c r="J12" s="54">
        <f t="shared" si="2"/>
        <v>1.4999999999999999E-2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160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45924</v>
      </c>
      <c r="F13" s="77">
        <f t="shared" si="1"/>
        <v>6</v>
      </c>
      <c r="G13" s="83">
        <f>MIN(_xll.ohPack(Data!$Q$4:INDEX(ONFwd1Y,MATCH(E13+1,SettlementDates,1),1)))</f>
        <v>1.3903274606796856E-3</v>
      </c>
      <c r="H13" s="54">
        <f t="shared" si="4"/>
        <v>1E-3</v>
      </c>
      <c r="I13" s="83">
        <f>MAX(_xll.ohPack(Data!$Q$4:INDEX(ONFwd1Y,MATCH(E13+1,SettlementDates,1),1)))</f>
        <v>2.1401344437741443E-2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160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49576</v>
      </c>
      <c r="F14" s="77">
        <f t="shared" si="1"/>
        <v>12</v>
      </c>
      <c r="G14" s="83">
        <f>MIN(_xll.ohPack(Data!$Q$4:INDEX(ONFwd1Y,MATCH(E14+1,SettlementDates,1),1)))</f>
        <v>1.3903274606796856E-3</v>
      </c>
      <c r="H14" s="54">
        <f t="shared" si="4"/>
        <v>1E-3</v>
      </c>
      <c r="I14" s="83">
        <f>MAX(_xll.ohPack(Data!$Q$4:INDEX(ONFwd1Y,MATCH(E14+1,SettlementDates,1),1)))</f>
        <v>2.2463993881700617E-2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160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53229</v>
      </c>
      <c r="F15" s="77">
        <f t="shared" si="1"/>
        <v>36</v>
      </c>
      <c r="G15" s="83">
        <f>MIN(_xll.ohPack(Data!$Q$4:INDEX(ONFwd1Y,MATCH(E15+1,SettlementDates,1),1)))</f>
        <v>1.3903274606796856E-3</v>
      </c>
      <c r="H15" s="54">
        <f t="shared" si="4"/>
        <v>1E-3</v>
      </c>
      <c r="I15" s="83">
        <f>MAX(_xll.ohPack(Data!$Q$4:INDEX(ONFwd1Y,MATCH(E15+1,SettlementDates,1),1)))</f>
        <v>2.2463993881700617E-2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161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64186</v>
      </c>
      <c r="F16" s="81">
        <f t="shared" si="1"/>
        <v>60</v>
      </c>
      <c r="G16" s="84">
        <f>MIN(_xll.ohPack(Data!$Q$4:INDEX(ONFwd1Y,MATCH(E16+1,SettlementDates,1),1)))</f>
        <v>1.3903274606796856E-3</v>
      </c>
      <c r="H16" s="55">
        <f t="shared" si="4"/>
        <v>1E-3</v>
      </c>
      <c r="I16" s="84">
        <f>MAX(_xll.ohPack(Data!$Q$4:INDEX(ONFwd1Y,MATCH(E16+1,SettlementDates,1),1)))</f>
        <v>2.2463993881700617E-2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150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142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160</v>
      </c>
      <c r="Y22" s="102" t="s">
        <v>59</v>
      </c>
    </row>
    <row r="23" spans="3:27" x14ac:dyDescent="0.2">
      <c r="J23" s="62"/>
      <c r="K23" s="62"/>
      <c r="L23" s="62"/>
      <c r="M23" s="117" t="s">
        <v>153</v>
      </c>
      <c r="N23" s="117" t="s">
        <v>30</v>
      </c>
      <c r="O23" s="117" t="str">
        <f t="shared" ref="O23:O46" si="6">LEFT(N23,LEN(N23)-1)+12&amp;"M"</f>
        <v>13M</v>
      </c>
      <c r="P23" s="117" t="str">
        <f t="shared" ref="P23:P46" si="7">Currency&amp;LEFT(N23,LEN(N23)-1)&amp;"x"&amp;LEFT(O23,LEN(O23)-1)&amp;"F"&amp;QuoteSuffix</f>
        <v>EUR1x13F_Quote</v>
      </c>
      <c r="Q23" s="142"/>
      <c r="R23" s="118">
        <f>_xll.qlInterestRateIndexFixingDate(Index1Y,S23)</f>
        <v>42299</v>
      </c>
      <c r="S23" s="118">
        <f>_xll.qlCalendarAdvance(Calendar,SettlementDate,N23,"mf",TRUE)</f>
        <v>42303</v>
      </c>
      <c r="T23" s="118">
        <f>_xll.qlCalendarAdvance(Calendar,SettlementDate,O23,"mf",TRUE)</f>
        <v>42667</v>
      </c>
      <c r="U23" s="119">
        <f>_xll.qlIndexFixing(Index1Y,R23,TRUE,_xll.ohTrigger(Trigger,Trigger1Y))</f>
        <v>1.4900000002438692E-3</v>
      </c>
      <c r="V23" s="119">
        <f>_xll.qlQuoteValue(P23,_xll.ohTrigger(Trigger,Trigger1Y))</f>
        <v>1.49E-3</v>
      </c>
      <c r="W23" s="117" t="b">
        <f>NOT(ISERROR(V23))</f>
        <v>1</v>
      </c>
      <c r="X23" s="145">
        <f>(U23-V23)/10000</f>
        <v>2.4386916097629551E-17</v>
      </c>
      <c r="Y23" s="174" t="b">
        <f>ABS(X23/10000)&lt;=ABS('General Settings'!$D$31)</f>
        <v>1</v>
      </c>
      <c r="AA23" s="62" t="e">
        <f t="array" ref="AA23:AA46">NA()</f>
        <v>#N/A</v>
      </c>
    </row>
    <row r="24" spans="3:27" x14ac:dyDescent="0.2">
      <c r="M24" s="110" t="s">
        <v>153</v>
      </c>
      <c r="N24" s="110" t="s">
        <v>63</v>
      </c>
      <c r="O24" s="110" t="str">
        <f t="shared" si="6"/>
        <v>14M</v>
      </c>
      <c r="P24" s="110" t="str">
        <f t="shared" si="7"/>
        <v>EUR2x14F_Quote</v>
      </c>
      <c r="Q24" s="142"/>
      <c r="R24" s="111">
        <f>_xll.qlInterestRateIndexFixingDate(Index1Y,S24)</f>
        <v>42328</v>
      </c>
      <c r="S24" s="111">
        <f>_xll.qlCalendarAdvance(Calendar,SettlementDate,N24,"mf",TRUE)</f>
        <v>42332</v>
      </c>
      <c r="T24" s="111">
        <f>_xll.qlCalendarAdvance(Calendar,SettlementDate,O24,"mf",TRUE)</f>
        <v>42698</v>
      </c>
      <c r="U24" s="112">
        <f>_xll.qlIndexFixing(Index1Y,R24,TRUE,_xll.ohTrigger(Trigger,Trigger1Y))</f>
        <v>1.5099999999998676E-3</v>
      </c>
      <c r="V24" s="112">
        <f>_xll.qlQuoteValue(P24,_xll.ohTrigger(Trigger,Trigger1Y))</f>
        <v>1.5100000000000001E-3</v>
      </c>
      <c r="W24" s="110" t="b">
        <f t="shared" ref="W24:W46" si="8">NOT(ISERROR(V24))</f>
        <v>1</v>
      </c>
      <c r="X24" s="146">
        <f t="shared" ref="X24:X46" si="9">(U24-V24)/10000</f>
        <v>-1.3248950547772865E-20</v>
      </c>
      <c r="Y24" s="174" t="b">
        <f>ABS(X24/10000)&lt;=ABS('General Settings'!$D$31)</f>
        <v>1</v>
      </c>
      <c r="AA24" s="62" t="e">
        <v>#N/A</v>
      </c>
    </row>
    <row r="25" spans="3:27" x14ac:dyDescent="0.2">
      <c r="M25" s="110" t="s">
        <v>153</v>
      </c>
      <c r="N25" s="110" t="s">
        <v>31</v>
      </c>
      <c r="O25" s="110" t="str">
        <f t="shared" si="6"/>
        <v>15M</v>
      </c>
      <c r="P25" s="110" t="str">
        <f t="shared" si="7"/>
        <v>EUR3x15F_Quote</v>
      </c>
      <c r="Q25" s="142"/>
      <c r="R25" s="111">
        <f>_xll.qlInterestRateIndexFixingDate(Index1Y,S25)</f>
        <v>42360</v>
      </c>
      <c r="S25" s="111">
        <f>_xll.qlCalendarAdvance(Calendar,SettlementDate,N25,"mf",TRUE)</f>
        <v>42362</v>
      </c>
      <c r="T25" s="111">
        <f>_xll.qlCalendarAdvance(Calendar,SettlementDate,O25,"mf",TRUE)</f>
        <v>42731</v>
      </c>
      <c r="U25" s="112">
        <f>_xll.qlIndexFixing(Index1Y,R25,TRUE,_xll.ohTrigger(Trigger,Trigger1Y))</f>
        <v>1.5299999999998312E-3</v>
      </c>
      <c r="V25" s="112">
        <f>_xll.qlQuoteValue(P25,_xll.ohTrigger(Trigger,Trigger1Y))</f>
        <v>1.5299999999999999E-3</v>
      </c>
      <c r="W25" s="110" t="b">
        <f t="shared" si="8"/>
        <v>1</v>
      </c>
      <c r="X25" s="146">
        <f t="shared" si="9"/>
        <v>-1.6870185803874448E-20</v>
      </c>
      <c r="Y25" s="174" t="b">
        <f>ABS(X25/10000)&lt;=ABS('General Settings'!$D$31)</f>
        <v>1</v>
      </c>
      <c r="AA25" s="62" t="e">
        <v>#N/A</v>
      </c>
    </row>
    <row r="26" spans="3:27" x14ac:dyDescent="0.2">
      <c r="M26" s="110" t="s">
        <v>153</v>
      </c>
      <c r="N26" s="110" t="s">
        <v>64</v>
      </c>
      <c r="O26" s="110" t="str">
        <f t="shared" si="6"/>
        <v>16M</v>
      </c>
      <c r="P26" s="110" t="str">
        <f t="shared" si="7"/>
        <v>EUR4x16F_Quote</v>
      </c>
      <c r="Q26" s="142"/>
      <c r="R26" s="111">
        <f>_xll.qlInterestRateIndexFixingDate(Index1Y,S26)</f>
        <v>42390</v>
      </c>
      <c r="S26" s="111">
        <f>_xll.qlCalendarAdvance(Calendar,SettlementDate,N26,"mf",TRUE)</f>
        <v>42394</v>
      </c>
      <c r="T26" s="111">
        <f>_xll.qlCalendarAdvance(Calendar,SettlementDate,O26,"mf",TRUE)</f>
        <v>42759</v>
      </c>
      <c r="U26" s="112">
        <f>_xll.qlIndexFixing(Index1Y,R26,TRUE,_xll.ohTrigger(Trigger,Trigger1Y))</f>
        <v>1.5700000009170355E-3</v>
      </c>
      <c r="V26" s="112">
        <f>_xll.qlQuoteValue(P26,_xll.ohTrigger(Trigger,Trigger1Y))</f>
        <v>1.57E-3</v>
      </c>
      <c r="W26" s="110" t="b">
        <f t="shared" si="8"/>
        <v>1</v>
      </c>
      <c r="X26" s="146">
        <f t="shared" si="9"/>
        <v>9.1703554472299945E-17</v>
      </c>
      <c r="Y26" s="174" t="b">
        <f>ABS(X26/10000)&lt;=ABS('General Settings'!$D$31)</f>
        <v>1</v>
      </c>
      <c r="AA26" s="62" t="e">
        <v>#N/A</v>
      </c>
    </row>
    <row r="27" spans="3:27" x14ac:dyDescent="0.2">
      <c r="M27" s="110" t="s">
        <v>153</v>
      </c>
      <c r="N27" s="110" t="s">
        <v>65</v>
      </c>
      <c r="O27" s="110" t="str">
        <f t="shared" si="6"/>
        <v>17M</v>
      </c>
      <c r="P27" s="110" t="str">
        <f t="shared" si="7"/>
        <v>EUR5x17F_Quote</v>
      </c>
      <c r="Q27" s="142"/>
      <c r="R27" s="111">
        <f>_xll.qlInterestRateIndexFixingDate(Index1Y,S27)</f>
        <v>42422</v>
      </c>
      <c r="S27" s="111">
        <f>_xll.qlCalendarAdvance(Calendar,SettlementDate,N27,"mf",TRUE)</f>
        <v>42424</v>
      </c>
      <c r="T27" s="111">
        <f>_xll.qlCalendarAdvance(Calendar,SettlementDate,O27,"mf",TRUE)</f>
        <v>42790</v>
      </c>
      <c r="U27" s="112">
        <f>_xll.qlIndexFixing(Index1Y,R27,TRUE,_xll.ohTrigger(Trigger,Trigger1Y))</f>
        <v>1.609999999999649E-3</v>
      </c>
      <c r="V27" s="112">
        <f>_xll.qlQuoteValue(P27,_xll.ohTrigger(Trigger,Trigger1Y))</f>
        <v>1.6099999999999997E-3</v>
      </c>
      <c r="W27" s="110" t="b">
        <f t="shared" si="8"/>
        <v>1</v>
      </c>
      <c r="X27" s="146">
        <f t="shared" si="9"/>
        <v>-3.5063098258181216E-20</v>
      </c>
      <c r="Y27" s="174" t="b">
        <f>ABS(X27/10000)&lt;=ABS('General Settings'!$D$31)</f>
        <v>1</v>
      </c>
      <c r="AA27" s="62" t="e">
        <v>#N/A</v>
      </c>
    </row>
    <row r="28" spans="3:27" x14ac:dyDescent="0.2">
      <c r="M28" s="110" t="s">
        <v>153</v>
      </c>
      <c r="N28" s="110" t="s">
        <v>32</v>
      </c>
      <c r="O28" s="110" t="str">
        <f t="shared" si="6"/>
        <v>18M</v>
      </c>
      <c r="P28" s="110" t="str">
        <f t="shared" si="7"/>
        <v>EUR6x18F_Quote</v>
      </c>
      <c r="Q28" s="142"/>
      <c r="R28" s="111">
        <f>_xll.qlInterestRateIndexFixingDate(Index1Y,S28)</f>
        <v>42451</v>
      </c>
      <c r="S28" s="111">
        <f>_xll.qlCalendarAdvance(Calendar,SettlementDate,N28,"mf",TRUE)</f>
        <v>42453</v>
      </c>
      <c r="T28" s="111">
        <f>_xll.qlCalendarAdvance(Calendar,SettlementDate,O28,"mf",TRUE)</f>
        <v>42818</v>
      </c>
      <c r="U28" s="112">
        <f>_xll.qlIndexFixing(Index1Y,R28,TRUE,_xll.ohTrigger(Trigger,Trigger1Y))</f>
        <v>1.6499999999630122E-3</v>
      </c>
      <c r="V28" s="112">
        <f>_xll.qlQuoteValue(P28,_xll.ohTrigger(Trigger,Trigger1Y))</f>
        <v>1.6499999999999998E-3</v>
      </c>
      <c r="W28" s="110" t="b">
        <f t="shared" si="8"/>
        <v>1</v>
      </c>
      <c r="X28" s="146">
        <f t="shared" si="9"/>
        <v>-3.6987557114342986E-18</v>
      </c>
      <c r="Y28" s="174" t="b">
        <f>ABS(X28/10000)&lt;=ABS('General Settings'!$D$31)</f>
        <v>1</v>
      </c>
      <c r="AA28" s="62" t="e">
        <v>#N/A</v>
      </c>
    </row>
    <row r="29" spans="3:27" x14ac:dyDescent="0.2">
      <c r="M29" s="110" t="s">
        <v>153</v>
      </c>
      <c r="N29" s="110" t="s">
        <v>66</v>
      </c>
      <c r="O29" s="110" t="str">
        <f t="shared" si="6"/>
        <v>19M</v>
      </c>
      <c r="P29" s="110" t="str">
        <f t="shared" si="7"/>
        <v>EUR7x19F_Quote</v>
      </c>
      <c r="Q29" s="142"/>
      <c r="R29" s="111">
        <f>_xll.qlInterestRateIndexFixingDate(Index1Y,S29)</f>
        <v>42481</v>
      </c>
      <c r="S29" s="111">
        <f>_xll.qlCalendarAdvance(Calendar,SettlementDate,N29,"mf",TRUE)</f>
        <v>42485</v>
      </c>
      <c r="T29" s="111">
        <f>_xll.qlCalendarAdvance(Calendar,SettlementDate,O29,"mf",TRUE)</f>
        <v>42849</v>
      </c>
      <c r="U29" s="112">
        <f>_xll.qlIndexFixing(Index1Y,R29,TRUE,_xll.ohTrigger(Trigger,Trigger1Y))</f>
        <v>1.7100000007072486E-3</v>
      </c>
      <c r="V29" s="112">
        <f>_xll.qlQuoteValue(P29,_xll.ohTrigger(Trigger,Trigger1Y))</f>
        <v>1.7099999999999999E-3</v>
      </c>
      <c r="W29" s="110" t="b">
        <f t="shared" si="8"/>
        <v>1</v>
      </c>
      <c r="X29" s="146">
        <f t="shared" si="9"/>
        <v>7.0724871271965478E-17</v>
      </c>
      <c r="Y29" s="174" t="b">
        <f>ABS(X29/10000)&lt;=ABS('General Settings'!$D$31)</f>
        <v>1</v>
      </c>
      <c r="AA29" s="62" t="e">
        <v>#N/A</v>
      </c>
    </row>
    <row r="30" spans="3:27" x14ac:dyDescent="0.2">
      <c r="M30" s="110" t="s">
        <v>153</v>
      </c>
      <c r="N30" s="110" t="s">
        <v>67</v>
      </c>
      <c r="O30" s="110" t="str">
        <f t="shared" si="6"/>
        <v>20M</v>
      </c>
      <c r="P30" s="110" t="str">
        <f t="shared" si="7"/>
        <v>EUR8x20F_Quote</v>
      </c>
      <c r="Q30" s="142"/>
      <c r="R30" s="111">
        <f>_xll.qlInterestRateIndexFixingDate(Index1Y,S30)</f>
        <v>42510</v>
      </c>
      <c r="S30" s="111">
        <f>_xll.qlCalendarAdvance(Calendar,SettlementDate,N30,"mf",TRUE)</f>
        <v>42514</v>
      </c>
      <c r="T30" s="111">
        <f>_xll.qlCalendarAdvance(Calendar,SettlementDate,O30,"mf",TRUE)</f>
        <v>42879</v>
      </c>
      <c r="U30" s="112">
        <f>_xll.qlIndexFixing(Index1Y,R30,TRUE,_xll.ohTrigger(Trigger,Trigger1Y))</f>
        <v>1.770000000016578E-3</v>
      </c>
      <c r="V30" s="112">
        <f>_xll.qlQuoteValue(P30,_xll.ohTrigger(Trigger,Trigger1Y))</f>
        <v>1.7699999999999999E-3</v>
      </c>
      <c r="W30" s="110" t="b">
        <f t="shared" si="8"/>
        <v>1</v>
      </c>
      <c r="X30" s="146">
        <f t="shared" si="9"/>
        <v>1.6578101738606854E-18</v>
      </c>
      <c r="Y30" s="174" t="b">
        <f>ABS(X30/10000)&lt;=ABS('General Settings'!$D$31)</f>
        <v>1</v>
      </c>
      <c r="AA30" s="62" t="e">
        <v>#N/A</v>
      </c>
    </row>
    <row r="31" spans="3:27" x14ac:dyDescent="0.2">
      <c r="M31" s="110" t="s">
        <v>153</v>
      </c>
      <c r="N31" s="110" t="s">
        <v>68</v>
      </c>
      <c r="O31" s="110" t="str">
        <f t="shared" si="6"/>
        <v>21M</v>
      </c>
      <c r="P31" s="110" t="str">
        <f t="shared" si="7"/>
        <v>EUR9x21F_Quote</v>
      </c>
      <c r="Q31" s="142"/>
      <c r="R31" s="111">
        <f>_xll.qlInterestRateIndexFixingDate(Index1Y,S31)</f>
        <v>42543</v>
      </c>
      <c r="S31" s="111">
        <f>_xll.qlCalendarAdvance(Calendar,SettlementDate,N31,"mf",TRUE)</f>
        <v>42545</v>
      </c>
      <c r="T31" s="111">
        <f>_xll.qlCalendarAdvance(Calendar,SettlementDate,O31,"mf",TRUE)</f>
        <v>42912</v>
      </c>
      <c r="U31" s="112">
        <f>_xll.qlIndexFixing(Index1Y,R31,TRUE,_xll.ohTrigger(Trigger,Trigger1Y))</f>
        <v>1.8499999999625138E-3</v>
      </c>
      <c r="V31" s="112">
        <f>_xll.qlQuoteValue(P31,_xll.ohTrigger(Trigger,Trigger1Y))</f>
        <v>1.8500000000000001E-3</v>
      </c>
      <c r="W31" s="110" t="b">
        <f t="shared" si="8"/>
        <v>1</v>
      </c>
      <c r="X31" s="146">
        <f t="shared" si="9"/>
        <v>-3.7486290113686319E-18</v>
      </c>
      <c r="Y31" s="174" t="b">
        <f>ABS(X31/10000)&lt;=ABS('General Settings'!$D$31)</f>
        <v>1</v>
      </c>
      <c r="AA31" s="62" t="e">
        <v>#N/A</v>
      </c>
    </row>
    <row r="32" spans="3:27" x14ac:dyDescent="0.2">
      <c r="M32" s="110" t="s">
        <v>153</v>
      </c>
      <c r="N32" s="110" t="s">
        <v>69</v>
      </c>
      <c r="O32" s="110" t="str">
        <f t="shared" si="6"/>
        <v>22M</v>
      </c>
      <c r="P32" s="110" t="str">
        <f t="shared" si="7"/>
        <v>EUR10x22F_Quote</v>
      </c>
      <c r="Q32" s="142"/>
      <c r="R32" s="111">
        <f>_xll.qlInterestRateIndexFixingDate(Index1Y,S32)</f>
        <v>42572</v>
      </c>
      <c r="S32" s="111">
        <f>_xll.qlCalendarAdvance(Calendar,SettlementDate,N32,"mf",TRUE)</f>
        <v>42576</v>
      </c>
      <c r="T32" s="111">
        <f>_xll.qlCalendarAdvance(Calendar,SettlementDate,O32,"mf",TRUE)</f>
        <v>42940</v>
      </c>
      <c r="U32" s="112">
        <f>_xll.qlIndexFixing(Index1Y,R32,TRUE,_xll.ohTrigger(Trigger,Trigger1Y))</f>
        <v>1.940000000011943E-3</v>
      </c>
      <c r="V32" s="112">
        <f>_xll.qlQuoteValue(P32,_xll.ohTrigger(Trigger,Trigger1Y))</f>
        <v>1.9400000000000001E-3</v>
      </c>
      <c r="W32" s="110" t="b">
        <f t="shared" si="8"/>
        <v>1</v>
      </c>
      <c r="X32" s="146">
        <f t="shared" si="9"/>
        <v>1.1942920610796825E-18</v>
      </c>
      <c r="Y32" s="174" t="b">
        <f>ABS(X32/10000)&lt;=ABS('General Settings'!$D$31)</f>
        <v>1</v>
      </c>
      <c r="AA32" s="62" t="e">
        <v>#N/A</v>
      </c>
    </row>
    <row r="33" spans="13:27" x14ac:dyDescent="0.2">
      <c r="M33" s="110" t="s">
        <v>153</v>
      </c>
      <c r="N33" s="110" t="s">
        <v>70</v>
      </c>
      <c r="O33" s="110" t="str">
        <f t="shared" si="6"/>
        <v>23M</v>
      </c>
      <c r="P33" s="110" t="str">
        <f t="shared" si="7"/>
        <v>EUR11x23F_Quote</v>
      </c>
      <c r="Q33" s="142"/>
      <c r="R33" s="111">
        <f>_xll.qlInterestRateIndexFixingDate(Index1Y,S33)</f>
        <v>42604</v>
      </c>
      <c r="S33" s="111">
        <f>_xll.qlCalendarAdvance(Calendar,SettlementDate,N33,"mf",TRUE)</f>
        <v>42606</v>
      </c>
      <c r="T33" s="111">
        <f>_xll.qlCalendarAdvance(Calendar,SettlementDate,O33,"mf",TRUE)</f>
        <v>42971</v>
      </c>
      <c r="U33" s="112">
        <f>_xll.qlIndexFixing(Index1Y,R33,TRUE,_xll.ohTrigger(Trigger,Trigger1Y))</f>
        <v>2.0299999997295259E-3</v>
      </c>
      <c r="V33" s="112">
        <f>_xll.qlQuoteValue(P33,_xll.ohTrigger(Trigger,Trigger1Y))</f>
        <v>2.0299999999999997E-3</v>
      </c>
      <c r="W33" s="110" t="b">
        <f t="shared" si="8"/>
        <v>1</v>
      </c>
      <c r="X33" s="146">
        <f t="shared" si="9"/>
        <v>-2.7047374756561381E-17</v>
      </c>
      <c r="Y33" s="174" t="b">
        <f>ABS(X33/10000)&lt;=ABS('General Settings'!$D$31)</f>
        <v>1</v>
      </c>
      <c r="AA33" s="62" t="e">
        <v>#N/A</v>
      </c>
    </row>
    <row r="34" spans="13:27" x14ac:dyDescent="0.2">
      <c r="M34" s="110" t="s">
        <v>153</v>
      </c>
      <c r="N34" s="110" t="s">
        <v>106</v>
      </c>
      <c r="O34" s="110" t="str">
        <f t="shared" si="6"/>
        <v>24M</v>
      </c>
      <c r="P34" s="110" t="str">
        <f t="shared" si="7"/>
        <v>EUR12x24F_Quote</v>
      </c>
      <c r="Q34" s="142"/>
      <c r="R34" s="111">
        <f>_xll.qlInterestRateIndexFixingDate(Index1Y,S34)</f>
        <v>42635</v>
      </c>
      <c r="S34" s="111">
        <f>_xll.qlCalendarAdvance(Calendar,SettlementDate,N34,"mf",TRUE)</f>
        <v>42639</v>
      </c>
      <c r="T34" s="111">
        <f>_xll.qlCalendarAdvance(Calendar,SettlementDate,O34,"mf",TRUE)</f>
        <v>43003</v>
      </c>
      <c r="U34" s="112">
        <f>_xll.qlIndexFixing(Index1Y,R34,TRUE,_xll.ohTrigger(Trigger,Trigger1Y))</f>
        <v>2.1499999999033243E-3</v>
      </c>
      <c r="V34" s="112">
        <f>_xll.qlQuoteValue(P34,_xll.ohTrigger(Trigger,Trigger1Y))</f>
        <v>2.15E-3</v>
      </c>
      <c r="W34" s="110" t="b">
        <f t="shared" si="8"/>
        <v>1</v>
      </c>
      <c r="X34" s="146">
        <f t="shared" si="9"/>
        <v>-9.6675705635318458E-18</v>
      </c>
      <c r="Y34" s="174" t="b">
        <f>ABS(X34/10000)&lt;=ABS('General Settings'!$D$31)</f>
        <v>1</v>
      </c>
      <c r="AA34" s="62" t="e">
        <v>#N/A</v>
      </c>
    </row>
    <row r="35" spans="13:27" x14ac:dyDescent="0.2">
      <c r="M35" s="50" t="s">
        <v>153</v>
      </c>
      <c r="N35" s="50" t="s">
        <v>71</v>
      </c>
      <c r="O35" s="50" t="str">
        <f t="shared" si="6"/>
        <v>25M</v>
      </c>
      <c r="P35" s="50" t="str">
        <f t="shared" si="7"/>
        <v>EUR13x25F_Quote</v>
      </c>
      <c r="Q35" s="142"/>
      <c r="R35" s="120">
        <f>_xll.qlInterestRateIndexFixingDate(Index1Y,S35)</f>
        <v>42663</v>
      </c>
      <c r="S35" s="120">
        <f>_xll.qlCalendarAdvance(Calendar,SettlementDate,N35,"mf",TRUE)</f>
        <v>42667</v>
      </c>
      <c r="T35" s="120">
        <f>_xll.qlCalendarAdvance(Calendar,SettlementDate,O35,"mf",TRUE)</f>
        <v>43032</v>
      </c>
      <c r="U35" s="125">
        <f>_xll.qlIndexFixing(Index1Y,R35,TRUE,_xll.ohTrigger(Trigger,Trigger1Y))</f>
        <v>2.2643056826737655E-3</v>
      </c>
      <c r="V35" s="125" t="e">
        <f>_xll.qlQuoteValue(P35,_xll.ohTrigger(Trigger,Trigger1Y))</f>
        <v>#NUM!</v>
      </c>
      <c r="W35" s="50" t="b">
        <f t="shared" si="8"/>
        <v>0</v>
      </c>
      <c r="X35" s="144" t="e">
        <f t="shared" si="9"/>
        <v>#NUM!</v>
      </c>
      <c r="Y35" s="174" t="e">
        <f>ABS(X35/10000)&lt;=ABS('General Settings'!$D$31)</f>
        <v>#NUM!</v>
      </c>
      <c r="AA35" s="62" t="e">
        <v>#N/A</v>
      </c>
    </row>
    <row r="36" spans="13:27" x14ac:dyDescent="0.2">
      <c r="M36" s="50" t="s">
        <v>153</v>
      </c>
      <c r="N36" s="50" t="s">
        <v>72</v>
      </c>
      <c r="O36" s="50" t="str">
        <f t="shared" si="6"/>
        <v>26M</v>
      </c>
      <c r="P36" s="50" t="str">
        <f t="shared" si="7"/>
        <v>EUR14x26F_Quote</v>
      </c>
      <c r="Q36" s="142"/>
      <c r="R36" s="120">
        <f>_xll.qlInterestRateIndexFixingDate(Index1Y,S36)</f>
        <v>42696</v>
      </c>
      <c r="S36" s="120">
        <f>_xll.qlCalendarAdvance(Calendar,SettlementDate,N36,"mf",TRUE)</f>
        <v>42698</v>
      </c>
      <c r="T36" s="120">
        <f>_xll.qlCalendarAdvance(Calendar,SettlementDate,O36,"mf",TRUE)</f>
        <v>43063</v>
      </c>
      <c r="U36" s="125">
        <f>_xll.qlIndexFixing(Index1Y,R36,TRUE,_xll.ohTrigger(Trigger,Trigger1Y))</f>
        <v>2.3767734265910407E-3</v>
      </c>
      <c r="V36" s="125" t="e">
        <f>_xll.qlQuoteValue(P36,_xll.ohTrigger(Trigger,Trigger1Y))</f>
        <v>#NUM!</v>
      </c>
      <c r="W36" s="50" t="b">
        <f t="shared" si="8"/>
        <v>0</v>
      </c>
      <c r="X36" s="144" t="e">
        <f t="shared" si="9"/>
        <v>#NUM!</v>
      </c>
      <c r="Y36" s="174" t="e">
        <f>ABS(X36/10000)&lt;=ABS('General Settings'!$D$31)</f>
        <v>#NUM!</v>
      </c>
      <c r="AA36" s="62" t="e">
        <v>#N/A</v>
      </c>
    </row>
    <row r="37" spans="13:27" x14ac:dyDescent="0.2">
      <c r="M37" s="50" t="s">
        <v>153</v>
      </c>
      <c r="N37" s="50" t="s">
        <v>73</v>
      </c>
      <c r="O37" s="50" t="str">
        <f t="shared" si="6"/>
        <v>27M</v>
      </c>
      <c r="P37" s="50" t="str">
        <f t="shared" si="7"/>
        <v>EUR15x27F_Quote</v>
      </c>
      <c r="Q37" s="142"/>
      <c r="R37" s="120">
        <f>_xll.qlInterestRateIndexFixingDate(Index1Y,S37)</f>
        <v>42726</v>
      </c>
      <c r="S37" s="120">
        <f>_xll.qlCalendarAdvance(Calendar,SettlementDate,N37,"mf",TRUE)</f>
        <v>42731</v>
      </c>
      <c r="T37" s="120">
        <f>_xll.qlCalendarAdvance(Calendar,SettlementDate,O37,"mf",TRUE)</f>
        <v>43096</v>
      </c>
      <c r="U37" s="125">
        <f>_xll.qlIndexFixing(Index1Y,R37,TRUE,_xll.ohTrigger(Trigger,Trigger1Y))</f>
        <v>2.5190907834773007E-3</v>
      </c>
      <c r="V37" s="125" t="e">
        <f>_xll.qlQuoteValue(P37,_xll.ohTrigger(Trigger,Trigger1Y))</f>
        <v>#NUM!</v>
      </c>
      <c r="W37" s="50" t="b">
        <f t="shared" si="8"/>
        <v>0</v>
      </c>
      <c r="X37" s="144" t="e">
        <f t="shared" si="9"/>
        <v>#NUM!</v>
      </c>
      <c r="Y37" s="174" t="e">
        <f>ABS(X37/10000)&lt;=ABS('General Settings'!$D$31)</f>
        <v>#NUM!</v>
      </c>
      <c r="AA37" s="62" t="e">
        <v>#N/A</v>
      </c>
    </row>
    <row r="38" spans="13:27" x14ac:dyDescent="0.2">
      <c r="M38" s="50" t="s">
        <v>153</v>
      </c>
      <c r="N38" s="50" t="s">
        <v>74</v>
      </c>
      <c r="O38" s="50" t="str">
        <f t="shared" si="6"/>
        <v>28M</v>
      </c>
      <c r="P38" s="50" t="str">
        <f t="shared" si="7"/>
        <v>EUR16x28F_Quote</v>
      </c>
      <c r="Q38" s="142"/>
      <c r="R38" s="120">
        <f>_xll.qlInterestRateIndexFixingDate(Index1Y,S38)</f>
        <v>42755</v>
      </c>
      <c r="S38" s="120">
        <f>_xll.qlCalendarAdvance(Calendar,SettlementDate,N38,"mf",TRUE)</f>
        <v>42759</v>
      </c>
      <c r="T38" s="120">
        <f>_xll.qlCalendarAdvance(Calendar,SettlementDate,O38,"mf",TRUE)</f>
        <v>43124</v>
      </c>
      <c r="U38" s="125">
        <f>_xll.qlIndexFixing(Index1Y,R38,TRUE,_xll.ohTrigger(Trigger,Trigger1Y))</f>
        <v>2.635981324727111E-3</v>
      </c>
      <c r="V38" s="125" t="e">
        <f>_xll.qlQuoteValue(P38,_xll.ohTrigger(Trigger,Trigger1Y))</f>
        <v>#NUM!</v>
      </c>
      <c r="W38" s="50" t="b">
        <f t="shared" si="8"/>
        <v>0</v>
      </c>
      <c r="X38" s="144" t="e">
        <f t="shared" si="9"/>
        <v>#NUM!</v>
      </c>
      <c r="Y38" s="174" t="e">
        <f>ABS(X38/10000)&lt;=ABS('General Settings'!$D$31)</f>
        <v>#NUM!</v>
      </c>
      <c r="AA38" s="62" t="e">
        <v>#N/A</v>
      </c>
    </row>
    <row r="39" spans="13:27" x14ac:dyDescent="0.2">
      <c r="M39" s="50" t="s">
        <v>153</v>
      </c>
      <c r="N39" s="50" t="s">
        <v>75</v>
      </c>
      <c r="O39" s="50" t="str">
        <f t="shared" si="6"/>
        <v>29M</v>
      </c>
      <c r="P39" s="50" t="str">
        <f t="shared" si="7"/>
        <v>EUR17x29F_Quote</v>
      </c>
      <c r="Q39" s="142"/>
      <c r="R39" s="120">
        <f>_xll.qlInterestRateIndexFixingDate(Index1Y,S39)</f>
        <v>42788</v>
      </c>
      <c r="S39" s="120">
        <f>_xll.qlCalendarAdvance(Calendar,SettlementDate,N39,"mf",TRUE)</f>
        <v>42790</v>
      </c>
      <c r="T39" s="120">
        <f>_xll.qlCalendarAdvance(Calendar,SettlementDate,O39,"mf",TRUE)</f>
        <v>43157</v>
      </c>
      <c r="U39" s="125">
        <f>_xll.qlIndexFixing(Index1Y,R39,TRUE,_xll.ohTrigger(Trigger,Trigger1Y))</f>
        <v>2.795489494634873E-3</v>
      </c>
      <c r="V39" s="125" t="e">
        <f>_xll.qlQuoteValue(P39,_xll.ohTrigger(Trigger,Trigger1Y))</f>
        <v>#NUM!</v>
      </c>
      <c r="W39" s="50" t="b">
        <f t="shared" si="8"/>
        <v>0</v>
      </c>
      <c r="X39" s="144" t="e">
        <f t="shared" si="9"/>
        <v>#NUM!</v>
      </c>
      <c r="Y39" s="174" t="e">
        <f>ABS(X39/10000)&lt;=ABS('General Settings'!$D$31)</f>
        <v>#NUM!</v>
      </c>
      <c r="AA39" s="62" t="e">
        <v>#N/A</v>
      </c>
    </row>
    <row r="40" spans="13:27" x14ac:dyDescent="0.2">
      <c r="M40" s="50" t="s">
        <v>153</v>
      </c>
      <c r="N40" s="50" t="s">
        <v>76</v>
      </c>
      <c r="O40" s="50" t="str">
        <f t="shared" si="6"/>
        <v>30M</v>
      </c>
      <c r="P40" s="50" t="str">
        <f t="shared" si="7"/>
        <v>EUR18x30F_Quote</v>
      </c>
      <c r="Q40" s="142"/>
      <c r="R40" s="120">
        <f>_xll.qlInterestRateIndexFixingDate(Index1Y,S40)</f>
        <v>42816</v>
      </c>
      <c r="S40" s="120">
        <f>_xll.qlCalendarAdvance(Calendar,SettlementDate,N40,"mf",TRUE)</f>
        <v>42818</v>
      </c>
      <c r="T40" s="120">
        <f>_xll.qlCalendarAdvance(Calendar,SettlementDate,O40,"mf",TRUE)</f>
        <v>43185</v>
      </c>
      <c r="U40" s="125">
        <f>_xll.qlIndexFixing(Index1Y,R40,TRUE,_xll.ohTrigger(Trigger,Trigger1Y))</f>
        <v>2.9517825031145891E-3</v>
      </c>
      <c r="V40" s="125" t="e">
        <f>_xll.qlQuoteValue(P40,_xll.ohTrigger(Trigger,Trigger1Y))</f>
        <v>#NUM!</v>
      </c>
      <c r="W40" s="50" t="b">
        <f t="shared" si="8"/>
        <v>0</v>
      </c>
      <c r="X40" s="144" t="e">
        <f t="shared" si="9"/>
        <v>#NUM!</v>
      </c>
      <c r="Y40" s="174" t="e">
        <f>ABS(X40/10000)&lt;=ABS('General Settings'!$D$31)</f>
        <v>#NUM!</v>
      </c>
      <c r="AA40" s="62" t="e">
        <v>#N/A</v>
      </c>
    </row>
    <row r="41" spans="13:27" x14ac:dyDescent="0.2">
      <c r="M41" s="50" t="s">
        <v>153</v>
      </c>
      <c r="N41" s="50" t="s">
        <v>77</v>
      </c>
      <c r="O41" s="50" t="str">
        <f t="shared" si="6"/>
        <v>31M</v>
      </c>
      <c r="P41" s="50" t="str">
        <f t="shared" si="7"/>
        <v>EUR19x31F_Quote</v>
      </c>
      <c r="Q41" s="142"/>
      <c r="R41" s="120">
        <f>_xll.qlInterestRateIndexFixingDate(Index1Y,S41)</f>
        <v>42845</v>
      </c>
      <c r="S41" s="120">
        <f>_xll.qlCalendarAdvance(Calendar,SettlementDate,N41,"mf",TRUE)</f>
        <v>42849</v>
      </c>
      <c r="T41" s="120">
        <f>_xll.qlCalendarAdvance(Calendar,SettlementDate,O41,"mf",TRUE)</f>
        <v>43214</v>
      </c>
      <c r="U41" s="125">
        <f>_xll.qlIndexFixing(Index1Y,R41,TRUE,_xll.ohTrigger(Trigger,Trigger1Y))</f>
        <v>3.1250660531036674E-3</v>
      </c>
      <c r="V41" s="125" t="e">
        <f>_xll.qlQuoteValue(P41,_xll.ohTrigger(Trigger,Trigger1Y))</f>
        <v>#NUM!</v>
      </c>
      <c r="W41" s="50" t="b">
        <f t="shared" si="8"/>
        <v>0</v>
      </c>
      <c r="X41" s="144" t="e">
        <f t="shared" si="9"/>
        <v>#NUM!</v>
      </c>
      <c r="Y41" s="174" t="e">
        <f>ABS(X41/10000)&lt;=ABS('General Settings'!$D$31)</f>
        <v>#NUM!</v>
      </c>
      <c r="AA41" s="62" t="e">
        <v>#N/A</v>
      </c>
    </row>
    <row r="42" spans="13:27" x14ac:dyDescent="0.2">
      <c r="M42" s="50" t="s">
        <v>153</v>
      </c>
      <c r="N42" s="50" t="s">
        <v>78</v>
      </c>
      <c r="O42" s="50" t="str">
        <f t="shared" si="6"/>
        <v>32M</v>
      </c>
      <c r="P42" s="50" t="str">
        <f t="shared" si="7"/>
        <v>EUR20x32F_Quote</v>
      </c>
      <c r="Q42" s="142"/>
      <c r="R42" s="120">
        <f>_xll.qlInterestRateIndexFixingDate(Index1Y,S42)</f>
        <v>42877</v>
      </c>
      <c r="S42" s="120">
        <f>_xll.qlCalendarAdvance(Calendar,SettlementDate,N42,"mf",TRUE)</f>
        <v>42879</v>
      </c>
      <c r="T42" s="120">
        <f>_xll.qlCalendarAdvance(Calendar,SettlementDate,O42,"mf",TRUE)</f>
        <v>43244</v>
      </c>
      <c r="U42" s="125">
        <f>_xll.qlIndexFixing(Index1Y,R42,TRUE,_xll.ohTrigger(Trigger,Trigger1Y))</f>
        <v>3.3149402770543514E-3</v>
      </c>
      <c r="V42" s="125" t="e">
        <f>_xll.qlQuoteValue(P42,_xll.ohTrigger(Trigger,Trigger1Y))</f>
        <v>#NUM!</v>
      </c>
      <c r="W42" s="50" t="b">
        <f t="shared" si="8"/>
        <v>0</v>
      </c>
      <c r="X42" s="144" t="e">
        <f t="shared" si="9"/>
        <v>#NUM!</v>
      </c>
      <c r="Y42" s="174" t="e">
        <f>ABS(X42/10000)&lt;=ABS('General Settings'!$D$31)</f>
        <v>#NUM!</v>
      </c>
      <c r="AA42" s="62" t="e">
        <v>#N/A</v>
      </c>
    </row>
    <row r="43" spans="13:27" x14ac:dyDescent="0.2">
      <c r="M43" s="50" t="s">
        <v>153</v>
      </c>
      <c r="N43" s="50" t="s">
        <v>79</v>
      </c>
      <c r="O43" s="50" t="str">
        <f t="shared" si="6"/>
        <v>33M</v>
      </c>
      <c r="P43" s="50" t="str">
        <f t="shared" si="7"/>
        <v>EUR21x33F_Quote</v>
      </c>
      <c r="Q43" s="142"/>
      <c r="R43" s="120">
        <f>_xll.qlInterestRateIndexFixingDate(Index1Y,S43)</f>
        <v>42908</v>
      </c>
      <c r="S43" s="120">
        <f>_xll.qlCalendarAdvance(Calendar,SettlementDate,N43,"mf",TRUE)</f>
        <v>42912</v>
      </c>
      <c r="T43" s="120">
        <f>_xll.qlCalendarAdvance(Calendar,SettlementDate,O43,"mf",TRUE)</f>
        <v>43276</v>
      </c>
      <c r="U43" s="125">
        <f>_xll.qlIndexFixing(Index1Y,R43,TRUE,_xll.ohTrigger(Trigger,Trigger1Y))</f>
        <v>3.5337553789783838E-3</v>
      </c>
      <c r="V43" s="125" t="e">
        <f>_xll.qlQuoteValue(P43,_xll.ohTrigger(Trigger,Trigger1Y))</f>
        <v>#NUM!</v>
      </c>
      <c r="W43" s="50" t="b">
        <f t="shared" si="8"/>
        <v>0</v>
      </c>
      <c r="X43" s="144" t="e">
        <f t="shared" si="9"/>
        <v>#NUM!</v>
      </c>
      <c r="Y43" s="174" t="e">
        <f>ABS(X43/10000)&lt;=ABS('General Settings'!$D$31)</f>
        <v>#NUM!</v>
      </c>
      <c r="AA43" s="62" t="e">
        <v>#N/A</v>
      </c>
    </row>
    <row r="44" spans="13:27" x14ac:dyDescent="0.2">
      <c r="M44" s="50" t="s">
        <v>153</v>
      </c>
      <c r="N44" s="50" t="s">
        <v>80</v>
      </c>
      <c r="O44" s="50" t="str">
        <f t="shared" si="6"/>
        <v>34M</v>
      </c>
      <c r="P44" s="50" t="str">
        <f t="shared" si="7"/>
        <v>EUR22x34F_Quote</v>
      </c>
      <c r="Q44" s="142"/>
      <c r="R44" s="120">
        <f>_xll.qlInterestRateIndexFixingDate(Index1Y,S44)</f>
        <v>42936</v>
      </c>
      <c r="S44" s="120">
        <f>_xll.qlCalendarAdvance(Calendar,SettlementDate,N44,"mf",TRUE)</f>
        <v>42940</v>
      </c>
      <c r="T44" s="120">
        <f>_xll.qlCalendarAdvance(Calendar,SettlementDate,O44,"mf",TRUE)</f>
        <v>43305</v>
      </c>
      <c r="U44" s="125">
        <f>_xll.qlIndexFixing(Index1Y,R44,TRUE,_xll.ohTrigger(Trigger,Trigger1Y))</f>
        <v>3.7238674634033982E-3</v>
      </c>
      <c r="V44" s="125" t="e">
        <f>_xll.qlQuoteValue(P44,_xll.ohTrigger(Trigger,Trigger1Y))</f>
        <v>#NUM!</v>
      </c>
      <c r="W44" s="50" t="b">
        <f t="shared" si="8"/>
        <v>0</v>
      </c>
      <c r="X44" s="144" t="e">
        <f t="shared" si="9"/>
        <v>#NUM!</v>
      </c>
      <c r="Y44" s="174" t="e">
        <f>ABS(X44/10000)&lt;=ABS('General Settings'!$D$31)</f>
        <v>#NUM!</v>
      </c>
      <c r="AA44" s="62" t="e">
        <v>#N/A</v>
      </c>
    </row>
    <row r="45" spans="13:27" x14ac:dyDescent="0.2">
      <c r="M45" s="50" t="s">
        <v>153</v>
      </c>
      <c r="N45" s="50" t="s">
        <v>81</v>
      </c>
      <c r="O45" s="50" t="str">
        <f t="shared" si="6"/>
        <v>35M</v>
      </c>
      <c r="P45" s="50" t="str">
        <f t="shared" si="7"/>
        <v>EUR23x35F_Quote</v>
      </c>
      <c r="Q45" s="142"/>
      <c r="R45" s="120">
        <f>_xll.qlInterestRateIndexFixingDate(Index1Y,S45)</f>
        <v>42969</v>
      </c>
      <c r="S45" s="120">
        <f>_xll.qlCalendarAdvance(Calendar,SettlementDate,N45,"mf",TRUE)</f>
        <v>42971</v>
      </c>
      <c r="T45" s="120">
        <f>_xll.qlCalendarAdvance(Calendar,SettlementDate,O45,"mf",TRUE)</f>
        <v>43336</v>
      </c>
      <c r="U45" s="125">
        <f>_xll.qlIndexFixing(Index1Y,R45,TRUE,_xll.ohTrigger(Trigger,Trigger1Y))</f>
        <v>3.9563694562845773E-3</v>
      </c>
      <c r="V45" s="125" t="e">
        <f>_xll.qlQuoteValue(P45,_xll.ohTrigger(Trigger,Trigger1Y))</f>
        <v>#NUM!</v>
      </c>
      <c r="W45" s="50" t="b">
        <f t="shared" si="8"/>
        <v>0</v>
      </c>
      <c r="X45" s="144" t="e">
        <f t="shared" si="9"/>
        <v>#NUM!</v>
      </c>
      <c r="Y45" s="174" t="e">
        <f>ABS(X45/10000)&lt;=ABS('General Settings'!$D$31)</f>
        <v>#NUM!</v>
      </c>
      <c r="AA45" s="62" t="e">
        <v>#N/A</v>
      </c>
    </row>
    <row r="46" spans="13:27" x14ac:dyDescent="0.2">
      <c r="M46" s="114" t="s">
        <v>153</v>
      </c>
      <c r="N46" s="114" t="s">
        <v>107</v>
      </c>
      <c r="O46" s="114" t="str">
        <f t="shared" si="6"/>
        <v>36M</v>
      </c>
      <c r="P46" s="114" t="str">
        <f t="shared" si="7"/>
        <v>EUR24x36F_Quote</v>
      </c>
      <c r="Q46" s="143"/>
      <c r="R46" s="115">
        <f>_xll.qlInterestRateIndexFixingDate(Index1Y,S46)</f>
        <v>42999</v>
      </c>
      <c r="S46" s="115">
        <f>_xll.qlCalendarAdvance(Calendar,SettlementDate,N46,"mf",TRUE)</f>
        <v>43003</v>
      </c>
      <c r="T46" s="115">
        <f>_xll.qlCalendarAdvance(Calendar,SettlementDate,O46,"mf",TRUE)</f>
        <v>43367</v>
      </c>
      <c r="U46" s="116">
        <f>_xll.qlIndexFixing(Index1Y,R46,TRUE,_xll.ohTrigger(Trigger,Trigger1Y))</f>
        <v>4.2002448264695938E-3</v>
      </c>
      <c r="V46" s="116">
        <f>_xll.qlQuoteValue(P46,_xll.ohTrigger(Trigger,Trigger1Y))</f>
        <v>4.1799999999999997E-3</v>
      </c>
      <c r="W46" s="114" t="b">
        <f t="shared" si="8"/>
        <v>1</v>
      </c>
      <c r="X46" s="158">
        <f t="shared" si="9"/>
        <v>2.0244826469594144E-9</v>
      </c>
      <c r="Y46" s="175" t="b">
        <f>ABS(X46/10000)&lt;=ABS('General Settings'!$D$31)</f>
        <v>1</v>
      </c>
      <c r="AA46" s="62" t="e">
        <v>#N/A</v>
      </c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6">
    <cfRule type="cellIs" dxfId="3" priority="1" operator="equal">
      <formula>FALSE</formula>
    </cfRule>
  </conditionalFormatting>
  <conditionalFormatting sqref="Y23:Y46">
    <cfRule type="cellIs" dxfId="2" priority="2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95" t="str">
        <f>Currency&amp;"ON"</f>
        <v>EURON</v>
      </c>
      <c r="J2" s="182" t="s">
        <v>39</v>
      </c>
      <c r="K2" s="183"/>
      <c r="L2" s="183"/>
      <c r="M2" s="184"/>
      <c r="N2" s="182" t="s">
        <v>40</v>
      </c>
      <c r="O2" s="183"/>
      <c r="P2" s="183"/>
      <c r="Q2" s="184"/>
    </row>
    <row r="3" spans="2:17" s="177" customFormat="1" ht="22.5" customHeight="1" thickBot="1" x14ac:dyDescent="0.3">
      <c r="B3" s="176" t="s">
        <v>41</v>
      </c>
      <c r="D3" s="176" t="s">
        <v>44</v>
      </c>
      <c r="E3" s="178" t="s">
        <v>45</v>
      </c>
      <c r="F3" s="198" t="s">
        <v>39</v>
      </c>
      <c r="H3" s="176" t="s">
        <v>44</v>
      </c>
      <c r="I3" s="178" t="s">
        <v>45</v>
      </c>
      <c r="J3" s="190" t="s">
        <v>30</v>
      </c>
      <c r="K3" s="191" t="s">
        <v>31</v>
      </c>
      <c r="L3" s="191" t="s">
        <v>32</v>
      </c>
      <c r="M3" s="192" t="s">
        <v>33</v>
      </c>
      <c r="N3" s="190" t="s">
        <v>30</v>
      </c>
      <c r="O3" s="193" t="s">
        <v>31</v>
      </c>
      <c r="P3" s="193" t="s">
        <v>32</v>
      </c>
      <c r="Q3" s="194" t="s">
        <v>33</v>
      </c>
    </row>
    <row r="4" spans="2:17" x14ac:dyDescent="0.2">
      <c r="B4" s="38"/>
      <c r="D4" s="41">
        <f>EvaluationDate</f>
        <v>42269</v>
      </c>
      <c r="E4" s="179">
        <f>_xll.qlInterestRateIndexValueDate(IndexON,D4)</f>
        <v>42269</v>
      </c>
      <c r="F4" s="196">
        <f>IFERROR(_xll.qlIndexFixing(IndexON,D4,TRUE,_xll.ohTrigger(RecalcTrigger,TriggerON)),NA())</f>
        <v>-1.3000000000085166E-3</v>
      </c>
      <c r="H4" s="41">
        <f>EvaluationDate</f>
        <v>42269</v>
      </c>
      <c r="I4" s="179">
        <f>_xll.qlInterestRateIndexValueDate(Index1M,$H4)</f>
        <v>42271</v>
      </c>
      <c r="J4" s="185">
        <f>IFERROR(_xll.qlIndexFixing(Index1M,$H4,TRUE,_xll.ohTrigger(_xll.ohTrigger(RecalcTrigger,Trigger1M),Trigger1M)),NA())</f>
        <v>-1.0299999999482945E-3</v>
      </c>
      <c r="K4" s="44">
        <f>IFERROR(_xll.qlIndexFixing(Index3M,H4,TRUE,_xll.ohTrigger(RecalcTrigger,Trigger3M)),NA())</f>
        <v>-4.6000000000134459E-4</v>
      </c>
      <c r="L4" s="44">
        <f>IFERROR(_xll.qlIndexFixing(Index6M,$H4,TRUE,_xll.ohTrigger(RecalcTrigger,Trigger6M)),NA())</f>
        <v>3.2700000017869992E-4</v>
      </c>
      <c r="M4" s="186">
        <f>IFERROR(_xll.qlIndexFixing(Index1Y,$H4,TRUE,_xll.ohTrigger(RecalcTrigger,Trigger1Y)),NA())</f>
        <v>1.5000000000000521E-3</v>
      </c>
      <c r="N4" s="185">
        <f>IFERROR(_xll.qlIndexFixing(ONIndex1M,I4,TRUE,_xll.ohTrigger(RecalcTrigger,Trigger1M)),NA())</f>
        <v>-9.6600777641064894E-4</v>
      </c>
      <c r="O4" s="44">
        <f>IFERROR(_xll.qlIndexFixing(ONIndex3M,I4,TRUE,_xll.ohTrigger(RecalcTrigger,Trigger3M)),NA())</f>
        <v>-5.2351118775995076E-4</v>
      </c>
      <c r="P4" s="44">
        <f>IFERROR(_xll.qlIndexFixing(ONIndex6M,I4,TRUE,_xll.ohTrigger(RecalcTrigger,Trigger6M)),NA())</f>
        <v>2.7323978367910229E-4</v>
      </c>
      <c r="Q4" s="186">
        <f>IFERROR(_xll.qlIndexFixing(ONIndex1Y,I4,TRUE,_xll.ohTrigger(RecalcTrigger,Trigger1Y)),NA())</f>
        <v>1.587684865818062E-3</v>
      </c>
    </row>
    <row r="5" spans="2:17" x14ac:dyDescent="0.2">
      <c r="B5" s="39" t="s">
        <v>17</v>
      </c>
      <c r="D5" s="42">
        <f>_xll.qlCalendarAdvance(Calendar,$D4,B5,"f",FALSE)</f>
        <v>42270</v>
      </c>
      <c r="E5" s="180">
        <f>_xll.qlInterestRateIndexValueDate(IndexON,D5)</f>
        <v>42270</v>
      </c>
      <c r="F5" s="196">
        <f>IFERROR(_xll.qlIndexFixing(IndexON,D5,TRUE,_xll.ohTrigger(RecalcTrigger,TriggerON)),NA())</f>
        <v>-1.2999999999285805E-3</v>
      </c>
      <c r="H5" s="42">
        <f>_xll.qlCalendarAdvance(Calendar,$H4,B5,"f",FALSE)</f>
        <v>42270</v>
      </c>
      <c r="I5" s="180">
        <f>_xll.qlInterestRateIndexValueDate(Index1M,$H5)</f>
        <v>42272</v>
      </c>
      <c r="J5" s="185">
        <f>IFERROR(_xll.qlIndexFixing(Index1M,$H5,TRUE,_xll.ohTrigger(RecalcTrigger,Trigger1M)),NA())</f>
        <v>-1.0320670346277633E-3</v>
      </c>
      <c r="K5" s="44">
        <f>IFERROR(_xll.qlIndexFixing(Index3M,H5,TRUE,_xll.ohTrigger(RecalcTrigger,Trigger3M)),NA())</f>
        <v>-4.5939536036882297E-4</v>
      </c>
      <c r="L5" s="44">
        <f>IFERROR(_xll.qlIndexFixing(Index6M,$H5,TRUE,_xll.ohTrigger(RecalcTrigger,Trigger6M)),NA())</f>
        <v>3.2729004257866617E-4</v>
      </c>
      <c r="M5" s="186">
        <f>IFERROR(_xll.qlIndexFixing(Index1Y,$H5,TRUE,_xll.ohTrigger(RecalcTrigger,Trigger1Y)),NA())</f>
        <v>1.4997544623891826E-3</v>
      </c>
      <c r="N5" s="185">
        <f>IFERROR(_xll.qlIndexFixing(ONIndex1M,I5,TRUE,_xll.ohTrigger(RecalcTrigger,Trigger1M)),NA())</f>
        <v>-9.6600777641064894E-4</v>
      </c>
      <c r="O5" s="44">
        <f>IFERROR(_xll.qlIndexFixing(ONIndex3M,I5,TRUE,_xll.ohTrigger(RecalcTrigger,Trigger3M)),NA())</f>
        <v>-5.2351118779991879E-4</v>
      </c>
      <c r="P5" s="44">
        <f>IFERROR(_xll.qlIndexFixing(ONIndex6M,I5,TRUE,_xll.ohTrigger(RecalcTrigger,Trigger6M)),NA())</f>
        <v>2.733100828056223E-4</v>
      </c>
      <c r="Q5" s="186">
        <f>IFERROR(_xll.qlIndexFixing(ONIndex1Y,I5,TRUE,_xll.ohTrigger(RecalcTrigger,Trigger1Y)),NA())</f>
        <v>1.5876848658979981E-3</v>
      </c>
    </row>
    <row r="6" spans="2:17" x14ac:dyDescent="0.2">
      <c r="B6" s="39" t="s">
        <v>17</v>
      </c>
      <c r="D6" s="42">
        <f>_xll.qlCalendarAdvance(Calendar,$D5,B6,"f",FALSE)</f>
        <v>42271</v>
      </c>
      <c r="E6" s="180">
        <f>_xll.qlInterestRateIndexValueDate(IndexON,D6)</f>
        <v>42271</v>
      </c>
      <c r="F6" s="196">
        <f>IFERROR(_xll.qlIndexFixing(IndexON,D6,TRUE,_xll.ohTrigger(RecalcTrigger,TriggerON)),NA())</f>
        <v>-1.3128464760914227E-3</v>
      </c>
      <c r="H6" s="42">
        <f>_xll.qlCalendarAdvance(Calendar,$H5,B6,"f",FALSE)</f>
        <v>42271</v>
      </c>
      <c r="I6" s="180">
        <f>_xll.qlInterestRateIndexValueDate(Index1M,$H6)</f>
        <v>42275</v>
      </c>
      <c r="J6" s="185">
        <f>IFERROR(_xll.qlIndexFixing(Index1M,$H6,TRUE,_xll.ohTrigger(RecalcTrigger,Trigger1M)),NA())</f>
        <v>-1.0417969100808833E-3</v>
      </c>
      <c r="K6" s="44">
        <f>IFERROR(_xll.qlIndexFixing(Index3M,H6,TRUE,_xll.ohTrigger(RecalcTrigger,Trigger3M)),NA())</f>
        <v>-4.5728367180907848E-4</v>
      </c>
      <c r="L6" s="44">
        <f>IFERROR(_xll.qlIndexFixing(Index6M,$H6,TRUE,_xll.ohTrigger(RecalcTrigger,Trigger6M)),NA())</f>
        <v>3.2817689858966048E-4</v>
      </c>
      <c r="M6" s="186">
        <f>IFERROR(_xll.qlIndexFixing(Index1Y,$H6,TRUE,_xll.ohTrigger(RecalcTrigger,Trigger1Y)),NA())</f>
        <v>1.498427596406657E-3</v>
      </c>
      <c r="N6" s="185">
        <f>IFERROR(_xll.qlIndexFixing(ONIndex1M,I6,TRUE,_xll.ohTrigger(RecalcTrigger,Trigger1M)),NA())</f>
        <v>-9.6600777637068092E-4</v>
      </c>
      <c r="O6" s="44">
        <f>IFERROR(_xll.qlIndexFixing(ONIndex3M,I6,TRUE,_xll.ohTrigger(RecalcTrigger,Trigger3M)),NA())</f>
        <v>-9.151129761963972E-5</v>
      </c>
      <c r="P6" s="44">
        <f>IFERROR(_xll.qlIndexFixing(ONIndex6M,I6,TRUE,_xll.ohTrigger(RecalcTrigger,Trigger6M)),NA())</f>
        <v>7.0539528826074616E-4</v>
      </c>
      <c r="Q6" s="186">
        <f>IFERROR(_xll.qlIndexFixing(ONIndex1Y,I6,TRUE,_xll.ohTrigger(RecalcTrigger,Trigger1Y)),NA())</f>
        <v>1.587684865818062E-3</v>
      </c>
    </row>
    <row r="7" spans="2:17" x14ac:dyDescent="0.2">
      <c r="B7" s="39" t="s">
        <v>17</v>
      </c>
      <c r="D7" s="42">
        <f>_xll.qlCalendarAdvance(Calendar,$D6,B7,"f",FALSE)</f>
        <v>42272</v>
      </c>
      <c r="E7" s="180">
        <f>_xll.qlInterestRateIndexValueDate(IndexON,D7)</f>
        <v>42272</v>
      </c>
      <c r="F7" s="196">
        <f>IFERROR(_xll.qlIndexFixing(IndexON,D7,TRUE,_xll.ohTrigger(RecalcTrigger,TriggerON)),NA())</f>
        <v>-1.3926026752963949E-3</v>
      </c>
      <c r="H7" s="42">
        <f>_xll.qlCalendarAdvance(Calendar,$H6,B7,"f",FALSE)</f>
        <v>42272</v>
      </c>
      <c r="I7" s="180">
        <f>_xll.qlInterestRateIndexValueDate(Index1M,$H7)</f>
        <v>42276</v>
      </c>
      <c r="J7" s="185">
        <f>IFERROR(_xll.qlIndexFixing(Index1M,$H7,TRUE,_xll.ohTrigger(RecalcTrigger,Trigger1M)),NA())</f>
        <v>-1.0455862888796297E-3</v>
      </c>
      <c r="K7" s="44">
        <f>IFERROR(_xll.qlIndexFixing(Index3M,H7,TRUE,_xll.ohTrigger(RecalcTrigger,Trigger3M)),NA())</f>
        <v>-4.5660495227839074E-4</v>
      </c>
      <c r="L7" s="44">
        <f>IFERROR(_xll.qlIndexFixing(Index6M,$H7,TRUE,_xll.ohTrigger(RecalcTrigger,Trigger6M)),NA())</f>
        <v>3.2847850155453434E-4</v>
      </c>
      <c r="M7" s="186">
        <f>IFERROR(_xll.qlIndexFixing(Index1Y,$H7,TRUE,_xll.ohTrigger(RecalcTrigger,Trigger1Y)),NA())</f>
        <v>1.4978889969688208E-3</v>
      </c>
      <c r="N7" s="185">
        <f>IFERROR(_xll.qlIndexFixing(ONIndex1M,I7,TRUE,_xll.ohTrigger(RecalcTrigger,Trigger1M)),NA())</f>
        <v>-9.7670900531365845E-4</v>
      </c>
      <c r="O7" s="44">
        <f>IFERROR(_xll.qlIndexFixing(ONIndex3M,I7,TRUE,_xll.ohTrigger(RecalcTrigger,Trigger3M)),NA())</f>
        <v>-5.2351118783988682E-4</v>
      </c>
      <c r="P7" s="44">
        <f>IFERROR(_xll.qlIndexFixing(ONIndex6M,I7,TRUE,_xll.ohTrigger(RecalcTrigger,Trigger6M)),NA())</f>
        <v>2.7349286051858712E-4</v>
      </c>
      <c r="Q7" s="186">
        <f>IFERROR(_xll.qlIndexFixing(ONIndex1Y,I7,TRUE,_xll.ohTrigger(RecalcTrigger,Trigger1Y)),NA())</f>
        <v>1.5876848658979981E-3</v>
      </c>
    </row>
    <row r="8" spans="2:17" x14ac:dyDescent="0.2">
      <c r="B8" s="39" t="s">
        <v>17</v>
      </c>
      <c r="D8" s="42">
        <f>_xll.qlCalendarAdvance(Calendar,$D7,B8,"f",FALSE)</f>
        <v>42275</v>
      </c>
      <c r="E8" s="180">
        <f>_xll.qlInterestRateIndexValueDate(IndexON,D8)</f>
        <v>42275</v>
      </c>
      <c r="F8" s="196">
        <f>IFERROR(_xll.qlIndexFixing(IndexON,D8,TRUE,_xll.ohTrigger(RecalcTrigger,TriggerON)),NA())</f>
        <v>-1.4660279511558016E-3</v>
      </c>
      <c r="H8" s="42">
        <f>_xll.qlCalendarAdvance(Calendar,$H7,B8,"f",FALSE)</f>
        <v>42275</v>
      </c>
      <c r="I8" s="180">
        <f>_xll.qlInterestRateIndexValueDate(Index1M,$H8)</f>
        <v>42277</v>
      </c>
      <c r="J8" s="185">
        <f>IFERROR(_xll.qlIndexFixing(Index1M,$H8,TRUE,_xll.ohTrigger(RecalcTrigger,Trigger1M)),NA())</f>
        <v>-1.0493914983245034E-3</v>
      </c>
      <c r="K8" s="44">
        <f>IFERROR(_xll.qlIndexFixing(Index3M,H8,TRUE,_xll.ohTrigger(RecalcTrigger,Trigger3M)),NA())</f>
        <v>-4.5598945273238268E-4</v>
      </c>
      <c r="L8" s="44">
        <f>IFERROR(_xll.qlIndexFixing(Index6M,$H8,TRUE,_xll.ohTrigger(RecalcTrigger,Trigger6M)),NA())</f>
        <v>3.2866879500615575E-4</v>
      </c>
      <c r="M8" s="186">
        <f>IFERROR(_xll.qlIndexFixing(Index1Y,$H8,TRUE,_xll.ohTrigger(RecalcTrigger,Trigger1Y)),NA())</f>
        <v>1.4973533983201101E-3</v>
      </c>
      <c r="N8" s="185">
        <f>IFERROR(_xll.qlIndexFixing(ONIndex1M,I8,TRUE,_xll.ohTrigger(RecalcTrigger,Trigger1M)),NA())</f>
        <v>-1.0214368727901046E-3</v>
      </c>
      <c r="O8" s="44">
        <f>IFERROR(_xll.qlIndexFixing(ONIndex3M,I8,TRUE,_xll.ohTrigger(RecalcTrigger,Trigger3M)),NA())</f>
        <v>-5.2351042652887259E-4</v>
      </c>
      <c r="P8" s="44">
        <f>IFERROR(_xll.qlIndexFixing(ONIndex6M,I8,TRUE,_xll.ohTrigger(RecalcTrigger,Trigger6M)),NA())</f>
        <v>2.7373677226272264E-4</v>
      </c>
      <c r="Q8" s="186">
        <f>IFERROR(_xll.qlIndexFixing(ONIndex1Y,I8,TRUE,_xll.ohTrigger(RecalcTrigger,Trigger1Y)),NA())</f>
        <v>1.5876918679502694E-3</v>
      </c>
    </row>
    <row r="9" spans="2:17" x14ac:dyDescent="0.2">
      <c r="B9" s="39" t="s">
        <v>17</v>
      </c>
      <c r="D9" s="42">
        <f>_xll.qlCalendarAdvance(Calendar,$D8,B9,"f",FALSE)</f>
        <v>42276</v>
      </c>
      <c r="E9" s="180">
        <f>_xll.qlInterestRateIndexValueDate(IndexON,D9)</f>
        <v>42276</v>
      </c>
      <c r="F9" s="196">
        <f>IFERROR(_xll.qlIndexFixing(IndexON,D9,TRUE,_xll.ohTrigger(RecalcTrigger,TriggerON)),NA())</f>
        <v>-1.4744802838295712E-3</v>
      </c>
      <c r="H9" s="42">
        <f>_xll.qlCalendarAdvance(Calendar,$H8,B9,"f",FALSE)</f>
        <v>42276</v>
      </c>
      <c r="I9" s="180">
        <f>_xll.qlInterestRateIndexValueDate(Index1M,$H9)</f>
        <v>42278</v>
      </c>
      <c r="J9" s="185">
        <f>IFERROR(_xll.qlIndexFixing(Index1M,$H9,TRUE,_xll.ohTrigger(RecalcTrigger,Trigger1M)),NA())</f>
        <v>-1.0549607759606505E-3</v>
      </c>
      <c r="K9" s="44">
        <f>IFERROR(_xll.qlIndexFixing(Index3M,H9,TRUE,_xll.ohTrigger(RecalcTrigger,Trigger3M)),NA())</f>
        <v>-4.263476313029158E-4</v>
      </c>
      <c r="L9" s="44">
        <f>IFERROR(_xll.qlIndexFixing(Index6M,$H9,TRUE,_xll.ohTrigger(RecalcTrigger,Trigger6M)),NA())</f>
        <v>3.2653531460878014E-4</v>
      </c>
      <c r="M9" s="186">
        <f>IFERROR(_xll.qlIndexFixing(Index1Y,$H9,TRUE,_xll.ohTrigger(RecalcTrigger,Trigger1Y)),NA())</f>
        <v>1.4962930049810604E-3</v>
      </c>
      <c r="N9" s="185">
        <f>IFERROR(_xll.qlIndexFixing(ONIndex1M,I9,TRUE,_xll.ohTrigger(RecalcTrigger,Trigger1M)),NA())</f>
        <v>-1.0575115970912208E-3</v>
      </c>
      <c r="O9" s="44">
        <f>IFERROR(_xll.qlIndexFixing(ONIndex3M,I9,TRUE,_xll.ohTrigger(RecalcTrigger,Trigger3M)),NA())</f>
        <v>-5.2351118779991879E-4</v>
      </c>
      <c r="P9" s="44">
        <f>IFERROR(_xll.qlIndexFixing(ONIndex6M,I9,TRUE,_xll.ohTrigger(RecalcTrigger,Trigger6M)),NA())</f>
        <v>2.7402713378421595E-4</v>
      </c>
      <c r="Q9" s="186">
        <f>IFERROR(_xll.qlIndexFixing(ONIndex1Y,I9,TRUE,_xll.ohTrigger(RecalcTrigger,Trigger1Y)),NA())</f>
        <v>1.5876848658979981E-3</v>
      </c>
    </row>
    <row r="10" spans="2:17" x14ac:dyDescent="0.2">
      <c r="B10" s="39" t="s">
        <v>17</v>
      </c>
      <c r="D10" s="42">
        <f>_xll.qlCalendarAdvance(Calendar,$D9,B10,"f",FALSE)</f>
        <v>42277</v>
      </c>
      <c r="E10" s="180">
        <f>_xll.qlInterestRateIndexValueDate(IndexON,D10)</f>
        <v>42277</v>
      </c>
      <c r="F10" s="196">
        <f>IFERROR(_xll.qlIndexFixing(IndexON,D10,TRUE,_xll.ohTrigger(RecalcTrigger,TriggerON)),NA())</f>
        <v>-1.0189272140026517E-3</v>
      </c>
      <c r="H10" s="42">
        <f>_xll.qlCalendarAdvance(Calendar,$H9,B10,"f",FALSE)</f>
        <v>42277</v>
      </c>
      <c r="I10" s="180">
        <f>_xll.qlInterestRateIndexValueDate(Index1M,$H10)</f>
        <v>42279</v>
      </c>
      <c r="J10" s="185">
        <f>IFERROR(_xll.qlIndexFixing(Index1M,$H10,TRUE,_xll.ohTrigger(RecalcTrigger,Trigger1M)),NA())</f>
        <v>-1.0574878956761966E-3</v>
      </c>
      <c r="K10" s="44">
        <f>IFERROR(_xll.qlIndexFixing(Index3M,H10,TRUE,_xll.ohTrigger(RecalcTrigger,Trigger3M)),NA())</f>
        <v>-4.253145949377804E-4</v>
      </c>
      <c r="L10" s="44">
        <f>IFERROR(_xll.qlIndexFixing(Index6M,$H10,TRUE,_xll.ohTrigger(RecalcTrigger,Trigger6M)),NA())</f>
        <v>3.2657376400529867E-4</v>
      </c>
      <c r="M10" s="186">
        <f>IFERROR(_xll.qlIndexFixing(Index1Y,$H10,TRUE,_xll.ohTrigger(RecalcTrigger,Trigger1Y)),NA())</f>
        <v>1.4960373829593148E-3</v>
      </c>
      <c r="N10" s="185">
        <f>IFERROR(_xll.qlIndexFixing(ONIndex1M,I10,TRUE,_xll.ohTrigger(RecalcTrigger,Trigger1M)),NA())</f>
        <v>-1.0645782921203661E-3</v>
      </c>
      <c r="O10" s="44">
        <f>IFERROR(_xll.qlIndexFixing(ONIndex3M,I10,TRUE,_xll.ohTrigger(RecalcTrigger,Trigger3M)),NA())</f>
        <v>-5.2351118779991879E-4</v>
      </c>
      <c r="P10" s="44">
        <f>IFERROR(_xll.qlIndexFixing(ONIndex6M,I10,TRUE,_xll.ohTrigger(RecalcTrigger,Trigger6M)),NA())</f>
        <v>2.7419585170385119E-4</v>
      </c>
      <c r="Q10" s="186">
        <f>IFERROR(_xll.qlIndexFixing(ONIndex1Y,I10,TRUE,_xll.ohTrigger(RecalcTrigger,Trigger1Y)),NA())</f>
        <v>1.5876848658979981E-3</v>
      </c>
    </row>
    <row r="11" spans="2:17" x14ac:dyDescent="0.2">
      <c r="B11" s="39" t="s">
        <v>17</v>
      </c>
      <c r="D11" s="42">
        <f>_xll.qlCalendarAdvance(Calendar,$D10,B11,"f",FALSE)</f>
        <v>42278</v>
      </c>
      <c r="E11" s="180">
        <f>_xll.qlInterestRateIndexValueDate(IndexON,D11)</f>
        <v>42278</v>
      </c>
      <c r="F11" s="196">
        <f>IFERROR(_xll.qlIndexFixing(IndexON,D11,TRUE,_xll.ohTrigger(RecalcTrigger,TriggerON)),NA())</f>
        <v>-1.4244060991908114E-3</v>
      </c>
      <c r="H11" s="42">
        <f>_xll.qlCalendarAdvance(Calendar,$H10,B11,"f",FALSE)</f>
        <v>42278</v>
      </c>
      <c r="I11" s="180">
        <f>_xll.qlInterestRateIndexValueDate(Index1M,$H11)</f>
        <v>42282</v>
      </c>
      <c r="J11" s="185">
        <f>IFERROR(_xll.qlIndexFixing(Index1M,$H11,TRUE,_xll.ohTrigger(RecalcTrigger,Trigger1M)),NA())</f>
        <v>-1.06340052135558E-3</v>
      </c>
      <c r="K11" s="44">
        <f>IFERROR(_xll.qlIndexFixing(Index3M,H11,TRUE,_xll.ohTrigger(RecalcTrigger,Trigger3M)),NA())</f>
        <v>-4.2251161471148444E-4</v>
      </c>
      <c r="L11" s="44">
        <f>IFERROR(_xll.qlIndexFixing(Index6M,$H11,TRUE,_xll.ohTrigger(RecalcTrigger,Trigger6M)),NA())</f>
        <v>3.2733659166397878E-4</v>
      </c>
      <c r="M11" s="186">
        <f>IFERROR(_xll.qlIndexFixing(Index1Y,$H11,TRUE,_xll.ohTrigger(RecalcTrigger,Trigger1Y)),NA())</f>
        <v>1.4947759209589496E-3</v>
      </c>
      <c r="N11" s="185">
        <f>IFERROR(_xll.qlIndexFixing(ONIndex1M,I11,TRUE,_xll.ohTrigger(RecalcTrigger,Trigger1M)),NA())</f>
        <v>-1.0610796071386375E-3</v>
      </c>
      <c r="O11" s="44">
        <f>IFERROR(_xll.qlIndexFixing(ONIndex3M,I11,TRUE,_xll.ohTrigger(RecalcTrigger,Trigger3M)),NA())</f>
        <v>-5.2351118779991879E-4</v>
      </c>
      <c r="P11" s="44">
        <f>IFERROR(_xll.qlIndexFixing(ONIndex6M,I11,TRUE,_xll.ohTrigger(RecalcTrigger,Trigger6M)),NA())</f>
        <v>2.7437862933687995E-4</v>
      </c>
      <c r="Q11" s="186">
        <f>IFERROR(_xll.qlIndexFixing(ONIndex1Y,I11,TRUE,_xll.ohTrigger(RecalcTrigger,Trigger1Y)),NA())</f>
        <v>1.587684865818062E-3</v>
      </c>
    </row>
    <row r="12" spans="2:17" x14ac:dyDescent="0.2">
      <c r="B12" s="39" t="s">
        <v>17</v>
      </c>
      <c r="D12" s="42">
        <f>_xll.qlCalendarAdvance(Calendar,$D11,B12,"f",FALSE)</f>
        <v>42279</v>
      </c>
      <c r="E12" s="180">
        <f>_xll.qlInterestRateIndexValueDate(IndexON,D12)</f>
        <v>42279</v>
      </c>
      <c r="F12" s="196">
        <f>IFERROR(_xll.qlIndexFixing(IndexON,D12,TRUE,_xll.ohTrigger(RecalcTrigger,TriggerON)),NA())</f>
        <v>-1.4148321940155029E-3</v>
      </c>
      <c r="H12" s="42">
        <f>_xll.qlCalendarAdvance(Calendar,$H11,B12,"f",FALSE)</f>
        <v>42279</v>
      </c>
      <c r="I12" s="180">
        <f>_xll.qlInterestRateIndexValueDate(Index1M,$H12)</f>
        <v>42283</v>
      </c>
      <c r="J12" s="185">
        <f>IFERROR(_xll.qlIndexFixing(Index1M,$H12,TRUE,_xll.ohTrigger(RecalcTrigger,Trigger1M)),NA())</f>
        <v>-1.0642474501433262E-3</v>
      </c>
      <c r="K12" s="44">
        <f>IFERROR(_xll.qlIndexFixing(Index3M,H12,TRUE,_xll.ohTrigger(RecalcTrigger,Trigger3M)),NA())</f>
        <v>-4.2184245974873991E-4</v>
      </c>
      <c r="L12" s="44">
        <f>IFERROR(_xll.qlIndexFixing(Index6M,$H12,TRUE,_xll.ohTrigger(RecalcTrigger,Trigger6M)),NA())</f>
        <v>3.2751255742834276E-4</v>
      </c>
      <c r="M12" s="186">
        <f>IFERROR(_xll.qlIndexFixing(Index1Y,$H12,TRUE,_xll.ohTrigger(RecalcTrigger,Trigger1Y)),NA())</f>
        <v>1.4942918594963422E-3</v>
      </c>
      <c r="N12" s="185">
        <f>IFERROR(_xll.qlIndexFixing(ONIndex1M,I12,TRUE,_xll.ohTrigger(RecalcTrigger,Trigger1M)),NA())</f>
        <v>-1.0526016500023161E-3</v>
      </c>
      <c r="O12" s="44">
        <f>IFERROR(_xll.qlIndexFixing(ONIndex3M,I12,TRUE,_xll.ohTrigger(RecalcTrigger,Trigger3M)),NA())</f>
        <v>-5.2351118771998273E-4</v>
      </c>
      <c r="P12" s="44">
        <f>IFERROR(_xll.qlIndexFixing(ONIndex6M,I12,TRUE,_xll.ohTrigger(RecalcTrigger,Trigger6M)),NA())</f>
        <v>2.7457546684317435E-4</v>
      </c>
      <c r="Q12" s="186">
        <f>IFERROR(_xll.qlIndexFixing(ONIndex1Y,I12,TRUE,_xll.ohTrigger(RecalcTrigger,Trigger1Y)),NA())</f>
        <v>1.5876848658979981E-3</v>
      </c>
    </row>
    <row r="13" spans="2:17" x14ac:dyDescent="0.2">
      <c r="B13" s="39" t="s">
        <v>17</v>
      </c>
      <c r="D13" s="42">
        <f>_xll.qlCalendarAdvance(Calendar,$D12,B13,"f",FALSE)</f>
        <v>42282</v>
      </c>
      <c r="E13" s="180">
        <f>_xll.qlInterestRateIndexValueDate(IndexON,D13)</f>
        <v>42282</v>
      </c>
      <c r="F13" s="196">
        <f>IFERROR(_xll.qlIndexFixing(IndexON,D13,TRUE,_xll.ohTrigger(RecalcTrigger,TriggerON)),NA())</f>
        <v>-1.4040881325216858E-3</v>
      </c>
      <c r="H13" s="42">
        <f>_xll.qlCalendarAdvance(Calendar,$H12,B13,"f",FALSE)</f>
        <v>42282</v>
      </c>
      <c r="I13" s="180">
        <f>_xll.qlInterestRateIndexValueDate(Index1M,$H13)</f>
        <v>42284</v>
      </c>
      <c r="J13" s="185">
        <f>IFERROR(_xll.qlIndexFixing(Index1M,$H13,TRUE,_xll.ohTrigger(RecalcTrigger,Trigger1M)),NA())</f>
        <v>-1.0661578381101287E-3</v>
      </c>
      <c r="K13" s="44">
        <f>IFERROR(_xll.qlIndexFixing(Index3M,H13,TRUE,_xll.ohTrigger(RecalcTrigger,Trigger3M)),NA())</f>
        <v>-4.2117368364598216E-4</v>
      </c>
      <c r="L13" s="44">
        <f>IFERROR(_xll.qlIndexFixing(Index6M,$H13,TRUE,_xll.ohTrigger(RecalcTrigger,Trigger6M)),NA())</f>
        <v>3.2767994058529513E-4</v>
      </c>
      <c r="M13" s="186">
        <f>IFERROR(_xll.qlIndexFixing(Index1Y,$H13,TRUE,_xll.ohTrigger(RecalcTrigger,Trigger1Y)),NA())</f>
        <v>1.4938221296566178E-3</v>
      </c>
      <c r="N13" s="185">
        <f>IFERROR(_xll.qlIndexFixing(ONIndex1M,I13,TRUE,_xll.ohTrigger(RecalcTrigger,Trigger1M)),NA())</f>
        <v>-1.0426386277018196E-3</v>
      </c>
      <c r="O13" s="44">
        <f>IFERROR(_xll.qlIndexFixing(ONIndex3M,I13,TRUE,_xll.ohTrigger(RecalcTrigger,Trigger3M)),NA())</f>
        <v>-5.2351042652887259E-4</v>
      </c>
      <c r="P13" s="44">
        <f>IFERROR(_xll.qlIndexFixing(ONIndex6M,I13,TRUE,_xll.ohTrigger(RecalcTrigger,Trigger6M)),NA())</f>
        <v>2.7501621811865107E-4</v>
      </c>
      <c r="Q13" s="186">
        <f>IFERROR(_xll.qlIndexFixing(ONIndex1Y,I13,TRUE,_xll.ohTrigger(RecalcTrigger,Trigger1Y)),NA())</f>
        <v>1.587691867923624E-3</v>
      </c>
    </row>
    <row r="14" spans="2:17" x14ac:dyDescent="0.2">
      <c r="B14" s="39" t="s">
        <v>17</v>
      </c>
      <c r="D14" s="42">
        <f>_xll.qlCalendarAdvance(Calendar,$D13,B14,"f",FALSE)</f>
        <v>42283</v>
      </c>
      <c r="E14" s="180">
        <f>_xll.qlInterestRateIndexValueDate(IndexON,D14)</f>
        <v>42283</v>
      </c>
      <c r="F14" s="196">
        <f>IFERROR(_xll.qlIndexFixing(IndexON,D14,TRUE,_xll.ohTrigger(RecalcTrigger,TriggerON)),NA())</f>
        <v>-1.3998945985216338E-3</v>
      </c>
      <c r="H14" s="42">
        <f>_xll.qlCalendarAdvance(Calendar,$H13,B14,"f",FALSE)</f>
        <v>42283</v>
      </c>
      <c r="I14" s="180">
        <f>_xll.qlInterestRateIndexValueDate(Index1M,$H14)</f>
        <v>42285</v>
      </c>
      <c r="J14" s="185">
        <f>IFERROR(_xll.qlIndexFixing(Index1M,$H14,TRUE,_xll.ohTrigger(RecalcTrigger,Trigger1M)),NA())</f>
        <v>-1.0663196757451643E-3</v>
      </c>
      <c r="K14" s="44">
        <f>IFERROR(_xll.qlIndexFixing(Index3M,H14,TRUE,_xll.ohTrigger(RecalcTrigger,Trigger3M)),NA())</f>
        <v>-4.205053093856968E-4</v>
      </c>
      <c r="L14" s="44">
        <f>IFERROR(_xll.qlIndexFixing(Index6M,$H14,TRUE,_xll.ohTrigger(RecalcTrigger,Trigger6M)),NA())</f>
        <v>3.2783932053191261E-4</v>
      </c>
      <c r="M14" s="186">
        <f>IFERROR(_xll.qlIndexFixing(Index1Y,$H14,TRUE,_xll.ohTrigger(RecalcTrigger,Trigger1Y)),NA())</f>
        <v>1.4930461912434105E-3</v>
      </c>
      <c r="N14" s="185">
        <f>IFERROR(_xll.qlIndexFixing(ONIndex1M,I14,TRUE,_xll.ohTrigger(RecalcTrigger,Trigger1M)),NA())</f>
        <v>-1.0354458923877985E-3</v>
      </c>
      <c r="O14" s="44">
        <f>IFERROR(_xll.qlIndexFixing(ONIndex3M,I14,TRUE,_xll.ohTrigger(RecalcTrigger,Trigger3M)),NA())</f>
        <v>-5.2351118783988682E-4</v>
      </c>
      <c r="P14" s="44">
        <f>IFERROR(_xll.qlIndexFixing(ONIndex6M,I14,TRUE,_xll.ohTrigger(RecalcTrigger,Trigger6M)),NA())</f>
        <v>2.755034152812641E-4</v>
      </c>
      <c r="Q14" s="186">
        <f>IFERROR(_xll.qlIndexFixing(ONIndex1Y,I14,TRUE,_xll.ohTrigger(RecalcTrigger,Trigger1Y)),NA())</f>
        <v>1.5876848658979981E-3</v>
      </c>
    </row>
    <row r="15" spans="2:17" x14ac:dyDescent="0.2">
      <c r="B15" s="39" t="s">
        <v>17</v>
      </c>
      <c r="D15" s="42">
        <f>_xll.qlCalendarAdvance(Calendar,$D14,B15,"f",FALSE)</f>
        <v>42284</v>
      </c>
      <c r="E15" s="180">
        <f>_xll.qlInterestRateIndexValueDate(IndexON,D15)</f>
        <v>42284</v>
      </c>
      <c r="F15" s="196">
        <f>IFERROR(_xll.qlIndexFixing(IndexON,D15,TRUE,_xll.ohTrigger(RecalcTrigger,TriggerON)),NA())</f>
        <v>-1.3974729802157526E-3</v>
      </c>
      <c r="H15" s="42">
        <f>_xll.qlCalendarAdvance(Calendar,$H14,B15,"f",FALSE)</f>
        <v>42284</v>
      </c>
      <c r="I15" s="180">
        <f>_xll.qlInterestRateIndexValueDate(Index1M,$H15)</f>
        <v>42286</v>
      </c>
      <c r="J15" s="185">
        <f>IFERROR(_xll.qlIndexFixing(Index1M,$H15,TRUE,_xll.ohTrigger(RecalcTrigger,Trigger1M)),NA())</f>
        <v>-1.0667653118121639E-3</v>
      </c>
      <c r="K15" s="44">
        <f>IFERROR(_xll.qlIndexFixing(Index3M,H15,TRUE,_xll.ohTrigger(RecalcTrigger,Trigger3M)),NA())</f>
        <v>-4.2073584708414701E-4</v>
      </c>
      <c r="L15" s="44">
        <f>IFERROR(_xll.qlIndexFixing(Index6M,$H15,TRUE,_xll.ohTrigger(RecalcTrigger,Trigger6M)),NA())</f>
        <v>3.2769869007240706E-4</v>
      </c>
      <c r="M15" s="186">
        <f>IFERROR(_xll.qlIndexFixing(Index1Y,$H15,TRUE,_xll.ohTrigger(RecalcTrigger,Trigger1Y)),NA())</f>
        <v>1.4927817366759625E-3</v>
      </c>
      <c r="N15" s="185">
        <f>IFERROR(_xll.qlIndexFixing(ONIndex1M,I15,TRUE,_xll.ohTrigger(RecalcTrigger,Trigger1M)),NA())</f>
        <v>-1.0347301502022788E-3</v>
      </c>
      <c r="O15" s="44">
        <f>IFERROR(_xll.qlIndexFixing(ONIndex3M,I15,TRUE,_xll.ohTrigger(RecalcTrigger,Trigger3M)),NA())</f>
        <v>-5.2351118783988682E-4</v>
      </c>
      <c r="P15" s="44">
        <f>IFERROR(_xll.qlIndexFixing(ONIndex6M,I15,TRUE,_xll.ohTrigger(RecalcTrigger,Trigger6M)),NA())</f>
        <v>2.7577055183414245E-4</v>
      </c>
      <c r="Q15" s="186">
        <f>IFERROR(_xll.qlIndexFixing(ONIndex1Y,I15,TRUE,_xll.ohTrigger(RecalcTrigger,Trigger1Y)),NA())</f>
        <v>1.5876848658979981E-3</v>
      </c>
    </row>
    <row r="16" spans="2:17" x14ac:dyDescent="0.2">
      <c r="B16" s="39" t="s">
        <v>17</v>
      </c>
      <c r="D16" s="42">
        <f>_xll.qlCalendarAdvance(Calendar,$D15,B16,"f",FALSE)</f>
        <v>42285</v>
      </c>
      <c r="E16" s="180">
        <f>_xll.qlInterestRateIndexValueDate(IndexON,D16)</f>
        <v>42285</v>
      </c>
      <c r="F16" s="196">
        <f>IFERROR(_xll.qlIndexFixing(IndexON,D16,TRUE,_xll.ohTrigger(RecalcTrigger,TriggerON)),NA())</f>
        <v>-1.3983086215718643E-3</v>
      </c>
      <c r="H16" s="42">
        <f>_xll.qlCalendarAdvance(Calendar,$H15,B16,"f",FALSE)</f>
        <v>42285</v>
      </c>
      <c r="I16" s="180">
        <f>_xll.qlInterestRateIndexValueDate(Index1M,$H16)</f>
        <v>42289</v>
      </c>
      <c r="J16" s="185">
        <f>IFERROR(_xll.qlIndexFixing(Index1M,$H16,TRUE,_xll.ohTrigger(RecalcTrigger,Trigger1M)),NA())</f>
        <v>-1.0712429240583039E-3</v>
      </c>
      <c r="K16" s="44">
        <f>IFERROR(_xll.qlIndexFixing(Index3M,H16,TRUE,_xll.ohTrigger(RecalcTrigger,Trigger3M)),NA())</f>
        <v>-4.1783628692699902E-4</v>
      </c>
      <c r="L16" s="44">
        <f>IFERROR(_xll.qlIndexFixing(Index6M,$H16,TRUE,_xll.ohTrigger(RecalcTrigger,Trigger6M)),NA())</f>
        <v>3.2840839617273077E-4</v>
      </c>
      <c r="M16" s="186">
        <f>IFERROR(_xll.qlIndexFixing(Index1Y,$H16,TRUE,_xll.ohTrigger(RecalcTrigger,Trigger1Y)),NA())</f>
        <v>1.4917479843532388E-3</v>
      </c>
      <c r="N16" s="185">
        <f>IFERROR(_xll.qlIndexFixing(ONIndex1M,I16,TRUE,_xll.ohTrigger(RecalcTrigger,Trigger1M)),NA())</f>
        <v>-1.0366436962039316E-3</v>
      </c>
      <c r="O16" s="44">
        <f>IFERROR(_xll.qlIndexFixing(ONIndex3M,I16,TRUE,_xll.ohTrigger(RecalcTrigger,Trigger3M)),NA())</f>
        <v>-5.2351118775995076E-4</v>
      </c>
      <c r="P16" s="44">
        <f>IFERROR(_xll.qlIndexFixing(ONIndex6M,I16,TRUE,_xll.ohTrigger(RecalcTrigger,Trigger6M)),NA())</f>
        <v>2.760517483402225E-4</v>
      </c>
      <c r="Q16" s="186">
        <f>IFERROR(_xll.qlIndexFixing(ONIndex1Y,I16,TRUE,_xll.ohTrigger(RecalcTrigger,Trigger1Y)),NA())</f>
        <v>1.587684865818062E-3</v>
      </c>
    </row>
    <row r="17" spans="2:17" x14ac:dyDescent="0.2">
      <c r="B17" s="39" t="s">
        <v>17</v>
      </c>
      <c r="D17" s="42">
        <f>_xll.qlCalendarAdvance(Calendar,$D16,B17,"f",FALSE)</f>
        <v>42286</v>
      </c>
      <c r="E17" s="180">
        <f>_xll.qlInterestRateIndexValueDate(IndexON,D17)</f>
        <v>42286</v>
      </c>
      <c r="F17" s="196">
        <f>IFERROR(_xll.qlIndexFixing(IndexON,D17,TRUE,_xll.ohTrigger(RecalcTrigger,TriggerON)),NA())</f>
        <v>-1.4049367064128404E-3</v>
      </c>
      <c r="H17" s="42">
        <f>_xll.qlCalendarAdvance(Calendar,$H16,B17,"f",FALSE)</f>
        <v>42286</v>
      </c>
      <c r="I17" s="180">
        <f>_xll.qlInterestRateIndexValueDate(Index1M,$H17)</f>
        <v>42290</v>
      </c>
      <c r="J17" s="185">
        <f>IFERROR(_xll.qlIndexFixing(Index1M,$H17,TRUE,_xll.ohTrigger(RecalcTrigger,Trigger1M)),NA())</f>
        <v>-1.0730682334806232E-3</v>
      </c>
      <c r="K17" s="44">
        <f>IFERROR(_xll.qlIndexFixing(Index3M,H17,TRUE,_xll.ohTrigger(RecalcTrigger,Trigger3M)),NA())</f>
        <v>-4.1717026311307296E-4</v>
      </c>
      <c r="L17" s="44">
        <f>IFERROR(_xll.qlIndexFixing(Index6M,$H17,TRUE,_xll.ohTrigger(RecalcTrigger,Trigger6M)),NA())</f>
        <v>3.285364510356191E-4</v>
      </c>
      <c r="M17" s="186">
        <f>IFERROR(_xll.qlIndexFixing(Index1Y,$H17,TRUE,_xll.ohTrigger(RecalcTrigger,Trigger1Y)),NA())</f>
        <v>1.4914001920227845E-3</v>
      </c>
      <c r="N17" s="185">
        <f>IFERROR(_xll.qlIndexFixing(ONIndex1M,I17,TRUE,_xll.ohTrigger(RecalcTrigger,Trigger1M)),NA())</f>
        <v>-1.0411697515344542E-3</v>
      </c>
      <c r="O17" s="44">
        <f>IFERROR(_xll.qlIndexFixing(ONIndex3M,I17,TRUE,_xll.ohTrigger(RecalcTrigger,Trigger3M)),NA())</f>
        <v>-5.2351118783988682E-4</v>
      </c>
      <c r="P17" s="44">
        <f>IFERROR(_xll.qlIndexFixing(ONIndex6M,I17,TRUE,_xll.ohTrigger(RecalcTrigger,Trigger6M)),NA())</f>
        <v>2.7634700463963213E-4</v>
      </c>
      <c r="Q17" s="186">
        <f>IFERROR(_xll.qlIndexFixing(ONIndex1Y,I17,TRUE,_xll.ohTrigger(RecalcTrigger,Trigger1Y)),NA())</f>
        <v>1.587684865818062E-3</v>
      </c>
    </row>
    <row r="18" spans="2:17" x14ac:dyDescent="0.2">
      <c r="B18" s="39" t="s">
        <v>17</v>
      </c>
      <c r="D18" s="42">
        <f>_xll.qlCalendarAdvance(Calendar,$D17,B18,"f",FALSE)</f>
        <v>42289</v>
      </c>
      <c r="E18" s="180">
        <f>_xll.qlInterestRateIndexValueDate(IndexON,D18)</f>
        <v>42289</v>
      </c>
      <c r="F18" s="196">
        <f>IFERROR(_xll.qlIndexFixing(IndexON,D18,TRUE,_xll.ohTrigger(RecalcTrigger,TriggerON)),NA())</f>
        <v>-1.4135732648412613E-3</v>
      </c>
      <c r="H18" s="42">
        <f>_xll.qlCalendarAdvance(Calendar,$H17,B18,"f",FALSE)</f>
        <v>42289</v>
      </c>
      <c r="I18" s="180">
        <f>_xll.qlInterestRateIndexValueDate(Index1M,$H18)</f>
        <v>42291</v>
      </c>
      <c r="J18" s="185">
        <f>IFERROR(_xll.qlIndexFixing(Index1M,$H18,TRUE,_xll.ohTrigger(RecalcTrigger,Trigger1M)),NA())</f>
        <v>-1.0763229622162192E-3</v>
      </c>
      <c r="K18" s="44">
        <f>IFERROR(_xll.qlIndexFixing(Index3M,H18,TRUE,_xll.ohTrigger(RecalcTrigger,Trigger3M)),NA())</f>
        <v>-4.1650477692865297E-4</v>
      </c>
      <c r="L18" s="44">
        <f>IFERROR(_xll.qlIndexFixing(Index6M,$H18,TRUE,_xll.ohTrigger(RecalcTrigger,Trigger6M)),NA())</f>
        <v>3.2865997907674847E-4</v>
      </c>
      <c r="M18" s="186">
        <f>IFERROR(_xll.qlIndexFixing(Index1Y,$H18,TRUE,_xll.ohTrigger(RecalcTrigger,Trigger1Y)),NA())</f>
        <v>1.4910788672695312E-3</v>
      </c>
      <c r="N18" s="185">
        <f>IFERROR(_xll.qlIndexFixing(ONIndex1M,I18,TRUE,_xll.ohTrigger(RecalcTrigger,Trigger1M)),NA())</f>
        <v>-1.0510867460133966E-3</v>
      </c>
      <c r="O18" s="44">
        <f>IFERROR(_xll.qlIndexFixing(ONIndex3M,I18,TRUE,_xll.ohTrigger(RecalcTrigger,Trigger3M)),NA())</f>
        <v>-5.2351042652887259E-4</v>
      </c>
      <c r="P18" s="44">
        <f>IFERROR(_xll.qlIndexFixing(ONIndex6M,I18,TRUE,_xll.ohTrigger(RecalcTrigger,Trigger6M)),NA())</f>
        <v>2.7698459640568274E-4</v>
      </c>
      <c r="Q18" s="186">
        <f>IFERROR(_xll.qlIndexFixing(ONIndex1Y,I18,TRUE,_xll.ohTrigger(RecalcTrigger,Trigger1Y)),NA())</f>
        <v>1.5876918679502694E-3</v>
      </c>
    </row>
    <row r="19" spans="2:17" x14ac:dyDescent="0.2">
      <c r="B19" s="39" t="s">
        <v>17</v>
      </c>
      <c r="D19" s="42">
        <f>_xll.qlCalendarAdvance(Calendar,$D18,B19,"f",FALSE)</f>
        <v>42290</v>
      </c>
      <c r="E19" s="180">
        <f>_xll.qlInterestRateIndexValueDate(IndexON,D19)</f>
        <v>42290</v>
      </c>
      <c r="F19" s="196">
        <f>IFERROR(_xll.qlIndexFixing(IndexON,D19,TRUE,_xll.ohTrigger(RecalcTrigger,TriggerON)),NA())</f>
        <v>-1.418946746301053E-3</v>
      </c>
      <c r="H19" s="42">
        <f>_xll.qlCalendarAdvance(Calendar,$H18,B19,"f",FALSE)</f>
        <v>42290</v>
      </c>
      <c r="I19" s="180">
        <f>_xll.qlInterestRateIndexValueDate(Index1M,$H19)</f>
        <v>42292</v>
      </c>
      <c r="J19" s="185">
        <f>IFERROR(_xll.qlIndexFixing(Index1M,$H19,TRUE,_xll.ohTrigger(RecalcTrigger,Trigger1M)),NA())</f>
        <v>-1.0775660422007727E-3</v>
      </c>
      <c r="K19" s="44">
        <f>IFERROR(_xll.qlIndexFixing(Index3M,H19,TRUE,_xll.ohTrigger(RecalcTrigger,Trigger3M)),NA())</f>
        <v>-4.1583985065374312E-4</v>
      </c>
      <c r="L19" s="44">
        <f>IFERROR(_xll.qlIndexFixing(Index6M,$H19,TRUE,_xll.ohTrigger(RecalcTrigger,Trigger6M)),NA())</f>
        <v>3.2877955969450604E-4</v>
      </c>
      <c r="M19" s="186">
        <f>IFERROR(_xll.qlIndexFixing(Index1Y,$H19,TRUE,_xll.ohTrigger(RecalcTrigger,Trigger1Y)),NA())</f>
        <v>1.4908341779825891E-3</v>
      </c>
      <c r="N19" s="185">
        <f>IFERROR(_xll.qlIndexFixing(ONIndex1M,I19,TRUE,_xll.ohTrigger(RecalcTrigger,Trigger1M)),NA())</f>
        <v>-1.0603921568419494E-3</v>
      </c>
      <c r="O19" s="44">
        <f>IFERROR(_xll.qlIndexFixing(ONIndex3M,I19,TRUE,_xll.ohTrigger(RecalcTrigger,Trigger3M)),NA())</f>
        <v>-5.2351118771998273E-4</v>
      </c>
      <c r="P19" s="44">
        <f>IFERROR(_xll.qlIndexFixing(ONIndex6M,I19,TRUE,_xll.ohTrigger(RecalcTrigger,Trigger6M)),NA())</f>
        <v>2.7766862809031068E-4</v>
      </c>
      <c r="Q19" s="186">
        <f>IFERROR(_xll.qlIndexFixing(ONIndex1Y,I19,TRUE,_xll.ohTrigger(RecalcTrigger,Trigger1Y)),NA())</f>
        <v>1.5876848658979981E-3</v>
      </c>
    </row>
    <row r="20" spans="2:17" x14ac:dyDescent="0.2">
      <c r="B20" s="39" t="s">
        <v>17</v>
      </c>
      <c r="D20" s="42">
        <f>_xll.qlCalendarAdvance(Calendar,$D19,B20,"f",FALSE)</f>
        <v>42291</v>
      </c>
      <c r="E20" s="180">
        <f>_xll.qlInterestRateIndexValueDate(IndexON,D20)</f>
        <v>42291</v>
      </c>
      <c r="F20" s="196">
        <f>IFERROR(_xll.qlIndexFixing(IndexON,D20,TRUE,_xll.ohTrigger(RecalcTrigger,TriggerON)),NA())</f>
        <v>-1.424990507752355E-3</v>
      </c>
      <c r="H20" s="42">
        <f>_xll.qlCalendarAdvance(Calendar,$H19,B20,"f",FALSE)</f>
        <v>42291</v>
      </c>
      <c r="I20" s="180">
        <f>_xll.qlInterestRateIndexValueDate(Index1M,$H20)</f>
        <v>42293</v>
      </c>
      <c r="J20" s="185">
        <f>IFERROR(_xll.qlIndexFixing(Index1M,$H20,TRUE,_xll.ohTrigger(RecalcTrigger,Trigger1M)),NA())</f>
        <v>-1.0787432359666265E-3</v>
      </c>
      <c r="K20" s="44">
        <f>IFERROR(_xll.qlIndexFixing(Index3M,H20,TRUE,_xll.ohTrigger(RecalcTrigger,Trigger3M)),NA())</f>
        <v>-4.1618071185938707E-4</v>
      </c>
      <c r="L20" s="44">
        <f>IFERROR(_xll.qlIndexFixing(Index6M,$H20,TRUE,_xll.ohTrigger(RecalcTrigger,Trigger6M)),NA())</f>
        <v>3.2855548144668798E-4</v>
      </c>
      <c r="M20" s="186">
        <f>IFERROR(_xll.qlIndexFixing(Index1Y,$H20,TRUE,_xll.ohTrigger(RecalcTrigger,Trigger1Y)),NA())</f>
        <v>1.4905637059133084E-3</v>
      </c>
      <c r="N20" s="185">
        <f>IFERROR(_xll.qlIndexFixing(ONIndex1M,I20,TRUE,_xll.ohTrigger(RecalcTrigger,Trigger1M)),NA())</f>
        <v>-1.0645523423580272E-3</v>
      </c>
      <c r="O20" s="44">
        <f>IFERROR(_xll.qlIndexFixing(ONIndex3M,I20,TRUE,_xll.ohTrigger(RecalcTrigger,Trigger3M)),NA())</f>
        <v>-5.2351118787985484E-4</v>
      </c>
      <c r="P20" s="44">
        <f>IFERROR(_xll.qlIndexFixing(ONIndex6M,I20,TRUE,_xll.ohTrigger(RecalcTrigger,Trigger6M)),NA())</f>
        <v>2.7803418343630426E-4</v>
      </c>
      <c r="Q20" s="186">
        <f>IFERROR(_xll.qlIndexFixing(ONIndex1Y,I20,TRUE,_xll.ohTrigger(RecalcTrigger,Trigger1Y)),NA())</f>
        <v>1.5876848658979981E-3</v>
      </c>
    </row>
    <row r="21" spans="2:17" x14ac:dyDescent="0.2">
      <c r="B21" s="39" t="s">
        <v>17</v>
      </c>
      <c r="D21" s="42">
        <f>_xll.qlCalendarAdvance(Calendar,$D20,B21,"f",FALSE)</f>
        <v>42292</v>
      </c>
      <c r="E21" s="180">
        <f>_xll.qlInterestRateIndexValueDate(IndexON,D21)</f>
        <v>42292</v>
      </c>
      <c r="F21" s="196">
        <f>IFERROR(_xll.qlIndexFixing(IndexON,D21,TRUE,_xll.ohTrigger(RecalcTrigger,TriggerON)),NA())</f>
        <v>-1.427168725838257E-3</v>
      </c>
      <c r="H21" s="42">
        <f>_xll.qlCalendarAdvance(Calendar,$H20,B21,"f",FALSE)</f>
        <v>42292</v>
      </c>
      <c r="I21" s="180">
        <f>_xll.qlInterestRateIndexValueDate(Index1M,$H21)</f>
        <v>42296</v>
      </c>
      <c r="J21" s="185">
        <f>IFERROR(_xll.qlIndexFixing(Index1M,$H21,TRUE,_xll.ohTrigger(RecalcTrigger,Trigger1M)),NA())</f>
        <v>-1.0838783642775872E-3</v>
      </c>
      <c r="K21" s="44">
        <f>IFERROR(_xll.qlIndexFixing(Index3M,H21,TRUE,_xll.ohTrigger(RecalcTrigger,Trigger3M)),NA())</f>
        <v>-4.1318618668170168E-4</v>
      </c>
      <c r="L21" s="44">
        <f>IFERROR(_xll.qlIndexFixing(Index6M,$H21,TRUE,_xll.ohTrigger(RecalcTrigger,Trigger6M)),NA())</f>
        <v>3.2922999591091944E-4</v>
      </c>
      <c r="M21" s="186">
        <f>IFERROR(_xll.qlIndexFixing(Index1Y,$H21,TRUE,_xll.ohTrigger(RecalcTrigger,Trigger1Y)),NA())</f>
        <v>1.4899328126550433E-3</v>
      </c>
      <c r="N21" s="185">
        <f>IFERROR(_xll.qlIndexFixing(ONIndex1M,I21,TRUE,_xll.ohTrigger(RecalcTrigger,Trigger1M)),NA())</f>
        <v>-1.0683086615737025E-3</v>
      </c>
      <c r="O21" s="44">
        <f>IFERROR(_xll.qlIndexFixing(ONIndex3M,I21,TRUE,_xll.ohTrigger(RecalcTrigger,Trigger3M)),NA())</f>
        <v>-5.2351118779991879E-4</v>
      </c>
      <c r="P21" s="44">
        <f>IFERROR(_xll.qlIndexFixing(ONIndex6M,I21,TRUE,_xll.ohTrigger(RecalcTrigger,Trigger6M)),NA())</f>
        <v>2.7841379873549954E-4</v>
      </c>
      <c r="Q21" s="186">
        <f>IFERROR(_xll.qlIndexFixing(ONIndex1Y,I21,TRUE,_xll.ohTrigger(RecalcTrigger,Trigger1Y)),NA())</f>
        <v>1.5876848658979981E-3</v>
      </c>
    </row>
    <row r="22" spans="2:17" x14ac:dyDescent="0.2">
      <c r="B22" s="39" t="s">
        <v>17</v>
      </c>
      <c r="D22" s="42">
        <f>_xll.qlCalendarAdvance(Calendar,$D21,B22,"f",FALSE)</f>
        <v>42293</v>
      </c>
      <c r="E22" s="180">
        <f>_xll.qlInterestRateIndexValueDate(IndexON,D22)</f>
        <v>42293</v>
      </c>
      <c r="F22" s="196">
        <f>IFERROR(_xll.qlIndexFixing(IndexON,D22,TRUE,_xll.ohTrigger(RecalcTrigger,TriggerON)),NA())</f>
        <v>-1.4228841387264879E-3</v>
      </c>
      <c r="H22" s="42">
        <f>_xll.qlCalendarAdvance(Calendar,$H21,B22,"f",FALSE)</f>
        <v>42293</v>
      </c>
      <c r="I22" s="180">
        <f>_xll.qlInterestRateIndexValueDate(Index1M,$H22)</f>
        <v>42297</v>
      </c>
      <c r="J22" s="185">
        <f>IFERROR(_xll.qlIndexFixing(Index1M,$H22,TRUE,_xll.ohTrigger(RecalcTrigger,Trigger1M)),NA())</f>
        <v>-1.0855059892130618E-3</v>
      </c>
      <c r="K22" s="44">
        <f>IFERROR(_xll.qlIndexFixing(Index3M,H22,TRUE,_xll.ohTrigger(RecalcTrigger,Trigger3M)),NA())</f>
        <v>-4.1252439060202528E-4</v>
      </c>
      <c r="L22" s="44">
        <f>IFERROR(_xll.qlIndexFixing(Index6M,$H22,TRUE,_xll.ohTrigger(RecalcTrigger,Trigger6M)),NA())</f>
        <v>3.293385303976726E-4</v>
      </c>
      <c r="M22" s="186">
        <f>IFERROR(_xll.qlIndexFixing(Index1Y,$H22,TRUE,_xll.ohTrigger(RecalcTrigger,Trigger1Y)),NA())</f>
        <v>1.4898086567445728E-3</v>
      </c>
      <c r="N22" s="185">
        <f>IFERROR(_xll.qlIndexFixing(ONIndex1M,I22,TRUE,_xll.ohTrigger(RecalcTrigger,Trigger1M)),NA())</f>
        <v>-1.0715882646028518E-3</v>
      </c>
      <c r="O22" s="44">
        <f>IFERROR(_xll.qlIndexFixing(ONIndex3M,I22,TRUE,_xll.ohTrigger(RecalcTrigger,Trigger3M)),NA())</f>
        <v>-5.2351118779991879E-4</v>
      </c>
      <c r="P22" s="44">
        <f>IFERROR(_xll.qlIndexFixing(ONIndex6M,I22,TRUE,_xll.ohTrigger(RecalcTrigger,Trigger6M)),NA())</f>
        <v>2.7880747374808834E-4</v>
      </c>
      <c r="Q22" s="186">
        <f>IFERROR(_xll.qlIndexFixing(ONIndex1Y,I22,TRUE,_xll.ohTrigger(RecalcTrigger,Trigger1Y)),NA())</f>
        <v>1.587684865818062E-3</v>
      </c>
    </row>
    <row r="23" spans="2:17" x14ac:dyDescent="0.2">
      <c r="B23" s="39" t="s">
        <v>17</v>
      </c>
      <c r="D23" s="42">
        <f>_xll.qlCalendarAdvance(Calendar,$D22,B23,"f",FALSE)</f>
        <v>42296</v>
      </c>
      <c r="E23" s="180">
        <f>_xll.qlInterestRateIndexValueDate(IndexON,D23)</f>
        <v>42296</v>
      </c>
      <c r="F23" s="196">
        <f>IFERROR(_xll.qlIndexFixing(IndexON,D23,TRUE,_xll.ohTrigger(RecalcTrigger,TriggerON)),NA())</f>
        <v>-1.4189784955043194E-3</v>
      </c>
      <c r="H23" s="42">
        <f>_xll.qlCalendarAdvance(Calendar,$H22,B23,"f",FALSE)</f>
        <v>42296</v>
      </c>
      <c r="I23" s="180">
        <f>_xll.qlInterestRateIndexValueDate(Index1M,$H23)</f>
        <v>42298</v>
      </c>
      <c r="J23" s="185">
        <f>IFERROR(_xll.qlIndexFixing(Index1M,$H23,TRUE,_xll.ohTrigger(RecalcTrigger,Trigger1M)),NA())</f>
        <v>-1.0891895548003174E-3</v>
      </c>
      <c r="K23" s="44">
        <f>IFERROR(_xll.qlIndexFixing(Index3M,H23,TRUE,_xll.ohTrigger(RecalcTrigger,Trigger3M)),NA())</f>
        <v>-4.1186328598532266E-4</v>
      </c>
      <c r="L23" s="44">
        <f>IFERROR(_xll.qlIndexFixing(Index6M,$H23,TRUE,_xll.ohTrigger(RecalcTrigger,Trigger6M)),NA())</f>
        <v>3.2944659385618201E-4</v>
      </c>
      <c r="M23" s="186">
        <f>IFERROR(_xll.qlIndexFixing(Index1Y,$H23,TRUE,_xll.ohTrigger(RecalcTrigger,Trigger1Y)),NA())</f>
        <v>1.4897239095980046E-3</v>
      </c>
      <c r="N23" s="185">
        <f>IFERROR(_xll.qlIndexFixing(ONIndex1M,I23,TRUE,_xll.ohTrigger(RecalcTrigger,Trigger1M)),NA())</f>
        <v>-1.0761909497292166E-3</v>
      </c>
      <c r="O23" s="44">
        <f>IFERROR(_xll.qlIndexFixing(ONIndex3M,I23,TRUE,_xll.ohTrigger(RecalcTrigger,Trigger3M)),NA())</f>
        <v>-5.2351042652887259E-4</v>
      </c>
      <c r="P23" s="44">
        <f>IFERROR(_xll.qlIndexFixing(ONIndex6M,I23,TRUE,_xll.ohTrigger(RecalcTrigger,Trigger6M)),NA())</f>
        <v>2.7964190717710835E-4</v>
      </c>
      <c r="Q23" s="186">
        <f>IFERROR(_xll.qlIndexFixing(ONIndex1Y,I23,TRUE,_xll.ohTrigger(RecalcTrigger,Trigger1Y)),NA())</f>
        <v>1.5876918679502694E-3</v>
      </c>
    </row>
    <row r="24" spans="2:17" x14ac:dyDescent="0.2">
      <c r="B24" s="39" t="s">
        <v>17</v>
      </c>
      <c r="D24" s="42">
        <f>_xll.qlCalendarAdvance(Calendar,$D23,B24,"f",FALSE)</f>
        <v>42297</v>
      </c>
      <c r="E24" s="180">
        <f>_xll.qlInterestRateIndexValueDate(IndexON,D24)</f>
        <v>42297</v>
      </c>
      <c r="F24" s="196">
        <f>IFERROR(_xll.qlIndexFixing(IndexON,D24,TRUE,_xll.ohTrigger(RecalcTrigger,TriggerON)),NA())</f>
        <v>-1.4174175245917908E-3</v>
      </c>
      <c r="H24" s="42">
        <f>_xll.qlCalendarAdvance(Calendar,$H23,B24,"f",FALSE)</f>
        <v>42297</v>
      </c>
      <c r="I24" s="180">
        <f>_xll.qlInterestRateIndexValueDate(Index1M,$H24)</f>
        <v>42299</v>
      </c>
      <c r="J24" s="185">
        <f>IFERROR(_xll.qlIndexFixing(Index1M,$H24,TRUE,_xll.ohTrigger(RecalcTrigger,Trigger1M)),NA())</f>
        <v>-1.0898453168566025E-3</v>
      </c>
      <c r="K24" s="44">
        <f>IFERROR(_xll.qlIndexFixing(Index3M,H24,TRUE,_xll.ohTrigger(RecalcTrigger,Trigger3M)),NA())</f>
        <v>-4.1120289440781295E-4</v>
      </c>
      <c r="L24" s="44">
        <f>IFERROR(_xll.qlIndexFixing(Index6M,$H24,TRUE,_xll.ohTrigger(RecalcTrigger,Trigger6M)),NA())</f>
        <v>3.2955476568658214E-4</v>
      </c>
      <c r="M24" s="186">
        <f>IFERROR(_xll.qlIndexFixing(Index1Y,$H24,TRUE,_xll.ohTrigger(RecalcTrigger,Trigger1Y)),NA())</f>
        <v>1.4902708241939706E-3</v>
      </c>
      <c r="N24" s="185">
        <f>IFERROR(_xll.qlIndexFixing(ONIndex1M,I24,TRUE,_xll.ohTrigger(RecalcTrigger,Trigger1M)),NA())</f>
        <v>-1.07860625167433E-3</v>
      </c>
      <c r="O24" s="44">
        <f>IFERROR(_xll.qlIndexFixing(ONIndex3M,I24,TRUE,_xll.ohTrigger(RecalcTrigger,Trigger3M)),NA())</f>
        <v>-5.2210107705175091E-4</v>
      </c>
      <c r="P24" s="44">
        <f>IFERROR(_xll.qlIndexFixing(ONIndex6M,I24,TRUE,_xll.ohTrigger(RecalcTrigger,Trigger6M)),NA())</f>
        <v>2.8055052033515437E-4</v>
      </c>
      <c r="Q24" s="186">
        <f>IFERROR(_xll.qlIndexFixing(ONIndex1Y,I24,TRUE,_xll.ohTrigger(RecalcTrigger,Trigger1Y)),NA())</f>
        <v>1.587684865818062E-3</v>
      </c>
    </row>
    <row r="25" spans="2:17" x14ac:dyDescent="0.2">
      <c r="B25" s="39" t="s">
        <v>17</v>
      </c>
      <c r="D25" s="42">
        <f>_xll.qlCalendarAdvance(Calendar,$D24,B25,"f",FALSE)</f>
        <v>42298</v>
      </c>
      <c r="E25" s="180">
        <f>_xll.qlInterestRateIndexValueDate(IndexON,D25)</f>
        <v>42298</v>
      </c>
      <c r="F25" s="196">
        <f>IFERROR(_xll.qlIndexFixing(IndexON,D25,TRUE,_xll.ohTrigger(RecalcTrigger,TriggerON)),NA())</f>
        <v>-1.4162198402400961E-3</v>
      </c>
      <c r="H25" s="42">
        <f>_xll.qlCalendarAdvance(Calendar,$H24,B25,"f",FALSE)</f>
        <v>42298</v>
      </c>
      <c r="I25" s="180">
        <f>_xll.qlInterestRateIndexValueDate(Index1M,$H25)</f>
        <v>42300</v>
      </c>
      <c r="J25" s="185">
        <f>IFERROR(_xll.qlIndexFixing(Index1M,$H25,TRUE,_xll.ohTrigger(RecalcTrigger,Trigger1M)),NA())</f>
        <v>-1.0904374998593578E-3</v>
      </c>
      <c r="K25" s="44">
        <f>IFERROR(_xll.qlIndexFixing(Index3M,H25,TRUE,_xll.ohTrigger(RecalcTrigger,Trigger3M)),NA())</f>
        <v>-4.1165663438504112E-4</v>
      </c>
      <c r="L25" s="44">
        <f>IFERROR(_xll.qlIndexFixing(Index6M,$H25,TRUE,_xll.ohTrigger(RecalcTrigger,Trigger6M)),NA())</f>
        <v>3.2934072374727615E-4</v>
      </c>
      <c r="M25" s="186">
        <f>IFERROR(_xll.qlIndexFixing(Index1Y,$H25,TRUE,_xll.ohTrigger(RecalcTrigger,Trigger1Y)),NA())</f>
        <v>1.4899988195918291E-3</v>
      </c>
      <c r="N25" s="185">
        <f>IFERROR(_xll.qlIndexFixing(ONIndex1M,I25,TRUE,_xll.ohTrigger(RecalcTrigger,Trigger1M)),NA())</f>
        <v>-1.0791819357347521E-3</v>
      </c>
      <c r="O25" s="44">
        <f>IFERROR(_xll.qlIndexFixing(ONIndex3M,I25,TRUE,_xll.ohTrigger(RecalcTrigger,Trigger3M)),NA())</f>
        <v>-5.1918228512359832E-4</v>
      </c>
      <c r="P25" s="44">
        <f>IFERROR(_xll.qlIndexFixing(ONIndex6M,I25,TRUE,_xll.ohTrigger(RecalcTrigger,Trigger6M)),NA())</f>
        <v>2.8118098329699137E-4</v>
      </c>
      <c r="Q25" s="186">
        <f>IFERROR(_xll.qlIndexFixing(ONIndex1Y,I25,TRUE,_xll.ohTrigger(RecalcTrigger,Trigger1Y)),NA())</f>
        <v>1.5876848658979981E-3</v>
      </c>
    </row>
    <row r="26" spans="2:17" x14ac:dyDescent="0.2">
      <c r="B26" s="39" t="s">
        <v>17</v>
      </c>
      <c r="D26" s="42">
        <f>_xll.qlCalendarAdvance(Calendar,$D25,B26,"f",FALSE)</f>
        <v>42299</v>
      </c>
      <c r="E26" s="180">
        <f>_xll.qlInterestRateIndexValueDate(IndexON,D26)</f>
        <v>42299</v>
      </c>
      <c r="F26" s="196">
        <f>IFERROR(_xll.qlIndexFixing(IndexON,D26,TRUE,_xll.ohTrigger(RecalcTrigger,TriggerON)),NA())</f>
        <v>-1.4154697683155248E-3</v>
      </c>
      <c r="H26" s="42">
        <f>_xll.qlCalendarAdvance(Calendar,$H25,B26,"f",FALSE)</f>
        <v>42299</v>
      </c>
      <c r="I26" s="180">
        <f>_xll.qlInterestRateIndexValueDate(Index1M,$H26)</f>
        <v>42303</v>
      </c>
      <c r="J26" s="185">
        <f>IFERROR(_xll.qlIndexFixing(Index1M,$H26,TRUE,_xll.ohTrigger(RecalcTrigger,Trigger1M)),NA())</f>
        <v>-1.0960234946821856E-3</v>
      </c>
      <c r="K26" s="44">
        <f>IFERROR(_xll.qlIndexFixing(Index3M,H26,TRUE,_xll.ohTrigger(RecalcTrigger,Trigger3M)),NA())</f>
        <v>-4.0856888641609319E-4</v>
      </c>
      <c r="L26" s="44">
        <f>IFERROR(_xll.qlIndexFixing(Index6M,$H26,TRUE,_xll.ohTrigger(RecalcTrigger,Trigger6M)),NA())</f>
        <v>3.30000001225948E-4</v>
      </c>
      <c r="M26" s="186">
        <f>IFERROR(_xll.qlIndexFixing(Index1Y,$H26,TRUE,_xll.ohTrigger(RecalcTrigger,Trigger1Y)),NA())</f>
        <v>1.4900000002438692E-3</v>
      </c>
      <c r="N26" s="185">
        <f>IFERROR(_xll.qlIndexFixing(ONIndex1M,I26,TRUE,_xll.ohTrigger(RecalcTrigger,Trigger1M)),NA())</f>
        <v>-1.0796987056016505E-3</v>
      </c>
      <c r="O26" s="44">
        <f>IFERROR(_xll.qlIndexFixing(ONIndex3M,I26,TRUE,_xll.ohTrigger(RecalcTrigger,Trigger3M)),NA())</f>
        <v>-5.1612521280830492E-4</v>
      </c>
      <c r="P26" s="44">
        <f>IFERROR(_xll.qlIndexFixing(ONIndex6M,I26,TRUE,_xll.ohTrigger(RecalcTrigger,Trigger6M)),NA())</f>
        <v>2.8199199479495007E-4</v>
      </c>
      <c r="Q26" s="186">
        <f>IFERROR(_xll.qlIndexFixing(ONIndex1Y,I26,TRUE,_xll.ohTrigger(RecalcTrigger,Trigger1Y)),NA())</f>
        <v>1.587684865818062E-3</v>
      </c>
    </row>
    <row r="27" spans="2:17" x14ac:dyDescent="0.2">
      <c r="B27" s="39" t="s">
        <v>17</v>
      </c>
      <c r="D27" s="42">
        <f>_xll.qlCalendarAdvance(Calendar,$D26,B27,"f",FALSE)</f>
        <v>42300</v>
      </c>
      <c r="E27" s="180">
        <f>_xll.qlInterestRateIndexValueDate(IndexON,D27)</f>
        <v>42300</v>
      </c>
      <c r="F27" s="196">
        <f>IFERROR(_xll.qlIndexFixing(IndexON,D27,TRUE,_xll.ohTrigger(RecalcTrigger,TriggerON)),NA())</f>
        <v>-1.4158777268091782E-3</v>
      </c>
      <c r="H27" s="42">
        <f>_xll.qlCalendarAdvance(Calendar,$H26,B27,"f",FALSE)</f>
        <v>42300</v>
      </c>
      <c r="I27" s="180">
        <f>_xll.qlInterestRateIndexValueDate(Index1M,$H27)</f>
        <v>42304</v>
      </c>
      <c r="J27" s="185">
        <f>IFERROR(_xll.qlIndexFixing(Index1M,$H27,TRUE,_xll.ohTrigger(RecalcTrigger,Trigger1M)),NA())</f>
        <v>-1.0981466301999035E-3</v>
      </c>
      <c r="K27" s="44">
        <f>IFERROR(_xll.qlIndexFixing(Index3M,H27,TRUE,_xll.ohTrigger(RecalcTrigger,Trigger3M)),NA())</f>
        <v>-4.0792770581834701E-4</v>
      </c>
      <c r="L27" s="44">
        <f>IFERROR(_xll.qlIndexFixing(Index6M,$H27,TRUE,_xll.ohTrigger(RecalcTrigger,Trigger6M)),NA())</f>
        <v>3.3011638977938778E-4</v>
      </c>
      <c r="M27" s="186">
        <f>IFERROR(_xll.qlIndexFixing(Index1Y,$H27,TRUE,_xll.ohTrigger(RecalcTrigger,Trigger1Y)),NA())</f>
        <v>1.490236405769844E-3</v>
      </c>
      <c r="N27" s="185">
        <f>IFERROR(_xll.qlIndexFixing(ONIndex1M,I27,TRUE,_xll.ohTrigger(RecalcTrigger,Trigger1M)),NA())</f>
        <v>-1.0801737009646928E-3</v>
      </c>
      <c r="O27" s="44">
        <f>IFERROR(_xll.qlIndexFixing(ONIndex3M,I27,TRUE,_xll.ohTrigger(RecalcTrigger,Trigger3M)),NA())</f>
        <v>-5.1294262809253865E-4</v>
      </c>
      <c r="P27" s="44">
        <f>IFERROR(_xll.qlIndexFixing(ONIndex6M,I27,TRUE,_xll.ohTrigger(RecalcTrigger,Trigger6M)),NA())</f>
        <v>2.829835549889026E-4</v>
      </c>
      <c r="Q27" s="186">
        <f>IFERROR(_xll.qlIndexFixing(ONIndex1Y,I27,TRUE,_xll.ohTrigger(RecalcTrigger,Trigger1Y)),NA())</f>
        <v>1.5876848658979981E-3</v>
      </c>
    </row>
    <row r="28" spans="2:17" x14ac:dyDescent="0.2">
      <c r="B28" s="39" t="s">
        <v>17</v>
      </c>
      <c r="D28" s="42">
        <f>_xll.qlCalendarAdvance(Calendar,$D27,B28,"f",FALSE)</f>
        <v>42303</v>
      </c>
      <c r="E28" s="180">
        <f>_xll.qlInterestRateIndexValueDate(IndexON,D28)</f>
        <v>42303</v>
      </c>
      <c r="F28" s="196">
        <f>IFERROR(_xll.qlIndexFixing(IndexON,D28,TRUE,_xll.ohTrigger(RecalcTrigger,TriggerON)),NA())</f>
        <v>-1.4184834279173941E-3</v>
      </c>
      <c r="H28" s="42">
        <f>_xll.qlCalendarAdvance(Calendar,$H27,B28,"f",FALSE)</f>
        <v>42303</v>
      </c>
      <c r="I28" s="180">
        <f>_xll.qlInterestRateIndexValueDate(Index1M,$H28)</f>
        <v>42305</v>
      </c>
      <c r="J28" s="185">
        <f>IFERROR(_xll.qlIndexFixing(Index1M,$H28,TRUE,_xll.ohTrigger(RecalcTrigger,Trigger1M)),NA())</f>
        <v>-1.1038261085741495E-3</v>
      </c>
      <c r="K28" s="44">
        <f>IFERROR(_xll.qlIndexFixing(Index3M,H28,TRUE,_xll.ohTrigger(RecalcTrigger,Trigger3M)),NA())</f>
        <v>-4.0731908832933198E-4</v>
      </c>
      <c r="L28" s="44">
        <f>IFERROR(_xll.qlIndexFixing(Index6M,$H28,TRUE,_xll.ohTrigger(RecalcTrigger,Trigger6M)),NA())</f>
        <v>3.3023397121162879E-4</v>
      </c>
      <c r="M28" s="186">
        <f>IFERROR(_xll.qlIndexFixing(Index1Y,$H28,TRUE,_xll.ohTrigger(RecalcTrigger,Trigger1Y)),NA())</f>
        <v>1.4905348340379524E-3</v>
      </c>
      <c r="N28" s="185">
        <f>IFERROR(_xll.qlIndexFixing(ONIndex1M,I28,TRUE,_xll.ohTrigger(RecalcTrigger,Trigger1M)),NA())</f>
        <v>-1.0810668954164271E-3</v>
      </c>
      <c r="O28" s="44">
        <f>IFERROR(_xll.qlIndexFixing(ONIndex3M,I28,TRUE,_xll.ohTrigger(RecalcTrigger,Trigger3M)),NA())</f>
        <v>-5.0622221240192999E-4</v>
      </c>
      <c r="P28" s="44">
        <f>IFERROR(_xll.qlIndexFixing(ONIndex6M,I28,TRUE,_xll.ohTrigger(RecalcTrigger,Trigger6M)),NA())</f>
        <v>2.8556873034268904E-4</v>
      </c>
      <c r="Q28" s="186">
        <f>IFERROR(_xll.qlIndexFixing(ONIndex1Y,I28,TRUE,_xll.ohTrigger(RecalcTrigger,Trigger1Y)),NA())</f>
        <v>1.5876918679502694E-3</v>
      </c>
    </row>
    <row r="29" spans="2:17" x14ac:dyDescent="0.2">
      <c r="B29" s="39" t="s">
        <v>17</v>
      </c>
      <c r="D29" s="42">
        <f>_xll.qlCalendarAdvance(Calendar,$D28,B29,"f",FALSE)</f>
        <v>42304</v>
      </c>
      <c r="E29" s="180">
        <f>_xll.qlInterestRateIndexValueDate(IndexON,D29)</f>
        <v>42304</v>
      </c>
      <c r="F29" s="196">
        <f>IFERROR(_xll.qlIndexFixing(IndexON,D29,TRUE,_xll.ohTrigger(RecalcTrigger,TriggerON)),NA())</f>
        <v>-1.4203101472931579E-3</v>
      </c>
      <c r="H29" s="42">
        <f>_xll.qlCalendarAdvance(Calendar,$H28,B29,"f",FALSE)</f>
        <v>42304</v>
      </c>
      <c r="I29" s="180">
        <f>_xll.qlInterestRateIndexValueDate(Index1M,$H29)</f>
        <v>42306</v>
      </c>
      <c r="J29" s="185">
        <f>IFERROR(_xll.qlIndexFixing(Index1M,$H29,TRUE,_xll.ohTrigger(RecalcTrigger,Trigger1M)),NA())</f>
        <v>-1.1045834027433032E-3</v>
      </c>
      <c r="K29" s="44">
        <f>IFERROR(_xll.qlIndexFixing(Index3M,H29,TRUE,_xll.ohTrigger(RecalcTrigger,Trigger3M)),NA())</f>
        <v>-4.0674455772928063E-4</v>
      </c>
      <c r="L29" s="44">
        <f>IFERROR(_xll.qlIndexFixing(Index6M,$H29,TRUE,_xll.ohTrigger(RecalcTrigger,Trigger6M)),NA())</f>
        <v>3.3035167401257725E-4</v>
      </c>
      <c r="M29" s="186">
        <f>IFERROR(_xll.qlIndexFixing(Index1Y,$H29,TRUE,_xll.ohTrigger(RecalcTrigger,Trigger1Y)),NA())</f>
        <v>1.492305790633458E-3</v>
      </c>
      <c r="N29" s="185">
        <f>IFERROR(_xll.qlIndexFixing(ONIndex1M,I29,TRUE,_xll.ohTrigger(RecalcTrigger,Trigger1M)),NA())</f>
        <v>-1.0819987312515877E-3</v>
      </c>
      <c r="O29" s="44">
        <f>IFERROR(_xll.qlIndexFixing(ONIndex3M,I29,TRUE,_xll.ohTrigger(RecalcTrigger,Trigger3M)),NA())</f>
        <v>-4.9921252547768802E-4</v>
      </c>
      <c r="P29" s="44">
        <f>IFERROR(_xll.qlIndexFixing(ONIndex6M,I29,TRUE,_xll.ohTrigger(RecalcTrigger,Trigger6M)),NA())</f>
        <v>2.8875528136573791E-4</v>
      </c>
      <c r="Q29" s="186">
        <f>IFERROR(_xll.qlIndexFixing(ONIndex1Y,I29,TRUE,_xll.ohTrigger(RecalcTrigger,Trigger1Y)),NA())</f>
        <v>1.5876848658979981E-3</v>
      </c>
    </row>
    <row r="30" spans="2:17" x14ac:dyDescent="0.2">
      <c r="B30" s="39" t="s">
        <v>17</v>
      </c>
      <c r="D30" s="42">
        <f>_xll.qlCalendarAdvance(Calendar,$D29,B30,"f",FALSE)</f>
        <v>42305</v>
      </c>
      <c r="E30" s="180">
        <f>_xll.qlInterestRateIndexValueDate(IndexON,D30)</f>
        <v>42305</v>
      </c>
      <c r="F30" s="196">
        <f>IFERROR(_xll.qlIndexFixing(IndexON,D30,TRUE,_xll.ohTrigger(RecalcTrigger,TriggerON)),NA())</f>
        <v>-1.4220708092294032E-3</v>
      </c>
      <c r="H30" s="42">
        <f>_xll.qlCalendarAdvance(Calendar,$H29,B30,"f",FALSE)</f>
        <v>42305</v>
      </c>
      <c r="I30" s="180">
        <f>_xll.qlInterestRateIndexValueDate(Index1M,$H30)</f>
        <v>42307</v>
      </c>
      <c r="J30" s="185">
        <f>IFERROR(_xll.qlIndexFixing(Index1M,$H30,TRUE,_xll.ohTrigger(RecalcTrigger,Trigger1M)),NA())</f>
        <v>-1.1053741291334345E-3</v>
      </c>
      <c r="K30" s="44">
        <f>IFERROR(_xll.qlIndexFixing(Index3M,H30,TRUE,_xll.ohTrigger(RecalcTrigger,Trigger3M)),NA())</f>
        <v>-4.0557812385116118E-4</v>
      </c>
      <c r="L30" s="44">
        <f>IFERROR(_xll.qlIndexFixing(Index6M,$H30,TRUE,_xll.ohTrigger(RecalcTrigger,Trigger6M)),NA())</f>
        <v>3.3061167852059157E-4</v>
      </c>
      <c r="M30" s="186">
        <f>IFERROR(_xll.qlIndexFixing(Index1Y,$H30,TRUE,_xll.ohTrigger(RecalcTrigger,Trigger1Y)),NA())</f>
        <v>1.4920393218999849E-3</v>
      </c>
      <c r="N30" s="185">
        <f>IFERROR(_xll.qlIndexFixing(ONIndex1M,I30,TRUE,_xll.ohTrigger(RecalcTrigger,Trigger1M)),NA())</f>
        <v>-1.0825219495202987E-3</v>
      </c>
      <c r="O30" s="44">
        <f>IFERROR(_xll.qlIndexFixing(ONIndex3M,I30,TRUE,_xll.ohTrigger(RecalcTrigger,Trigger3M)),NA())</f>
        <v>-4.9559389847964042E-4</v>
      </c>
      <c r="P30" s="44">
        <f>IFERROR(_xll.qlIndexFixing(ONIndex6M,I30,TRUE,_xll.ohTrigger(RecalcTrigger,Trigger6M)),NA())</f>
        <v>2.9064958440017108E-4</v>
      </c>
      <c r="Q30" s="186">
        <f>IFERROR(_xll.qlIndexFixing(ONIndex1Y,I30,TRUE,_xll.ohTrigger(RecalcTrigger,Trigger1Y)),NA())</f>
        <v>1.5876848658979981E-3</v>
      </c>
    </row>
    <row r="31" spans="2:17" x14ac:dyDescent="0.2">
      <c r="B31" s="39" t="s">
        <v>17</v>
      </c>
      <c r="D31" s="42">
        <f>_xll.qlCalendarAdvance(Calendar,$D30,B31,"f",FALSE)</f>
        <v>42306</v>
      </c>
      <c r="E31" s="180">
        <f>_xll.qlInterestRateIndexValueDate(IndexON,D31)</f>
        <v>42306</v>
      </c>
      <c r="F31" s="196">
        <f>IFERROR(_xll.qlIndexFixing(IndexON,D31,TRUE,_xll.ohTrigger(RecalcTrigger,TriggerON)),NA())</f>
        <v>-1.4237477775136398E-3</v>
      </c>
      <c r="H31" s="42">
        <f>_xll.qlCalendarAdvance(Calendar,$H30,B31,"f",FALSE)</f>
        <v>42306</v>
      </c>
      <c r="I31" s="180">
        <f>_xll.qlInterestRateIndexValueDate(Index1M,$H31)</f>
        <v>42310</v>
      </c>
      <c r="J31" s="185">
        <f>IFERROR(_xll.qlIndexFixing(Index1M,$H31,TRUE,_xll.ohTrigger(RecalcTrigger,Trigger1M)),NA())</f>
        <v>-1.1118491890518278E-3</v>
      </c>
      <c r="K31" s="44">
        <f>IFERROR(_xll.qlIndexFixing(Index3M,H31,TRUE,_xll.ohTrigger(RecalcTrigger,Trigger3M)),NA())</f>
        <v>-4.0481291929398956E-4</v>
      </c>
      <c r="L31" s="44">
        <f>IFERROR(_xll.qlIndexFixing(Index6M,$H31,TRUE,_xll.ohTrigger(RecalcTrigger,Trigger6M)),NA())</f>
        <v>3.3093438478142597E-4</v>
      </c>
      <c r="M31" s="186">
        <f>IFERROR(_xll.qlIndexFixing(Index1Y,$H31,TRUE,_xll.ohTrigger(RecalcTrigger,Trigger1Y)),NA())</f>
        <v>1.4928487664949616E-3</v>
      </c>
      <c r="N31" s="185">
        <f>IFERROR(_xll.qlIndexFixing(ONIndex1M,I31,TRUE,_xll.ohTrigger(RecalcTrigger,Trigger1M)),NA())</f>
        <v>-1.0831062314631268E-3</v>
      </c>
      <c r="O31" s="44">
        <f>IFERROR(_xll.qlIndexFixing(ONIndex3M,I31,TRUE,_xll.ohTrigger(RecalcTrigger,Trigger3M)),NA())</f>
        <v>-4.9192636680128743E-4</v>
      </c>
      <c r="P31" s="44">
        <f>IFERROR(_xll.qlIndexFixing(ONIndex6M,I31,TRUE,_xll.ohTrigger(RecalcTrigger,Trigger6M)),NA())</f>
        <v>2.9272443613059806E-4</v>
      </c>
      <c r="Q31" s="186">
        <f>IFERROR(_xll.qlIndexFixing(ONIndex1Y,I31,TRUE,_xll.ohTrigger(RecalcTrigger,Trigger1Y)),NA())</f>
        <v>1.5876848658979981E-3</v>
      </c>
    </row>
    <row r="32" spans="2:17" x14ac:dyDescent="0.2">
      <c r="B32" s="39" t="s">
        <v>17</v>
      </c>
      <c r="D32" s="42">
        <f>_xll.qlCalendarAdvance(Calendar,$D31,B32,"f",FALSE)</f>
        <v>42307</v>
      </c>
      <c r="E32" s="180">
        <f>_xll.qlInterestRateIndexValueDate(IndexON,D32)</f>
        <v>42307</v>
      </c>
      <c r="F32" s="196">
        <f>IFERROR(_xll.qlIndexFixing(IndexON,D32,TRUE,_xll.ohTrigger(RecalcTrigger,TriggerON)),NA())</f>
        <v>-1.4267288967717562E-3</v>
      </c>
      <c r="H32" s="42">
        <f>_xll.qlCalendarAdvance(Calendar,$H31,B32,"f",FALSE)</f>
        <v>42307</v>
      </c>
      <c r="I32" s="180">
        <f>_xll.qlInterestRateIndexValueDate(Index1M,$H32)</f>
        <v>42311</v>
      </c>
      <c r="J32" s="185">
        <f>IFERROR(_xll.qlIndexFixing(Index1M,$H32,TRUE,_xll.ohTrigger(RecalcTrigger,Trigger1M)),NA())</f>
        <v>-1.1148626699872821E-3</v>
      </c>
      <c r="K32" s="44">
        <f>IFERROR(_xll.qlIndexFixing(Index3M,H32,TRUE,_xll.ohTrigger(RecalcTrigger,Trigger3M)),NA())</f>
        <v>-4.0442681934588947E-4</v>
      </c>
      <c r="L32" s="44">
        <f>IFERROR(_xll.qlIndexFixing(Index6M,$H32,TRUE,_xll.ohTrigger(RecalcTrigger,Trigger6M)),NA())</f>
        <v>3.3103303057537692E-4</v>
      </c>
      <c r="M32" s="186">
        <f>IFERROR(_xll.qlIndexFixing(Index1Y,$H32,TRUE,_xll.ohTrigger(RecalcTrigger,Trigger1Y)),NA())</f>
        <v>1.4934537106085618E-3</v>
      </c>
      <c r="N32" s="185">
        <f>IFERROR(_xll.qlIndexFixing(ONIndex1M,I32,TRUE,_xll.ohTrigger(RecalcTrigger,Trigger1M)),NA())</f>
        <v>-1.0837687167697396E-3</v>
      </c>
      <c r="O32" s="44">
        <f>IFERROR(_xll.qlIndexFixing(ONIndex3M,I32,TRUE,_xll.ohTrigger(RecalcTrigger,Trigger3M)),NA())</f>
        <v>-4.8822269862913714E-4</v>
      </c>
      <c r="P32" s="44">
        <f>IFERROR(_xll.qlIndexFixing(ONIndex6M,I32,TRUE,_xll.ohTrigger(RecalcTrigger,Trigger6M)),NA())</f>
        <v>2.9497983639714676E-4</v>
      </c>
      <c r="Q32" s="186">
        <f>IFERROR(_xll.qlIndexFixing(ONIndex1Y,I32,TRUE,_xll.ohTrigger(RecalcTrigger,Trigger1Y)),NA())</f>
        <v>1.587684865818062E-3</v>
      </c>
    </row>
    <row r="33" spans="2:17" x14ac:dyDescent="0.2">
      <c r="B33" s="39" t="s">
        <v>17</v>
      </c>
      <c r="D33" s="42">
        <f>_xll.qlCalendarAdvance(Calendar,$D32,B33,"f",FALSE)</f>
        <v>42310</v>
      </c>
      <c r="E33" s="180">
        <f>_xll.qlInterestRateIndexValueDate(IndexON,D33)</f>
        <v>42310</v>
      </c>
      <c r="F33" s="196">
        <f>IFERROR(_xll.qlIndexFixing(IndexON,D33,TRUE,_xll.ohTrigger(RecalcTrigger,TriggerON)),NA())</f>
        <v>-1.4292659791292905E-3</v>
      </c>
      <c r="H33" s="42">
        <f>_xll.qlCalendarAdvance(Calendar,$H32,B33,"f",FALSE)</f>
        <v>42310</v>
      </c>
      <c r="I33" s="180">
        <f>_xll.qlInterestRateIndexValueDate(Index1M,$H33)</f>
        <v>42312</v>
      </c>
      <c r="J33" s="185">
        <f>IFERROR(_xll.qlIndexFixing(Index1M,$H33,TRUE,_xll.ohTrigger(RecalcTrigger,Trigger1M)),NA())</f>
        <v>-1.1179915293229037E-3</v>
      </c>
      <c r="K33" s="44">
        <f>IFERROR(_xll.qlIndexFixing(Index3M,H33,TRUE,_xll.ohTrigger(RecalcTrigger,Trigger3M)),NA())</f>
        <v>-4.0408103268658351E-4</v>
      </c>
      <c r="L33" s="44">
        <f>IFERROR(_xll.qlIndexFixing(Index6M,$H33,TRUE,_xll.ohTrigger(RecalcTrigger,Trigger6M)),NA())</f>
        <v>3.311254192268314E-4</v>
      </c>
      <c r="M33" s="186">
        <f>IFERROR(_xll.qlIndexFixing(Index1Y,$H33,TRUE,_xll.ohTrigger(RecalcTrigger,Trigger1Y)),NA())</f>
        <v>1.4940984768498341E-3</v>
      </c>
      <c r="N33" s="185">
        <f>IFERROR(_xll.qlIndexFixing(ONIndex1M,I33,TRUE,_xll.ohTrigger(RecalcTrigger,Trigger1M)),NA())</f>
        <v>-1.085436790888572E-3</v>
      </c>
      <c r="O33" s="44">
        <f>IFERROR(_xll.qlIndexFixing(ONIndex3M,I33,TRUE,_xll.ohTrigger(RecalcTrigger,Trigger3M)),NA())</f>
        <v>-4.8075810416658982E-4</v>
      </c>
      <c r="P33" s="44">
        <f>IFERROR(_xll.qlIndexFixing(ONIndex6M,I33,TRUE,_xll.ohTrigger(RecalcTrigger,Trigger6M)),NA())</f>
        <v>3.0009271585029751E-4</v>
      </c>
      <c r="Q33" s="186">
        <f>IFERROR(_xll.qlIndexFixing(ONIndex1Y,I33,TRUE,_xll.ohTrigger(RecalcTrigger,Trigger1Y)),NA())</f>
        <v>1.5876918679502694E-3</v>
      </c>
    </row>
    <row r="34" spans="2:17" x14ac:dyDescent="0.2">
      <c r="B34" s="39" t="s">
        <v>17</v>
      </c>
      <c r="D34" s="42">
        <f>_xll.qlCalendarAdvance(Calendar,$D33,B34,"f",FALSE)</f>
        <v>42311</v>
      </c>
      <c r="E34" s="180">
        <f>_xll.qlInterestRateIndexValueDate(IndexON,D34)</f>
        <v>42311</v>
      </c>
      <c r="F34" s="196">
        <f>IFERROR(_xll.qlIndexFixing(IndexON,D34,TRUE,_xll.ohTrigger(RecalcTrigger,TriggerON)),NA())</f>
        <v>-1.4302599286120099E-3</v>
      </c>
      <c r="H34" s="42">
        <f>_xll.qlCalendarAdvance(Calendar,$H33,B34,"f",FALSE)</f>
        <v>42311</v>
      </c>
      <c r="I34" s="180">
        <f>_xll.qlInterestRateIndexValueDate(Index1M,$H34)</f>
        <v>42313</v>
      </c>
      <c r="J34" s="185">
        <f>IFERROR(_xll.qlIndexFixing(Index1M,$H34,TRUE,_xll.ohTrigger(RecalcTrigger,Trigger1M)),NA())</f>
        <v>-1.1252209231146781E-3</v>
      </c>
      <c r="K34" s="44">
        <f>IFERROR(_xll.qlIndexFixing(Index3M,H34,TRUE,_xll.ohTrigger(RecalcTrigger,Trigger3M)),NA())</f>
        <v>-4.037761110095452E-4</v>
      </c>
      <c r="L34" s="44">
        <f>IFERROR(_xll.qlIndexFixing(Index6M,$H34,TRUE,_xll.ohTrigger(RecalcTrigger,Trigger6M)),NA())</f>
        <v>3.3121047333695998E-4</v>
      </c>
      <c r="M34" s="186">
        <f>IFERROR(_xll.qlIndexFixing(Index1Y,$H34,TRUE,_xll.ohTrigger(RecalcTrigger,Trigger1Y)),NA())</f>
        <v>1.4967485524836068E-3</v>
      </c>
      <c r="N34" s="185">
        <f>IFERROR(_xll.qlIndexFixing(ONIndex1M,I34,TRUE,_xll.ohTrigger(RecalcTrigger,Trigger1M)),NA())</f>
        <v>-1.087543485227549E-3</v>
      </c>
      <c r="O34" s="44">
        <f>IFERROR(_xll.qlIndexFixing(ONIndex3M,I34,TRUE,_xll.ohTrigger(RecalcTrigger,Trigger3M)),NA())</f>
        <v>-4.7330201765838353E-4</v>
      </c>
      <c r="P34" s="44">
        <f>IFERROR(_xll.qlIndexFixing(ONIndex6M,I34,TRUE,_xll.ohTrigger(RecalcTrigger,Trigger6M)),NA())</f>
        <v>3.058069237038552E-4</v>
      </c>
      <c r="Q34" s="186">
        <f>IFERROR(_xll.qlIndexFixing(ONIndex1Y,I34,TRUE,_xll.ohTrigger(RecalcTrigger,Trigger1Y)),NA())</f>
        <v>1.5876848658979981E-3</v>
      </c>
    </row>
    <row r="35" spans="2:17" x14ac:dyDescent="0.2">
      <c r="B35" s="39" t="s">
        <v>17</v>
      </c>
      <c r="D35" s="42">
        <f>_xll.qlCalendarAdvance(Calendar,$D34,B35,"f",FALSE)</f>
        <v>42312</v>
      </c>
      <c r="E35" s="180">
        <f>_xll.qlInterestRateIndexValueDate(IndexON,D35)</f>
        <v>42312</v>
      </c>
      <c r="F35" s="196">
        <f>IFERROR(_xll.qlIndexFixing(IndexON,D35,TRUE,_xll.ohTrigger(RecalcTrigger,TriggerON)),NA())</f>
        <v>-1.4310643648096644E-3</v>
      </c>
      <c r="H35" s="42">
        <f>_xll.qlCalendarAdvance(Calendar,$H34,B35,"f",FALSE)</f>
        <v>42312</v>
      </c>
      <c r="I35" s="180">
        <f>_xll.qlInterestRateIndexValueDate(Index1M,$H35)</f>
        <v>42314</v>
      </c>
      <c r="J35" s="185">
        <f>IFERROR(_xll.qlIndexFixing(Index1M,$H35,TRUE,_xll.ohTrigger(RecalcTrigger,Trigger1M)),NA())</f>
        <v>-1.1265614825393551E-3</v>
      </c>
      <c r="K35" s="44">
        <f>IFERROR(_xll.qlIndexFixing(Index3M,H35,TRUE,_xll.ohTrigger(RecalcTrigger,Trigger3M)),NA())</f>
        <v>-4.0480075334641544E-4</v>
      </c>
      <c r="L35" s="44">
        <f>IFERROR(_xll.qlIndexFixing(Index6M,$H35,TRUE,_xll.ohTrigger(RecalcTrigger,Trigger6M)),NA())</f>
        <v>3.3128711550825074E-4</v>
      </c>
      <c r="M35" s="186">
        <f>IFERROR(_xll.qlIndexFixing(Index1Y,$H35,TRUE,_xll.ohTrigger(RecalcTrigger,Trigger1Y)),NA())</f>
        <v>1.4964941697214085E-3</v>
      </c>
      <c r="N35" s="185">
        <f>IFERROR(_xll.qlIndexFixing(ONIndex1M,I35,TRUE,_xll.ohTrigger(RecalcTrigger,Trigger1M)),NA())</f>
        <v>-1.0888540827380666E-3</v>
      </c>
      <c r="O35" s="44">
        <f>IFERROR(_xll.qlIndexFixing(ONIndex3M,I35,TRUE,_xll.ohTrigger(RecalcTrigger,Trigger3M)),NA())</f>
        <v>-4.6960918529848072E-4</v>
      </c>
      <c r="P35" s="44">
        <f>IFERROR(_xll.qlIndexFixing(ONIndex6M,I35,TRUE,_xll.ohTrigger(RecalcTrigger,Trigger6M)),NA())</f>
        <v>3.0896506705069271E-4</v>
      </c>
      <c r="Q35" s="186">
        <f>IFERROR(_xll.qlIndexFixing(ONIndex1Y,I35,TRUE,_xll.ohTrigger(RecalcTrigger,Trigger1Y)),NA())</f>
        <v>1.5876848658979981E-3</v>
      </c>
    </row>
    <row r="36" spans="2:17" x14ac:dyDescent="0.2">
      <c r="B36" s="39" t="s">
        <v>17</v>
      </c>
      <c r="D36" s="42">
        <f>_xll.qlCalendarAdvance(Calendar,$D35,B36,"f",FALSE)</f>
        <v>42313</v>
      </c>
      <c r="E36" s="180">
        <f>_xll.qlInterestRateIndexValueDate(IndexON,D36)</f>
        <v>42313</v>
      </c>
      <c r="F36" s="196">
        <f>IFERROR(_xll.qlIndexFixing(IndexON,D36,TRUE,_xll.ohTrigger(RecalcTrigger,TriggerON)),NA())</f>
        <v>-1.431661650750371E-3</v>
      </c>
      <c r="H36" s="42">
        <f>_xll.qlCalendarAdvance(Calendar,$H35,B36,"f",FALSE)</f>
        <v>42313</v>
      </c>
      <c r="I36" s="180">
        <f>_xll.qlInterestRateIndexValueDate(Index1M,$H36)</f>
        <v>42317</v>
      </c>
      <c r="J36" s="185">
        <f>IFERROR(_xll.qlIndexFixing(Index1M,$H36,TRUE,_xll.ohTrigger(RecalcTrigger,Trigger1M)),NA())</f>
        <v>-1.1349822294990375E-3</v>
      </c>
      <c r="K36" s="44">
        <f>IFERROR(_xll.qlIndexFixing(Index3M,H36,TRUE,_xll.ohTrigger(RecalcTrigger,Trigger3M)),NA())</f>
        <v>-4.029712474667749E-4</v>
      </c>
      <c r="L36" s="44">
        <f>IFERROR(_xll.qlIndexFixing(Index6M,$H36,TRUE,_xll.ohTrigger(RecalcTrigger,Trigger6M)),NA())</f>
        <v>3.3145579640563255E-4</v>
      </c>
      <c r="M36" s="186">
        <f>IFERROR(_xll.qlIndexFixing(Index1Y,$H36,TRUE,_xll.ohTrigger(RecalcTrigger,Trigger1Y)),NA())</f>
        <v>1.4978025035421924E-3</v>
      </c>
      <c r="N36" s="185">
        <f>IFERROR(_xll.qlIndexFixing(ONIndex1M,I36,TRUE,_xll.ohTrigger(RecalcTrigger,Trigger1M)),NA())</f>
        <v>-1.0903457216704382E-3</v>
      </c>
      <c r="O36" s="44">
        <f>IFERROR(_xll.qlIndexFixing(ONIndex3M,I36,TRUE,_xll.ohTrigger(RecalcTrigger,Trigger3M)),NA())</f>
        <v>-4.6595682376526781E-4</v>
      </c>
      <c r="P36" s="44">
        <f>IFERROR(_xll.qlIndexFixing(ONIndex6M,I36,TRUE,_xll.ohTrigger(RecalcTrigger,Trigger6M)),NA())</f>
        <v>3.1230375909352404E-4</v>
      </c>
      <c r="Q36" s="186">
        <f>IFERROR(_xll.qlIndexFixing(ONIndex1Y,I36,TRUE,_xll.ohTrigger(RecalcTrigger,Trigger1Y)),NA())</f>
        <v>1.587684865818062E-3</v>
      </c>
    </row>
    <row r="37" spans="2:17" x14ac:dyDescent="0.2">
      <c r="B37" s="39" t="s">
        <v>17</v>
      </c>
      <c r="D37" s="42">
        <f>_xll.qlCalendarAdvance(Calendar,$D36,B37,"f",FALSE)</f>
        <v>42314</v>
      </c>
      <c r="E37" s="180">
        <f>_xll.qlInterestRateIndexValueDate(IndexON,D37)</f>
        <v>42314</v>
      </c>
      <c r="F37" s="196">
        <f>IFERROR(_xll.qlIndexFixing(IndexON,D37,TRUE,_xll.ohTrigger(RecalcTrigger,TriggerON)),NA())</f>
        <v>-1.432071842351057E-3</v>
      </c>
      <c r="H37" s="42">
        <f>_xll.qlCalendarAdvance(Calendar,$H36,B37,"f",FALSE)</f>
        <v>42314</v>
      </c>
      <c r="I37" s="180">
        <f>_xll.qlInterestRateIndexValueDate(Index1M,$H37)</f>
        <v>42318</v>
      </c>
      <c r="J37" s="185">
        <f>IFERROR(_xll.qlIndexFixing(Index1M,$H37,TRUE,_xll.ohTrigger(RecalcTrigger,Trigger1M)),NA())</f>
        <v>-1.1385575088302957E-3</v>
      </c>
      <c r="K37" s="44">
        <f>IFERROR(_xll.qlIndexFixing(Index3M,H37,TRUE,_xll.ohTrigger(RecalcTrigger,Trigger3M)),NA())</f>
        <v>-4.0287406560508653E-4</v>
      </c>
      <c r="L37" s="44">
        <f>IFERROR(_xll.qlIndexFixing(Index6M,$H37,TRUE,_xll.ohTrigger(RecalcTrigger,Trigger6M)),NA())</f>
        <v>3.3148801683854771E-4</v>
      </c>
      <c r="M37" s="186">
        <f>IFERROR(_xll.qlIndexFixing(Index1Y,$H37,TRUE,_xll.ohTrigger(RecalcTrigger,Trigger1Y)),NA())</f>
        <v>1.4986154299494751E-3</v>
      </c>
      <c r="N37" s="185">
        <f>IFERROR(_xll.qlIndexFixing(ONIndex1M,I37,TRUE,_xll.ohTrigger(RecalcTrigger,Trigger1M)),NA())</f>
        <v>-1.0920355419141714E-3</v>
      </c>
      <c r="O37" s="44">
        <f>IFERROR(_xll.qlIndexFixing(ONIndex3M,I37,TRUE,_xll.ohTrigger(RecalcTrigger,Trigger3M)),NA())</f>
        <v>-4.6235770144509303E-4</v>
      </c>
      <c r="P37" s="44">
        <f>IFERROR(_xll.qlIndexFixing(ONIndex6M,I37,TRUE,_xll.ohTrigger(RecalcTrigger,Trigger6M)),NA())</f>
        <v>3.1582299967247707E-4</v>
      </c>
      <c r="Q37" s="186">
        <f>IFERROR(_xll.qlIndexFixing(ONIndex1Y,I37,TRUE,_xll.ohTrigger(RecalcTrigger,Trigger1Y)),NA())</f>
        <v>1.587684865818062E-3</v>
      </c>
    </row>
    <row r="38" spans="2:17" x14ac:dyDescent="0.2">
      <c r="B38" s="39" t="s">
        <v>17</v>
      </c>
      <c r="D38" s="42">
        <f>_xll.qlCalendarAdvance(Calendar,$D37,B38,"f",FALSE)</f>
        <v>42317</v>
      </c>
      <c r="E38" s="180">
        <f>_xll.qlInterestRateIndexValueDate(IndexON,D38)</f>
        <v>42317</v>
      </c>
      <c r="F38" s="196">
        <f>IFERROR(_xll.qlIndexFixing(IndexON,D38,TRUE,_xll.ohTrigger(RecalcTrigger,TriggerON)),NA())</f>
        <v>-1.4316265611791223E-3</v>
      </c>
      <c r="H38" s="42">
        <f>_xll.qlCalendarAdvance(Calendar,$H37,B38,"f",FALSE)</f>
        <v>42317</v>
      </c>
      <c r="I38" s="180">
        <f>_xll.qlInterestRateIndexValueDate(Index1M,$H38)</f>
        <v>42319</v>
      </c>
      <c r="J38" s="185">
        <f>IFERROR(_xll.qlIndexFixing(Index1M,$H38,TRUE,_xll.ohTrigger(RecalcTrigger,Trigger1M)),NA())</f>
        <v>-1.1421560251818619E-3</v>
      </c>
      <c r="K38" s="44">
        <f>IFERROR(_xll.qlIndexFixing(Index3M,H38,TRUE,_xll.ohTrigger(RecalcTrigger,Trigger3M)),NA())</f>
        <v>-4.028181425997296E-4</v>
      </c>
      <c r="L38" s="44">
        <f>IFERROR(_xll.qlIndexFixing(Index6M,$H38,TRUE,_xll.ohTrigger(RecalcTrigger,Trigger6M)),NA())</f>
        <v>3.3150643834111283E-4</v>
      </c>
      <c r="M38" s="186">
        <f>IFERROR(_xll.qlIndexFixing(Index1Y,$H38,TRUE,_xll.ohTrigger(RecalcTrigger,Trigger1Y)),NA())</f>
        <v>1.4994442604461694E-3</v>
      </c>
      <c r="N38" s="185">
        <f>IFERROR(_xll.qlIndexFixing(ONIndex1M,I38,TRUE,_xll.ohTrigger(RecalcTrigger,Trigger1M)),NA())</f>
        <v>-1.0961581470381176E-3</v>
      </c>
      <c r="O38" s="44">
        <f>IFERROR(_xll.qlIndexFixing(ONIndex3M,I38,TRUE,_xll.ohTrigger(RecalcTrigger,Trigger3M)),NA())</f>
        <v>-4.5540018352330236E-4</v>
      </c>
      <c r="P38" s="44">
        <f>IFERROR(_xll.qlIndexFixing(ONIndex6M,I38,TRUE,_xll.ohTrigger(RecalcTrigger,Trigger6M)),NA())</f>
        <v>3.2346360043788991E-4</v>
      </c>
      <c r="Q38" s="186">
        <f>IFERROR(_xll.qlIndexFixing(ONIndex1Y,I38,TRUE,_xll.ohTrigger(RecalcTrigger,Trigger1Y)),NA())</f>
        <v>1.5876918679502694E-3</v>
      </c>
    </row>
    <row r="39" spans="2:17" x14ac:dyDescent="0.2">
      <c r="B39" s="39" t="s">
        <v>17</v>
      </c>
      <c r="D39" s="42">
        <f>_xll.qlCalendarAdvance(Calendar,$D38,B39,"f",FALSE)</f>
        <v>42318</v>
      </c>
      <c r="E39" s="180">
        <f>_xll.qlInterestRateIndexValueDate(IndexON,D39)</f>
        <v>42318</v>
      </c>
      <c r="F39" s="196">
        <f>IFERROR(_xll.qlIndexFixing(IndexON,D39,TRUE,_xll.ohTrigger(RecalcTrigger,TriggerON)),NA())</f>
        <v>-1.4309235471721138E-3</v>
      </c>
      <c r="H39" s="42">
        <f>_xll.qlCalendarAdvance(Calendar,$H38,B39,"f",FALSE)</f>
        <v>42318</v>
      </c>
      <c r="I39" s="180">
        <f>_xll.qlInterestRateIndexValueDate(Index1M,$H39)</f>
        <v>42320</v>
      </c>
      <c r="J39" s="185">
        <f>IFERROR(_xll.qlIndexFixing(Index1M,$H39,TRUE,_xll.ohTrigger(RecalcTrigger,Trigger1M)),NA())</f>
        <v>-1.1491584304897107E-3</v>
      </c>
      <c r="K39" s="44">
        <f>IFERROR(_xll.qlIndexFixing(Index3M,H39,TRUE,_xll.ohTrigger(RecalcTrigger,Trigger3M)),NA())</f>
        <v>-4.0280305805263992E-4</v>
      </c>
      <c r="L39" s="44">
        <f>IFERROR(_xll.qlIndexFixing(Index6M,$H39,TRUE,_xll.ohTrigger(RecalcTrigger,Trigger6M)),NA())</f>
        <v>3.3150998351669453E-4</v>
      </c>
      <c r="M39" s="186">
        <f>IFERROR(_xll.qlIndexFixing(Index1Y,$H39,TRUE,_xll.ohTrigger(RecalcTrigger,Trigger1Y)),NA())</f>
        <v>1.5024693562764664E-3</v>
      </c>
      <c r="N39" s="185">
        <f>IFERROR(_xll.qlIndexFixing(ONIndex1M,I39,TRUE,_xll.ohTrigger(RecalcTrigger,Trigger1M)),NA())</f>
        <v>-1.1011194285170944E-3</v>
      </c>
      <c r="O39" s="44">
        <f>IFERROR(_xll.qlIndexFixing(ONIndex3M,I39,TRUE,_xll.ohTrigger(RecalcTrigger,Trigger3M)),NA())</f>
        <v>-4.487489605509154E-4</v>
      </c>
      <c r="P39" s="44">
        <f>IFERROR(_xll.qlIndexFixing(ONIndex6M,I39,TRUE,_xll.ohTrigger(RecalcTrigger,Trigger6M)),NA())</f>
        <v>3.3170544870841923E-4</v>
      </c>
      <c r="Q39" s="186">
        <f>IFERROR(_xll.qlIndexFixing(ONIndex1Y,I39,TRUE,_xll.ohTrigger(RecalcTrigger,Trigger1Y)),NA())</f>
        <v>1.5876848658979981E-3</v>
      </c>
    </row>
    <row r="40" spans="2:17" x14ac:dyDescent="0.2">
      <c r="B40" s="39" t="s">
        <v>17</v>
      </c>
      <c r="D40" s="42">
        <f>_xll.qlCalendarAdvance(Calendar,$D39,B40,"f",FALSE)</f>
        <v>42319</v>
      </c>
      <c r="E40" s="180">
        <f>_xll.qlInterestRateIndexValueDate(IndexON,D40)</f>
        <v>42319</v>
      </c>
      <c r="F40" s="196">
        <f>IFERROR(_xll.qlIndexFixing(IndexON,D40,TRUE,_xll.ohTrigger(RecalcTrigger,TriggerON)),NA())</f>
        <v>-1.4299075636348135E-3</v>
      </c>
      <c r="H40" s="42">
        <f>_xll.qlCalendarAdvance(Calendar,$H39,B40,"f",FALSE)</f>
        <v>42319</v>
      </c>
      <c r="I40" s="180">
        <f>_xll.qlInterestRateIndexValueDate(Index1M,$H40)</f>
        <v>42321</v>
      </c>
      <c r="J40" s="185">
        <f>IFERROR(_xll.qlIndexFixing(Index1M,$H40,TRUE,_xll.ohTrigger(RecalcTrigger,Trigger1M)),NA())</f>
        <v>-1.1510045958095633E-3</v>
      </c>
      <c r="K40" s="44">
        <f>IFERROR(_xll.qlIndexFixing(Index3M,H40,TRUE,_xll.ohTrigger(RecalcTrigger,Trigger3M)),NA())</f>
        <v>-4.0414662262236027E-4</v>
      </c>
      <c r="L40" s="44">
        <f>IFERROR(_xll.qlIndexFixing(Index6M,$H40,TRUE,_xll.ohTrigger(RecalcTrigger,Trigger6M)),NA())</f>
        <v>3.3149757496690242E-4</v>
      </c>
      <c r="M40" s="186">
        <f>IFERROR(_xll.qlIndexFixing(Index1Y,$H40,TRUE,_xll.ohTrigger(RecalcTrigger,Trigger1Y)),NA())</f>
        <v>1.50223053623672E-3</v>
      </c>
      <c r="N40" s="185">
        <f>IFERROR(_xll.qlIndexFixing(ONIndex1M,I40,TRUE,_xll.ohTrigger(RecalcTrigger,Trigger1M)),NA())</f>
        <v>-1.1040572500631285E-3</v>
      </c>
      <c r="O40" s="44">
        <f>IFERROR(_xll.qlIndexFixing(ONIndex3M,I40,TRUE,_xll.ohTrigger(RecalcTrigger,Trigger3M)),NA())</f>
        <v>-4.4560755229738902E-4</v>
      </c>
      <c r="P40" s="44">
        <f>IFERROR(_xll.qlIndexFixing(ONIndex6M,I40,TRUE,_xll.ohTrigger(RecalcTrigger,Trigger6M)),NA())</f>
        <v>3.3612743260746925E-4</v>
      </c>
      <c r="Q40" s="186">
        <f>IFERROR(_xll.qlIndexFixing(ONIndex1Y,I40,TRUE,_xll.ohTrigger(RecalcTrigger,Trigger1Y)),NA())</f>
        <v>1.587684865818062E-3</v>
      </c>
    </row>
    <row r="41" spans="2:17" x14ac:dyDescent="0.2">
      <c r="B41" s="39" t="s">
        <v>17</v>
      </c>
      <c r="D41" s="42">
        <f>_xll.qlCalendarAdvance(Calendar,$D40,B41,"f",FALSE)</f>
        <v>42320</v>
      </c>
      <c r="E41" s="180">
        <f>_xll.qlInterestRateIndexValueDate(IndexON,D41)</f>
        <v>42320</v>
      </c>
      <c r="F41" s="196">
        <f>IFERROR(_xll.qlIndexFixing(IndexON,D41,TRUE,_xll.ohTrigger(RecalcTrigger,TriggerON)),NA())</f>
        <v>-1.4285609736752747E-3</v>
      </c>
      <c r="H41" s="42">
        <f>_xll.qlCalendarAdvance(Calendar,$H40,B41,"f",FALSE)</f>
        <v>42320</v>
      </c>
      <c r="I41" s="180">
        <f>_xll.qlInterestRateIndexValueDate(Index1M,$H41)</f>
        <v>42324</v>
      </c>
      <c r="J41" s="185">
        <f>IFERROR(_xll.qlIndexFixing(Index1M,$H41,TRUE,_xll.ohTrigger(RecalcTrigger,Trigger1M)),NA())</f>
        <v>-1.1598453702745815E-3</v>
      </c>
      <c r="K41" s="44">
        <f>IFERROR(_xll.qlIndexFixing(Index3M,H41,TRUE,_xll.ohTrigger(RecalcTrigger,Trigger3M)),NA())</f>
        <v>-4.0313783600886633E-4</v>
      </c>
      <c r="L41" s="44">
        <f>IFERROR(_xll.qlIndexFixing(Index6M,$H41,TRUE,_xll.ohTrigger(RecalcTrigger,Trigger6M)),NA())</f>
        <v>3.3135385299982772E-4</v>
      </c>
      <c r="M41" s="186">
        <f>IFERROR(_xll.qlIndexFixing(Index1Y,$H41,TRUE,_xll.ohTrigger(RecalcTrigger,Trigger1Y)),NA())</f>
        <v>1.5037012492447955E-3</v>
      </c>
      <c r="N41" s="185">
        <f>IFERROR(_xll.qlIndexFixing(ONIndex1M,I41,TRUE,_xll.ohTrigger(RecalcTrigger,Trigger1M)),NA())</f>
        <v>-1.1072960910185614E-3</v>
      </c>
      <c r="O41" s="44">
        <f>IFERROR(_xll.qlIndexFixing(ONIndex3M,I41,TRUE,_xll.ohTrigger(RecalcTrigger,Trigger3M)),NA())</f>
        <v>-4.4259599073726008E-4</v>
      </c>
      <c r="P41" s="44">
        <f>IFERROR(_xll.qlIndexFixing(ONIndex6M,I41,TRUE,_xll.ohTrigger(RecalcTrigger,Trigger6M)),NA())</f>
        <v>3.4072996520251309E-4</v>
      </c>
      <c r="Q41" s="186">
        <f>IFERROR(_xll.qlIndexFixing(ONIndex1Y,I41,TRUE,_xll.ohTrigger(RecalcTrigger,Trigger1Y)),NA())</f>
        <v>1.5876848658979981E-3</v>
      </c>
    </row>
    <row r="42" spans="2:17" x14ac:dyDescent="0.2">
      <c r="B42" s="39" t="s">
        <v>17</v>
      </c>
      <c r="D42" s="42">
        <f>_xll.qlCalendarAdvance(Calendar,$D41,B42,"f",FALSE)</f>
        <v>42321</v>
      </c>
      <c r="E42" s="180">
        <f>_xll.qlInterestRateIndexValueDate(IndexON,D42)</f>
        <v>42321</v>
      </c>
      <c r="F42" s="196">
        <f>IFERROR(_xll.qlIndexFixing(IndexON,D42,TRUE,_xll.ohTrigger(RecalcTrigger,TriggerON)),NA())</f>
        <v>-1.4246719513311135E-3</v>
      </c>
      <c r="H42" s="42">
        <f>_xll.qlCalendarAdvance(Calendar,$H41,B42,"f",FALSE)</f>
        <v>42321</v>
      </c>
      <c r="I42" s="180">
        <f>_xll.qlInterestRateIndexValueDate(Index1M,$H42)</f>
        <v>42325</v>
      </c>
      <c r="J42" s="185">
        <f>IFERROR(_xll.qlIndexFixing(Index1M,$H42,TRUE,_xll.ohTrigger(RecalcTrigger,Trigger1M)),NA())</f>
        <v>-1.1631769468705144E-3</v>
      </c>
      <c r="K42" s="44">
        <f>IFERROR(_xll.qlIndexFixing(Index3M,H42,TRUE,_xll.ohTrigger(RecalcTrigger,Trigger3M)),NA())</f>
        <v>-4.0331577731533846E-4</v>
      </c>
      <c r="L42" s="44">
        <f>IFERROR(_xll.qlIndexFixing(Index6M,$H42,TRUE,_xll.ohTrigger(RecalcTrigger,Trigger6M)),NA())</f>
        <v>3.3126685558528067E-4</v>
      </c>
      <c r="M42" s="186">
        <f>IFERROR(_xll.qlIndexFixing(Index1Y,$H42,TRUE,_xll.ohTrigger(RecalcTrigger,Trigger1Y)),NA())</f>
        <v>1.5045495784385729E-3</v>
      </c>
      <c r="N42" s="185">
        <f>IFERROR(_xll.qlIndexFixing(ONIndex1M,I42,TRUE,_xll.ohTrigger(RecalcTrigger,Trigger1M)),NA())</f>
        <v>-1.1108530909531567E-3</v>
      </c>
      <c r="O42" s="44">
        <f>IFERROR(_xll.qlIndexFixing(ONIndex3M,I42,TRUE,_xll.ohTrigger(RecalcTrigger,Trigger3M)),NA())</f>
        <v>-4.3972704389716455E-4</v>
      </c>
      <c r="P42" s="44">
        <f>IFERROR(_xll.qlIndexFixing(ONIndex6M,I42,TRUE,_xll.ohTrigger(RecalcTrigger,Trigger6M)),NA())</f>
        <v>3.4551304641361469E-4</v>
      </c>
      <c r="Q42" s="186">
        <f>IFERROR(_xll.qlIndexFixing(ONIndex1Y,I42,TRUE,_xll.ohTrigger(RecalcTrigger,Trigger1Y)),NA())</f>
        <v>1.5876848658979981E-3</v>
      </c>
    </row>
    <row r="43" spans="2:17" x14ac:dyDescent="0.2">
      <c r="B43" s="39" t="s">
        <v>17</v>
      </c>
      <c r="D43" s="42">
        <f>_xll.qlCalendarAdvance(Calendar,$D42,B43,"f",FALSE)</f>
        <v>42324</v>
      </c>
      <c r="E43" s="180">
        <f>_xll.qlInterestRateIndexValueDate(IndexON,D43)</f>
        <v>42324</v>
      </c>
      <c r="F43" s="196">
        <f>IFERROR(_xll.qlIndexFixing(IndexON,D43,TRUE,_xll.ohTrigger(RecalcTrigger,TriggerON)),NA())</f>
        <v>-1.4195158176910638E-3</v>
      </c>
      <c r="H43" s="42">
        <f>_xll.qlCalendarAdvance(Calendar,$H42,B43,"f",FALSE)</f>
        <v>42324</v>
      </c>
      <c r="I43" s="180">
        <f>_xll.qlInterestRateIndexValueDate(Index1M,$H43)</f>
        <v>42326</v>
      </c>
      <c r="J43" s="185">
        <f>IFERROR(_xll.qlIndexFixing(Index1M,$H43,TRUE,_xll.ohTrigger(RecalcTrigger,Trigger1M)),NA())</f>
        <v>-1.1663861154027622E-3</v>
      </c>
      <c r="K43" s="44">
        <f>IFERROR(_xll.qlIndexFixing(Index3M,H43,TRUE,_xll.ohTrigger(RecalcTrigger,Trigger3M)),NA())</f>
        <v>-4.0352911841794848E-4</v>
      </c>
      <c r="L43" s="44">
        <f>IFERROR(_xll.qlIndexFixing(Index6M,$H43,TRUE,_xll.ohTrigger(RecalcTrigger,Trigger6M)),NA())</f>
        <v>3.3115851746658474E-4</v>
      </c>
      <c r="M43" s="186">
        <f>IFERROR(_xll.qlIndexFixing(Index1Y,$H43,TRUE,_xll.ohTrigger(RecalcTrigger,Trigger1Y)),NA())</f>
        <v>1.5053881758908176E-3</v>
      </c>
      <c r="N43" s="185">
        <f>IFERROR(_xll.qlIndexFixing(ONIndex1M,I43,TRUE,_xll.ohTrigger(RecalcTrigger,Trigger1M)),NA())</f>
        <v>-1.1191098403839916E-3</v>
      </c>
      <c r="O43" s="44">
        <f>IFERROR(_xll.qlIndexFixing(ONIndex3M,I43,TRUE,_xll.ohTrigger(RecalcTrigger,Trigger3M)),NA())</f>
        <v>-4.3452784754371976E-4</v>
      </c>
      <c r="P43" s="44">
        <f>IFERROR(_xll.qlIndexFixing(ONIndex6M,I43,TRUE,_xll.ohTrigger(RecalcTrigger,Trigger6M)),NA())</f>
        <v>3.5568138924801929E-4</v>
      </c>
      <c r="Q43" s="186">
        <f>IFERROR(_xll.qlIndexFixing(ONIndex1Y,I43,TRUE,_xll.ohTrigger(RecalcTrigger,Trigger1Y)),NA())</f>
        <v>1.587691867923624E-3</v>
      </c>
    </row>
    <row r="44" spans="2:17" x14ac:dyDescent="0.2">
      <c r="B44" s="39" t="s">
        <v>17</v>
      </c>
      <c r="D44" s="42">
        <f>_xll.qlCalendarAdvance(Calendar,$D43,B44,"f",FALSE)</f>
        <v>42325</v>
      </c>
      <c r="E44" s="180">
        <f>_xll.qlInterestRateIndexValueDate(IndexON,D44)</f>
        <v>42325</v>
      </c>
      <c r="F44" s="196">
        <f>IFERROR(_xll.qlIndexFixing(IndexON,D44,TRUE,_xll.ohTrigger(RecalcTrigger,TriggerON)),NA())</f>
        <v>-1.4162516465576758E-3</v>
      </c>
      <c r="H44" s="42">
        <f>_xll.qlCalendarAdvance(Calendar,$H43,B44,"f",FALSE)</f>
        <v>42325</v>
      </c>
      <c r="I44" s="180">
        <f>_xll.qlInterestRateIndexValueDate(Index1M,$H44)</f>
        <v>42327</v>
      </c>
      <c r="J44" s="185">
        <f>IFERROR(_xll.qlIndexFixing(Index1M,$H44,TRUE,_xll.ohTrigger(RecalcTrigger,Trigger1M)),NA())</f>
        <v>-1.1711261339372725E-3</v>
      </c>
      <c r="K44" s="44">
        <f>IFERROR(_xll.qlIndexFixing(Index3M,H44,TRUE,_xll.ohTrigger(RecalcTrigger,Trigger3M)),NA())</f>
        <v>-4.0377646682926671E-4</v>
      </c>
      <c r="L44" s="44">
        <f>IFERROR(_xll.qlIndexFixing(Index6M,$H44,TRUE,_xll.ohTrigger(RecalcTrigger,Trigger6M)),NA())</f>
        <v>3.3102776124930254E-4</v>
      </c>
      <c r="M44" s="186">
        <f>IFERROR(_xll.qlIndexFixing(Index1Y,$H44,TRUE,_xll.ohTrigger(RecalcTrigger,Trigger1Y)),NA())</f>
        <v>1.5082547406484713E-3</v>
      </c>
      <c r="N44" s="185">
        <f>IFERROR(_xll.qlIndexFixing(ONIndex1M,I44,TRUE,_xll.ohTrigger(RecalcTrigger,Trigger1M)),NA())</f>
        <v>-1.128605474636224E-3</v>
      </c>
      <c r="O44" s="44">
        <f>IFERROR(_xll.qlIndexFixing(ONIndex3M,I44,TRUE,_xll.ohTrigger(RecalcTrigger,Trigger3M)),NA())</f>
        <v>-4.2993276195169017E-4</v>
      </c>
      <c r="P44" s="44">
        <f>IFERROR(_xll.qlIndexFixing(ONIndex6M,I44,TRUE,_xll.ohTrigger(RecalcTrigger,Trigger6M)),NA())</f>
        <v>3.6645085829789537E-4</v>
      </c>
      <c r="Q44" s="186">
        <f>IFERROR(_xll.qlIndexFixing(ONIndex1Y,I44,TRUE,_xll.ohTrigger(RecalcTrigger,Trigger1Y)),NA())</f>
        <v>1.5876848658979981E-3</v>
      </c>
    </row>
    <row r="45" spans="2:17" x14ac:dyDescent="0.2">
      <c r="B45" s="39" t="s">
        <v>17</v>
      </c>
      <c r="D45" s="42">
        <f>_xll.qlCalendarAdvance(Calendar,$D44,B45,"f",FALSE)</f>
        <v>42326</v>
      </c>
      <c r="E45" s="180">
        <f>_xll.qlInterestRateIndexValueDate(IndexON,D45)</f>
        <v>42326</v>
      </c>
      <c r="F45" s="196">
        <f>IFERROR(_xll.qlIndexFixing(IndexON,D45,TRUE,_xll.ohTrigger(RecalcTrigger,TriggerON)),NA())</f>
        <v>-1.4125510494489291E-3</v>
      </c>
      <c r="H45" s="42">
        <f>_xll.qlCalendarAdvance(Calendar,$H44,B45,"f",FALSE)</f>
        <v>42326</v>
      </c>
      <c r="I45" s="180">
        <f>_xll.qlInterestRateIndexValueDate(Index1M,$H45)</f>
        <v>42328</v>
      </c>
      <c r="J45" s="185">
        <f>IFERROR(_xll.qlIndexFixing(Index1M,$H45,TRUE,_xll.ohTrigger(RecalcTrigger,Trigger1M)),NA())</f>
        <v>-1.173074045405124E-3</v>
      </c>
      <c r="K45" s="44">
        <f>IFERROR(_xll.qlIndexFixing(Index3M,H45,TRUE,_xll.ohTrigger(RecalcTrigger,Trigger3M)),NA())</f>
        <v>-4.0536588618481377E-4</v>
      </c>
      <c r="L45" s="44">
        <f>IFERROR(_xll.qlIndexFixing(Index6M,$H45,TRUE,_xll.ohTrigger(RecalcTrigger,Trigger6M)),NA())</f>
        <v>3.3087350954207111E-4</v>
      </c>
      <c r="M45" s="186">
        <f>IFERROR(_xll.qlIndexFixing(Index1Y,$H45,TRUE,_xll.ohTrigger(RecalcTrigger,Trigger1Y)),NA())</f>
        <v>1.5080316590145092E-3</v>
      </c>
      <c r="N45" s="185">
        <f>IFERROR(_xll.qlIndexFixing(ONIndex1M,I45,TRUE,_xll.ohTrigger(RecalcTrigger,Trigger1M)),NA())</f>
        <v>-1.1339257324705088E-3</v>
      </c>
      <c r="O45" s="44">
        <f>IFERROR(_xll.qlIndexFixing(ONIndex3M,I45,TRUE,_xll.ohTrigger(RecalcTrigger,Trigger3M)),NA())</f>
        <v>-4.2542007456791708E-4</v>
      </c>
      <c r="P45" s="44">
        <f>IFERROR(_xll.qlIndexFixing(ONIndex6M,I45,TRUE,_xll.ohTrigger(RecalcTrigger,Trigger6M)),NA())</f>
        <v>3.7202584013407147E-4</v>
      </c>
      <c r="Q45" s="186">
        <f>IFERROR(_xll.qlIndexFixing(ONIndex1Y,I45,TRUE,_xll.ohTrigger(RecalcTrigger,Trigger1Y)),NA())</f>
        <v>1.587684865818062E-3</v>
      </c>
    </row>
    <row r="46" spans="2:17" x14ac:dyDescent="0.2">
      <c r="B46" s="39" t="s">
        <v>17</v>
      </c>
      <c r="D46" s="42">
        <f>_xll.qlCalendarAdvance(Calendar,$D45,B46,"f",FALSE)</f>
        <v>42327</v>
      </c>
      <c r="E46" s="180">
        <f>_xll.qlInterestRateIndexValueDate(IndexON,D46)</f>
        <v>42327</v>
      </c>
      <c r="F46" s="196">
        <f>IFERROR(_xll.qlIndexFixing(IndexON,D46,TRUE,_xll.ohTrigger(RecalcTrigger,TriggerON)),NA())</f>
        <v>-1.4083963895128448E-3</v>
      </c>
      <c r="H46" s="42">
        <f>_xll.qlCalendarAdvance(Calendar,$H45,B46,"f",FALSE)</f>
        <v>42327</v>
      </c>
      <c r="I46" s="180">
        <f>_xll.qlInterestRateIndexValueDate(Index1M,$H46)</f>
        <v>42331</v>
      </c>
      <c r="J46" s="185">
        <f>IFERROR(_xll.qlIndexFixing(Index1M,$H46,TRUE,_xll.ohTrigger(RecalcTrigger,Trigger1M)),NA())</f>
        <v>-1.1796765279625809E-3</v>
      </c>
      <c r="K46" s="44">
        <f>IFERROR(_xll.qlIndexFixing(Index3M,H46,TRUE,_xll.ohTrigger(RecalcTrigger,Trigger3M)),NA())</f>
        <v>-4.0507322339400359E-4</v>
      </c>
      <c r="L46" s="44">
        <f>IFERROR(_xll.qlIndexFixing(Index6M,$H46,TRUE,_xll.ohTrigger(RecalcTrigger,Trigger6M)),NA())</f>
        <v>3.3025900757056571E-4</v>
      </c>
      <c r="M46" s="186">
        <f>IFERROR(_xll.qlIndexFixing(Index1Y,$H46,TRUE,_xll.ohTrigger(RecalcTrigger,Trigger1Y)),NA())</f>
        <v>1.5093008725171855E-3</v>
      </c>
      <c r="N46" s="185">
        <f>IFERROR(_xll.qlIndexFixing(ONIndex1M,I46,TRUE,_xll.ohTrigger(RecalcTrigger,Trigger1M)),NA())</f>
        <v>-1.1392329047721361E-3</v>
      </c>
      <c r="O46" s="44">
        <f>IFERROR(_xll.qlIndexFixing(ONIndex3M,I46,TRUE,_xll.ohTrigger(RecalcTrigger,Trigger3M)),NA())</f>
        <v>-4.1860301684959467E-4</v>
      </c>
      <c r="P46" s="44">
        <f>IFERROR(_xll.qlIndexFixing(ONIndex6M,I46,TRUE,_xll.ohTrigger(RecalcTrigger,Trigger6M)),NA())</f>
        <v>3.7722715599208811E-4</v>
      </c>
      <c r="Q46" s="186">
        <f>IFERROR(_xll.qlIndexFixing(ONIndex1Y,I46,TRUE,_xll.ohTrigger(RecalcTrigger,Trigger1Y)),NA())</f>
        <v>1.5876848658979981E-3</v>
      </c>
    </row>
    <row r="47" spans="2:17" x14ac:dyDescent="0.2">
      <c r="B47" s="39" t="s">
        <v>17</v>
      </c>
      <c r="D47" s="42">
        <f>_xll.qlCalendarAdvance(Calendar,$D46,B47,"f",FALSE)</f>
        <v>42328</v>
      </c>
      <c r="E47" s="180">
        <f>_xll.qlInterestRateIndexValueDate(IndexON,D47)</f>
        <v>42328</v>
      </c>
      <c r="F47" s="196">
        <f>IFERROR(_xll.qlIndexFixing(IndexON,D47,TRUE,_xll.ohTrigger(RecalcTrigger,TriggerON)),NA())</f>
        <v>-1.3984799117938707E-3</v>
      </c>
      <c r="H47" s="42">
        <f>_xll.qlCalendarAdvance(Calendar,$H46,B47,"f",FALSE)</f>
        <v>42328</v>
      </c>
      <c r="I47" s="180">
        <f>_xll.qlInterestRateIndexValueDate(Index1M,$H47)</f>
        <v>42332</v>
      </c>
      <c r="J47" s="185">
        <f>IFERROR(_xll.qlIndexFixing(Index1M,$H47,TRUE,_xll.ohTrigger(RecalcTrigger,Trigger1M)),NA())</f>
        <v>-1.1815843758609113E-3</v>
      </c>
      <c r="K47" s="44">
        <f>IFERROR(_xll.qlIndexFixing(Index3M,H47,TRUE,_xll.ohTrigger(RecalcTrigger,Trigger3M)),NA())</f>
        <v>-4.0546486062099994E-4</v>
      </c>
      <c r="L47" s="44">
        <f>IFERROR(_xll.qlIndexFixing(Index6M,$H47,TRUE,_xll.ohTrigger(RecalcTrigger,Trigger6M)),NA())</f>
        <v>3.3000000000132739E-4</v>
      </c>
      <c r="M47" s="186">
        <f>IFERROR(_xll.qlIndexFixing(Index1Y,$H47,TRUE,_xll.ohTrigger(RecalcTrigger,Trigger1Y)),NA())</f>
        <v>1.5099999999998676E-3</v>
      </c>
      <c r="N47" s="185">
        <f>IFERROR(_xll.qlIndexFixing(ONIndex1M,I47,TRUE,_xll.ohTrigger(RecalcTrigger,Trigger1M)),NA())</f>
        <v>-1.1444294679119338E-3</v>
      </c>
      <c r="O47" s="44">
        <f>IFERROR(_xll.qlIndexFixing(ONIndex3M,I47,TRUE,_xll.ohTrigger(RecalcTrigger,Trigger3M)),NA())</f>
        <v>-4.1206857098519123E-4</v>
      </c>
      <c r="P47" s="44">
        <f>IFERROR(_xll.qlIndexFixing(ONIndex6M,I47,TRUE,_xll.ohTrigger(RecalcTrigger,Trigger6M)),NA())</f>
        <v>3.8194396301705069E-4</v>
      </c>
      <c r="Q47" s="186">
        <f>IFERROR(_xll.qlIndexFixing(ONIndex1Y,I47,TRUE,_xll.ohTrigger(RecalcTrigger,Trigger1Y)),NA())</f>
        <v>1.5876848658979981E-3</v>
      </c>
    </row>
    <row r="48" spans="2:17" x14ac:dyDescent="0.2">
      <c r="B48" s="39" t="s">
        <v>17</v>
      </c>
      <c r="D48" s="42">
        <f>_xll.qlCalendarAdvance(Calendar,$D47,B48,"f",FALSE)</f>
        <v>42331</v>
      </c>
      <c r="E48" s="180">
        <f>_xll.qlInterestRateIndexValueDate(IndexON,D48)</f>
        <v>42331</v>
      </c>
      <c r="F48" s="196">
        <f>IFERROR(_xll.qlIndexFixing(IndexON,D48,TRUE,_xll.ohTrigger(RecalcTrigger,TriggerON)),NA())</f>
        <v>-1.3868843906905681E-3</v>
      </c>
      <c r="H48" s="42">
        <f>_xll.qlCalendarAdvance(Calendar,$H47,B48,"f",FALSE)</f>
        <v>42331</v>
      </c>
      <c r="I48" s="180">
        <f>_xll.qlInterestRateIndexValueDate(Index1M,$H48)</f>
        <v>42333</v>
      </c>
      <c r="J48" s="185">
        <f>IFERROR(_xll.qlIndexFixing(Index1M,$H48,TRUE,_xll.ohTrigger(RecalcTrigger,Trigger1M)),NA())</f>
        <v>-1.1822788709624601E-3</v>
      </c>
      <c r="K48" s="44">
        <f>IFERROR(_xll.qlIndexFixing(Index3M,H48,TRUE,_xll.ohTrigger(RecalcTrigger,Trigger3M)),NA())</f>
        <v>-4.0590693041829009E-4</v>
      </c>
      <c r="L48" s="44">
        <f>IFERROR(_xll.qlIndexFixing(Index6M,$H48,TRUE,_xll.ohTrigger(RecalcTrigger,Trigger6M)),NA())</f>
        <v>3.2971270458529887E-4</v>
      </c>
      <c r="M48" s="186">
        <f>IFERROR(_xll.qlIndexFixing(Index1Y,$H48,TRUE,_xll.ohTrigger(RecalcTrigger,Trigger1Y)),NA())</f>
        <v>1.5106664108358902E-3</v>
      </c>
      <c r="N48" s="185">
        <f>IFERROR(_xll.qlIndexFixing(ONIndex1M,I48,TRUE,_xll.ohTrigger(RecalcTrigger,Trigger1M)),NA())</f>
        <v>-1.154372089278155E-3</v>
      </c>
      <c r="O48" s="44">
        <f>IFERROR(_xll.qlIndexFixing(ONIndex3M,I48,TRUE,_xll.ohTrigger(RecalcTrigger,Trigger3M)),NA())</f>
        <v>-4.0009518446293413E-4</v>
      </c>
      <c r="P48" s="44">
        <f>IFERROR(_xll.qlIndexFixing(ONIndex6M,I48,TRUE,_xll.ohTrigger(RecalcTrigger,Trigger6M)),NA())</f>
        <v>3.8976296939274846E-4</v>
      </c>
      <c r="Q48" s="186">
        <f>IFERROR(_xll.qlIndexFixing(ONIndex1Y,I48,TRUE,_xll.ohTrigger(RecalcTrigger,Trigger1Y)),NA())</f>
        <v>1.5876918679502694E-3</v>
      </c>
    </row>
    <row r="49" spans="2:17" x14ac:dyDescent="0.2">
      <c r="B49" s="39" t="s">
        <v>17</v>
      </c>
      <c r="D49" s="42">
        <f>_xll.qlCalendarAdvance(Calendar,$D48,B49,"f",FALSE)</f>
        <v>42332</v>
      </c>
      <c r="E49" s="180">
        <f>_xll.qlInterestRateIndexValueDate(IndexON,D49)</f>
        <v>42332</v>
      </c>
      <c r="F49" s="196">
        <f>IFERROR(_xll.qlIndexFixing(IndexON,D49,TRUE,_xll.ohTrigger(RecalcTrigger,TriggerON)),NA())</f>
        <v>-1.3803823542613003E-3</v>
      </c>
      <c r="H49" s="42">
        <f>_xll.qlCalendarAdvance(Calendar,$H48,B49,"f",FALSE)</f>
        <v>42332</v>
      </c>
      <c r="I49" s="180">
        <f>_xll.qlInterestRateIndexValueDate(Index1M,$H49)</f>
        <v>42334</v>
      </c>
      <c r="J49" s="185">
        <f>IFERROR(_xll.qlIndexFixing(Index1M,$H49,TRUE,_xll.ohTrigger(RecalcTrigger,Trigger1M)),NA())</f>
        <v>-1.1836278030384617E-3</v>
      </c>
      <c r="K49" s="44">
        <f>IFERROR(_xll.qlIndexFixing(Index3M,H49,TRUE,_xll.ohTrigger(RecalcTrigger,Trigger3M)),NA())</f>
        <v>-4.0642449574671127E-4</v>
      </c>
      <c r="L49" s="44">
        <f>IFERROR(_xll.qlIndexFixing(Index6M,$H49,TRUE,_xll.ohTrigger(RecalcTrigger,Trigger6M)),NA())</f>
        <v>3.2939901687125295E-4</v>
      </c>
      <c r="M49" s="186">
        <f>IFERROR(_xll.qlIndexFixing(Index1Y,$H49,TRUE,_xll.ohTrigger(RecalcTrigger,Trigger1Y)),NA())</f>
        <v>1.5129262785860422E-3</v>
      </c>
      <c r="N49" s="185">
        <f>IFERROR(_xll.qlIndexFixing(ONIndex1M,I49,TRUE,_xll.ohTrigger(RecalcTrigger,Trigger1M)),NA())</f>
        <v>-1.1637972040468014E-3</v>
      </c>
      <c r="O49" s="44">
        <f>IFERROR(_xll.qlIndexFixing(ONIndex3M,I49,TRUE,_xll.ohTrigger(RecalcTrigger,Trigger3M)),NA())</f>
        <v>-3.893725481241006E-4</v>
      </c>
      <c r="P49" s="44">
        <f>IFERROR(_xll.qlIndexFixing(ONIndex6M,I49,TRUE,_xll.ohTrigger(RecalcTrigger,Trigger6M)),NA())</f>
        <v>3.9596610206693583E-4</v>
      </c>
      <c r="Q49" s="186">
        <f>IFERROR(_xll.qlIndexFixing(ONIndex1Y,I49,TRUE,_xll.ohTrigger(RecalcTrigger,Trigger1Y)),NA())</f>
        <v>1.5876848658979981E-3</v>
      </c>
    </row>
    <row r="50" spans="2:17" x14ac:dyDescent="0.2">
      <c r="B50" s="39" t="s">
        <v>17</v>
      </c>
      <c r="D50" s="42">
        <f>_xll.qlCalendarAdvance(Calendar,$D49,B50,"f",FALSE)</f>
        <v>42333</v>
      </c>
      <c r="E50" s="180">
        <f>_xll.qlInterestRateIndexValueDate(IndexON,D50)</f>
        <v>42333</v>
      </c>
      <c r="F50" s="196">
        <f>IFERROR(_xll.qlIndexFixing(IndexON,D50,TRUE,_xll.ohTrigger(RecalcTrigger,TriggerON)),NA())</f>
        <v>-1.3742813032768808E-3</v>
      </c>
      <c r="H50" s="42">
        <f>_xll.qlCalendarAdvance(Calendar,$H49,B50,"f",FALSE)</f>
        <v>42333</v>
      </c>
      <c r="I50" s="180">
        <f>_xll.qlInterestRateIndexValueDate(Index1M,$H50)</f>
        <v>42335</v>
      </c>
      <c r="J50" s="185">
        <f>IFERROR(_xll.qlIndexFixing(Index1M,$H50,TRUE,_xll.ohTrigger(RecalcTrigger,Trigger1M)),NA())</f>
        <v>-1.1848960322113911E-3</v>
      </c>
      <c r="K50" s="44">
        <f>IFERROR(_xll.qlIndexFixing(Index3M,H50,TRUE,_xll.ohTrigger(RecalcTrigger,Trigger3M)),NA())</f>
        <v>-4.0828027120366078E-4</v>
      </c>
      <c r="L50" s="44">
        <f>IFERROR(_xll.qlIndexFixing(Index6M,$H50,TRUE,_xll.ohTrigger(RecalcTrigger,Trigger6M)),NA())</f>
        <v>3.2906142699432072E-4</v>
      </c>
      <c r="M50" s="186">
        <f>IFERROR(_xll.qlIndexFixing(Index1Y,$H50,TRUE,_xll.ohTrigger(RecalcTrigger,Trigger1Y)),NA())</f>
        <v>1.5127159052794978E-3</v>
      </c>
      <c r="N50" s="185">
        <f>IFERROR(_xll.qlIndexFixing(ONIndex1M,I50,TRUE,_xll.ohTrigger(RecalcTrigger,Trigger1M)),NA())</f>
        <v>-1.1682064027329631E-3</v>
      </c>
      <c r="O50" s="44">
        <f>IFERROR(_xll.qlIndexFixing(ONIndex3M,I50,TRUE,_xll.ohTrigger(RecalcTrigger,Trigger3M)),NA())</f>
        <v>-3.847128935419164E-4</v>
      </c>
      <c r="P50" s="44">
        <f>IFERROR(_xll.qlIndexFixing(ONIndex6M,I50,TRUE,_xll.ohTrigger(RecalcTrigger,Trigger6M)),NA())</f>
        <v>3.9826036444701174E-4</v>
      </c>
      <c r="Q50" s="186">
        <f>IFERROR(_xll.qlIndexFixing(ONIndex1Y,I50,TRUE,_xll.ohTrigger(RecalcTrigger,Trigger1Y)),NA())</f>
        <v>1.5876848658979981E-3</v>
      </c>
    </row>
    <row r="51" spans="2:17" x14ac:dyDescent="0.2">
      <c r="B51" s="39" t="s">
        <v>17</v>
      </c>
      <c r="D51" s="42">
        <f>_xll.qlCalendarAdvance(Calendar,$D50,B51,"f",FALSE)</f>
        <v>42334</v>
      </c>
      <c r="E51" s="180">
        <f>_xll.qlInterestRateIndexValueDate(IndexON,D51)</f>
        <v>42334</v>
      </c>
      <c r="F51" s="196">
        <f>IFERROR(_xll.qlIndexFixing(IndexON,D51,TRUE,_xll.ohTrigger(RecalcTrigger,TriggerON)),NA())</f>
        <v>-1.3688155355984222E-3</v>
      </c>
      <c r="H51" s="42">
        <f>_xll.qlCalendarAdvance(Calendar,$H50,B51,"f",FALSE)</f>
        <v>42334</v>
      </c>
      <c r="I51" s="180">
        <f>_xll.qlInterestRateIndexValueDate(Index1M,$H51)</f>
        <v>42338</v>
      </c>
      <c r="J51" s="185">
        <f>IFERROR(_xll.qlIndexFixing(Index1M,$H51,TRUE,_xll.ohTrigger(RecalcTrigger,Trigger1M)),NA())</f>
        <v>-1.1855900549874142E-3</v>
      </c>
      <c r="K51" s="44">
        <f>IFERROR(_xll.qlIndexFixing(Index3M,H51,TRUE,_xll.ohTrigger(RecalcTrigger,Trigger3M)),NA())</f>
        <v>-4.085514713903315E-4</v>
      </c>
      <c r="L51" s="44">
        <f>IFERROR(_xll.qlIndexFixing(Index6M,$H51,TRUE,_xll.ohTrigger(RecalcTrigger,Trigger6M)),NA())</f>
        <v>3.2789621912004876E-4</v>
      </c>
      <c r="M51" s="186">
        <f>IFERROR(_xll.qlIndexFixing(Index1Y,$H51,TRUE,_xll.ohTrigger(RecalcTrigger,Trigger1Y)),NA())</f>
        <v>1.5136168202892527E-3</v>
      </c>
      <c r="N51" s="185">
        <f>IFERROR(_xll.qlIndexFixing(ONIndex1M,I51,TRUE,_xll.ohTrigger(RecalcTrigger,Trigger1M)),NA())</f>
        <v>-1.1724112647115703E-3</v>
      </c>
      <c r="O51" s="44">
        <f>IFERROR(_xll.qlIndexFixing(ONIndex3M,I51,TRUE,_xll.ohTrigger(RecalcTrigger,Trigger3M)),NA())</f>
        <v>-3.8052054371462418E-4</v>
      </c>
      <c r="P51" s="44">
        <f>IFERROR(_xll.qlIndexFixing(ONIndex6M,I51,TRUE,_xll.ohTrigger(RecalcTrigger,Trigger6M)),NA())</f>
        <v>4.0007011799403358E-4</v>
      </c>
      <c r="Q51" s="186">
        <f>IFERROR(_xll.qlIndexFixing(ONIndex1Y,I51,TRUE,_xll.ohTrigger(RecalcTrigger,Trigger1Y)),NA())</f>
        <v>1.5876848658979981E-3</v>
      </c>
    </row>
    <row r="52" spans="2:17" x14ac:dyDescent="0.2">
      <c r="B52" s="39" t="s">
        <v>17</v>
      </c>
      <c r="D52" s="42">
        <f>_xll.qlCalendarAdvance(Calendar,$D51,B52,"f",FALSE)</f>
        <v>42335</v>
      </c>
      <c r="E52" s="180">
        <f>_xll.qlInterestRateIndexValueDate(IndexON,D52)</f>
        <v>42335</v>
      </c>
      <c r="F52" s="196">
        <f>IFERROR(_xll.qlIndexFixing(IndexON,D52,TRUE,_xll.ohTrigger(RecalcTrigger,TriggerON)),NA())</f>
        <v>-1.3602598264572663E-3</v>
      </c>
      <c r="H52" s="42">
        <f>_xll.qlCalendarAdvance(Calendar,$H51,B52,"f",FALSE)</f>
        <v>42335</v>
      </c>
      <c r="I52" s="180">
        <f>_xll.qlInterestRateIndexValueDate(Index1M,$H52)</f>
        <v>42339</v>
      </c>
      <c r="J52" s="185">
        <f>IFERROR(_xll.qlIndexFixing(Index1M,$H52,TRUE,_xll.ohTrigger(RecalcTrigger,Trigger1M)),NA())</f>
        <v>-1.1819136030277733E-3</v>
      </c>
      <c r="K52" s="44">
        <f>IFERROR(_xll.qlIndexFixing(Index3M,H52,TRUE,_xll.ohTrigger(RecalcTrigger,Trigger3M)),NA())</f>
        <v>-4.0940176666627901E-4</v>
      </c>
      <c r="L52" s="44">
        <f>IFERROR(_xll.qlIndexFixing(Index6M,$H52,TRUE,_xll.ohTrigger(RecalcTrigger,Trigger6M)),NA())</f>
        <v>3.2749130269703444E-4</v>
      </c>
      <c r="M52" s="186">
        <f>IFERROR(_xll.qlIndexFixing(Index1Y,$H52,TRUE,_xll.ohTrigger(RecalcTrigger,Trigger1Y)),NA())</f>
        <v>1.5141457095899137E-3</v>
      </c>
      <c r="N52" s="185">
        <f>IFERROR(_xll.qlIndexFixing(ONIndex1M,I52,TRUE,_xll.ohTrigger(RecalcTrigger,Trigger1M)),NA())</f>
        <v>-1.1763961687583091E-3</v>
      </c>
      <c r="O52" s="44">
        <f>IFERROR(_xll.qlIndexFixing(ONIndex3M,I52,TRUE,_xll.ohTrigger(RecalcTrigger,Trigger3M)),NA())</f>
        <v>-3.7682628089896752E-4</v>
      </c>
      <c r="P52" s="44">
        <f>IFERROR(_xll.qlIndexFixing(ONIndex6M,I52,TRUE,_xll.ohTrigger(RecalcTrigger,Trigger6M)),NA())</f>
        <v>4.0139536246819318E-4</v>
      </c>
      <c r="Q52" s="186">
        <f>IFERROR(_xll.qlIndexFixing(ONIndex1Y,I52,TRUE,_xll.ohTrigger(RecalcTrigger,Trigger1Y)),NA())</f>
        <v>1.587684865818062E-3</v>
      </c>
    </row>
    <row r="53" spans="2:17" x14ac:dyDescent="0.2">
      <c r="B53" s="39" t="s">
        <v>17</v>
      </c>
      <c r="D53" s="42">
        <f>_xll.qlCalendarAdvance(Calendar,$D52,B53,"f",FALSE)</f>
        <v>42338</v>
      </c>
      <c r="E53" s="180">
        <f>_xll.qlInterestRateIndexValueDate(IndexON,D53)</f>
        <v>42338</v>
      </c>
      <c r="F53" s="196">
        <f>IFERROR(_xll.qlIndexFixing(IndexON,D53,TRUE,_xll.ohTrigger(RecalcTrigger,TriggerON)),NA())</f>
        <v>-1.3543587165765203E-3</v>
      </c>
      <c r="H53" s="42">
        <f>_xll.qlCalendarAdvance(Calendar,$H52,B53,"f",FALSE)</f>
        <v>42338</v>
      </c>
      <c r="I53" s="180">
        <f>_xll.qlInterestRateIndexValueDate(Index1M,$H53)</f>
        <v>42340</v>
      </c>
      <c r="J53" s="185">
        <f>IFERROR(_xll.qlIndexFixing(Index1M,$H53,TRUE,_xll.ohTrigger(RecalcTrigger,Trigger1M)),NA())</f>
        <v>-1.1823328094246416E-3</v>
      </c>
      <c r="K53" s="44">
        <f>IFERROR(_xll.qlIndexFixing(Index3M,H53,TRUE,_xll.ohTrigger(RecalcTrigger,Trigger3M)),NA())</f>
        <v>-4.1030477137157524E-4</v>
      </c>
      <c r="L53" s="44">
        <f>IFERROR(_xll.qlIndexFixing(Index6M,$H53,TRUE,_xll.ohTrigger(RecalcTrigger,Trigger6M)),NA())</f>
        <v>3.2707482582393664E-4</v>
      </c>
      <c r="M53" s="186">
        <f>IFERROR(_xll.qlIndexFixing(Index1Y,$H53,TRUE,_xll.ohTrigger(RecalcTrigger,Trigger1Y)),NA())</f>
        <v>1.5146593486152153E-3</v>
      </c>
      <c r="N53" s="185">
        <f>IFERROR(_xll.qlIndexFixing(ONIndex1M,I53,TRUE,_xll.ohTrigger(RecalcTrigger,Trigger1M)),NA())</f>
        <v>-1.1835507864832451E-3</v>
      </c>
      <c r="O53" s="44">
        <f>IFERROR(_xll.qlIndexFixing(ONIndex3M,I53,TRUE,_xll.ohTrigger(RecalcTrigger,Trigger3M)),NA())</f>
        <v>-3.712515731768562E-4</v>
      </c>
      <c r="P53" s="44">
        <f>IFERROR(_xll.qlIndexFixing(ONIndex6M,I53,TRUE,_xll.ohTrigger(RecalcTrigger,Trigger6M)),NA())</f>
        <v>4.0243127148009705E-4</v>
      </c>
      <c r="Q53" s="186">
        <f>IFERROR(_xll.qlIndexFixing(ONIndex1Y,I53,TRUE,_xll.ohTrigger(RecalcTrigger,Trigger1Y)),NA())</f>
        <v>1.5876918679502694E-3</v>
      </c>
    </row>
    <row r="54" spans="2:17" x14ac:dyDescent="0.2">
      <c r="B54" s="39" t="s">
        <v>17</v>
      </c>
      <c r="D54" s="42">
        <f>_xll.qlCalendarAdvance(Calendar,$D53,B54,"f",FALSE)</f>
        <v>42339</v>
      </c>
      <c r="E54" s="180">
        <f>_xll.qlInterestRateIndexValueDate(IndexON,D54)</f>
        <v>42339</v>
      </c>
      <c r="F54" s="196">
        <f>IFERROR(_xll.qlIndexFixing(IndexON,D54,TRUE,_xll.ohTrigger(RecalcTrigger,TriggerON)),NA())</f>
        <v>-1.3528594287226525E-3</v>
      </c>
      <c r="H54" s="42">
        <f>_xll.qlCalendarAdvance(Calendar,$H53,B54,"f",FALSE)</f>
        <v>42339</v>
      </c>
      <c r="I54" s="180">
        <f>_xll.qlInterestRateIndexValueDate(Index1M,$H54)</f>
        <v>42341</v>
      </c>
      <c r="J54" s="185">
        <f>IFERROR(_xll.qlIndexFixing(Index1M,$H54,TRUE,_xll.ohTrigger(RecalcTrigger,Trigger1M)),NA())</f>
        <v>-1.1826467092197757E-3</v>
      </c>
      <c r="K54" s="44">
        <f>IFERROR(_xll.qlIndexFixing(Index3M,H54,TRUE,_xll.ohTrigger(RecalcTrigger,Trigger3M)),NA())</f>
        <v>-4.1125536841134041E-4</v>
      </c>
      <c r="L54" s="44">
        <f>IFERROR(_xll.qlIndexFixing(Index6M,$H54,TRUE,_xll.ohTrigger(RecalcTrigger,Trigger6M)),NA())</f>
        <v>3.2664926502247519E-4</v>
      </c>
      <c r="M54" s="186">
        <f>IFERROR(_xll.qlIndexFixing(Index1Y,$H54,TRUE,_xll.ohTrigger(RecalcTrigger,Trigger1Y)),NA())</f>
        <v>1.516533566127325E-3</v>
      </c>
      <c r="N54" s="185">
        <f>IFERROR(_xll.qlIndexFixing(ONIndex1M,I54,TRUE,_xll.ohTrigger(RecalcTrigger,Trigger1M)),NA())</f>
        <v>-1.1898237807406176E-3</v>
      </c>
      <c r="O54" s="44">
        <f>IFERROR(_xll.qlIndexFixing(ONIndex3M,I54,TRUE,_xll.ohTrigger(RecalcTrigger,Trigger3M)),NA())</f>
        <v>-3.676457428491986E-4</v>
      </c>
      <c r="P54" s="44">
        <f>IFERROR(_xll.qlIndexFixing(ONIndex6M,I54,TRUE,_xll.ohTrigger(RecalcTrigger,Trigger6M)),NA())</f>
        <v>4.0185125083525008E-4</v>
      </c>
      <c r="Q54" s="186">
        <f>IFERROR(_xll.qlIndexFixing(ONIndex1Y,I54,TRUE,_xll.ohTrigger(RecalcTrigger,Trigger1Y)),NA())</f>
        <v>1.587684865818062E-3</v>
      </c>
    </row>
    <row r="55" spans="2:17" x14ac:dyDescent="0.2">
      <c r="B55" s="39" t="s">
        <v>17</v>
      </c>
      <c r="D55" s="42">
        <f>_xll.qlCalendarAdvance(Calendar,$D54,B55,"f",FALSE)</f>
        <v>42340</v>
      </c>
      <c r="E55" s="180">
        <f>_xll.qlInterestRateIndexValueDate(IndexON,D55)</f>
        <v>42340</v>
      </c>
      <c r="F55" s="196">
        <f>IFERROR(_xll.qlIndexFixing(IndexON,D55,TRUE,_xll.ohTrigger(RecalcTrigger,TriggerON)),NA())</f>
        <v>-1.3523114492208776E-3</v>
      </c>
      <c r="H55" s="42">
        <f>_xll.qlCalendarAdvance(Calendar,$H54,B55,"f",FALSE)</f>
        <v>42340</v>
      </c>
      <c r="I55" s="180">
        <f>_xll.qlInterestRateIndexValueDate(Index1M,$H55)</f>
        <v>42342</v>
      </c>
      <c r="J55" s="185">
        <f>IFERROR(_xll.qlIndexFixing(Index1M,$H55,TRUE,_xll.ohTrigger(RecalcTrigger,Trigger1M)),NA())</f>
        <v>-1.182852204843398E-3</v>
      </c>
      <c r="K55" s="44">
        <f>IFERROR(_xll.qlIndexFixing(Index3M,H55,TRUE,_xll.ohTrigger(RecalcTrigger,Trigger3M)),NA())</f>
        <v>-4.1224810236572244E-4</v>
      </c>
      <c r="L55" s="44">
        <f>IFERROR(_xll.qlIndexFixing(Index6M,$H55,TRUE,_xll.ohTrigger(RecalcTrigger,Trigger6M)),NA())</f>
        <v>3.2617677012493465E-4</v>
      </c>
      <c r="M55" s="186">
        <f>IFERROR(_xll.qlIndexFixing(Index1Y,$H55,TRUE,_xll.ohTrigger(RecalcTrigger,Trigger1Y)),NA())</f>
        <v>1.5163330059900022E-3</v>
      </c>
      <c r="N55" s="185">
        <f>IFERROR(_xll.qlIndexFixing(ONIndex1M,I55,TRUE,_xll.ohTrigger(RecalcTrigger,Trigger1M)),NA())</f>
        <v>-1.1924745765634626E-3</v>
      </c>
      <c r="O55" s="44">
        <f>IFERROR(_xll.qlIndexFixing(ONIndex3M,I55,TRUE,_xll.ohTrigger(RecalcTrigger,Trigger3M)),NA())</f>
        <v>-3.6690364750402438E-4</v>
      </c>
      <c r="P55" s="44">
        <f>IFERROR(_xll.qlIndexFixing(ONIndex6M,I55,TRUE,_xll.ohTrigger(RecalcTrigger,Trigger6M)),NA())</f>
        <v>4.0075395058458696E-4</v>
      </c>
      <c r="Q55" s="186">
        <f>IFERROR(_xll.qlIndexFixing(ONIndex1Y,I55,TRUE,_xll.ohTrigger(RecalcTrigger,Trigger1Y)),NA())</f>
        <v>1.5876848658979981E-3</v>
      </c>
    </row>
    <row r="56" spans="2:17" x14ac:dyDescent="0.2">
      <c r="B56" s="39" t="s">
        <v>17</v>
      </c>
      <c r="D56" s="42">
        <f>_xll.qlCalendarAdvance(Calendar,$D55,B56,"f",FALSE)</f>
        <v>42341</v>
      </c>
      <c r="E56" s="180">
        <f>_xll.qlInterestRateIndexValueDate(IndexON,D56)</f>
        <v>42341</v>
      </c>
      <c r="F56" s="196">
        <f>IFERROR(_xll.qlIndexFixing(IndexON,D56,TRUE,_xll.ohTrigger(RecalcTrigger,TriggerON)),NA())</f>
        <v>-1.3527674488189589E-3</v>
      </c>
      <c r="H56" s="42">
        <f>_xll.qlCalendarAdvance(Calendar,$H55,B56,"f",FALSE)</f>
        <v>42341</v>
      </c>
      <c r="I56" s="180">
        <f>_xll.qlInterestRateIndexValueDate(Index1M,$H56)</f>
        <v>42345</v>
      </c>
      <c r="J56" s="185">
        <f>IFERROR(_xll.qlIndexFixing(Index1M,$H56,TRUE,_xll.ohTrigger(RecalcTrigger,Trigger1M)),NA())</f>
        <v>-1.1784550033140527E-3</v>
      </c>
      <c r="K56" s="44">
        <f>IFERROR(_xll.qlIndexFixing(Index3M,H56,TRUE,_xll.ohTrigger(RecalcTrigger,Trigger3M)),NA())</f>
        <v>-4.1541949658153342E-4</v>
      </c>
      <c r="L56" s="44">
        <f>IFERROR(_xll.qlIndexFixing(Index6M,$H56,TRUE,_xll.ohTrigger(RecalcTrigger,Trigger6M)),NA())</f>
        <v>3.2490571290536512E-4</v>
      </c>
      <c r="M56" s="186">
        <f>IFERROR(_xll.qlIndexFixing(Index1Y,$H56,TRUE,_xll.ohTrigger(RecalcTrigger,Trigger1Y)),NA())</f>
        <v>1.5170782889083123E-3</v>
      </c>
      <c r="N56" s="185">
        <f>IFERROR(_xll.qlIndexFixing(ONIndex1M,I56,TRUE,_xll.ohTrigger(RecalcTrigger,Trigger1M)),NA())</f>
        <v>-1.1948116867488423E-3</v>
      </c>
      <c r="O56" s="44">
        <f>IFERROR(_xll.qlIndexFixing(ONIndex3M,I56,TRUE,_xll.ohTrigger(RecalcTrigger,Trigger3M)),NA())</f>
        <v>-3.6684433207145872E-4</v>
      </c>
      <c r="P56" s="44">
        <f>IFERROR(_xll.qlIndexFixing(ONIndex6M,I56,TRUE,_xll.ohTrigger(RecalcTrigger,Trigger6M)),NA())</f>
        <v>3.9917214118112554E-4</v>
      </c>
      <c r="Q56" s="186">
        <f>IFERROR(_xll.qlIndexFixing(ONIndex1Y,I56,TRUE,_xll.ohTrigger(RecalcTrigger,Trigger1Y)),NA())</f>
        <v>1.5876848658979981E-3</v>
      </c>
    </row>
    <row r="57" spans="2:17" x14ac:dyDescent="0.2">
      <c r="B57" s="39" t="s">
        <v>17</v>
      </c>
      <c r="D57" s="42">
        <f>_xll.qlCalendarAdvance(Calendar,$D56,B57,"f",FALSE)</f>
        <v>42342</v>
      </c>
      <c r="E57" s="180">
        <f>_xll.qlInterestRateIndexValueDate(IndexON,D57)</f>
        <v>42342</v>
      </c>
      <c r="F57" s="196">
        <f>IFERROR(_xll.qlIndexFixing(IndexON,D57,TRUE,_xll.ohTrigger(RecalcTrigger,TriggerON)),NA())</f>
        <v>-1.3572842819131736E-3</v>
      </c>
      <c r="H57" s="42">
        <f>_xll.qlCalendarAdvance(Calendar,$H56,B57,"f",FALSE)</f>
        <v>42342</v>
      </c>
      <c r="I57" s="180">
        <f>_xll.qlInterestRateIndexValueDate(Index1M,$H57)</f>
        <v>42346</v>
      </c>
      <c r="J57" s="185">
        <f>IFERROR(_xll.qlIndexFixing(Index1M,$H57,TRUE,_xll.ohTrigger(RecalcTrigger,Trigger1M)),NA())</f>
        <v>-1.1766168712404055E-3</v>
      </c>
      <c r="K57" s="44">
        <f>IFERROR(_xll.qlIndexFixing(Index3M,H57,TRUE,_xll.ohTrigger(RecalcTrigger,Trigger3M)),NA())</f>
        <v>-4.1651945742657873E-4</v>
      </c>
      <c r="L57" s="44">
        <f>IFERROR(_xll.qlIndexFixing(Index6M,$H57,TRUE,_xll.ohTrigger(RecalcTrigger,Trigger6M)),NA())</f>
        <v>3.2447188022061602E-4</v>
      </c>
      <c r="M57" s="186">
        <f>IFERROR(_xll.qlIndexFixing(Index1Y,$H57,TRUE,_xll.ohTrigger(RecalcTrigger,Trigger1Y)),NA())</f>
        <v>1.5175484312475794E-3</v>
      </c>
      <c r="N57" s="185">
        <f>IFERROR(_xll.qlIndexFixing(ONIndex1M,I57,TRUE,_xll.ohTrigger(RecalcTrigger,Trigger1M)),NA())</f>
        <v>-1.196819490512091E-3</v>
      </c>
      <c r="O57" s="44">
        <f>IFERROR(_xll.qlIndexFixing(ONIndex3M,I57,TRUE,_xll.ohTrigger(RecalcTrigger,Trigger3M)),NA())</f>
        <v>-3.6749857908802142E-4</v>
      </c>
      <c r="P57" s="44">
        <f>IFERROR(_xll.qlIndexFixing(ONIndex6M,I57,TRUE,_xll.ohTrigger(RecalcTrigger,Trigger6M)),NA())</f>
        <v>3.9710582294461005E-4</v>
      </c>
      <c r="Q57" s="186">
        <f>IFERROR(_xll.qlIndexFixing(ONIndex1Y,I57,TRUE,_xll.ohTrigger(RecalcTrigger,Trigger1Y)),NA())</f>
        <v>1.5876848658979981E-3</v>
      </c>
    </row>
    <row r="58" spans="2:17" x14ac:dyDescent="0.2">
      <c r="B58" s="39" t="s">
        <v>17</v>
      </c>
      <c r="D58" s="42">
        <f>_xll.qlCalendarAdvance(Calendar,$D57,B58,"f",FALSE)</f>
        <v>42345</v>
      </c>
      <c r="E58" s="180">
        <f>_xll.qlInterestRateIndexValueDate(IndexON,D58)</f>
        <v>42345</v>
      </c>
      <c r="F58" s="196">
        <f>IFERROR(_xll.qlIndexFixing(IndexON,D58,TRUE,_xll.ohTrigger(RecalcTrigger,TriggerON)),NA())</f>
        <v>-1.3656846545639922E-3</v>
      </c>
      <c r="H58" s="42">
        <f>_xll.qlCalendarAdvance(Calendar,$H57,B58,"f",FALSE)</f>
        <v>42345</v>
      </c>
      <c r="I58" s="180">
        <f>_xll.qlInterestRateIndexValueDate(Index1M,$H58)</f>
        <v>42347</v>
      </c>
      <c r="J58" s="185">
        <f>IFERROR(_xll.qlIndexFixing(Index1M,$H58,TRUE,_xll.ohTrigger(RecalcTrigger,Trigger1M)),NA())</f>
        <v>-1.1717568402054696E-3</v>
      </c>
      <c r="K58" s="44">
        <f>IFERROR(_xll.qlIndexFixing(Index3M,H58,TRUE,_xll.ohTrigger(RecalcTrigger,Trigger3M)),NA())</f>
        <v>-4.1762920317242575E-4</v>
      </c>
      <c r="L58" s="44">
        <f>IFERROR(_xll.qlIndexFixing(Index6M,$H58,TRUE,_xll.ohTrigger(RecalcTrigger,Trigger6M)),NA())</f>
        <v>3.2404382269501567E-4</v>
      </c>
      <c r="M58" s="186">
        <f>IFERROR(_xll.qlIndexFixing(Index1Y,$H58,TRUE,_xll.ohTrigger(RecalcTrigger,Trigger1Y)),NA())</f>
        <v>1.5180195285580305E-3</v>
      </c>
      <c r="N58" s="185">
        <f>IFERROR(_xll.qlIndexFixing(ONIndex1M,I58,TRUE,_xll.ohTrigger(RecalcTrigger,Trigger1M)),NA())</f>
        <v>-1.1996553047621816E-3</v>
      </c>
      <c r="O58" s="44">
        <f>IFERROR(_xll.qlIndexFixing(ONIndex3M,I58,TRUE,_xll.ohTrigger(RecalcTrigger,Trigger3M)),NA())</f>
        <v>-3.7133914098319565E-4</v>
      </c>
      <c r="P58" s="44">
        <f>IFERROR(_xll.qlIndexFixing(ONIndex6M,I58,TRUE,_xll.ohTrigger(RecalcTrigger,Trigger6M)),NA())</f>
        <v>3.9135858210137542E-4</v>
      </c>
      <c r="Q58" s="186">
        <f>IFERROR(_xll.qlIndexFixing(ONIndex1Y,I58,TRUE,_xll.ohTrigger(RecalcTrigger,Trigger1Y)),NA())</f>
        <v>1.5876918679502694E-3</v>
      </c>
    </row>
    <row r="59" spans="2:17" x14ac:dyDescent="0.2">
      <c r="B59" s="39" t="s">
        <v>17</v>
      </c>
      <c r="D59" s="42">
        <f>_xll.qlCalendarAdvance(Calendar,$D58,B59,"f",FALSE)</f>
        <v>42346</v>
      </c>
      <c r="E59" s="180">
        <f>_xll.qlInterestRateIndexValueDate(IndexON,D59)</f>
        <v>42346</v>
      </c>
      <c r="F59" s="196">
        <f>IFERROR(_xll.qlIndexFixing(IndexON,D59,TRUE,_xll.ohTrigger(RecalcTrigger,TriggerON)),NA())</f>
        <v>-1.3719506114373559E-3</v>
      </c>
      <c r="H59" s="42">
        <f>_xll.qlCalendarAdvance(Calendar,$H58,B59,"f",FALSE)</f>
        <v>42346</v>
      </c>
      <c r="I59" s="180">
        <f>_xll.qlInterestRateIndexValueDate(Index1M,$H59)</f>
        <v>42348</v>
      </c>
      <c r="J59" s="185">
        <f>IFERROR(_xll.qlIndexFixing(Index1M,$H59,TRUE,_xll.ohTrigger(RecalcTrigger,Trigger1M)),NA())</f>
        <v>-1.171040262840789E-3</v>
      </c>
      <c r="K59" s="44">
        <f>IFERROR(_xll.qlIndexFixing(Index3M,H59,TRUE,_xll.ohTrigger(RecalcTrigger,Trigger3M)),NA())</f>
        <v>-4.1874124844323878E-4</v>
      </c>
      <c r="L59" s="44">
        <f>IFERROR(_xll.qlIndexFixing(Index6M,$H59,TRUE,_xll.ohTrigger(RecalcTrigger,Trigger6M)),NA())</f>
        <v>3.2362401683630612E-4</v>
      </c>
      <c r="M59" s="186">
        <f>IFERROR(_xll.qlIndexFixing(Index1Y,$H59,TRUE,_xll.ohTrigger(RecalcTrigger,Trigger1Y)),NA())</f>
        <v>1.5198468035958384E-3</v>
      </c>
      <c r="N59" s="185">
        <f>IFERROR(_xll.qlIndexFixing(ONIndex1M,I59,TRUE,_xll.ohTrigger(RecalcTrigger,Trigger1M)),NA())</f>
        <v>-1.2012452131804352E-3</v>
      </c>
      <c r="O59" s="44">
        <f>IFERROR(_xll.qlIndexFixing(ONIndex3M,I59,TRUE,_xll.ohTrigger(RecalcTrigger,Trigger3M)),NA())</f>
        <v>-3.7786683114493513E-4</v>
      </c>
      <c r="P59" s="44">
        <f>IFERROR(_xll.qlIndexFixing(ONIndex6M,I59,TRUE,_xll.ohTrigger(RecalcTrigger,Trigger6M)),NA())</f>
        <v>3.8399546062883871E-4</v>
      </c>
      <c r="Q59" s="186">
        <f>IFERROR(_xll.qlIndexFixing(ONIndex1Y,I59,TRUE,_xll.ohTrigger(RecalcTrigger,Trigger1Y)),NA())</f>
        <v>1.587684865818062E-3</v>
      </c>
    </row>
    <row r="60" spans="2:17" x14ac:dyDescent="0.2">
      <c r="B60" s="39" t="s">
        <v>17</v>
      </c>
      <c r="D60" s="42">
        <f>_xll.qlCalendarAdvance(Calendar,$D59,B60,"f",FALSE)</f>
        <v>42347</v>
      </c>
      <c r="E60" s="180">
        <f>_xll.qlInterestRateIndexValueDate(IndexON,D60)</f>
        <v>42347</v>
      </c>
      <c r="F60" s="196">
        <f>IFERROR(_xll.qlIndexFixing(IndexON,D60,TRUE,_xll.ohTrigger(RecalcTrigger,TriggerON)),NA())</f>
        <v>-1.3793234307923896E-3</v>
      </c>
      <c r="H60" s="42">
        <f>_xll.qlCalendarAdvance(Calendar,$H59,B60,"f",FALSE)</f>
        <v>42347</v>
      </c>
      <c r="I60" s="180">
        <f>_xll.qlInterestRateIndexValueDate(Index1M,$H60)</f>
        <v>42349</v>
      </c>
      <c r="J60" s="185">
        <f>IFERROR(_xll.qlIndexFixing(Index1M,$H60,TRUE,_xll.ohTrigger(RecalcTrigger,Trigger1M)),NA())</f>
        <v>-1.1702125652219984E-3</v>
      </c>
      <c r="K60" s="44">
        <f>IFERROR(_xll.qlIndexFixing(Index3M,H60,TRUE,_xll.ohTrigger(RecalcTrigger,Trigger3M)),NA())</f>
        <v>-4.198477695346961E-4</v>
      </c>
      <c r="L60" s="44">
        <f>IFERROR(_xll.qlIndexFixing(Index6M,$H60,TRUE,_xll.ohTrigger(RecalcTrigger,Trigger6M)),NA())</f>
        <v>3.2320279958915311E-4</v>
      </c>
      <c r="M60" s="186">
        <f>IFERROR(_xll.qlIndexFixing(Index1Y,$H60,TRUE,_xll.ohTrigger(RecalcTrigger,Trigger1Y)),NA())</f>
        <v>1.5196552567014856E-3</v>
      </c>
      <c r="N60" s="185">
        <f>IFERROR(_xll.qlIndexFixing(ONIndex1M,I60,TRUE,_xll.ohTrigger(RecalcTrigger,Trigger1M)),NA())</f>
        <v>-1.2013721646297881E-3</v>
      </c>
      <c r="O60" s="44">
        <f>IFERROR(_xll.qlIndexFixing(ONIndex3M,I60,TRUE,_xll.ohTrigger(RecalcTrigger,Trigger3M)),NA())</f>
        <v>-3.82550621180755E-4</v>
      </c>
      <c r="P60" s="44">
        <f>IFERROR(_xll.qlIndexFixing(ONIndex6M,I60,TRUE,_xll.ohTrigger(RecalcTrigger,Trigger6M)),NA())</f>
        <v>3.795065976675005E-4</v>
      </c>
      <c r="Q60" s="186">
        <f>IFERROR(_xll.qlIndexFixing(ONIndex1Y,I60,TRUE,_xll.ohTrigger(RecalcTrigger,Trigger1Y)),NA())</f>
        <v>1.5876848658979981E-3</v>
      </c>
    </row>
    <row r="61" spans="2:17" x14ac:dyDescent="0.2">
      <c r="B61" s="39" t="s">
        <v>17</v>
      </c>
      <c r="D61" s="42">
        <f>_xll.qlCalendarAdvance(Calendar,$D60,B61,"f",FALSE)</f>
        <v>42348</v>
      </c>
      <c r="E61" s="180">
        <f>_xll.qlInterestRateIndexValueDate(IndexON,D61)</f>
        <v>42348</v>
      </c>
      <c r="F61" s="196">
        <f>IFERROR(_xll.qlIndexFixing(IndexON,D61,TRUE,_xll.ohTrigger(RecalcTrigger,TriggerON)),NA())</f>
        <v>-1.386981634263762E-3</v>
      </c>
      <c r="H61" s="42">
        <f>_xll.qlCalendarAdvance(Calendar,$H60,B61,"f",FALSE)</f>
        <v>42348</v>
      </c>
      <c r="I61" s="180">
        <f>_xll.qlInterestRateIndexValueDate(Index1M,$H61)</f>
        <v>42352</v>
      </c>
      <c r="J61" s="185">
        <f>IFERROR(_xll.qlIndexFixing(Index1M,$H61,TRUE,_xll.ohTrigger(RecalcTrigger,Trigger1M)),NA())</f>
        <v>-1.1628592177736325E-3</v>
      </c>
      <c r="K61" s="44">
        <f>IFERROR(_xll.qlIndexFixing(Index3M,H61,TRUE,_xll.ohTrigger(RecalcTrigger,Trigger3M)),NA())</f>
        <v>-4.2305087588847764E-4</v>
      </c>
      <c r="L61" s="44">
        <f>IFERROR(_xll.qlIndexFixing(Index6M,$H61,TRUE,_xll.ohTrigger(RecalcTrigger,Trigger6M)),NA())</f>
        <v>3.2207684013741767E-4</v>
      </c>
      <c r="M61" s="186">
        <f>IFERROR(_xll.qlIndexFixing(Index1Y,$H61,TRUE,_xll.ohTrigger(RecalcTrigger,Trigger1Y)),NA())</f>
        <v>1.5204741832312147E-3</v>
      </c>
      <c r="N61" s="185">
        <f>IFERROR(_xll.qlIndexFixing(ONIndex1M,I61,TRUE,_xll.ohTrigger(RecalcTrigger,Trigger1M)),NA())</f>
        <v>-1.2010760818714772E-3</v>
      </c>
      <c r="O61" s="44">
        <f>IFERROR(_xll.qlIndexFixing(ONIndex3M,I61,TRUE,_xll.ohTrigger(RecalcTrigger,Trigger3M)),NA())</f>
        <v>-3.881326661270279E-4</v>
      </c>
      <c r="P61" s="44">
        <f>IFERROR(_xll.qlIndexFixing(ONIndex6M,I61,TRUE,_xll.ohTrigger(RecalcTrigger,Trigger6M)),NA())</f>
        <v>3.7453322595304428E-4</v>
      </c>
      <c r="Q61" s="186">
        <f>IFERROR(_xll.qlIndexFixing(ONIndex1Y,I61,TRUE,_xll.ohTrigger(RecalcTrigger,Trigger1Y)),NA())</f>
        <v>1.587684865818062E-3</v>
      </c>
    </row>
    <row r="62" spans="2:17" x14ac:dyDescent="0.2">
      <c r="B62" s="39" t="s">
        <v>17</v>
      </c>
      <c r="D62" s="42">
        <f>_xll.qlCalendarAdvance(Calendar,$D61,B62,"f",FALSE)</f>
        <v>42349</v>
      </c>
      <c r="E62" s="180">
        <f>_xll.qlInterestRateIndexValueDate(IndexON,D62)</f>
        <v>42349</v>
      </c>
      <c r="F62" s="196">
        <f>IFERROR(_xll.qlIndexFixing(IndexON,D62,TRUE,_xll.ohTrigger(RecalcTrigger,TriggerON)),NA())</f>
        <v>-1.4024909684140496E-3</v>
      </c>
      <c r="H62" s="42">
        <f>_xll.qlCalendarAdvance(Calendar,$H61,B62,"f",FALSE)</f>
        <v>42349</v>
      </c>
      <c r="I62" s="180">
        <f>_xll.qlInterestRateIndexValueDate(Index1M,$H62)</f>
        <v>42353</v>
      </c>
      <c r="J62" s="185">
        <f>IFERROR(_xll.qlIndexFixing(Index1M,$H62,TRUE,_xll.ohTrigger(RecalcTrigger,Trigger1M)),NA())</f>
        <v>-1.1602909239057325E-3</v>
      </c>
      <c r="K62" s="44">
        <f>IFERROR(_xll.qlIndexFixing(Index3M,H62,TRUE,_xll.ohTrigger(RecalcTrigger,Trigger3M)),NA())</f>
        <v>-4.2405029680022115E-4</v>
      </c>
      <c r="L62" s="44">
        <f>IFERROR(_xll.qlIndexFixing(Index6M,$H62,TRUE,_xll.ohTrigger(RecalcTrigger,Trigger6M)),NA())</f>
        <v>3.2173544014979337E-4</v>
      </c>
      <c r="M62" s="186">
        <f>IFERROR(_xll.qlIndexFixing(Index1Y,$H62,TRUE,_xll.ohTrigger(RecalcTrigger,Trigger1Y)),NA())</f>
        <v>1.5210022218923168E-3</v>
      </c>
      <c r="N62" s="185">
        <f>IFERROR(_xll.qlIndexFixing(ONIndex1M,I62,TRUE,_xll.ohTrigger(RecalcTrigger,Trigger1M)),NA())</f>
        <v>-1.2003413437611243E-3</v>
      </c>
      <c r="O62" s="44">
        <f>IFERROR(_xll.qlIndexFixing(ONIndex3M,I62,TRUE,_xll.ohTrigger(RecalcTrigger,Trigger3M)),NA())</f>
        <v>-3.9464374832043347E-4</v>
      </c>
      <c r="P62" s="44">
        <f>IFERROR(_xll.qlIndexFixing(ONIndex6M,I62,TRUE,_xll.ohTrigger(RecalcTrigger,Trigger6M)),NA())</f>
        <v>3.6907534532559794E-4</v>
      </c>
      <c r="Q62" s="186">
        <f>IFERROR(_xll.qlIndexFixing(ONIndex1Y,I62,TRUE,_xll.ohTrigger(RecalcTrigger,Trigger1Y)),NA())</f>
        <v>1.587684865818062E-3</v>
      </c>
    </row>
    <row r="63" spans="2:17" x14ac:dyDescent="0.2">
      <c r="B63" s="39" t="s">
        <v>17</v>
      </c>
      <c r="D63" s="42">
        <f>_xll.qlCalendarAdvance(Calendar,$D62,B63,"f",FALSE)</f>
        <v>42352</v>
      </c>
      <c r="E63" s="180">
        <f>_xll.qlInterestRateIndexValueDate(IndexON,D63)</f>
        <v>42352</v>
      </c>
      <c r="F63" s="196">
        <f>IFERROR(_xll.qlIndexFixing(IndexON,D63,TRUE,_xll.ohTrigger(RecalcTrigger,TriggerON)),NA())</f>
        <v>-1.4181492162190779E-3</v>
      </c>
      <c r="H63" s="42">
        <f>_xll.qlCalendarAdvance(Calendar,$H62,B63,"f",FALSE)</f>
        <v>42352</v>
      </c>
      <c r="I63" s="180">
        <f>_xll.qlInterestRateIndexValueDate(Index1M,$H63)</f>
        <v>42354</v>
      </c>
      <c r="J63" s="185">
        <f>IFERROR(_xll.qlIndexFixing(Index1M,$H63,TRUE,_xll.ohTrigger(RecalcTrigger,Trigger1M)),NA())</f>
        <v>-1.1554572322669543E-3</v>
      </c>
      <c r="K63" s="44">
        <f>IFERROR(_xll.qlIndexFixing(Index3M,H63,TRUE,_xll.ohTrigger(RecalcTrigger,Trigger3M)),NA())</f>
        <v>-4.2500000018516588E-4</v>
      </c>
      <c r="L63" s="44">
        <f>IFERROR(_xll.qlIndexFixing(Index6M,$H63,TRUE,_xll.ohTrigger(RecalcTrigger,Trigger6M)),NA())</f>
        <v>3.2141715083357843E-4</v>
      </c>
      <c r="M63" s="186">
        <f>IFERROR(_xll.qlIndexFixing(Index1Y,$H63,TRUE,_xll.ohTrigger(RecalcTrigger,Trigger1Y)),NA())</f>
        <v>1.5215484896289359E-3</v>
      </c>
      <c r="N63" s="185">
        <f>IFERROR(_xll.qlIndexFixing(ONIndex1M,I63,TRUE,_xll.ohTrigger(RecalcTrigger,Trigger1M)),NA())</f>
        <v>-1.1973275939514139E-3</v>
      </c>
      <c r="O63" s="44">
        <f>IFERROR(_xll.qlIndexFixing(ONIndex3M,I63,TRUE,_xll.ohTrigger(RecalcTrigger,Trigger3M)),NA())</f>
        <v>-4.1091614469745963E-4</v>
      </c>
      <c r="P63" s="44">
        <f>IFERROR(_xll.qlIndexFixing(ONIndex6M,I63,TRUE,_xll.ohTrigger(RecalcTrigger,Trigger6M)),NA())</f>
        <v>3.5654490781134029E-4</v>
      </c>
      <c r="Q63" s="186">
        <f>IFERROR(_xll.qlIndexFixing(ONIndex1Y,I63,TRUE,_xll.ohTrigger(RecalcTrigger,Trigger1Y)),NA())</f>
        <v>1.5876918679502694E-3</v>
      </c>
    </row>
    <row r="64" spans="2:17" x14ac:dyDescent="0.2">
      <c r="B64" s="39" t="s">
        <v>17</v>
      </c>
      <c r="D64" s="42">
        <f>_xll.qlCalendarAdvance(Calendar,$D63,B64,"f",FALSE)</f>
        <v>42353</v>
      </c>
      <c r="E64" s="180">
        <f>_xll.qlInterestRateIndexValueDate(IndexON,D64)</f>
        <v>42353</v>
      </c>
      <c r="F64" s="196">
        <f>IFERROR(_xll.qlIndexFixing(IndexON,D64,TRUE,_xll.ohTrigger(RecalcTrigger,TriggerON)),NA())</f>
        <v>-1.4260143986444263E-3</v>
      </c>
      <c r="H64" s="42">
        <f>_xll.qlCalendarAdvance(Calendar,$H63,B64,"f",FALSE)</f>
        <v>42353</v>
      </c>
      <c r="I64" s="180">
        <f>_xll.qlInterestRateIndexValueDate(Index1M,$H64)</f>
        <v>42355</v>
      </c>
      <c r="J64" s="185">
        <f>IFERROR(_xll.qlIndexFixing(Index1M,$H64,TRUE,_xll.ohTrigger(RecalcTrigger,Trigger1M)),NA())</f>
        <v>-1.1540354934506947E-3</v>
      </c>
      <c r="K64" s="44">
        <f>IFERROR(_xll.qlIndexFixing(Index3M,H64,TRUE,_xll.ohTrigger(RecalcTrigger,Trigger3M)),NA())</f>
        <v>-4.2588975823174707E-4</v>
      </c>
      <c r="L64" s="44">
        <f>IFERROR(_xll.qlIndexFixing(Index6M,$H64,TRUE,_xll.ohTrigger(RecalcTrigger,Trigger6M)),NA())</f>
        <v>3.2112444868515787E-4</v>
      </c>
      <c r="M64" s="186">
        <f>IFERROR(_xll.qlIndexFixing(Index1Y,$H64,TRUE,_xll.ohTrigger(RecalcTrigger,Trigger1Y)),NA())</f>
        <v>1.523685505107933E-3</v>
      </c>
      <c r="N64" s="185">
        <f>IFERROR(_xll.qlIndexFixing(ONIndex1M,I64,TRUE,_xll.ohTrigger(RecalcTrigger,Trigger1M)),NA())</f>
        <v>-1.1927034111147705E-3</v>
      </c>
      <c r="O64" s="44">
        <f>IFERROR(_xll.qlIndexFixing(ONIndex3M,I64,TRUE,_xll.ohTrigger(RecalcTrigger,Trigger3M)),NA())</f>
        <v>-4.3059409046364294E-4</v>
      </c>
      <c r="P64" s="44">
        <f>IFERROR(_xll.qlIndexFixing(ONIndex6M,I64,TRUE,_xll.ohTrigger(RecalcTrigger,Trigger6M)),NA())</f>
        <v>3.4239873472508009E-4</v>
      </c>
      <c r="Q64" s="186">
        <f>IFERROR(_xll.qlIndexFixing(ONIndex1Y,I64,TRUE,_xll.ohTrigger(RecalcTrigger,Trigger1Y)),NA())</f>
        <v>1.5876848658979981E-3</v>
      </c>
    </row>
    <row r="65" spans="2:17" x14ac:dyDescent="0.2">
      <c r="B65" s="39" t="s">
        <v>17</v>
      </c>
      <c r="D65" s="42">
        <f>_xll.qlCalendarAdvance(Calendar,$D64,B65,"f",FALSE)</f>
        <v>42354</v>
      </c>
      <c r="E65" s="180">
        <f>_xll.qlInterestRateIndexValueDate(IndexON,D65)</f>
        <v>42354</v>
      </c>
      <c r="F65" s="196">
        <f>IFERROR(_xll.qlIndexFixing(IndexON,D65,TRUE,_xll.ohTrigger(RecalcTrigger,TriggerON)),NA())</f>
        <v>-1.4338847340678029E-3</v>
      </c>
      <c r="H65" s="42">
        <f>_xll.qlCalendarAdvance(Calendar,$H64,B65,"f",FALSE)</f>
        <v>42354</v>
      </c>
      <c r="I65" s="180">
        <f>_xll.qlInterestRateIndexValueDate(Index1M,$H65)</f>
        <v>42356</v>
      </c>
      <c r="J65" s="185">
        <f>IFERROR(_xll.qlIndexFixing(Index1M,$H65,TRUE,_xll.ohTrigger(RecalcTrigger,Trigger1M)),NA())</f>
        <v>-1.152545599255702E-3</v>
      </c>
      <c r="K65" s="44">
        <f>IFERROR(_xll.qlIndexFixing(Index3M,H65,TRUE,_xll.ohTrigger(RecalcTrigger,Trigger3M)),NA())</f>
        <v>-4.2670900170392893E-4</v>
      </c>
      <c r="L65" s="44">
        <f>IFERROR(_xll.qlIndexFixing(Index6M,$H65,TRUE,_xll.ohTrigger(RecalcTrigger,Trigger6M)),NA())</f>
        <v>3.2085223756650764E-4</v>
      </c>
      <c r="M65" s="186">
        <f>IFERROR(_xll.qlIndexFixing(Index1Y,$H65,TRUE,_xll.ohTrigger(RecalcTrigger,Trigger1Y)),NA())</f>
        <v>1.523504400915312E-3</v>
      </c>
      <c r="N65" s="185">
        <f>IFERROR(_xll.qlIndexFixing(ONIndex1M,I65,TRUE,_xll.ohTrigger(RecalcTrigger,Trigger1M)),NA())</f>
        <v>-1.1895410768403281E-3</v>
      </c>
      <c r="O65" s="44">
        <f>IFERROR(_xll.qlIndexFixing(ONIndex3M,I65,TRUE,_xll.ohTrigger(RecalcTrigger,Trigger3M)),NA())</f>
        <v>-4.4221208982619942E-4</v>
      </c>
      <c r="P65" s="44">
        <f>IFERROR(_xll.qlIndexFixing(ONIndex6M,I65,TRUE,_xll.ohTrigger(RecalcTrigger,Trigger6M)),NA())</f>
        <v>3.3451831033204371E-4</v>
      </c>
      <c r="Q65" s="186">
        <f>IFERROR(_xll.qlIndexFixing(ONIndex1Y,I65,TRUE,_xll.ohTrigger(RecalcTrigger,Trigger1Y)),NA())</f>
        <v>1.5876848658979981E-3</v>
      </c>
    </row>
    <row r="66" spans="2:17" x14ac:dyDescent="0.2">
      <c r="B66" s="39" t="s">
        <v>17</v>
      </c>
      <c r="D66" s="42">
        <f>_xll.qlCalendarAdvance(Calendar,$D65,B66,"f",FALSE)</f>
        <v>42355</v>
      </c>
      <c r="E66" s="180">
        <f>_xll.qlInterestRateIndexValueDate(IndexON,D66)</f>
        <v>42355</v>
      </c>
      <c r="F66" s="196">
        <f>IFERROR(_xll.qlIndexFixing(IndexON,D66,TRUE,_xll.ohTrigger(RecalcTrigger,TriggerON)),NA())</f>
        <v>-1.4417481411532762E-3</v>
      </c>
      <c r="H66" s="42">
        <f>_xll.qlCalendarAdvance(Calendar,$H65,B66,"f",FALSE)</f>
        <v>42355</v>
      </c>
      <c r="I66" s="180">
        <f>_xll.qlInterestRateIndexValueDate(Index1M,$H66)</f>
        <v>42359</v>
      </c>
      <c r="J66" s="185">
        <f>IFERROR(_xll.qlIndexFixing(Index1M,$H66,TRUE,_xll.ohTrigger(RecalcTrigger,Trigger1M)),NA())</f>
        <v>-1.1452511433647729E-3</v>
      </c>
      <c r="K66" s="44">
        <f>IFERROR(_xll.qlIndexFixing(Index3M,H66,TRUE,_xll.ohTrigger(RecalcTrigger,Trigger3M)),NA())</f>
        <v>-4.2863660601570217E-4</v>
      </c>
      <c r="L66" s="44">
        <f>IFERROR(_xll.qlIndexFixing(Index6M,$H66,TRUE,_xll.ohTrigger(RecalcTrigger,Trigger6M)),NA())</f>
        <v>3.2025904168401544E-4</v>
      </c>
      <c r="M66" s="186">
        <f>IFERROR(_xll.qlIndexFixing(Index1Y,$H66,TRUE,_xll.ohTrigger(RecalcTrigger,Trigger1Y)),NA())</f>
        <v>1.524643452561212E-3</v>
      </c>
      <c r="N66" s="185">
        <f>IFERROR(_xll.qlIndexFixing(ONIndex1M,I66,TRUE,_xll.ohTrigger(RecalcTrigger,Trigger1M)),NA())</f>
        <v>-1.1858463592684387E-3</v>
      </c>
      <c r="O66" s="44">
        <f>IFERROR(_xll.qlIndexFixing(ONIndex3M,I66,TRUE,_xll.ohTrigger(RecalcTrigger,Trigger3M)),NA())</f>
        <v>-4.5494381885724522E-4</v>
      </c>
      <c r="P66" s="44">
        <f>IFERROR(_xll.qlIndexFixing(ONIndex6M,I66,TRUE,_xll.ohTrigger(RecalcTrigger,Trigger6M)),NA())</f>
        <v>3.2615337702601721E-4</v>
      </c>
      <c r="Q66" s="186">
        <f>IFERROR(_xll.qlIndexFixing(ONIndex1Y,I66,TRUE,_xll.ohTrigger(RecalcTrigger,Trigger1Y)),NA())</f>
        <v>1.5876848658979981E-3</v>
      </c>
    </row>
    <row r="67" spans="2:17" x14ac:dyDescent="0.2">
      <c r="B67" s="39" t="s">
        <v>17</v>
      </c>
      <c r="D67" s="42">
        <f>_xll.qlCalendarAdvance(Calendar,$D66,B67,"f",FALSE)</f>
        <v>42356</v>
      </c>
      <c r="E67" s="180">
        <f>_xll.qlInterestRateIndexValueDate(IndexON,D67)</f>
        <v>42356</v>
      </c>
      <c r="F67" s="196">
        <f>IFERROR(_xll.qlIndexFixing(IndexON,D67,TRUE,_xll.ohTrigger(RecalcTrigger,TriggerON)),NA())</f>
        <v>-1.4573855565958027E-3</v>
      </c>
      <c r="H67" s="42">
        <f>_xll.qlCalendarAdvance(Calendar,$H66,B67,"f",FALSE)</f>
        <v>42356</v>
      </c>
      <c r="I67" s="180">
        <f>_xll.qlInterestRateIndexValueDate(Index1M,$H67)</f>
        <v>42360</v>
      </c>
      <c r="J67" s="185">
        <f>IFERROR(_xll.qlIndexFixing(Index1M,$H67,TRUE,_xll.ohTrigger(RecalcTrigger,Trigger1M)),NA())</f>
        <v>-1.1430415068368293E-3</v>
      </c>
      <c r="K67" s="44">
        <f>IFERROR(_xll.qlIndexFixing(Index3M,H67,TRUE,_xll.ohTrigger(RecalcTrigger,Trigger3M)),NA())</f>
        <v>-4.2906506180918371E-4</v>
      </c>
      <c r="L67" s="44">
        <f>IFERROR(_xll.qlIndexFixing(Index6M,$H67,TRUE,_xll.ohTrigger(RecalcTrigger,Trigger6M)),NA())</f>
        <v>3.2013142281422664E-4</v>
      </c>
      <c r="M67" s="186">
        <f>IFERROR(_xll.qlIndexFixing(Index1Y,$H67,TRUE,_xll.ohTrigger(RecalcTrigger,Trigger1Y)),NA())</f>
        <v>1.5253535130570776E-3</v>
      </c>
      <c r="N67" s="185">
        <f>IFERROR(_xll.qlIndexFixing(ONIndex1M,I67,TRUE,_xll.ohTrigger(RecalcTrigger,Trigger1M)),NA())</f>
        <v>-1.1754843216205124E-3</v>
      </c>
      <c r="O67" s="44">
        <f>IFERROR(_xll.qlIndexFixing(ONIndex3M,I67,TRUE,_xll.ohTrigger(RecalcTrigger,Trigger3M)),NA())</f>
        <v>-4.6170675261025806E-4</v>
      </c>
      <c r="P67" s="44">
        <f>IFERROR(_xll.qlIndexFixing(ONIndex6M,I67,TRUE,_xll.ohTrigger(RecalcTrigger,Trigger6M)),NA())</f>
        <v>3.0513967934409081E-4</v>
      </c>
      <c r="Q67" s="186">
        <f>IFERROR(_xll.qlIndexFixing(ONIndex1Y,I67,TRUE,_xll.ohTrigger(RecalcTrigger,Trigger1Y)),NA())</f>
        <v>1.5855961337507551E-3</v>
      </c>
    </row>
    <row r="68" spans="2:17" x14ac:dyDescent="0.2">
      <c r="B68" s="39" t="s">
        <v>17</v>
      </c>
      <c r="D68" s="42">
        <f>_xll.qlCalendarAdvance(Calendar,$D67,B68,"f",FALSE)</f>
        <v>42359</v>
      </c>
      <c r="E68" s="180">
        <f>_xll.qlInterestRateIndexValueDate(IndexON,D68)</f>
        <v>42359</v>
      </c>
      <c r="F68" s="196">
        <f>IFERROR(_xll.qlIndexFixing(IndexON,D68,TRUE,_xll.ohTrigger(RecalcTrigger,TriggerON)),NA())</f>
        <v>-1.4728908679906283E-3</v>
      </c>
      <c r="H68" s="42">
        <f>_xll.qlCalendarAdvance(Calendar,$H67,B68,"f",FALSE)</f>
        <v>42359</v>
      </c>
      <c r="I68" s="180">
        <f>_xll.qlInterestRateIndexValueDate(Index1M,$H68)</f>
        <v>42361</v>
      </c>
      <c r="J68" s="185">
        <f>IFERROR(_xll.qlIndexFixing(Index1M,$H68,TRUE,_xll.ohTrigger(RecalcTrigger,Trigger1M)),NA())</f>
        <v>-1.1402690457560573E-3</v>
      </c>
      <c r="K68" s="44">
        <f>IFERROR(_xll.qlIndexFixing(Index3M,H68,TRUE,_xll.ohTrigger(RecalcTrigger,Trigger3M)),NA())</f>
        <v>-4.2936694761081526E-4</v>
      </c>
      <c r="L68" s="44">
        <f>IFERROR(_xll.qlIndexFixing(Index6M,$H68,TRUE,_xll.ohTrigger(RecalcTrigger,Trigger6M)),NA())</f>
        <v>3.2004425009141591E-4</v>
      </c>
      <c r="M68" s="186">
        <f>IFERROR(_xll.qlIndexFixing(Index1Y,$H68,TRUE,_xll.ohTrigger(RecalcTrigger,Trigger1Y)),NA())</f>
        <v>1.5261001456954159E-3</v>
      </c>
      <c r="N68" s="185">
        <f>IFERROR(_xll.qlIndexFixing(ONIndex1M,I68,TRUE,_xll.ohTrigger(RecalcTrigger,Trigger1M)),NA())</f>
        <v>-1.1653799917477059E-3</v>
      </c>
      <c r="O68" s="44">
        <f>IFERROR(_xll.qlIndexFixing(ONIndex3M,I68,TRUE,_xll.ohTrigger(RecalcTrigger,Trigger3M)),NA())</f>
        <v>-4.6174066018700444E-4</v>
      </c>
      <c r="P68" s="44">
        <f>IFERROR(_xll.qlIndexFixing(ONIndex6M,I68,TRUE,_xll.ohTrigger(RecalcTrigger,Trigger6M)),NA())</f>
        <v>2.8590909591841296E-4</v>
      </c>
      <c r="Q68" s="186">
        <f>IFERROR(_xll.qlIndexFixing(ONIndex1Y,I68,TRUE,_xll.ohTrigger(RecalcTrigger,Trigger1Y)),NA())</f>
        <v>1.5828850019516949E-3</v>
      </c>
    </row>
    <row r="69" spans="2:17" x14ac:dyDescent="0.2">
      <c r="B69" s="39" t="s">
        <v>17</v>
      </c>
      <c r="D69" s="42">
        <f>_xll.qlCalendarAdvance(Calendar,$D68,B69,"f",FALSE)</f>
        <v>42360</v>
      </c>
      <c r="E69" s="180">
        <f>_xll.qlInterestRateIndexValueDate(IndexON,D69)</f>
        <v>42360</v>
      </c>
      <c r="F69" s="196">
        <f>IFERROR(_xll.qlIndexFixing(IndexON,D69,TRUE,_xll.ohTrigger(RecalcTrigger,TriggerON)),NA())</f>
        <v>-1.480538419462718E-3</v>
      </c>
      <c r="H69" s="42">
        <f>_xll.qlCalendarAdvance(Calendar,$H68,B69,"f",FALSE)</f>
        <v>42360</v>
      </c>
      <c r="I69" s="180">
        <f>_xll.qlInterestRateIndexValueDate(Index1M,$H69)</f>
        <v>42362</v>
      </c>
      <c r="J69" s="185">
        <f>IFERROR(_xll.qlIndexFixing(Index1M,$H69,TRUE,_xll.ohTrigger(RecalcTrigger,Trigger1M)),NA())</f>
        <v>-1.1388485060954967E-3</v>
      </c>
      <c r="K69" s="44">
        <f>IFERROR(_xll.qlIndexFixing(Index3M,H69,TRUE,_xll.ohTrigger(RecalcTrigger,Trigger3M)),NA())</f>
        <v>-4.2953003788792269E-4</v>
      </c>
      <c r="L69" s="44">
        <f>IFERROR(_xll.qlIndexFixing(Index6M,$H69,TRUE,_xll.ohTrigger(RecalcTrigger,Trigger6M)),NA())</f>
        <v>3.2000000001764683E-4</v>
      </c>
      <c r="M69" s="186">
        <f>IFERROR(_xll.qlIndexFixing(Index1Y,$H69,TRUE,_xll.ohTrigger(RecalcTrigger,Trigger1Y)),NA())</f>
        <v>1.5299999999998312E-3</v>
      </c>
      <c r="N69" s="185">
        <f>IFERROR(_xll.qlIndexFixing(ONIndex1M,I69,TRUE,_xll.ohTrigger(RecalcTrigger,Trigger1M)),NA())</f>
        <v>-1.1615123213237766E-3</v>
      </c>
      <c r="O69" s="44">
        <f>IFERROR(_xll.qlIndexFixing(ONIndex3M,I69,TRUE,_xll.ohTrigger(RecalcTrigger,Trigger3M)),NA())</f>
        <v>-4.6175827817407367E-4</v>
      </c>
      <c r="P69" s="44">
        <f>IFERROR(_xll.qlIndexFixing(ONIndex6M,I69,TRUE,_xll.ohTrigger(RecalcTrigger,Trigger6M)),NA())</f>
        <v>2.7898859334740678E-4</v>
      </c>
      <c r="Q69" s="186">
        <f>IFERROR(_xll.qlIndexFixing(ONIndex1Y,I69,TRUE,_xll.ohTrigger(RecalcTrigger,Trigger1Y)),NA())</f>
        <v>1.5817697925069041E-3</v>
      </c>
    </row>
    <row r="70" spans="2:17" x14ac:dyDescent="0.2">
      <c r="B70" s="39" t="s">
        <v>17</v>
      </c>
      <c r="D70" s="42">
        <f>_xll.qlCalendarAdvance(Calendar,$D69,B70,"f",FALSE)</f>
        <v>42361</v>
      </c>
      <c r="E70" s="180">
        <f>_xll.qlInterestRateIndexValueDate(IndexON,D70)</f>
        <v>42361</v>
      </c>
      <c r="F70" s="196">
        <f>IFERROR(_xll.qlIndexFixing(IndexON,D70,TRUE,_xll.ohTrigger(RecalcTrigger,TriggerON)),NA())</f>
        <v>-1.4881065565397478E-3</v>
      </c>
      <c r="H70" s="42">
        <f>_xll.qlCalendarAdvance(Calendar,$H69,B70,"f",FALSE)</f>
        <v>42361</v>
      </c>
      <c r="I70" s="180">
        <f>_xll.qlInterestRateIndexValueDate(Index1M,$H70)</f>
        <v>42366</v>
      </c>
      <c r="J70" s="185">
        <f>IFERROR(_xll.qlIndexFixing(Index1M,$H70,TRUE,_xll.ohTrigger(RecalcTrigger,Trigger1M)),NA())</f>
        <v>-1.1338484836541328E-3</v>
      </c>
      <c r="K70" s="44">
        <f>IFERROR(_xll.qlIndexFixing(Index3M,H70,TRUE,_xll.ohTrigger(RecalcTrigger,Trigger3M)),NA())</f>
        <v>-4.3033499533090308E-4</v>
      </c>
      <c r="L70" s="44">
        <f>IFERROR(_xll.qlIndexFixing(Index6M,$H70,TRUE,_xll.ohTrigger(RecalcTrigger,Trigger6M)),NA())</f>
        <v>3.2024518911290338E-4</v>
      </c>
      <c r="M70" s="186">
        <f>IFERROR(_xll.qlIndexFixing(Index1Y,$H70,TRUE,_xll.ohTrigger(RecalcTrigger,Trigger1Y)),NA())</f>
        <v>1.5304995607652561E-3</v>
      </c>
      <c r="N70" s="185">
        <f>IFERROR(_xll.qlIndexFixing(ONIndex1M,I70,TRUE,_xll.ohTrigger(RecalcTrigger,Trigger1M)),NA())</f>
        <v>-1.1577518925154351E-3</v>
      </c>
      <c r="O70" s="44">
        <f>IFERROR(_xll.qlIndexFixing(ONIndex3M,I70,TRUE,_xll.ohTrigger(RecalcTrigger,Trigger3M)),NA())</f>
        <v>-4.6177808497027684E-4</v>
      </c>
      <c r="P70" s="44">
        <f>IFERROR(_xll.qlIndexFixing(ONIndex6M,I70,TRUE,_xll.ohTrigger(RecalcTrigger,Trigger6M)),NA())</f>
        <v>2.7245387857810499E-4</v>
      </c>
      <c r="Q70" s="186">
        <f>IFERROR(_xll.qlIndexFixing(ONIndex1Y,I70,TRUE,_xll.ohTrigger(RecalcTrigger,Trigger1Y)),NA())</f>
        <v>1.5806381851390938E-3</v>
      </c>
    </row>
    <row r="71" spans="2:17" x14ac:dyDescent="0.2">
      <c r="B71" s="39" t="s">
        <v>17</v>
      </c>
      <c r="D71" s="42">
        <f>_xll.qlCalendarAdvance(Calendar,$D70,B71,"f",FALSE)</f>
        <v>42362</v>
      </c>
      <c r="E71" s="180">
        <f>_xll.qlInterestRateIndexValueDate(IndexON,D71)</f>
        <v>42362</v>
      </c>
      <c r="F71" s="196">
        <f>IFERROR(_xll.qlIndexFixing(IndexON,D71,TRUE,_xll.ohTrigger(RecalcTrigger,TriggerON)),NA())</f>
        <v>-1.5065146639581251E-3</v>
      </c>
      <c r="H71" s="42">
        <f>_xll.qlCalendarAdvance(Calendar,$H70,B71,"f",FALSE)</f>
        <v>42362</v>
      </c>
      <c r="I71" s="180">
        <f>_xll.qlInterestRateIndexValueDate(Index1M,$H71)</f>
        <v>42367</v>
      </c>
      <c r="J71" s="185">
        <f>IFERROR(_xll.qlIndexFixing(Index1M,$H71,TRUE,_xll.ohTrigger(RecalcTrigger,Trigger1M)),NA())</f>
        <v>-1.133075128545149E-3</v>
      </c>
      <c r="K71" s="44">
        <f>IFERROR(_xll.qlIndexFixing(Index3M,H71,TRUE,_xll.ohTrigger(RecalcTrigger,Trigger3M)),NA())</f>
        <v>-4.2999042964604622E-4</v>
      </c>
      <c r="L71" s="44">
        <f>IFERROR(_xll.qlIndexFixing(Index6M,$H71,TRUE,_xll.ohTrigger(RecalcTrigger,Trigger6M)),NA())</f>
        <v>3.2039878426742195E-4</v>
      </c>
      <c r="M71" s="186">
        <f>IFERROR(_xll.qlIndexFixing(Index1Y,$H71,TRUE,_xll.ohTrigger(RecalcTrigger,Trigger1Y)),NA())</f>
        <v>1.5315304796353084E-3</v>
      </c>
      <c r="N71" s="185">
        <f>IFERROR(_xll.qlIndexFixing(ONIndex1M,I71,TRUE,_xll.ohTrigger(RecalcTrigger,Trigger1M)),NA())</f>
        <v>-1.1489768252126442E-3</v>
      </c>
      <c r="O71" s="44">
        <f>IFERROR(_xll.qlIndexFixing(ONIndex3M,I71,TRUE,_xll.ohTrigger(RecalcTrigger,Trigger3M)),NA())</f>
        <v>3.3916544211143318E-4</v>
      </c>
      <c r="P71" s="44">
        <f>IFERROR(_xll.qlIndexFixing(ONIndex6M,I71,TRUE,_xll.ohTrigger(RecalcTrigger,Trigger6M)),NA())</f>
        <v>1.0590557334100303E-3</v>
      </c>
      <c r="Q71" s="186">
        <f>IFERROR(_xll.qlIndexFixing(ONIndex1Y,I71,TRUE,_xll.ohTrigger(RecalcTrigger,Trigger1Y)),NA())</f>
        <v>1.57774292688595E-3</v>
      </c>
    </row>
    <row r="72" spans="2:17" x14ac:dyDescent="0.2">
      <c r="B72" s="39" t="s">
        <v>17</v>
      </c>
      <c r="D72" s="42">
        <f>_xll.qlCalendarAdvance(Calendar,$D71,B72,"f",FALSE)</f>
        <v>42366</v>
      </c>
      <c r="E72" s="180">
        <f>_xll.qlInterestRateIndexValueDate(IndexON,D72)</f>
        <v>42366</v>
      </c>
      <c r="F72" s="196">
        <f>IFERROR(_xll.qlIndexFixing(IndexON,D72,TRUE,_xll.ohTrigger(RecalcTrigger,TriggerON)),NA())</f>
        <v>-1.5243331965075768E-3</v>
      </c>
      <c r="H72" s="42">
        <f>_xll.qlCalendarAdvance(Calendar,$H71,B72,"f",FALSE)</f>
        <v>42366</v>
      </c>
      <c r="I72" s="180">
        <f>_xll.qlInterestRateIndexValueDate(Index1M,$H72)</f>
        <v>42368</v>
      </c>
      <c r="J72" s="185">
        <f>IFERROR(_xll.qlIndexFixing(Index1M,$H72,TRUE,_xll.ohTrigger(RecalcTrigger,Trigger1M)),NA())</f>
        <v>-1.1321308748533099E-3</v>
      </c>
      <c r="K72" s="44">
        <f>IFERROR(_xll.qlIndexFixing(Index3M,H72,TRUE,_xll.ohTrigger(RecalcTrigger,Trigger3M)),NA())</f>
        <v>-4.3008549033064493E-4</v>
      </c>
      <c r="L72" s="44">
        <f>IFERROR(_xll.qlIndexFixing(Index6M,$H72,TRUE,_xll.ohTrigger(RecalcTrigger,Trigger6M)),NA())</f>
        <v>3.2058364524858952E-4</v>
      </c>
      <c r="M72" s="186">
        <f>IFERROR(_xll.qlIndexFixing(Index1Y,$H72,TRUE,_xll.ohTrigger(RecalcTrigger,Trigger1Y)),NA())</f>
        <v>1.5326102637431183E-3</v>
      </c>
      <c r="N72" s="185">
        <f>IFERROR(_xll.qlIndexFixing(ONIndex1M,I72,TRUE,_xll.ohTrigger(RecalcTrigger,Trigger1M)),NA())</f>
        <v>-1.1409395613881657E-3</v>
      </c>
      <c r="O72" s="44">
        <f>IFERROR(_xll.qlIndexFixing(ONIndex3M,I72,TRUE,_xll.ohTrigger(RecalcTrigger,Trigger3M)),NA())</f>
        <v>-4.6190962754710796E-4</v>
      </c>
      <c r="P72" s="44">
        <f>IFERROR(_xll.qlIndexFixing(ONIndex6M,I72,TRUE,_xll.ohTrigger(RecalcTrigger,Trigger6M)),NA())</f>
        <v>2.4556712095780142E-4</v>
      </c>
      <c r="Q72" s="186">
        <f>IFERROR(_xll.qlIndexFixing(ONIndex1Y,I72,TRUE,_xll.ohTrigger(RecalcTrigger,Trigger1Y)),NA())</f>
        <v>1.5747556906475779E-3</v>
      </c>
    </row>
    <row r="73" spans="2:17" x14ac:dyDescent="0.2">
      <c r="B73" s="39" t="s">
        <v>17</v>
      </c>
      <c r="D73" s="42">
        <f>_xll.qlCalendarAdvance(Calendar,$D72,B73,"f",FALSE)</f>
        <v>42367</v>
      </c>
      <c r="E73" s="180">
        <f>_xll.qlInterestRateIndexValueDate(IndexON,D73)</f>
        <v>42367</v>
      </c>
      <c r="F73" s="196">
        <f>IFERROR(_xll.qlIndexFixing(IndexON,D73,TRUE,_xll.ohTrigger(RecalcTrigger,TriggerON)),NA())</f>
        <v>-1.5311711484322643E-3</v>
      </c>
      <c r="H73" s="42">
        <f>_xll.qlCalendarAdvance(Calendar,$H72,B73,"f",FALSE)</f>
        <v>42367</v>
      </c>
      <c r="I73" s="180">
        <f>_xll.qlInterestRateIndexValueDate(Index1M,$H73)</f>
        <v>42369</v>
      </c>
      <c r="J73" s="185">
        <f>IFERROR(_xll.qlIndexFixing(Index1M,$H73,TRUE,_xll.ohTrigger(RecalcTrigger,Trigger1M)),NA())</f>
        <v>-1.1312510295630757E-3</v>
      </c>
      <c r="K73" s="44">
        <f>IFERROR(_xll.qlIndexFixing(Index3M,H73,TRUE,_xll.ohTrigger(RecalcTrigger,Trigger3M)),NA())</f>
        <v>-4.3018151775841266E-4</v>
      </c>
      <c r="L73" s="44">
        <f>IFERROR(_xll.qlIndexFixing(Index6M,$H73,TRUE,_xll.ohTrigger(RecalcTrigger,Trigger6M)),NA())</f>
        <v>3.2084785169310512E-4</v>
      </c>
      <c r="M73" s="186">
        <f>IFERROR(_xll.qlIndexFixing(Index1Y,$H73,TRUE,_xll.ohTrigger(RecalcTrigger,Trigger1Y)),NA())</f>
        <v>1.5324719518310687E-3</v>
      </c>
      <c r="N73" s="185">
        <f>IFERROR(_xll.qlIndexFixing(ONIndex1M,I73,TRUE,_xll.ohTrigger(RecalcTrigger,Trigger1M)),NA())</f>
        <v>-1.1380512952419153E-3</v>
      </c>
      <c r="O73" s="44">
        <f>IFERROR(_xll.qlIndexFixing(ONIndex3M,I73,TRUE,_xll.ohTrigger(RecalcTrigger,Trigger3M)),NA())</f>
        <v>-4.619423728335903E-4</v>
      </c>
      <c r="P73" s="44">
        <f>IFERROR(_xll.qlIndexFixing(ONIndex6M,I73,TRUE,_xll.ohTrigger(RecalcTrigger,Trigger6M)),NA())</f>
        <v>2.4134713251910966E-4</v>
      </c>
      <c r="Q73" s="186">
        <f>IFERROR(_xll.qlIndexFixing(ONIndex1Y,I73,TRUE,_xll.ohTrigger(RecalcTrigger,Trigger1Y)),NA())</f>
        <v>1.5735386022974751E-3</v>
      </c>
    </row>
    <row r="74" spans="2:17" x14ac:dyDescent="0.2">
      <c r="B74" s="39" t="s">
        <v>17</v>
      </c>
      <c r="D74" s="42">
        <f>_xll.qlCalendarAdvance(Calendar,$D73,B74,"f",FALSE)</f>
        <v>42368</v>
      </c>
      <c r="E74" s="180">
        <f>_xll.qlInterestRateIndexValueDate(IndexON,D74)</f>
        <v>42368</v>
      </c>
      <c r="F74" s="196">
        <f>IFERROR(_xll.qlIndexFixing(IndexON,D74,TRUE,_xll.ohTrigger(RecalcTrigger,TriggerON)),NA())</f>
        <v>-1.537845119208292E-3</v>
      </c>
      <c r="H74" s="42">
        <f>_xll.qlCalendarAdvance(Calendar,$H73,B74,"f",FALSE)</f>
        <v>42368</v>
      </c>
      <c r="I74" s="180">
        <f>_xll.qlInterestRateIndexValueDate(Index1M,$H74)</f>
        <v>42373</v>
      </c>
      <c r="J74" s="185">
        <f>IFERROR(_xll.qlIndexFixing(Index1M,$H74,TRUE,_xll.ohTrigger(RecalcTrigger,Trigger1M)),NA())</f>
        <v>-1.1325872424110754E-3</v>
      </c>
      <c r="K74" s="44">
        <f>IFERROR(_xll.qlIndexFixing(Index3M,H74,TRUE,_xll.ohTrigger(RecalcTrigger,Trigger3M)),NA())</f>
        <v>-4.6578002964262955E-4</v>
      </c>
      <c r="L74" s="44">
        <f>IFERROR(_xll.qlIndexFixing(Index6M,$H74,TRUE,_xll.ohTrigger(RecalcTrigger,Trigger6M)),NA())</f>
        <v>3.0436407171036801E-4</v>
      </c>
      <c r="M74" s="186">
        <f>IFERROR(_xll.qlIndexFixing(Index1Y,$H74,TRUE,_xll.ohTrigger(RecalcTrigger,Trigger1Y)),NA())</f>
        <v>1.5386627911297204E-3</v>
      </c>
      <c r="N74" s="185">
        <f>IFERROR(_xll.qlIndexFixing(ONIndex1M,I74,TRUE,_xll.ohTrigger(RecalcTrigger,Trigger1M)),NA())</f>
        <v>-1.1353465083274727E-3</v>
      </c>
      <c r="O74" s="44">
        <f>IFERROR(_xll.qlIndexFixing(ONIndex3M,I74,TRUE,_xll.ohTrigger(RecalcTrigger,Trigger3M)),NA())</f>
        <v>-4.6197724218099978E-4</v>
      </c>
      <c r="P74" s="44">
        <f>IFERROR(_xll.qlIndexFixing(ONIndex6M,I74,TRUE,_xll.ohTrigger(RecalcTrigger,Trigger6M)),NA())</f>
        <v>2.3751293172225019E-4</v>
      </c>
      <c r="Q74" s="186">
        <f>IFERROR(_xll.qlIndexFixing(ONIndex1Y,I74,TRUE,_xll.ohTrigger(RecalcTrigger,Trigger1Y)),NA())</f>
        <v>1.5723094180231101E-3</v>
      </c>
    </row>
    <row r="75" spans="2:17" x14ac:dyDescent="0.2">
      <c r="B75" s="39" t="s">
        <v>17</v>
      </c>
      <c r="D75" s="42">
        <f>_xll.qlCalendarAdvance(Calendar,$D74,B75,"f",FALSE)</f>
        <v>42369</v>
      </c>
      <c r="E75" s="180">
        <f>_xll.qlInterestRateIndexValueDate(IndexON,D75)</f>
        <v>42369</v>
      </c>
      <c r="F75" s="196">
        <f>IFERROR(_xll.qlIndexFixing(IndexON,D75,TRUE,_xll.ohTrigger(RecalcTrigger,TriggerON)),NA())</f>
        <v>-7.5260107384123032E-4</v>
      </c>
      <c r="H75" s="42">
        <f>_xll.qlCalendarAdvance(Calendar,$H74,B75,"f",FALSE)</f>
        <v>42369</v>
      </c>
      <c r="I75" s="180">
        <f>_xll.qlInterestRateIndexValueDate(Index1M,$H75)</f>
        <v>42374</v>
      </c>
      <c r="J75" s="185">
        <f>IFERROR(_xll.qlIndexFixing(Index1M,$H75,TRUE,_xll.ohTrigger(RecalcTrigger,Trigger1M)),NA())</f>
        <v>-1.1331321700508614E-3</v>
      </c>
      <c r="K75" s="44">
        <f>IFERROR(_xll.qlIndexFixing(Index3M,H75,TRUE,_xll.ohTrigger(RecalcTrigger,Trigger3M)),NA())</f>
        <v>-4.658807232525632E-4</v>
      </c>
      <c r="L75" s="44">
        <f>IFERROR(_xll.qlIndexFixing(Index6M,$H75,TRUE,_xll.ohTrigger(RecalcTrigger,Trigger6M)),NA())</f>
        <v>3.0468981105926881E-4</v>
      </c>
      <c r="M75" s="186">
        <f>IFERROR(_xll.qlIndexFixing(Index1Y,$H75,TRUE,_xll.ohTrigger(RecalcTrigger,Trigger1Y)),NA())</f>
        <v>1.5399878117920913E-3</v>
      </c>
      <c r="N75" s="185">
        <f>IFERROR(_xll.qlIndexFixing(ONIndex1M,I75,TRUE,_xll.ohTrigger(RecalcTrigger,Trigger1M)),NA())</f>
        <v>-1.1328360917728375E-3</v>
      </c>
      <c r="O75" s="44">
        <f>IFERROR(_xll.qlIndexFixing(ONIndex3M,I75,TRUE,_xll.ohTrigger(RecalcTrigger,Trigger3M)),NA())</f>
        <v>-4.6201422615688159E-4</v>
      </c>
      <c r="P75" s="44">
        <f>IFERROR(_xll.qlIndexFixing(ONIndex6M,I75,TRUE,_xll.ohTrigger(RecalcTrigger,Trigger6M)),NA())</f>
        <v>2.3406451872709511E-4</v>
      </c>
      <c r="Q75" s="186">
        <f>IFERROR(_xll.qlIndexFixing(ONIndex1Y,I75,TRUE,_xll.ohTrigger(RecalcTrigger,Trigger1Y)),NA())</f>
        <v>1.5710687526926392E-3</v>
      </c>
    </row>
    <row r="76" spans="2:17" x14ac:dyDescent="0.2">
      <c r="B76" s="39" t="s">
        <v>17</v>
      </c>
      <c r="D76" s="42">
        <f>_xll.qlCalendarAdvance(Calendar,$D75,B76,"f",FALSE)</f>
        <v>42373</v>
      </c>
      <c r="E76" s="180">
        <f>_xll.qlInterestRateIndexValueDate(IndexON,D76)</f>
        <v>42373</v>
      </c>
      <c r="F76" s="196">
        <f>IFERROR(_xll.qlIndexFixing(IndexON,D76,TRUE,_xll.ohTrigger(RecalcTrigger,TriggerON)),NA())</f>
        <v>-1.5683324238491281E-3</v>
      </c>
      <c r="H76" s="42">
        <f>_xll.qlCalendarAdvance(Calendar,$H75,B76,"f",FALSE)</f>
        <v>42373</v>
      </c>
      <c r="I76" s="180">
        <f>_xll.qlInterestRateIndexValueDate(Index1M,$H76)</f>
        <v>42375</v>
      </c>
      <c r="J76" s="185">
        <f>IFERROR(_xll.qlIndexFixing(Index1M,$H76,TRUE,_xll.ohTrigger(RecalcTrigger,Trigger1M)),NA())</f>
        <v>-1.1355706620182332E-3</v>
      </c>
      <c r="K76" s="44">
        <f>IFERROR(_xll.qlIndexFixing(Index3M,H76,TRUE,_xll.ohTrigger(RecalcTrigger,Trigger3M)),NA())</f>
        <v>-4.6598231824739766E-4</v>
      </c>
      <c r="L76" s="44">
        <f>IFERROR(_xll.qlIndexFixing(Index6M,$H76,TRUE,_xll.ohTrigger(RecalcTrigger,Trigger6M)),NA())</f>
        <v>3.0502781469577713E-4</v>
      </c>
      <c r="M76" s="186">
        <f>IFERROR(_xll.qlIndexFixing(Index1Y,$H76,TRUE,_xll.ohTrigger(RecalcTrigger,Trigger1Y)),NA())</f>
        <v>1.5413454914986742E-3</v>
      </c>
      <c r="N76" s="185">
        <f>IFERROR(_xll.qlIndexFixing(ONIndex1M,I76,TRUE,_xll.ohTrigger(RecalcTrigger,Trigger1M)),NA())</f>
        <v>-1.1285140774663915E-3</v>
      </c>
      <c r="O76" s="44">
        <f>IFERROR(_xll.qlIndexFixing(ONIndex3M,I76,TRUE,_xll.ohTrigger(RecalcTrigger,Trigger3M)),NA())</f>
        <v>-4.6209460376811506E-4</v>
      </c>
      <c r="P76" s="44">
        <f>IFERROR(_xll.qlIndexFixing(ONIndex6M,I76,TRUE,_xll.ohTrigger(RecalcTrigger,Trigger6M)),NA())</f>
        <v>2.2845379633373852E-4</v>
      </c>
      <c r="Q76" s="186">
        <f>IFERROR(_xll.qlIndexFixing(ONIndex1Y,I76,TRUE,_xll.ohTrigger(RecalcTrigger,Trigger1Y)),NA())</f>
        <v>1.5685590585334808E-3</v>
      </c>
    </row>
    <row r="77" spans="2:17" x14ac:dyDescent="0.2">
      <c r="B77" s="39" t="s">
        <v>17</v>
      </c>
      <c r="D77" s="42">
        <f>_xll.qlCalendarAdvance(Calendar,$D76,B77,"f",FALSE)</f>
        <v>42374</v>
      </c>
      <c r="E77" s="180">
        <f>_xll.qlInterestRateIndexValueDate(IndexON,D77)</f>
        <v>42374</v>
      </c>
      <c r="F77" s="196">
        <f>IFERROR(_xll.qlIndexFixing(IndexON,D77,TRUE,_xll.ohTrigger(RecalcTrigger,TriggerON)),NA())</f>
        <v>-1.573768807952014E-3</v>
      </c>
      <c r="H77" s="42">
        <f>_xll.qlCalendarAdvance(Calendar,$H76,B77,"f",FALSE)</f>
        <v>42374</v>
      </c>
      <c r="I77" s="180">
        <f>_xll.qlInterestRateIndexValueDate(Index1M,$H77)</f>
        <v>42376</v>
      </c>
      <c r="J77" s="185">
        <f>IFERROR(_xll.qlIndexFixing(Index1M,$H77,TRUE,_xll.ohTrigger(RecalcTrigger,Trigger1M)),NA())</f>
        <v>-1.1355812481488037E-3</v>
      </c>
      <c r="K77" s="44">
        <f>IFERROR(_xll.qlIndexFixing(Index3M,H77,TRUE,_xll.ohTrigger(RecalcTrigger,Trigger3M)),NA())</f>
        <v>-4.6608480438214121E-4</v>
      </c>
      <c r="L77" s="44">
        <f>IFERROR(_xll.qlIndexFixing(Index6M,$H77,TRUE,_xll.ohTrigger(RecalcTrigger,Trigger6M)),NA())</f>
        <v>3.0537524044987701E-4</v>
      </c>
      <c r="M77" s="186">
        <f>IFERROR(_xll.qlIndexFixing(Index1Y,$H77,TRUE,_xll.ohTrigger(RecalcTrigger,Trigger1Y)),NA())</f>
        <v>1.5457387656917076E-3</v>
      </c>
      <c r="N77" s="185">
        <f>IFERROR(_xll.qlIndexFixing(ONIndex1M,I77,TRUE,_xll.ohTrigger(RecalcTrigger,Trigger1M)),NA())</f>
        <v>-1.1249559503134776E-3</v>
      </c>
      <c r="O77" s="44">
        <f>IFERROR(_xll.qlIndexFixing(ONIndex3M,I77,TRUE,_xll.ohTrigger(RecalcTrigger,Trigger3M)),NA())</f>
        <v>-4.6218312389267879E-4</v>
      </c>
      <c r="P77" s="44">
        <f>IFERROR(_xll.qlIndexFixing(ONIndex6M,I77,TRUE,_xll.ohTrigger(RecalcTrigger,Trigger6M)),NA())</f>
        <v>2.2412874276511729E-4</v>
      </c>
      <c r="Q77" s="186">
        <f>IFERROR(_xll.qlIndexFixing(ONIndex1Y,I77,TRUE,_xll.ohTrigger(RecalcTrigger,Trigger1Y)),NA())</f>
        <v>1.5660035708986442E-3</v>
      </c>
    </row>
    <row r="78" spans="2:17" x14ac:dyDescent="0.2">
      <c r="B78" s="39" t="s">
        <v>17</v>
      </c>
      <c r="D78" s="42">
        <f>_xll.qlCalendarAdvance(Calendar,$D77,B78,"f",FALSE)</f>
        <v>42375</v>
      </c>
      <c r="E78" s="180">
        <f>_xll.qlInterestRateIndexValueDate(IndexON,D78)</f>
        <v>42375</v>
      </c>
      <c r="F78" s="196">
        <f>IFERROR(_xll.qlIndexFixing(IndexON,D78,TRUE,_xll.ohTrigger(RecalcTrigger,TriggerON)),NA())</f>
        <v>-1.5789566443524805E-3</v>
      </c>
      <c r="H78" s="42">
        <f>_xll.qlCalendarAdvance(Calendar,$H77,B78,"f",FALSE)</f>
        <v>42375</v>
      </c>
      <c r="I78" s="180">
        <f>_xll.qlInterestRateIndexValueDate(Index1M,$H78)</f>
        <v>42377</v>
      </c>
      <c r="J78" s="185">
        <f>IFERROR(_xll.qlIndexFixing(Index1M,$H78,TRUE,_xll.ohTrigger(RecalcTrigger,Trigger1M)),NA())</f>
        <v>-1.1356733752790427E-3</v>
      </c>
      <c r="K78" s="44">
        <f>IFERROR(_xll.qlIndexFixing(Index3M,H78,TRUE,_xll.ohTrigger(RecalcTrigger,Trigger3M)),NA())</f>
        <v>-4.6618817160417578E-4</v>
      </c>
      <c r="L78" s="44">
        <f>IFERROR(_xll.qlIndexFixing(Index6M,$H78,TRUE,_xll.ohTrigger(RecalcTrigger,Trigger6M)),NA())</f>
        <v>3.0572924614759989E-4</v>
      </c>
      <c r="M78" s="186">
        <f>IFERROR(_xll.qlIndexFixing(Index1Y,$H78,TRUE,_xll.ohTrigger(RecalcTrigger,Trigger1Y)),NA())</f>
        <v>1.5456630012567283E-3</v>
      </c>
      <c r="N78" s="185">
        <f>IFERROR(_xll.qlIndexFixing(ONIndex1M,I78,TRUE,_xll.ohTrigger(RecalcTrigger,Trigger1M)),NA())</f>
        <v>-1.1235807515985741E-3</v>
      </c>
      <c r="O78" s="44">
        <f>IFERROR(_xll.qlIndexFixing(ONIndex3M,I78,TRUE,_xll.ohTrigger(RecalcTrigger,Trigger3M)),NA())</f>
        <v>-4.6223054248173412E-4</v>
      </c>
      <c r="P78" s="44">
        <f>IFERROR(_xll.qlIndexFixing(ONIndex6M,I78,TRUE,_xll.ohTrigger(RecalcTrigger,Trigger6M)),NA())</f>
        <v>2.2260926789918756E-4</v>
      </c>
      <c r="Q78" s="186">
        <f>IFERROR(_xll.qlIndexFixing(ONIndex1Y,I78,TRUE,_xll.ohTrigger(RecalcTrigger,Trigger1Y)),NA())</f>
        <v>1.5647147182740184E-3</v>
      </c>
    </row>
    <row r="79" spans="2:17" x14ac:dyDescent="0.2">
      <c r="B79" s="39" t="s">
        <v>17</v>
      </c>
      <c r="D79" s="42">
        <f>_xll.qlCalendarAdvance(Calendar,$D78,B79,"f",FALSE)</f>
        <v>42376</v>
      </c>
      <c r="E79" s="180">
        <f>_xll.qlInterestRateIndexValueDate(IndexON,D79)</f>
        <v>42376</v>
      </c>
      <c r="F79" s="196">
        <f>IFERROR(_xll.qlIndexFixing(IndexON,D79,TRUE,_xll.ohTrigger(RecalcTrigger,TriggerON)),NA())</f>
        <v>-1.5838838517945319E-3</v>
      </c>
      <c r="H79" s="42">
        <f>_xll.qlCalendarAdvance(Calendar,$H78,B79,"f",FALSE)</f>
        <v>42376</v>
      </c>
      <c r="I79" s="180">
        <f>_xll.qlInterestRateIndexValueDate(Index1M,$H79)</f>
        <v>42380</v>
      </c>
      <c r="J79" s="185">
        <f>IFERROR(_xll.qlIndexFixing(Index1M,$H79,TRUE,_xll.ohTrigger(RecalcTrigger,Trigger1M)),NA())</f>
        <v>-1.1393662870928085E-3</v>
      </c>
      <c r="K79" s="44">
        <f>IFERROR(_xll.qlIndexFixing(Index3M,H79,TRUE,_xll.ohTrigger(RecalcTrigger,Trigger3M)),NA())</f>
        <v>-4.6650346202563905E-4</v>
      </c>
      <c r="L79" s="44">
        <f>IFERROR(_xll.qlIndexFixing(Index6M,$H79,TRUE,_xll.ohTrigger(RecalcTrigger,Trigger6M)),NA())</f>
        <v>3.0680232115271717E-4</v>
      </c>
      <c r="M79" s="186">
        <f>IFERROR(_xll.qlIndexFixing(Index1Y,$H79,TRUE,_xll.ohTrigger(RecalcTrigger,Trigger1Y)),NA())</f>
        <v>1.5485385961437092E-3</v>
      </c>
      <c r="N79" s="185">
        <f>IFERROR(_xll.qlIndexFixing(ONIndex1M,I79,TRUE,_xll.ohTrigger(RecalcTrigger,Trigger1M)),NA())</f>
        <v>-1.1224652696517623E-3</v>
      </c>
      <c r="O79" s="44">
        <f>IFERROR(_xll.qlIndexFixing(ONIndex3M,I79,TRUE,_xll.ohTrigger(RecalcTrigger,Trigger3M)),NA())</f>
        <v>-4.6228002006376556E-4</v>
      </c>
      <c r="P79" s="44">
        <f>IFERROR(_xll.qlIndexFixing(ONIndex6M,I79,TRUE,_xll.ohTrigger(RecalcTrigger,Trigger6M)),NA())</f>
        <v>2.2147558051521798E-4</v>
      </c>
      <c r="Q79" s="186">
        <f>IFERROR(_xll.qlIndexFixing(ONIndex1Y,I79,TRUE,_xll.ohTrigger(RecalcTrigger,Trigger1Y)),NA())</f>
        <v>1.5634180719636959E-3</v>
      </c>
    </row>
    <row r="80" spans="2:17" x14ac:dyDescent="0.2">
      <c r="B80" s="39" t="s">
        <v>17</v>
      </c>
      <c r="D80" s="42">
        <f>_xll.qlCalendarAdvance(Calendar,$D79,B80,"f",FALSE)</f>
        <v>42377</v>
      </c>
      <c r="E80" s="180">
        <f>_xll.qlInterestRateIndexValueDate(IndexON,D80)</f>
        <v>42377</v>
      </c>
      <c r="F80" s="196">
        <f>IFERROR(_xll.qlIndexFixing(IndexON,D80,TRUE,_xll.ohTrigger(RecalcTrigger,TriggerON)),NA())</f>
        <v>-1.5928020516264851E-3</v>
      </c>
      <c r="H80" s="42">
        <f>_xll.qlCalendarAdvance(Calendar,$H79,B80,"f",FALSE)</f>
        <v>42377</v>
      </c>
      <c r="I80" s="180">
        <f>_xll.qlInterestRateIndexValueDate(Index1M,$H80)</f>
        <v>42381</v>
      </c>
      <c r="J80" s="185">
        <f>IFERROR(_xll.qlIndexFixing(Index1M,$H80,TRUE,_xll.ohTrigger(RecalcTrigger,Trigger1M)),NA())</f>
        <v>-1.1408025510380036E-3</v>
      </c>
      <c r="K80" s="44">
        <f>IFERROR(_xll.qlIndexFixing(Index3M,H80,TRUE,_xll.ohTrigger(RecalcTrigger,Trigger3M)),NA())</f>
        <v>-4.6661025676220959E-4</v>
      </c>
      <c r="L80" s="44">
        <f>IFERROR(_xll.qlIndexFixing(Index6M,$H80,TRUE,_xll.ohTrigger(RecalcTrigger,Trigger6M)),NA())</f>
        <v>3.0715422486416268E-4</v>
      </c>
      <c r="M80" s="186">
        <f>IFERROR(_xll.qlIndexFixing(Index1Y,$H80,TRUE,_xll.ohTrigger(RecalcTrigger,Trigger1Y)),NA())</f>
        <v>1.5500407904481762E-3</v>
      </c>
      <c r="N80" s="185">
        <f>IFERROR(_xll.qlIndexFixing(ONIndex1M,I80,TRUE,_xll.ohTrigger(RecalcTrigger,Trigger1M)),NA())</f>
        <v>-1.1216203956809778E-3</v>
      </c>
      <c r="O80" s="44">
        <f>IFERROR(_xll.qlIndexFixing(ONIndex3M,I80,TRUE,_xll.ohTrigger(RecalcTrigger,Trigger3M)),NA())</f>
        <v>-4.6233154744612648E-4</v>
      </c>
      <c r="P80" s="44">
        <f>IFERROR(_xll.qlIndexFixing(ONIndex6M,I80,TRUE,_xll.ohTrigger(RecalcTrigger,Trigger6M)),NA())</f>
        <v>2.2072768085301675E-4</v>
      </c>
      <c r="Q80" s="186">
        <f>IFERROR(_xll.qlIndexFixing(ONIndex1Y,I80,TRUE,_xll.ohTrigger(RecalcTrigger,Trigger1Y)),NA())</f>
        <v>1.5621142465960247E-3</v>
      </c>
    </row>
    <row r="81" spans="2:17" x14ac:dyDescent="0.2">
      <c r="B81" s="39" t="s">
        <v>17</v>
      </c>
      <c r="D81" s="42">
        <f>_xll.qlCalendarAdvance(Calendar,$D80,B81,"f",FALSE)</f>
        <v>42380</v>
      </c>
      <c r="E81" s="180">
        <f>_xll.qlInterestRateIndexValueDate(IndexON,D81)</f>
        <v>42380</v>
      </c>
      <c r="F81" s="196">
        <f>IFERROR(_xll.qlIndexFixing(IndexON,D81,TRUE,_xll.ohTrigger(RecalcTrigger,TriggerON)),NA())</f>
        <v>-1.6007447736532399E-3</v>
      </c>
      <c r="H81" s="42">
        <f>_xll.qlCalendarAdvance(Calendar,$H80,B81,"f",FALSE)</f>
        <v>42380</v>
      </c>
      <c r="I81" s="180">
        <f>_xll.qlInterestRateIndexValueDate(Index1M,$H81)</f>
        <v>42382</v>
      </c>
      <c r="J81" s="185">
        <f>IFERROR(_xll.qlIndexFixing(Index1M,$H81,TRUE,_xll.ohTrigger(RecalcTrigger,Trigger1M)),NA())</f>
        <v>-1.1441266494858417E-3</v>
      </c>
      <c r="K81" s="44">
        <f>IFERROR(_xll.qlIndexFixing(Index3M,H81,TRUE,_xll.ohTrigger(RecalcTrigger,Trigger3M)),NA())</f>
        <v>-4.6671788509746468E-4</v>
      </c>
      <c r="L81" s="44">
        <f>IFERROR(_xll.qlIndexFixing(Index6M,$H81,TRUE,_xll.ohTrigger(RecalcTrigger,Trigger6M)),NA())</f>
        <v>3.0749849762698792E-4</v>
      </c>
      <c r="M81" s="186">
        <f>IFERROR(_xll.qlIndexFixing(Index1Y,$H81,TRUE,_xll.ohTrigger(RecalcTrigger,Trigger1Y)),NA())</f>
        <v>1.5515582759428154E-3</v>
      </c>
      <c r="N81" s="185">
        <f>IFERROR(_xll.qlIndexFixing(ONIndex1M,I81,TRUE,_xll.ohTrigger(RecalcTrigger,Trigger1M)),NA())</f>
        <v>-1.1208836394782651E-3</v>
      </c>
      <c r="O81" s="44">
        <f>IFERROR(_xll.qlIndexFixing(ONIndex3M,I81,TRUE,_xll.ohTrigger(RecalcTrigger,Trigger3M)),NA())</f>
        <v>-4.6244079460411314E-4</v>
      </c>
      <c r="P81" s="44">
        <f>IFERROR(_xll.qlIndexFixing(ONIndex6M,I81,TRUE,_xll.ohTrigger(RecalcTrigger,Trigger6M)),NA())</f>
        <v>2.2051797524014205E-4</v>
      </c>
      <c r="Q81" s="186">
        <f>IFERROR(_xll.qlIndexFixing(ONIndex1Y,I81,TRUE,_xll.ohTrigger(RecalcTrigger,Trigger1Y)),NA())</f>
        <v>1.5594924939676957E-3</v>
      </c>
    </row>
    <row r="82" spans="2:17" x14ac:dyDescent="0.2">
      <c r="B82" s="39" t="s">
        <v>17</v>
      </c>
      <c r="D82" s="42">
        <f>_xll.qlCalendarAdvance(Calendar,$D81,B82,"f",FALSE)</f>
        <v>42381</v>
      </c>
      <c r="E82" s="180">
        <f>_xll.qlInterestRateIndexValueDate(IndexON,D82)</f>
        <v>42381</v>
      </c>
      <c r="F82" s="196">
        <f>IFERROR(_xll.qlIndexFixing(IndexON,D82,TRUE,_xll.ohTrigger(RecalcTrigger,TriggerON)),NA())</f>
        <v>-1.6041876220596052E-3</v>
      </c>
      <c r="H82" s="42">
        <f>_xll.qlCalendarAdvance(Calendar,$H81,B82,"f",FALSE)</f>
        <v>42381</v>
      </c>
      <c r="I82" s="180">
        <f>_xll.qlInterestRateIndexValueDate(Index1M,$H82)</f>
        <v>42383</v>
      </c>
      <c r="J82" s="185">
        <f>IFERROR(_xll.qlIndexFixing(Index1M,$H82,TRUE,_xll.ohTrigger(RecalcTrigger,Trigger1M)),NA())</f>
        <v>-1.1448071370666335E-3</v>
      </c>
      <c r="K82" s="44">
        <f>IFERROR(_xll.qlIndexFixing(Index3M,H82,TRUE,_xll.ohTrigger(RecalcTrigger,Trigger3M)),NA())</f>
        <v>-4.668263380956951E-4</v>
      </c>
      <c r="L82" s="44">
        <f>IFERROR(_xll.qlIndexFixing(Index6M,$H82,TRUE,_xll.ohTrigger(RecalcTrigger,Trigger6M)),NA())</f>
        <v>3.0783229725844005E-4</v>
      </c>
      <c r="M82" s="186">
        <f>IFERROR(_xll.qlIndexFixing(Index1Y,$H82,TRUE,_xll.ohTrigger(RecalcTrigger,Trigger1Y)),NA())</f>
        <v>1.5562187548301652E-3</v>
      </c>
      <c r="N82" s="185">
        <f>IFERROR(_xll.qlIndexFixing(ONIndex1M,I82,TRUE,_xll.ohTrigger(RecalcTrigger,Trigger1M)),NA())</f>
        <v>-1.1211648002795727E-3</v>
      </c>
      <c r="O82" s="44">
        <f>IFERROR(_xll.qlIndexFixing(ONIndex3M,I82,TRUE,_xll.ohTrigger(RecalcTrigger,Trigger3M)),NA())</f>
        <v>-4.6255796984695507E-4</v>
      </c>
      <c r="P82" s="44">
        <f>IFERROR(_xll.qlIndexFixing(ONIndex6M,I82,TRUE,_xll.ohTrigger(RecalcTrigger,Trigger6M)),NA())</f>
        <v>2.2159395806298221E-4</v>
      </c>
      <c r="Q82" s="186">
        <f>IFERROR(_xll.qlIndexFixing(ONIndex1Y,I82,TRUE,_xll.ohTrigger(RecalcTrigger,Trigger1Y)),NA())</f>
        <v>1.5568394458398416E-3</v>
      </c>
    </row>
    <row r="83" spans="2:17" x14ac:dyDescent="0.2">
      <c r="B83" s="39" t="s">
        <v>17</v>
      </c>
      <c r="D83" s="42">
        <f>_xll.qlCalendarAdvance(Calendar,$D82,B83,"f",FALSE)</f>
        <v>42382</v>
      </c>
      <c r="E83" s="180">
        <f>_xll.qlInterestRateIndexValueDate(IndexON,D83)</f>
        <v>42382</v>
      </c>
      <c r="F83" s="196">
        <f>IFERROR(_xll.qlIndexFixing(IndexON,D83,TRUE,_xll.ohTrigger(RecalcTrigger,TriggerON)),NA())</f>
        <v>-1.6072973559699832E-3</v>
      </c>
      <c r="H83" s="42">
        <f>_xll.qlCalendarAdvance(Calendar,$H82,B83,"f",FALSE)</f>
        <v>42382</v>
      </c>
      <c r="I83" s="180">
        <f>_xll.qlInterestRateIndexValueDate(Index1M,$H83)</f>
        <v>42384</v>
      </c>
      <c r="J83" s="185">
        <f>IFERROR(_xll.qlIndexFixing(Index1M,$H83,TRUE,_xll.ohTrigger(RecalcTrigger,Trigger1M)),NA())</f>
        <v>-1.145558665582786E-3</v>
      </c>
      <c r="K83" s="44">
        <f>IFERROR(_xll.qlIndexFixing(Index3M,H83,TRUE,_xll.ohTrigger(RecalcTrigger,Trigger3M)),NA())</f>
        <v>-4.6693560700214557E-4</v>
      </c>
      <c r="L83" s="44">
        <f>IFERROR(_xll.qlIndexFixing(Index6M,$H83,TRUE,_xll.ohTrigger(RecalcTrigger,Trigger6M)),NA())</f>
        <v>3.0815278157137404E-4</v>
      </c>
      <c r="M83" s="186">
        <f>IFERROR(_xll.qlIndexFixing(Index1Y,$H83,TRUE,_xll.ohTrigger(RecalcTrigger,Trigger1Y)),NA())</f>
        <v>1.556195938164793E-3</v>
      </c>
      <c r="N83" s="185">
        <f>IFERROR(_xll.qlIndexFixing(ONIndex1M,I83,TRUE,_xll.ohTrigger(RecalcTrigger,Trigger1M)),NA())</f>
        <v>-1.1218363320697478E-3</v>
      </c>
      <c r="O83" s="44">
        <f>IFERROR(_xll.qlIndexFixing(ONIndex3M,I83,TRUE,_xll.ohTrigger(RecalcTrigger,Trigger3M)),NA())</f>
        <v>-4.6261960726212692E-4</v>
      </c>
      <c r="P83" s="44">
        <f>IFERROR(_xll.qlIndexFixing(ONIndex6M,I83,TRUE,_xll.ohTrigger(RecalcTrigger,Trigger6M)),NA())</f>
        <v>2.2277499645007026E-4</v>
      </c>
      <c r="Q83" s="186">
        <f>IFERROR(_xll.qlIndexFixing(ONIndex1Y,I83,TRUE,_xll.ohTrigger(RecalcTrigger,Trigger1Y)),NA())</f>
        <v>1.5555089437313541E-3</v>
      </c>
    </row>
    <row r="84" spans="2:17" x14ac:dyDescent="0.2">
      <c r="B84" s="39" t="s">
        <v>17</v>
      </c>
      <c r="D84" s="42">
        <f>_xll.qlCalendarAdvance(Calendar,$D83,B84,"f",FALSE)</f>
        <v>42383</v>
      </c>
      <c r="E84" s="180">
        <f>_xll.qlInterestRateIndexValueDate(IndexON,D84)</f>
        <v>42383</v>
      </c>
      <c r="F84" s="196">
        <f>IFERROR(_xll.qlIndexFixing(IndexON,D84,TRUE,_xll.ohTrigger(RecalcTrigger,TriggerON)),NA())</f>
        <v>-1.6100618940484424E-3</v>
      </c>
      <c r="H84" s="42">
        <f>_xll.qlCalendarAdvance(Calendar,$H83,B84,"f",FALSE)</f>
        <v>42383</v>
      </c>
      <c r="I84" s="180">
        <f>_xll.qlInterestRateIndexValueDate(Index1M,$H84)</f>
        <v>42387</v>
      </c>
      <c r="J84" s="185">
        <f>IFERROR(_xll.qlIndexFixing(Index1M,$H84,TRUE,_xll.ohTrigger(RecalcTrigger,Trigger1M)),NA())</f>
        <v>-1.1507079789468786E-3</v>
      </c>
      <c r="K84" s="44">
        <f>IFERROR(_xll.qlIndexFixing(Index3M,H84,TRUE,_xll.ohTrigger(RecalcTrigger,Trigger3M)),NA())</f>
        <v>-4.6726822442849468E-4</v>
      </c>
      <c r="L84" s="44">
        <f>IFERROR(_xll.qlIndexFixing(Index6M,$H84,TRUE,_xll.ohTrigger(RecalcTrigger,Trigger6M)),NA())</f>
        <v>3.0900592071575901E-4</v>
      </c>
      <c r="M84" s="186">
        <f>IFERROR(_xll.qlIndexFixing(Index1Y,$H84,TRUE,_xll.ohTrigger(RecalcTrigger,Trigger1Y)),NA())</f>
        <v>1.5592840823944506E-3</v>
      </c>
      <c r="N84" s="185">
        <f>IFERROR(_xll.qlIndexFixing(ONIndex1M,I84,TRUE,_xll.ohTrigger(RecalcTrigger,Trigger1M)),NA())</f>
        <v>-1.1228438182842027E-3</v>
      </c>
      <c r="O84" s="44">
        <f>IFERROR(_xll.qlIndexFixing(ONIndex3M,I84,TRUE,_xll.ohTrigger(RecalcTrigger,Trigger3M)),NA())</f>
        <v>-4.6268323892206809E-4</v>
      </c>
      <c r="P84" s="44">
        <f>IFERROR(_xll.qlIndexFixing(ONIndex6M,I84,TRUE,_xll.ohTrigger(RecalcTrigger,Trigger6M)),NA())</f>
        <v>2.2434182239905454E-4</v>
      </c>
      <c r="Q84" s="186">
        <f>IFERROR(_xll.qlIndexFixing(ONIndex1Y,I84,TRUE,_xll.ohTrigger(RecalcTrigger,Trigger1Y)),NA())</f>
        <v>1.554174950015863E-3</v>
      </c>
    </row>
    <row r="85" spans="2:17" x14ac:dyDescent="0.2">
      <c r="B85" s="39" t="s">
        <v>17</v>
      </c>
      <c r="D85" s="42">
        <f>_xll.qlCalendarAdvance(Calendar,$D84,B85,"f",FALSE)</f>
        <v>42384</v>
      </c>
      <c r="E85" s="180">
        <f>_xll.qlInterestRateIndexValueDate(IndexON,D85)</f>
        <v>42384</v>
      </c>
      <c r="F85" s="196">
        <f>IFERROR(_xll.qlIndexFixing(IndexON,D85,TRUE,_xll.ohTrigger(RecalcTrigger,TriggerON)),NA())</f>
        <v>-1.6143726736483899E-3</v>
      </c>
      <c r="H85" s="42">
        <f>_xll.qlCalendarAdvance(Calendar,$H84,B85,"f",FALSE)</f>
        <v>42384</v>
      </c>
      <c r="I85" s="180">
        <f>_xll.qlInterestRateIndexValueDate(Index1M,$H85)</f>
        <v>42388</v>
      </c>
      <c r="J85" s="185">
        <f>IFERROR(_xll.qlIndexFixing(Index1M,$H85,TRUE,_xll.ohTrigger(RecalcTrigger,Trigger1M)),NA())</f>
        <v>-1.1524456287902477E-3</v>
      </c>
      <c r="K85" s="44">
        <f>IFERROR(_xll.qlIndexFixing(Index3M,H85,TRUE,_xll.ohTrigger(RecalcTrigger,Trigger3M)),NA())</f>
        <v>-4.6738067315618665E-4</v>
      </c>
      <c r="L85" s="44">
        <f>IFERROR(_xll.qlIndexFixing(Index6M,$H85,TRUE,_xll.ohTrigger(RecalcTrigger,Trigger6M)),NA())</f>
        <v>3.0924472186560242E-4</v>
      </c>
      <c r="M85" s="186">
        <f>IFERROR(_xll.qlIndexFixing(Index1Y,$H85,TRUE,_xll.ohTrigger(RecalcTrigger,Trigger1Y)),NA())</f>
        <v>1.5608383897059422E-3</v>
      </c>
      <c r="N85" s="185">
        <f>IFERROR(_xll.qlIndexFixing(ONIndex1M,I85,TRUE,_xll.ohTrigger(RecalcTrigger,Trigger1M)),NA())</f>
        <v>-1.1241981498111286E-3</v>
      </c>
      <c r="O85" s="44">
        <f>IFERROR(_xll.qlIndexFixing(ONIndex3M,I85,TRUE,_xll.ohTrigger(RecalcTrigger,Trigger3M)),NA())</f>
        <v>-4.6274885555419587E-4</v>
      </c>
      <c r="P85" s="44">
        <f>IFERROR(_xll.qlIndexFixing(ONIndex6M,I85,TRUE,_xll.ohTrigger(RecalcTrigger,Trigger6M)),NA())</f>
        <v>2.2629443598987109E-4</v>
      </c>
      <c r="Q85" s="186">
        <f>IFERROR(_xll.qlIndexFixing(ONIndex1Y,I85,TRUE,_xll.ohTrigger(RecalcTrigger,Trigger1Y)),NA())</f>
        <v>1.5528380794016527E-3</v>
      </c>
    </row>
    <row r="86" spans="2:17" x14ac:dyDescent="0.2">
      <c r="B86" s="39" t="s">
        <v>17</v>
      </c>
      <c r="D86" s="42">
        <f>_xll.qlCalendarAdvance(Calendar,$D85,B86,"f",FALSE)</f>
        <v>42387</v>
      </c>
      <c r="E86" s="180">
        <f>_xll.qlInterestRateIndexValueDate(IndexON,D86)</f>
        <v>42387</v>
      </c>
      <c r="F86" s="196">
        <f>IFERROR(_xll.qlIndexFixing(IndexON,D86,TRUE,_xll.ohTrigger(RecalcTrigger,TriggerON)),NA())</f>
        <v>-1.6174264701174224E-3</v>
      </c>
      <c r="H86" s="42">
        <f>_xll.qlCalendarAdvance(Calendar,$H85,B86,"f",FALSE)</f>
        <v>42387</v>
      </c>
      <c r="I86" s="180">
        <f>_xll.qlInterestRateIndexValueDate(Index1M,$H86)</f>
        <v>42389</v>
      </c>
      <c r="J86" s="185">
        <f>IFERROR(_xll.qlIndexFixing(Index1M,$H86,TRUE,_xll.ohTrigger(RecalcTrigger,Trigger1M)),NA())</f>
        <v>-1.1554404283983548E-3</v>
      </c>
      <c r="K86" s="44">
        <f>IFERROR(_xll.qlIndexFixing(Index3M,H86,TRUE,_xll.ohTrigger(RecalcTrigger,Trigger3M)),NA())</f>
        <v>-4.6749389681652412E-4</v>
      </c>
      <c r="L86" s="44">
        <f>IFERROR(_xll.qlIndexFixing(Index6M,$H86,TRUE,_xll.ohTrigger(RecalcTrigger,Trigger6M)),NA())</f>
        <v>3.0945599674670897E-4</v>
      </c>
      <c r="M86" s="186">
        <f>IFERROR(_xll.qlIndexFixing(Index1Y,$H86,TRUE,_xll.ohTrigger(RecalcTrigger,Trigger1Y)),NA())</f>
        <v>1.5623894584305487E-3</v>
      </c>
      <c r="N86" s="185">
        <f>IFERROR(_xll.qlIndexFixing(ONIndex1M,I86,TRUE,_xll.ohTrigger(RecalcTrigger,Trigger1M)),NA())</f>
        <v>-1.1281138847873962E-3</v>
      </c>
      <c r="O86" s="44">
        <f>IFERROR(_xll.qlIndexFixing(ONIndex3M,I86,TRUE,_xll.ohTrigger(RecalcTrigger,Trigger3M)),NA())</f>
        <v>-4.6288606354583095E-4</v>
      </c>
      <c r="P86" s="44">
        <f>IFERROR(_xll.qlIndexFixing(ONIndex6M,I86,TRUE,_xll.ohTrigger(RecalcTrigger,Trigger6M)),NA())</f>
        <v>2.3148577068532461E-4</v>
      </c>
      <c r="Q86" s="186">
        <f>IFERROR(_xll.qlIndexFixing(ONIndex1Y,I86,TRUE,_xll.ohTrigger(RecalcTrigger,Trigger1Y)),NA())</f>
        <v>1.5501644960203009E-3</v>
      </c>
    </row>
    <row r="87" spans="2:17" x14ac:dyDescent="0.2">
      <c r="B87" s="39" t="s">
        <v>17</v>
      </c>
      <c r="D87" s="42">
        <f>_xll.qlCalendarAdvance(Calendar,$D86,B87,"f",FALSE)</f>
        <v>42388</v>
      </c>
      <c r="E87" s="180">
        <f>_xll.qlInterestRateIndexValueDate(IndexON,D87)</f>
        <v>42388</v>
      </c>
      <c r="F87" s="196">
        <f>IFERROR(_xll.qlIndexFixing(IndexON,D87,TRUE,_xll.ohTrigger(RecalcTrigger,TriggerON)),NA())</f>
        <v>-1.6182838149925161E-3</v>
      </c>
      <c r="H87" s="42">
        <f>_xll.qlCalendarAdvance(Calendar,$H86,B87,"f",FALSE)</f>
        <v>42388</v>
      </c>
      <c r="I87" s="180">
        <f>_xll.qlInterestRateIndexValueDate(Index1M,$H87)</f>
        <v>42390</v>
      </c>
      <c r="J87" s="185">
        <f>IFERROR(_xll.qlIndexFixing(Index1M,$H87,TRUE,_xll.ohTrigger(RecalcTrigger,Trigger1M)),NA())</f>
        <v>-1.1564626794841049E-3</v>
      </c>
      <c r="K87" s="44">
        <f>IFERROR(_xll.qlIndexFixing(Index3M,H87,TRUE,_xll.ohTrigger(RecalcTrigger,Trigger3M)),NA())</f>
        <v>-4.6760788776990391E-4</v>
      </c>
      <c r="L87" s="44">
        <f>IFERROR(_xll.qlIndexFixing(Index6M,$H87,TRUE,_xll.ohTrigger(RecalcTrigger,Trigger6M)),NA())</f>
        <v>3.0963690316754158E-4</v>
      </c>
      <c r="M87" s="186">
        <f>IFERROR(_xll.qlIndexFixing(Index1Y,$H87,TRUE,_xll.ohTrigger(RecalcTrigger,Trigger1Y)),NA())</f>
        <v>1.5669285695161289E-3</v>
      </c>
      <c r="N87" s="185">
        <f>IFERROR(_xll.qlIndexFixing(ONIndex1M,I87,TRUE,_xll.ohTrigger(RecalcTrigger,Trigger1M)),NA())</f>
        <v>-1.1332256291751719E-3</v>
      </c>
      <c r="O87" s="44">
        <f>IFERROR(_xll.qlIndexFixing(ONIndex3M,I87,TRUE,_xll.ohTrigger(RecalcTrigger,Trigger3M)),NA())</f>
        <v>-4.6303098563349465E-4</v>
      </c>
      <c r="P87" s="44">
        <f>IFERROR(_xll.qlIndexFixing(ONIndex6M,I87,TRUE,_xll.ohTrigger(RecalcTrigger,Trigger6M)),NA())</f>
        <v>2.3789566548693131E-4</v>
      </c>
      <c r="Q87" s="186">
        <f>IFERROR(_xll.qlIndexFixing(ONIndex1Y,I87,TRUE,_xll.ohTrigger(RecalcTrigger,Trigger1Y)),NA())</f>
        <v>1.5474741186061181E-3</v>
      </c>
    </row>
    <row r="88" spans="2:17" x14ac:dyDescent="0.2">
      <c r="B88" s="39" t="s">
        <v>17</v>
      </c>
      <c r="D88" s="42">
        <f>_xll.qlCalendarAdvance(Calendar,$D87,B88,"f",FALSE)</f>
        <v>42389</v>
      </c>
      <c r="E88" s="180">
        <f>_xll.qlInterestRateIndexValueDate(IndexON,D88)</f>
        <v>42389</v>
      </c>
      <c r="F88" s="196">
        <f>IFERROR(_xll.qlIndexFixing(IndexON,D88,TRUE,_xll.ohTrigger(RecalcTrigger,TriggerON)),NA())</f>
        <v>-1.6187234783382465E-3</v>
      </c>
      <c r="H88" s="42">
        <f>_xll.qlCalendarAdvance(Calendar,$H87,B88,"f",FALSE)</f>
        <v>42389</v>
      </c>
      <c r="I88" s="180">
        <f>_xll.qlInterestRateIndexValueDate(Index1M,$H88)</f>
        <v>42391</v>
      </c>
      <c r="J88" s="185">
        <f>IFERROR(_xll.qlIndexFixing(Index1M,$H88,TRUE,_xll.ohTrigger(RecalcTrigger,Trigger1M)),NA())</f>
        <v>-1.1575070853963427E-3</v>
      </c>
      <c r="K88" s="44">
        <f>IFERROR(_xll.qlIndexFixing(Index3M,H88,TRUE,_xll.ohTrigger(RecalcTrigger,Trigger3M)),NA())</f>
        <v>-4.6772263856777874E-4</v>
      </c>
      <c r="L88" s="44">
        <f>IFERROR(_xll.qlIndexFixing(Index6M,$H88,TRUE,_xll.ohTrigger(RecalcTrigger,Trigger6M)),NA())</f>
        <v>3.0978459893656312E-4</v>
      </c>
      <c r="M88" s="186">
        <f>IFERROR(_xll.qlIndexFixing(Index1Y,$H88,TRUE,_xll.ohTrigger(RecalcTrigger,Trigger1Y)),NA())</f>
        <v>1.5669602042348964E-3</v>
      </c>
      <c r="N88" s="185">
        <f>IFERROR(_xll.qlIndexFixing(ONIndex1M,I88,TRUE,_xll.ohTrigger(RecalcTrigger,Trigger1M)),NA())</f>
        <v>-1.136015904066312E-3</v>
      </c>
      <c r="O88" s="44">
        <f>IFERROR(_xll.qlIndexFixing(ONIndex3M,I88,TRUE,_xll.ohTrigger(RecalcTrigger,Trigger3M)),NA())</f>
        <v>-4.6310638783797486E-4</v>
      </c>
      <c r="P88" s="44">
        <f>IFERROR(_xll.qlIndexFixing(ONIndex6M,I88,TRUE,_xll.ohTrigger(RecalcTrigger,Trigger6M)),NA())</f>
        <v>2.4137461101858548E-4</v>
      </c>
      <c r="Q88" s="186">
        <f>IFERROR(_xll.qlIndexFixing(ONIndex1Y,I88,TRUE,_xll.ohTrigger(RecalcTrigger,Trigger1Y)),NA())</f>
        <v>1.5461320817244939E-3</v>
      </c>
    </row>
    <row r="89" spans="2:17" x14ac:dyDescent="0.2">
      <c r="B89" s="39" t="s">
        <v>17</v>
      </c>
      <c r="D89" s="42">
        <f>_xll.qlCalendarAdvance(Calendar,$D88,B89,"f",FALSE)</f>
        <v>42390</v>
      </c>
      <c r="E89" s="180">
        <f>_xll.qlInterestRateIndexValueDate(IndexON,D89)</f>
        <v>42390</v>
      </c>
      <c r="F89" s="196">
        <f>IFERROR(_xll.qlIndexFixing(IndexON,D89,TRUE,_xll.ohTrigger(RecalcTrigger,TriggerON)),NA())</f>
        <v>-1.6187333790584901E-3</v>
      </c>
      <c r="H89" s="42">
        <f>_xll.qlCalendarAdvance(Calendar,$H88,B89,"f",FALSE)</f>
        <v>42390</v>
      </c>
      <c r="I89" s="180">
        <f>_xll.qlInterestRateIndexValueDate(Index1M,$H89)</f>
        <v>42394</v>
      </c>
      <c r="J89" s="185">
        <f>IFERROR(_xll.qlIndexFixing(Index1M,$H89,TRUE,_xll.ohTrigger(RecalcTrigger,Trigger1M)),NA())</f>
        <v>-1.1619951528224301E-3</v>
      </c>
      <c r="K89" s="44">
        <f>IFERROR(_xll.qlIndexFixing(Index3M,H89,TRUE,_xll.ohTrigger(RecalcTrigger,Trigger3M)),NA())</f>
        <v>-4.6807137830069451E-4</v>
      </c>
      <c r="L89" s="44">
        <f>IFERROR(_xll.qlIndexFixing(Index6M,$H89,TRUE,_xll.ohTrigger(RecalcTrigger,Trigger6M)),NA())</f>
        <v>3.1000000043320246E-4</v>
      </c>
      <c r="M89" s="186">
        <f>IFERROR(_xll.qlIndexFixing(Index1Y,$H89,TRUE,_xll.ohTrigger(RecalcTrigger,Trigger1Y)),NA())</f>
        <v>1.5700000009170355E-3</v>
      </c>
      <c r="N89" s="185">
        <f>IFERROR(_xll.qlIndexFixing(ONIndex1M,I89,TRUE,_xll.ohTrigger(RecalcTrigger,Trigger1M)),NA())</f>
        <v>-1.1387432152432098E-3</v>
      </c>
      <c r="O89" s="44">
        <f>IFERROR(_xll.qlIndexFixing(ONIndex3M,I89,TRUE,_xll.ohTrigger(RecalcTrigger,Trigger3M)),NA())</f>
        <v>-4.6318371913933731E-4</v>
      </c>
      <c r="P89" s="44">
        <f>IFERROR(_xll.qlIndexFixing(ONIndex6M,I89,TRUE,_xll.ohTrigger(RecalcTrigger,Trigger6M)),NA())</f>
        <v>2.448367378438121E-4</v>
      </c>
      <c r="Q89" s="186">
        <f>IFERROR(_xll.qlIndexFixing(ONIndex1Y,I89,TRUE,_xll.ohTrigger(RecalcTrigger,Trigger1Y)),NA())</f>
        <v>1.5447908554744316E-3</v>
      </c>
    </row>
    <row r="90" spans="2:17" x14ac:dyDescent="0.2">
      <c r="B90" s="39" t="s">
        <v>17</v>
      </c>
      <c r="D90" s="42">
        <f>_xll.qlCalendarAdvance(Calendar,$D89,B90,"f",FALSE)</f>
        <v>42391</v>
      </c>
      <c r="E90" s="180">
        <f>_xll.qlInterestRateIndexValueDate(IndexON,D90)</f>
        <v>42391</v>
      </c>
      <c r="F90" s="196">
        <f>IFERROR(_xll.qlIndexFixing(IndexON,D90,TRUE,_xll.ohTrigger(RecalcTrigger,TriggerON)),NA())</f>
        <v>-1.6172529684910231E-3</v>
      </c>
      <c r="H90" s="42">
        <f>_xll.qlCalendarAdvance(Calendar,$H89,B90,"f",FALSE)</f>
        <v>42391</v>
      </c>
      <c r="I90" s="180">
        <f>_xll.qlInterestRateIndexValueDate(Index1M,$H90)</f>
        <v>42395</v>
      </c>
      <c r="J90" s="185">
        <f>IFERROR(_xll.qlIndexFixing(Index1M,$H90,TRUE,_xll.ohTrigger(RecalcTrigger,Trigger1M)),NA())</f>
        <v>-1.1632942198815156E-3</v>
      </c>
      <c r="K90" s="44">
        <f>IFERROR(_xll.qlIndexFixing(Index3M,H90,TRUE,_xll.ohTrigger(RecalcTrigger,Trigger3M)),NA())</f>
        <v>-4.6818909768131159E-4</v>
      </c>
      <c r="L90" s="44">
        <f>IFERROR(_xll.qlIndexFixing(Index6M,$H90,TRUE,_xll.ohTrigger(RecalcTrigger,Trigger6M)),NA())</f>
        <v>3.0998726780286778E-4</v>
      </c>
      <c r="M90" s="186">
        <f>IFERROR(_xll.qlIndexFixing(Index1Y,$H90,TRUE,_xll.ohTrigger(RecalcTrigger,Trigger1Y)),NA())</f>
        <v>1.5714772729393412E-3</v>
      </c>
      <c r="N90" s="185">
        <f>IFERROR(_xll.qlIndexFixing(ONIndex1M,I90,TRUE,_xll.ohTrigger(RecalcTrigger,Trigger1M)),NA())</f>
        <v>-1.1414037199797278E-3</v>
      </c>
      <c r="O90" s="44">
        <f>IFERROR(_xll.qlIndexFixing(ONIndex3M,I90,TRUE,_xll.ohTrigger(RecalcTrigger,Trigger3M)),NA())</f>
        <v>-4.6326297078458367E-4</v>
      </c>
      <c r="P90" s="44">
        <f>IFERROR(_xll.qlIndexFixing(ONIndex6M,I90,TRUE,_xll.ohTrigger(RecalcTrigger,Trigger6M)),NA())</f>
        <v>2.4828204604254722E-4</v>
      </c>
      <c r="Q90" s="186">
        <f>IFERROR(_xll.qlIndexFixing(ONIndex1Y,I90,TRUE,_xll.ohTrigger(RecalcTrigger,Trigger1Y)),NA())</f>
        <v>1.5434510542444713E-3</v>
      </c>
    </row>
    <row r="91" spans="2:17" x14ac:dyDescent="0.2">
      <c r="B91" s="39" t="s">
        <v>17</v>
      </c>
      <c r="D91" s="42">
        <f>_xll.qlCalendarAdvance(Calendar,$D90,B91,"f",FALSE)</f>
        <v>42394</v>
      </c>
      <c r="E91" s="180">
        <f>_xll.qlInterestRateIndexValueDate(IndexON,D91)</f>
        <v>42394</v>
      </c>
      <c r="F91" s="196">
        <f>IFERROR(_xll.qlIndexFixing(IndexON,D91,TRUE,_xll.ohTrigger(RecalcTrigger,TriggerON)),NA())</f>
        <v>-1.6142337367996973E-3</v>
      </c>
      <c r="H91" s="42">
        <f>_xll.qlCalendarAdvance(Calendar,$H90,B91,"f",FALSE)</f>
        <v>42394</v>
      </c>
      <c r="I91" s="180">
        <f>_xll.qlInterestRateIndexValueDate(Index1M,$H91)</f>
        <v>42396</v>
      </c>
      <c r="J91" s="185">
        <f>IFERROR(_xll.qlIndexFixing(Index1M,$H91,TRUE,_xll.ohTrigger(RecalcTrigger,Trigger1M)),NA())</f>
        <v>-1.164985632310479E-3</v>
      </c>
      <c r="K91" s="44">
        <f>IFERROR(_xll.qlIndexFixing(Index3M,H91,TRUE,_xll.ohTrigger(RecalcTrigger,Trigger3M)),NA())</f>
        <v>-4.6830754243729284E-4</v>
      </c>
      <c r="L91" s="44">
        <f>IFERROR(_xll.qlIndexFixing(Index6M,$H91,TRUE,_xll.ohTrigger(RecalcTrigger,Trigger6M)),NA())</f>
        <v>3.0993213018224466E-4</v>
      </c>
      <c r="M91" s="186">
        <f>IFERROR(_xll.qlIndexFixing(Index1Y,$H91,TRUE,_xll.ohTrigger(RecalcTrigger,Trigger1Y)),NA())</f>
        <v>1.5729385796399045E-3</v>
      </c>
      <c r="N91" s="185">
        <f>IFERROR(_xll.qlIndexFixing(ONIndex1M,I91,TRUE,_xll.ohTrigger(RecalcTrigger,Trigger1M)),NA())</f>
        <v>-1.1464791784865369E-3</v>
      </c>
      <c r="O91" s="44">
        <f>IFERROR(_xll.qlIndexFixing(ONIndex3M,I91,TRUE,_xll.ohTrigger(RecalcTrigger,Trigger3M)),NA())</f>
        <v>-4.6342723097669847E-4</v>
      </c>
      <c r="P91" s="44">
        <f>IFERROR(_xll.qlIndexFixing(ONIndex6M,I91,TRUE,_xll.ohTrigger(RecalcTrigger,Trigger6M)),NA())</f>
        <v>2.551167811937205E-4</v>
      </c>
      <c r="Q91" s="186">
        <f>IFERROR(_xll.qlIndexFixing(ONIndex1Y,I91,TRUE,_xll.ohTrigger(RecalcTrigger,Trigger1Y)),NA())</f>
        <v>1.5407858696381282E-3</v>
      </c>
    </row>
    <row r="92" spans="2:17" x14ac:dyDescent="0.2">
      <c r="B92" s="39" t="s">
        <v>17</v>
      </c>
      <c r="D92" s="42">
        <f>_xll.qlCalendarAdvance(Calendar,$D91,B92,"f",FALSE)</f>
        <v>42395</v>
      </c>
      <c r="E92" s="180">
        <f>_xll.qlInterestRateIndexValueDate(IndexON,D92)</f>
        <v>42395</v>
      </c>
      <c r="F92" s="196">
        <f>IFERROR(_xll.qlIndexFixing(IndexON,D92,TRUE,_xll.ohTrigger(RecalcTrigger,TriggerON)),NA())</f>
        <v>-1.611913609789184E-3</v>
      </c>
      <c r="H92" s="42">
        <f>_xll.qlCalendarAdvance(Calendar,$H91,B92,"f",FALSE)</f>
        <v>42395</v>
      </c>
      <c r="I92" s="180">
        <f>_xll.qlInterestRateIndexValueDate(Index1M,$H92)</f>
        <v>42397</v>
      </c>
      <c r="J92" s="185">
        <f>IFERROR(_xll.qlIndexFixing(Index1M,$H92,TRUE,_xll.ohTrigger(RecalcTrigger,Trigger1M)),NA())</f>
        <v>-1.1658093955040083E-3</v>
      </c>
      <c r="K92" s="44">
        <f>IFERROR(_xll.qlIndexFixing(Index3M,H92,TRUE,_xll.ohTrigger(RecalcTrigger,Trigger3M)),NA())</f>
        <v>-4.6842670623612132E-4</v>
      </c>
      <c r="L92" s="44">
        <f>IFERROR(_xll.qlIndexFixing(Index6M,$H92,TRUE,_xll.ohTrigger(RecalcTrigger,Trigger6M)),NA())</f>
        <v>3.0983676199021986E-4</v>
      </c>
      <c r="M92" s="186">
        <f>IFERROR(_xll.qlIndexFixing(Index1Y,$H92,TRUE,_xll.ohTrigger(RecalcTrigger,Trigger1Y)),NA())</f>
        <v>1.5770591204197167E-3</v>
      </c>
      <c r="N92" s="185">
        <f>IFERROR(_xll.qlIndexFixing(ONIndex1M,I92,TRUE,_xll.ohTrigger(RecalcTrigger,Trigger1M)),NA())</f>
        <v>-1.1513008273134062E-3</v>
      </c>
      <c r="O92" s="44">
        <f>IFERROR(_xll.qlIndexFixing(ONIndex3M,I92,TRUE,_xll.ohTrigger(RecalcTrigger,Trigger3M)),NA())</f>
        <v>-4.6359899163572749E-4</v>
      </c>
      <c r="P92" s="44">
        <f>IFERROR(_xll.qlIndexFixing(ONIndex6M,I92,TRUE,_xll.ohTrigger(RecalcTrigger,Trigger6M)),NA())</f>
        <v>2.6189509265250877E-4</v>
      </c>
      <c r="Q92" s="186">
        <f>IFERROR(_xll.qlIndexFixing(ONIndex1Y,I92,TRUE,_xll.ohTrigger(RecalcTrigger,Trigger1Y)),NA())</f>
        <v>1.5381183923324215E-3</v>
      </c>
    </row>
    <row r="93" spans="2:17" x14ac:dyDescent="0.2">
      <c r="B93" s="39" t="s">
        <v>17</v>
      </c>
      <c r="D93" s="42">
        <f>_xll.qlCalendarAdvance(Calendar,$D92,B93,"f",FALSE)</f>
        <v>42396</v>
      </c>
      <c r="E93" s="180">
        <f>_xll.qlInterestRateIndexValueDate(IndexON,D93)</f>
        <v>42396</v>
      </c>
      <c r="F93" s="196">
        <f>IFERROR(_xll.qlIndexFixing(IndexON,D93,TRUE,_xll.ohTrigger(RecalcTrigger,TriggerON)),NA())</f>
        <v>-1.609179477028988E-3</v>
      </c>
      <c r="H93" s="42">
        <f>_xll.qlCalendarAdvance(Calendar,$H92,B93,"f",FALSE)</f>
        <v>42396</v>
      </c>
      <c r="I93" s="180">
        <f>_xll.qlInterestRateIndexValueDate(Index1M,$H93)</f>
        <v>42398</v>
      </c>
      <c r="J93" s="185">
        <f>IFERROR(_xll.qlIndexFixing(Index1M,$H93,TRUE,_xll.ohTrigger(RecalcTrigger,Trigger1M)),NA())</f>
        <v>-1.1666003741415561E-3</v>
      </c>
      <c r="K93" s="44">
        <f>IFERROR(_xll.qlIndexFixing(Index3M,H93,TRUE,_xll.ohTrigger(RecalcTrigger,Trigger3M)),NA())</f>
        <v>-4.6854658292623427E-4</v>
      </c>
      <c r="L93" s="44">
        <f>IFERROR(_xll.qlIndexFixing(Index6M,$H93,TRUE,_xll.ohTrigger(RecalcTrigger,Trigger6M)),NA())</f>
        <v>3.0970333764743691E-4</v>
      </c>
      <c r="M93" s="186">
        <f>IFERROR(_xll.qlIndexFixing(Index1Y,$H93,TRUE,_xll.ohTrigger(RecalcTrigger,Trigger1Y)),NA())</f>
        <v>1.5784478791488188E-3</v>
      </c>
      <c r="N93" s="185">
        <f>IFERROR(_xll.qlIndexFixing(ONIndex1M,I93,TRUE,_xll.ohTrigger(RecalcTrigger,Trigger1M)),NA())</f>
        <v>-1.1535696639519699E-3</v>
      </c>
      <c r="O93" s="44">
        <f>IFERROR(_xll.qlIndexFixing(ONIndex3M,I93,TRUE,_xll.ohTrigger(RecalcTrigger,Trigger3M)),NA())</f>
        <v>-4.6368770435289974E-4</v>
      </c>
      <c r="P93" s="44">
        <f>IFERROR(_xll.qlIndexFixing(ONIndex6M,I93,TRUE,_xll.ohTrigger(RecalcTrigger,Trigger6M)),NA())</f>
        <v>2.6525630771878639E-4</v>
      </c>
      <c r="Q93" s="186">
        <f>IFERROR(_xll.qlIndexFixing(ONIndex1Y,I93,TRUE,_xll.ohTrigger(RecalcTrigger,Trigger1Y)),NA())</f>
        <v>1.5367949354683219E-3</v>
      </c>
    </row>
    <row r="94" spans="2:17" x14ac:dyDescent="0.2">
      <c r="B94" s="39" t="s">
        <v>17</v>
      </c>
      <c r="D94" s="42">
        <f>_xll.qlCalendarAdvance(Calendar,$D93,B94,"f",FALSE)</f>
        <v>42397</v>
      </c>
      <c r="E94" s="180">
        <f>_xll.qlInterestRateIndexValueDate(IndexON,D94)</f>
        <v>42397</v>
      </c>
      <c r="F94" s="196">
        <f>IFERROR(_xll.qlIndexFixing(IndexON,D94,TRUE,_xll.ohTrigger(RecalcTrigger,TriggerON)),NA())</f>
        <v>-1.6063777441033267E-3</v>
      </c>
      <c r="H94" s="42">
        <f>_xll.qlCalendarAdvance(Calendar,$H93,B94,"f",FALSE)</f>
        <v>42397</v>
      </c>
      <c r="I94" s="180">
        <f>_xll.qlInterestRateIndexValueDate(Index1M,$H94)</f>
        <v>42401</v>
      </c>
      <c r="J94" s="185">
        <f>IFERROR(_xll.qlIndexFixing(Index1M,$H94,TRUE,_xll.ohTrigger(RecalcTrigger,Trigger1M)),NA())</f>
        <v>-1.1688979072348984E-3</v>
      </c>
      <c r="K94" s="44">
        <f>IFERROR(_xll.qlIndexFixing(Index3M,H94,TRUE,_xll.ohTrigger(RecalcTrigger,Trigger3M)),NA())</f>
        <v>-4.6891043164661776E-4</v>
      </c>
      <c r="L94" s="44">
        <f>IFERROR(_xll.qlIndexFixing(Index6M,$H94,TRUE,_xll.ohTrigger(RecalcTrigger,Trigger6M)),NA())</f>
        <v>3.0909647193722511E-4</v>
      </c>
      <c r="M94" s="186">
        <f>IFERROR(_xll.qlIndexFixing(Index1Y,$H94,TRUE,_xll.ohTrigger(RecalcTrigger,Trigger1Y)),NA())</f>
        <v>1.5800273501235197E-3</v>
      </c>
      <c r="N94" s="185">
        <f>IFERROR(_xll.qlIndexFixing(ONIndex1M,I94,TRUE,_xll.ohTrigger(RecalcTrigger,Trigger1M)),NA())</f>
        <v>-1.1557486398716676E-3</v>
      </c>
      <c r="O94" s="44">
        <f>IFERROR(_xll.qlIndexFixing(ONIndex3M,I94,TRUE,_xll.ohTrigger(RecalcTrigger,Trigger3M)),NA())</f>
        <v>-4.6377828137877941E-4</v>
      </c>
      <c r="P94" s="44">
        <f>IFERROR(_xll.qlIndexFixing(ONIndex6M,I94,TRUE,_xll.ohTrigger(RecalcTrigger,Trigger6M)),NA())</f>
        <v>2.6860070415857251E-4</v>
      </c>
      <c r="Q94" s="186">
        <f>IFERROR(_xll.qlIndexFixing(ONIndex1Y,I94,TRUE,_xll.ohTrigger(RecalcTrigger,Trigger1Y)),NA())</f>
        <v>1.5354765913144774E-3</v>
      </c>
    </row>
    <row r="95" spans="2:17" x14ac:dyDescent="0.2">
      <c r="B95" s="39" t="s">
        <v>17</v>
      </c>
      <c r="D95" s="42">
        <f>_xll.qlCalendarAdvance(Calendar,$D94,B95,"f",FALSE)</f>
        <v>42398</v>
      </c>
      <c r="E95" s="180">
        <f>_xll.qlInterestRateIndexValueDate(IndexON,D95)</f>
        <v>42398</v>
      </c>
      <c r="F95" s="196">
        <f>IFERROR(_xll.qlIndexFixing(IndexON,D95,TRUE,_xll.ohTrigger(RecalcTrigger,TriggerON)),NA())</f>
        <v>-1.6008536940992357E-3</v>
      </c>
      <c r="H95" s="42">
        <f>_xll.qlCalendarAdvance(Calendar,$H94,B95,"f",FALSE)</f>
        <v>42398</v>
      </c>
      <c r="I95" s="180">
        <f>_xll.qlInterestRateIndexValueDate(Index1M,$H95)</f>
        <v>42402</v>
      </c>
      <c r="J95" s="185">
        <f>IFERROR(_xll.qlIndexFixing(Index1M,$H95,TRUE,_xll.ohTrigger(RecalcTrigger,Trigger1M)),NA())</f>
        <v>-1.1696373052273866E-3</v>
      </c>
      <c r="K95" s="44">
        <f>IFERROR(_xll.qlIndexFixing(Index3M,H95,TRUE,_xll.ohTrigger(RecalcTrigger,Trigger3M)),NA())</f>
        <v>-4.6897005157475746E-4</v>
      </c>
      <c r="L95" s="44">
        <f>IFERROR(_xll.qlIndexFixing(Index6M,$H95,TRUE,_xll.ohTrigger(RecalcTrigger,Trigger6M)),NA())</f>
        <v>3.0883256722112298E-4</v>
      </c>
      <c r="M95" s="186">
        <f>IFERROR(_xll.qlIndexFixing(Index1Y,$H95,TRUE,_xll.ohTrigger(RecalcTrigger,Trigger1Y)),NA())</f>
        <v>1.5814059595110419E-3</v>
      </c>
      <c r="N95" s="185">
        <f>IFERROR(_xll.qlIndexFixing(ONIndex1M,I95,TRUE,_xll.ohTrigger(RecalcTrigger,Trigger1M)),NA())</f>
        <v>-1.1578339123863302E-3</v>
      </c>
      <c r="O95" s="44">
        <f>IFERROR(_xll.qlIndexFixing(ONIndex3M,I95,TRUE,_xll.ohTrigger(RecalcTrigger,Trigger3M)),NA())</f>
        <v>-4.6387071364062393E-4</v>
      </c>
      <c r="P95" s="44">
        <f>IFERROR(_xll.qlIndexFixing(ONIndex6M,I95,TRUE,_xll.ohTrigger(RecalcTrigger,Trigger6M)),NA())</f>
        <v>2.7192828197186714E-4</v>
      </c>
      <c r="Q95" s="186">
        <f>IFERROR(_xll.qlIndexFixing(ONIndex1Y,I95,TRUE,_xll.ohTrigger(RecalcTrigger,Trigger1Y)),NA())</f>
        <v>1.5341639742594282E-3</v>
      </c>
    </row>
    <row r="96" spans="2:17" x14ac:dyDescent="0.2">
      <c r="B96" s="39" t="s">
        <v>17</v>
      </c>
      <c r="D96" s="42">
        <f>_xll.qlCalendarAdvance(Calendar,$D95,B96,"f",FALSE)</f>
        <v>42401</v>
      </c>
      <c r="E96" s="180">
        <f>_xll.qlInterestRateIndexValueDate(IndexON,D96)</f>
        <v>42401</v>
      </c>
      <c r="F96" s="196">
        <f>IFERROR(_xll.qlIndexFixing(IndexON,D96,TRUE,_xll.ohTrigger(RecalcTrigger,TriggerON)),NA())</f>
        <v>-1.5954527393224893E-3</v>
      </c>
      <c r="H96" s="42">
        <f>_xll.qlCalendarAdvance(Calendar,$H95,B96,"f",FALSE)</f>
        <v>42401</v>
      </c>
      <c r="I96" s="180">
        <f>_xll.qlInterestRateIndexValueDate(Index1M,$H96)</f>
        <v>42403</v>
      </c>
      <c r="J96" s="185">
        <f>IFERROR(_xll.qlIndexFixing(Index1M,$H96,TRUE,_xll.ohTrigger(RecalcTrigger,Trigger1M)),NA())</f>
        <v>-1.1703057659224593E-3</v>
      </c>
      <c r="K96" s="44">
        <f>IFERROR(_xll.qlIndexFixing(Index3M,H96,TRUE,_xll.ohTrigger(RecalcTrigger,Trigger3M)),NA())</f>
        <v>-4.6909309964338064E-4</v>
      </c>
      <c r="L96" s="44">
        <f>IFERROR(_xll.qlIndexFixing(Index6M,$H96,TRUE,_xll.ohTrigger(RecalcTrigger,Trigger6M)),NA())</f>
        <v>3.0854147847285271E-4</v>
      </c>
      <c r="M96" s="186">
        <f>IFERROR(_xll.qlIndexFixing(Index1Y,$H96,TRUE,_xll.ohTrigger(RecalcTrigger,Trigger1Y)),NA())</f>
        <v>1.5827730114707625E-3</v>
      </c>
      <c r="N96" s="185">
        <f>IFERROR(_xll.qlIndexFixing(ONIndex1M,I96,TRUE,_xll.ohTrigger(RecalcTrigger,Trigger1M)),NA())</f>
        <v>-1.1616691521654232E-3</v>
      </c>
      <c r="O96" s="44">
        <f>IFERROR(_xll.qlIndexFixing(ONIndex3M,I96,TRUE,_xll.ohTrigger(RecalcTrigger,Trigger3M)),NA())</f>
        <v>-4.6406111724017762E-4</v>
      </c>
      <c r="P96" s="44">
        <f>IFERROR(_xll.qlIndexFixing(ONIndex6M,I96,TRUE,_xll.ohTrigger(RecalcTrigger,Trigger6M)),NA())</f>
        <v>2.7852759099111779E-4</v>
      </c>
      <c r="Q96" s="186">
        <f>IFERROR(_xll.qlIndexFixing(ONIndex1Y,I96,TRUE,_xll.ohTrigger(RecalcTrigger,Trigger1Y)),NA())</f>
        <v>1.5315674197680096E-3</v>
      </c>
    </row>
    <row r="97" spans="2:17" x14ac:dyDescent="0.2">
      <c r="B97" s="39" t="s">
        <v>17</v>
      </c>
      <c r="D97" s="42">
        <f>_xll.qlCalendarAdvance(Calendar,$D96,B97,"f",FALSE)</f>
        <v>42402</v>
      </c>
      <c r="E97" s="180">
        <f>_xll.qlInterestRateIndexValueDate(IndexON,D97)</f>
        <v>42402</v>
      </c>
      <c r="F97" s="196">
        <f>IFERROR(_xll.qlIndexFixing(IndexON,D97,TRUE,_xll.ohTrigger(RecalcTrigger,TriggerON)),NA())</f>
        <v>-1.5928142925814015E-3</v>
      </c>
      <c r="H97" s="42">
        <f>_xll.qlCalendarAdvance(Calendar,$H96,B97,"f",FALSE)</f>
        <v>42402</v>
      </c>
      <c r="I97" s="180">
        <f>_xll.qlInterestRateIndexValueDate(Index1M,$H97)</f>
        <v>42404</v>
      </c>
      <c r="J97" s="185">
        <f>IFERROR(_xll.qlIndexFixing(Index1M,$H97,TRUE,_xll.ohTrigger(RecalcTrigger,Trigger1M)),NA())</f>
        <v>-1.170910825476643E-3</v>
      </c>
      <c r="K97" s="44">
        <f>IFERROR(_xll.qlIndexFixing(Index3M,H97,TRUE,_xll.ohTrigger(RecalcTrigger,Trigger3M)),NA())</f>
        <v>-4.692168195457036E-4</v>
      </c>
      <c r="L97" s="44">
        <f>IFERROR(_xll.qlIndexFixing(Index6M,$H97,TRUE,_xll.ohTrigger(RecalcTrigger,Trigger6M)),NA())</f>
        <v>3.0822538011744991E-4</v>
      </c>
      <c r="M97" s="186">
        <f>IFERROR(_xll.qlIndexFixing(Index1Y,$H97,TRUE,_xll.ohTrigger(RecalcTrigger,Trigger1Y)),NA())</f>
        <v>1.5865351137692768E-3</v>
      </c>
      <c r="N97" s="185">
        <f>IFERROR(_xll.qlIndexFixing(ONIndex1M,I97,TRUE,_xll.ohTrigger(RecalcTrigger,Trigger1M)),NA())</f>
        <v>-1.1651611203866707E-3</v>
      </c>
      <c r="O97" s="44">
        <f>IFERROR(_xll.qlIndexFixing(ONIndex3M,I97,TRUE,_xll.ohTrigger(RecalcTrigger,Trigger3M)),NA())</f>
        <v>-4.6425880843692369E-4</v>
      </c>
      <c r="P97" s="44">
        <f>IFERROR(_xll.qlIndexFixing(ONIndex6M,I97,TRUE,_xll.ohTrigger(RecalcTrigger,Trigger6M)),NA())</f>
        <v>2.8507040688019458E-4</v>
      </c>
      <c r="Q97" s="186">
        <f>IFERROR(_xll.qlIndexFixing(ONIndex1Y,I97,TRUE,_xll.ohTrigger(RecalcTrigger,Trigger1Y)),NA())</f>
        <v>1.528983070233636E-3</v>
      </c>
    </row>
    <row r="98" spans="2:17" x14ac:dyDescent="0.2">
      <c r="B98" s="39" t="s">
        <v>17</v>
      </c>
      <c r="D98" s="42">
        <f>_xll.qlCalendarAdvance(Calendar,$D97,B98,"f",FALSE)</f>
        <v>42403</v>
      </c>
      <c r="E98" s="180">
        <f>_xll.qlInterestRateIndexValueDate(IndexON,D98)</f>
        <v>42403</v>
      </c>
      <c r="F98" s="196">
        <f>IFERROR(_xll.qlIndexFixing(IndexON,D98,TRUE,_xll.ohTrigger(RecalcTrigger,TriggerON)),NA())</f>
        <v>-1.5902218967633885E-3</v>
      </c>
      <c r="H98" s="42">
        <f>_xll.qlCalendarAdvance(Calendar,$H97,B98,"f",FALSE)</f>
        <v>42403</v>
      </c>
      <c r="I98" s="180">
        <f>_xll.qlInterestRateIndexValueDate(Index1M,$H98)</f>
        <v>42405</v>
      </c>
      <c r="J98" s="185">
        <f>IFERROR(_xll.qlIndexFixing(Index1M,$H98,TRUE,_xll.ohTrigger(RecalcTrigger,Trigger1M)),NA())</f>
        <v>-1.1716652454664815E-3</v>
      </c>
      <c r="K98" s="44">
        <f>IFERROR(_xll.qlIndexFixing(Index3M,H98,TRUE,_xll.ohTrigger(RecalcTrigger,Trigger3M)),NA())</f>
        <v>-4.6934120629504861E-4</v>
      </c>
      <c r="L98" s="44">
        <f>IFERROR(_xll.qlIndexFixing(Index6M,$H98,TRUE,_xll.ohTrigger(RecalcTrigger,Trigger6M)),NA())</f>
        <v>3.0788644657951105E-4</v>
      </c>
      <c r="M98" s="186">
        <f>IFERROR(_xll.qlIndexFixing(Index1Y,$H98,TRUE,_xll.ohTrigger(RecalcTrigger,Trigger1Y)),NA())</f>
        <v>1.5866710527174532E-3</v>
      </c>
      <c r="N98" s="185">
        <f>IFERROR(_xll.qlIndexFixing(ONIndex1M,I98,TRUE,_xll.ohTrigger(RecalcTrigger,Trigger1M)),NA())</f>
        <v>-1.1667202397802612E-3</v>
      </c>
      <c r="O98" s="44">
        <f>IFERROR(_xll.qlIndexFixing(ONIndex3M,I98,TRUE,_xll.ohTrigger(RecalcTrigger,Trigger3M)),NA())</f>
        <v>-4.6436037731023561E-4</v>
      </c>
      <c r="P98" s="44">
        <f>IFERROR(_xll.qlIndexFixing(ONIndex6M,I98,TRUE,_xll.ohTrigger(RecalcTrigger,Trigger6M)),NA())</f>
        <v>2.8831389156103171E-4</v>
      </c>
      <c r="Q98" s="186">
        <f>IFERROR(_xll.qlIndexFixing(ONIndex1Y,I98,TRUE,_xll.ohTrigger(RecalcTrigger,Trigger1Y)),NA())</f>
        <v>1.527708308097786E-3</v>
      </c>
    </row>
    <row r="99" spans="2:17" x14ac:dyDescent="0.2">
      <c r="B99" s="39" t="s">
        <v>17</v>
      </c>
      <c r="D99" s="42">
        <f>_xll.qlCalendarAdvance(Calendar,$D98,B99,"f",FALSE)</f>
        <v>42404</v>
      </c>
      <c r="E99" s="180">
        <f>_xll.qlInterestRateIndexValueDate(IndexON,D99)</f>
        <v>42404</v>
      </c>
      <c r="F99" s="196">
        <f>IFERROR(_xll.qlIndexFixing(IndexON,D99,TRUE,_xll.ohTrigger(RecalcTrigger,TriggerON)),NA())</f>
        <v>-1.5876800164571492E-3</v>
      </c>
      <c r="H99" s="42">
        <f>_xll.qlCalendarAdvance(Calendar,$H98,B99,"f",FALSE)</f>
        <v>42404</v>
      </c>
      <c r="I99" s="180">
        <f>_xll.qlInterestRateIndexValueDate(Index1M,$H99)</f>
        <v>42408</v>
      </c>
      <c r="J99" s="185">
        <f>IFERROR(_xll.qlIndexFixing(Index1M,$H99,TRUE,_xll.ohTrigger(RecalcTrigger,Trigger1M)),NA())</f>
        <v>-1.1728564800244626E-3</v>
      </c>
      <c r="K99" s="44">
        <f>IFERROR(_xll.qlIndexFixing(Index3M,H99,TRUE,_xll.ohTrigger(RecalcTrigger,Trigger3M)),NA())</f>
        <v>-4.6978333902332855E-4</v>
      </c>
      <c r="L99" s="44">
        <f>IFERROR(_xll.qlIndexFixing(Index6M,$H99,TRUE,_xll.ohTrigger(RecalcTrigger,Trigger6M)),NA())</f>
        <v>3.0675437910370514E-4</v>
      </c>
      <c r="M99" s="186">
        <f>IFERROR(_xll.qlIndexFixing(Index1Y,$H99,TRUE,_xll.ohTrigger(RecalcTrigger,Trigger1Y)),NA())</f>
        <v>1.5894577559500312E-3</v>
      </c>
      <c r="N99" s="185">
        <f>IFERROR(_xll.qlIndexFixing(ONIndex1M,I99,TRUE,_xll.ohTrigger(RecalcTrigger,Trigger1M)),NA())</f>
        <v>-1.1681626011705859E-3</v>
      </c>
      <c r="O99" s="44">
        <f>IFERROR(_xll.qlIndexFixing(ONIndex3M,I99,TRUE,_xll.ohTrigger(RecalcTrigger,Trigger3M)),NA())</f>
        <v>-4.6446374578401617E-4</v>
      </c>
      <c r="P99" s="44">
        <f>IFERROR(_xll.qlIndexFixing(ONIndex6M,I99,TRUE,_xll.ohTrigger(RecalcTrigger,Trigger6M)),NA())</f>
        <v>2.9154055753544128E-4</v>
      </c>
      <c r="Q99" s="186">
        <f>IFERROR(_xll.qlIndexFixing(ONIndex1Y,I99,TRUE,_xll.ohTrigger(RecalcTrigger,Trigger1Y)),NA())</f>
        <v>1.5264429607508845E-3</v>
      </c>
    </row>
    <row r="100" spans="2:17" x14ac:dyDescent="0.2">
      <c r="B100" s="39" t="s">
        <v>17</v>
      </c>
      <c r="D100" s="42">
        <f>_xll.qlCalendarAdvance(Calendar,$D99,B100,"f",FALSE)</f>
        <v>42405</v>
      </c>
      <c r="E100" s="180">
        <f>_xll.qlInterestRateIndexValueDate(IndexON,D100)</f>
        <v>42405</v>
      </c>
      <c r="F100" s="196">
        <f>IFERROR(_xll.qlIndexFixing(IndexON,D100,TRUE,_xll.ohTrigger(RecalcTrigger,TriggerON)),NA())</f>
        <v>-1.5827800041945395E-3</v>
      </c>
      <c r="H100" s="42">
        <f>_xll.qlCalendarAdvance(Calendar,$H99,B100,"f",FALSE)</f>
        <v>42405</v>
      </c>
      <c r="I100" s="180">
        <f>_xll.qlInterestRateIndexValueDate(Index1M,$H100)</f>
        <v>42409</v>
      </c>
      <c r="J100" s="185">
        <f>IFERROR(_xll.qlIndexFixing(Index1M,$H100,TRUE,_xll.ohTrigger(RecalcTrigger,Trigger1M)),NA())</f>
        <v>-1.1732662808274096E-3</v>
      </c>
      <c r="K100" s="44">
        <f>IFERROR(_xll.qlIndexFixing(Index3M,H100,TRUE,_xll.ohTrigger(RecalcTrigger,Trigger3M)),NA())</f>
        <v>-4.6984532861271688E-4</v>
      </c>
      <c r="L100" s="44">
        <f>IFERROR(_xll.qlIndexFixing(Index6M,$H100,TRUE,_xll.ohTrigger(RecalcTrigger,Trigger6M)),NA())</f>
        <v>3.0634584906401779E-4</v>
      </c>
      <c r="M100" s="186">
        <f>IFERROR(_xll.qlIndexFixing(Index1Y,$H100,TRUE,_xll.ohTrigger(RecalcTrigger,Trigger1Y)),NA())</f>
        <v>1.590769235529393E-3</v>
      </c>
      <c r="N100" s="185">
        <f>IFERROR(_xll.qlIndexFixing(ONIndex1M,I100,TRUE,_xll.ohTrigger(RecalcTrigger,Trigger1M)),NA())</f>
        <v>-1.1694843622711559E-3</v>
      </c>
      <c r="O100" s="44">
        <f>IFERROR(_xll.qlIndexFixing(ONIndex3M,I100,TRUE,_xll.ohTrigger(RecalcTrigger,Trigger3M)),NA())</f>
        <v>-4.645689043458745E-4</v>
      </c>
      <c r="P100" s="44">
        <f>IFERROR(_xll.qlIndexFixing(ONIndex6M,I100,TRUE,_xll.ohTrigger(RecalcTrigger,Trigger6M)),NA())</f>
        <v>2.9475040488335935E-4</v>
      </c>
      <c r="Q100" s="186">
        <f>IFERROR(_xll.qlIndexFixing(ONIndex1Y,I100,TRUE,_xll.ohTrigger(RecalcTrigger,Trigger1Y)),NA())</f>
        <v>1.5251876426614075E-3</v>
      </c>
    </row>
    <row r="101" spans="2:17" x14ac:dyDescent="0.2">
      <c r="B101" s="39" t="s">
        <v>17</v>
      </c>
      <c r="D101" s="42">
        <f>_xll.qlCalendarAdvance(Calendar,$D100,B101,"f",FALSE)</f>
        <v>42408</v>
      </c>
      <c r="E101" s="180">
        <f>_xll.qlInterestRateIndexValueDate(IndexON,D101)</f>
        <v>42408</v>
      </c>
      <c r="F101" s="196">
        <f>IFERROR(_xll.qlIndexFixing(IndexON,D101,TRUE,_xll.ohTrigger(RecalcTrigger,TriggerON)),NA())</f>
        <v>-1.5781069399256609E-3</v>
      </c>
      <c r="H101" s="42">
        <f>_xll.qlCalendarAdvance(Calendar,$H100,B101,"f",FALSE)</f>
        <v>42408</v>
      </c>
      <c r="I101" s="180">
        <f>_xll.qlInterestRateIndexValueDate(Index1M,$H101)</f>
        <v>42410</v>
      </c>
      <c r="J101" s="185">
        <f>IFERROR(_xll.qlIndexFixing(Index1M,$H101,TRUE,_xll.ohTrigger(RecalcTrigger,Trigger1M)),NA())</f>
        <v>-1.1736631201860249E-3</v>
      </c>
      <c r="K101" s="44">
        <f>IFERROR(_xll.qlIndexFixing(Index3M,H101,TRUE,_xll.ohTrigger(RecalcTrigger,Trigger3M)),NA())</f>
        <v>-4.6997298138196086E-4</v>
      </c>
      <c r="L101" s="44">
        <f>IFERROR(_xll.qlIndexFixing(Index6M,$H101,TRUE,_xll.ohTrigger(RecalcTrigger,Trigger6M)),NA())</f>
        <v>3.0592535595028262E-4</v>
      </c>
      <c r="M101" s="186">
        <f>IFERROR(_xll.qlIndexFixing(Index1Y,$H101,TRUE,_xll.ohTrigger(RecalcTrigger,Trigger1Y)),NA())</f>
        <v>1.5920737914281097E-3</v>
      </c>
      <c r="N101" s="185">
        <f>IFERROR(_xll.qlIndexFixing(ONIndex1M,I101,TRUE,_xll.ohTrigger(RecalcTrigger,Trigger1M)),NA())</f>
        <v>-1.1717028575386479E-3</v>
      </c>
      <c r="O101" s="44">
        <f>IFERROR(_xll.qlIndexFixing(ONIndex3M,I101,TRUE,_xll.ohTrigger(RecalcTrigger,Trigger3M)),NA())</f>
        <v>-4.6478454285292514E-4</v>
      </c>
      <c r="P101" s="44">
        <f>IFERROR(_xll.qlIndexFixing(ONIndex6M,I101,TRUE,_xll.ohTrigger(RecalcTrigger,Trigger6M)),NA())</f>
        <v>3.0111428939605389E-4</v>
      </c>
      <c r="Q101" s="186">
        <f>IFERROR(_xll.qlIndexFixing(ONIndex1Y,I101,TRUE,_xll.ohTrigger(RecalcTrigger,Trigger1Y)),NA())</f>
        <v>1.5227199512501954E-3</v>
      </c>
    </row>
    <row r="102" spans="2:17" x14ac:dyDescent="0.2">
      <c r="B102" s="39" t="s">
        <v>17</v>
      </c>
      <c r="D102" s="42">
        <f>_xll.qlCalendarAdvance(Calendar,$D101,B102,"f",FALSE)</f>
        <v>42409</v>
      </c>
      <c r="E102" s="180">
        <f>_xll.qlInterestRateIndexValueDate(IndexON,D102)</f>
        <v>42409</v>
      </c>
      <c r="F102" s="196">
        <f>IFERROR(_xll.qlIndexFixing(IndexON,D102,TRUE,_xll.ohTrigger(RecalcTrigger,TriggerON)),NA())</f>
        <v>-1.5758846046898256E-3</v>
      </c>
      <c r="H102" s="42">
        <f>_xll.qlCalendarAdvance(Calendar,$H101,B102,"f",FALSE)</f>
        <v>42409</v>
      </c>
      <c r="I102" s="180">
        <f>_xll.qlInterestRateIndexValueDate(Index1M,$H102)</f>
        <v>42411</v>
      </c>
      <c r="J102" s="185">
        <f>IFERROR(_xll.qlIndexFixing(Index1M,$H102,TRUE,_xll.ohTrigger(RecalcTrigger,Trigger1M)),NA())</f>
        <v>-1.1740562751842373E-3</v>
      </c>
      <c r="K102" s="44">
        <f>IFERROR(_xll.qlIndexFixing(Index3M,H102,TRUE,_xll.ohTrigger(RecalcTrigger,Trigger3M)),NA())</f>
        <v>-4.7010127502744581E-4</v>
      </c>
      <c r="L102" s="44">
        <f>IFERROR(_xll.qlIndexFixing(Index6M,$H102,TRUE,_xll.ohTrigger(RecalcTrigger,Trigger6M)),NA())</f>
        <v>3.0549507417919022E-4</v>
      </c>
      <c r="M102" s="186">
        <f>IFERROR(_xll.qlIndexFixing(Index1Y,$H102,TRUE,_xll.ohTrigger(RecalcTrigger,Trigger1Y)),NA())</f>
        <v>1.5955782303987156E-3</v>
      </c>
      <c r="N102" s="185">
        <f>IFERROR(_xll.qlIndexFixing(ONIndex1M,I102,TRUE,_xll.ohTrigger(RecalcTrigger,Trigger1M)),NA())</f>
        <v>-1.1734885545289231E-3</v>
      </c>
      <c r="O102" s="44">
        <f>IFERROR(_xll.qlIndexFixing(ONIndex3M,I102,TRUE,_xll.ohTrigger(RecalcTrigger,Trigger3M)),NA())</f>
        <v>-4.6500725618070504E-4</v>
      </c>
      <c r="P102" s="44">
        <f>IFERROR(_xll.qlIndexFixing(ONIndex6M,I102,TRUE,_xll.ohTrigger(RecalcTrigger,Trigger6M)),NA())</f>
        <v>3.074216080900527E-4</v>
      </c>
      <c r="Q102" s="186">
        <f>IFERROR(_xll.qlIndexFixing(ONIndex1Y,I102,TRUE,_xll.ohTrigger(RecalcTrigger,Trigger1Y)),NA())</f>
        <v>1.5202789552848373E-3</v>
      </c>
    </row>
    <row r="103" spans="2:17" x14ac:dyDescent="0.2">
      <c r="B103" s="39" t="s">
        <v>17</v>
      </c>
      <c r="D103" s="42">
        <f>_xll.qlCalendarAdvance(Calendar,$D102,B103,"f",FALSE)</f>
        <v>42410</v>
      </c>
      <c r="E103" s="180">
        <f>_xll.qlInterestRateIndexValueDate(IndexON,D103)</f>
        <v>42410</v>
      </c>
      <c r="F103" s="196">
        <f>IFERROR(_xll.qlIndexFixing(IndexON,D103,TRUE,_xll.ohTrigger(RecalcTrigger,TriggerON)),NA())</f>
        <v>-1.5737395722981162E-3</v>
      </c>
      <c r="H103" s="42">
        <f>_xll.qlCalendarAdvance(Calendar,$H102,B103,"f",FALSE)</f>
        <v>42410</v>
      </c>
      <c r="I103" s="180">
        <f>_xll.qlInterestRateIndexValueDate(Index1M,$H103)</f>
        <v>42412</v>
      </c>
      <c r="J103" s="185">
        <f>IFERROR(_xll.qlIndexFixing(Index1M,$H103,TRUE,_xll.ohTrigger(RecalcTrigger,Trigger1M)),NA())</f>
        <v>-1.1750387332871847E-3</v>
      </c>
      <c r="K103" s="44">
        <f>IFERROR(_xll.qlIndexFixing(Index3M,H103,TRUE,_xll.ohTrigger(RecalcTrigger,Trigger3M)),NA())</f>
        <v>-4.7023020588055076E-4</v>
      </c>
      <c r="L103" s="44">
        <f>IFERROR(_xll.qlIndexFixing(Index6M,$H103,TRUE,_xll.ohTrigger(RecalcTrigger,Trigger6M)),NA())</f>
        <v>3.050571781678705E-4</v>
      </c>
      <c r="M103" s="186">
        <f>IFERROR(_xll.qlIndexFixing(Index1Y,$H103,TRUE,_xll.ohTrigger(RecalcTrigger,Trigger1Y)),NA())</f>
        <v>1.5957632697030815E-3</v>
      </c>
      <c r="N103" s="185">
        <f>IFERROR(_xll.qlIndexFixing(ONIndex1M,I103,TRUE,_xll.ohTrigger(RecalcTrigger,Trigger1M)),NA())</f>
        <v>-1.1741496773653992E-3</v>
      </c>
      <c r="O103" s="44">
        <f>IFERROR(_xll.qlIndexFixing(ONIndex3M,I103,TRUE,_xll.ohTrigger(RecalcTrigger,Trigger3M)),NA())</f>
        <v>-4.6512122709341241E-4</v>
      </c>
      <c r="P103" s="44">
        <f>IFERROR(_xll.qlIndexFixing(ONIndex6M,I103,TRUE,_xll.ohTrigger(RecalcTrigger,Trigger6M)),NA())</f>
        <v>3.1054736222557722E-4</v>
      </c>
      <c r="Q103" s="186">
        <f>IFERROR(_xll.qlIndexFixing(ONIndex1Y,I103,TRUE,_xll.ohTrigger(RecalcTrigger,Trigger1Y)),NA())</f>
        <v>1.5190830026678981E-3</v>
      </c>
    </row>
    <row r="104" spans="2:17" x14ac:dyDescent="0.2">
      <c r="B104" s="39" t="s">
        <v>17</v>
      </c>
      <c r="D104" s="42">
        <f>_xll.qlCalendarAdvance(Calendar,$D103,B104,"f",FALSE)</f>
        <v>42411</v>
      </c>
      <c r="E104" s="180">
        <f>_xll.qlInterestRateIndexValueDate(IndexON,D104)</f>
        <v>42411</v>
      </c>
      <c r="F104" s="196">
        <f>IFERROR(_xll.qlIndexFixing(IndexON,D104,TRUE,_xll.ohTrigger(RecalcTrigger,TriggerON)),NA())</f>
        <v>-1.5716763068596151E-3</v>
      </c>
      <c r="H104" s="42">
        <f>_xll.qlCalendarAdvance(Calendar,$H103,B104,"f",FALSE)</f>
        <v>42411</v>
      </c>
      <c r="I104" s="180">
        <f>_xll.qlInterestRateIndexValueDate(Index1M,$H104)</f>
        <v>42415</v>
      </c>
      <c r="J104" s="185">
        <f>IFERROR(_xll.qlIndexFixing(Index1M,$H104,TRUE,_xll.ohTrigger(RecalcTrigger,Trigger1M)),NA())</f>
        <v>-1.1757862976791537E-3</v>
      </c>
      <c r="K104" s="44">
        <f>IFERROR(_xll.qlIndexFixing(Index3M,H104,TRUE,_xll.ohTrigger(RecalcTrigger,Trigger3M)),NA())</f>
        <v>-4.706885015357445E-4</v>
      </c>
      <c r="L104" s="44">
        <f>IFERROR(_xll.qlIndexFixing(Index6M,$H104,TRUE,_xll.ohTrigger(RecalcTrigger,Trigger6M)),NA())</f>
        <v>3.0371954881772898E-4</v>
      </c>
      <c r="M104" s="186">
        <f>IFERROR(_xll.qlIndexFixing(Index1Y,$H104,TRUE,_xll.ohTrigger(RecalcTrigger,Trigger1Y)),NA())</f>
        <v>1.5985166910323231E-3</v>
      </c>
      <c r="N104" s="185">
        <f>IFERROR(_xll.qlIndexFixing(ONIndex1M,I104,TRUE,_xll.ohTrigger(RecalcTrigger,Trigger1M)),NA())</f>
        <v>-1.1746671453938262E-3</v>
      </c>
      <c r="O104" s="44">
        <f>IFERROR(_xll.qlIndexFixing(ONIndex3M,I104,TRUE,_xll.ohTrigger(RecalcTrigger,Trigger3M)),NA())</f>
        <v>-4.6523693261857346E-4</v>
      </c>
      <c r="P104" s="44">
        <f>IFERROR(_xll.qlIndexFixing(ONIndex6M,I104,TRUE,_xll.ohTrigger(RecalcTrigger,Trigger6M)),NA())</f>
        <v>3.1365629781454629E-4</v>
      </c>
      <c r="Q104" s="186">
        <f>IFERROR(_xll.qlIndexFixing(ONIndex1Y,I104,TRUE,_xll.ohTrigger(RecalcTrigger,Trigger1Y)),NA())</f>
        <v>1.5179007667587285E-3</v>
      </c>
    </row>
    <row r="105" spans="2:17" x14ac:dyDescent="0.2">
      <c r="B105" s="39" t="s">
        <v>17</v>
      </c>
      <c r="D105" s="42">
        <f>_xll.qlCalendarAdvance(Calendar,$D104,B105,"f",FALSE)</f>
        <v>42412</v>
      </c>
      <c r="E105" s="180">
        <f>_xll.qlInterestRateIndexValueDate(IndexON,D105)</f>
        <v>42412</v>
      </c>
      <c r="F105" s="196">
        <f>IFERROR(_xll.qlIndexFixing(IndexON,D105,TRUE,_xll.ohTrigger(RecalcTrigger,TriggerON)),NA())</f>
        <v>-1.5678378280714611E-3</v>
      </c>
      <c r="H105" s="42">
        <f>_xll.qlCalendarAdvance(Calendar,$H104,B105,"f",FALSE)</f>
        <v>42412</v>
      </c>
      <c r="I105" s="180">
        <f>_xll.qlInterestRateIndexValueDate(Index1M,$H105)</f>
        <v>42416</v>
      </c>
      <c r="J105" s="185">
        <f>IFERROR(_xll.qlIndexFixing(Index1M,$H105,TRUE,_xll.ohTrigger(RecalcTrigger,Trigger1M)),NA())</f>
        <v>-1.1763088916196894E-3</v>
      </c>
      <c r="K105" s="44">
        <f>IFERROR(_xll.qlIndexFixing(Index3M,H105,TRUE,_xll.ohTrigger(RecalcTrigger,Trigger3M)),NA())</f>
        <v>-4.7075223454839943E-4</v>
      </c>
      <c r="L105" s="44">
        <f>IFERROR(_xll.qlIndexFixing(Index6M,$H105,TRUE,_xll.ohTrigger(RecalcTrigger,Trigger6M)),NA())</f>
        <v>3.0327293996233664E-4</v>
      </c>
      <c r="M105" s="186">
        <f>IFERROR(_xll.qlIndexFixing(Index1Y,$H105,TRUE,_xll.ohTrigger(RecalcTrigger,Trigger1Y)),NA())</f>
        <v>1.599794154565312E-3</v>
      </c>
      <c r="N105" s="185">
        <f>IFERROR(_xll.qlIndexFixing(ONIndex1M,I105,TRUE,_xll.ohTrigger(RecalcTrigger,Trigger1M)),NA())</f>
        <v>-1.1750371158081307E-3</v>
      </c>
      <c r="O105" s="44">
        <f>IFERROR(_xll.qlIndexFixing(ONIndex3M,I105,TRUE,_xll.ohTrigger(RecalcTrigger,Trigger3M)),NA())</f>
        <v>-4.6535436356354154E-4</v>
      </c>
      <c r="P105" s="44">
        <f>IFERROR(_xll.qlIndexFixing(ONIndex6M,I105,TRUE,_xll.ohTrigger(RecalcTrigger,Trigger6M)),NA())</f>
        <v>3.1674841469708781E-4</v>
      </c>
      <c r="Q105" s="186">
        <f>IFERROR(_xll.qlIndexFixing(ONIndex1Y,I105,TRUE,_xll.ohTrigger(RecalcTrigger,Trigger1Y)),NA())</f>
        <v>1.516732862425485E-3</v>
      </c>
    </row>
    <row r="106" spans="2:17" x14ac:dyDescent="0.2">
      <c r="B106" s="39" t="s">
        <v>17</v>
      </c>
      <c r="D106" s="42">
        <f>_xll.qlCalendarAdvance(Calendar,$D105,B106,"f",FALSE)</f>
        <v>42415</v>
      </c>
      <c r="E106" s="180">
        <f>_xll.qlInterestRateIndexValueDate(IndexON,D106)</f>
        <v>42415</v>
      </c>
      <c r="F106" s="196">
        <f>IFERROR(_xll.qlIndexFixing(IndexON,D106,TRUE,_xll.ohTrigger(RecalcTrigger,TriggerON)),NA())</f>
        <v>-1.5643302082102295E-3</v>
      </c>
      <c r="H106" s="42">
        <f>_xll.qlCalendarAdvance(Calendar,$H105,B106,"f",FALSE)</f>
        <v>42415</v>
      </c>
      <c r="I106" s="180">
        <f>_xll.qlInterestRateIndexValueDate(Index1M,$H106)</f>
        <v>42417</v>
      </c>
      <c r="J106" s="185">
        <f>IFERROR(_xll.qlIndexFixing(Index1M,$H106,TRUE,_xll.ohTrigger(RecalcTrigger,Trigger1M)),NA())</f>
        <v>-1.1768886864194465E-3</v>
      </c>
      <c r="K106" s="44">
        <f>IFERROR(_xll.qlIndexFixing(Index3M,H106,TRUE,_xll.ohTrigger(RecalcTrigger,Trigger3M)),NA())</f>
        <v>-4.7088430297081985E-4</v>
      </c>
      <c r="L106" s="44">
        <f>IFERROR(_xll.qlIndexFixing(Index6M,$H106,TRUE,_xll.ohTrigger(RecalcTrigger,Trigger6M)),NA())</f>
        <v>3.0282958891766882E-4</v>
      </c>
      <c r="M106" s="186">
        <f>IFERROR(_xll.qlIndexFixing(Index1Y,$H106,TRUE,_xll.ohTrigger(RecalcTrigger,Trigger1Y)),NA())</f>
        <v>1.601069554007326E-3</v>
      </c>
      <c r="N106" s="185">
        <f>IFERROR(_xll.qlIndexFixing(ONIndex1M,I106,TRUE,_xll.ohTrigger(RecalcTrigger,Trigger1M)),NA())</f>
        <v>-1.1752623501326553E-3</v>
      </c>
      <c r="O106" s="44">
        <f>IFERROR(_xll.qlIndexFixing(ONIndex3M,I106,TRUE,_xll.ohTrigger(RecalcTrigger,Trigger3M)),NA())</f>
        <v>-4.655943280251762E-4</v>
      </c>
      <c r="P106" s="44">
        <f>IFERROR(_xll.qlIndexFixing(ONIndex6M,I106,TRUE,_xll.ohTrigger(RecalcTrigger,Trigger6M)),NA())</f>
        <v>3.2287687595555781E-4</v>
      </c>
      <c r="Q106" s="186">
        <f>IFERROR(_xll.qlIndexFixing(ONIndex1Y,I106,TRUE,_xll.ohTrigger(RecalcTrigger,Trigger1Y)),NA())</f>
        <v>1.5144542688982909E-3</v>
      </c>
    </row>
    <row r="107" spans="2:17" x14ac:dyDescent="0.2">
      <c r="B107" s="39" t="s">
        <v>17</v>
      </c>
      <c r="D107" s="42">
        <f>_xll.qlCalendarAdvance(Calendar,$D106,B107,"f",FALSE)</f>
        <v>42416</v>
      </c>
      <c r="E107" s="180">
        <f>_xll.qlInterestRateIndexValueDate(IndexON,D107)</f>
        <v>42416</v>
      </c>
      <c r="F107" s="196">
        <f>IFERROR(_xll.qlIndexFixing(IndexON,D107,TRUE,_xll.ohTrigger(RecalcTrigger,TriggerON)),NA())</f>
        <v>-1.5627427469278032E-3</v>
      </c>
      <c r="H107" s="42">
        <f>_xll.qlCalendarAdvance(Calendar,$H106,B107,"f",FALSE)</f>
        <v>42416</v>
      </c>
      <c r="I107" s="180">
        <f>_xll.qlInterestRateIndexValueDate(Index1M,$H107)</f>
        <v>42418</v>
      </c>
      <c r="J107" s="185">
        <f>IFERROR(_xll.qlIndexFixing(Index1M,$H107,TRUE,_xll.ohTrigger(RecalcTrigger,Trigger1M)),NA())</f>
        <v>-1.1775367000690833E-3</v>
      </c>
      <c r="K107" s="44">
        <f>IFERROR(_xll.qlIndexFixing(Index3M,H107,TRUE,_xll.ohTrigger(RecalcTrigger,Trigger3M)),NA())</f>
        <v>-4.7101699052909396E-4</v>
      </c>
      <c r="L107" s="44">
        <f>IFERROR(_xll.qlIndexFixing(Index6M,$H107,TRUE,_xll.ohTrigger(RecalcTrigger,Trigger6M)),NA())</f>
        <v>3.0239167008548298E-4</v>
      </c>
      <c r="M107" s="186">
        <f>IFERROR(_xll.qlIndexFixing(Index1Y,$H107,TRUE,_xll.ohTrigger(RecalcTrigger,Trigger1Y)),NA())</f>
        <v>1.6044217287857839E-3</v>
      </c>
      <c r="N107" s="185">
        <f>IFERROR(_xll.qlIndexFixing(ONIndex1M,I107,TRUE,_xll.ohTrigger(RecalcTrigger,Trigger1M)),NA())</f>
        <v>-1.1749651758341528E-3</v>
      </c>
      <c r="O107" s="44">
        <f>IFERROR(_xll.qlIndexFixing(ONIndex3M,I107,TRUE,_xll.ohTrigger(RecalcTrigger,Trigger3M)),NA())</f>
        <v>-4.6584115545034166E-4</v>
      </c>
      <c r="P107" s="44">
        <f>IFERROR(_xll.qlIndexFixing(ONIndex6M,I107,TRUE,_xll.ohTrigger(RecalcTrigger,Trigger6M)),NA())</f>
        <v>3.2894869588240283E-4</v>
      </c>
      <c r="Q107" s="186">
        <f>IFERROR(_xll.qlIndexFixing(ONIndex1Y,I107,TRUE,_xll.ohTrigger(RecalcTrigger,Trigger1Y)),NA())</f>
        <v>1.5122168507009093E-3</v>
      </c>
    </row>
    <row r="108" spans="2:17" x14ac:dyDescent="0.2">
      <c r="B108" s="39" t="s">
        <v>17</v>
      </c>
      <c r="D108" s="42">
        <f>_xll.qlCalendarAdvance(Calendar,$D107,B108,"f",FALSE)</f>
        <v>42417</v>
      </c>
      <c r="E108" s="180">
        <f>_xll.qlInterestRateIndexValueDate(IndexON,D108)</f>
        <v>42417</v>
      </c>
      <c r="F108" s="196">
        <f>IFERROR(_xll.qlIndexFixing(IndexON,D108,TRUE,_xll.ohTrigger(RecalcTrigger,TriggerON)),NA())</f>
        <v>-1.5612638401307777E-3</v>
      </c>
      <c r="H108" s="42">
        <f>_xll.qlCalendarAdvance(Calendar,$H107,B108,"f",FALSE)</f>
        <v>42417</v>
      </c>
      <c r="I108" s="180">
        <f>_xll.qlInterestRateIndexValueDate(Index1M,$H108)</f>
        <v>42419</v>
      </c>
      <c r="J108" s="185">
        <f>IFERROR(_xll.qlIndexFixing(Index1M,$H108,TRUE,_xll.ohTrigger(RecalcTrigger,Trigger1M)),NA())</f>
        <v>-1.1796923433419096E-3</v>
      </c>
      <c r="K108" s="44">
        <f>IFERROR(_xll.qlIndexFixing(Index3M,H108,TRUE,_xll.ohTrigger(RecalcTrigger,Trigger3M)),NA())</f>
        <v>-4.7115029486954896E-4</v>
      </c>
      <c r="L108" s="44">
        <f>IFERROR(_xll.qlIndexFixing(Index6M,$H108,TRUE,_xll.ohTrigger(RecalcTrigger,Trigger6M)),NA())</f>
        <v>3.0196135787017203E-4</v>
      </c>
      <c r="M108" s="186">
        <f>IFERROR(_xll.qlIndexFixing(Index1Y,$H108,TRUE,_xll.ohTrigger(RecalcTrigger,Trigger1Y)),NA())</f>
        <v>1.6046539023839297E-3</v>
      </c>
      <c r="N108" s="185">
        <f>IFERROR(_xll.qlIndexFixing(ONIndex1M,I108,TRUE,_xll.ohTrigger(RecalcTrigger,Trigger1M)),NA())</f>
        <v>-1.1745400229212777E-3</v>
      </c>
      <c r="O108" s="44">
        <f>IFERROR(_xll.qlIndexFixing(ONIndex3M,I108,TRUE,_xll.ohTrigger(RecalcTrigger,Trigger3M)),NA())</f>
        <v>-4.659670740458921E-4</v>
      </c>
      <c r="P108" s="44">
        <f>IFERROR(_xll.qlIndexFixing(ONIndex6M,I108,TRUE,_xll.ohTrigger(RecalcTrigger,Trigger6M)),NA())</f>
        <v>3.3195671963248685E-4</v>
      </c>
      <c r="Q108" s="186">
        <f>IFERROR(_xll.qlIndexFixing(ONIndex1Y,I108,TRUE,_xll.ohTrigger(RecalcTrigger,Trigger1Y)),NA())</f>
        <v>1.51112982223367E-3</v>
      </c>
    </row>
    <row r="109" spans="2:17" x14ac:dyDescent="0.2">
      <c r="B109" s="39" t="s">
        <v>17</v>
      </c>
      <c r="D109" s="42">
        <f>_xll.qlCalendarAdvance(Calendar,$D108,B109,"f",FALSE)</f>
        <v>42418</v>
      </c>
      <c r="E109" s="180">
        <f>_xll.qlInterestRateIndexValueDate(IndexON,D109)</f>
        <v>42418</v>
      </c>
      <c r="F109" s="196">
        <f>IFERROR(_xll.qlIndexFixing(IndexON,D109,TRUE,_xll.ohTrigger(RecalcTrigger,TriggerON)),NA())</f>
        <v>-1.5598979522879475E-3</v>
      </c>
      <c r="H109" s="42">
        <f>_xll.qlCalendarAdvance(Calendar,$H108,B109,"f",FALSE)</f>
        <v>42418</v>
      </c>
      <c r="I109" s="180">
        <f>_xll.qlInterestRateIndexValueDate(Index1M,$H109)</f>
        <v>42422</v>
      </c>
      <c r="J109" s="185">
        <f>IFERROR(_xll.qlIndexFixing(Index1M,$H109,TRUE,_xll.ohTrigger(RecalcTrigger,Trigger1M)),NA())</f>
        <v>-1.1810400076703404E-3</v>
      </c>
      <c r="K109" s="44">
        <f>IFERROR(_xll.qlIndexFixing(Index3M,H109,TRUE,_xll.ohTrigger(RecalcTrigger,Trigger3M)),NA())</f>
        <v>-4.7162476685113101E-4</v>
      </c>
      <c r="L109" s="44">
        <f>IFERROR(_xll.qlIndexFixing(Index6M,$H109,TRUE,_xll.ohTrigger(RecalcTrigger,Trigger6M)),NA())</f>
        <v>3.0073780491934632E-4</v>
      </c>
      <c r="M109" s="186">
        <f>IFERROR(_xll.qlIndexFixing(Index1Y,$H109,TRUE,_xll.ohTrigger(RecalcTrigger,Trigger1Y)),NA())</f>
        <v>1.6074406943801956E-3</v>
      </c>
      <c r="N109" s="185">
        <f>IFERROR(_xll.qlIndexFixing(ONIndex1M,I109,TRUE,_xll.ohTrigger(RecalcTrigger,Trigger1M)),NA())</f>
        <v>-1.1739906021723812E-3</v>
      </c>
      <c r="O109" s="44">
        <f>IFERROR(_xll.qlIndexFixing(ONIndex3M,I109,TRUE,_xll.ohTrigger(RecalcTrigger,Trigger3M)),NA())</f>
        <v>-4.6609466250568943E-4</v>
      </c>
      <c r="P109" s="44">
        <f>IFERROR(_xll.qlIndexFixing(ONIndex6M,I109,TRUE,_xll.ohTrigger(RecalcTrigger,Trigger6M)),NA())</f>
        <v>3.3491651068473516E-4</v>
      </c>
      <c r="Q109" s="186">
        <f>IFERROR(_xll.qlIndexFixing(ONIndex1Y,I109,TRUE,_xll.ohTrigger(RecalcTrigger,Trigger1Y)),NA())</f>
        <v>1.5100608126328297E-3</v>
      </c>
    </row>
    <row r="110" spans="2:17" x14ac:dyDescent="0.2">
      <c r="B110" s="39" t="s">
        <v>17</v>
      </c>
      <c r="D110" s="42">
        <f>_xll.qlCalendarAdvance(Calendar,$D109,B110,"f",FALSE)</f>
        <v>42419</v>
      </c>
      <c r="E110" s="180">
        <f>_xll.qlInterestRateIndexValueDate(IndexON,D110)</f>
        <v>42419</v>
      </c>
      <c r="F110" s="196">
        <f>IFERROR(_xll.qlIndexFixing(IndexON,D110,TRUE,_xll.ohTrigger(RecalcTrigger,TriggerON)),NA())</f>
        <v>-1.5575584900506811E-3</v>
      </c>
      <c r="H110" s="42">
        <f>_xll.qlCalendarAdvance(Calendar,$H109,B110,"f",FALSE)</f>
        <v>42419</v>
      </c>
      <c r="I110" s="180">
        <f>_xll.qlInterestRateIndexValueDate(Index1M,$H110)</f>
        <v>42423</v>
      </c>
      <c r="J110" s="185">
        <f>IFERROR(_xll.qlIndexFixing(Index1M,$H110,TRUE,_xll.ohTrigger(RecalcTrigger,Trigger1M)),NA())</f>
        <v>-1.1822030900373094E-3</v>
      </c>
      <c r="K110" s="44">
        <f>IFERROR(_xll.qlIndexFixing(Index3M,H110,TRUE,_xll.ohTrigger(RecalcTrigger,Trigger3M)),NA())</f>
        <v>-4.7168963956822907E-4</v>
      </c>
      <c r="L110" s="44">
        <f>IFERROR(_xll.qlIndexFixing(Index6M,$H110,TRUE,_xll.ohTrigger(RecalcTrigger,Trigger6M)),NA())</f>
        <v>3.0035966315836556E-4</v>
      </c>
      <c r="M110" s="186">
        <f>IFERROR(_xll.qlIndexFixing(Index1Y,$H110,TRUE,_xll.ohTrigger(RecalcTrigger,Trigger1Y)),NA())</f>
        <v>1.6087188365194265E-3</v>
      </c>
      <c r="N110" s="185">
        <f>IFERROR(_xll.qlIndexFixing(ONIndex1M,I110,TRUE,_xll.ohTrigger(RecalcTrigger,Trigger1M)),NA())</f>
        <v>-1.1735006111646129E-3</v>
      </c>
      <c r="O110" s="44">
        <f>IFERROR(_xll.qlIndexFixing(ONIndex3M,I110,TRUE,_xll.ohTrigger(RecalcTrigger,Trigger3M)),NA())</f>
        <v>-4.6622391147721487E-4</v>
      </c>
      <c r="P110" s="44">
        <f>IFERROR(_xll.qlIndexFixing(ONIndex6M,I110,TRUE,_xll.ohTrigger(RecalcTrigger,Trigger6M)),NA())</f>
        <v>3.3770241275377089E-4</v>
      </c>
      <c r="Q110" s="186">
        <f>IFERROR(_xll.qlIndexFixing(ONIndex1Y,I110,TRUE,_xll.ohTrigger(RecalcTrigger,Trigger1Y)),NA())</f>
        <v>1.5090104366066726E-3</v>
      </c>
    </row>
    <row r="111" spans="2:17" x14ac:dyDescent="0.2">
      <c r="B111" s="39" t="s">
        <v>17</v>
      </c>
      <c r="D111" s="42">
        <f>_xll.qlCalendarAdvance(Calendar,$D110,B111,"f",FALSE)</f>
        <v>42422</v>
      </c>
      <c r="E111" s="180">
        <f>_xll.qlInterestRateIndexValueDate(IndexON,D111)</f>
        <v>42422</v>
      </c>
      <c r="F111" s="196">
        <f>IFERROR(_xll.qlIndexFixing(IndexON,D111,TRUE,_xll.ohTrigger(RecalcTrigger,TriggerON)),NA())</f>
        <v>-1.5556538809935461E-3</v>
      </c>
      <c r="H111" s="42">
        <f>_xll.qlCalendarAdvance(Calendar,$H110,B111,"f",FALSE)</f>
        <v>42422</v>
      </c>
      <c r="I111" s="180">
        <f>_xll.qlInterestRateIndexValueDate(Index1M,$H111)</f>
        <v>42424</v>
      </c>
      <c r="J111" s="185">
        <f>IFERROR(_xll.qlIndexFixing(Index1M,$H111,TRUE,_xll.ohTrigger(RecalcTrigger,Trigger1M)),NA())</f>
        <v>-1.1835057219265609E-3</v>
      </c>
      <c r="K111" s="44">
        <f>IFERROR(_xll.qlIndexFixing(Index3M,H111,TRUE,_xll.ohTrigger(RecalcTrigger,Trigger3M)),NA())</f>
        <v>-4.7182599909767475E-4</v>
      </c>
      <c r="L111" s="44">
        <f>IFERROR(_xll.qlIndexFixing(Index6M,$H111,TRUE,_xll.ohTrigger(RecalcTrigger,Trigger6M)),NA())</f>
        <v>3.0000000000020852E-4</v>
      </c>
      <c r="M111" s="186">
        <f>IFERROR(_xll.qlIndexFixing(Index1Y,$H111,TRUE,_xll.ohTrigger(RecalcTrigger,Trigger1Y)),NA())</f>
        <v>1.609999999999649E-3</v>
      </c>
      <c r="N111" s="185">
        <f>IFERROR(_xll.qlIndexFixing(ONIndex1M,I111,TRUE,_xll.ohTrigger(RecalcTrigger,Trigger1M)),NA())</f>
        <v>-1.1728840369329419E-3</v>
      </c>
      <c r="O111" s="44">
        <f>IFERROR(_xll.qlIndexFixing(ONIndex3M,I111,TRUE,_xll.ohTrigger(RecalcTrigger,Trigger3M)),NA())</f>
        <v>-4.6648729332687822E-4</v>
      </c>
      <c r="P111" s="44">
        <f>IFERROR(_xll.qlIndexFixing(ONIndex6M,I111,TRUE,_xll.ohTrigger(RecalcTrigger,Trigger6M)),NA())</f>
        <v>3.4259019962235016E-4</v>
      </c>
      <c r="Q111" s="186">
        <f>IFERROR(_xll.qlIndexFixing(ONIndex1Y,I111,TRUE,_xll.ohTrigger(RecalcTrigger,Trigger1Y)),NA())</f>
        <v>1.5069811774992559E-3</v>
      </c>
    </row>
    <row r="112" spans="2:17" x14ac:dyDescent="0.2">
      <c r="B112" s="39" t="s">
        <v>17</v>
      </c>
      <c r="D112" s="42">
        <f>_xll.qlCalendarAdvance(Calendar,$D111,B112,"f",FALSE)</f>
        <v>42423</v>
      </c>
      <c r="E112" s="180">
        <f>_xll.qlInterestRateIndexValueDate(IndexON,D112)</f>
        <v>42423</v>
      </c>
      <c r="F112" s="196">
        <f>IFERROR(_xll.qlIndexFixing(IndexON,D112,TRUE,_xll.ohTrigger(RecalcTrigger,TriggerON)),NA())</f>
        <v>-1.5549200560727172E-3</v>
      </c>
      <c r="H112" s="42">
        <f>_xll.qlCalendarAdvance(Calendar,$H111,B112,"f",FALSE)</f>
        <v>42423</v>
      </c>
      <c r="I112" s="180">
        <f>_xll.qlInterestRateIndexValueDate(Index1M,$H112)</f>
        <v>42425</v>
      </c>
      <c r="J112" s="185">
        <f>IFERROR(_xll.qlIndexFixing(Index1M,$H112,TRUE,_xll.ohTrigger(RecalcTrigger,Trigger1M)),NA())</f>
        <v>-1.1898463199838168E-3</v>
      </c>
      <c r="K112" s="44">
        <f>IFERROR(_xll.qlIndexFixing(Index3M,H112,TRUE,_xll.ohTrigger(RecalcTrigger,Trigger3M)),NA())</f>
        <v>-4.7196296523921433E-4</v>
      </c>
      <c r="L112" s="44">
        <f>IFERROR(_xll.qlIndexFixing(Index6M,$H112,TRUE,_xll.ohTrigger(RecalcTrigger,Trigger6M)),NA())</f>
        <v>2.9966061884801633E-4</v>
      </c>
      <c r="M112" s="186">
        <f>IFERROR(_xll.qlIndexFixing(Index1Y,$H112,TRUE,_xll.ohTrigger(RecalcTrigger,Trigger1Y)),NA())</f>
        <v>1.6133090792528628E-3</v>
      </c>
      <c r="N112" s="185">
        <f>IFERROR(_xll.qlIndexFixing(ONIndex1M,I112,TRUE,_xll.ohTrigger(RecalcTrigger,Trigger1M)),NA())</f>
        <v>-1.172659187353986E-3</v>
      </c>
      <c r="O112" s="44">
        <f>IFERROR(_xll.qlIndexFixing(ONIndex3M,I112,TRUE,_xll.ohTrigger(RecalcTrigger,Trigger3M)),NA())</f>
        <v>-4.6675732630951927E-4</v>
      </c>
      <c r="P112" s="44">
        <f>IFERROR(_xll.qlIndexFixing(ONIndex6M,I112,TRUE,_xll.ohTrigger(RecalcTrigger,Trigger6M)),NA())</f>
        <v>3.4679299120377038E-4</v>
      </c>
      <c r="Q112" s="186">
        <f>IFERROR(_xll.qlIndexFixing(ONIndex1Y,I112,TRUE,_xll.ohTrigger(RecalcTrigger,Trigger1Y)),NA())</f>
        <v>1.5050075594569279E-3</v>
      </c>
    </row>
    <row r="113" spans="2:17" x14ac:dyDescent="0.2">
      <c r="B113" s="39" t="s">
        <v>17</v>
      </c>
      <c r="D113" s="42">
        <f>_xll.qlCalendarAdvance(Calendar,$D112,B113,"f",FALSE)</f>
        <v>42424</v>
      </c>
      <c r="E113" s="180">
        <f>_xll.qlInterestRateIndexValueDate(IndexON,D113)</f>
        <v>42424</v>
      </c>
      <c r="F113" s="196">
        <f>IFERROR(_xll.qlIndexFixing(IndexON,D113,TRUE,_xll.ohTrigger(RecalcTrigger,TriggerON)),NA())</f>
        <v>-1.5543260371986278E-3</v>
      </c>
      <c r="H113" s="42">
        <f>_xll.qlCalendarAdvance(Calendar,$H112,B113,"f",FALSE)</f>
        <v>42424</v>
      </c>
      <c r="I113" s="180">
        <f>_xll.qlInterestRateIndexValueDate(Index1M,$H113)</f>
        <v>42426</v>
      </c>
      <c r="J113" s="185">
        <f>IFERROR(_xll.qlIndexFixing(Index1M,$H113,TRUE,_xll.ohTrigger(RecalcTrigger,Trigger1M)),NA())</f>
        <v>-1.1903610036330392E-3</v>
      </c>
      <c r="K113" s="44">
        <f>IFERROR(_xll.qlIndexFixing(Index3M,H113,TRUE,_xll.ohTrigger(RecalcTrigger,Trigger3M)),NA())</f>
        <v>-4.7210053695057042E-4</v>
      </c>
      <c r="L113" s="44">
        <f>IFERROR(_xll.qlIndexFixing(Index6M,$H113,TRUE,_xll.ohTrigger(RecalcTrigger,Trigger6M)),NA())</f>
        <v>2.9934183914252652E-4</v>
      </c>
      <c r="M113" s="186">
        <f>IFERROR(_xll.qlIndexFixing(Index1Y,$H113,TRUE,_xll.ohTrigger(RecalcTrigger,Trigger1Y)),NA())</f>
        <v>1.6135865080760025E-3</v>
      </c>
      <c r="N113" s="185">
        <f>IFERROR(_xll.qlIndexFixing(ONIndex1M,I113,TRUE,_xll.ohTrigger(RecalcTrigger,Trigger1M)),NA())</f>
        <v>-1.1727453197352133E-3</v>
      </c>
      <c r="O113" s="44">
        <f>IFERROR(_xll.qlIndexFixing(ONIndex3M,I113,TRUE,_xll.ohTrigger(RecalcTrigger,Trigger3M)),NA())</f>
        <v>-4.6689473871097675E-4</v>
      </c>
      <c r="P113" s="44">
        <f>IFERROR(_xll.qlIndexFixing(ONIndex6M,I113,TRUE,_xll.ohTrigger(RecalcTrigger,Trigger6M)),NA())</f>
        <v>3.4855237823983032E-4</v>
      </c>
      <c r="Q113" s="186">
        <f>IFERROR(_xll.qlIndexFixing(ONIndex1Y,I113,TRUE,_xll.ohTrigger(RecalcTrigger,Trigger1Y)),NA())</f>
        <v>1.5040595698501136E-3</v>
      </c>
    </row>
    <row r="114" spans="2:17" x14ac:dyDescent="0.2">
      <c r="B114" s="39" t="s">
        <v>17</v>
      </c>
      <c r="D114" s="42">
        <f>_xll.qlCalendarAdvance(Calendar,$D113,B114,"f",FALSE)</f>
        <v>42425</v>
      </c>
      <c r="E114" s="180">
        <f>_xll.qlInterestRateIndexValueDate(IndexON,D114)</f>
        <v>42425</v>
      </c>
      <c r="F114" s="196">
        <f>IFERROR(_xll.qlIndexFixing(IndexON,D114,TRUE,_xll.ohTrigger(RecalcTrigger,TriggerON)),NA())</f>
        <v>-1.5538762891198488E-3</v>
      </c>
      <c r="H114" s="42">
        <f>_xll.qlCalendarAdvance(Calendar,$H113,B114,"f",FALSE)</f>
        <v>42425</v>
      </c>
      <c r="I114" s="180">
        <f>_xll.qlInterestRateIndexValueDate(Index1M,$H114)</f>
        <v>42429</v>
      </c>
      <c r="J114" s="185">
        <f>IFERROR(_xll.qlIndexFixing(Index1M,$H114,TRUE,_xll.ohTrigger(RecalcTrigger,Trigger1M)),NA())</f>
        <v>-1.1950141792464507E-3</v>
      </c>
      <c r="K114" s="44">
        <f>IFERROR(_xll.qlIndexFixing(Index3M,H114,TRUE,_xll.ohTrigger(RecalcTrigger,Trigger3M)),NA())</f>
        <v>-4.7266643629301946E-4</v>
      </c>
      <c r="L114" s="44">
        <f>IFERROR(_xll.qlIndexFixing(Index6M,$H114,TRUE,_xll.ohTrigger(RecalcTrigger,Trigger6M)),NA())</f>
        <v>2.9859505031016236E-4</v>
      </c>
      <c r="M114" s="186">
        <f>IFERROR(_xll.qlIndexFixing(Index1Y,$H114,TRUE,_xll.ohTrigger(RecalcTrigger,Trigger1Y)),NA())</f>
        <v>1.6154603328405444E-3</v>
      </c>
      <c r="N114" s="185">
        <f>IFERROR(_xll.qlIndexFixing(ONIndex1M,I114,TRUE,_xll.ohTrigger(RecalcTrigger,Trigger1M)),NA())</f>
        <v>-1.1729567886575865E-3</v>
      </c>
      <c r="O114" s="44">
        <f>IFERROR(_xll.qlIndexFixing(ONIndex3M,I114,TRUE,_xll.ohTrigger(RecalcTrigger,Trigger3M)),NA())</f>
        <v>-4.6703375570888994E-4</v>
      </c>
      <c r="P114" s="44">
        <f>IFERROR(_xll.qlIndexFixing(ONIndex6M,I114,TRUE,_xll.ohTrigger(RecalcTrigger,Trigger6M)),NA())</f>
        <v>3.5010646230126952E-4</v>
      </c>
      <c r="Q114" s="186">
        <f>IFERROR(_xll.qlIndexFixing(ONIndex1Y,I114,TRUE,_xll.ohTrigger(RecalcTrigger,Trigger1Y)),NA())</f>
        <v>1.5031339012683276E-3</v>
      </c>
    </row>
    <row r="115" spans="2:17" x14ac:dyDescent="0.2">
      <c r="B115" s="39" t="s">
        <v>17</v>
      </c>
      <c r="D115" s="42">
        <f>_xll.qlCalendarAdvance(Calendar,$D114,B115,"f",FALSE)</f>
        <v>42426</v>
      </c>
      <c r="E115" s="180">
        <f>_xll.qlInterestRateIndexValueDate(IndexON,D115)</f>
        <v>42426</v>
      </c>
      <c r="F115" s="196">
        <f>IFERROR(_xll.qlIndexFixing(IndexON,D115,TRUE,_xll.ohTrigger(RecalcTrigger,TriggerON)),NA())</f>
        <v>-1.5534733146127522E-3</v>
      </c>
      <c r="H115" s="42">
        <f>_xll.qlCalendarAdvance(Calendar,$H114,B115,"f",FALSE)</f>
        <v>42426</v>
      </c>
      <c r="I115" s="180">
        <f>_xll.qlInterestRateIndexValueDate(Index1M,$H115)</f>
        <v>42430</v>
      </c>
      <c r="J115" s="185">
        <f>IFERROR(_xll.qlIndexFixing(Index1M,$H115,TRUE,_xll.ohTrigger(RecalcTrigger,Trigger1M)),NA())</f>
        <v>-1.1972323415970227E-3</v>
      </c>
      <c r="K115" s="44">
        <f>IFERROR(_xll.qlIndexFixing(Index3M,H115,TRUE,_xll.ohTrigger(RecalcTrigger,Trigger3M)),NA())</f>
        <v>-4.7280756470588855E-4</v>
      </c>
      <c r="L115" s="44">
        <f>IFERROR(_xll.qlIndexFixing(Index6M,$H115,TRUE,_xll.ohTrigger(RecalcTrigger,Trigger6M)),NA())</f>
        <v>2.984189403083634E-4</v>
      </c>
      <c r="M115" s="186">
        <f>IFERROR(_xll.qlIndexFixing(Index1Y,$H115,TRUE,_xll.ohTrigger(RecalcTrigger,Trigger1Y)),NA())</f>
        <v>1.6167722870090808E-3</v>
      </c>
      <c r="N115" s="185">
        <f>IFERROR(_xll.qlIndexFixing(ONIndex1M,I115,TRUE,_xll.ohTrigger(RecalcTrigger,Trigger1M)),NA())</f>
        <v>-1.1732969649447256E-3</v>
      </c>
      <c r="O115" s="44">
        <f>IFERROR(_xll.qlIndexFixing(ONIndex3M,I115,TRUE,_xll.ohTrigger(RecalcTrigger,Trigger3M)),NA())</f>
        <v>-4.6717436843035642E-4</v>
      </c>
      <c r="P115" s="44">
        <f>IFERROR(_xll.qlIndexFixing(ONIndex6M,I115,TRUE,_xll.ohTrigger(RecalcTrigger,Trigger6M)),NA())</f>
        <v>3.5145524346802404E-4</v>
      </c>
      <c r="Q115" s="186">
        <f>IFERROR(_xll.qlIndexFixing(ONIndex1Y,I115,TRUE,_xll.ohTrigger(RecalcTrigger,Trigger1Y)),NA())</f>
        <v>1.5022311683399181E-3</v>
      </c>
    </row>
    <row r="116" spans="2:17" x14ac:dyDescent="0.2">
      <c r="B116" s="39" t="s">
        <v>17</v>
      </c>
      <c r="D116" s="42">
        <f>_xll.qlCalendarAdvance(Calendar,$D115,B116,"f",FALSE)</f>
        <v>42429</v>
      </c>
      <c r="E116" s="180">
        <f>_xll.qlInterestRateIndexValueDate(IndexON,D116)</f>
        <v>42429</v>
      </c>
      <c r="F116" s="196">
        <f>IFERROR(_xll.qlIndexFixing(IndexON,D116,TRUE,_xll.ohTrigger(RecalcTrigger,TriggerON)),NA())</f>
        <v>-1.5536092950130254E-3</v>
      </c>
      <c r="H116" s="42">
        <f>_xll.qlCalendarAdvance(Calendar,$H115,B116,"f",FALSE)</f>
        <v>42429</v>
      </c>
      <c r="I116" s="180">
        <f>_xll.qlInterestRateIndexValueDate(Index1M,$H116)</f>
        <v>42431</v>
      </c>
      <c r="J116" s="185">
        <f>IFERROR(_xll.qlIndexFixing(Index1M,$H116,TRUE,_xll.ohTrigger(RecalcTrigger,Trigger1M)),NA())</f>
        <v>-1.2025929331463657E-3</v>
      </c>
      <c r="K116" s="44">
        <f>IFERROR(_xll.qlIndexFixing(Index3M,H116,TRUE,_xll.ohTrigger(RecalcTrigger,Trigger3M)),NA())</f>
        <v>-4.7294931835340436E-4</v>
      </c>
      <c r="L116" s="44">
        <f>IFERROR(_xll.qlIndexFixing(Index6M,$H116,TRUE,_xll.ohTrigger(RecalcTrigger,Trigger6M)),NA())</f>
        <v>2.9826061905703703E-4</v>
      </c>
      <c r="M116" s="186">
        <f>IFERROR(_xll.qlIndexFixing(Index1Y,$H116,TRUE,_xll.ohTrigger(RecalcTrigger,Trigger1Y)),NA())</f>
        <v>1.6180908604261092E-3</v>
      </c>
      <c r="N116" s="185">
        <f>IFERROR(_xll.qlIndexFixing(ONIndex1M,I116,TRUE,_xll.ohTrigger(RecalcTrigger,Trigger1M)),NA())</f>
        <v>-1.1744193635987443E-3</v>
      </c>
      <c r="O116" s="44">
        <f>IFERROR(_xll.qlIndexFixing(ONIndex3M,I116,TRUE,_xll.ohTrigger(RecalcTrigger,Trigger3M)),NA())</f>
        <v>-4.6746025906152511E-4</v>
      </c>
      <c r="P116" s="44">
        <f>IFERROR(_xll.qlIndexFixing(ONIndex6M,I116,TRUE,_xll.ohTrigger(RecalcTrigger,Trigger6M)),NA())</f>
        <v>3.5346880928877056E-4</v>
      </c>
      <c r="Q116" s="186">
        <f>IFERROR(_xll.qlIndexFixing(ONIndex1Y,I116,TRUE,_xll.ohTrigger(RecalcTrigger,Trigger1Y)),NA())</f>
        <v>1.5005114817068232E-3</v>
      </c>
    </row>
    <row r="117" spans="2:17" x14ac:dyDescent="0.2">
      <c r="B117" s="39" t="s">
        <v>17</v>
      </c>
      <c r="D117" s="42">
        <f>_xll.qlCalendarAdvance(Calendar,$D116,B117,"f",FALSE)</f>
        <v>42430</v>
      </c>
      <c r="E117" s="180">
        <f>_xll.qlInterestRateIndexValueDate(IndexON,D117)</f>
        <v>42430</v>
      </c>
      <c r="F117" s="196">
        <f>IFERROR(_xll.qlIndexFixing(IndexON,D117,TRUE,_xll.ohTrigger(RecalcTrigger,TriggerON)),NA())</f>
        <v>-1.5539478687021102E-3</v>
      </c>
      <c r="H117" s="42">
        <f>_xll.qlCalendarAdvance(Calendar,$H116,B117,"f",FALSE)</f>
        <v>42430</v>
      </c>
      <c r="I117" s="180">
        <f>_xll.qlInterestRateIndexValueDate(Index1M,$H117)</f>
        <v>42432</v>
      </c>
      <c r="J117" s="185">
        <f>IFERROR(_xll.qlIndexFixing(Index1M,$H117,TRUE,_xll.ohTrigger(RecalcTrigger,Trigger1M)),NA())</f>
        <v>-1.203522983996147E-3</v>
      </c>
      <c r="K117" s="44">
        <f>IFERROR(_xll.qlIndexFixing(Index3M,H117,TRUE,_xll.ohTrigger(RecalcTrigger,Trigger3M)),NA())</f>
        <v>-4.7309169749362121E-4</v>
      </c>
      <c r="L117" s="44">
        <f>IFERROR(_xll.qlIndexFixing(Index6M,$H117,TRUE,_xll.ohTrigger(RecalcTrigger,Trigger6M)),NA())</f>
        <v>2.9847455404402763E-4</v>
      </c>
      <c r="M117" s="186">
        <f>IFERROR(_xll.qlIndexFixing(Index1Y,$H117,TRUE,_xll.ohTrigger(RecalcTrigger,Trigger1Y)),NA())</f>
        <v>1.6194166416470255E-3</v>
      </c>
      <c r="N117" s="185">
        <f>IFERROR(_xll.qlIndexFixing(ONIndex1M,I117,TRUE,_xll.ohTrigger(RecalcTrigger,Trigger1M)),NA())</f>
        <v>-1.1760121557369274E-3</v>
      </c>
      <c r="O117" s="44">
        <f>IFERROR(_xll.qlIndexFixing(ONIndex3M,I117,TRUE,_xll.ohTrigger(RecalcTrigger,Trigger3M)),NA())</f>
        <v>-4.6775258962128419E-4</v>
      </c>
      <c r="P117" s="44">
        <f>IFERROR(_xll.qlIndexFixing(ONIndex6M,I117,TRUE,_xll.ohTrigger(RecalcTrigger,Trigger6M)),NA())</f>
        <v>3.5479733758947418E-4</v>
      </c>
      <c r="Q117" s="186">
        <f>IFERROR(_xll.qlIndexFixing(ONIndex1Y,I117,TRUE,_xll.ohTrigger(RecalcTrigger,Trigger1Y)),NA())</f>
        <v>1.4988618846079049E-3</v>
      </c>
    </row>
    <row r="118" spans="2:17" x14ac:dyDescent="0.2">
      <c r="B118" s="39" t="s">
        <v>17</v>
      </c>
      <c r="D118" s="42">
        <f>_xll.qlCalendarAdvance(Calendar,$D117,B118,"f",FALSE)</f>
        <v>42431</v>
      </c>
      <c r="E118" s="180">
        <f>_xll.qlInterestRateIndexValueDate(IndexON,D118)</f>
        <v>42431</v>
      </c>
      <c r="F118" s="196">
        <f>IFERROR(_xll.qlIndexFixing(IndexON,D118,TRUE,_xll.ohTrigger(RecalcTrigger,TriggerON)),NA())</f>
        <v>-1.5544575003989536E-3</v>
      </c>
      <c r="H118" s="42">
        <f>_xll.qlCalendarAdvance(Calendar,$H117,B118,"f",FALSE)</f>
        <v>42431</v>
      </c>
      <c r="I118" s="180">
        <f>_xll.qlInterestRateIndexValueDate(Index1M,$H118)</f>
        <v>42433</v>
      </c>
      <c r="J118" s="185">
        <f>IFERROR(_xll.qlIndexFixing(Index1M,$H118,TRUE,_xll.ohTrigger(RecalcTrigger,Trigger1M)),NA())</f>
        <v>-1.2045019425311492E-3</v>
      </c>
      <c r="K118" s="44">
        <f>IFERROR(_xll.qlIndexFixing(Index3M,H118,TRUE,_xll.ohTrigger(RecalcTrigger,Trigger3M)),NA())</f>
        <v>-4.7339086977256036E-4</v>
      </c>
      <c r="L118" s="44">
        <f>IFERROR(_xll.qlIndexFixing(Index6M,$H118,TRUE,_xll.ohTrigger(RecalcTrigger,Trigger6M)),NA())</f>
        <v>2.9818788082876214E-4</v>
      </c>
      <c r="M118" s="186">
        <f>IFERROR(_xll.qlIndexFixing(Index1Y,$H118,TRUE,_xll.ohTrigger(RecalcTrigger,Trigger1Y)),NA())</f>
        <v>1.622788970106985E-3</v>
      </c>
      <c r="N118" s="185">
        <f>IFERROR(_xll.qlIndexFixing(ONIndex1M,I118,TRUE,_xll.ohTrigger(RecalcTrigger,Trigger1M)),NA())</f>
        <v>-1.1770464281246618E-3</v>
      </c>
      <c r="O118" s="44">
        <f>IFERROR(_xll.qlIndexFixing(ONIndex3M,I118,TRUE,_xll.ohTrigger(RecalcTrigger,Trigger3M)),NA())</f>
        <v>-4.6790104115235209E-4</v>
      </c>
      <c r="P118" s="44">
        <f>IFERROR(_xll.qlIndexFixing(ONIndex6M,I118,TRUE,_xll.ohTrigger(RecalcTrigger,Trigger6M)),NA())</f>
        <v>3.5511960364331685E-4</v>
      </c>
      <c r="Q118" s="186">
        <f>IFERROR(_xll.qlIndexFixing(ONIndex1Y,I118,TRUE,_xll.ohTrigger(RecalcTrigger,Trigger1Y)),NA())</f>
        <v>1.4980830485722407E-3</v>
      </c>
    </row>
    <row r="119" spans="2:17" x14ac:dyDescent="0.2">
      <c r="B119" s="39" t="s">
        <v>17</v>
      </c>
      <c r="D119" s="42">
        <f>_xll.qlCalendarAdvance(Calendar,$D118,B119,"f",FALSE)</f>
        <v>42432</v>
      </c>
      <c r="E119" s="180">
        <f>_xll.qlInterestRateIndexValueDate(IndexON,D119)</f>
        <v>42432</v>
      </c>
      <c r="F119" s="196">
        <f>IFERROR(_xll.qlIndexFixing(IndexON,D119,TRUE,_xll.ohTrigger(RecalcTrigger,TriggerON)),NA())</f>
        <v>-1.5551426545323821E-3</v>
      </c>
      <c r="H119" s="42">
        <f>_xll.qlCalendarAdvance(Calendar,$H118,B119,"f",FALSE)</f>
        <v>42432</v>
      </c>
      <c r="I119" s="180">
        <f>_xll.qlInterestRateIndexValueDate(Index1M,$H119)</f>
        <v>42436</v>
      </c>
      <c r="J119" s="185">
        <f>IFERROR(_xll.qlIndexFixing(Index1M,$H119,TRUE,_xll.ohTrigger(RecalcTrigger,Trigger1M)),NA())</f>
        <v>-1.2125611282834492E-3</v>
      </c>
      <c r="K119" s="44">
        <f>IFERROR(_xll.qlIndexFixing(Index3M,H119,TRUE,_xll.ohTrigger(RecalcTrigger,Trigger3M)),NA())</f>
        <v>-4.7366748053008804E-4</v>
      </c>
      <c r="L119" s="44">
        <f>IFERROR(_xll.qlIndexFixing(Index6M,$H119,TRUE,_xll.ohTrigger(RecalcTrigger,Trigger6M)),NA())</f>
        <v>2.9773405964400834E-4</v>
      </c>
      <c r="M119" s="186">
        <f>IFERROR(_xll.qlIndexFixing(Index1Y,$H119,TRUE,_xll.ohTrigger(RecalcTrigger,Trigger1Y)),NA())</f>
        <v>1.6248037296967539E-3</v>
      </c>
      <c r="N119" s="185">
        <f>IFERROR(_xll.qlIndexFixing(ONIndex1M,I119,TRUE,_xll.ohTrigger(RecalcTrigger,Trigger1M)),NA())</f>
        <v>-1.1782296316598107E-3</v>
      </c>
      <c r="O119" s="44">
        <f>IFERROR(_xll.qlIndexFixing(ONIndex3M,I119,TRUE,_xll.ohTrigger(RecalcTrigger,Trigger3M)),NA())</f>
        <v>-4.6805103273150905E-4</v>
      </c>
      <c r="P119" s="44">
        <f>IFERROR(_xll.qlIndexFixing(ONIndex6M,I119,TRUE,_xll.ohTrigger(RecalcTrigger,Trigger6M)),NA())</f>
        <v>3.5523656664260272E-4</v>
      </c>
      <c r="Q119" s="186">
        <f>IFERROR(_xll.qlIndexFixing(ONIndex1Y,I119,TRUE,_xll.ohTrigger(RecalcTrigger,Trigger1Y)),NA())</f>
        <v>1.4973308358001702E-3</v>
      </c>
    </row>
    <row r="120" spans="2:17" x14ac:dyDescent="0.2">
      <c r="B120" s="39" t="s">
        <v>17</v>
      </c>
      <c r="D120" s="42">
        <f>_xll.qlCalendarAdvance(Calendar,$D119,B120,"f",FALSE)</f>
        <v>42433</v>
      </c>
      <c r="E120" s="180">
        <f>_xll.qlInterestRateIndexValueDate(IndexON,D120)</f>
        <v>42433</v>
      </c>
      <c r="F120" s="196">
        <f>IFERROR(_xll.qlIndexFixing(IndexON,D120,TRUE,_xll.ohTrigger(RecalcTrigger,TriggerON)),NA())</f>
        <v>-1.5571136254255435E-3</v>
      </c>
      <c r="H120" s="42">
        <f>_xll.qlCalendarAdvance(Calendar,$H119,B120,"f",FALSE)</f>
        <v>42433</v>
      </c>
      <c r="I120" s="180">
        <f>_xll.qlInterestRateIndexValueDate(Index1M,$H120)</f>
        <v>42437</v>
      </c>
      <c r="J120" s="185">
        <f>IFERROR(_xll.qlIndexFixing(Index1M,$H120,TRUE,_xll.ohTrigger(RecalcTrigger,Trigger1M)),NA())</f>
        <v>-1.2153917796689953E-3</v>
      </c>
      <c r="K120" s="44">
        <f>IFERROR(_xll.qlIndexFixing(Index3M,H120,TRUE,_xll.ohTrigger(RecalcTrigger,Trigger3M)),NA())</f>
        <v>-4.7381299740342173E-4</v>
      </c>
      <c r="L120" s="44">
        <f>IFERROR(_xll.qlIndexFixing(Index6M,$H120,TRUE,_xll.ohTrigger(RecalcTrigger,Trigger6M)),NA())</f>
        <v>2.9768140025498508E-4</v>
      </c>
      <c r="M120" s="186">
        <f>IFERROR(_xll.qlIndexFixing(Index1Y,$H120,TRUE,_xll.ohTrigger(RecalcTrigger,Trigger1Y)),NA())</f>
        <v>1.6261744922875319E-3</v>
      </c>
      <c r="N120" s="185">
        <f>IFERROR(_xll.qlIndexFixing(ONIndex1M,I120,TRUE,_xll.ohTrigger(RecalcTrigger,Trigger1M)),NA())</f>
        <v>-1.1795651371659943E-3</v>
      </c>
      <c r="O120" s="44">
        <f>IFERROR(_xll.qlIndexFixing(ONIndex3M,I120,TRUE,_xll.ohTrigger(RecalcTrigger,Trigger3M)),NA())</f>
        <v>-4.6820255496626828E-4</v>
      </c>
      <c r="P120" s="44">
        <f>IFERROR(_xll.qlIndexFixing(ONIndex6M,I120,TRUE,_xll.ohTrigger(RecalcTrigger,Trigger6M)),NA())</f>
        <v>3.5514822658733181E-4</v>
      </c>
      <c r="Q120" s="186">
        <f>IFERROR(_xll.qlIndexFixing(ONIndex1Y,I120,TRUE,_xll.ohTrigger(RecalcTrigger,Trigger1Y)),NA())</f>
        <v>1.4966058606002974E-3</v>
      </c>
    </row>
    <row r="121" spans="2:17" x14ac:dyDescent="0.2">
      <c r="B121" s="39" t="s">
        <v>17</v>
      </c>
      <c r="D121" s="42">
        <f>_xll.qlCalendarAdvance(Calendar,$D120,B121,"f",FALSE)</f>
        <v>42436</v>
      </c>
      <c r="E121" s="180">
        <f>_xll.qlInterestRateIndexValueDate(IndexON,D121)</f>
        <v>42436</v>
      </c>
      <c r="F121" s="196">
        <f>IFERROR(_xll.qlIndexFixing(IndexON,D121,TRUE,_xll.ohTrigger(RecalcTrigger,TriggerON)),NA())</f>
        <v>-1.559727786806242E-3</v>
      </c>
      <c r="H121" s="42">
        <f>_xll.qlCalendarAdvance(Calendar,$H120,B121,"f",FALSE)</f>
        <v>42436</v>
      </c>
      <c r="I121" s="180">
        <f>_xll.qlInterestRateIndexValueDate(Index1M,$H121)</f>
        <v>42438</v>
      </c>
      <c r="J121" s="185">
        <f>IFERROR(_xll.qlIndexFixing(Index1M,$H121,TRUE,_xll.ohTrigger(RecalcTrigger,Trigger1M)),NA())</f>
        <v>-1.2214624812667552E-3</v>
      </c>
      <c r="K121" s="44">
        <f>IFERROR(_xll.qlIndexFixing(Index3M,H121,TRUE,_xll.ohTrigger(RecalcTrigger,Trigger3M)),NA())</f>
        <v>-4.7395914516644379E-4</v>
      </c>
      <c r="L121" s="44">
        <f>IFERROR(_xll.qlIndexFixing(Index6M,$H121,TRUE,_xll.ohTrigger(RecalcTrigger,Trigger6M)),NA())</f>
        <v>2.9764617274060127E-4</v>
      </c>
      <c r="M121" s="186">
        <f>IFERROR(_xll.qlIndexFixing(Index1Y,$H121,TRUE,_xll.ohTrigger(RecalcTrigger,Trigger1Y)),NA())</f>
        <v>1.6275560624267004E-3</v>
      </c>
      <c r="N121" s="185">
        <f>IFERROR(_xll.qlIndexFixing(ONIndex1M,I121,TRUE,_xll.ohTrigger(RecalcTrigger,Trigger1M)),NA())</f>
        <v>-1.1827567882427559E-3</v>
      </c>
      <c r="O121" s="44">
        <f>IFERROR(_xll.qlIndexFixing(ONIndex3M,I121,TRUE,_xll.ohTrigger(RecalcTrigger,Trigger3M)),NA())</f>
        <v>-4.6851004562586951E-4</v>
      </c>
      <c r="P121" s="44">
        <f>IFERROR(_xll.qlIndexFixing(ONIndex6M,I121,TRUE,_xll.ohTrigger(RecalcTrigger,Trigger6M)),NA())</f>
        <v>3.5428755177591142E-4</v>
      </c>
      <c r="Q121" s="186">
        <f>IFERROR(_xll.qlIndexFixing(ONIndex1Y,I121,TRUE,_xll.ohTrigger(RecalcTrigger,Trigger1Y)),NA())</f>
        <v>1.4952559862280168E-3</v>
      </c>
    </row>
    <row r="122" spans="2:17" x14ac:dyDescent="0.2">
      <c r="B122" s="39" t="s">
        <v>17</v>
      </c>
      <c r="D122" s="42">
        <f>_xll.qlCalendarAdvance(Calendar,$D121,B122,"f",FALSE)</f>
        <v>42437</v>
      </c>
      <c r="E122" s="180">
        <f>_xll.qlInterestRateIndexValueDate(IndexON,D122)</f>
        <v>42437</v>
      </c>
      <c r="F122" s="196">
        <f>IFERROR(_xll.qlIndexFixing(IndexON,D122,TRUE,_xll.ohTrigger(RecalcTrigger,TriggerON)),NA())</f>
        <v>-1.561357521473461E-3</v>
      </c>
      <c r="H122" s="42">
        <f>_xll.qlCalendarAdvance(Calendar,$H121,B122,"f",FALSE)</f>
        <v>42437</v>
      </c>
      <c r="I122" s="180">
        <f>_xll.qlInterestRateIndexValueDate(Index1M,$H122)</f>
        <v>42439</v>
      </c>
      <c r="J122" s="185">
        <f>IFERROR(_xll.qlIndexFixing(Index1M,$H122,TRUE,_xll.ohTrigger(RecalcTrigger,Trigger1M)),NA())</f>
        <v>-1.2228175099268657E-3</v>
      </c>
      <c r="K122" s="44">
        <f>IFERROR(_xll.qlIndexFixing(Index3M,H122,TRUE,_xll.ohTrigger(RecalcTrigger,Trigger3M)),NA())</f>
        <v>-4.7410592535966097E-4</v>
      </c>
      <c r="L122" s="44">
        <f>IFERROR(_xll.qlIndexFixing(Index6M,$H122,TRUE,_xll.ohTrigger(RecalcTrigger,Trigger6M)),NA())</f>
        <v>2.9826189438382364E-4</v>
      </c>
      <c r="M122" s="186">
        <f>IFERROR(_xll.qlIndexFixing(Index1Y,$H122,TRUE,_xll.ohTrigger(RecalcTrigger,Trigger1Y)),NA())</f>
        <v>1.6289490514739893E-3</v>
      </c>
      <c r="N122" s="185">
        <f>IFERROR(_xll.qlIndexFixing(ONIndex1M,I122,TRUE,_xll.ohTrigger(RecalcTrigger,Trigger1M)),NA())</f>
        <v>-1.1864975904574138E-3</v>
      </c>
      <c r="O122" s="44">
        <f>IFERROR(_xll.qlIndexFixing(ONIndex3M,I122,TRUE,_xll.ohTrigger(RecalcTrigger,Trigger3M)),NA())</f>
        <v>-4.6882376540935411E-4</v>
      </c>
      <c r="P122" s="44">
        <f>IFERROR(_xll.qlIndexFixing(ONIndex6M,I122,TRUE,_xll.ohTrigger(RecalcTrigger,Trigger6M)),NA())</f>
        <v>3.5274183622036048E-4</v>
      </c>
      <c r="Q122" s="186">
        <f>IFERROR(_xll.qlIndexFixing(ONIndex1Y,I122,TRUE,_xll.ohTrigger(RecalcTrigger,Trigger1Y)),NA())</f>
        <v>1.4939906292088523E-3</v>
      </c>
    </row>
    <row r="123" spans="2:17" x14ac:dyDescent="0.2">
      <c r="B123" s="39" t="s">
        <v>17</v>
      </c>
      <c r="D123" s="42">
        <f>_xll.qlCalendarAdvance(Calendar,$D122,B123,"f",FALSE)</f>
        <v>42438</v>
      </c>
      <c r="E123" s="180">
        <f>_xll.qlInterestRateIndexValueDate(IndexON,D123)</f>
        <v>42438</v>
      </c>
      <c r="F123" s="196">
        <f>IFERROR(_xll.qlIndexFixing(IndexON,D123,TRUE,_xll.ohTrigger(RecalcTrigger,TriggerON)),NA())</f>
        <v>-1.5631895659495854E-3</v>
      </c>
      <c r="H123" s="42">
        <f>_xll.qlCalendarAdvance(Calendar,$H122,B123,"f",FALSE)</f>
        <v>42438</v>
      </c>
      <c r="I123" s="180">
        <f>_xll.qlInterestRateIndexValueDate(Index1M,$H123)</f>
        <v>42440</v>
      </c>
      <c r="J123" s="185">
        <f>IFERROR(_xll.qlIndexFixing(Index1M,$H123,TRUE,_xll.ohTrigger(RecalcTrigger,Trigger1M)),NA())</f>
        <v>-1.2242167589892087E-3</v>
      </c>
      <c r="K123" s="44">
        <f>IFERROR(_xll.qlIndexFixing(Index3M,H123,TRUE,_xll.ohTrigger(RecalcTrigger,Trigger3M)),NA())</f>
        <v>-4.7441871030482093E-4</v>
      </c>
      <c r="L123" s="44">
        <f>IFERROR(_xll.qlIndexFixing(Index6M,$H123,TRUE,_xll.ohTrigger(RecalcTrigger,Trigger6M)),NA())</f>
        <v>2.9795410675795801E-4</v>
      </c>
      <c r="M123" s="186">
        <f>IFERROR(_xll.qlIndexFixing(Index1Y,$H123,TRUE,_xll.ohTrigger(RecalcTrigger,Trigger1Y)),NA())</f>
        <v>1.6324661895123075E-3</v>
      </c>
      <c r="N123" s="185">
        <f>IFERROR(_xll.qlIndexFixing(ONIndex1M,I123,TRUE,_xll.ohTrigger(RecalcTrigger,Trigger1M)),NA())</f>
        <v>-1.1886451649756324E-3</v>
      </c>
      <c r="O123" s="44">
        <f>IFERROR(_xll.qlIndexFixing(ONIndex3M,I123,TRUE,_xll.ohTrigger(RecalcTrigger,Trigger3M)),NA())</f>
        <v>-4.6898280207319232E-4</v>
      </c>
      <c r="P123" s="44">
        <f>IFERROR(_xll.qlIndexFixing(ONIndex6M,I123,TRUE,_xll.ohTrigger(RecalcTrigger,Trigger6M)),NA())</f>
        <v>3.5162698113211377E-4</v>
      </c>
      <c r="Q123" s="186">
        <f>IFERROR(_xll.qlIndexFixing(ONIndex1Y,I123,TRUE,_xll.ohTrigger(RecalcTrigger,Trigger1Y)),NA())</f>
        <v>1.4934110615349994E-3</v>
      </c>
    </row>
    <row r="124" spans="2:17" x14ac:dyDescent="0.2">
      <c r="B124" s="39" t="s">
        <v>17</v>
      </c>
      <c r="D124" s="42">
        <f>_xll.qlCalendarAdvance(Calendar,$D123,B124,"f",FALSE)</f>
        <v>42439</v>
      </c>
      <c r="E124" s="180">
        <f>_xll.qlInterestRateIndexValueDate(IndexON,D124)</f>
        <v>42439</v>
      </c>
      <c r="F124" s="196">
        <f>IFERROR(_xll.qlIndexFixing(IndexON,D124,TRUE,_xll.ohTrigger(RecalcTrigger,TriggerON)),NA())</f>
        <v>-1.5652283844636017E-3</v>
      </c>
      <c r="H124" s="42">
        <f>_xll.qlCalendarAdvance(Calendar,$H123,B124,"f",FALSE)</f>
        <v>42439</v>
      </c>
      <c r="I124" s="180">
        <f>_xll.qlInterestRateIndexValueDate(Index1M,$H124)</f>
        <v>42443</v>
      </c>
      <c r="J124" s="185">
        <f>IFERROR(_xll.qlIndexFixing(Index1M,$H124,TRUE,_xll.ohTrigger(RecalcTrigger,Trigger1M)),NA())</f>
        <v>-1.2333824785867057E-3</v>
      </c>
      <c r="K124" s="44">
        <f>IFERROR(_xll.qlIndexFixing(Index3M,H124,TRUE,_xll.ohTrigger(RecalcTrigger,Trigger3M)),NA())</f>
        <v>-4.74699407753325E-4</v>
      </c>
      <c r="L124" s="44">
        <f>IFERROR(_xll.qlIndexFixing(Index6M,$H124,TRUE,_xll.ohTrigger(RecalcTrigger,Trigger6M)),NA())</f>
        <v>2.9772972899773197E-4</v>
      </c>
      <c r="M124" s="186">
        <f>IFERROR(_xll.qlIndexFixing(Index1Y,$H124,TRUE,_xll.ohTrigger(RecalcTrigger,Trigger1Y)),NA())</f>
        <v>1.6346475379805465E-3</v>
      </c>
      <c r="N124" s="185">
        <f>IFERROR(_xll.qlIndexFixing(ONIndex1M,I124,TRUE,_xll.ohTrigger(RecalcTrigger,Trigger1M)),NA())</f>
        <v>-1.1909652651675984E-3</v>
      </c>
      <c r="O124" s="44">
        <f>IFERROR(_xll.qlIndexFixing(ONIndex3M,I124,TRUE,_xll.ohTrigger(RecalcTrigger,Trigger3M)),NA())</f>
        <v>-4.6910926043697287E-4</v>
      </c>
      <c r="P124" s="44">
        <f>IFERROR(_xll.qlIndexFixing(ONIndex6M,I124,TRUE,_xll.ohTrigger(RecalcTrigger,Trigger6M)),NA())</f>
        <v>3.5030682298931026E-4</v>
      </c>
      <c r="Q124" s="186">
        <f>IFERROR(_xll.qlIndexFixing(ONIndex1Y,I124,TRUE,_xll.ohTrigger(RecalcTrigger,Trigger1Y)),NA())</f>
        <v>1.4928624191234974E-3</v>
      </c>
    </row>
    <row r="125" spans="2:17" x14ac:dyDescent="0.2">
      <c r="B125" s="39" t="s">
        <v>17</v>
      </c>
      <c r="D125" s="42">
        <f>_xll.qlCalendarAdvance(Calendar,$D124,B125,"f",FALSE)</f>
        <v>42440</v>
      </c>
      <c r="E125" s="180">
        <f>_xll.qlInterestRateIndexValueDate(IndexON,D125)</f>
        <v>42440</v>
      </c>
      <c r="F125" s="196">
        <f>IFERROR(_xll.qlIndexFixing(IndexON,D125,TRUE,_xll.ohTrigger(RecalcTrigger,TriggerON)),NA())</f>
        <v>-1.5700107448779477E-3</v>
      </c>
      <c r="H125" s="42">
        <f>_xll.qlCalendarAdvance(Calendar,$H124,B125,"f",FALSE)</f>
        <v>42440</v>
      </c>
      <c r="I125" s="180">
        <f>_xll.qlInterestRateIndexValueDate(Index1M,$H125)</f>
        <v>42444</v>
      </c>
      <c r="J125" s="185">
        <f>IFERROR(_xll.qlIndexFixing(Index1M,$H125,TRUE,_xll.ohTrigger(RecalcTrigger,Trigger1M)),NA())</f>
        <v>-1.2364765177393323E-3</v>
      </c>
      <c r="K125" s="44">
        <f>IFERROR(_xll.qlIndexFixing(Index3M,H125,TRUE,_xll.ohTrigger(RecalcTrigger,Trigger3M)),NA())</f>
        <v>-4.7484937969123685E-4</v>
      </c>
      <c r="L125" s="44">
        <f>IFERROR(_xll.qlIndexFixing(Index6M,$H125,TRUE,_xll.ohTrigger(RecalcTrigger,Trigger6M)),NA())</f>
        <v>2.9779802216233365E-4</v>
      </c>
      <c r="M125" s="186">
        <f>IFERROR(_xll.qlIndexFixing(Index1Y,$H125,TRUE,_xll.ohTrigger(RecalcTrigger,Trigger1Y)),NA())</f>
        <v>1.6361069060048901E-3</v>
      </c>
      <c r="N125" s="185">
        <f>IFERROR(_xll.qlIndexFixing(ONIndex1M,I125,TRUE,_xll.ohTrigger(RecalcTrigger,Trigger1M)),NA())</f>
        <v>-1.1934612616970597E-3</v>
      </c>
      <c r="O125" s="44">
        <f>IFERROR(_xll.qlIndexFixing(ONIndex3M,I125,TRUE,_xll.ohTrigger(RecalcTrigger,Trigger3M)),NA())</f>
        <v>-4.6920284929363731E-4</v>
      </c>
      <c r="P125" s="44">
        <f>IFERROR(_xll.qlIndexFixing(ONIndex6M,I125,TRUE,_xll.ohTrigger(RecalcTrigger,Trigger6M)),NA())</f>
        <v>3.4878136179194996E-4</v>
      </c>
      <c r="Q125" s="186">
        <f>IFERROR(_xll.qlIndexFixing(ONIndex1Y,I125,TRUE,_xll.ohTrigger(RecalcTrigger,Trigger1Y)),NA())</f>
        <v>1.4923453165227585E-3</v>
      </c>
    </row>
    <row r="126" spans="2:17" x14ac:dyDescent="0.2">
      <c r="B126" s="39" t="s">
        <v>17</v>
      </c>
      <c r="D126" s="42">
        <f>_xll.qlCalendarAdvance(Calendar,$D125,B126,"f",FALSE)</f>
        <v>42443</v>
      </c>
      <c r="E126" s="180">
        <f>_xll.qlInterestRateIndexValueDate(IndexON,D126)</f>
        <v>42443</v>
      </c>
      <c r="F126" s="196">
        <f>IFERROR(_xll.qlIndexFixing(IndexON,D126,TRUE,_xll.ohTrigger(RecalcTrigger,TriggerON)),NA())</f>
        <v>-1.5755406921913462E-3</v>
      </c>
      <c r="H126" s="42">
        <f>_xll.qlCalendarAdvance(Calendar,$H125,B126,"f",FALSE)</f>
        <v>42443</v>
      </c>
      <c r="I126" s="180">
        <f>_xll.qlInterestRateIndexValueDate(Index1M,$H126)</f>
        <v>42445</v>
      </c>
      <c r="J126" s="185">
        <f>IFERROR(_xll.qlIndexFixing(Index1M,$H126,TRUE,_xll.ohTrigger(RecalcTrigger,Trigger1M)),NA())</f>
        <v>-1.2425051337732803E-3</v>
      </c>
      <c r="K126" s="44">
        <f>IFERROR(_xll.qlIndexFixing(Index3M,H126,TRUE,_xll.ohTrigger(RecalcTrigger,Trigger3M)),NA())</f>
        <v>-4.7499999718449696E-4</v>
      </c>
      <c r="L126" s="44">
        <f>IFERROR(_xll.qlIndexFixing(Index6M,$H126,TRUE,_xll.ohTrigger(RecalcTrigger,Trigger6M)),NA())</f>
        <v>2.9788339034963546E-4</v>
      </c>
      <c r="M126" s="186">
        <f>IFERROR(_xll.qlIndexFixing(Index1Y,$H126,TRUE,_xll.ohTrigger(RecalcTrigger,Trigger1Y)),NA())</f>
        <v>1.6375814295203424E-3</v>
      </c>
      <c r="N126" s="185">
        <f>IFERROR(_xll.qlIndexFixing(ONIndex1M,I126,TRUE,_xll.ohTrigger(RecalcTrigger,Trigger1M)),NA())</f>
        <v>-1.1990524359006827E-3</v>
      </c>
      <c r="O126" s="44">
        <f>IFERROR(_xll.qlIndexFixing(ONIndex3M,I126,TRUE,_xll.ohTrigger(RecalcTrigger,Trigger3M)),NA())</f>
        <v>-4.6939291604264355E-4</v>
      </c>
      <c r="P126" s="44">
        <f>IFERROR(_xll.qlIndexFixing(ONIndex6M,I126,TRUE,_xll.ohTrigger(RecalcTrigger,Trigger6M)),NA())</f>
        <v>3.4504642692390064E-4</v>
      </c>
      <c r="Q126" s="186">
        <f>IFERROR(_xll.qlIndexFixing(ONIndex1Y,I126,TRUE,_xll.ohTrigger(RecalcTrigger,Trigger1Y)),NA())</f>
        <v>1.4914254957698603E-3</v>
      </c>
    </row>
    <row r="127" spans="2:17" x14ac:dyDescent="0.2">
      <c r="B127" s="39" t="s">
        <v>17</v>
      </c>
      <c r="D127" s="42">
        <f>_xll.qlCalendarAdvance(Calendar,$D126,B127,"f",FALSE)</f>
        <v>42444</v>
      </c>
      <c r="E127" s="180">
        <f>_xll.qlInterestRateIndexValueDate(IndexON,D127)</f>
        <v>42444</v>
      </c>
      <c r="F127" s="196">
        <f>IFERROR(_xll.qlIndexFixing(IndexON,D127,TRUE,_xll.ohTrigger(RecalcTrigger,TriggerON)),NA())</f>
        <v>-1.5786803501649516E-3</v>
      </c>
      <c r="H127" s="42">
        <f>_xll.qlCalendarAdvance(Calendar,$H126,B127,"f",FALSE)</f>
        <v>42444</v>
      </c>
      <c r="I127" s="180">
        <f>_xll.qlInterestRateIndexValueDate(Index1M,$H127)</f>
        <v>42446</v>
      </c>
      <c r="J127" s="185">
        <f>IFERROR(_xll.qlIndexFixing(Index1M,$H127,TRUE,_xll.ohTrigger(RecalcTrigger,Trigger1M)),NA())</f>
        <v>-1.2441198705111234E-3</v>
      </c>
      <c r="K127" s="44">
        <f>IFERROR(_xll.qlIndexFixing(Index3M,H127,TRUE,_xll.ohTrigger(RecalcTrigger,Trigger3M)),NA())</f>
        <v>-4.7515908875224265E-4</v>
      </c>
      <c r="L127" s="44">
        <f>IFERROR(_xll.qlIndexFixing(Index6M,$H127,TRUE,_xll.ohTrigger(RecalcTrigger,Trigger6M)),NA())</f>
        <v>2.9877614223328846E-4</v>
      </c>
      <c r="M127" s="186">
        <f>IFERROR(_xll.qlIndexFixing(Index1Y,$H127,TRUE,_xll.ohTrigger(RecalcTrigger,Trigger1Y)),NA())</f>
        <v>1.639071742695566E-3</v>
      </c>
      <c r="N127" s="185">
        <f>IFERROR(_xll.qlIndexFixing(ONIndex1M,I127,TRUE,_xll.ohTrigger(RecalcTrigger,Trigger1M)),NA())</f>
        <v>-1.2052716252641815E-3</v>
      </c>
      <c r="O127" s="44">
        <f>IFERROR(_xll.qlIndexFixing(ONIndex3M,I127,TRUE,_xll.ohTrigger(RecalcTrigger,Trigger3M)),NA())</f>
        <v>-4.6958774596816966E-4</v>
      </c>
      <c r="P127" s="44">
        <f>IFERROR(_xll.qlIndexFixing(ONIndex6M,I127,TRUE,_xll.ohTrigger(RecalcTrigger,Trigger6M)),NA())</f>
        <v>3.4062648717636534E-4</v>
      </c>
      <c r="Q127" s="186">
        <f>IFERROR(_xll.qlIndexFixing(ONIndex1Y,I127,TRUE,_xll.ohTrigger(RecalcTrigger,Trigger1Y)),NA())</f>
        <v>1.4906045962348458E-3</v>
      </c>
    </row>
    <row r="128" spans="2:17" x14ac:dyDescent="0.2">
      <c r="B128" s="39" t="s">
        <v>17</v>
      </c>
      <c r="D128" s="42">
        <f>_xll.qlCalendarAdvance(Calendar,$D127,B128,"f",FALSE)</f>
        <v>42445</v>
      </c>
      <c r="E128" s="180">
        <f>_xll.qlInterestRateIndexValueDate(IndexON,D128)</f>
        <v>42445</v>
      </c>
      <c r="F128" s="196">
        <f>IFERROR(_xll.qlIndexFixing(IndexON,D128,TRUE,_xll.ohTrigger(RecalcTrigger,TriggerON)),NA())</f>
        <v>-1.5820102529984226E-3</v>
      </c>
      <c r="H128" s="42">
        <f>_xll.qlCalendarAdvance(Calendar,$H127,B128,"f",FALSE)</f>
        <v>42445</v>
      </c>
      <c r="I128" s="180">
        <f>_xll.qlInterestRateIndexValueDate(Index1M,$H128)</f>
        <v>42447</v>
      </c>
      <c r="J128" s="185">
        <f>IFERROR(_xll.qlIndexFixing(Index1M,$H128,TRUE,_xll.ohTrigger(RecalcTrigger,Trigger1M)),NA())</f>
        <v>-1.2457581490815481E-3</v>
      </c>
      <c r="K128" s="44">
        <f>IFERROR(_xll.qlIndexFixing(Index3M,H128,TRUE,_xll.ohTrigger(RecalcTrigger,Trigger3M)),NA())</f>
        <v>-4.7559586010203337E-4</v>
      </c>
      <c r="L128" s="44">
        <f>IFERROR(_xll.qlIndexFixing(Index6M,$H128,TRUE,_xll.ohTrigger(RecalcTrigger,Trigger6M)),NA())</f>
        <v>2.9850555454571562E-4</v>
      </c>
      <c r="M128" s="186">
        <f>IFERROR(_xll.qlIndexFixing(Index1Y,$H128,TRUE,_xll.ohTrigger(RecalcTrigger,Trigger1Y)),NA())</f>
        <v>1.6428289842144353E-3</v>
      </c>
      <c r="N128" s="185">
        <f>IFERROR(_xll.qlIndexFixing(ONIndex1M,I128,TRUE,_xll.ohTrigger(RecalcTrigger,Trigger1M)),NA())</f>
        <v>-1.2086976636771496E-3</v>
      </c>
      <c r="O128" s="44">
        <f>IFERROR(_xll.qlIndexFixing(ONIndex3M,I128,TRUE,_xll.ohTrigger(RecalcTrigger,Trigger3M)),NA())</f>
        <v>-4.6968664385804715E-4</v>
      </c>
      <c r="P128" s="44">
        <f>IFERROR(_xll.qlIndexFixing(ONIndex6M,I128,TRUE,_xll.ohTrigger(RecalcTrigger,Trigger6M)),NA())</f>
        <v>3.3807451102596531E-4</v>
      </c>
      <c r="Q128" s="186">
        <f>IFERROR(_xll.qlIndexFixing(ONIndex1Y,I128,TRUE,_xll.ohTrigger(RecalcTrigger,Trigger1Y)),NA())</f>
        <v>1.4902544116335292E-3</v>
      </c>
    </row>
    <row r="129" spans="2:17" x14ac:dyDescent="0.2">
      <c r="B129" s="39" t="s">
        <v>17</v>
      </c>
      <c r="D129" s="42">
        <f>_xll.qlCalendarAdvance(Calendar,$D128,B129,"f",FALSE)</f>
        <v>42446</v>
      </c>
      <c r="E129" s="180">
        <f>_xll.qlInterestRateIndexValueDate(IndexON,D129)</f>
        <v>42446</v>
      </c>
      <c r="F129" s="196">
        <f>IFERROR(_xll.qlIndexFixing(IndexON,D129,TRUE,_xll.ohTrigger(RecalcTrigger,TriggerON)),NA())</f>
        <v>-1.5853596420445371E-3</v>
      </c>
      <c r="H129" s="42">
        <f>_xll.qlCalendarAdvance(Calendar,$H128,B129,"f",FALSE)</f>
        <v>42446</v>
      </c>
      <c r="I129" s="180">
        <f>_xll.qlInterestRateIndexValueDate(Index1M,$H129)</f>
        <v>42450</v>
      </c>
      <c r="J129" s="185">
        <f>IFERROR(_xll.qlIndexFixing(Index1M,$H129,TRUE,_xll.ohTrigger(RecalcTrigger,Trigger1M)),NA())</f>
        <v>-1.2548545428436506E-3</v>
      </c>
      <c r="K129" s="44">
        <f>IFERROR(_xll.qlIndexFixing(Index3M,H129,TRUE,_xll.ohTrigger(RecalcTrigger,Trigger3M)),NA())</f>
        <v>-4.7595598504988847E-4</v>
      </c>
      <c r="L129" s="44">
        <f>IFERROR(_xll.qlIndexFixing(Index6M,$H129,TRUE,_xll.ohTrigger(RecalcTrigger,Trigger6M)),NA())</f>
        <v>2.9856457243602487E-4</v>
      </c>
      <c r="M129" s="186">
        <f>IFERROR(_xll.qlIndexFixing(Index1Y,$H129,TRUE,_xll.ohTrigger(RecalcTrigger,Trigger1Y)),NA())</f>
        <v>1.6452036894322435E-3</v>
      </c>
      <c r="N129" s="185">
        <f>IFERROR(_xll.qlIndexFixing(ONIndex1M,I129,TRUE,_xll.ohTrigger(RecalcTrigger,Trigger1M)),NA())</f>
        <v>-1.2123198223701337E-3</v>
      </c>
      <c r="O129" s="44">
        <f>IFERROR(_xll.qlIndexFixing(ONIndex3M,I129,TRUE,_xll.ohTrigger(RecalcTrigger,Trigger3M)),NA())</f>
        <v>-4.6978662628038848E-4</v>
      </c>
      <c r="P129" s="44">
        <f>IFERROR(_xll.qlIndexFixing(ONIndex6M,I129,TRUE,_xll.ohTrigger(RecalcTrigger,Trigger6M)),NA())</f>
        <v>3.3531723190094453E-4</v>
      </c>
      <c r="Q129" s="186">
        <f>IFERROR(_xll.qlIndexFixing(ONIndex1Y,I129,TRUE,_xll.ohTrigger(RecalcTrigger,Trigger1Y)),NA())</f>
        <v>1.4899394543732569E-3</v>
      </c>
    </row>
    <row r="130" spans="2:17" x14ac:dyDescent="0.2">
      <c r="B130" s="39" t="s">
        <v>17</v>
      </c>
      <c r="D130" s="42">
        <f>_xll.qlCalendarAdvance(Calendar,$D129,B130,"f",FALSE)</f>
        <v>42447</v>
      </c>
      <c r="E130" s="180">
        <f>_xll.qlInterestRateIndexValueDate(IndexON,D130)</f>
        <v>42447</v>
      </c>
      <c r="F130" s="196">
        <f>IFERROR(_xll.qlIndexFixing(IndexON,D130,TRUE,_xll.ohTrigger(RecalcTrigger,TriggerON)),NA())</f>
        <v>-1.591966533305289E-3</v>
      </c>
      <c r="H130" s="42">
        <f>_xll.qlCalendarAdvance(Calendar,$H129,B130,"f",FALSE)</f>
        <v>42447</v>
      </c>
      <c r="I130" s="180">
        <f>_xll.qlInterestRateIndexValueDate(Index1M,$H130)</f>
        <v>42451</v>
      </c>
      <c r="J130" s="185">
        <f>IFERROR(_xll.qlIndexFixing(Index1M,$H130,TRUE,_xll.ohTrigger(RecalcTrigger,Trigger1M)),NA())</f>
        <v>-1.2578028758948993E-3</v>
      </c>
      <c r="K130" s="44">
        <f>IFERROR(_xll.qlIndexFixing(Index3M,H130,TRUE,_xll.ohTrigger(RecalcTrigger,Trigger3M)),NA())</f>
        <v>-4.7619456257153996E-4</v>
      </c>
      <c r="L130" s="44">
        <f>IFERROR(_xll.qlIndexFixing(Index6M,$H130,TRUE,_xll.ohTrigger(RecalcTrigger,Trigger6M)),NA())</f>
        <v>2.9875132025236617E-4</v>
      </c>
      <c r="M130" s="186">
        <f>IFERROR(_xll.qlIndexFixing(Index1Y,$H130,TRUE,_xll.ohTrigger(RecalcTrigger,Trigger1Y)),NA())</f>
        <v>1.6467825775019545E-3</v>
      </c>
      <c r="N130" s="185">
        <f>IFERROR(_xll.qlIndexFixing(ONIndex1M,I130,TRUE,_xll.ohTrigger(RecalcTrigger,Trigger1M)),NA())</f>
        <v>-1.2235416858725756E-3</v>
      </c>
      <c r="O130" s="44">
        <f>IFERROR(_xll.qlIndexFixing(ONIndex3M,I130,TRUE,_xll.ohTrigger(RecalcTrigger,Trigger3M)),NA())</f>
        <v>-4.7009304649758832E-4</v>
      </c>
      <c r="P130" s="44">
        <f>IFERROR(_xll.qlIndexFixing(ONIndex6M,I130,TRUE,_xll.ohTrigger(RecalcTrigger,Trigger6M)),NA())</f>
        <v>3.2696459803638334E-4</v>
      </c>
      <c r="Q130" s="186">
        <f>IFERROR(_xll.qlIndexFixing(ONIndex1Y,I130,TRUE,_xll.ohTrigger(RecalcTrigger,Trigger1Y)),NA())</f>
        <v>1.4876600883653168E-3</v>
      </c>
    </row>
    <row r="131" spans="2:17" x14ac:dyDescent="0.2">
      <c r="B131" s="39" t="s">
        <v>17</v>
      </c>
      <c r="D131" s="42">
        <f>_xll.qlCalendarAdvance(Calendar,$D130,B131,"f",FALSE)</f>
        <v>42450</v>
      </c>
      <c r="E131" s="180">
        <f>_xll.qlInterestRateIndexValueDate(IndexON,D131)</f>
        <v>42450</v>
      </c>
      <c r="F131" s="196">
        <f>IFERROR(_xll.qlIndexFixing(IndexON,D131,TRUE,_xll.ohTrigger(RecalcTrigger,TriggerON)),NA())</f>
        <v>-1.5984956129555528E-3</v>
      </c>
      <c r="H131" s="42">
        <f>_xll.qlCalendarAdvance(Calendar,$H130,B131,"f",FALSE)</f>
        <v>42450</v>
      </c>
      <c r="I131" s="180">
        <f>_xll.qlInterestRateIndexValueDate(Index1M,$H131)</f>
        <v>42452</v>
      </c>
      <c r="J131" s="185">
        <f>IFERROR(_xll.qlIndexFixing(Index1M,$H131,TRUE,_xll.ohTrigger(RecalcTrigger,Trigger1M)),NA())</f>
        <v>-1.2631008647073279E-3</v>
      </c>
      <c r="K131" s="44">
        <f>IFERROR(_xll.qlIndexFixing(Index3M,H131,TRUE,_xll.ohTrigger(RecalcTrigger,Trigger3M)),NA())</f>
        <v>-4.7644855311709209E-4</v>
      </c>
      <c r="L131" s="44">
        <f>IFERROR(_xll.qlIndexFixing(Index6M,$H131,TRUE,_xll.ohTrigger(RecalcTrigger,Trigger6M)),NA())</f>
        <v>2.9895478626075565E-4</v>
      </c>
      <c r="M131" s="186">
        <f>IFERROR(_xll.qlIndexFixing(Index1Y,$H131,TRUE,_xll.ohTrigger(RecalcTrigger,Trigger1Y)),NA())</f>
        <v>1.6483811286842286E-3</v>
      </c>
      <c r="N131" s="185">
        <f>IFERROR(_xll.qlIndexFixing(ONIndex1M,I131,TRUE,_xll.ohTrigger(RecalcTrigger,Trigger1M)),NA())</f>
        <v>-1.2344662223240377E-3</v>
      </c>
      <c r="O131" s="44">
        <f>IFERROR(_xll.qlIndexFixing(ONIndex3M,I131,TRUE,_xll.ohTrigger(RecalcTrigger,Trigger3M)),NA())</f>
        <v>-4.7040972972922646E-4</v>
      </c>
      <c r="P131" s="44">
        <f>IFERROR(_xll.qlIndexFixing(ONIndex6M,I131,TRUE,_xll.ohTrigger(RecalcTrigger,Trigger6M)),NA())</f>
        <v>3.1939705352534986E-4</v>
      </c>
      <c r="Q131" s="186">
        <f>IFERROR(_xll.qlIndexFixing(ONIndex1Y,I131,TRUE,_xll.ohTrigger(RecalcTrigger,Trigger1Y)),NA())</f>
        <v>1.4850947305511397E-3</v>
      </c>
    </row>
    <row r="132" spans="2:17" x14ac:dyDescent="0.2">
      <c r="B132" s="39" t="s">
        <v>17</v>
      </c>
      <c r="D132" s="42">
        <f>_xll.qlCalendarAdvance(Calendar,$D131,B132,"f",FALSE)</f>
        <v>42451</v>
      </c>
      <c r="E132" s="180">
        <f>_xll.qlInterestRateIndexValueDate(IndexON,D132)</f>
        <v>42451</v>
      </c>
      <c r="F132" s="196">
        <f>IFERROR(_xll.qlIndexFixing(IndexON,D132,TRUE,_xll.ohTrigger(RecalcTrigger,TriggerON)),NA())</f>
        <v>-1.6017071650198389E-3</v>
      </c>
      <c r="H132" s="42">
        <f>_xll.qlCalendarAdvance(Calendar,$H131,B132,"f",FALSE)</f>
        <v>42451</v>
      </c>
      <c r="I132" s="180">
        <f>_xll.qlInterestRateIndexValueDate(Index1M,$H132)</f>
        <v>42453</v>
      </c>
      <c r="J132" s="185">
        <f>IFERROR(_xll.qlIndexFixing(Index1M,$H132,TRUE,_xll.ohTrigger(RecalcTrigger,Trigger1M)),NA())</f>
        <v>-1.2646920312010812E-3</v>
      </c>
      <c r="K132" s="44">
        <f>IFERROR(_xll.qlIndexFixing(Index3M,H132,TRUE,_xll.ohTrigger(RecalcTrigger,Trigger3M)),NA())</f>
        <v>-4.7671778414543308E-4</v>
      </c>
      <c r="L132" s="44">
        <f>IFERROR(_xll.qlIndexFixing(Index6M,$H132,TRUE,_xll.ohTrigger(RecalcTrigger,Trigger6M)),NA())</f>
        <v>3.000000002202853E-4</v>
      </c>
      <c r="M132" s="186">
        <f>IFERROR(_xll.qlIndexFixing(Index1Y,$H132,TRUE,_xll.ohTrigger(RecalcTrigger,Trigger1Y)),NA())</f>
        <v>1.6499999999630122E-3</v>
      </c>
      <c r="N132" s="185">
        <f>IFERROR(_xll.qlIndexFixing(ONIndex1M,I132,TRUE,_xll.ohTrigger(RecalcTrigger,Trigger1M)),NA())</f>
        <v>-1.2379770991133299E-3</v>
      </c>
      <c r="O132" s="44">
        <f>IFERROR(_xll.qlIndexFixing(ONIndex3M,I132,TRUE,_xll.ohTrigger(RecalcTrigger,Trigger3M)),NA())</f>
        <v>-4.705175198260747E-4</v>
      </c>
      <c r="P132" s="44">
        <f>IFERROR(_xll.qlIndexFixing(ONIndex6M,I132,TRUE,_xll.ohTrigger(RecalcTrigger,Trigger6M)),NA())</f>
        <v>3.1715490545813907E-4</v>
      </c>
      <c r="Q132" s="186">
        <f>IFERROR(_xll.qlIndexFixing(ONIndex1Y,I132,TRUE,_xll.ohTrigger(RecalcTrigger,Trigger1Y)),NA())</f>
        <v>1.4842527921921089E-3</v>
      </c>
    </row>
    <row r="133" spans="2:17" x14ac:dyDescent="0.2">
      <c r="B133" s="39" t="s">
        <v>17</v>
      </c>
      <c r="D133" s="42">
        <f>_xll.qlCalendarAdvance(Calendar,$D132,B133,"f",FALSE)</f>
        <v>42452</v>
      </c>
      <c r="E133" s="180">
        <f>_xll.qlInterestRateIndexValueDate(IndexON,D133)</f>
        <v>42452</v>
      </c>
      <c r="F133" s="196">
        <f>IFERROR(_xll.qlIndexFixing(IndexON,D133,TRUE,_xll.ohTrigger(RecalcTrigger,TriggerON)),NA())</f>
        <v>-1.6048869229967622E-3</v>
      </c>
      <c r="H133" s="42">
        <f>_xll.qlCalendarAdvance(Calendar,$H132,B133,"f",FALSE)</f>
        <v>42452</v>
      </c>
      <c r="I133" s="180">
        <f>_xll.qlInterestRateIndexValueDate(Index1M,$H133)</f>
        <v>42458</v>
      </c>
      <c r="J133" s="185">
        <f>IFERROR(_xll.qlIndexFixing(Index1M,$H133,TRUE,_xll.ohTrigger(RecalcTrigger,Trigger1M)),NA())</f>
        <v>-1.2764717508672782E-3</v>
      </c>
      <c r="K133" s="44">
        <f>IFERROR(_xll.qlIndexFixing(Index3M,H133,TRUE,_xll.ohTrigger(RecalcTrigger,Trigger3M)),NA())</f>
        <v>-4.7828617293514377E-4</v>
      </c>
      <c r="L133" s="44">
        <f>IFERROR(_xll.qlIndexFixing(Index6M,$H133,TRUE,_xll.ohTrigger(RecalcTrigger,Trigger6M)),NA())</f>
        <v>3.0049221125328789E-4</v>
      </c>
      <c r="M133" s="186">
        <f>IFERROR(_xll.qlIndexFixing(Index1Y,$H133,TRUE,_xll.ohTrigger(RecalcTrigger,Trigger1Y)),NA())</f>
        <v>1.6584152364388875E-3</v>
      </c>
      <c r="N133" s="185">
        <f>IFERROR(_xll.qlIndexFixing(ONIndex1M,I133,TRUE,_xll.ohTrigger(RecalcTrigger,Trigger1M)),NA())</f>
        <v>-1.2414290729401145E-3</v>
      </c>
      <c r="O133" s="44">
        <f>IFERROR(_xll.qlIndexFixing(ONIndex3M,I133,TRUE,_xll.ohTrigger(RecalcTrigger,Trigger3M)),NA())</f>
        <v>-4.7062645592621521E-4</v>
      </c>
      <c r="P133" s="44">
        <f>IFERROR(_xll.qlIndexFixing(ONIndex6M,I133,TRUE,_xll.ohTrigger(RecalcTrigger,Trigger6M)),NA())</f>
        <v>3.1503282958311729E-4</v>
      </c>
      <c r="Q133" s="186">
        <f>IFERROR(_xll.qlIndexFixing(ONIndex1Y,I133,TRUE,_xll.ohTrigger(RecalcTrigger,Trigger1Y)),NA())</f>
        <v>1.4834149606279823E-3</v>
      </c>
    </row>
    <row r="134" spans="2:17" x14ac:dyDescent="0.2">
      <c r="B134" s="39" t="s">
        <v>17</v>
      </c>
      <c r="D134" s="42">
        <f>_xll.qlCalendarAdvance(Calendar,$D133,B134,"f",FALSE)</f>
        <v>42453</v>
      </c>
      <c r="E134" s="180">
        <f>_xll.qlInterestRateIndexValueDate(IndexON,D134)</f>
        <v>42453</v>
      </c>
      <c r="F134" s="196">
        <f>IFERROR(_xll.qlIndexFixing(IndexON,D134,TRUE,_xll.ohTrigger(RecalcTrigger,TriggerON)),NA())</f>
        <v>-1.6141694391125228E-3</v>
      </c>
      <c r="H134" s="42">
        <f>_xll.qlCalendarAdvance(Calendar,$H133,B134,"f",FALSE)</f>
        <v>42453</v>
      </c>
      <c r="I134" s="180">
        <f>_xll.qlInterestRateIndexValueDate(Index1M,$H134)</f>
        <v>42459</v>
      </c>
      <c r="J134" s="185">
        <f>IFERROR(_xll.qlIndexFixing(Index1M,$H134,TRUE,_xll.ohTrigger(RecalcTrigger,Trigger1M)),NA())</f>
        <v>-1.2778763170828711E-3</v>
      </c>
      <c r="K134" s="44">
        <f>IFERROR(_xll.qlIndexFixing(Index3M,H134,TRUE,_xll.ohTrigger(RecalcTrigger,Trigger3M)),NA())</f>
        <v>-4.7864295578840512E-4</v>
      </c>
      <c r="L134" s="44">
        <f>IFERROR(_xll.qlIndexFixing(Index6M,$H134,TRUE,_xll.ohTrigger(RecalcTrigger,Trigger6M)),NA())</f>
        <v>3.007916444858447E-4</v>
      </c>
      <c r="M134" s="186">
        <f>IFERROR(_xll.qlIndexFixing(Index1Y,$H134,TRUE,_xll.ohTrigger(RecalcTrigger,Trigger1Y)),NA())</f>
        <v>1.6601589467729286E-3</v>
      </c>
      <c r="N134" s="185">
        <f>IFERROR(_xll.qlIndexFixing(ONIndex1M,I134,TRUE,_xll.ohTrigger(RecalcTrigger,Trigger1M)),NA())</f>
        <v>-1.2481220896010115E-3</v>
      </c>
      <c r="O134" s="44">
        <f>IFERROR(_xll.qlIndexFixing(ONIndex3M,I134,TRUE,_xll.ohTrigger(RecalcTrigger,Trigger3M)),NA())</f>
        <v>-4.7084757055948501E-4</v>
      </c>
      <c r="P134" s="44">
        <f>IFERROR(_xll.qlIndexFixing(ONIndex6M,I134,TRUE,_xll.ohTrigger(RecalcTrigger,Trigger6M)),NA())</f>
        <v>3.1118918823125341E-4</v>
      </c>
      <c r="Q134" s="186">
        <f>IFERROR(_xll.qlIndexFixing(ONIndex1Y,I134,TRUE,_xll.ohTrigger(RecalcTrigger,Trigger1Y)),NA())</f>
        <v>1.4817596205496386E-3</v>
      </c>
    </row>
    <row r="135" spans="2:17" x14ac:dyDescent="0.2">
      <c r="B135" s="39" t="s">
        <v>17</v>
      </c>
      <c r="D135" s="42">
        <f>_xll.qlCalendarAdvance(Calendar,$D134,B135,"f",FALSE)</f>
        <v>42458</v>
      </c>
      <c r="E135" s="180">
        <f>_xll.qlInterestRateIndexValueDate(IndexON,D135)</f>
        <v>42458</v>
      </c>
      <c r="F135" s="196">
        <f>IFERROR(_xll.qlIndexFixing(IndexON,D135,TRUE,_xll.ohTrigger(RecalcTrigger,TriggerON)),NA())</f>
        <v>-1.6232188994136365E-3</v>
      </c>
      <c r="H135" s="42">
        <f>_xll.qlCalendarAdvance(Calendar,$H134,B135,"f",FALSE)</f>
        <v>42458</v>
      </c>
      <c r="I135" s="180">
        <f>_xll.qlInterestRateIndexValueDate(Index1M,$H135)</f>
        <v>42460</v>
      </c>
      <c r="J135" s="185">
        <f>IFERROR(_xll.qlIndexFixing(Index1M,$H135,TRUE,_xll.ohTrigger(RecalcTrigger,Trigger1M)),NA())</f>
        <v>-1.2792565513256313E-3</v>
      </c>
      <c r="K135" s="44">
        <f>IFERROR(_xll.qlIndexFixing(Index3M,H135,TRUE,_xll.ohTrigger(RecalcTrigger,Trigger3M)),NA())</f>
        <v>-4.7873287199429551E-4</v>
      </c>
      <c r="L135" s="44">
        <f>IFERROR(_xll.qlIndexFixing(Index6M,$H135,TRUE,_xll.ohTrigger(RecalcTrigger,Trigger6M)),NA())</f>
        <v>3.0070196284500935E-4</v>
      </c>
      <c r="M135" s="186">
        <f>IFERROR(_xll.qlIndexFixing(Index1Y,$H135,TRUE,_xll.ohTrigger(RecalcTrigger,Trigger1Y)),NA())</f>
        <v>1.6619213420235974E-3</v>
      </c>
      <c r="N135" s="185">
        <f>IFERROR(_xll.qlIndexFixing(ONIndex1M,I135,TRUE,_xll.ohTrigger(RecalcTrigger,Trigger1M)),NA())</f>
        <v>-1.2546068958929624E-3</v>
      </c>
      <c r="O135" s="44">
        <f>IFERROR(_xll.qlIndexFixing(ONIndex3M,I135,TRUE,_xll.ohTrigger(RecalcTrigger,Trigger3M)),NA())</f>
        <v>-4.7107381327737841E-4</v>
      </c>
      <c r="P135" s="44">
        <f>IFERROR(_xll.qlIndexFixing(ONIndex6M,I135,TRUE,_xll.ohTrigger(RecalcTrigger,Trigger6M)),NA())</f>
        <v>3.0774524984344964E-4</v>
      </c>
      <c r="Q135" s="186">
        <f>IFERROR(_xll.qlIndexFixing(ONIndex1Y,I135,TRUE,_xll.ohTrigger(RecalcTrigger,Trigger1Y)),NA())</f>
        <v>1.4801068422087837E-3</v>
      </c>
    </row>
    <row r="136" spans="2:17" x14ac:dyDescent="0.2">
      <c r="B136" s="39" t="s">
        <v>17</v>
      </c>
      <c r="D136" s="42">
        <f>_xll.qlCalendarAdvance(Calendar,$D135,B136,"f",FALSE)</f>
        <v>42459</v>
      </c>
      <c r="E136" s="180">
        <f>_xll.qlInterestRateIndexValueDate(IndexON,D136)</f>
        <v>42459</v>
      </c>
      <c r="F136" s="196">
        <f>IFERROR(_xll.qlIndexFixing(IndexON,D136,TRUE,_xll.ohTrigger(RecalcTrigger,TriggerON)),NA())</f>
        <v>-1.6261366508141251E-3</v>
      </c>
      <c r="H136" s="42">
        <f>_xll.qlCalendarAdvance(Calendar,$H135,B136,"f",FALSE)</f>
        <v>42459</v>
      </c>
      <c r="I136" s="180">
        <f>_xll.qlInterestRateIndexValueDate(Index1M,$H136)</f>
        <v>42461</v>
      </c>
      <c r="J136" s="185">
        <f>IFERROR(_xll.qlIndexFixing(Index1M,$H136,TRUE,_xll.ohTrigger(RecalcTrigger,Trigger1M)),NA())</f>
        <v>-1.2833406757026536E-3</v>
      </c>
      <c r="K136" s="44">
        <f>IFERROR(_xll.qlIndexFixing(Index3M,H136,TRUE,_xll.ohTrigger(RecalcTrigger,Trigger3M)),NA())</f>
        <v>-4.7910643065214847E-4</v>
      </c>
      <c r="L136" s="44">
        <f>IFERROR(_xll.qlIndexFixing(Index6M,$H136,TRUE,_xll.ohTrigger(RecalcTrigger,Trigger6M)),NA())</f>
        <v>3.0181075078609092E-4</v>
      </c>
      <c r="M136" s="186">
        <f>IFERROR(_xll.qlIndexFixing(Index1Y,$H136,TRUE,_xll.ohTrigger(RecalcTrigger,Trigger1Y)),NA())</f>
        <v>1.6663186110666588E-3</v>
      </c>
      <c r="N136" s="185">
        <f>IFERROR(_xll.qlIndexFixing(ONIndex1M,I136,TRUE,_xll.ohTrigger(RecalcTrigger,Trigger1M)),NA())</f>
        <v>-1.2577335725705296E-3</v>
      </c>
      <c r="O136" s="44">
        <f>IFERROR(_xll.qlIndexFixing(ONIndex3M,I136,TRUE,_xll.ohTrigger(RecalcTrigger,Trigger3M)),NA())</f>
        <v>-4.7118859438199934E-4</v>
      </c>
      <c r="P136" s="44">
        <f>IFERROR(_xll.qlIndexFixing(ONIndex6M,I136,TRUE,_xll.ohTrigger(RecalcTrigger,Trigger6M)),NA())</f>
        <v>3.0622353580866957E-4</v>
      </c>
      <c r="Q136" s="186">
        <f>IFERROR(_xll.qlIndexFixing(ONIndex1Y,I136,TRUE,_xll.ohTrigger(RecalcTrigger,Trigger1Y)),NA())</f>
        <v>1.47929114989509E-3</v>
      </c>
    </row>
    <row r="137" spans="2:17" x14ac:dyDescent="0.2">
      <c r="B137" s="39" t="s">
        <v>17</v>
      </c>
      <c r="D137" s="42">
        <f>_xll.qlCalendarAdvance(Calendar,$D136,B137,"f",FALSE)</f>
        <v>42460</v>
      </c>
      <c r="E137" s="180">
        <f>_xll.qlInterestRateIndexValueDate(IndexON,D137)</f>
        <v>42460</v>
      </c>
      <c r="F137" s="196">
        <f>IFERROR(_xll.qlIndexFixing(IndexON,D137,TRUE,_xll.ohTrigger(RecalcTrigger,TriggerON)),NA())</f>
        <v>-1.6290113371830728E-3</v>
      </c>
      <c r="H137" s="42">
        <f>_xll.qlCalendarAdvance(Calendar,$H136,B137,"f",FALSE)</f>
        <v>42460</v>
      </c>
      <c r="I137" s="180">
        <f>_xll.qlInterestRateIndexValueDate(Index1M,$H137)</f>
        <v>42464</v>
      </c>
      <c r="J137" s="185">
        <f>IFERROR(_xll.qlIndexFixing(Index1M,$H137,TRUE,_xll.ohTrigger(RecalcTrigger,Trigger1M)),NA())</f>
        <v>-1.2887756097406111E-3</v>
      </c>
      <c r="K137" s="44">
        <f>IFERROR(_xll.qlIndexFixing(Index3M,H137,TRUE,_xll.ohTrigger(RecalcTrigger,Trigger3M)),NA())</f>
        <v>-4.8030918468170759E-4</v>
      </c>
      <c r="L137" s="44">
        <f>IFERROR(_xll.qlIndexFixing(Index6M,$H137,TRUE,_xll.ohTrigger(RecalcTrigger,Trigger6M)),NA())</f>
        <v>3.0204632177607143E-4</v>
      </c>
      <c r="M137" s="186">
        <f>IFERROR(_xll.qlIndexFixing(Index1Y,$H137,TRUE,_xll.ohTrigger(RecalcTrigger,Trigger1Y)),NA())</f>
        <v>1.6691443038520241E-3</v>
      </c>
      <c r="N137" s="185">
        <f>IFERROR(_xll.qlIndexFixing(ONIndex1M,I137,TRUE,_xll.ohTrigger(RecalcTrigger,Trigger1M)),NA())</f>
        <v>-1.2607890330951221E-3</v>
      </c>
      <c r="O137" s="44">
        <f>IFERROR(_xll.qlIndexFixing(ONIndex3M,I137,TRUE,_xll.ohTrigger(RecalcTrigger,Trigger3M)),NA())</f>
        <v>-4.7130456717336955E-4</v>
      </c>
      <c r="P137" s="44">
        <f>IFERROR(_xll.qlIndexFixing(ONIndex6M,I137,TRUE,_xll.ohTrigger(RecalcTrigger,Trigger6M)),NA())</f>
        <v>3.0482189396607851E-4</v>
      </c>
      <c r="Q137" s="186">
        <f>IFERROR(_xll.qlIndexFixing(ONIndex1Y,I137,TRUE,_xll.ohTrigger(RecalcTrigger,Trigger1Y)),NA())</f>
        <v>1.4784802065026525E-3</v>
      </c>
    </row>
    <row r="138" spans="2:17" x14ac:dyDescent="0.2">
      <c r="B138" s="39" t="s">
        <v>17</v>
      </c>
      <c r="D138" s="42">
        <f>_xll.qlCalendarAdvance(Calendar,$D137,B138,"f",FALSE)</f>
        <v>42461</v>
      </c>
      <c r="E138" s="180">
        <f>_xll.qlInterestRateIndexValueDate(IndexON,D138)</f>
        <v>42461</v>
      </c>
      <c r="F138" s="196">
        <f>IFERROR(_xll.qlIndexFixing(IndexON,D138,TRUE,_xll.ohTrigger(RecalcTrigger,TriggerON)),NA())</f>
        <v>-1.6346026934010993E-3</v>
      </c>
      <c r="H138" s="42">
        <f>_xll.qlCalendarAdvance(Calendar,$H137,B138,"f",FALSE)</f>
        <v>42461</v>
      </c>
      <c r="I138" s="180">
        <f>_xll.qlInterestRateIndexValueDate(Index1M,$H138)</f>
        <v>42465</v>
      </c>
      <c r="J138" s="185">
        <f>IFERROR(_xll.qlIndexFixing(Index1M,$H138,TRUE,_xll.ohTrigger(RecalcTrigger,Trigger1M)),NA())</f>
        <v>-1.2907471812066973E-3</v>
      </c>
      <c r="K138" s="44">
        <f>IFERROR(_xll.qlIndexFixing(Index3M,H138,TRUE,_xll.ohTrigger(RecalcTrigger,Trigger3M)),NA())</f>
        <v>-4.8073671922134665E-4</v>
      </c>
      <c r="L138" s="44">
        <f>IFERROR(_xll.qlIndexFixing(Index6M,$H138,TRUE,_xll.ohTrigger(RecalcTrigger,Trigger6M)),NA())</f>
        <v>3.0240189283762755E-4</v>
      </c>
      <c r="M138" s="186">
        <f>IFERROR(_xll.qlIndexFixing(Index1Y,$H138,TRUE,_xll.ohTrigger(RecalcTrigger,Trigger1Y)),NA())</f>
        <v>1.6709899744148185E-3</v>
      </c>
      <c r="N138" s="185">
        <f>IFERROR(_xll.qlIndexFixing(ONIndex1M,I138,TRUE,_xll.ohTrigger(RecalcTrigger,Trigger1M)),NA())</f>
        <v>-1.2637712254282008E-3</v>
      </c>
      <c r="O138" s="44">
        <f>IFERROR(_xll.qlIndexFixing(ONIndex3M,I138,TRUE,_xll.ohTrigger(RecalcTrigger,Trigger3M)),NA())</f>
        <v>-4.7142173964509482E-4</v>
      </c>
      <c r="P138" s="44">
        <f>IFERROR(_xll.qlIndexFixing(ONIndex6M,I138,TRUE,_xll.ohTrigger(RecalcTrigger,Trigger6M)),NA())</f>
        <v>3.0354032439561252E-4</v>
      </c>
      <c r="Q138" s="186">
        <f>IFERROR(_xll.qlIndexFixing(ONIndex1Y,I138,TRUE,_xll.ohTrigger(RecalcTrigger,Trigger1Y)),NA())</f>
        <v>1.4776741192257248E-3</v>
      </c>
    </row>
    <row r="139" spans="2:17" x14ac:dyDescent="0.2">
      <c r="B139" s="39" t="s">
        <v>17</v>
      </c>
      <c r="D139" s="42">
        <f>_xll.qlCalendarAdvance(Calendar,$D138,B139,"f",FALSE)</f>
        <v>42464</v>
      </c>
      <c r="E139" s="180">
        <f>_xll.qlInterestRateIndexValueDate(IndexON,D139)</f>
        <v>42464</v>
      </c>
      <c r="F139" s="196">
        <f>IFERROR(_xll.qlIndexFixing(IndexON,D139,TRUE,_xll.ohTrigger(RecalcTrigger,TriggerON)),NA())</f>
        <v>-1.6400512550429625E-3</v>
      </c>
      <c r="H139" s="42">
        <f>_xll.qlCalendarAdvance(Calendar,$H138,B139,"f",FALSE)</f>
        <v>42464</v>
      </c>
      <c r="I139" s="180">
        <f>_xll.qlInterestRateIndexValueDate(Index1M,$H139)</f>
        <v>42466</v>
      </c>
      <c r="J139" s="185">
        <f>IFERROR(_xll.qlIndexFixing(Index1M,$H139,TRUE,_xll.ohTrigger(RecalcTrigger,Trigger1M)),NA())</f>
        <v>-1.2926533211432556E-3</v>
      </c>
      <c r="K139" s="44">
        <f>IFERROR(_xll.qlIndexFixing(Index3M,H139,TRUE,_xll.ohTrigger(RecalcTrigger,Trigger3M)),NA())</f>
        <v>-4.8117717852685867E-4</v>
      </c>
      <c r="L139" s="44">
        <f>IFERROR(_xll.qlIndexFixing(Index6M,$H139,TRUE,_xll.ohTrigger(RecalcTrigger,Trigger6M)),NA())</f>
        <v>3.0276394236809258E-4</v>
      </c>
      <c r="M139" s="186">
        <f>IFERROR(_xll.qlIndexFixing(Index1Y,$H139,TRUE,_xll.ohTrigger(RecalcTrigger,Trigger1Y)),NA())</f>
        <v>1.6728502317720701E-3</v>
      </c>
      <c r="N139" s="185">
        <f>IFERROR(_xll.qlIndexFixing(ONIndex1M,I139,TRUE,_xll.ohTrigger(RecalcTrigger,Trigger1M)),NA())</f>
        <v>-1.2694766449383721E-3</v>
      </c>
      <c r="O139" s="44">
        <f>IFERROR(_xll.qlIndexFixing(ONIndex3M,I139,TRUE,_xll.ohTrigger(RecalcTrigger,Trigger3M)),NA())</f>
        <v>-4.7165950354699504E-4</v>
      </c>
      <c r="P139" s="44">
        <f>IFERROR(_xll.qlIndexFixing(ONIndex6M,I139,TRUE,_xll.ohTrigger(RecalcTrigger,Trigger6M)),NA())</f>
        <v>3.0137767878635202E-4</v>
      </c>
      <c r="Q139" s="186">
        <f>IFERROR(_xll.qlIndexFixing(ONIndex1Y,I139,TRUE,_xll.ohTrigger(RecalcTrigger,Trigger1Y)),NA())</f>
        <v>1.4760847190942172E-3</v>
      </c>
    </row>
    <row r="140" spans="2:17" x14ac:dyDescent="0.2">
      <c r="B140" s="39" t="s">
        <v>17</v>
      </c>
      <c r="D140" s="42">
        <f>_xll.qlCalendarAdvance(Calendar,$D139,B140,"f",FALSE)</f>
        <v>42465</v>
      </c>
      <c r="E140" s="180">
        <f>_xll.qlInterestRateIndexValueDate(IndexON,D140)</f>
        <v>42465</v>
      </c>
      <c r="F140" s="196">
        <f>IFERROR(_xll.qlIndexFixing(IndexON,D140,TRUE,_xll.ohTrigger(RecalcTrigger,TriggerON)),NA())</f>
        <v>-1.6426894833188044E-3</v>
      </c>
      <c r="H140" s="42">
        <f>_xll.qlCalendarAdvance(Calendar,$H139,B140,"f",FALSE)</f>
        <v>42465</v>
      </c>
      <c r="I140" s="180">
        <f>_xll.qlInterestRateIndexValueDate(Index1M,$H140)</f>
        <v>42467</v>
      </c>
      <c r="J140" s="185">
        <f>IFERROR(_xll.qlIndexFixing(Index1M,$H140,TRUE,_xll.ohTrigger(RecalcTrigger,Trigger1M)),NA())</f>
        <v>-1.2959407884029217E-3</v>
      </c>
      <c r="K140" s="44">
        <f>IFERROR(_xll.qlIndexFixing(Index3M,H140,TRUE,_xll.ohTrigger(RecalcTrigger,Trigger3M)),NA())</f>
        <v>-4.8163032525754711E-4</v>
      </c>
      <c r="L140" s="44">
        <f>IFERROR(_xll.qlIndexFixing(Index6M,$H140,TRUE,_xll.ohTrigger(RecalcTrigger,Trigger6M)),NA())</f>
        <v>3.0313181333500519E-4</v>
      </c>
      <c r="M140" s="186">
        <f>IFERROR(_xll.qlIndexFixing(Index1Y,$H140,TRUE,_xll.ohTrigger(RecalcTrigger,Trigger1Y)),NA())</f>
        <v>1.6747243736958046E-3</v>
      </c>
      <c r="N140" s="185">
        <f>IFERROR(_xll.qlIndexFixing(ONIndex1M,I140,TRUE,_xll.ohTrigger(RecalcTrigger,Trigger1M)),NA())</f>
        <v>-1.2749262682376639E-3</v>
      </c>
      <c r="O140" s="44">
        <f>IFERROR(_xll.qlIndexFixing(ONIndex3M,I140,TRUE,_xll.ohTrigger(RecalcTrigger,Trigger3M)),NA())</f>
        <v>-4.7190257857376849E-4</v>
      </c>
      <c r="P140" s="44">
        <f>IFERROR(_xll.qlIndexFixing(ONIndex6M,I140,TRUE,_xll.ohTrigger(RecalcTrigger,Trigger6M)),NA())</f>
        <v>2.9961476963435985E-4</v>
      </c>
      <c r="Q140" s="186">
        <f>IFERROR(_xll.qlIndexFixing(ONIndex1Y,I140,TRUE,_xll.ohTrigger(RecalcTrigger,Trigger1Y)),NA())</f>
        <v>1.4745004718808019E-3</v>
      </c>
    </row>
    <row r="141" spans="2:17" x14ac:dyDescent="0.2">
      <c r="B141" s="39" t="s">
        <v>17</v>
      </c>
      <c r="D141" s="42">
        <f>_xll.qlCalendarAdvance(Calendar,$D140,B141,"f",FALSE)</f>
        <v>42466</v>
      </c>
      <c r="E141" s="180">
        <f>_xll.qlInterestRateIndexValueDate(IndexON,D141)</f>
        <v>42466</v>
      </c>
      <c r="F141" s="196">
        <f>IFERROR(_xll.qlIndexFixing(IndexON,D141,TRUE,_xll.ohTrigger(RecalcTrigger,TriggerON)),NA())</f>
        <v>-1.6452761932450599E-3</v>
      </c>
      <c r="H141" s="42">
        <f>_xll.qlCalendarAdvance(Calendar,$H140,B141,"f",FALSE)</f>
        <v>42466</v>
      </c>
      <c r="I141" s="180">
        <f>_xll.qlInterestRateIndexValueDate(Index1M,$H141)</f>
        <v>42468</v>
      </c>
      <c r="J141" s="185">
        <f>IFERROR(_xll.qlIndexFixing(Index1M,$H141,TRUE,_xll.ohTrigger(RecalcTrigger,Trigger1M)),NA())</f>
        <v>-1.2969830692697375E-3</v>
      </c>
      <c r="K141" s="44">
        <f>IFERROR(_xll.qlIndexFixing(Index3M,H141,TRUE,_xll.ohTrigger(RecalcTrigger,Trigger3M)),NA())</f>
        <v>-4.8209591723614466E-4</v>
      </c>
      <c r="L141" s="44">
        <f>IFERROR(_xll.qlIndexFixing(Index6M,$H141,TRUE,_xll.ohTrigger(RecalcTrigger,Trigger6M)),NA())</f>
        <v>3.0423828338783595E-4</v>
      </c>
      <c r="M141" s="186">
        <f>IFERROR(_xll.qlIndexFixing(Index1Y,$H141,TRUE,_xll.ohTrigger(RecalcTrigger,Trigger1Y)),NA())</f>
        <v>1.6793252941443744E-3</v>
      </c>
      <c r="N141" s="185">
        <f>IFERROR(_xll.qlIndexFixing(ONIndex1M,I141,TRUE,_xll.ohTrigger(RecalcTrigger,Trigger1M)),NA())</f>
        <v>-1.2775113363971968E-3</v>
      </c>
      <c r="O141" s="44">
        <f>IFERROR(_xll.qlIndexFixing(ONIndex3M,I141,TRUE,_xll.ohTrigger(RecalcTrigger,Trigger3M)),NA())</f>
        <v>-4.7202586375583167E-4</v>
      </c>
      <c r="P141" s="44">
        <f>IFERROR(_xll.qlIndexFixing(ONIndex6M,I141,TRUE,_xll.ohTrigger(RecalcTrigger,Trigger6M)),NA())</f>
        <v>2.9893356166432739E-4</v>
      </c>
      <c r="Q141" s="186">
        <f>IFERROR(_xll.qlIndexFixing(ONIndex1Y,I141,TRUE,_xll.ohTrigger(RecalcTrigger,Trigger1Y)),NA())</f>
        <v>1.4737202706971431E-3</v>
      </c>
    </row>
    <row r="142" spans="2:17" x14ac:dyDescent="0.2">
      <c r="B142" s="39" t="s">
        <v>17</v>
      </c>
      <c r="D142" s="42">
        <f>_xll.qlCalendarAdvance(Calendar,$D141,B142,"f",FALSE)</f>
        <v>42467</v>
      </c>
      <c r="E142" s="180">
        <f>_xll.qlInterestRateIndexValueDate(IndexON,D142)</f>
        <v>42467</v>
      </c>
      <c r="F142" s="196">
        <f>IFERROR(_xll.qlIndexFixing(IndexON,D142,TRUE,_xll.ohTrigger(RecalcTrigger,TriggerON)),NA())</f>
        <v>-1.647809976148551E-3</v>
      </c>
      <c r="H142" s="42">
        <f>_xll.qlCalendarAdvance(Calendar,$H141,B142,"f",FALSE)</f>
        <v>42467</v>
      </c>
      <c r="I142" s="180">
        <f>_xll.qlInterestRateIndexValueDate(Index1M,$H142)</f>
        <v>42471</v>
      </c>
      <c r="J142" s="185">
        <f>IFERROR(_xll.qlIndexFixing(Index1M,$H142,TRUE,_xll.ohTrigger(RecalcTrigger,Trigger1M)),NA())</f>
        <v>-1.3012688866096411E-3</v>
      </c>
      <c r="K142" s="44">
        <f>IFERROR(_xll.qlIndexFixing(Index3M,H142,TRUE,_xll.ohTrigger(RecalcTrigger,Trigger3M)),NA())</f>
        <v>-4.835648703943779E-4</v>
      </c>
      <c r="L142" s="44">
        <f>IFERROR(_xll.qlIndexFixing(Index6M,$H142,TRUE,_xll.ohTrigger(RecalcTrigger,Trigger6M)),NA())</f>
        <v>3.0464837091266606E-4</v>
      </c>
      <c r="M142" s="186">
        <f>IFERROR(_xll.qlIndexFixing(Index1Y,$H142,TRUE,_xll.ohTrigger(RecalcTrigger,Trigger1Y)),NA())</f>
        <v>1.6823455503983478E-3</v>
      </c>
      <c r="N142" s="185">
        <f>IFERROR(_xll.qlIndexFixing(ONIndex1M,I142,TRUE,_xll.ohTrigger(RecalcTrigger,Trigger1M)),NA())</f>
        <v>-1.2800108230148766E-3</v>
      </c>
      <c r="O142" s="44">
        <f>IFERROR(_xll.qlIndexFixing(ONIndex3M,I142,TRUE,_xll.ohTrigger(RecalcTrigger,Trigger3M)),NA())</f>
        <v>-4.721503947013872E-4</v>
      </c>
      <c r="P142" s="44">
        <f>IFERROR(_xll.qlIndexFixing(ONIndex6M,I142,TRUE,_xll.ohTrigger(RecalcTrigger,Trigger6M)),NA())</f>
        <v>2.9837242604635605E-4</v>
      </c>
      <c r="Q142" s="186">
        <f>IFERROR(_xll.qlIndexFixing(ONIndex1Y,I142,TRUE,_xll.ohTrigger(RecalcTrigger,Trigger1Y)),NA())</f>
        <v>1.4729455679951542E-3</v>
      </c>
    </row>
    <row r="143" spans="2:17" x14ac:dyDescent="0.2">
      <c r="B143" s="39" t="s">
        <v>17</v>
      </c>
      <c r="D143" s="42">
        <f>_xll.qlCalendarAdvance(Calendar,$D142,B143,"f",FALSE)</f>
        <v>42468</v>
      </c>
      <c r="E143" s="180">
        <f>_xll.qlInterestRateIndexValueDate(IndexON,D143)</f>
        <v>42468</v>
      </c>
      <c r="F143" s="196">
        <f>IFERROR(_xll.qlIndexFixing(IndexON,D143,TRUE,_xll.ohTrigger(RecalcTrigger,TriggerON)),NA())</f>
        <v>-1.6526864867172364E-3</v>
      </c>
      <c r="H143" s="42">
        <f>_xll.qlCalendarAdvance(Calendar,$H142,B143,"f",FALSE)</f>
        <v>42468</v>
      </c>
      <c r="I143" s="180">
        <f>_xll.qlInterestRateIndexValueDate(Index1M,$H143)</f>
        <v>42472</v>
      </c>
      <c r="J143" s="185">
        <f>IFERROR(_xll.qlIndexFixing(Index1M,$H143,TRUE,_xll.ohTrigger(RecalcTrigger,Trigger1M)),NA())</f>
        <v>-1.3028230907603522E-3</v>
      </c>
      <c r="K143" s="44">
        <f>IFERROR(_xll.qlIndexFixing(Index3M,H143,TRUE,_xll.ohTrigger(RecalcTrigger,Trigger3M)),NA())</f>
        <v>-4.8407772493782626E-4</v>
      </c>
      <c r="L143" s="44">
        <f>IFERROR(_xll.qlIndexFixing(Index6M,$H143,TRUE,_xll.ohTrigger(RecalcTrigger,Trigger6M)),NA())</f>
        <v>3.0503549356528879E-4</v>
      </c>
      <c r="M143" s="186">
        <f>IFERROR(_xll.qlIndexFixing(Index1Y,$H143,TRUE,_xll.ohTrigger(RecalcTrigger,Trigger1Y)),NA())</f>
        <v>1.6842783896356126E-3</v>
      </c>
      <c r="N143" s="185">
        <f>IFERROR(_xll.qlIndexFixing(ONIndex1M,I143,TRUE,_xll.ohTrigger(RecalcTrigger,Trigger1M)),NA())</f>
        <v>-1.282422676052164E-3</v>
      </c>
      <c r="O143" s="44">
        <f>IFERROR(_xll.qlIndexFixing(ONIndex3M,I143,TRUE,_xll.ohTrigger(RecalcTrigger,Trigger3M)),NA())</f>
        <v>-4.7227617864464833E-4</v>
      </c>
      <c r="P143" s="44">
        <f>IFERROR(_xll.qlIndexFixing(ONIndex6M,I143,TRUE,_xll.ohTrigger(RecalcTrigger,Trigger6M)),NA())</f>
        <v>2.9793136278044585E-4</v>
      </c>
      <c r="Q143" s="186">
        <f>IFERROR(_xll.qlIndexFixing(ONIndex1Y,I143,TRUE,_xll.ohTrigger(RecalcTrigger,Trigger1Y)),NA())</f>
        <v>1.4721764707292806E-3</v>
      </c>
    </row>
    <row r="144" spans="2:17" x14ac:dyDescent="0.2">
      <c r="B144" s="39" t="s">
        <v>17</v>
      </c>
      <c r="D144" s="42">
        <f>_xll.qlCalendarAdvance(Calendar,$D143,B144,"f",FALSE)</f>
        <v>42471</v>
      </c>
      <c r="E144" s="180">
        <f>_xll.qlInterestRateIndexValueDate(IndexON,D144)</f>
        <v>42471</v>
      </c>
      <c r="F144" s="196">
        <f>IFERROR(_xll.qlIndexFixing(IndexON,D144,TRUE,_xll.ohTrigger(RecalcTrigger,TriggerON)),NA())</f>
        <v>-1.6573876591552406E-3</v>
      </c>
      <c r="H144" s="42">
        <f>_xll.qlCalendarAdvance(Calendar,$H143,B144,"f",FALSE)</f>
        <v>42471</v>
      </c>
      <c r="I144" s="180">
        <f>_xll.qlInterestRateIndexValueDate(Index1M,$H144)</f>
        <v>42473</v>
      </c>
      <c r="J144" s="185">
        <f>IFERROR(_xll.qlIndexFixing(Index1M,$H144,TRUE,_xll.ohTrigger(RecalcTrigger,Trigger1M)),NA())</f>
        <v>-1.3043259812897112E-3</v>
      </c>
      <c r="K144" s="44">
        <f>IFERROR(_xll.qlIndexFixing(Index3M,H144,TRUE,_xll.ohTrigger(RecalcTrigger,Trigger3M)),NA())</f>
        <v>-4.8460174135885064E-4</v>
      </c>
      <c r="L144" s="44">
        <f>IFERROR(_xll.qlIndexFixing(Index6M,$H144,TRUE,_xll.ohTrigger(RecalcTrigger,Trigger6M)),NA())</f>
        <v>3.054244954530397E-4</v>
      </c>
      <c r="M144" s="186">
        <f>IFERROR(_xll.qlIndexFixing(Index1Y,$H144,TRUE,_xll.ohTrigger(RecalcTrigger,Trigger1Y)),NA())</f>
        <v>1.6862207848105074E-3</v>
      </c>
      <c r="N144" s="185">
        <f>IFERROR(_xll.qlIndexFixing(ONIndex1M,I144,TRUE,_xll.ohTrigger(RecalcTrigger,Trigger1M)),NA())</f>
        <v>-1.2869394084802366E-3</v>
      </c>
      <c r="O144" s="44">
        <f>IFERROR(_xll.qlIndexFixing(ONIndex3M,I144,TRUE,_xll.ohTrigger(RecalcTrigger,Trigger3M)),NA())</f>
        <v>-4.7253134198843583E-4</v>
      </c>
      <c r="P144" s="44">
        <f>IFERROR(_xll.qlIndexFixing(ONIndex6M,I144,TRUE,_xll.ohTrigger(RecalcTrigger,Trigger6M)),NA())</f>
        <v>2.9744972295908667E-4</v>
      </c>
      <c r="Q144" s="186">
        <f>IFERROR(_xll.qlIndexFixing(ONIndex1Y,I144,TRUE,_xll.ohTrigger(RecalcTrigger,Trigger1Y)),NA())</f>
        <v>1.4706635040440119E-3</v>
      </c>
    </row>
    <row r="145" spans="2:17" x14ac:dyDescent="0.2">
      <c r="B145" s="39" t="s">
        <v>17</v>
      </c>
      <c r="D145" s="42">
        <f>_xll.qlCalendarAdvance(Calendar,$D144,B145,"f",FALSE)</f>
        <v>42472</v>
      </c>
      <c r="E145" s="180">
        <f>_xll.qlInterestRateIndexValueDate(IndexON,D145)</f>
        <v>42472</v>
      </c>
      <c r="F145" s="196">
        <f>IFERROR(_xll.qlIndexFixing(IndexON,D145,TRUE,_xll.ohTrigger(RecalcTrigger,TriggerON)),NA())</f>
        <v>-1.6596356734899231E-3</v>
      </c>
      <c r="H145" s="42">
        <f>_xll.qlCalendarAdvance(Calendar,$H144,B145,"f",FALSE)</f>
        <v>42472</v>
      </c>
      <c r="I145" s="180">
        <f>_xll.qlInterestRateIndexValueDate(Index1M,$H145)</f>
        <v>42474</v>
      </c>
      <c r="J145" s="185">
        <f>IFERROR(_xll.qlIndexFixing(Index1M,$H145,TRUE,_xll.ohTrigger(RecalcTrigger,Trigger1M)),NA())</f>
        <v>-1.3069804116422334E-3</v>
      </c>
      <c r="K145" s="44">
        <f>IFERROR(_xll.qlIndexFixing(Index3M,H145,TRUE,_xll.ohTrigger(RecalcTrigger,Trigger3M)),NA())</f>
        <v>-4.8513664847920642E-4</v>
      </c>
      <c r="L145" s="44">
        <f>IFERROR(_xll.qlIndexFixing(Index6M,$H145,TRUE,_xll.ohTrigger(RecalcTrigger,Trigger6M)),NA())</f>
        <v>3.058147195390894E-4</v>
      </c>
      <c r="M145" s="186">
        <f>IFERROR(_xll.qlIndexFixing(Index1Y,$H145,TRUE,_xll.ohTrigger(RecalcTrigger,Trigger1Y)),NA())</f>
        <v>1.6936383414331096E-3</v>
      </c>
      <c r="N145" s="185">
        <f>IFERROR(_xll.qlIndexFixing(ONIndex1M,I145,TRUE,_xll.ohTrigger(RecalcTrigger,Trigger1M)),NA())</f>
        <v>-1.291152707989518E-3</v>
      </c>
      <c r="O145" s="44">
        <f>IFERROR(_xll.qlIndexFixing(ONIndex3M,I145,TRUE,_xll.ohTrigger(RecalcTrigger,Trigger3M)),NA())</f>
        <v>-4.72791999710509E-4</v>
      </c>
      <c r="P145" s="44">
        <f>IFERROR(_xll.qlIndexFixing(ONIndex6M,I145,TRUE,_xll.ohTrigger(RecalcTrigger,Trigger6M)),NA())</f>
        <v>2.9736783267786393E-4</v>
      </c>
      <c r="Q145" s="186">
        <f>IFERROR(_xll.qlIndexFixing(ONIndex1Y,I145,TRUE,_xll.ohTrigger(RecalcTrigger,Trigger1Y)),NA())</f>
        <v>1.4691582770343103E-3</v>
      </c>
    </row>
    <row r="146" spans="2:17" x14ac:dyDescent="0.2">
      <c r="B146" s="39" t="s">
        <v>17</v>
      </c>
      <c r="D146" s="42">
        <f>_xll.qlCalendarAdvance(Calendar,$D145,B146,"f",FALSE)</f>
        <v>42473</v>
      </c>
      <c r="E146" s="180">
        <f>_xll.qlInterestRateIndexValueDate(IndexON,D146)</f>
        <v>42473</v>
      </c>
      <c r="F146" s="196">
        <f>IFERROR(_xll.qlIndexFixing(IndexON,D146,TRUE,_xll.ohTrigger(RecalcTrigger,TriggerON)),NA())</f>
        <v>-1.6618223073638916E-3</v>
      </c>
      <c r="H146" s="42">
        <f>_xll.qlCalendarAdvance(Calendar,$H145,B146,"f",FALSE)</f>
        <v>42473</v>
      </c>
      <c r="I146" s="180">
        <f>_xll.qlInterestRateIndexValueDate(Index1M,$H146)</f>
        <v>42475</v>
      </c>
      <c r="J146" s="185">
        <f>IFERROR(_xll.qlIndexFixing(Index1M,$H146,TRUE,_xll.ohTrigger(RecalcTrigger,Trigger1M)),NA())</f>
        <v>-1.3077772553372936E-3</v>
      </c>
      <c r="K146" s="44">
        <f>IFERROR(_xll.qlIndexFixing(Index3M,H146,TRUE,_xll.ohTrigger(RecalcTrigger,Trigger3M)),NA())</f>
        <v>-4.8568217029681525E-4</v>
      </c>
      <c r="L146" s="44">
        <f>IFERROR(_xll.qlIndexFixing(Index6M,$H146,TRUE,_xll.ohTrigger(RecalcTrigger,Trigger6M)),NA())</f>
        <v>3.0688421200955233E-4</v>
      </c>
      <c r="M146" s="186">
        <f>IFERROR(_xll.qlIndexFixing(Index1Y,$H146,TRUE,_xll.ohTrigger(RecalcTrigger,Trigger1Y)),NA())</f>
        <v>1.6942332116330074E-3</v>
      </c>
      <c r="N146" s="185">
        <f>IFERROR(_xll.qlIndexFixing(ONIndex1M,I146,TRUE,_xll.ohTrigger(RecalcTrigger,Trigger1M)),NA())</f>
        <v>-1.2930956099488355E-3</v>
      </c>
      <c r="O146" s="44">
        <f>IFERROR(_xll.qlIndexFixing(ONIndex3M,I146,TRUE,_xll.ohTrigger(RecalcTrigger,Trigger3M)),NA())</f>
        <v>-4.7292416450961383E-4</v>
      </c>
      <c r="P146" s="44">
        <f>IFERROR(_xll.qlIndexFixing(ONIndex6M,I146,TRUE,_xll.ohTrigger(RecalcTrigger,Trigger6M)),NA())</f>
        <v>2.975271309324512E-4</v>
      </c>
      <c r="Q146" s="186">
        <f>IFERROR(_xll.qlIndexFixing(ONIndex1Y,I146,TRUE,_xll.ohTrigger(RecalcTrigger,Trigger1Y)),NA())</f>
        <v>1.4684188127045417E-3</v>
      </c>
    </row>
    <row r="147" spans="2:17" x14ac:dyDescent="0.2">
      <c r="B147" s="39" t="s">
        <v>17</v>
      </c>
      <c r="D147" s="42">
        <f>_xll.qlCalendarAdvance(Calendar,$D146,B147,"f",FALSE)</f>
        <v>42474</v>
      </c>
      <c r="E147" s="180">
        <f>_xll.qlInterestRateIndexValueDate(IndexON,D147)</f>
        <v>42474</v>
      </c>
      <c r="F147" s="196">
        <f>IFERROR(_xll.qlIndexFixing(IndexON,D147,TRUE,_xll.ohTrigger(RecalcTrigger,TriggerON)),NA())</f>
        <v>-1.6639461521039678E-3</v>
      </c>
      <c r="H147" s="42">
        <f>_xll.qlCalendarAdvance(Calendar,$H146,B147,"f",FALSE)</f>
        <v>42474</v>
      </c>
      <c r="I147" s="180">
        <f>_xll.qlInterestRateIndexValueDate(Index1M,$H147)</f>
        <v>42478</v>
      </c>
      <c r="J147" s="185">
        <f>IFERROR(_xll.qlIndexFixing(Index1M,$H147,TRUE,_xll.ohTrigger(RecalcTrigger,Trigger1M)),NA())</f>
        <v>-1.3111519462629673E-3</v>
      </c>
      <c r="K147" s="44">
        <f>IFERROR(_xll.qlIndexFixing(Index3M,H147,TRUE,_xll.ohTrigger(RecalcTrigger,Trigger3M)),NA())</f>
        <v>-4.8737959141827787E-4</v>
      </c>
      <c r="L147" s="44">
        <f>IFERROR(_xll.qlIndexFixing(Index6M,$H147,TRUE,_xll.ohTrigger(RecalcTrigger,Trigger6M)),NA())</f>
        <v>3.0737469714803653E-4</v>
      </c>
      <c r="M147" s="186">
        <f>IFERROR(_xll.qlIndexFixing(Index1Y,$H147,TRUE,_xll.ohTrigger(RecalcTrigger,Trigger1Y)),NA())</f>
        <v>1.6960499848833303E-3</v>
      </c>
      <c r="N147" s="185">
        <f>IFERROR(_xll.qlIndexFixing(ONIndex1M,I147,TRUE,_xll.ohTrigger(RecalcTrigger,Trigger1M)),NA())</f>
        <v>-1.2949385649774214E-3</v>
      </c>
      <c r="O147" s="44">
        <f>IFERROR(_xll.qlIndexFixing(ONIndex3M,I147,TRUE,_xll.ohTrigger(RecalcTrigger,Trigger3M)),NA())</f>
        <v>-4.730576283096255E-4</v>
      </c>
      <c r="P147" s="44">
        <f>IFERROR(_xll.qlIndexFixing(ONIndex6M,I147,TRUE,_xll.ohTrigger(RecalcTrigger,Trigger6M)),NA())</f>
        <v>2.9780650145916354E-4</v>
      </c>
      <c r="Q147" s="186">
        <f>IFERROR(_xll.qlIndexFixing(ONIndex1Y,I147,TRUE,_xll.ohTrigger(RecalcTrigger,Trigger1Y)),NA())</f>
        <v>1.4676855962569846E-3</v>
      </c>
    </row>
    <row r="148" spans="2:17" x14ac:dyDescent="0.2">
      <c r="B148" s="39" t="s">
        <v>17</v>
      </c>
      <c r="D148" s="42">
        <f>_xll.qlCalendarAdvance(Calendar,$D147,B148,"f",FALSE)</f>
        <v>42475</v>
      </c>
      <c r="E148" s="180">
        <f>_xll.qlInterestRateIndexValueDate(IndexON,D148)</f>
        <v>42475</v>
      </c>
      <c r="F148" s="196">
        <f>IFERROR(_xll.qlIndexFixing(IndexON,D148,TRUE,_xll.ohTrigger(RecalcTrigger,TriggerON)),NA())</f>
        <v>-1.6679697715549224E-3</v>
      </c>
      <c r="H148" s="42">
        <f>_xll.qlCalendarAdvance(Calendar,$H147,B148,"f",FALSE)</f>
        <v>42475</v>
      </c>
      <c r="I148" s="180">
        <f>_xll.qlInterestRateIndexValueDate(Index1M,$H148)</f>
        <v>42479</v>
      </c>
      <c r="J148" s="185">
        <f>IFERROR(_xll.qlIndexFixing(Index1M,$H148,TRUE,_xll.ohTrigger(RecalcTrigger,Trigger1M)),NA())</f>
        <v>-1.3123965352308531E-3</v>
      </c>
      <c r="K148" s="44">
        <f>IFERROR(_xll.qlIndexFixing(Index3M,H148,TRUE,_xll.ohTrigger(RecalcTrigger,Trigger3M)),NA())</f>
        <v>-4.8796471534297482E-4</v>
      </c>
      <c r="L148" s="44">
        <f>IFERROR(_xll.qlIndexFixing(Index6M,$H148,TRUE,_xll.ohTrigger(RecalcTrigger,Trigger6M)),NA())</f>
        <v>3.0776117667925617E-4</v>
      </c>
      <c r="M148" s="186">
        <f>IFERROR(_xll.qlIndexFixing(Index1Y,$H148,TRUE,_xll.ohTrigger(RecalcTrigger,Trigger1Y)),NA())</f>
        <v>1.6980339699126349E-3</v>
      </c>
      <c r="N148" s="185">
        <f>IFERROR(_xll.qlIndexFixing(ONIndex1M,I148,TRUE,_xll.ohTrigger(RecalcTrigger,Trigger1M)),NA())</f>
        <v>-1.2966795211166726E-3</v>
      </c>
      <c r="O148" s="44">
        <f>IFERROR(_xll.qlIndexFixing(ONIndex3M,I148,TRUE,_xll.ohTrigger(RecalcTrigger,Trigger3M)),NA())</f>
        <v>-4.7319239918408584E-4</v>
      </c>
      <c r="P148" s="44">
        <f>IFERROR(_xll.qlIndexFixing(ONIndex6M,I148,TRUE,_xll.ohTrigger(RecalcTrigger,Trigger6M)),NA())</f>
        <v>2.9820594441787307E-4</v>
      </c>
      <c r="Q148" s="186">
        <f>IFERROR(_xll.qlIndexFixing(ONIndex1Y,I148,TRUE,_xll.ohTrigger(RecalcTrigger,Trigger1Y)),NA())</f>
        <v>1.4669587345661483E-3</v>
      </c>
    </row>
    <row r="149" spans="2:17" x14ac:dyDescent="0.2">
      <c r="B149" s="39" t="s">
        <v>17</v>
      </c>
      <c r="D149" s="42">
        <f>_xll.qlCalendarAdvance(Calendar,$D148,B149,"f",FALSE)</f>
        <v>42478</v>
      </c>
      <c r="E149" s="180">
        <f>_xll.qlInterestRateIndexValueDate(IndexON,D149)</f>
        <v>42478</v>
      </c>
      <c r="F149" s="196">
        <f>IFERROR(_xll.qlIndexFixing(IndexON,D149,TRUE,_xll.ohTrigger(RecalcTrigger,TriggerON)),NA())</f>
        <v>-1.6717854613057526E-3</v>
      </c>
      <c r="H149" s="42">
        <f>_xll.qlCalendarAdvance(Calendar,$H148,B149,"f",FALSE)</f>
        <v>42478</v>
      </c>
      <c r="I149" s="180">
        <f>_xll.qlInterestRateIndexValueDate(Index1M,$H149)</f>
        <v>42480</v>
      </c>
      <c r="J149" s="185">
        <f>IFERROR(_xll.qlIndexFixing(Index1M,$H149,TRUE,_xll.ohTrigger(RecalcTrigger,Trigger1M)),NA())</f>
        <v>-1.3136069040826648E-3</v>
      </c>
      <c r="K149" s="44">
        <f>IFERROR(_xll.qlIndexFixing(Index3M,H149,TRUE,_xll.ohTrigger(RecalcTrigger,Trigger3M)),NA())</f>
        <v>-4.8855900146175212E-4</v>
      </c>
      <c r="L149" s="44">
        <f>IFERROR(_xll.qlIndexFixing(Index6M,$H149,TRUE,_xll.ohTrigger(RecalcTrigger,Trigger6M)),NA())</f>
        <v>3.0814493618605147E-4</v>
      </c>
      <c r="M149" s="186">
        <f>IFERROR(_xll.qlIndexFixing(Index1Y,$H149,TRUE,_xll.ohTrigger(RecalcTrigger,Trigger1Y)),NA())</f>
        <v>1.7000222110530195E-3</v>
      </c>
      <c r="N149" s="185">
        <f>IFERROR(_xll.qlIndexFixing(ONIndex1M,I149,TRUE,_xll.ohTrigger(RecalcTrigger,Trigger1M)),NA())</f>
        <v>-1.2998064824598643E-3</v>
      </c>
      <c r="O149" s="44">
        <f>IFERROR(_xll.qlIndexFixing(ONIndex3M,I149,TRUE,_xll.ohTrigger(RecalcTrigger,Trigger3M)),NA())</f>
        <v>-4.7346571212969479E-4</v>
      </c>
      <c r="P149" s="44">
        <f>IFERROR(_xll.qlIndexFixing(ONIndex6M,I149,TRUE,_xll.ohTrigger(RecalcTrigger,Trigger6M)),NA())</f>
        <v>2.9940532018990496E-4</v>
      </c>
      <c r="Q149" s="186">
        <f>IFERROR(_xll.qlIndexFixing(ONIndex1Y,I149,TRUE,_xll.ohTrigger(RecalcTrigger,Trigger1Y)),NA())</f>
        <v>1.4655326953061376E-3</v>
      </c>
    </row>
    <row r="150" spans="2:17" x14ac:dyDescent="0.2">
      <c r="B150" s="39" t="s">
        <v>17</v>
      </c>
      <c r="D150" s="42">
        <f>_xll.qlCalendarAdvance(Calendar,$D149,B150,"f",FALSE)</f>
        <v>42479</v>
      </c>
      <c r="E150" s="180">
        <f>_xll.qlInterestRateIndexValueDate(IndexON,D150)</f>
        <v>42479</v>
      </c>
      <c r="F150" s="196">
        <f>IFERROR(_xll.qlIndexFixing(IndexON,D150,TRUE,_xll.ohTrigger(RecalcTrigger,TriggerON)),NA())</f>
        <v>-1.6735742268814136E-3</v>
      </c>
      <c r="H150" s="42">
        <f>_xll.qlCalendarAdvance(Calendar,$H149,B150,"f",FALSE)</f>
        <v>42479</v>
      </c>
      <c r="I150" s="180">
        <f>_xll.qlInterestRateIndexValueDate(Index1M,$H150)</f>
        <v>42481</v>
      </c>
      <c r="J150" s="185">
        <f>IFERROR(_xll.qlIndexFixing(Index1M,$H150,TRUE,_xll.ohTrigger(RecalcTrigger,Trigger1M)),NA())</f>
        <v>-1.3158281786250503E-3</v>
      </c>
      <c r="K150" s="44">
        <f>IFERROR(_xll.qlIndexFixing(Index3M,H150,TRUE,_xll.ohTrigger(RecalcTrigger,Trigger3M)),NA())</f>
        <v>-4.8916214477550692E-4</v>
      </c>
      <c r="L150" s="44">
        <f>IFERROR(_xll.qlIndexFixing(Index6M,$H150,TRUE,_xll.ohTrigger(RecalcTrigger,Trigger6M)),NA())</f>
        <v>3.0852531862897236E-4</v>
      </c>
      <c r="M150" s="186">
        <f>IFERROR(_xll.qlIndexFixing(Index1Y,$H150,TRUE,_xll.ohTrigger(RecalcTrigger,Trigger1Y)),NA())</f>
        <v>1.7020139292277358E-3</v>
      </c>
      <c r="N150" s="185">
        <f>IFERROR(_xll.qlIndexFixing(ONIndex1M,I150,TRUE,_xll.ohTrigger(RecalcTrigger,Trigger1M)),NA())</f>
        <v>-1.3025986337567019E-3</v>
      </c>
      <c r="O150" s="44">
        <f>IFERROR(_xll.qlIndexFixing(ONIndex3M,I150,TRUE,_xll.ohTrigger(RecalcTrigger,Trigger3M)),NA())</f>
        <v>-4.7374470310668215E-4</v>
      </c>
      <c r="P150" s="44">
        <f>IFERROR(_xll.qlIndexFixing(ONIndex6M,I150,TRUE,_xll.ohTrigger(RecalcTrigger,Trigger6M)),NA())</f>
        <v>3.0098184280902274E-4</v>
      </c>
      <c r="Q150" s="186">
        <f>IFERROR(_xll.qlIndexFixing(ONIndex1Y,I150,TRUE,_xll.ohTrigger(RecalcTrigger,Trigger1Y)),NA())</f>
        <v>1.4641169772566798E-3</v>
      </c>
    </row>
    <row r="151" spans="2:17" x14ac:dyDescent="0.2">
      <c r="B151" s="39" t="s">
        <v>17</v>
      </c>
      <c r="D151" s="42">
        <f>_xll.qlCalendarAdvance(Calendar,$D150,B151,"f",FALSE)</f>
        <v>42480</v>
      </c>
      <c r="E151" s="180">
        <f>_xll.qlInterestRateIndexValueDate(IndexON,D151)</f>
        <v>42480</v>
      </c>
      <c r="F151" s="196">
        <f>IFERROR(_xll.qlIndexFixing(IndexON,D151,TRUE,_xll.ohTrigger(RecalcTrigger,TriggerON)),NA())</f>
        <v>-1.6752917499651687E-3</v>
      </c>
      <c r="H151" s="42">
        <f>_xll.qlCalendarAdvance(Calendar,$H150,B151,"f",FALSE)</f>
        <v>42480</v>
      </c>
      <c r="I151" s="180">
        <f>_xll.qlInterestRateIndexValueDate(Index1M,$H151)</f>
        <v>42482</v>
      </c>
      <c r="J151" s="185">
        <f>IFERROR(_xll.qlIndexFixing(Index1M,$H151,TRUE,_xll.ohTrigger(RecalcTrigger,Trigger1M)),NA())</f>
        <v>-1.3164506189620245E-3</v>
      </c>
      <c r="K151" s="44">
        <f>IFERROR(_xll.qlIndexFixing(Index3M,H151,TRUE,_xll.ohTrigger(RecalcTrigger,Trigger3M)),NA())</f>
        <v>-4.8977383545251835E-4</v>
      </c>
      <c r="L151" s="44">
        <f>IFERROR(_xll.qlIndexFixing(Index6M,$H151,TRUE,_xll.ohTrigger(RecalcTrigger,Trigger6M)),NA())</f>
        <v>3.0952560954700418E-4</v>
      </c>
      <c r="M151" s="186">
        <f>IFERROR(_xll.qlIndexFixing(Index1Y,$H151,TRUE,_xll.ohTrigger(RecalcTrigger,Trigger1Y)),NA())</f>
        <v>1.7066964643274922E-3</v>
      </c>
      <c r="N151" s="185">
        <f>IFERROR(_xll.qlIndexFixing(ONIndex1M,I151,TRUE,_xll.ohTrigger(RecalcTrigger,Trigger1M)),NA())</f>
        <v>-1.3038973538481713E-3</v>
      </c>
      <c r="O151" s="44">
        <f>IFERROR(_xll.qlIndexFixing(ONIndex3M,I151,TRUE,_xll.ohTrigger(RecalcTrigger,Trigger3M)),NA())</f>
        <v>-4.7388612254284368E-4</v>
      </c>
      <c r="P151" s="44">
        <f>IFERROR(_xll.qlIndexFixing(ONIndex6M,I151,TRUE,_xll.ohTrigger(RecalcTrigger,Trigger6M)),NA())</f>
        <v>3.0184606989891449E-4</v>
      </c>
      <c r="Q151" s="186">
        <f>IFERROR(_xll.qlIndexFixing(ONIndex1Y,I151,TRUE,_xll.ohTrigger(RecalcTrigger,Trigger1Y)),NA())</f>
        <v>1.4634234955845926E-3</v>
      </c>
    </row>
    <row r="152" spans="2:17" x14ac:dyDescent="0.2">
      <c r="B152" s="39" t="s">
        <v>17</v>
      </c>
      <c r="D152" s="42">
        <f>_xll.qlCalendarAdvance(Calendar,$D151,B152,"f",FALSE)</f>
        <v>42481</v>
      </c>
      <c r="E152" s="180">
        <f>_xll.qlInterestRateIndexValueDate(IndexON,D152)</f>
        <v>42481</v>
      </c>
      <c r="F152" s="196">
        <f>IFERROR(_xll.qlIndexFixing(IndexON,D152,TRUE,_xll.ohTrigger(RecalcTrigger,TriggerON)),NA())</f>
        <v>-1.6769366217239678E-3</v>
      </c>
      <c r="H152" s="42">
        <f>_xll.qlCalendarAdvance(Calendar,$H151,B152,"f",FALSE)</f>
        <v>42481</v>
      </c>
      <c r="I152" s="180">
        <f>_xll.qlInterestRateIndexValueDate(Index1M,$H152)</f>
        <v>42485</v>
      </c>
      <c r="J152" s="185">
        <f>IFERROR(_xll.qlIndexFixing(Index1M,$H152,TRUE,_xll.ohTrigger(RecalcTrigger,Trigger1M)),NA())</f>
        <v>-1.3192417212994911E-3</v>
      </c>
      <c r="K152" s="44">
        <f>IFERROR(_xll.qlIndexFixing(Index3M,H152,TRUE,_xll.ohTrigger(RecalcTrigger,Trigger3M)),NA())</f>
        <v>-4.9165702089131618E-4</v>
      </c>
      <c r="L152" s="44">
        <f>IFERROR(_xll.qlIndexFixing(Index6M,$H152,TRUE,_xll.ohTrigger(RecalcTrigger,Trigger6M)),NA())</f>
        <v>3.1000000104493438E-4</v>
      </c>
      <c r="M152" s="186">
        <f>IFERROR(_xll.qlIndexFixing(Index1Y,$H152,TRUE,_xll.ohTrigger(RecalcTrigger,Trigger1Y)),NA())</f>
        <v>1.7100000007072486E-3</v>
      </c>
      <c r="N152" s="185">
        <f>IFERROR(_xll.qlIndexFixing(ONIndex1M,I152,TRUE,_xll.ohTrigger(RecalcTrigger,Trigger1M)),NA())</f>
        <v>-1.3051819741782822E-3</v>
      </c>
      <c r="O152" s="44">
        <f>IFERROR(_xll.qlIndexFixing(ONIndex3M,I152,TRUE,_xll.ohTrigger(RecalcTrigger,Trigger3M)),NA())</f>
        <v>-4.740288947369109E-4</v>
      </c>
      <c r="P152" s="44">
        <f>IFERROR(_xll.qlIndexFixing(ONIndex6M,I152,TRUE,_xll.ohTrigger(RecalcTrigger,Trigger6M)),NA())</f>
        <v>3.0269479195155213E-4</v>
      </c>
      <c r="Q152" s="186">
        <f>IFERROR(_xll.qlIndexFixing(ONIndex1Y,I152,TRUE,_xll.ohTrigger(RecalcTrigger,Trigger1Y)),NA())</f>
        <v>1.4627370109554505E-3</v>
      </c>
    </row>
    <row r="153" spans="2:17" x14ac:dyDescent="0.2">
      <c r="B153" s="39" t="s">
        <v>17</v>
      </c>
      <c r="D153" s="42">
        <f>_xll.qlCalendarAdvance(Calendar,$D152,B153,"f",FALSE)</f>
        <v>42482</v>
      </c>
      <c r="E153" s="180">
        <f>_xll.qlInterestRateIndexValueDate(IndexON,D153)</f>
        <v>42482</v>
      </c>
      <c r="F153" s="196">
        <f>IFERROR(_xll.qlIndexFixing(IndexON,D153,TRUE,_xll.ohTrigger(RecalcTrigger,TriggerON)),NA())</f>
        <v>-1.679969310144358E-3</v>
      </c>
      <c r="H153" s="42">
        <f>_xll.qlCalendarAdvance(Calendar,$H152,B153,"f",FALSE)</f>
        <v>42482</v>
      </c>
      <c r="I153" s="180">
        <f>_xll.qlInterestRateIndexValueDate(Index1M,$H153)</f>
        <v>42486</v>
      </c>
      <c r="J153" s="185">
        <f>IFERROR(_xll.qlIndexFixing(Index1M,$H153,TRUE,_xll.ohTrigger(RecalcTrigger,Trigger1M)),NA())</f>
        <v>-1.3203059979876031E-3</v>
      </c>
      <c r="K153" s="44">
        <f>IFERROR(_xll.qlIndexFixing(Index3M,H153,TRUE,_xll.ohTrigger(RecalcTrigger,Trigger3M)),NA())</f>
        <v>-4.9229970608121799E-4</v>
      </c>
      <c r="L153" s="44">
        <f>IFERROR(_xll.qlIndexFixing(Index6M,$H153,TRUE,_xll.ohTrigger(RecalcTrigger,Trigger6M)),NA())</f>
        <v>3.1035421461794266E-4</v>
      </c>
      <c r="M153" s="186">
        <f>IFERROR(_xll.qlIndexFixing(Index1Y,$H153,TRUE,_xll.ohTrigger(RecalcTrigger,Trigger1Y)),NA())</f>
        <v>1.711998643458603E-3</v>
      </c>
      <c r="N153" s="185">
        <f>IFERROR(_xll.qlIndexFixing(ONIndex1M,I153,TRUE,_xll.ohTrigger(RecalcTrigger,Trigger1M)),NA())</f>
        <v>-1.3064522643713161E-3</v>
      </c>
      <c r="O153" s="44">
        <f>IFERROR(_xll.qlIndexFixing(ONIndex3M,I153,TRUE,_xll.ohTrigger(RecalcTrigger,Trigger3M)),NA())</f>
        <v>-4.7417302740271339E-4</v>
      </c>
      <c r="P153" s="44">
        <f>IFERROR(_xll.qlIndexFixing(ONIndex6M,I153,TRUE,_xll.ohTrigger(RecalcTrigger,Trigger6M)),NA())</f>
        <v>3.0352800912680777E-4</v>
      </c>
      <c r="Q153" s="186">
        <f>IFERROR(_xll.qlIndexFixing(ONIndex1Y,I153,TRUE,_xll.ohTrigger(RecalcTrigger,Trigger1Y)),NA())</f>
        <v>1.462057630643443E-3</v>
      </c>
    </row>
    <row r="154" spans="2:17" x14ac:dyDescent="0.2">
      <c r="B154" s="39" t="s">
        <v>17</v>
      </c>
      <c r="D154" s="42">
        <f>_xll.qlCalendarAdvance(Calendar,$D153,B154,"f",FALSE)</f>
        <v>42485</v>
      </c>
      <c r="E154" s="180">
        <f>_xll.qlInterestRateIndexValueDate(IndexON,D154)</f>
        <v>42485</v>
      </c>
      <c r="F154" s="196">
        <f>IFERROR(_xll.qlIndexFixing(IndexON,D154,TRUE,_xll.ohTrigger(RecalcTrigger,TriggerON)),NA())</f>
        <v>-1.6827614183290152E-3</v>
      </c>
      <c r="H154" s="42">
        <f>_xll.qlCalendarAdvance(Calendar,$H153,B154,"f",FALSE)</f>
        <v>42485</v>
      </c>
      <c r="I154" s="180">
        <f>_xll.qlInterestRateIndexValueDate(Index1M,$H154)</f>
        <v>42487</v>
      </c>
      <c r="J154" s="185">
        <f>IFERROR(_xll.qlIndexFixing(Index1M,$H154,TRUE,_xll.ohTrigger(RecalcTrigger,Trigger1M)),NA())</f>
        <v>-1.3213550266915064E-3</v>
      </c>
      <c r="K154" s="44">
        <f>IFERROR(_xll.qlIndexFixing(Index3M,H154,TRUE,_xll.ohTrigger(RecalcTrigger,Trigger3M)),NA())</f>
        <v>-4.929493170023171E-4</v>
      </c>
      <c r="L154" s="44">
        <f>IFERROR(_xll.qlIndexFixing(Index6M,$H154,TRUE,_xll.ohTrigger(RecalcTrigger,Trigger6M)),NA())</f>
        <v>3.1070261881130699E-4</v>
      </c>
      <c r="M154" s="186">
        <f>IFERROR(_xll.qlIndexFixing(Index1Y,$H154,TRUE,_xll.ohTrigger(RecalcTrigger,Trigger1Y)),NA())</f>
        <v>1.7139984123443212E-3</v>
      </c>
      <c r="N154" s="185">
        <f>IFERROR(_xll.qlIndexFixing(ONIndex1M,I154,TRUE,_xll.ohTrigger(RecalcTrigger,Trigger1M)),NA())</f>
        <v>-1.3089391681342377E-3</v>
      </c>
      <c r="O154" s="44">
        <f>IFERROR(_xll.qlIndexFixing(ONIndex3M,I154,TRUE,_xll.ohTrigger(RecalcTrigger,Trigger3M)),NA())</f>
        <v>-4.7446524019001401E-4</v>
      </c>
      <c r="P154" s="44">
        <f>IFERROR(_xll.qlIndexFixing(ONIndex6M,I154,TRUE,_xll.ohTrigger(RecalcTrigger,Trigger6M)),NA())</f>
        <v>3.0514301839978941E-4</v>
      </c>
      <c r="Q154" s="186">
        <f>IFERROR(_xll.qlIndexFixing(ONIndex1Y,I154,TRUE,_xll.ohTrigger(RecalcTrigger,Trigger1Y)),NA())</f>
        <v>1.460729012841E-3</v>
      </c>
    </row>
    <row r="155" spans="2:17" x14ac:dyDescent="0.2">
      <c r="B155" s="39" t="s">
        <v>17</v>
      </c>
      <c r="D155" s="42">
        <f>_xll.qlCalendarAdvance(Calendar,$D154,B155,"f",FALSE)</f>
        <v>42486</v>
      </c>
      <c r="E155" s="180">
        <f>_xll.qlInterestRateIndexValueDate(IndexON,D155)</f>
        <v>42486</v>
      </c>
      <c r="F155" s="196">
        <f>IFERROR(_xll.qlIndexFixing(IndexON,D155,TRUE,_xll.ohTrigger(RecalcTrigger,TriggerON)),NA())</f>
        <v>-1.6840219004476964E-3</v>
      </c>
      <c r="H155" s="42">
        <f>_xll.qlCalendarAdvance(Calendar,$H154,B155,"f",FALSE)</f>
        <v>42486</v>
      </c>
      <c r="I155" s="180">
        <f>_xll.qlInterestRateIndexValueDate(Index1M,$H155)</f>
        <v>42488</v>
      </c>
      <c r="J155" s="185">
        <f>IFERROR(_xll.qlIndexFixing(Index1M,$H155,TRUE,_xll.ohTrigger(RecalcTrigger,Trigger1M)),NA())</f>
        <v>-1.3233267252474312E-3</v>
      </c>
      <c r="K155" s="44">
        <f>IFERROR(_xll.qlIndexFixing(Index3M,H155,TRUE,_xll.ohTrigger(RecalcTrigger,Trigger3M)),NA())</f>
        <v>-4.936055148306996E-4</v>
      </c>
      <c r="L155" s="44">
        <f>IFERROR(_xll.qlIndexFixing(Index6M,$H155,TRUE,_xll.ohTrigger(RecalcTrigger,Trigger6M)),NA())</f>
        <v>3.1104568203634795E-4</v>
      </c>
      <c r="M155" s="186">
        <f>IFERROR(_xll.qlIndexFixing(Index1Y,$H155,TRUE,_xll.ohTrigger(RecalcTrigger,Trigger1Y)),NA())</f>
        <v>1.7159997215168419E-3</v>
      </c>
      <c r="N155" s="185">
        <f>IFERROR(_xll.qlIndexFixing(ONIndex1M,I155,TRUE,_xll.ohTrigger(RecalcTrigger,Trigger1M)),NA())</f>
        <v>-1.3113855221336124E-3</v>
      </c>
      <c r="O155" s="44">
        <f>IFERROR(_xll.qlIndexFixing(ONIndex3M,I155,TRUE,_xll.ohTrigger(RecalcTrigger,Trigger3M)),NA())</f>
        <v>-4.747633148216579E-4</v>
      </c>
      <c r="P155" s="44">
        <f>IFERROR(_xll.qlIndexFixing(ONIndex6M,I155,TRUE,_xll.ohTrigger(RecalcTrigger,Trigger6M)),NA())</f>
        <v>3.0670582697567284E-4</v>
      </c>
      <c r="Q155" s="186">
        <f>IFERROR(_xll.qlIndexFixing(ONIndex1Y,I155,TRUE,_xll.ohTrigger(RecalcTrigger,Trigger1Y)),NA())</f>
        <v>1.459413292295153E-3</v>
      </c>
    </row>
    <row r="156" spans="2:17" x14ac:dyDescent="0.2">
      <c r="B156" s="39" t="s">
        <v>17</v>
      </c>
      <c r="D156" s="42">
        <f>_xll.qlCalendarAdvance(Calendar,$D155,B156,"f",FALSE)</f>
        <v>42487</v>
      </c>
      <c r="E156" s="180">
        <f>_xll.qlInterestRateIndexValueDate(IndexON,D156)</f>
        <v>42487</v>
      </c>
      <c r="F156" s="196">
        <f>IFERROR(_xll.qlIndexFixing(IndexON,D156,TRUE,_xll.ohTrigger(RecalcTrigger,TriggerON)),NA())</f>
        <v>-1.6852152080204519E-3</v>
      </c>
      <c r="H156" s="42">
        <f>_xll.qlCalendarAdvance(Calendar,$H155,B156,"f",FALSE)</f>
        <v>42487</v>
      </c>
      <c r="I156" s="180">
        <f>_xll.qlInterestRateIndexValueDate(Index1M,$H156)</f>
        <v>42489</v>
      </c>
      <c r="J156" s="185">
        <f>IFERROR(_xll.qlIndexFixing(Index1M,$H156,TRUE,_xll.ohTrigger(RecalcTrigger,Trigger1M)),NA())</f>
        <v>-1.324339518800205E-3</v>
      </c>
      <c r="K156" s="44">
        <f>IFERROR(_xll.qlIndexFixing(Index3M,H156,TRUE,_xll.ohTrigger(RecalcTrigger,Trigger3M)),NA())</f>
        <v>-4.9426795590983366E-4</v>
      </c>
      <c r="L156" s="44">
        <f>IFERROR(_xll.qlIndexFixing(Index6M,$H156,TRUE,_xll.ohTrigger(RecalcTrigger,Trigger6M)),NA())</f>
        <v>3.1196910767602781E-4</v>
      </c>
      <c r="M156" s="186">
        <f>IFERROR(_xll.qlIndexFixing(Index1Y,$H156,TRUE,_xll.ohTrigger(RecalcTrigger,Trigger1Y)),NA())</f>
        <v>1.7166903926784179E-3</v>
      </c>
      <c r="N156" s="185">
        <f>IFERROR(_xll.qlIndexFixing(ONIndex1M,I156,TRUE,_xll.ohTrigger(RecalcTrigger,Trigger1M)),NA())</f>
        <v>-1.3125807098823827E-3</v>
      </c>
      <c r="O156" s="44">
        <f>IFERROR(_xll.qlIndexFixing(ONIndex3M,I156,TRUE,_xll.ohTrigger(RecalcTrigger,Trigger3M)),NA())</f>
        <v>-4.7491436415469934E-4</v>
      </c>
      <c r="P156" s="44">
        <f>IFERROR(_xll.qlIndexFixing(ONIndex6M,I156,TRUE,_xll.ohTrigger(RecalcTrigger,Trigger6M)),NA())</f>
        <v>3.074615189646579E-4</v>
      </c>
      <c r="Q156" s="186">
        <f>IFERROR(_xll.qlIndexFixing(ONIndex1Y,I156,TRUE,_xll.ohTrigger(RecalcTrigger,Trigger1Y)),NA())</f>
        <v>1.4587710387647945E-3</v>
      </c>
    </row>
    <row r="157" spans="2:17" x14ac:dyDescent="0.2">
      <c r="B157" s="39" t="s">
        <v>17</v>
      </c>
      <c r="D157" s="42">
        <f>_xll.qlCalendarAdvance(Calendar,$D156,B157,"f",FALSE)</f>
        <v>42488</v>
      </c>
      <c r="E157" s="180">
        <f>_xll.qlInterestRateIndexValueDate(IndexON,D157)</f>
        <v>42488</v>
      </c>
      <c r="F157" s="196">
        <f>IFERROR(_xll.qlIndexFixing(IndexON,D157,TRUE,_xll.ohTrigger(RecalcTrigger,TriggerON)),NA())</f>
        <v>-1.6863961614355105E-3</v>
      </c>
      <c r="H157" s="42">
        <f>_xll.qlCalendarAdvance(Calendar,$H156,B157,"f",FALSE)</f>
        <v>42488</v>
      </c>
      <c r="I157" s="180">
        <f>_xll.qlInterestRateIndexValueDate(Index1M,$H157)</f>
        <v>42492</v>
      </c>
      <c r="J157" s="185">
        <f>IFERROR(_xll.qlIndexFixing(Index1M,$H157,TRUE,_xll.ohTrigger(RecalcTrigger,Trigger1M)),NA())</f>
        <v>-1.3268594039533663E-3</v>
      </c>
      <c r="K157" s="44">
        <f>IFERROR(_xll.qlIndexFixing(Index3M,H157,TRUE,_xll.ohTrigger(RecalcTrigger,Trigger3M)),NA())</f>
        <v>-4.9673105139147467E-4</v>
      </c>
      <c r="L157" s="44">
        <f>IFERROR(_xll.qlIndexFixing(Index6M,$H157,TRUE,_xll.ohTrigger(RecalcTrigger,Trigger6M)),NA())</f>
        <v>3.126649807621876E-4</v>
      </c>
      <c r="M157" s="186">
        <f>IFERROR(_xll.qlIndexFixing(Index1Y,$H157,TRUE,_xll.ohTrigger(RecalcTrigger,Trigger1Y)),NA())</f>
        <v>1.7240287455461455E-3</v>
      </c>
      <c r="N157" s="185">
        <f>IFERROR(_xll.qlIndexFixing(ONIndex1M,I157,TRUE,_xll.ohTrigger(RecalcTrigger,Trigger1M)),NA())</f>
        <v>-1.3137601866386461E-3</v>
      </c>
      <c r="O157" s="44">
        <f>IFERROR(_xll.qlIndexFixing(ONIndex3M,I157,TRUE,_xll.ohTrigger(RecalcTrigger,Trigger3M)),NA())</f>
        <v>-4.7506682004261336E-4</v>
      </c>
      <c r="P157" s="44">
        <f>IFERROR(_xll.qlIndexFixing(ONIndex6M,I157,TRUE,_xll.ohTrigger(RecalcTrigger,Trigger6M)),NA())</f>
        <v>3.0820170583645279E-4</v>
      </c>
      <c r="Q157" s="186">
        <f>IFERROR(_xll.qlIndexFixing(ONIndex1Y,I157,TRUE,_xll.ohTrigger(RecalcTrigger,Trigger1Y)),NA())</f>
        <v>1.4581365318377948E-3</v>
      </c>
    </row>
    <row r="158" spans="2:17" x14ac:dyDescent="0.2">
      <c r="B158" s="39" t="s">
        <v>17</v>
      </c>
      <c r="D158" s="42">
        <f>_xll.qlCalendarAdvance(Calendar,$D157,B158,"f",FALSE)</f>
        <v>42489</v>
      </c>
      <c r="E158" s="180">
        <f>_xll.qlInterestRateIndexValueDate(IndexON,D158)</f>
        <v>42489</v>
      </c>
      <c r="F158" s="196">
        <f>IFERROR(_xll.qlIndexFixing(IndexON,D158,TRUE,_xll.ohTrigger(RecalcTrigger,TriggerON)),NA())</f>
        <v>-1.6887555627631556E-3</v>
      </c>
      <c r="H158" s="42">
        <f>_xll.qlCalendarAdvance(Calendar,$H157,B158,"f",FALSE)</f>
        <v>42489</v>
      </c>
      <c r="I158" s="180">
        <f>_xll.qlInterestRateIndexValueDate(Index1M,$H158)</f>
        <v>42493</v>
      </c>
      <c r="J158" s="185">
        <f>IFERROR(_xll.qlIndexFixing(Index1M,$H158,TRUE,_xll.ohTrigger(RecalcTrigger,Trigger1M)),NA())</f>
        <v>-1.327834905439407E-3</v>
      </c>
      <c r="K158" s="44">
        <f>IFERROR(_xll.qlIndexFixing(Index3M,H158,TRUE,_xll.ohTrigger(RecalcTrigger,Trigger3M)),NA())</f>
        <v>-4.9741354361377687E-4</v>
      </c>
      <c r="L158" s="44">
        <f>IFERROR(_xll.qlIndexFixing(Index6M,$H158,TRUE,_xll.ohTrigger(RecalcTrigger,Trigger6M)),NA())</f>
        <v>3.1298819899914523E-4</v>
      </c>
      <c r="M158" s="186">
        <f>IFERROR(_xll.qlIndexFixing(Index1Y,$H158,TRUE,_xll.ohTrigger(RecalcTrigger,Trigger1Y)),NA())</f>
        <v>1.7260440698660647E-3</v>
      </c>
      <c r="N158" s="185">
        <f>IFERROR(_xll.qlIndexFixing(ONIndex1M,I158,TRUE,_xll.ohTrigger(RecalcTrigger,Trigger1M)),NA())</f>
        <v>-1.3149237224263643E-3</v>
      </c>
      <c r="O158" s="44">
        <f>IFERROR(_xll.qlIndexFixing(ONIndex3M,I158,TRUE,_xll.ohTrigger(RecalcTrigger,Trigger3M)),NA())</f>
        <v>-4.7522068959970909E-4</v>
      </c>
      <c r="P158" s="44">
        <f>IFERROR(_xll.qlIndexFixing(ONIndex6M,I158,TRUE,_xll.ohTrigger(RecalcTrigger,Trigger6M)),NA())</f>
        <v>3.0892638775092962E-4</v>
      </c>
      <c r="Q158" s="186">
        <f>IFERROR(_xll.qlIndexFixing(ONIndex1Y,I158,TRUE,_xll.ohTrigger(RecalcTrigger,Trigger1Y)),NA())</f>
        <v>1.4575098783886631E-3</v>
      </c>
    </row>
    <row r="159" spans="2:17" x14ac:dyDescent="0.2">
      <c r="B159" s="39" t="s">
        <v>17</v>
      </c>
      <c r="D159" s="42">
        <f>_xll.qlCalendarAdvance(Calendar,$D158,B159,"f",FALSE)</f>
        <v>42492</v>
      </c>
      <c r="E159" s="180">
        <f>_xll.qlInterestRateIndexValueDate(IndexON,D159)</f>
        <v>42492</v>
      </c>
      <c r="F159" s="196">
        <f>IFERROR(_xll.qlIndexFixing(IndexON,D159,TRUE,_xll.ohTrigger(RecalcTrigger,TriggerON)),NA())</f>
        <v>-1.6911368134264748E-3</v>
      </c>
      <c r="H159" s="42">
        <f>_xll.qlCalendarAdvance(Calendar,$H158,B159,"f",FALSE)</f>
        <v>42492</v>
      </c>
      <c r="I159" s="180">
        <f>_xll.qlInterestRateIndexValueDate(Index1M,$H159)</f>
        <v>42494</v>
      </c>
      <c r="J159" s="185">
        <f>IFERROR(_xll.qlIndexFixing(Index1M,$H159,TRUE,_xll.ohTrigger(RecalcTrigger,Trigger1M)),NA())</f>
        <v>-1.32971624075904E-3</v>
      </c>
      <c r="K159" s="44">
        <f>IFERROR(_xll.qlIndexFixing(Index3M,H159,TRUE,_xll.ohTrigger(RecalcTrigger,Trigger3M)),NA())</f>
        <v>-4.9810008660927424E-4</v>
      </c>
      <c r="L159" s="44">
        <f>IFERROR(_xll.qlIndexFixing(Index6M,$H159,TRUE,_xll.ohTrigger(RecalcTrigger,Trigger6M)),NA())</f>
        <v>3.1330928208013779E-4</v>
      </c>
      <c r="M159" s="186">
        <f>IFERROR(_xll.qlIndexFixing(Index1Y,$H159,TRUE,_xll.ohTrigger(RecalcTrigger,Trigger1Y)),NA())</f>
        <v>1.7280634802459127E-3</v>
      </c>
      <c r="N159" s="185">
        <f>IFERROR(_xll.qlIndexFixing(ONIndex1M,I159,TRUE,_xll.ohTrigger(RecalcTrigger,Trigger1M)),NA())</f>
        <v>-1.3171916864829214E-3</v>
      </c>
      <c r="O159" s="44">
        <f>IFERROR(_xll.qlIndexFixing(ONIndex3M,I159,TRUE,_xll.ohTrigger(RecalcTrigger,Trigger3M)),NA())</f>
        <v>-4.7553255240195824E-4</v>
      </c>
      <c r="P159" s="44">
        <f>IFERROR(_xll.qlIndexFixing(ONIndex6M,I159,TRUE,_xll.ohTrigger(RecalcTrigger,Trigger6M)),NA())</f>
        <v>3.1032433556177352E-4</v>
      </c>
      <c r="Q159" s="186">
        <f>IFERROR(_xll.qlIndexFixing(ONIndex1Y,I159,TRUE,_xll.ohTrigger(RecalcTrigger,Trigger1Y)),NA())</f>
        <v>1.4562891765290686E-3</v>
      </c>
    </row>
    <row r="160" spans="2:17" x14ac:dyDescent="0.2">
      <c r="B160" s="39" t="s">
        <v>17</v>
      </c>
      <c r="D160" s="42">
        <f>_xll.qlCalendarAdvance(Calendar,$D159,B160,"f",FALSE)</f>
        <v>42493</v>
      </c>
      <c r="E160" s="180">
        <f>_xll.qlInterestRateIndexValueDate(IndexON,D160)</f>
        <v>42493</v>
      </c>
      <c r="F160" s="196">
        <f>IFERROR(_xll.qlIndexFixing(IndexON,D160,TRUE,_xll.ohTrigger(RecalcTrigger,TriggerON)),NA())</f>
        <v>-1.6923267747559478E-3</v>
      </c>
      <c r="H160" s="42">
        <f>_xll.qlCalendarAdvance(Calendar,$H159,B160,"f",FALSE)</f>
        <v>42493</v>
      </c>
      <c r="I160" s="180">
        <f>_xll.qlInterestRateIndexValueDate(Index1M,$H160)</f>
        <v>42495</v>
      </c>
      <c r="J160" s="185">
        <f>IFERROR(_xll.qlIndexFixing(Index1M,$H160,TRUE,_xll.ohTrigger(RecalcTrigger,Trigger1M)),NA())</f>
        <v>-1.3302197218659217E-3</v>
      </c>
      <c r="K160" s="44">
        <f>IFERROR(_xll.qlIndexFixing(Index3M,H160,TRUE,_xll.ohTrigger(RecalcTrigger,Trigger3M)),NA())</f>
        <v>-4.9879030708135572E-4</v>
      </c>
      <c r="L160" s="44">
        <f>IFERROR(_xll.qlIndexFixing(Index6M,$H160,TRUE,_xll.ohTrigger(RecalcTrigger,Trigger6M)),NA())</f>
        <v>3.1421132969736588E-4</v>
      </c>
      <c r="M160" s="186">
        <f>IFERROR(_xll.qlIndexFixing(Index1Y,$H160,TRUE,_xll.ohTrigger(RecalcTrigger,Trigger1Y)),NA())</f>
        <v>1.7300874111248043E-3</v>
      </c>
      <c r="N160" s="185">
        <f>IFERROR(_xll.qlIndexFixing(ONIndex1M,I160,TRUE,_xll.ohTrigger(RecalcTrigger,Trigger1M)),NA())</f>
        <v>-1.3194138508554332E-3</v>
      </c>
      <c r="O160" s="44">
        <f>IFERROR(_xll.qlIndexFixing(ONIndex3M,I160,TRUE,_xll.ohTrigger(RecalcTrigger,Trigger3M)),NA())</f>
        <v>-4.7585046135445452E-4</v>
      </c>
      <c r="P160" s="44">
        <f>IFERROR(_xll.qlIndexFixing(ONIndex6M,I160,TRUE,_xll.ohTrigger(RecalcTrigger,Trigger6M)),NA())</f>
        <v>3.1167006495635974E-4</v>
      </c>
      <c r="Q160" s="186">
        <f>IFERROR(_xll.qlIndexFixing(ONIndex1Y,I160,TRUE,_xll.ohTrigger(RecalcTrigger,Trigger1Y)),NA())</f>
        <v>1.4550839417371009E-3</v>
      </c>
    </row>
    <row r="161" spans="2:17" x14ac:dyDescent="0.2">
      <c r="B161" s="39" t="s">
        <v>17</v>
      </c>
      <c r="D161" s="42">
        <f>_xll.qlCalendarAdvance(Calendar,$D160,B161,"f",FALSE)</f>
        <v>42494</v>
      </c>
      <c r="E161" s="180">
        <f>_xll.qlInterestRateIndexValueDate(IndexON,D161)</f>
        <v>42494</v>
      </c>
      <c r="F161" s="196">
        <f>IFERROR(_xll.qlIndexFixing(IndexON,D161,TRUE,_xll.ohTrigger(RecalcTrigger,TriggerON)),NA())</f>
        <v>-1.6935188908817622E-3</v>
      </c>
      <c r="H161" s="42">
        <f>_xll.qlCalendarAdvance(Calendar,$H160,B161,"f",FALSE)</f>
        <v>42494</v>
      </c>
      <c r="I161" s="180">
        <f>_xll.qlInterestRateIndexValueDate(Index1M,$H161)</f>
        <v>42496</v>
      </c>
      <c r="J161" s="185">
        <f>IFERROR(_xll.qlIndexFixing(Index1M,$H161,TRUE,_xll.ohTrigger(RecalcTrigger,Trigger1M)),NA())</f>
        <v>-1.3307180017378818E-3</v>
      </c>
      <c r="K161" s="44">
        <f>IFERROR(_xll.qlIndexFixing(Index3M,H161,TRUE,_xll.ohTrigger(RecalcTrigger,Trigger3M)),NA())</f>
        <v>-5.0033697212454589E-4</v>
      </c>
      <c r="L161" s="44">
        <f>IFERROR(_xll.qlIndexFixing(Index6M,$H161,TRUE,_xll.ohTrigger(RecalcTrigger,Trigger6M)),NA())</f>
        <v>3.1423962729310484E-4</v>
      </c>
      <c r="M161" s="186">
        <f>IFERROR(_xll.qlIndexFixing(Index1Y,$H161,TRUE,_xll.ohTrigger(RecalcTrigger,Trigger1Y)),NA())</f>
        <v>1.7346809715469192E-3</v>
      </c>
      <c r="N161" s="185">
        <f>IFERROR(_xll.qlIndexFixing(ONIndex1M,I161,TRUE,_xll.ohTrigger(RecalcTrigger,Trigger1M)),NA())</f>
        <v>-1.3204942286026977E-3</v>
      </c>
      <c r="O161" s="44">
        <f>IFERROR(_xll.qlIndexFixing(ONIndex3M,I161,TRUE,_xll.ohTrigger(RecalcTrigger,Trigger3M)),NA())</f>
        <v>-4.7601151576426304E-4</v>
      </c>
      <c r="P161" s="44">
        <f>IFERROR(_xll.qlIndexFixing(ONIndex6M,I161,TRUE,_xll.ohTrigger(RecalcTrigger,Trigger6M)),NA())</f>
        <v>3.1231722168456599E-4</v>
      </c>
      <c r="Q161" s="186">
        <f>IFERROR(_xll.qlIndexFixing(ONIndex1Y,I161,TRUE,_xll.ohTrigger(RecalcTrigger,Trigger1Y)),NA())</f>
        <v>1.4544981621522624E-3</v>
      </c>
    </row>
    <row r="162" spans="2:17" x14ac:dyDescent="0.2">
      <c r="B162" s="39" t="s">
        <v>17</v>
      </c>
      <c r="D162" s="42">
        <f>_xll.qlCalendarAdvance(Calendar,$D161,B162,"f",FALSE)</f>
        <v>42495</v>
      </c>
      <c r="E162" s="180">
        <f>_xll.qlInterestRateIndexValueDate(IndexON,D162)</f>
        <v>42495</v>
      </c>
      <c r="F162" s="196">
        <f>IFERROR(_xll.qlIndexFixing(IndexON,D162,TRUE,_xll.ohTrigger(RecalcTrigger,TriggerON)),NA())</f>
        <v>-1.6947132793498909E-3</v>
      </c>
      <c r="H162" s="42">
        <f>_xll.qlCalendarAdvance(Calendar,$H161,B162,"f",FALSE)</f>
        <v>42495</v>
      </c>
      <c r="I162" s="180">
        <f>_xll.qlInterestRateIndexValueDate(Index1M,$H162)</f>
        <v>42499</v>
      </c>
      <c r="J162" s="185">
        <f>IFERROR(_xll.qlIndexFixing(Index1M,$H162,TRUE,_xll.ohTrigger(RecalcTrigger,Trigger1M)),NA())</f>
        <v>-1.3335573214024257E-3</v>
      </c>
      <c r="K162" s="44">
        <f>IFERROR(_xll.qlIndexFixing(Index3M,H162,TRUE,_xll.ohTrigger(RecalcTrigger,Trigger3M)),NA())</f>
        <v>-5.0158033058923378E-4</v>
      </c>
      <c r="L162" s="44">
        <f>IFERROR(_xll.qlIndexFixing(Index6M,$H162,TRUE,_xll.ohTrigger(RecalcTrigger,Trigger6M)),NA())</f>
        <v>3.1489897555221456E-4</v>
      </c>
      <c r="M162" s="186">
        <f>IFERROR(_xll.qlIndexFixing(Index1Y,$H162,TRUE,_xll.ohTrigger(RecalcTrigger,Trigger1Y)),NA())</f>
        <v>1.7382371298626917E-3</v>
      </c>
      <c r="N162" s="185">
        <f>IFERROR(_xll.qlIndexFixing(ONIndex1M,I162,TRUE,_xll.ohTrigger(RecalcTrigger,Trigger1M)),NA())</f>
        <v>-1.3215572842861789E-3</v>
      </c>
      <c r="O162" s="44">
        <f>IFERROR(_xll.qlIndexFixing(ONIndex3M,I162,TRUE,_xll.ohTrigger(RecalcTrigger,Trigger3M)),NA())</f>
        <v>-4.7617403008626269E-4</v>
      </c>
      <c r="P162" s="44">
        <f>IFERROR(_xll.qlIndexFixing(ONIndex6M,I162,TRUE,_xll.ohTrigger(RecalcTrigger,Trigger6M)),NA())</f>
        <v>3.1294887345545419E-4</v>
      </c>
      <c r="Q162" s="186">
        <f>IFERROR(_xll.qlIndexFixing(ONIndex1Y,I162,TRUE,_xll.ohTrigger(RecalcTrigger,Trigger1Y)),NA())</f>
        <v>1.4539208784114521E-3</v>
      </c>
    </row>
    <row r="163" spans="2:17" x14ac:dyDescent="0.2">
      <c r="B163" s="39" t="s">
        <v>17</v>
      </c>
      <c r="D163" s="42">
        <f>_xll.qlCalendarAdvance(Calendar,$D162,B163,"f",FALSE)</f>
        <v>42496</v>
      </c>
      <c r="E163" s="180">
        <f>_xll.qlInterestRateIndexValueDate(IndexON,D163)</f>
        <v>42496</v>
      </c>
      <c r="F163" s="196">
        <f>IFERROR(_xll.qlIndexFixing(IndexON,D163,TRUE,_xll.ohTrigger(RecalcTrigger,TriggerON)),NA())</f>
        <v>-1.69710221907593E-3</v>
      </c>
      <c r="H163" s="42">
        <f>_xll.qlCalendarAdvance(Calendar,$H162,B163,"f",FALSE)</f>
        <v>42496</v>
      </c>
      <c r="I163" s="180">
        <f>_xll.qlInterestRateIndexValueDate(Index1M,$H163)</f>
        <v>42500</v>
      </c>
      <c r="J163" s="185">
        <f>IFERROR(_xll.qlIndexFixing(Index1M,$H163,TRUE,_xll.ohTrigger(RecalcTrigger,Trigger1M)),NA())</f>
        <v>-1.3344989342584997E-3</v>
      </c>
      <c r="K163" s="44">
        <f>IFERROR(_xll.qlIndexFixing(Index3M,H163,TRUE,_xll.ohTrigger(RecalcTrigger,Trigger3M)),NA())</f>
        <v>-5.0228317175580474E-4</v>
      </c>
      <c r="L163" s="44">
        <f>IFERROR(_xll.qlIndexFixing(Index6M,$H163,TRUE,_xll.ohTrigger(RecalcTrigger,Trigger6M)),NA())</f>
        <v>3.1521703094380358E-4</v>
      </c>
      <c r="M163" s="186">
        <f>IFERROR(_xll.qlIndexFixing(Index1Y,$H163,TRUE,_xll.ohTrigger(RecalcTrigger,Trigger1Y)),NA())</f>
        <v>1.740290281272017E-3</v>
      </c>
      <c r="N163" s="185">
        <f>IFERROR(_xll.qlIndexFixing(ONIndex1M,I163,TRUE,_xll.ohTrigger(RecalcTrigger,Trigger1M)),NA())</f>
        <v>-1.3226027877699664E-3</v>
      </c>
      <c r="O163" s="44">
        <f>IFERROR(_xll.qlIndexFixing(ONIndex3M,I163,TRUE,_xll.ohTrigger(RecalcTrigger,Trigger3M)),NA())</f>
        <v>-4.7633801207425108E-4</v>
      </c>
      <c r="P163" s="44">
        <f>IFERROR(_xll.qlIndexFixing(ONIndex6M,I163,TRUE,_xll.ohTrigger(RecalcTrigger,Trigger6M)),NA())</f>
        <v>3.1356502010915221E-4</v>
      </c>
      <c r="Q163" s="186">
        <f>IFERROR(_xll.qlIndexFixing(ONIndex1Y,I163,TRUE,_xll.ohTrigger(RecalcTrigger,Trigger1Y)),NA())</f>
        <v>1.4533521976289876E-3</v>
      </c>
    </row>
    <row r="164" spans="2:17" x14ac:dyDescent="0.2">
      <c r="B164" s="39" t="s">
        <v>17</v>
      </c>
      <c r="D164" s="42">
        <f>_xll.qlCalendarAdvance(Calendar,$D163,B164,"f",FALSE)</f>
        <v>42499</v>
      </c>
      <c r="E164" s="180">
        <f>_xll.qlInterestRateIndexValueDate(IndexON,D164)</f>
        <v>42499</v>
      </c>
      <c r="F164" s="196">
        <f>IFERROR(_xll.qlIndexFixing(IndexON,D164,TRUE,_xll.ohTrigger(RecalcTrigger,TriggerON)),NA())</f>
        <v>-1.6995159117216829E-3</v>
      </c>
      <c r="H164" s="42">
        <f>_xll.qlCalendarAdvance(Calendar,$H163,B164,"f",FALSE)</f>
        <v>42499</v>
      </c>
      <c r="I164" s="180">
        <f>_xll.qlInterestRateIndexValueDate(Index1M,$H164)</f>
        <v>42501</v>
      </c>
      <c r="J164" s="185">
        <f>IFERROR(_xll.qlIndexFixing(Index1M,$H164,TRUE,_xll.ohTrigger(RecalcTrigger,Trigger1M)),NA())</f>
        <v>-1.3363913076098138E-3</v>
      </c>
      <c r="K164" s="44">
        <f>IFERROR(_xll.qlIndexFixing(Index3M,H164,TRUE,_xll.ohTrigger(RecalcTrigger,Trigger3M)),NA())</f>
        <v>-5.0298735026435201E-4</v>
      </c>
      <c r="L164" s="44">
        <f>IFERROR(_xll.qlIndexFixing(Index6M,$H164,TRUE,_xll.ohTrigger(RecalcTrigger,Trigger6M)),NA())</f>
        <v>3.1553621226387347E-4</v>
      </c>
      <c r="M164" s="186">
        <f>IFERROR(_xll.qlIndexFixing(Index1Y,$H164,TRUE,_xll.ohTrigger(RecalcTrigger,Trigger1Y)),NA())</f>
        <v>1.7423506206843023E-3</v>
      </c>
      <c r="N164" s="185">
        <f>IFERROR(_xll.qlIndexFixing(ONIndex1M,I164,TRUE,_xll.ohTrigger(RecalcTrigger,Trigger1M)),NA())</f>
        <v>-1.3246292624646827E-3</v>
      </c>
      <c r="O164" s="44">
        <f>IFERROR(_xll.qlIndexFixing(ONIndex3M,I164,TRUE,_xll.ohTrigger(RecalcTrigger,Trigger3M)),NA())</f>
        <v>-4.7667027498476955E-4</v>
      </c>
      <c r="P164" s="44">
        <f>IFERROR(_xll.qlIndexFixing(ONIndex6M,I164,TRUE,_xll.ohTrigger(RecalcTrigger,Trigger6M)),NA())</f>
        <v>3.1474590525881752E-4</v>
      </c>
      <c r="Q164" s="186">
        <f>IFERROR(_xll.qlIndexFixing(ONIndex1Y,I164,TRUE,_xll.ohTrigger(RecalcTrigger,Trigger1Y)),NA())</f>
        <v>1.4522499062774585E-3</v>
      </c>
    </row>
    <row r="165" spans="2:17" x14ac:dyDescent="0.2">
      <c r="B165" s="39" t="s">
        <v>17</v>
      </c>
      <c r="D165" s="42">
        <f>_xll.qlCalendarAdvance(Calendar,$D164,B165,"f",FALSE)</f>
        <v>42500</v>
      </c>
      <c r="E165" s="180">
        <f>_xll.qlInterestRateIndexValueDate(IndexON,D165)</f>
        <v>42500</v>
      </c>
      <c r="F165" s="196">
        <f>IFERROR(_xll.qlIndexFixing(IndexON,D165,TRUE,_xll.ohTrigger(RecalcTrigger,TriggerON)),NA())</f>
        <v>-1.7007234280086436E-3</v>
      </c>
      <c r="H165" s="42">
        <f>_xll.qlCalendarAdvance(Calendar,$H164,B165,"f",FALSE)</f>
        <v>42500</v>
      </c>
      <c r="I165" s="180">
        <f>_xll.qlInterestRateIndexValueDate(Index1M,$H165)</f>
        <v>42502</v>
      </c>
      <c r="J165" s="185">
        <f>IFERROR(_xll.qlIndexFixing(Index1M,$H165,TRUE,_xll.ohTrigger(RecalcTrigger,Trigger1M)),NA())</f>
        <v>-1.3368597784417513E-3</v>
      </c>
      <c r="K165" s="44">
        <f>IFERROR(_xll.qlIndexFixing(Index3M,H165,TRUE,_xll.ohTrigger(RecalcTrigger,Trigger3M)),NA())</f>
        <v>-5.0369245936458991E-4</v>
      </c>
      <c r="L165" s="44">
        <f>IFERROR(_xll.qlIndexFixing(Index6M,$H165,TRUE,_xll.ohTrigger(RecalcTrigger,Trigger6M)),NA())</f>
        <v>3.1647733266327823E-4</v>
      </c>
      <c r="M165" s="186">
        <f>IFERROR(_xll.qlIndexFixing(Index1Y,$H165,TRUE,_xll.ohTrigger(RecalcTrigger,Trigger1Y)),NA())</f>
        <v>1.7444186028281858E-3</v>
      </c>
      <c r="N165" s="185">
        <f>IFERROR(_xll.qlIndexFixing(ONIndex1M,I165,TRUE,_xll.ohTrigger(RecalcTrigger,Trigger1M)),NA())</f>
        <v>-1.3266046762305805E-3</v>
      </c>
      <c r="O165" s="44">
        <f>IFERROR(_xll.qlIndexFixing(ONIndex3M,I165,TRUE,_xll.ohTrigger(RecalcTrigger,Trigger3M)),NA())</f>
        <v>-4.7700876876444198E-4</v>
      </c>
      <c r="P165" s="44">
        <f>IFERROR(_xll.qlIndexFixing(ONIndex6M,I165,TRUE,_xll.ohTrigger(RecalcTrigger,Trigger6M)),NA())</f>
        <v>3.1587455659121133E-4</v>
      </c>
      <c r="Q165" s="186">
        <f>IFERROR(_xll.qlIndexFixing(ONIndex1Y,I165,TRUE,_xll.ohTrigger(RecalcTrigger,Trigger1Y)),NA())</f>
        <v>1.4511656453297661E-3</v>
      </c>
    </row>
    <row r="166" spans="2:17" x14ac:dyDescent="0.2">
      <c r="B166" s="39" t="s">
        <v>17</v>
      </c>
      <c r="D166" s="42">
        <f>_xll.qlCalendarAdvance(Calendar,$D165,B166,"f",FALSE)</f>
        <v>42501</v>
      </c>
      <c r="E166" s="180">
        <f>_xll.qlInterestRateIndexValueDate(IndexON,D166)</f>
        <v>42501</v>
      </c>
      <c r="F166" s="196">
        <f>IFERROR(_xll.qlIndexFixing(IndexON,D166,TRUE,_xll.ohTrigger(RecalcTrigger,TriggerON)),NA())</f>
        <v>-1.7019339229129571E-3</v>
      </c>
      <c r="H166" s="42">
        <f>_xll.qlCalendarAdvance(Calendar,$H165,B166,"f",FALSE)</f>
        <v>42501</v>
      </c>
      <c r="I166" s="180">
        <f>_xll.qlInterestRateIndexValueDate(Index1M,$H166)</f>
        <v>42503</v>
      </c>
      <c r="J166" s="185">
        <f>IFERROR(_xll.qlIndexFixing(Index1M,$H166,TRUE,_xll.ohTrigger(RecalcTrigger,Trigger1M)),NA())</f>
        <v>-1.3373245945577919E-3</v>
      </c>
      <c r="K166" s="44">
        <f>IFERROR(_xll.qlIndexFixing(Index3M,H166,TRUE,_xll.ohTrigger(RecalcTrigger,Trigger3M)),NA())</f>
        <v>-5.0518616266217119E-4</v>
      </c>
      <c r="L166" s="44">
        <f>IFERROR(_xll.qlIndexFixing(Index6M,$H166,TRUE,_xll.ohTrigger(RecalcTrigger,Trigger6M)),NA())</f>
        <v>3.1649279922365132E-4</v>
      </c>
      <c r="M166" s="186">
        <f>IFERROR(_xll.qlIndexFixing(Index1Y,$H166,TRUE,_xll.ohTrigger(RecalcTrigger,Trigger1Y)),NA())</f>
        <v>1.7490622323277404E-3</v>
      </c>
      <c r="N166" s="185">
        <f>IFERROR(_xll.qlIndexFixing(ONIndex1M,I166,TRUE,_xll.ohTrigger(RecalcTrigger,Trigger1M)),NA())</f>
        <v>-1.3275589662775644E-3</v>
      </c>
      <c r="O166" s="44">
        <f>IFERROR(_xll.qlIndexFixing(ONIndex3M,I166,TRUE,_xll.ohTrigger(RecalcTrigger,Trigger3M)),NA())</f>
        <v>-4.7718020343090473E-4</v>
      </c>
      <c r="P166" s="44">
        <f>IFERROR(_xll.qlIndexFixing(ONIndex6M,I166,TRUE,_xll.ohTrigger(RecalcTrigger,Trigger6M)),NA())</f>
        <v>3.1641317813857484E-4</v>
      </c>
      <c r="Q166" s="186">
        <f>IFERROR(_xll.qlIndexFixing(ONIndex1Y,I166,TRUE,_xll.ohTrigger(RecalcTrigger,Trigger1Y)),NA())</f>
        <v>1.4506415851744947E-3</v>
      </c>
    </row>
    <row r="167" spans="2:17" x14ac:dyDescent="0.2">
      <c r="B167" s="39" t="s">
        <v>17</v>
      </c>
      <c r="D167" s="42">
        <f>_xll.qlCalendarAdvance(Calendar,$D166,B167,"f",FALSE)</f>
        <v>42502</v>
      </c>
      <c r="E167" s="180">
        <f>_xll.qlInterestRateIndexValueDate(IndexON,D167)</f>
        <v>42502</v>
      </c>
      <c r="F167" s="196">
        <f>IFERROR(_xll.qlIndexFixing(IndexON,D167,TRUE,_xll.ohTrigger(RecalcTrigger,TriggerON)),NA())</f>
        <v>-1.7031475142204044E-3</v>
      </c>
      <c r="H167" s="42">
        <f>_xll.qlCalendarAdvance(Calendar,$H166,B167,"f",FALSE)</f>
        <v>42502</v>
      </c>
      <c r="I167" s="180">
        <f>_xll.qlInterestRateIndexValueDate(Index1M,$H167)</f>
        <v>42506</v>
      </c>
      <c r="J167" s="185">
        <f>IFERROR(_xll.qlIndexFixing(Index1M,$H167,TRUE,_xll.ohTrigger(RecalcTrigger,Trigger1M)),NA())</f>
        <v>-1.3401753409219223E-3</v>
      </c>
      <c r="K167" s="44">
        <f>IFERROR(_xll.qlIndexFixing(Index3M,H167,TRUE,_xll.ohTrigger(RecalcTrigger,Trigger3M)),NA())</f>
        <v>-5.0651389936014028E-4</v>
      </c>
      <c r="L167" s="44">
        <f>IFERROR(_xll.qlIndexFixing(Index6M,$H167,TRUE,_xll.ohTrigger(RecalcTrigger,Trigger6M)),NA())</f>
        <v>3.1716531326797043E-4</v>
      </c>
      <c r="M167" s="186">
        <f>IFERROR(_xll.qlIndexFixing(Index1Y,$H167,TRUE,_xll.ohTrigger(RecalcTrigger,Trigger1Y)),NA())</f>
        <v>1.7527761547600155E-3</v>
      </c>
      <c r="N167" s="185">
        <f>IFERROR(_xll.qlIndexFixing(ONIndex1M,I167,TRUE,_xll.ohTrigger(RecalcTrigger,Trigger1M)),NA())</f>
        <v>-1.3284943231894886E-3</v>
      </c>
      <c r="O167" s="44">
        <f>IFERROR(_xll.qlIndexFixing(ONIndex3M,I167,TRUE,_xll.ohTrigger(RecalcTrigger,Trigger3M)),NA())</f>
        <v>-4.7735315156671732E-4</v>
      </c>
      <c r="P167" s="44">
        <f>IFERROR(_xll.qlIndexFixing(ONIndex6M,I167,TRUE,_xll.ohTrigger(RecalcTrigger,Trigger6M)),NA())</f>
        <v>3.1693629472862028E-4</v>
      </c>
      <c r="Q167" s="186">
        <f>IFERROR(_xll.qlIndexFixing(ONIndex1Y,I167,TRUE,_xll.ohTrigger(RecalcTrigger,Trigger1Y)),NA())</f>
        <v>1.4501267703437293E-3</v>
      </c>
    </row>
    <row r="168" spans="2:17" x14ac:dyDescent="0.2">
      <c r="B168" s="39" t="s">
        <v>17</v>
      </c>
      <c r="D168" s="42">
        <f>_xll.qlCalendarAdvance(Calendar,$D167,B168,"f",FALSE)</f>
        <v>42503</v>
      </c>
      <c r="E168" s="180">
        <f>_xll.qlInterestRateIndexValueDate(IndexON,D168)</f>
        <v>42503</v>
      </c>
      <c r="F168" s="196">
        <f>IFERROR(_xll.qlIndexFixing(IndexON,D168,TRUE,_xll.ohTrigger(RecalcTrigger,TriggerON)),NA())</f>
        <v>-1.7055775261187733E-3</v>
      </c>
      <c r="H168" s="42">
        <f>_xll.qlCalendarAdvance(Calendar,$H167,B168,"f",FALSE)</f>
        <v>42503</v>
      </c>
      <c r="I168" s="180">
        <f>_xll.qlInterestRateIndexValueDate(Index1M,$H168)</f>
        <v>42507</v>
      </c>
      <c r="J168" s="185">
        <f>IFERROR(_xll.qlIndexFixing(Index1M,$H168,TRUE,_xll.ohTrigger(RecalcTrigger,Trigger1M)),NA())</f>
        <v>-1.3411366250297206E-3</v>
      </c>
      <c r="K168" s="44">
        <f>IFERROR(_xll.qlIndexFixing(Index3M,H168,TRUE,_xll.ohTrigger(RecalcTrigger,Trigger3M)),NA())</f>
        <v>-5.0721739285968144E-4</v>
      </c>
      <c r="L168" s="44">
        <f>IFERROR(_xll.qlIndexFixing(Index6M,$H168,TRUE,_xll.ohTrigger(RecalcTrigger,Trigger6M)),NA())</f>
        <v>3.1750103344832168E-4</v>
      </c>
      <c r="M168" s="186">
        <f>IFERROR(_xll.qlIndexFixing(Index1Y,$H168,TRUE,_xll.ohTrigger(RecalcTrigger,Trigger1Y)),NA())</f>
        <v>1.7548892729572596E-3</v>
      </c>
      <c r="N168" s="185">
        <f>IFERROR(_xll.qlIndexFixing(ONIndex1M,I168,TRUE,_xll.ohTrigger(RecalcTrigger,Trigger1M)),NA())</f>
        <v>-1.3294105166705705E-3</v>
      </c>
      <c r="O168" s="44">
        <f>IFERROR(_xll.qlIndexFixing(ONIndex3M,I168,TRUE,_xll.ohTrigger(RecalcTrigger,Trigger3M)),NA())</f>
        <v>-4.7752762096564538E-4</v>
      </c>
      <c r="P168" s="44">
        <f>IFERROR(_xll.qlIndexFixing(ONIndex6M,I168,TRUE,_xll.ohTrigger(RecalcTrigger,Trigger6M)),NA())</f>
        <v>3.1744390620147556E-4</v>
      </c>
      <c r="Q168" s="186">
        <f>IFERROR(_xll.qlIndexFixing(ONIndex1Y,I168,TRUE,_xll.ohTrigger(RecalcTrigger,Trigger1Y)),NA())</f>
        <v>1.4496213078718512E-3</v>
      </c>
    </row>
    <row r="169" spans="2:17" x14ac:dyDescent="0.2">
      <c r="B169" s="39" t="s">
        <v>17</v>
      </c>
      <c r="D169" s="42">
        <f>_xll.qlCalendarAdvance(Calendar,$D168,B169,"f",FALSE)</f>
        <v>42506</v>
      </c>
      <c r="E169" s="180">
        <f>_xll.qlInterestRateIndexValueDate(IndexON,D169)</f>
        <v>42506</v>
      </c>
      <c r="F169" s="196">
        <f>IFERROR(_xll.qlIndexFixing(IndexON,D169,TRUE,_xll.ohTrigger(RecalcTrigger,TriggerON)),NA())</f>
        <v>-1.7080351975584662E-3</v>
      </c>
      <c r="H169" s="42">
        <f>_xll.qlCalendarAdvance(Calendar,$H168,B169,"f",FALSE)</f>
        <v>42506</v>
      </c>
      <c r="I169" s="180">
        <f>_xll.qlInterestRateIndexValueDate(Index1M,$H169)</f>
        <v>42508</v>
      </c>
      <c r="J169" s="185">
        <f>IFERROR(_xll.qlIndexFixing(Index1M,$H169,TRUE,_xll.ohTrigger(RecalcTrigger,Trigger1M)),NA())</f>
        <v>-1.343144842891129E-3</v>
      </c>
      <c r="K169" s="44">
        <f>IFERROR(_xll.qlIndexFixing(Index3M,H169,TRUE,_xll.ohTrigger(RecalcTrigger,Trigger3M)),NA())</f>
        <v>-5.0791927607210161E-4</v>
      </c>
      <c r="L169" s="44">
        <f>IFERROR(_xll.qlIndexFixing(Index6M,$H169,TRUE,_xll.ohTrigger(RecalcTrigger,Trigger6M)),NA())</f>
        <v>3.1784114065680491E-4</v>
      </c>
      <c r="M169" s="186">
        <f>IFERROR(_xll.qlIndexFixing(Index1Y,$H169,TRUE,_xll.ohTrigger(RecalcTrigger,Trigger1Y)),NA())</f>
        <v>1.7570128231363575E-3</v>
      </c>
      <c r="N169" s="185">
        <f>IFERROR(_xll.qlIndexFixing(ONIndex1M,I169,TRUE,_xll.ohTrigger(RecalcTrigger,Trigger1M)),NA())</f>
        <v>-1.3311729529075222E-3</v>
      </c>
      <c r="O169" s="44">
        <f>IFERROR(_xll.qlIndexFixing(ONIndex3M,I169,TRUE,_xll.ohTrigger(RecalcTrigger,Trigger3M)),NA())</f>
        <v>-4.7788103422430339E-4</v>
      </c>
      <c r="P169" s="44">
        <f>IFERROR(_xll.qlIndexFixing(ONIndex6M,I169,TRUE,_xll.ohTrigger(RecalcTrigger,Trigger6M)),NA())</f>
        <v>3.1840772741098533E-4</v>
      </c>
      <c r="Q169" s="186">
        <f>IFERROR(_xll.qlIndexFixing(ONIndex1Y,I169,TRUE,_xll.ohTrigger(RecalcTrigger,Trigger1Y)),NA())</f>
        <v>1.4486479220465753E-3</v>
      </c>
    </row>
    <row r="170" spans="2:17" x14ac:dyDescent="0.2">
      <c r="B170" s="39" t="s">
        <v>17</v>
      </c>
      <c r="D170" s="42">
        <f>_xll.qlCalendarAdvance(Calendar,$D169,B170,"f",FALSE)</f>
        <v>42507</v>
      </c>
      <c r="E170" s="180">
        <f>_xll.qlInterestRateIndexValueDate(IndexON,D170)</f>
        <v>42507</v>
      </c>
      <c r="F170" s="196">
        <f>IFERROR(_xll.qlIndexFixing(IndexON,D170,TRUE,_xll.ohTrigger(RecalcTrigger,TriggerON)),NA())</f>
        <v>-1.7092660364292911E-3</v>
      </c>
      <c r="H170" s="42">
        <f>_xll.qlCalendarAdvance(Calendar,$H169,B170,"f",FALSE)</f>
        <v>42507</v>
      </c>
      <c r="I170" s="180">
        <f>_xll.qlInterestRateIndexValueDate(Index1M,$H170)</f>
        <v>42509</v>
      </c>
      <c r="J170" s="185">
        <f>IFERROR(_xll.qlIndexFixing(Index1M,$H170,TRUE,_xll.ohTrigger(RecalcTrigger,Trigger1M)),NA())</f>
        <v>-1.3436076298968536E-3</v>
      </c>
      <c r="K170" s="44">
        <f>IFERROR(_xll.qlIndexFixing(Index3M,H170,TRUE,_xll.ohTrigger(RecalcTrigger,Trigger3M)),NA())</f>
        <v>-5.0861910878909609E-4</v>
      </c>
      <c r="L170" s="44">
        <f>IFERROR(_xll.qlIndexFixing(Index6M,$H170,TRUE,_xll.ohTrigger(RecalcTrigger,Trigger6M)),NA())</f>
        <v>3.188800715296423E-4</v>
      </c>
      <c r="M170" s="186">
        <f>IFERROR(_xll.qlIndexFixing(Index1Y,$H170,TRUE,_xll.ohTrigger(RecalcTrigger,Trigger1Y)),NA())</f>
        <v>1.7591472803198508E-3</v>
      </c>
      <c r="N170" s="185">
        <f>IFERROR(_xll.qlIndexFixing(ONIndex1M,I170,TRUE,_xll.ohTrigger(RecalcTrigger,Trigger1M)),NA())</f>
        <v>-1.3328790544075986E-3</v>
      </c>
      <c r="O170" s="44">
        <f>IFERROR(_xll.qlIndexFixing(ONIndex3M,I170,TRUE,_xll.ohTrigger(RecalcTrigger,Trigger3M)),NA())</f>
        <v>-4.7824086319092629E-4</v>
      </c>
      <c r="P170" s="44">
        <f>IFERROR(_xll.qlIndexFixing(ONIndex6M,I170,TRUE,_xll.ohTrigger(RecalcTrigger,Trigger6M)),NA())</f>
        <v>3.1931930196016367E-4</v>
      </c>
      <c r="Q170" s="186">
        <f>IFERROR(_xll.qlIndexFixing(ONIndex1Y,I170,TRUE,_xll.ohTrigger(RecalcTrigger,Trigger1Y)),NA())</f>
        <v>1.4476951225006474E-3</v>
      </c>
    </row>
    <row r="171" spans="2:17" x14ac:dyDescent="0.2">
      <c r="B171" s="39" t="s">
        <v>17</v>
      </c>
      <c r="D171" s="42">
        <f>_xll.qlCalendarAdvance(Calendar,$D170,B171,"f",FALSE)</f>
        <v>42508</v>
      </c>
      <c r="E171" s="180">
        <f>_xll.qlInterestRateIndexValueDate(IndexON,D171)</f>
        <v>42508</v>
      </c>
      <c r="F171" s="196">
        <f>IFERROR(_xll.qlIndexFixing(IndexON,D171,TRUE,_xll.ohTrigger(RecalcTrigger,TriggerON)),NA())</f>
        <v>-1.7105006778983523E-3</v>
      </c>
      <c r="H171" s="42">
        <f>_xll.qlCalendarAdvance(Calendar,$H170,B171,"f",FALSE)</f>
        <v>42508</v>
      </c>
      <c r="I171" s="180">
        <f>_xll.qlInterestRateIndexValueDate(Index1M,$H171)</f>
        <v>42510</v>
      </c>
      <c r="J171" s="185">
        <f>IFERROR(_xll.qlIndexFixing(Index1M,$H171,TRUE,_xll.ohTrigger(RecalcTrigger,Trigger1M)),NA())</f>
        <v>-1.3440705646848169E-3</v>
      </c>
      <c r="K171" s="44">
        <f>IFERROR(_xll.qlIndexFixing(Index3M,H171,TRUE,_xll.ohTrigger(RecalcTrigger,Trigger3M)),NA())</f>
        <v>-5.1000029575689037E-4</v>
      </c>
      <c r="L171" s="44">
        <f>IFERROR(_xll.qlIndexFixing(Index6M,$H171,TRUE,_xll.ohTrigger(RecalcTrigger,Trigger6M)),NA())</f>
        <v>3.1888755339375168E-4</v>
      </c>
      <c r="M171" s="186">
        <f>IFERROR(_xll.qlIndexFixing(Index1Y,$H171,TRUE,_xll.ohTrigger(RecalcTrigger,Trigger1Y)),NA())</f>
        <v>1.7639089411527011E-3</v>
      </c>
      <c r="N171" s="185">
        <f>IFERROR(_xll.qlIndexFixing(ONIndex1M,I171,TRUE,_xll.ohTrigger(RecalcTrigger,Trigger1M)),NA())</f>
        <v>-1.3337013780967411E-3</v>
      </c>
      <c r="O171" s="44">
        <f>IFERROR(_xll.qlIndexFixing(ONIndex3M,I171,TRUE,_xll.ohTrigger(RecalcTrigger,Trigger3M)),NA())</f>
        <v>-4.7842305345380254E-4</v>
      </c>
      <c r="P171" s="44">
        <f>IFERROR(_xll.qlIndexFixing(ONIndex6M,I171,TRUE,_xll.ohTrigger(RecalcTrigger,Trigger6M)),NA())</f>
        <v>3.1974674220336397E-4</v>
      </c>
      <c r="Q171" s="186">
        <f>IFERROR(_xll.qlIndexFixing(ONIndex1Y,I171,TRUE,_xll.ohTrigger(RecalcTrigger,Trigger1Y)),NA())</f>
        <v>1.4472380275787344E-3</v>
      </c>
    </row>
    <row r="172" spans="2:17" x14ac:dyDescent="0.2">
      <c r="B172" s="39" t="s">
        <v>17</v>
      </c>
      <c r="D172" s="42">
        <f>_xll.qlCalendarAdvance(Calendar,$D171,B172,"f",FALSE)</f>
        <v>42509</v>
      </c>
      <c r="E172" s="180">
        <f>_xll.qlInterestRateIndexValueDate(IndexON,D172)</f>
        <v>42509</v>
      </c>
      <c r="F172" s="196">
        <f>IFERROR(_xll.qlIndexFixing(IndexON,D172,TRUE,_xll.ohTrigger(RecalcTrigger,TriggerON)),NA())</f>
        <v>-1.7117392396714948E-3</v>
      </c>
      <c r="H172" s="42">
        <f>_xll.qlCalendarAdvance(Calendar,$H171,B172,"f",FALSE)</f>
        <v>42509</v>
      </c>
      <c r="I172" s="180">
        <f>_xll.qlInterestRateIndexValueDate(Index1M,$H172)</f>
        <v>42513</v>
      </c>
      <c r="J172" s="185">
        <f>IFERROR(_xll.qlIndexFixing(Index1M,$H172,TRUE,_xll.ohTrigger(RecalcTrigger,Trigger1M)),NA())</f>
        <v>-1.34710600667935E-3</v>
      </c>
      <c r="K172" s="44">
        <f>IFERROR(_xll.qlIndexFixing(Index3M,H172,TRUE,_xll.ohTrigger(RecalcTrigger,Trigger3M)),NA())</f>
        <v>-5.113889632618366E-4</v>
      </c>
      <c r="L172" s="44">
        <f>IFERROR(_xll.qlIndexFixing(Index6M,$H172,TRUE,_xll.ohTrigger(RecalcTrigger,Trigger6M)),NA())</f>
        <v>3.1962378767593495E-4</v>
      </c>
      <c r="M172" s="186">
        <f>IFERROR(_xll.qlIndexFixing(Index1Y,$H172,TRUE,_xll.ohTrigger(RecalcTrigger,Trigger1Y)),NA())</f>
        <v>1.7678037810074036E-3</v>
      </c>
      <c r="N172" s="185">
        <f>IFERROR(_xll.qlIndexFixing(ONIndex1M,I172,TRUE,_xll.ohTrigger(RecalcTrigger,Trigger1M)),NA())</f>
        <v>-1.3345303293244015E-3</v>
      </c>
      <c r="O172" s="44">
        <f>IFERROR(_xll.qlIndexFixing(ONIndex3M,I172,TRUE,_xll.ohTrigger(RecalcTrigger,Trigger3M)),NA())</f>
        <v>-4.7860681054334719E-4</v>
      </c>
      <c r="P172" s="44">
        <f>IFERROR(_xll.qlIndexFixing(ONIndex6M,I172,TRUE,_xll.ohTrigger(RecalcTrigger,Trigger6M)),NA())</f>
        <v>3.2014544711245208E-4</v>
      </c>
      <c r="Q172" s="186">
        <f>IFERROR(_xll.qlIndexFixing(ONIndex1Y,I172,TRUE,_xll.ohTrigger(RecalcTrigger,Trigger1Y)),NA())</f>
        <v>1.4467909273818691E-3</v>
      </c>
    </row>
    <row r="173" spans="2:17" x14ac:dyDescent="0.2">
      <c r="B173" s="39" t="s">
        <v>17</v>
      </c>
      <c r="D173" s="42">
        <f>_xll.qlCalendarAdvance(Calendar,$D172,B173,"f",FALSE)</f>
        <v>42510</v>
      </c>
      <c r="E173" s="180">
        <f>_xll.qlInterestRateIndexValueDate(IndexON,D173)</f>
        <v>42510</v>
      </c>
      <c r="F173" s="196">
        <f>IFERROR(_xll.qlIndexFixing(IndexON,D173,TRUE,_xll.ohTrigger(RecalcTrigger,TriggerON)),NA())</f>
        <v>-1.7142218569832224E-3</v>
      </c>
      <c r="H173" s="42">
        <f>_xll.qlCalendarAdvance(Calendar,$H172,B173,"f",FALSE)</f>
        <v>42510</v>
      </c>
      <c r="I173" s="180">
        <f>_xll.qlInterestRateIndexValueDate(Index1M,$H173)</f>
        <v>42514</v>
      </c>
      <c r="J173" s="185">
        <f>IFERROR(_xll.qlIndexFixing(Index1M,$H173,TRUE,_xll.ohTrigger(RecalcTrigger,Trigger1M)),NA())</f>
        <v>-1.3481463969126693E-3</v>
      </c>
      <c r="K173" s="44">
        <f>IFERROR(_xll.qlIndexFixing(Index3M,H173,TRUE,_xll.ohTrigger(RecalcTrigger,Trigger3M)),NA())</f>
        <v>-5.1207177310007236E-4</v>
      </c>
      <c r="L173" s="44">
        <f>IFERROR(_xll.qlIndexFixing(Index6M,$H173,TRUE,_xll.ohTrigger(RecalcTrigger,Trigger6M)),NA())</f>
        <v>3.2000000039126338E-4</v>
      </c>
      <c r="M173" s="186">
        <f>IFERROR(_xll.qlIndexFixing(Index1Y,$H173,TRUE,_xll.ohTrigger(RecalcTrigger,Trigger1Y)),NA())</f>
        <v>1.770000000016578E-3</v>
      </c>
      <c r="N173" s="185">
        <f>IFERROR(_xll.qlIndexFixing(ONIndex1M,I173,TRUE,_xll.ohTrigger(RecalcTrigger,Trigger1M)),NA())</f>
        <v>-1.3353715639263797E-3</v>
      </c>
      <c r="O173" s="44">
        <f>IFERROR(_xll.qlIndexFixing(ONIndex3M,I173,TRUE,_xll.ohTrigger(RecalcTrigger,Trigger3M)),NA())</f>
        <v>-4.7879214261303815E-4</v>
      </c>
      <c r="P173" s="44">
        <f>IFERROR(_xll.qlIndexFixing(ONIndex6M,I173,TRUE,_xll.ohTrigger(RecalcTrigger,Trigger6M)),NA())</f>
        <v>3.2051277032429937E-4</v>
      </c>
      <c r="Q173" s="186">
        <f>IFERROR(_xll.qlIndexFixing(ONIndex1Y,I173,TRUE,_xll.ohTrigger(RecalcTrigger,Trigger1Y)),NA())</f>
        <v>1.4463539288644967E-3</v>
      </c>
    </row>
    <row r="174" spans="2:17" x14ac:dyDescent="0.2">
      <c r="B174" s="39" t="s">
        <v>17</v>
      </c>
      <c r="D174" s="42">
        <f>_xll.qlCalendarAdvance(Calendar,$D173,B174,"f",FALSE)</f>
        <v>42513</v>
      </c>
      <c r="E174" s="180">
        <f>_xll.qlInterestRateIndexValueDate(IndexON,D174)</f>
        <v>42513</v>
      </c>
      <c r="F174" s="196">
        <f>IFERROR(_xll.qlIndexFixing(IndexON,D174,TRUE,_xll.ohTrigger(RecalcTrigger,TriggerON)),NA())</f>
        <v>-1.7167350445612684E-3</v>
      </c>
      <c r="H174" s="42">
        <f>_xll.qlCalendarAdvance(Calendar,$H173,B174,"f",FALSE)</f>
        <v>42513</v>
      </c>
      <c r="I174" s="180">
        <f>_xll.qlInterestRateIndexValueDate(Index1M,$H174)</f>
        <v>42515</v>
      </c>
      <c r="J174" s="185">
        <f>IFERROR(_xll.qlIndexFixing(Index1M,$H174,TRUE,_xll.ohTrigger(RecalcTrigger,Trigger1M)),NA())</f>
        <v>-1.3503614264303628E-3</v>
      </c>
      <c r="K174" s="44">
        <f>IFERROR(_xll.qlIndexFixing(Index3M,H174,TRUE,_xll.ohTrigger(RecalcTrigger,Trigger3M)),NA())</f>
        <v>-5.1274979082290798E-4</v>
      </c>
      <c r="L174" s="44">
        <f>IFERROR(_xll.qlIndexFixing(Index6M,$H174,TRUE,_xll.ohTrigger(RecalcTrigger,Trigger6M)),NA())</f>
        <v>3.2038388221802469E-4</v>
      </c>
      <c r="M174" s="186">
        <f>IFERROR(_xll.qlIndexFixing(Index1Y,$H174,TRUE,_xll.ohTrigger(RecalcTrigger,Trigger1Y)),NA())</f>
        <v>1.7722100083469991E-3</v>
      </c>
      <c r="N174" s="185">
        <f>IFERROR(_xll.qlIndexFixing(ONIndex1M,I174,TRUE,_xll.ohTrigger(RecalcTrigger,Trigger1M)),NA())</f>
        <v>-1.3370915157207008E-3</v>
      </c>
      <c r="O174" s="44">
        <f>IFERROR(_xll.qlIndexFixing(ONIndex3M,I174,TRUE,_xll.ohTrigger(RecalcTrigger,Trigger3M)),NA())</f>
        <v>-4.7916745624654311E-4</v>
      </c>
      <c r="P174" s="44">
        <f>IFERROR(_xll.qlIndexFixing(ONIndex6M,I174,TRUE,_xll.ohTrigger(RecalcTrigger,Trigger6M)),NA())</f>
        <v>3.2114309840736155E-4</v>
      </c>
      <c r="Q174" s="186">
        <f>IFERROR(_xll.qlIndexFixing(ONIndex1Y,I174,TRUE,_xll.ohTrigger(RecalcTrigger,Trigger1Y)),NA())</f>
        <v>1.4455199436902433E-3</v>
      </c>
    </row>
    <row r="175" spans="2:17" x14ac:dyDescent="0.2">
      <c r="B175" s="39" t="s">
        <v>17</v>
      </c>
      <c r="D175" s="42">
        <f>_xll.qlCalendarAdvance(Calendar,$D174,B175,"f",FALSE)</f>
        <v>42514</v>
      </c>
      <c r="E175" s="180">
        <f>_xll.qlInterestRateIndexValueDate(IndexON,D175)</f>
        <v>42514</v>
      </c>
      <c r="F175" s="196">
        <f>IFERROR(_xll.qlIndexFixing(IndexON,D175,TRUE,_xll.ohTrigger(RecalcTrigger,TriggerON)),NA())</f>
        <v>-1.7179949736423339E-3</v>
      </c>
      <c r="H175" s="42">
        <f>_xll.qlCalendarAdvance(Calendar,$H174,B175,"f",FALSE)</f>
        <v>42514</v>
      </c>
      <c r="I175" s="180">
        <f>_xll.qlInterestRateIndexValueDate(Index1M,$H175)</f>
        <v>42516</v>
      </c>
      <c r="J175" s="185">
        <f>IFERROR(_xll.qlIndexFixing(Index1M,$H175,TRUE,_xll.ohTrigger(RecalcTrigger,Trigger1M)),NA())</f>
        <v>-1.3508611558954442E-3</v>
      </c>
      <c r="K175" s="44">
        <f>IFERROR(_xll.qlIndexFixing(Index3M,H175,TRUE,_xll.ohTrigger(RecalcTrigger,Trigger3M)),NA())</f>
        <v>-5.1342254276966746E-4</v>
      </c>
      <c r="L175" s="44">
        <f>IFERROR(_xll.qlIndexFixing(Index6M,$H175,TRUE,_xll.ohTrigger(RecalcTrigger,Trigger6M)),NA())</f>
        <v>3.2157815330398576E-4</v>
      </c>
      <c r="M175" s="186">
        <f>IFERROR(_xll.qlIndexFixing(Index1Y,$H175,TRUE,_xll.ohTrigger(RecalcTrigger,Trigger1Y)),NA())</f>
        <v>1.774434157429551E-3</v>
      </c>
      <c r="N175" s="185">
        <f>IFERROR(_xll.qlIndexFixing(ONIndex1M,I175,TRUE,_xll.ohTrigger(RecalcTrigger,Trigger1M)),NA())</f>
        <v>-1.338865353184282E-3</v>
      </c>
      <c r="O175" s="44">
        <f>IFERROR(_xll.qlIndexFixing(ONIndex3M,I175,TRUE,_xll.ohTrigger(RecalcTrigger,Trigger3M)),NA())</f>
        <v>-4.7954937125282981E-4</v>
      </c>
      <c r="P175" s="44">
        <f>IFERROR(_xll.qlIndexFixing(ONIndex6M,I175,TRUE,_xll.ohTrigger(RecalcTrigger,Trigger6M)),NA())</f>
        <v>3.2166824835755392E-4</v>
      </c>
      <c r="Q175" s="186">
        <f>IFERROR(_xll.qlIndexFixing(ONIndex1Y,I175,TRUE,_xll.ohTrigger(RecalcTrigger,Trigger1Y)),NA())</f>
        <v>1.4447090931568596E-3</v>
      </c>
    </row>
    <row r="176" spans="2:17" x14ac:dyDescent="0.2">
      <c r="B176" s="39" t="s">
        <v>17</v>
      </c>
      <c r="D176" s="42">
        <f>_xll.qlCalendarAdvance(Calendar,$D175,B176,"f",FALSE)</f>
        <v>42515</v>
      </c>
      <c r="E176" s="180">
        <f>_xll.qlInterestRateIndexValueDate(IndexON,D176)</f>
        <v>42515</v>
      </c>
      <c r="F176" s="196">
        <f>IFERROR(_xll.qlIndexFixing(IndexON,D176,TRUE,_xll.ohTrigger(RecalcTrigger,TriggerON)),NA())</f>
        <v>-1.7192595293824553E-3</v>
      </c>
      <c r="H176" s="42">
        <f>_xll.qlCalendarAdvance(Calendar,$H175,B176,"f",FALSE)</f>
        <v>42515</v>
      </c>
      <c r="I176" s="180">
        <f>_xll.qlInterestRateIndexValueDate(Index1M,$H176)</f>
        <v>42517</v>
      </c>
      <c r="J176" s="185">
        <f>IFERROR(_xll.qlIndexFixing(Index1M,$H176,TRUE,_xll.ohTrigger(RecalcTrigger,Trigger1M)),NA())</f>
        <v>-1.3513658328627577E-3</v>
      </c>
      <c r="K176" s="44">
        <f>IFERROR(_xll.qlIndexFixing(Index3M,H176,TRUE,_xll.ohTrigger(RecalcTrigger,Trigger3M)),NA())</f>
        <v>-5.1463004440517515E-4</v>
      </c>
      <c r="L176" s="44">
        <f>IFERROR(_xll.qlIndexFixing(Index6M,$H176,TRUE,_xll.ohTrigger(RecalcTrigger,Trigger6M)),NA())</f>
        <v>3.2158362582025219E-4</v>
      </c>
      <c r="M176" s="186">
        <f>IFERROR(_xll.qlIndexFixing(Index1Y,$H176,TRUE,_xll.ohTrigger(RecalcTrigger,Trigger1Y)),NA())</f>
        <v>1.7793807419691273E-3</v>
      </c>
      <c r="N176" s="185">
        <f>IFERROR(_xll.qlIndexFixing(ONIndex1M,I176,TRUE,_xll.ohTrigger(RecalcTrigger,Trigger1M)),NA())</f>
        <v>-1.3397725176877984E-3</v>
      </c>
      <c r="O176" s="44">
        <f>IFERROR(_xll.qlIndexFixing(ONIndex3M,I176,TRUE,_xll.ohTrigger(RecalcTrigger,Trigger3M)),NA())</f>
        <v>-4.7974269201223052E-4</v>
      </c>
      <c r="P176" s="44">
        <f>IFERROR(_xll.qlIndexFixing(ONIndex6M,I176,TRUE,_xll.ohTrigger(RecalcTrigger,Trigger6M)),NA())</f>
        <v>3.2187866412236588E-4</v>
      </c>
      <c r="Q176" s="186">
        <f>IFERROR(_xll.qlIndexFixing(ONIndex1Y,I176,TRUE,_xll.ohTrigger(RecalcTrigger,Trigger1Y)),NA())</f>
        <v>1.4443242090322883E-3</v>
      </c>
    </row>
    <row r="177" spans="2:17" x14ac:dyDescent="0.2">
      <c r="B177" s="39" t="s">
        <v>17</v>
      </c>
      <c r="D177" s="42">
        <f>_xll.qlCalendarAdvance(Calendar,$D176,B177,"f",FALSE)</f>
        <v>42516</v>
      </c>
      <c r="E177" s="180">
        <f>_xll.qlInterestRateIndexValueDate(IndexON,D177)</f>
        <v>42516</v>
      </c>
      <c r="F177" s="196">
        <f>IFERROR(_xll.qlIndexFixing(IndexON,D177,TRUE,_xll.ohTrigger(RecalcTrigger,TriggerON)),NA())</f>
        <v>-1.7205288292476695E-3</v>
      </c>
      <c r="H177" s="42">
        <f>_xll.qlCalendarAdvance(Calendar,$H176,B177,"f",FALSE)</f>
        <v>42516</v>
      </c>
      <c r="I177" s="180">
        <f>_xll.qlInterestRateIndexValueDate(Index1M,$H177)</f>
        <v>42520</v>
      </c>
      <c r="J177" s="185">
        <f>IFERROR(_xll.qlIndexFixing(Index1M,$H177,TRUE,_xll.ohTrigger(RecalcTrigger,Trigger1M)),NA())</f>
        <v>-1.354733418284891E-3</v>
      </c>
      <c r="K177" s="44">
        <f>IFERROR(_xll.qlIndexFixing(Index3M,H177,TRUE,_xll.ohTrigger(RecalcTrigger,Trigger3M)),NA())</f>
        <v>-5.1605125219197792E-4</v>
      </c>
      <c r="L177" s="44">
        <f>IFERROR(_xll.qlIndexFixing(Index6M,$H177,TRUE,_xll.ohTrigger(RecalcTrigger,Trigger6M)),NA())</f>
        <v>3.224387221088749E-4</v>
      </c>
      <c r="M177" s="186">
        <f>IFERROR(_xll.qlIndexFixing(Index1Y,$H177,TRUE,_xll.ohTrigger(RecalcTrigger,Trigger1Y)),NA())</f>
        <v>1.7834786796143379E-3</v>
      </c>
      <c r="N177" s="185">
        <f>IFERROR(_xll.qlIndexFixing(ONIndex1M,I177,TRUE,_xll.ohTrigger(RecalcTrigger,Trigger1M)),NA())</f>
        <v>-1.3406937708815292E-3</v>
      </c>
      <c r="O177" s="44">
        <f>IFERROR(_xll.qlIndexFixing(ONIndex3M,I177,TRUE,_xll.ohTrigger(RecalcTrigger,Trigger3M)),NA())</f>
        <v>-4.7993763331533046E-4</v>
      </c>
      <c r="P177" s="44">
        <f>IFERROR(_xll.qlIndexFixing(ONIndex6M,I177,TRUE,_xll.ohTrigger(RecalcTrigger,Trigger6M)),NA())</f>
        <v>3.2205769826987307E-4</v>
      </c>
      <c r="Q177" s="186">
        <f>IFERROR(_xll.qlIndexFixing(ONIndex1Y,I177,TRUE,_xll.ohTrigger(RecalcTrigger,Trigger1Y)),NA())</f>
        <v>1.4439500690333062E-3</v>
      </c>
    </row>
    <row r="178" spans="2:17" x14ac:dyDescent="0.2">
      <c r="B178" s="39" t="s">
        <v>17</v>
      </c>
      <c r="D178" s="42">
        <f>_xll.qlCalendarAdvance(Calendar,$D177,B178,"f",FALSE)</f>
        <v>42517</v>
      </c>
      <c r="E178" s="180">
        <f>_xll.qlInterestRateIndexValueDate(IndexON,D178)</f>
        <v>42517</v>
      </c>
      <c r="F178" s="196">
        <f>IFERROR(_xll.qlIndexFixing(IndexON,D178,TRUE,_xll.ohTrigger(RecalcTrigger,TriggerON)),NA())</f>
        <v>-1.7230755848540724E-3</v>
      </c>
      <c r="H178" s="42">
        <f>_xll.qlCalendarAdvance(Calendar,$H177,B178,"f",FALSE)</f>
        <v>42517</v>
      </c>
      <c r="I178" s="180">
        <f>_xll.qlInterestRateIndexValueDate(Index1M,$H178)</f>
        <v>42521</v>
      </c>
      <c r="J178" s="185">
        <f>IFERROR(_xll.qlIndexFixing(Index1M,$H178,TRUE,_xll.ohTrigger(RecalcTrigger,Trigger1M)),NA())</f>
        <v>-1.3552673941243931E-3</v>
      </c>
      <c r="K178" s="44">
        <f>IFERROR(_xll.qlIndexFixing(Index3M,H178,TRUE,_xll.ohTrigger(RecalcTrigger,Trigger3M)),NA())</f>
        <v>-5.1669040299295865E-4</v>
      </c>
      <c r="L178" s="44">
        <f>IFERROR(_xll.qlIndexFixing(Index6M,$H178,TRUE,_xll.ohTrigger(RecalcTrigger,Trigger6M)),NA())</f>
        <v>3.2244264423830771E-4</v>
      </c>
      <c r="M178" s="186">
        <f>IFERROR(_xll.qlIndexFixing(Index1Y,$H178,TRUE,_xll.ohTrigger(RecalcTrigger,Trigger1Y)),NA())</f>
        <v>1.7857784366711274E-3</v>
      </c>
      <c r="N178" s="185">
        <f>IFERROR(_xll.qlIndexFixing(ONIndex1M,I178,TRUE,_xll.ohTrigger(RecalcTrigger,Trigger1M)),NA())</f>
        <v>-1.3416294136048279E-3</v>
      </c>
      <c r="O178" s="44">
        <f>IFERROR(_xll.qlIndexFixing(ONIndex3M,I178,TRUE,_xll.ohTrigger(RecalcTrigger,Trigger3M)),NA())</f>
        <v>-4.8013420303583132E-4</v>
      </c>
      <c r="P178" s="44">
        <f>IFERROR(_xll.qlIndexFixing(ONIndex6M,I178,TRUE,_xll.ohTrigger(RecalcTrigger,Trigger6M)),NA())</f>
        <v>3.2220535080007551E-4</v>
      </c>
      <c r="Q178" s="186">
        <f>IFERROR(_xll.qlIndexFixing(ONIndex1Y,I178,TRUE,_xll.ohTrigger(RecalcTrigger,Trigger1Y)),NA())</f>
        <v>1.4435867801143587E-3</v>
      </c>
    </row>
    <row r="179" spans="2:17" x14ac:dyDescent="0.2">
      <c r="B179" s="39" t="s">
        <v>17</v>
      </c>
      <c r="D179" s="42">
        <f>_xll.qlCalendarAdvance(Calendar,$D178,B179,"f",FALSE)</f>
        <v>42520</v>
      </c>
      <c r="E179" s="180">
        <f>_xll.qlInterestRateIndexValueDate(IndexON,D179)</f>
        <v>42520</v>
      </c>
      <c r="F179" s="196">
        <f>IFERROR(_xll.qlIndexFixing(IndexON,D179,TRUE,_xll.ohTrigger(RecalcTrigger,TriggerON)),NA())</f>
        <v>-1.7256558261946608E-3</v>
      </c>
      <c r="H179" s="42">
        <f>_xll.qlCalendarAdvance(Calendar,$H178,B179,"f",FALSE)</f>
        <v>42520</v>
      </c>
      <c r="I179" s="180">
        <f>_xll.qlInterestRateIndexValueDate(Index1M,$H179)</f>
        <v>42522</v>
      </c>
      <c r="J179" s="185">
        <f>IFERROR(_xll.qlIndexFixing(Index1M,$H179,TRUE,_xll.ohTrigger(RecalcTrigger,Trigger1M)),NA())</f>
        <v>-1.3564310277938141E-3</v>
      </c>
      <c r="K179" s="44">
        <f>IFERROR(_xll.qlIndexFixing(Index3M,H179,TRUE,_xll.ohTrigger(RecalcTrigger,Trigger3M)),NA())</f>
        <v>-5.1732134565542274E-4</v>
      </c>
      <c r="L179" s="44">
        <f>IFERROR(_xll.qlIndexFixing(Index6M,$H179,TRUE,_xll.ohTrigger(RecalcTrigger,Trigger6M)),NA())</f>
        <v>3.228861060664411E-4</v>
      </c>
      <c r="M179" s="186">
        <f>IFERROR(_xll.qlIndexFixing(Index1Y,$H179,TRUE,_xll.ohTrigger(RecalcTrigger,Trigger1Y)),NA())</f>
        <v>1.7880943085375682E-3</v>
      </c>
      <c r="N179" s="185">
        <f>IFERROR(_xll.qlIndexFixing(ONIndex1M,I179,TRUE,_xll.ohTrigger(RecalcTrigger,Trigger1M)),NA())</f>
        <v>-1.343545154410819E-3</v>
      </c>
      <c r="O179" s="44">
        <f>IFERROR(_xll.qlIndexFixing(ONIndex3M,I179,TRUE,_xll.ohTrigger(RecalcTrigger,Trigger3M)),NA())</f>
        <v>-4.8053216736398952E-4</v>
      </c>
      <c r="P179" s="44">
        <f>IFERROR(_xll.qlIndexFixing(ONIndex6M,I179,TRUE,_xll.ohTrigger(RecalcTrigger,Trigger6M)),NA())</f>
        <v>3.2239633973141224E-4</v>
      </c>
      <c r="Q179" s="186">
        <f>IFERROR(_xll.qlIndexFixing(ONIndex1Y,I179,TRUE,_xll.ohTrigger(RecalcTrigger,Trigger1Y)),NA())</f>
        <v>1.442902691168868E-3</v>
      </c>
    </row>
    <row r="180" spans="2:17" x14ac:dyDescent="0.2">
      <c r="B180" s="39" t="s">
        <v>17</v>
      </c>
      <c r="D180" s="42">
        <f>_xll.qlCalendarAdvance(Calendar,$D179,B180,"f",FALSE)</f>
        <v>42521</v>
      </c>
      <c r="E180" s="180">
        <f>_xll.qlInterestRateIndexValueDate(IndexON,D180)</f>
        <v>42521</v>
      </c>
      <c r="F180" s="196">
        <f>IFERROR(_xll.qlIndexFixing(IndexON,D180,TRUE,_xll.ohTrigger(RecalcTrigger,TriggerON)),NA())</f>
        <v>-1.7269506132722157E-3</v>
      </c>
      <c r="H180" s="42">
        <f>_xll.qlCalendarAdvance(Calendar,$H179,B180,"f",FALSE)</f>
        <v>42521</v>
      </c>
      <c r="I180" s="180">
        <f>_xll.qlInterestRateIndexValueDate(Index1M,$H180)</f>
        <v>42523</v>
      </c>
      <c r="J180" s="185">
        <f>IFERROR(_xll.qlIndexFixing(Index1M,$H180,TRUE,_xll.ohTrigger(RecalcTrigger,Trigger1M)),NA())</f>
        <v>-1.3588909649743519E-3</v>
      </c>
      <c r="K180" s="44">
        <f>IFERROR(_xll.qlIndexFixing(Index3M,H180,TRUE,_xll.ohTrigger(RecalcTrigger,Trigger3M)),NA())</f>
        <v>-5.179435730619785E-4</v>
      </c>
      <c r="L180" s="44">
        <f>IFERROR(_xll.qlIndexFixing(Index6M,$H180,TRUE,_xll.ohTrigger(RecalcTrigger,Trigger6M)),NA())</f>
        <v>3.2334159369132629E-4</v>
      </c>
      <c r="M180" s="186">
        <f>IFERROR(_xll.qlIndexFixing(Index1Y,$H180,TRUE,_xll.ohTrigger(RecalcTrigger,Trigger1Y)),NA())</f>
        <v>1.7904266304096404E-3</v>
      </c>
      <c r="N180" s="185">
        <f>IFERROR(_xll.qlIndexFixing(ONIndex1M,I180,TRUE,_xll.ohTrigger(RecalcTrigger,Trigger1M)),NA())</f>
        <v>-1.3455218978197792E-3</v>
      </c>
      <c r="O180" s="44">
        <f>IFERROR(_xll.qlIndexFixing(ONIndex3M,I180,TRUE,_xll.ohTrigger(RecalcTrigger,Trigger3M)),NA())</f>
        <v>-4.8093691892958645E-4</v>
      </c>
      <c r="P180" s="44">
        <f>IFERROR(_xll.qlIndexFixing(ONIndex6M,I180,TRUE,_xll.ohTrigger(RecalcTrigger,Trigger6M)),NA())</f>
        <v>3.2248214610675063E-4</v>
      </c>
      <c r="Q180" s="186">
        <f>IFERROR(_xll.qlIndexFixing(ONIndex1Y,I180,TRUE,_xll.ohTrigger(RecalcTrigger,Trigger1Y)),NA())</f>
        <v>1.4422442767259014E-3</v>
      </c>
    </row>
    <row r="181" spans="2:17" x14ac:dyDescent="0.2">
      <c r="B181" s="39" t="s">
        <v>17</v>
      </c>
      <c r="D181" s="42">
        <f>_xll.qlCalendarAdvance(Calendar,$D180,B181,"f",FALSE)</f>
        <v>42522</v>
      </c>
      <c r="E181" s="180">
        <f>_xll.qlInterestRateIndexValueDate(IndexON,D181)</f>
        <v>42522</v>
      </c>
      <c r="F181" s="196">
        <f>IFERROR(_xll.qlIndexFixing(IndexON,D181,TRUE,_xll.ohTrigger(RecalcTrigger,TriggerON)),NA())</f>
        <v>-1.7282508507898697E-3</v>
      </c>
      <c r="H181" s="42">
        <f>_xll.qlCalendarAdvance(Calendar,$H180,B181,"f",FALSE)</f>
        <v>42522</v>
      </c>
      <c r="I181" s="180">
        <f>_xll.qlInterestRateIndexValueDate(Index1M,$H181)</f>
        <v>42524</v>
      </c>
      <c r="J181" s="185">
        <f>IFERROR(_xll.qlIndexFixing(Index1M,$H181,TRUE,_xll.ohTrigger(RecalcTrigger,Trigger1M)),NA())</f>
        <v>-1.3594528555503952E-3</v>
      </c>
      <c r="K181" s="44">
        <f>IFERROR(_xll.qlIndexFixing(Index3M,H181,TRUE,_xll.ohTrigger(RecalcTrigger,Trigger3M)),NA())</f>
        <v>-5.1891485015240863E-4</v>
      </c>
      <c r="L181" s="44">
        <f>IFERROR(_xll.qlIndexFixing(Index6M,$H181,TRUE,_xll.ohTrigger(RecalcTrigger,Trigger6M)),NA())</f>
        <v>3.2476055259768435E-4</v>
      </c>
      <c r="M181" s="186">
        <f>IFERROR(_xll.qlIndexFixing(Index1Y,$H181,TRUE,_xll.ohTrigger(RecalcTrigger,Trigger1Y)),NA())</f>
        <v>1.7956083503444355E-3</v>
      </c>
      <c r="N181" s="185">
        <f>IFERROR(_xll.qlIndexFixing(ONIndex1M,I181,TRUE,_xll.ohTrigger(RecalcTrigger,Trigger1M)),NA())</f>
        <v>-1.3465340015805793E-3</v>
      </c>
      <c r="O181" s="44">
        <f>IFERROR(_xll.qlIndexFixing(ONIndex3M,I181,TRUE,_xll.ohTrigger(RecalcTrigger,Trigger3M)),NA())</f>
        <v>-4.8114174532543075E-4</v>
      </c>
      <c r="P181" s="44">
        <f>IFERROR(_xll.qlIndexFixing(ONIndex6M,I181,TRUE,_xll.ohTrigger(RecalcTrigger,Trigger6M)),NA())</f>
        <v>3.2247289103004562E-4</v>
      </c>
      <c r="Q181" s="186">
        <f>IFERROR(_xll.qlIndexFixing(ONIndex1Y,I181,TRUE,_xll.ohTrigger(RecalcTrigger,Trigger1Y)),NA())</f>
        <v>1.4419368492024631E-3</v>
      </c>
    </row>
    <row r="182" spans="2:17" x14ac:dyDescent="0.2">
      <c r="B182" s="39" t="s">
        <v>17</v>
      </c>
      <c r="D182" s="42">
        <f>_xll.qlCalendarAdvance(Calendar,$D181,B182,"f",FALSE)</f>
        <v>42523</v>
      </c>
      <c r="E182" s="180">
        <f>_xll.qlInterestRateIndexValueDate(IndexON,D182)</f>
        <v>42523</v>
      </c>
      <c r="F182" s="196">
        <f>IFERROR(_xll.qlIndexFixing(IndexON,D182,TRUE,_xll.ohTrigger(RecalcTrigger,TriggerON)),NA())</f>
        <v>-1.7295566566133402E-3</v>
      </c>
      <c r="H182" s="42">
        <f>_xll.qlCalendarAdvance(Calendar,$H181,B182,"f",FALSE)</f>
        <v>42523</v>
      </c>
      <c r="I182" s="180">
        <f>_xll.qlInterestRateIndexValueDate(Index1M,$H182)</f>
        <v>42527</v>
      </c>
      <c r="J182" s="185">
        <f>IFERROR(_xll.qlIndexFixing(Index1M,$H182,TRUE,_xll.ohTrigger(RecalcTrigger,Trigger1M)),NA())</f>
        <v>-1.3624947512731467E-3</v>
      </c>
      <c r="K182" s="44">
        <f>IFERROR(_xll.qlIndexFixing(Index3M,H182,TRUE,_xll.ohTrigger(RecalcTrigger,Trigger3M)),NA())</f>
        <v>-5.2033502039040413E-4</v>
      </c>
      <c r="L182" s="44">
        <f>IFERROR(_xll.qlIndexFixing(Index6M,$H182,TRUE,_xll.ohTrigger(RecalcTrigger,Trigger6M)),NA())</f>
        <v>3.2529570038636237E-4</v>
      </c>
      <c r="M182" s="186">
        <f>IFERROR(_xll.qlIndexFixing(Index1Y,$H182,TRUE,_xll.ohTrigger(RecalcTrigger,Trigger1Y)),NA())</f>
        <v>1.7999271837458987E-3</v>
      </c>
      <c r="N182" s="185">
        <f>IFERROR(_xll.qlIndexFixing(ONIndex1M,I182,TRUE,_xll.ohTrigger(RecalcTrigger,Trigger1M)),NA())</f>
        <v>-1.3475623003067483E-3</v>
      </c>
      <c r="O182" s="44">
        <f>IFERROR(_xll.qlIndexFixing(ONIndex3M,I182,TRUE,_xll.ohTrigger(RecalcTrigger,Trigger3M)),NA())</f>
        <v>-4.8134824614187721E-4</v>
      </c>
      <c r="P182" s="44">
        <f>IFERROR(_xll.qlIndexFixing(ONIndex6M,I182,TRUE,_xll.ohTrigger(RecalcTrigger,Trigger6M)),NA())</f>
        <v>3.2243225457584401E-4</v>
      </c>
      <c r="Q182" s="186">
        <f>IFERROR(_xll.qlIndexFixing(ONIndex1Y,I182,TRUE,_xll.ohTrigger(RecalcTrigger,Trigger1Y)),NA())</f>
        <v>1.4416409150452836E-3</v>
      </c>
    </row>
    <row r="183" spans="2:17" x14ac:dyDescent="0.2">
      <c r="B183" s="39" t="s">
        <v>17</v>
      </c>
      <c r="D183" s="42">
        <f>_xll.qlCalendarAdvance(Calendar,$D182,B183,"f",FALSE)</f>
        <v>42524</v>
      </c>
      <c r="E183" s="180">
        <f>_xll.qlInterestRateIndexValueDate(IndexON,D183)</f>
        <v>42524</v>
      </c>
      <c r="F183" s="196">
        <f>IFERROR(_xll.qlIndexFixing(IndexON,D183,TRUE,_xll.ohTrigger(RecalcTrigger,TriggerON)),NA())</f>
        <v>-1.7321790828361827E-3</v>
      </c>
      <c r="H183" s="42">
        <f>_xll.qlCalendarAdvance(Calendar,$H182,B183,"f",FALSE)</f>
        <v>42524</v>
      </c>
      <c r="I183" s="180">
        <f>_xll.qlInterestRateIndexValueDate(Index1M,$H183)</f>
        <v>42528</v>
      </c>
      <c r="J183" s="185">
        <f>IFERROR(_xll.qlIndexFixing(Index1M,$H183,TRUE,_xll.ohTrigger(RecalcTrigger,Trigger1M)),NA())</f>
        <v>-1.3637562089408028E-3</v>
      </c>
      <c r="K183" s="44">
        <f>IFERROR(_xll.qlIndexFixing(Index3M,H183,TRUE,_xll.ohTrigger(RecalcTrigger,Trigger3M)),NA())</f>
        <v>-5.2090589739824415E-4</v>
      </c>
      <c r="L183" s="44">
        <f>IFERROR(_xll.qlIndexFixing(Index6M,$H183,TRUE,_xll.ohTrigger(RecalcTrigger,Trigger6M)),NA())</f>
        <v>3.2582024067254146E-4</v>
      </c>
      <c r="M183" s="186">
        <f>IFERROR(_xll.qlIndexFixing(Index1Y,$H183,TRUE,_xll.ohTrigger(RecalcTrigger,Trigger1Y)),NA())</f>
        <v>1.8023468454594121E-3</v>
      </c>
      <c r="N183" s="185">
        <f>IFERROR(_xll.qlIndexFixing(ONIndex1M,I183,TRUE,_xll.ohTrigger(RecalcTrigger,Trigger1M)),NA())</f>
        <v>-1.3486070947976714E-3</v>
      </c>
      <c r="O183" s="44">
        <f>IFERROR(_xll.qlIndexFixing(ONIndex3M,I183,TRUE,_xll.ohTrigger(RecalcTrigger,Trigger3M)),NA())</f>
        <v>-4.8155642877301119E-4</v>
      </c>
      <c r="P183" s="44">
        <f>IFERROR(_xll.qlIndexFixing(ONIndex6M,I183,TRUE,_xll.ohTrigger(RecalcTrigger,Trigger6M)),NA())</f>
        <v>3.2236023650433765E-4</v>
      </c>
      <c r="Q183" s="186">
        <f>IFERROR(_xll.qlIndexFixing(ONIndex1Y,I183,TRUE,_xll.ohTrigger(RecalcTrigger,Trigger1Y)),NA())</f>
        <v>1.4413565814486162E-3</v>
      </c>
    </row>
    <row r="184" spans="2:17" x14ac:dyDescent="0.2">
      <c r="B184" s="39" t="s">
        <v>17</v>
      </c>
      <c r="D184" s="42">
        <f>_xll.qlCalendarAdvance(Calendar,$D183,B184,"f",FALSE)</f>
        <v>42527</v>
      </c>
      <c r="E184" s="180">
        <f>_xll.qlInterestRateIndexValueDate(IndexON,D184)</f>
        <v>42527</v>
      </c>
      <c r="F184" s="196">
        <f>IFERROR(_xll.qlIndexFixing(IndexON,D184,TRUE,_xll.ohTrigger(RecalcTrigger,TriggerON)),NA())</f>
        <v>-1.7348379162429595E-3</v>
      </c>
      <c r="H184" s="42">
        <f>_xll.qlCalendarAdvance(Calendar,$H183,B184,"f",FALSE)</f>
        <v>42527</v>
      </c>
      <c r="I184" s="180">
        <f>_xll.qlInterestRateIndexValueDate(Index1M,$H184)</f>
        <v>42529</v>
      </c>
      <c r="J184" s="185">
        <f>IFERROR(_xll.qlIndexFixing(Index1M,$H184,TRUE,_xll.ohTrigger(RecalcTrigger,Trigger1M)),NA())</f>
        <v>-1.365033750181599E-3</v>
      </c>
      <c r="K184" s="44">
        <f>IFERROR(_xll.qlIndexFixing(Index3M,H184,TRUE,_xll.ohTrigger(RecalcTrigger,Trigger3M)),NA())</f>
        <v>-5.2146491604961346E-4</v>
      </c>
      <c r="L184" s="44">
        <f>IFERROR(_xll.qlIndexFixing(Index6M,$H184,TRUE,_xll.ohTrigger(RecalcTrigger,Trigger6M)),NA())</f>
        <v>3.2636037623242687E-4</v>
      </c>
      <c r="M184" s="186">
        <f>IFERROR(_xll.qlIndexFixing(Index1Y,$H184,TRUE,_xll.ohTrigger(RecalcTrigger,Trigger1Y)),NA())</f>
        <v>1.8047850054802501E-3</v>
      </c>
      <c r="N184" s="185">
        <f>IFERROR(_xll.qlIndexFixing(ONIndex1M,I184,TRUE,_xll.ohTrigger(RecalcTrigger,Trigger1M)),NA())</f>
        <v>-1.3507481060726079E-3</v>
      </c>
      <c r="O184" s="44">
        <f>IFERROR(_xll.qlIndexFixing(ONIndex3M,I184,TRUE,_xll.ohTrigger(RecalcTrigger,Trigger3M)),NA())</f>
        <v>-4.81977793782562E-4</v>
      </c>
      <c r="P184" s="44">
        <f>IFERROR(_xll.qlIndexFixing(ONIndex6M,I184,TRUE,_xll.ohTrigger(RecalcTrigger,Trigger6M)),NA())</f>
        <v>3.2211188351283226E-4</v>
      </c>
      <c r="Q184" s="186">
        <f>IFERROR(_xll.qlIndexFixing(ONIndex1Y,I184,TRUE,_xll.ohTrigger(RecalcTrigger,Trigger1Y)),NA())</f>
        <v>1.4408328843895646E-3</v>
      </c>
    </row>
    <row r="185" spans="2:17" x14ac:dyDescent="0.2">
      <c r="B185" s="39" t="s">
        <v>17</v>
      </c>
      <c r="D185" s="42">
        <f>_xll.qlCalendarAdvance(Calendar,$D184,B185,"f",FALSE)</f>
        <v>42528</v>
      </c>
      <c r="E185" s="180">
        <f>_xll.qlInterestRateIndexValueDate(IndexON,D185)</f>
        <v>42528</v>
      </c>
      <c r="F185" s="196">
        <f>IFERROR(_xll.qlIndexFixing(IndexON,D185,TRUE,_xll.ohTrigger(RecalcTrigger,TriggerON)),NA())</f>
        <v>-1.7361733287435399E-3</v>
      </c>
      <c r="H185" s="42">
        <f>_xll.qlCalendarAdvance(Calendar,$H184,B185,"f",FALSE)</f>
        <v>42528</v>
      </c>
      <c r="I185" s="180">
        <f>_xll.qlInterestRateIndexValueDate(Index1M,$H185)</f>
        <v>42530</v>
      </c>
      <c r="J185" s="185">
        <f>IFERROR(_xll.qlIndexFixing(Index1M,$H185,TRUE,_xll.ohTrigger(RecalcTrigger,Trigger1M)),NA())</f>
        <v>-1.3677133098514982E-3</v>
      </c>
      <c r="K185" s="44">
        <f>IFERROR(_xll.qlIndexFixing(Index3M,H185,TRUE,_xll.ohTrigger(RecalcTrigger,Trigger3M)),NA())</f>
        <v>-5.2201153576258508E-4</v>
      </c>
      <c r="L185" s="44">
        <f>IFERROR(_xll.qlIndexFixing(Index6M,$H185,TRUE,_xll.ohTrigger(RecalcTrigger,Trigger6M)),NA())</f>
        <v>3.2691670198204759E-4</v>
      </c>
      <c r="M185" s="186">
        <f>IFERROR(_xll.qlIndexFixing(Index1Y,$H185,TRUE,_xll.ohTrigger(RecalcTrigger,Trigger1Y)),NA())</f>
        <v>1.8072420113800275E-3</v>
      </c>
      <c r="N185" s="185">
        <f>IFERROR(_xll.qlIndexFixing(ONIndex1M,I185,TRUE,_xll.ohTrigger(RecalcTrigger,Trigger1M)),NA())</f>
        <v>-1.3529572484749508E-3</v>
      </c>
      <c r="O185" s="44">
        <f>IFERROR(_xll.qlIndexFixing(ONIndex3M,I185,TRUE,_xll.ohTrigger(RecalcTrigger,Trigger3M)),NA())</f>
        <v>-4.824061323205342E-4</v>
      </c>
      <c r="P185" s="44">
        <f>IFERROR(_xll.qlIndexFixing(ONIndex6M,I185,TRUE,_xll.ohTrigger(RecalcTrigger,Trigger6M)),NA())</f>
        <v>3.2175834900449729E-4</v>
      </c>
      <c r="Q185" s="186">
        <f>IFERROR(_xll.qlIndexFixing(ONIndex1Y,I185,TRUE,_xll.ohTrigger(RecalcTrigger,Trigger1Y)),NA())</f>
        <v>1.4403373929550156E-3</v>
      </c>
    </row>
    <row r="186" spans="2:17" x14ac:dyDescent="0.2">
      <c r="B186" s="39" t="s">
        <v>17</v>
      </c>
      <c r="D186" s="42">
        <f>_xll.qlCalendarAdvance(Calendar,$D185,B186,"f",FALSE)</f>
        <v>42529</v>
      </c>
      <c r="E186" s="180">
        <f>_xll.qlInterestRateIndexValueDate(IndexON,D186)</f>
        <v>42529</v>
      </c>
      <c r="F186" s="196">
        <f>IFERROR(_xll.qlIndexFixing(IndexON,D186,TRUE,_xll.ohTrigger(RecalcTrigger,TriggerON)),NA())</f>
        <v>-1.737514095321302E-3</v>
      </c>
      <c r="H186" s="42">
        <f>_xll.qlCalendarAdvance(Calendar,$H185,B186,"f",FALSE)</f>
        <v>42529</v>
      </c>
      <c r="I186" s="180">
        <f>_xll.qlInterestRateIndexValueDate(Index1M,$H186)</f>
        <v>42531</v>
      </c>
      <c r="J186" s="185">
        <f>IFERROR(_xll.qlIndexFixing(Index1M,$H186,TRUE,_xll.ohTrigger(RecalcTrigger,Trigger1M)),NA())</f>
        <v>-1.3683347653309543E-3</v>
      </c>
      <c r="K186" s="44">
        <f>IFERROR(_xll.qlIndexFixing(Index3M,H186,TRUE,_xll.ohTrigger(RecalcTrigger,Trigger3M)),NA())</f>
        <v>-5.226829230439888E-4</v>
      </c>
      <c r="L186" s="44">
        <f>IFERROR(_xll.qlIndexFixing(Index6M,$H186,TRUE,_xll.ohTrigger(RecalcTrigger,Trigger6M)),NA())</f>
        <v>3.2861909012522862E-4</v>
      </c>
      <c r="M186" s="186">
        <f>IFERROR(_xll.qlIndexFixing(Index1Y,$H186,TRUE,_xll.ohTrigger(RecalcTrigger,Trigger1Y)),NA())</f>
        <v>1.8127071438845148E-3</v>
      </c>
      <c r="N186" s="185">
        <f>IFERROR(_xll.qlIndexFixing(ONIndex1M,I186,TRUE,_xll.ohTrigger(RecalcTrigger,Trigger1M)),NA())</f>
        <v>-1.3540890352592427E-3</v>
      </c>
      <c r="O186" s="44">
        <f>IFERROR(_xll.qlIndexFixing(ONIndex3M,I186,TRUE,_xll.ohTrigger(RecalcTrigger,Trigger3M)),NA())</f>
        <v>-4.8262283973254938E-4</v>
      </c>
      <c r="P186" s="44">
        <f>IFERROR(_xll.qlIndexFixing(ONIndex6M,I186,TRUE,_xll.ohTrigger(RecalcTrigger,Trigger6M)),NA())</f>
        <v>3.2152942332608347E-4</v>
      </c>
      <c r="Q186" s="186">
        <f>IFERROR(_xll.qlIndexFixing(ONIndex1Y,I186,TRUE,_xll.ohTrigger(RecalcTrigger,Trigger1Y)),NA())</f>
        <v>1.4401126675966935E-3</v>
      </c>
    </row>
    <row r="187" spans="2:17" x14ac:dyDescent="0.2">
      <c r="B187" s="39" t="s">
        <v>17</v>
      </c>
      <c r="D187" s="42">
        <f>_xll.qlCalendarAdvance(Calendar,$D186,B187,"f",FALSE)</f>
        <v>42530</v>
      </c>
      <c r="E187" s="180">
        <f>_xll.qlInterestRateIndexValueDate(IndexON,D187)</f>
        <v>42530</v>
      </c>
      <c r="F187" s="196">
        <f>IFERROR(_xll.qlIndexFixing(IndexON,D187,TRUE,_xll.ohTrigger(RecalcTrigger,TriggerON)),NA())</f>
        <v>-1.7388566230103208E-3</v>
      </c>
      <c r="H187" s="42">
        <f>_xll.qlCalendarAdvance(Calendar,$H186,B187,"f",FALSE)</f>
        <v>42530</v>
      </c>
      <c r="I187" s="180">
        <f>_xll.qlInterestRateIndexValueDate(Index1M,$H187)</f>
        <v>42534</v>
      </c>
      <c r="J187" s="185">
        <f>IFERROR(_xll.qlIndexFixing(Index1M,$H187,TRUE,_xll.ohTrigger(RecalcTrigger,Trigger1M)),NA())</f>
        <v>-1.3716599171473831E-3</v>
      </c>
      <c r="K187" s="44">
        <f>IFERROR(_xll.qlIndexFixing(Index3M,H187,TRUE,_xll.ohTrigger(RecalcTrigger,Trigger3M)),NA())</f>
        <v>-5.2406304638874524E-4</v>
      </c>
      <c r="L187" s="44">
        <f>IFERROR(_xll.qlIndexFixing(Index6M,$H187,TRUE,_xll.ohTrigger(RecalcTrigger,Trigger6M)),NA())</f>
        <v>3.2931580523777663E-4</v>
      </c>
      <c r="M187" s="186">
        <f>IFERROR(_xll.qlIndexFixing(Index1Y,$H187,TRUE,_xll.ohTrigger(RecalcTrigger,Trigger1Y)),NA())</f>
        <v>1.8172655071031041E-3</v>
      </c>
      <c r="N187" s="185">
        <f>IFERROR(_xll.qlIndexFixing(ONIndex1M,I187,TRUE,_xll.ohTrigger(RecalcTrigger,Trigger1M)),NA())</f>
        <v>-1.3552391231241856E-3</v>
      </c>
      <c r="O187" s="44">
        <f>IFERROR(_xll.qlIndexFixing(ONIndex3M,I187,TRUE,_xll.ohTrigger(RecalcTrigger,Trigger3M)),NA())</f>
        <v>-4.8284127512232544E-4</v>
      </c>
      <c r="P187" s="44">
        <f>IFERROR(_xll.qlIndexFixing(ONIndex6M,I187,TRUE,_xll.ohTrigger(RecalcTrigger,Trigger6M)),NA())</f>
        <v>3.2126911611030096E-4</v>
      </c>
      <c r="Q187" s="186">
        <f>IFERROR(_xll.qlIndexFixing(ONIndex1Y,I187,TRUE,_xll.ohTrigger(RecalcTrigger,Trigger1Y)),NA())</f>
        <v>1.4399001850051718E-3</v>
      </c>
    </row>
    <row r="188" spans="2:17" x14ac:dyDescent="0.2">
      <c r="B188" s="39" t="s">
        <v>17</v>
      </c>
      <c r="D188" s="42">
        <f>_xll.qlCalendarAdvance(Calendar,$D187,B188,"f",FALSE)</f>
        <v>42531</v>
      </c>
      <c r="E188" s="180">
        <f>_xll.qlInterestRateIndexValueDate(IndexON,D188)</f>
        <v>42531</v>
      </c>
      <c r="F188" s="196">
        <f>IFERROR(_xll.qlIndexFixing(IndexON,D188,TRUE,_xll.ohTrigger(RecalcTrigger,TriggerON)),NA())</f>
        <v>-1.7415362446948635E-3</v>
      </c>
      <c r="H188" s="42">
        <f>_xll.qlCalendarAdvance(Calendar,$H187,B188,"f",FALSE)</f>
        <v>42531</v>
      </c>
      <c r="I188" s="180">
        <f>_xll.qlInterestRateIndexValueDate(Index1M,$H188)</f>
        <v>42535</v>
      </c>
      <c r="J188" s="185">
        <f>IFERROR(_xll.qlIndexFixing(Index1M,$H188,TRUE,_xll.ohTrigger(RecalcTrigger,Trigger1M)),NA())</f>
        <v>-1.3730322199188016E-3</v>
      </c>
      <c r="K188" s="44">
        <f>IFERROR(_xll.qlIndexFixing(Index3M,H188,TRUE,_xll.ohTrigger(RecalcTrigger,Trigger3M)),NA())</f>
        <v>-5.2453939545285186E-4</v>
      </c>
      <c r="L188" s="44">
        <f>IFERROR(_xll.qlIndexFixing(Index6M,$H188,TRUE,_xll.ohTrigger(RecalcTrigger,Trigger6M)),NA())</f>
        <v>3.2996200571669551E-4</v>
      </c>
      <c r="M188" s="186">
        <f>IFERROR(_xll.qlIndexFixing(Index1Y,$H188,TRUE,_xll.ohTrigger(RecalcTrigger,Trigger1Y)),NA())</f>
        <v>1.8198220178725405E-3</v>
      </c>
      <c r="N188" s="185">
        <f>IFERROR(_xll.qlIndexFixing(ONIndex1M,I188,TRUE,_xll.ohTrigger(RecalcTrigger,Trigger1M)),NA())</f>
        <v>-1.356407813148941E-3</v>
      </c>
      <c r="O188" s="44">
        <f>IFERROR(_xll.qlIndexFixing(ONIndex3M,I188,TRUE,_xll.ohTrigger(RecalcTrigger,Trigger3M)),NA())</f>
        <v>-4.8374744250345714E-4</v>
      </c>
      <c r="P188" s="44">
        <f>IFERROR(_xll.qlIndexFixing(ONIndex6M,I188,TRUE,_xll.ohTrigger(RecalcTrigger,Trigger6M)),NA())</f>
        <v>3.2097742735714974E-4</v>
      </c>
      <c r="Q188" s="186">
        <f>IFERROR(_xll.qlIndexFixing(ONIndex1Y,I188,TRUE,_xll.ohTrigger(RecalcTrigger,Trigger1Y)),NA())</f>
        <v>1.4397000523747039E-3</v>
      </c>
    </row>
    <row r="189" spans="2:17" x14ac:dyDescent="0.2">
      <c r="B189" s="39" t="s">
        <v>17</v>
      </c>
      <c r="D189" s="42">
        <f>_xll.qlCalendarAdvance(Calendar,$D188,B189,"f",FALSE)</f>
        <v>42534</v>
      </c>
      <c r="E189" s="180">
        <f>_xll.qlInterestRateIndexValueDate(IndexON,D189)</f>
        <v>42534</v>
      </c>
      <c r="F189" s="196">
        <f>IFERROR(_xll.qlIndexFixing(IndexON,D189,TRUE,_xll.ohTrigger(RecalcTrigger,TriggerON)),NA())</f>
        <v>-1.7442358726160734E-3</v>
      </c>
      <c r="H189" s="42">
        <f>_xll.qlCalendarAdvance(Calendar,$H188,B189,"f",FALSE)</f>
        <v>42534</v>
      </c>
      <c r="I189" s="180">
        <f>_xll.qlInterestRateIndexValueDate(Index1M,$H189)</f>
        <v>42536</v>
      </c>
      <c r="J189" s="185">
        <f>IFERROR(_xll.qlIndexFixing(Index1M,$H189,TRUE,_xll.ohTrigger(RecalcTrigger,Trigger1M)),NA())</f>
        <v>-1.3744199834895277E-3</v>
      </c>
      <c r="K189" s="44">
        <f>IFERROR(_xll.qlIndexFixing(Index3M,H189,TRUE,_xll.ohTrigger(RecalcTrigger,Trigger3M)),NA())</f>
        <v>-5.2500000173466327E-4</v>
      </c>
      <c r="L189" s="44">
        <f>IFERROR(_xll.qlIndexFixing(Index6M,$H189,TRUE,_xll.ohTrigger(RecalcTrigger,Trigger6M)),NA())</f>
        <v>3.3062796590598497E-4</v>
      </c>
      <c r="M189" s="186">
        <f>IFERROR(_xll.qlIndexFixing(Index1Y,$H189,TRUE,_xll.ohTrigger(RecalcTrigger,Trigger1Y)),NA())</f>
        <v>1.8223994970913101E-3</v>
      </c>
      <c r="N189" s="185">
        <f>IFERROR(_xll.qlIndexFixing(ONIndex1M,I189,TRUE,_xll.ohTrigger(RecalcTrigger,Trigger1M)),NA())</f>
        <v>-1.3588035753508976E-3</v>
      </c>
      <c r="O189" s="44">
        <f>IFERROR(_xll.qlIndexFixing(ONIndex3M,I189,TRUE,_xll.ohTrigger(RecalcTrigger,Trigger3M)),NA())</f>
        <v>-4.8689887940156495E-4</v>
      </c>
      <c r="P189" s="44">
        <f>IFERROR(_xll.qlIndexFixing(ONIndex6M,I189,TRUE,_xll.ohTrigger(RecalcTrigger,Trigger6M)),NA())</f>
        <v>3.2028972972497627E-4</v>
      </c>
      <c r="Q189" s="186">
        <f>IFERROR(_xll.qlIndexFixing(ONIndex1Y,I189,TRUE,_xll.ohTrigger(RecalcTrigger,Trigger1Y)),NA())</f>
        <v>1.4393472432594479E-3</v>
      </c>
    </row>
    <row r="190" spans="2:17" x14ac:dyDescent="0.2">
      <c r="B190" s="39" t="s">
        <v>17</v>
      </c>
      <c r="D190" s="42">
        <f>_xll.qlCalendarAdvance(Calendar,$D189,B190,"f",FALSE)</f>
        <v>42535</v>
      </c>
      <c r="E190" s="180">
        <f>_xll.qlInterestRateIndexValueDate(IndexON,D190)</f>
        <v>42535</v>
      </c>
      <c r="F190" s="196">
        <f>IFERROR(_xll.qlIndexFixing(IndexON,D190,TRUE,_xll.ohTrigger(RecalcTrigger,TriggerON)),NA())</f>
        <v>-1.7455831350376982E-3</v>
      </c>
      <c r="H190" s="42">
        <f>_xll.qlCalendarAdvance(Calendar,$H189,B190,"f",FALSE)</f>
        <v>42535</v>
      </c>
      <c r="I190" s="180">
        <f>_xll.qlInterestRateIndexValueDate(Index1M,$H190)</f>
        <v>42537</v>
      </c>
      <c r="J190" s="185">
        <f>IFERROR(_xll.qlIndexFixing(Index1M,$H190,TRUE,_xll.ohTrigger(RecalcTrigger,Trigger1M)),NA())</f>
        <v>-1.3773104557020244E-3</v>
      </c>
      <c r="K190" s="44">
        <f>IFERROR(_xll.qlIndexFixing(Index3M,H190,TRUE,_xll.ohTrigger(RecalcTrigger,Trigger3M)),NA())</f>
        <v>-5.2544663843837177E-4</v>
      </c>
      <c r="L190" s="44">
        <f>IFERROR(_xll.qlIndexFixing(Index6M,$H190,TRUE,_xll.ohTrigger(RecalcTrigger,Trigger6M)),NA())</f>
        <v>3.3131428073041036E-4</v>
      </c>
      <c r="M190" s="186">
        <f>IFERROR(_xll.qlIndexFixing(Index1Y,$H190,TRUE,_xll.ohTrigger(RecalcTrigger,Trigger1Y)),NA())</f>
        <v>1.8249983047114806E-3</v>
      </c>
      <c r="N190" s="185">
        <f>IFERROR(_xll.qlIndexFixing(ONIndex1M,I190,TRUE,_xll.ohTrigger(RecalcTrigger,Trigger1M)),NA())</f>
        <v>-1.3612746107938278E-3</v>
      </c>
      <c r="O190" s="44">
        <f>IFERROR(_xll.qlIndexFixing(ONIndex3M,I190,TRUE,_xll.ohTrigger(RecalcTrigger,Trigger3M)),NA())</f>
        <v>-4.9000809266175338E-4</v>
      </c>
      <c r="P190" s="44">
        <f>IFERROR(_xll.qlIndexFixing(ONIndex6M,I190,TRUE,_xll.ohTrigger(RecalcTrigger,Trigger6M)),NA())</f>
        <v>3.1949685713072995E-4</v>
      </c>
      <c r="Q190" s="186">
        <f>IFERROR(_xll.qlIndexFixing(ONIndex1Y,I190,TRUE,_xll.ohTrigger(RecalcTrigger,Trigger1Y)),NA())</f>
        <v>1.439025161431573E-3</v>
      </c>
    </row>
    <row r="191" spans="2:17" x14ac:dyDescent="0.2">
      <c r="B191" s="39" t="s">
        <v>17</v>
      </c>
      <c r="D191" s="42">
        <f>_xll.qlCalendarAdvance(Calendar,$D190,B191,"f",FALSE)</f>
        <v>42536</v>
      </c>
      <c r="E191" s="180">
        <f>_xll.qlInterestRateIndexValueDate(IndexON,D191)</f>
        <v>42536</v>
      </c>
      <c r="F191" s="196">
        <f>IFERROR(_xll.qlIndexFixing(IndexON,D191,TRUE,_xll.ohTrigger(RecalcTrigger,TriggerON)),NA())</f>
        <v>-1.7469314434626071E-3</v>
      </c>
      <c r="H191" s="42">
        <f>_xll.qlCalendarAdvance(Calendar,$H190,B191,"f",FALSE)</f>
        <v>42536</v>
      </c>
      <c r="I191" s="180">
        <f>_xll.qlInterestRateIndexValueDate(Index1M,$H191)</f>
        <v>42538</v>
      </c>
      <c r="J191" s="185">
        <f>IFERROR(_xll.qlIndexFixing(Index1M,$H191,TRUE,_xll.ohTrigger(RecalcTrigger,Trigger1M)),NA())</f>
        <v>-1.3779899264828336E-3</v>
      </c>
      <c r="K191" s="44">
        <f>IFERROR(_xll.qlIndexFixing(Index3M,H191,TRUE,_xll.ohTrigger(RecalcTrigger,Trigger3M)),NA())</f>
        <v>-5.2578476267126735E-4</v>
      </c>
      <c r="L191" s="44">
        <f>IFERROR(_xll.qlIndexFixing(Index6M,$H191,TRUE,_xll.ohTrigger(RecalcTrigger,Trigger6M)),NA())</f>
        <v>3.333610893315052E-4</v>
      </c>
      <c r="M191" s="186">
        <f>IFERROR(_xll.qlIndexFixing(Index1Y,$H191,TRUE,_xll.ohTrigger(RecalcTrigger,Trigger1Y)),NA())</f>
        <v>1.8307964950635594E-3</v>
      </c>
      <c r="N191" s="185">
        <f>IFERROR(_xll.qlIndexFixing(ONIndex1M,I191,TRUE,_xll.ohTrigger(RecalcTrigger,Trigger1M)),NA())</f>
        <v>-1.3625408242079473E-3</v>
      </c>
      <c r="O191" s="44">
        <f>IFERROR(_xll.qlIndexFixing(ONIndex3M,I191,TRUE,_xll.ohTrigger(RecalcTrigger,Trigger3M)),NA())</f>
        <v>-4.9153951940716922E-4</v>
      </c>
      <c r="P191" s="44">
        <f>IFERROR(_xll.qlIndexFixing(ONIndex6M,I191,TRUE,_xll.ohTrigger(RecalcTrigger,Trigger6M)),NA())</f>
        <v>3.1904826077067128E-4</v>
      </c>
      <c r="Q191" s="186">
        <f>IFERROR(_xll.qlIndexFixing(ONIndex1Y,I191,TRUE,_xll.ohTrigger(RecalcTrigger,Trigger1Y)),NA())</f>
        <v>1.4388883839622224E-3</v>
      </c>
    </row>
    <row r="192" spans="2:17" x14ac:dyDescent="0.2">
      <c r="B192" s="39" t="s">
        <v>17</v>
      </c>
      <c r="D192" s="42">
        <f>_xll.qlCalendarAdvance(Calendar,$D191,B192,"f",FALSE)</f>
        <v>42537</v>
      </c>
      <c r="E192" s="180">
        <f>_xll.qlInterestRateIndexValueDate(IndexON,D192)</f>
        <v>42537</v>
      </c>
      <c r="F192" s="196">
        <f>IFERROR(_xll.qlIndexFixing(IndexON,D192,TRUE,_xll.ohTrigger(RecalcTrigger,TriggerON)),NA())</f>
        <v>-1.7482808311442E-3</v>
      </c>
      <c r="H192" s="42">
        <f>_xll.qlCalendarAdvance(Calendar,$H191,B192,"f",FALSE)</f>
        <v>42537</v>
      </c>
      <c r="I192" s="180">
        <f>_xll.qlInterestRateIndexValueDate(Index1M,$H192)</f>
        <v>42541</v>
      </c>
      <c r="J192" s="185">
        <f>IFERROR(_xll.qlIndexFixing(Index1M,$H192,TRUE,_xll.ohTrigger(RecalcTrigger,Trigger1M)),NA())</f>
        <v>-1.3815867969149132E-3</v>
      </c>
      <c r="K192" s="44">
        <f>IFERROR(_xll.qlIndexFixing(Index3M,H192,TRUE,_xll.ohTrigger(RecalcTrigger,Trigger3M)),NA())</f>
        <v>-5.2699593401368155E-4</v>
      </c>
      <c r="L192" s="44">
        <f>IFERROR(_xll.qlIndexFixing(Index6M,$H192,TRUE,_xll.ohTrigger(RecalcTrigger,Trigger6M)),NA())</f>
        <v>3.3427498492457052E-4</v>
      </c>
      <c r="M192" s="186">
        <f>IFERROR(_xll.qlIndexFixing(Index1Y,$H192,TRUE,_xll.ohTrigger(RecalcTrigger,Trigger1Y)),NA())</f>
        <v>1.8356140801668846E-3</v>
      </c>
      <c r="N192" s="185">
        <f>IFERROR(_xll.qlIndexFixing(ONIndex1M,I192,TRUE,_xll.ohTrigger(RecalcTrigger,Trigger1M)),NA())</f>
        <v>-1.363827444937904E-3</v>
      </c>
      <c r="O192" s="44">
        <f>IFERROR(_xll.qlIndexFixing(ONIndex3M,I192,TRUE,_xll.ohTrigger(RecalcTrigger,Trigger3M)),NA())</f>
        <v>-4.9305658755827153E-4</v>
      </c>
      <c r="P192" s="44">
        <f>IFERROR(_xll.qlIndexFixing(ONIndex6M,I192,TRUE,_xll.ohTrigger(RecalcTrigger,Trigger6M)),NA())</f>
        <v>3.185682828732439E-4</v>
      </c>
      <c r="Q192" s="186">
        <f>IFERROR(_xll.qlIndexFixing(ONIndex1Y,I192,TRUE,_xll.ohTrigger(RecalcTrigger,Trigger1Y)),NA())</f>
        <v>1.4387645985802777E-3</v>
      </c>
    </row>
    <row r="193" spans="2:17" x14ac:dyDescent="0.2">
      <c r="B193" s="39" t="s">
        <v>17</v>
      </c>
      <c r="D193" s="42">
        <f>_xll.qlCalendarAdvance(Calendar,$D192,B193,"f",FALSE)</f>
        <v>42538</v>
      </c>
      <c r="E193" s="180">
        <f>_xll.qlInterestRateIndexValueDate(IndexON,D193)</f>
        <v>42538</v>
      </c>
      <c r="F193" s="196">
        <f>IFERROR(_xll.qlIndexFixing(IndexON,D193,TRUE,_xll.ohTrigger(RecalcTrigger,TriggerON)),NA())</f>
        <v>-1.750974852336995E-3</v>
      </c>
      <c r="H193" s="42">
        <f>_xll.qlCalendarAdvance(Calendar,$H192,B193,"f",FALSE)</f>
        <v>42538</v>
      </c>
      <c r="I193" s="180">
        <f>_xll.qlInterestRateIndexValueDate(Index1M,$H193)</f>
        <v>42542</v>
      </c>
      <c r="J193" s="185">
        <f>IFERROR(_xll.qlIndexFixing(Index1M,$H193,TRUE,_xll.ohTrigger(RecalcTrigger,Trigger1M)),NA())</f>
        <v>-1.3830649112231974E-3</v>
      </c>
      <c r="K193" s="44">
        <f>IFERROR(_xll.qlIndexFixing(Index3M,H193,TRUE,_xll.ohTrigger(RecalcTrigger,Trigger3M)),NA())</f>
        <v>-5.2731691950143626E-4</v>
      </c>
      <c r="L193" s="44">
        <f>IFERROR(_xll.qlIndexFixing(Index6M,$H193,TRUE,_xll.ohTrigger(RecalcTrigger,Trigger6M)),NA())</f>
        <v>3.3507199684725968E-4</v>
      </c>
      <c r="M193" s="186">
        <f>IFERROR(_xll.qlIndexFixing(Index1Y,$H193,TRUE,_xll.ohTrigger(RecalcTrigger,Trigger1Y)),NA())</f>
        <v>1.8383249909957437E-3</v>
      </c>
      <c r="N193" s="185">
        <f>IFERROR(_xll.qlIndexFixing(ONIndex1M,I193,TRUE,_xll.ohTrigger(RecalcTrigger,Trigger1M)),NA())</f>
        <v>-1.3651347739429553E-3</v>
      </c>
      <c r="O193" s="44">
        <f>IFERROR(_xll.qlIndexFixing(ONIndex3M,I193,TRUE,_xll.ohTrigger(RecalcTrigger,Trigger3M)),NA())</f>
        <v>-4.9455886478089184E-4</v>
      </c>
      <c r="P193" s="44">
        <f>IFERROR(_xll.qlIndexFixing(ONIndex6M,I193,TRUE,_xll.ohTrigger(RecalcTrigger,Trigger6M)),NA())</f>
        <v>3.1805692343844782E-4</v>
      </c>
      <c r="Q193" s="186">
        <f>IFERROR(_xll.qlIndexFixing(ONIndex1Y,I193,TRUE,_xll.ohTrigger(RecalcTrigger,Trigger1Y)),NA())</f>
        <v>1.4386539126398645E-3</v>
      </c>
    </row>
    <row r="194" spans="2:17" x14ac:dyDescent="0.2">
      <c r="B194" s="39" t="s">
        <v>17</v>
      </c>
      <c r="D194" s="42">
        <f>_xll.qlCalendarAdvance(Calendar,$D193,B194,"f",FALSE)</f>
        <v>42541</v>
      </c>
      <c r="E194" s="180">
        <f>_xll.qlInterestRateIndexValueDate(IndexON,D194)</f>
        <v>42541</v>
      </c>
      <c r="F194" s="196">
        <f>IFERROR(_xll.qlIndexFixing(IndexON,D194,TRUE,_xll.ohTrigger(RecalcTrigger,TriggerON)),NA())</f>
        <v>-1.7536898345493768E-3</v>
      </c>
      <c r="H194" s="42">
        <f>_xll.qlCalendarAdvance(Calendar,$H193,B194,"f",FALSE)</f>
        <v>42541</v>
      </c>
      <c r="I194" s="180">
        <f>_xll.qlInterestRateIndexValueDate(Index1M,$H194)</f>
        <v>42543</v>
      </c>
      <c r="J194" s="185">
        <f>IFERROR(_xll.qlIndexFixing(Index1M,$H194,TRUE,_xll.ohTrigger(RecalcTrigger,Trigger1M)),NA())</f>
        <v>-1.3845576388367142E-3</v>
      </c>
      <c r="K194" s="44">
        <f>IFERROR(_xll.qlIndexFixing(Index3M,H194,TRUE,_xll.ohTrigger(RecalcTrigger,Trigger3M)),NA())</f>
        <v>-5.276115800582602E-4</v>
      </c>
      <c r="L194" s="44">
        <f>IFERROR(_xll.qlIndexFixing(Index6M,$H194,TRUE,_xll.ohTrigger(RecalcTrigger,Trigger6M)),NA())</f>
        <v>3.358929329855629E-4</v>
      </c>
      <c r="M194" s="186">
        <f>IFERROR(_xll.qlIndexFixing(Index1Y,$H194,TRUE,_xll.ohTrigger(RecalcTrigger,Trigger1Y)),NA())</f>
        <v>1.8410594270918167E-3</v>
      </c>
      <c r="N194" s="185">
        <f>IFERROR(_xll.qlIndexFixing(ONIndex1M,I194,TRUE,_xll.ohTrigger(RecalcTrigger,Trigger1M)),NA())</f>
        <v>-1.3678004738970628E-3</v>
      </c>
      <c r="O194" s="44">
        <f>IFERROR(_xll.qlIndexFixing(ONIndex3M,I194,TRUE,_xll.ohTrigger(RecalcTrigger,Trigger3M)),NA())</f>
        <v>-4.9751126842245696E-4</v>
      </c>
      <c r="P194" s="44">
        <f>IFERROR(_xll.qlIndexFixing(ONIndex6M,I194,TRUE,_xll.ohTrigger(RecalcTrigger,Trigger6M)),NA())</f>
        <v>3.1677983689526457E-4</v>
      </c>
      <c r="Q194" s="186">
        <f>IFERROR(_xll.qlIndexFixing(ONIndex1Y,I194,TRUE,_xll.ohTrigger(RecalcTrigger,Trigger1Y)),NA())</f>
        <v>1.4381978656530237E-3</v>
      </c>
    </row>
    <row r="195" spans="2:17" x14ac:dyDescent="0.2">
      <c r="B195" s="39" t="s">
        <v>17</v>
      </c>
      <c r="D195" s="42">
        <f>_xll.qlCalendarAdvance(Calendar,$D194,B195,"f",FALSE)</f>
        <v>42542</v>
      </c>
      <c r="E195" s="180">
        <f>_xll.qlInterestRateIndexValueDate(IndexON,D195)</f>
        <v>42542</v>
      </c>
      <c r="F195" s="196">
        <f>IFERROR(_xll.qlIndexFixing(IndexON,D195,TRUE,_xll.ohTrigger(RecalcTrigger,TriggerON)),NA())</f>
        <v>-1.7550451136782996E-3</v>
      </c>
      <c r="H195" s="42">
        <f>_xll.qlCalendarAdvance(Calendar,$H194,B195,"f",FALSE)</f>
        <v>42542</v>
      </c>
      <c r="I195" s="180">
        <f>_xll.qlInterestRateIndexValueDate(Index1M,$H195)</f>
        <v>42544</v>
      </c>
      <c r="J195" s="185">
        <f>IFERROR(_xll.qlIndexFixing(Index1M,$H195,TRUE,_xll.ohTrigger(RecalcTrigger,Trigger1M)),NA())</f>
        <v>-1.3876543446299239E-3</v>
      </c>
      <c r="K195" s="44">
        <f>IFERROR(_xll.qlIndexFixing(Index3M,H195,TRUE,_xll.ohTrigger(RecalcTrigger,Trigger3M)),NA())</f>
        <v>-5.2788003019125281E-4</v>
      </c>
      <c r="L195" s="44">
        <f>IFERROR(_xll.qlIndexFixing(Index6M,$H195,TRUE,_xll.ohTrigger(RecalcTrigger,Trigger6M)),NA())</f>
        <v>3.367383882760392E-4</v>
      </c>
      <c r="M195" s="186">
        <f>IFERROR(_xll.qlIndexFixing(Index1Y,$H195,TRUE,_xll.ohTrigger(RecalcTrigger,Trigger1Y)),NA())</f>
        <v>1.8438177607928803E-3</v>
      </c>
      <c r="N195" s="185">
        <f>IFERROR(_xll.qlIndexFixing(ONIndex1M,I195,TRUE,_xll.ohTrigger(RecalcTrigger,Trigger1M)),NA())</f>
        <v>-1.3705180629175473E-3</v>
      </c>
      <c r="O195" s="44">
        <f>IFERROR(_xll.qlIndexFixing(ONIndex3M,I195,TRUE,_xll.ohTrigger(RecalcTrigger,Trigger3M)),NA())</f>
        <v>-5.0041142309886766E-4</v>
      </c>
      <c r="P195" s="44">
        <f>IFERROR(_xll.qlIndexFixing(ONIndex6M,I195,TRUE,_xll.ohTrigger(RecalcTrigger,Trigger6M)),NA())</f>
        <v>3.1508083382369989E-4</v>
      </c>
      <c r="Q195" s="186">
        <f>IFERROR(_xll.qlIndexFixing(ONIndex1Y,I195,TRUE,_xll.ohTrigger(RecalcTrigger,Trigger1Y)),NA())</f>
        <v>1.4376379455693922E-3</v>
      </c>
    </row>
    <row r="196" spans="2:17" x14ac:dyDescent="0.2">
      <c r="B196" s="39" t="s">
        <v>17</v>
      </c>
      <c r="D196" s="42">
        <f>_xll.qlCalendarAdvance(Calendar,$D195,B196,"f",FALSE)</f>
        <v>42543</v>
      </c>
      <c r="E196" s="180">
        <f>_xll.qlInterestRateIndexValueDate(IndexON,D196)</f>
        <v>42543</v>
      </c>
      <c r="F196" s="196">
        <f>IFERROR(_xll.qlIndexFixing(IndexON,D196,TRUE,_xll.ohTrigger(RecalcTrigger,TriggerON)),NA())</f>
        <v>-1.756401670585106E-3</v>
      </c>
      <c r="H196" s="42">
        <f>_xll.qlCalendarAdvance(Calendar,$H195,B196,"f",FALSE)</f>
        <v>42543</v>
      </c>
      <c r="I196" s="180">
        <f>_xll.qlInterestRateIndexValueDate(Index1M,$H196)</f>
        <v>42545</v>
      </c>
      <c r="J196" s="185">
        <f>IFERROR(_xll.qlIndexFixing(Index1M,$H196,TRUE,_xll.ohTrigger(RecalcTrigger,Trigger1M)),NA())</f>
        <v>-1.3883860472109892E-3</v>
      </c>
      <c r="K196" s="44">
        <f>IFERROR(_xll.qlIndexFixing(Index3M,H196,TRUE,_xll.ohTrigger(RecalcTrigger,Trigger3M)),NA())</f>
        <v>-5.278524243867279E-4</v>
      </c>
      <c r="L196" s="44">
        <f>IFERROR(_xll.qlIndexFixing(Index6M,$H196,TRUE,_xll.ohTrigger(RecalcTrigger,Trigger6M)),NA())</f>
        <v>3.399999999998207E-4</v>
      </c>
      <c r="M196" s="186">
        <f>IFERROR(_xll.qlIndexFixing(Index1Y,$H196,TRUE,_xll.ohTrigger(RecalcTrigger,Trigger1Y)),NA())</f>
        <v>1.8499999999625138E-3</v>
      </c>
      <c r="N196" s="185">
        <f>IFERROR(_xll.qlIndexFixing(ONIndex1M,I196,TRUE,_xll.ohTrigger(RecalcTrigger,Trigger1M)),NA())</f>
        <v>-1.3718946322960335E-3</v>
      </c>
      <c r="O196" s="44">
        <f>IFERROR(_xll.qlIndexFixing(ONIndex3M,I196,TRUE,_xll.ohTrigger(RecalcTrigger,Trigger3M)),NA())</f>
        <v>-5.0183326426367358E-4</v>
      </c>
      <c r="P196" s="44">
        <f>IFERROR(_xll.qlIndexFixing(ONIndex6M,I196,TRUE,_xll.ohTrigger(RecalcTrigger,Trigger6M)),NA())</f>
        <v>3.1401245651707654E-4</v>
      </c>
      <c r="Q196" s="186">
        <f>IFERROR(_xll.qlIndexFixing(ONIndex1Y,I196,TRUE,_xll.ohTrigger(RecalcTrigger,Trigger1Y)),NA())</f>
        <v>1.4373566778402846E-3</v>
      </c>
    </row>
    <row r="197" spans="2:17" x14ac:dyDescent="0.2">
      <c r="B197" s="39" t="s">
        <v>17</v>
      </c>
      <c r="D197" s="42">
        <f>_xll.qlCalendarAdvance(Calendar,$D196,B197,"f",FALSE)</f>
        <v>42544</v>
      </c>
      <c r="E197" s="180">
        <f>_xll.qlInterestRateIndexValueDate(IndexON,D197)</f>
        <v>42544</v>
      </c>
      <c r="F197" s="196">
        <f>IFERROR(_xll.qlIndexFixing(IndexON,D197,TRUE,_xll.ohTrigger(RecalcTrigger,TriggerON)),NA())</f>
        <v>-1.7577595380036115E-3</v>
      </c>
      <c r="H197" s="42">
        <f>_xll.qlCalendarAdvance(Calendar,$H196,B197,"f",FALSE)</f>
        <v>42544</v>
      </c>
      <c r="I197" s="180">
        <f>_xll.qlInterestRateIndexValueDate(Index1M,$H197)</f>
        <v>42548</v>
      </c>
      <c r="J197" s="185">
        <f>IFERROR(_xll.qlIndexFixing(Index1M,$H197,TRUE,_xll.ohTrigger(RecalcTrigger,Trigger1M)),NA())</f>
        <v>-1.3922348562358522E-3</v>
      </c>
      <c r="K197" s="44">
        <f>IFERROR(_xll.qlIndexFixing(Index3M,H197,TRUE,_xll.ohTrigger(RecalcTrigger,Trigger3M)),NA())</f>
        <v>-5.2869420258206334E-4</v>
      </c>
      <c r="L197" s="44">
        <f>IFERROR(_xll.qlIndexFixing(Index6M,$H197,TRUE,_xll.ohTrigger(RecalcTrigger,Trigger6M)),NA())</f>
        <v>3.4037975986587056E-4</v>
      </c>
      <c r="M197" s="186">
        <f>IFERROR(_xll.qlIndexFixing(Index1Y,$H197,TRUE,_xll.ohTrigger(RecalcTrigger,Trigger1Y)),NA())</f>
        <v>1.8550996300033412E-3</v>
      </c>
      <c r="N197" s="185">
        <f>IFERROR(_xll.qlIndexFixing(ONIndex1M,I197,TRUE,_xll.ohTrigger(RecalcTrigger,Trigger1M)),NA())</f>
        <v>-1.3732836705404594E-3</v>
      </c>
      <c r="O197" s="44">
        <f>IFERROR(_xll.qlIndexFixing(ONIndex3M,I197,TRUE,_xll.ohTrigger(RecalcTrigger,Trigger3M)),NA())</f>
        <v>-5.032377218538997E-4</v>
      </c>
      <c r="P197" s="44">
        <f>IFERROR(_xll.qlIndexFixing(ONIndex6M,I197,TRUE,_xll.ohTrigger(RecalcTrigger,Trigger6M)),NA())</f>
        <v>3.1281267016680658E-4</v>
      </c>
      <c r="Q197" s="186">
        <f>IFERROR(_xll.qlIndexFixing(ONIndex1Y,I197,TRUE,_xll.ohTrigger(RecalcTrigger,Trigger1Y)),NA())</f>
        <v>1.4370727648671533E-3</v>
      </c>
    </row>
    <row r="198" spans="2:17" x14ac:dyDescent="0.2">
      <c r="B198" s="39" t="s">
        <v>17</v>
      </c>
      <c r="D198" s="42">
        <f>_xll.qlCalendarAdvance(Calendar,$D197,B198,"f",FALSE)</f>
        <v>42545</v>
      </c>
      <c r="E198" s="180">
        <f>_xll.qlInterestRateIndexValueDate(IndexON,D198)</f>
        <v>42545</v>
      </c>
      <c r="F198" s="196">
        <f>IFERROR(_xll.qlIndexFixing(IndexON,D198,TRUE,_xll.ohTrigger(RecalcTrigger,TriggerON)),NA())</f>
        <v>-1.7604711976071385E-3</v>
      </c>
      <c r="H198" s="42">
        <f>_xll.qlCalendarAdvance(Calendar,$H197,B198,"f",FALSE)</f>
        <v>42545</v>
      </c>
      <c r="I198" s="180">
        <f>_xll.qlInterestRateIndexValueDate(Index1M,$H198)</f>
        <v>42549</v>
      </c>
      <c r="J198" s="185">
        <f>IFERROR(_xll.qlIndexFixing(Index1M,$H198,TRUE,_xll.ohTrigger(RecalcTrigger,Trigger1M)),NA())</f>
        <v>-1.3938093517311678E-3</v>
      </c>
      <c r="K198" s="44">
        <f>IFERROR(_xll.qlIndexFixing(Index3M,H198,TRUE,_xll.ohTrigger(RecalcTrigger,Trigger3M)),NA())</f>
        <v>-5.288335041336615E-4</v>
      </c>
      <c r="L198" s="44">
        <f>IFERROR(_xll.qlIndexFixing(Index6M,$H198,TRUE,_xll.ohTrigger(RecalcTrigger,Trigger6M)),NA())</f>
        <v>3.4135979416352011E-4</v>
      </c>
      <c r="M198" s="186">
        <f>IFERROR(_xll.qlIndexFixing(Index1Y,$H198,TRUE,_xll.ohTrigger(RecalcTrigger,Trigger1Y)),NA())</f>
        <v>1.8579829754780501E-3</v>
      </c>
      <c r="N198" s="185">
        <f>IFERROR(_xll.qlIndexFixing(ONIndex1M,I198,TRUE,_xll.ohTrigger(RecalcTrigger,Trigger1M)),NA())</f>
        <v>-1.3746853409202231E-3</v>
      </c>
      <c r="O198" s="44">
        <f>IFERROR(_xll.qlIndexFixing(ONIndex3M,I198,TRUE,_xll.ohTrigger(RecalcTrigger,Trigger3M)),NA())</f>
        <v>-5.0462436353537754E-4</v>
      </c>
      <c r="P198" s="44">
        <f>IFERROR(_xll.qlIndexFixing(ONIndex6M,I198,TRUE,_xll.ohTrigger(RecalcTrigger,Trigger6M)),NA())</f>
        <v>3.1148147469295395E-4</v>
      </c>
      <c r="Q198" s="186">
        <f>IFERROR(_xll.qlIndexFixing(ONIndex1Y,I198,TRUE,_xll.ohTrigger(RecalcTrigger,Trigger1Y)),NA())</f>
        <v>1.4367861153630201E-3</v>
      </c>
    </row>
    <row r="199" spans="2:17" x14ac:dyDescent="0.2">
      <c r="B199" s="39" t="s">
        <v>17</v>
      </c>
      <c r="D199" s="42">
        <f>_xll.qlCalendarAdvance(Calendar,$D198,B199,"f",FALSE)</f>
        <v>42548</v>
      </c>
      <c r="E199" s="180">
        <f>_xll.qlInterestRateIndexValueDate(IndexON,D199)</f>
        <v>42548</v>
      </c>
      <c r="F199" s="196">
        <f>IFERROR(_xll.qlIndexFixing(IndexON,D199,TRUE,_xll.ohTrigger(RecalcTrigger,TriggerON)),NA())</f>
        <v>-1.7632047746252155E-3</v>
      </c>
      <c r="H199" s="42">
        <f>_xll.qlCalendarAdvance(Calendar,$H198,B199,"f",FALSE)</f>
        <v>42548</v>
      </c>
      <c r="I199" s="180">
        <f>_xll.qlInterestRateIndexValueDate(Index1M,$H199)</f>
        <v>42550</v>
      </c>
      <c r="J199" s="185">
        <f>IFERROR(_xll.qlIndexFixing(Index1M,$H199,TRUE,_xll.ohTrigger(RecalcTrigger,Trigger1M)),NA())</f>
        <v>-1.3953941002795567E-3</v>
      </c>
      <c r="K199" s="44">
        <f>IFERROR(_xll.qlIndexFixing(Index3M,H199,TRUE,_xll.ohTrigger(RecalcTrigger,Trigger3M)),NA())</f>
        <v>-5.2894739385218707E-4</v>
      </c>
      <c r="L199" s="44">
        <f>IFERROR(_xll.qlIndexFixing(Index6M,$H199,TRUE,_xll.ohTrigger(RecalcTrigger,Trigger6M)),NA())</f>
        <v>3.4236823121279572E-4</v>
      </c>
      <c r="M199" s="186">
        <f>IFERROR(_xll.qlIndexFixing(Index1Y,$H199,TRUE,_xll.ohTrigger(RecalcTrigger,Trigger1Y)),NA())</f>
        <v>1.860889595961638E-3</v>
      </c>
      <c r="N199" s="185">
        <f>IFERROR(_xll.qlIndexFixing(ONIndex1M,I199,TRUE,_xll.ohTrigger(RecalcTrigger,Trigger1M)),NA())</f>
        <v>-1.377526334427337E-3</v>
      </c>
      <c r="O199" s="44">
        <f>IFERROR(_xll.qlIndexFixing(ONIndex3M,I199,TRUE,_xll.ohTrigger(RecalcTrigger,Trigger3M)),NA())</f>
        <v>-5.0733538526248623E-4</v>
      </c>
      <c r="P199" s="44">
        <f>IFERROR(_xll.qlIndexFixing(ONIndex6M,I199,TRUE,_xll.ohTrigger(RecalcTrigger,Trigger6M)),NA())</f>
        <v>3.0838131765520416E-4</v>
      </c>
      <c r="Q199" s="186">
        <f>IFERROR(_xll.qlIndexFixing(ONIndex1Y,I199,TRUE,_xll.ohTrigger(RecalcTrigger,Trigger1Y)),NA())</f>
        <v>1.4362089677000256E-3</v>
      </c>
    </row>
    <row r="200" spans="2:17" x14ac:dyDescent="0.2">
      <c r="B200" s="39" t="s">
        <v>17</v>
      </c>
      <c r="D200" s="42">
        <f>_xll.qlCalendarAdvance(Calendar,$D199,B200,"f",FALSE)</f>
        <v>42549</v>
      </c>
      <c r="E200" s="180">
        <f>_xll.qlInterestRateIndexValueDate(IndexON,D200)</f>
        <v>42549</v>
      </c>
      <c r="F200" s="196">
        <f>IFERROR(_xll.qlIndexFixing(IndexON,D200,TRUE,_xll.ohTrigger(RecalcTrigger,TriggerON)),NA())</f>
        <v>-1.7645696907653274E-3</v>
      </c>
      <c r="H200" s="42">
        <f>_xll.qlCalendarAdvance(Calendar,$H199,B200,"f",FALSE)</f>
        <v>42549</v>
      </c>
      <c r="I200" s="180">
        <f>_xll.qlInterestRateIndexValueDate(Index1M,$H200)</f>
        <v>42551</v>
      </c>
      <c r="J200" s="185">
        <f>IFERROR(_xll.qlIndexFixing(Index1M,$H200,TRUE,_xll.ohTrigger(RecalcTrigger,Trigger1M)),NA())</f>
        <v>-1.3961618547964837E-3</v>
      </c>
      <c r="K200" s="44">
        <f>IFERROR(_xll.qlIndexFixing(Index3M,H200,TRUE,_xll.ohTrigger(RecalcTrigger,Trigger3M)),NA())</f>
        <v>-5.2903602342369504E-4</v>
      </c>
      <c r="L200" s="44">
        <f>IFERROR(_xll.qlIndexFixing(Index6M,$H200,TRUE,_xll.ohTrigger(RecalcTrigger,Trigger6M)),NA())</f>
        <v>3.4340433981892051E-4</v>
      </c>
      <c r="M200" s="186">
        <f>IFERROR(_xll.qlIndexFixing(Index1Y,$H200,TRUE,_xll.ohTrigger(RecalcTrigger,Trigger1Y)),NA())</f>
        <v>1.863818131997996E-3</v>
      </c>
      <c r="N200" s="185">
        <f>IFERROR(_xll.qlIndexFixing(ONIndex1M,I200,TRUE,_xll.ohTrigger(RecalcTrigger,Trigger1M)),NA())</f>
        <v>-1.3804216103796563E-3</v>
      </c>
      <c r="O200" s="44">
        <f>IFERROR(_xll.qlIndexFixing(ONIndex3M,I200,TRUE,_xll.ohTrigger(RecalcTrigger,Trigger3M)),NA())</f>
        <v>-5.0998412960634454E-4</v>
      </c>
      <c r="P200" s="44">
        <f>IFERROR(_xll.qlIndexFixing(ONIndex6M,I200,TRUE,_xll.ohTrigger(RecalcTrigger,Trigger6M)),NA())</f>
        <v>3.0484260204133307E-4</v>
      </c>
      <c r="Q200" s="186">
        <f>IFERROR(_xll.qlIndexFixing(ONIndex1Y,I200,TRUE,_xll.ohTrigger(RecalcTrigger,Trigger1Y)),NA())</f>
        <v>1.4356103258172936E-3</v>
      </c>
    </row>
    <row r="201" spans="2:17" x14ac:dyDescent="0.2">
      <c r="B201" s="39" t="s">
        <v>17</v>
      </c>
      <c r="D201" s="42">
        <f>_xll.qlCalendarAdvance(Calendar,$D200,B201,"f",FALSE)</f>
        <v>42550</v>
      </c>
      <c r="E201" s="180">
        <f>_xll.qlInterestRateIndexValueDate(IndexON,D201)</f>
        <v>42550</v>
      </c>
      <c r="F201" s="196">
        <f>IFERROR(_xll.qlIndexFixing(IndexON,D201,TRUE,_xll.ohTrigger(RecalcTrigger,TriggerON)),NA())</f>
        <v>-1.765936115938338E-3</v>
      </c>
      <c r="H201" s="42">
        <f>_xll.qlCalendarAdvance(Calendar,$H200,B201,"f",FALSE)</f>
        <v>42550</v>
      </c>
      <c r="I201" s="180">
        <f>_xll.qlInterestRateIndexValueDate(Index1M,$H201)</f>
        <v>42552</v>
      </c>
      <c r="J201" s="185">
        <f>IFERROR(_xll.qlIndexFixing(Index1M,$H201,TRUE,_xll.ohTrigger(RecalcTrigger,Trigger1M)),NA())</f>
        <v>-1.3994132713950908E-3</v>
      </c>
      <c r="K201" s="44">
        <f>IFERROR(_xll.qlIndexFixing(Index3M,H201,TRUE,_xll.ohTrigger(RecalcTrigger,Trigger3M)),NA())</f>
        <v>-5.2867209234661689E-4</v>
      </c>
      <c r="L201" s="44">
        <f>IFERROR(_xll.qlIndexFixing(Index6M,$H201,TRUE,_xll.ohTrigger(RecalcTrigger,Trigger6M)),NA())</f>
        <v>3.5930735911328209E-4</v>
      </c>
      <c r="M201" s="186">
        <f>IFERROR(_xll.qlIndexFixing(Index1Y,$H201,TRUE,_xll.ohTrigger(RecalcTrigger,Trigger1Y)),NA())</f>
        <v>1.8703583424073866E-3</v>
      </c>
      <c r="N201" s="185">
        <f>IFERROR(_xll.qlIndexFixing(ONIndex1M,I201,TRUE,_xll.ohTrigger(RecalcTrigger,Trigger1M)),NA())</f>
        <v>-1.3818888910366312E-3</v>
      </c>
      <c r="O201" s="44">
        <f>IFERROR(_xll.qlIndexFixing(ONIndex3M,I201,TRUE,_xll.ohTrigger(RecalcTrigger,Trigger3M)),NA())</f>
        <v>-5.1127521004890042E-4</v>
      </c>
      <c r="P201" s="44">
        <f>IFERROR(_xll.qlIndexFixing(ONIndex6M,I201,TRUE,_xll.ohTrigger(RecalcTrigger,Trigger6M)),NA())</f>
        <v>3.0285436118937525E-4</v>
      </c>
      <c r="Q201" s="186">
        <f>IFERROR(_xll.qlIndexFixing(ONIndex1Y,I201,TRUE,_xll.ohTrigger(RecalcTrigger,Trigger1Y)),NA())</f>
        <v>1.4353086238738655E-3</v>
      </c>
    </row>
    <row r="202" spans="2:17" x14ac:dyDescent="0.2">
      <c r="B202" s="39" t="s">
        <v>17</v>
      </c>
      <c r="D202" s="42">
        <f>_xll.qlCalendarAdvance(Calendar,$D201,B202,"f",FALSE)</f>
        <v>42551</v>
      </c>
      <c r="E202" s="180">
        <f>_xll.qlInterestRateIndexValueDate(IndexON,D202)</f>
        <v>42551</v>
      </c>
      <c r="F202" s="196">
        <f>IFERROR(_xll.qlIndexFixing(IndexON,D202,TRUE,_xll.ohTrigger(RecalcTrigger,TriggerON)),NA())</f>
        <v>-1.767304083077903E-3</v>
      </c>
      <c r="H202" s="42">
        <f>_xll.qlCalendarAdvance(Calendar,$H201,B202,"f",FALSE)</f>
        <v>42551</v>
      </c>
      <c r="I202" s="180">
        <f>_xll.qlInterestRateIndexValueDate(Index1M,$H202)</f>
        <v>42555</v>
      </c>
      <c r="J202" s="185">
        <f>IFERROR(_xll.qlIndexFixing(Index1M,$H202,TRUE,_xll.ohTrigger(RecalcTrigger,Trigger1M)),NA())</f>
        <v>-1.4042386901048608E-3</v>
      </c>
      <c r="K202" s="44">
        <f>IFERROR(_xll.qlIndexFixing(Index3M,H202,TRUE,_xll.ohTrigger(RecalcTrigger,Trigger3M)),NA())</f>
        <v>-5.2914115985716733E-4</v>
      </c>
      <c r="L202" s="44">
        <f>IFERROR(_xll.qlIndexFixing(Index6M,$H202,TRUE,_xll.ohTrigger(RecalcTrigger,Trigger6M)),NA())</f>
        <v>3.6184593180516278E-4</v>
      </c>
      <c r="M202" s="186">
        <f>IFERROR(_xll.qlIndexFixing(Index1Y,$H202,TRUE,_xll.ohTrigger(RecalcTrigger,Trigger1Y)),NA())</f>
        <v>1.8757239380604493E-3</v>
      </c>
      <c r="N202" s="185">
        <f>IFERROR(_xll.qlIndexFixing(ONIndex1M,I202,TRUE,_xll.ohTrigger(RecalcTrigger,Trigger1M)),NA())</f>
        <v>-1.383369783725108E-3</v>
      </c>
      <c r="O202" s="44">
        <f>IFERROR(_xll.qlIndexFixing(ONIndex3M,I202,TRUE,_xll.ohTrigger(RecalcTrigger,Trigger3M)),NA())</f>
        <v>-5.1254588189664219E-4</v>
      </c>
      <c r="P202" s="44">
        <f>IFERROR(_xll.qlIndexFixing(ONIndex6M,I202,TRUE,_xll.ohTrigger(RecalcTrigger,Trigger6M)),NA())</f>
        <v>3.0073471129377083E-4</v>
      </c>
      <c r="Q202" s="186">
        <f>IFERROR(_xll.qlIndexFixing(ONIndex1Y,I202,TRUE,_xll.ohTrigger(RecalcTrigger,Trigger1Y)),NA())</f>
        <v>1.4350036376775677E-3</v>
      </c>
    </row>
    <row r="203" spans="2:17" x14ac:dyDescent="0.2">
      <c r="B203" s="39" t="s">
        <v>17</v>
      </c>
      <c r="D203" s="42">
        <f>_xll.qlCalendarAdvance(Calendar,$D202,B203,"f",FALSE)</f>
        <v>42552</v>
      </c>
      <c r="E203" s="180">
        <f>_xll.qlInterestRateIndexValueDate(IndexON,D203)</f>
        <v>42552</v>
      </c>
      <c r="F203" s="196">
        <f>IFERROR(_xll.qlIndexFixing(IndexON,D203,TRUE,_xll.ohTrigger(RecalcTrigger,TriggerON)),NA())</f>
        <v>-1.7700366196216066E-3</v>
      </c>
      <c r="H203" s="42">
        <f>_xll.qlCalendarAdvance(Calendar,$H202,B203,"f",FALSE)</f>
        <v>42552</v>
      </c>
      <c r="I203" s="180">
        <f>_xll.qlInterestRateIndexValueDate(Index1M,$H203)</f>
        <v>42556</v>
      </c>
      <c r="J203" s="185">
        <f>IFERROR(_xll.qlIndexFixing(Index1M,$H203,TRUE,_xll.ohTrigger(RecalcTrigger,Trigger1M)),NA())</f>
        <v>-1.4058500214261358E-3</v>
      </c>
      <c r="K203" s="44">
        <f>IFERROR(_xll.qlIndexFixing(Index3M,H203,TRUE,_xll.ohTrigger(RecalcTrigger,Trigger3M)),NA())</f>
        <v>-5.2910594987788727E-4</v>
      </c>
      <c r="L203" s="44">
        <f>IFERROR(_xll.qlIndexFixing(Index6M,$H203,TRUE,_xll.ohTrigger(RecalcTrigger,Trigger6M)),NA())</f>
        <v>3.630154660207224E-4</v>
      </c>
      <c r="M203" s="186">
        <f>IFERROR(_xll.qlIndexFixing(Index1Y,$H203,TRUE,_xll.ohTrigger(RecalcTrigger,Trigger1Y)),NA())</f>
        <v>1.8787413555254901E-3</v>
      </c>
      <c r="N203" s="185">
        <f>IFERROR(_xll.qlIndexFixing(ONIndex1M,I203,TRUE,_xll.ohTrigger(RecalcTrigger,Trigger1M)),NA())</f>
        <v>-1.3848644515945807E-3</v>
      </c>
      <c r="O203" s="44">
        <f>IFERROR(_xll.qlIndexFixing(ONIndex3M,I203,TRUE,_xll.ohTrigger(RecalcTrigger,Trigger3M)),NA())</f>
        <v>-5.1379571305520955E-4</v>
      </c>
      <c r="P203" s="44">
        <f>IFERROR(_xll.qlIndexFixing(ONIndex6M,I203,TRUE,_xll.ohTrigger(RecalcTrigger,Trigger6M)),NA())</f>
        <v>2.9848365227458373E-4</v>
      </c>
      <c r="Q203" s="186">
        <f>IFERROR(_xll.qlIndexFixing(ONIndex1Y,I203,TRUE,_xll.ohTrigger(RecalcTrigger,Trigger1Y)),NA())</f>
        <v>1.434695275701614E-3</v>
      </c>
    </row>
    <row r="204" spans="2:17" x14ac:dyDescent="0.2">
      <c r="B204" s="39" t="s">
        <v>17</v>
      </c>
      <c r="D204" s="42">
        <f>_xll.qlCalendarAdvance(Calendar,$D203,B204,"f",FALSE)</f>
        <v>42555</v>
      </c>
      <c r="E204" s="180">
        <f>_xll.qlInterestRateIndexValueDate(IndexON,D204)</f>
        <v>42555</v>
      </c>
      <c r="F204" s="196">
        <f>IFERROR(_xll.qlIndexFixing(IndexON,D204,TRUE,_xll.ohTrigger(RecalcTrigger,TriggerON)),NA())</f>
        <v>-1.7727920325327773E-3</v>
      </c>
      <c r="H204" s="42">
        <f>_xll.qlCalendarAdvance(Calendar,$H203,B204,"f",FALSE)</f>
        <v>42555</v>
      </c>
      <c r="I204" s="180">
        <f>_xll.qlInterestRateIndexValueDate(Index1M,$H204)</f>
        <v>42557</v>
      </c>
      <c r="J204" s="185">
        <f>IFERROR(_xll.qlIndexFixing(Index1M,$H204,TRUE,_xll.ohTrigger(RecalcTrigger,Trigger1M)),NA())</f>
        <v>-1.4090520722682082E-3</v>
      </c>
      <c r="K204" s="44">
        <f>IFERROR(_xll.qlIndexFixing(Index3M,H204,TRUE,_xll.ohTrigger(RecalcTrigger,Trigger3M)),NA())</f>
        <v>-5.290465014043521E-4</v>
      </c>
      <c r="L204" s="44">
        <f>IFERROR(_xll.qlIndexFixing(Index6M,$H204,TRUE,_xll.ohTrigger(RecalcTrigger,Trigger6M)),NA())</f>
        <v>3.642067166979544E-4</v>
      </c>
      <c r="M204" s="186">
        <f>IFERROR(_xll.qlIndexFixing(Index1Y,$H204,TRUE,_xll.ohTrigger(RecalcTrigger,Trigger1Y)),NA())</f>
        <v>1.8817723491056668E-3</v>
      </c>
      <c r="N204" s="185">
        <f>IFERROR(_xll.qlIndexFixing(ONIndex1M,I204,TRUE,_xll.ohTrigger(RecalcTrigger,Trigger1M)),NA())</f>
        <v>-1.3878951706036702E-3</v>
      </c>
      <c r="O204" s="44">
        <f>IFERROR(_xll.qlIndexFixing(ONIndex3M,I204,TRUE,_xll.ohTrigger(RecalcTrigger,Trigger3M)),NA())</f>
        <v>-5.1622300484943651E-4</v>
      </c>
      <c r="P204" s="44">
        <f>IFERROR(_xll.qlIndexFixing(ONIndex6M,I204,TRUE,_xll.ohTrigger(RecalcTrigger,Trigger6M)),NA())</f>
        <v>2.935437434192778E-4</v>
      </c>
      <c r="Q204" s="186">
        <f>IFERROR(_xll.qlIndexFixing(ONIndex1Y,I204,TRUE,_xll.ohTrigger(RecalcTrigger,Trigger1Y)),NA())</f>
        <v>1.4340725554529143E-3</v>
      </c>
    </row>
    <row r="205" spans="2:17" x14ac:dyDescent="0.2">
      <c r="B205" s="39" t="s">
        <v>17</v>
      </c>
      <c r="D205" s="42">
        <f>_xll.qlCalendarAdvance(Calendar,$D204,B205,"f",FALSE)</f>
        <v>42556</v>
      </c>
      <c r="E205" s="180">
        <f>_xll.qlInterestRateIndexValueDate(IndexON,D205)</f>
        <v>42556</v>
      </c>
      <c r="F205" s="196">
        <f>IFERROR(_xll.qlIndexFixing(IndexON,D205,TRUE,_xll.ohTrigger(RecalcTrigger,TriggerON)),NA())</f>
        <v>-1.774168205588289E-3</v>
      </c>
      <c r="H205" s="42">
        <f>_xll.qlCalendarAdvance(Calendar,$H204,B205,"f",FALSE)</f>
        <v>42556</v>
      </c>
      <c r="I205" s="180">
        <f>_xll.qlInterestRateIndexValueDate(Index1M,$H205)</f>
        <v>42558</v>
      </c>
      <c r="J205" s="185">
        <f>IFERROR(_xll.qlIndexFixing(Index1M,$H205,TRUE,_xll.ohTrigger(RecalcTrigger,Trigger1M)),NA())</f>
        <v>-1.4098600614464996E-3</v>
      </c>
      <c r="K205" s="44">
        <f>IFERROR(_xll.qlIndexFixing(Index3M,H205,TRUE,_xll.ohTrigger(RecalcTrigger,Trigger3M)),NA())</f>
        <v>-5.2896300329853118E-4</v>
      </c>
      <c r="L205" s="44">
        <f>IFERROR(_xll.qlIndexFixing(Index6M,$H205,TRUE,_xll.ohTrigger(RecalcTrigger,Trigger6M)),NA())</f>
        <v>3.6714483870694821E-4</v>
      </c>
      <c r="M205" s="186">
        <f>IFERROR(_xll.qlIndexFixing(Index1Y,$H205,TRUE,_xll.ohTrigger(RecalcTrigger,Trigger1Y)),NA())</f>
        <v>1.8848154984401645E-3</v>
      </c>
      <c r="N205" s="185">
        <f>IFERROR(_xll.qlIndexFixing(ONIndex1M,I205,TRUE,_xll.ohTrigger(RecalcTrigger,Trigger1M)),NA())</f>
        <v>-1.3909841413495272E-3</v>
      </c>
      <c r="O205" s="44">
        <f>IFERROR(_xll.qlIndexFixing(ONIndex3M,I205,TRUE,_xll.ohTrigger(RecalcTrigger,Trigger3M)),NA())</f>
        <v>-5.1857798619270312E-4</v>
      </c>
      <c r="P205" s="44">
        <f>IFERROR(_xll.qlIndexFixing(ONIndex6M,I205,TRUE,_xll.ohTrigger(RecalcTrigger,Trigger6M)),NA())</f>
        <v>2.881653256014971E-4</v>
      </c>
      <c r="Q205" s="186">
        <f>IFERROR(_xll.qlIndexFixing(ONIndex1Y,I205,TRUE,_xll.ohTrigger(RecalcTrigger,Trigger1Y)),NA())</f>
        <v>1.433426244421554E-3</v>
      </c>
    </row>
    <row r="206" spans="2:17" x14ac:dyDescent="0.2">
      <c r="B206" s="39" t="s">
        <v>17</v>
      </c>
      <c r="D206" s="42">
        <f>_xll.qlCalendarAdvance(Calendar,$D205,B206,"f",FALSE)</f>
        <v>42557</v>
      </c>
      <c r="E206" s="180">
        <f>_xll.qlInterestRateIndexValueDate(IndexON,D206)</f>
        <v>42557</v>
      </c>
      <c r="F206" s="196">
        <f>IFERROR(_xll.qlIndexFixing(IndexON,D206,TRUE,_xll.ohTrigger(RecalcTrigger,TriggerON)),NA())</f>
        <v>-1.7755461188917465E-3</v>
      </c>
      <c r="H206" s="42">
        <f>_xll.qlCalendarAdvance(Calendar,$H205,B206,"f",FALSE)</f>
        <v>42557</v>
      </c>
      <c r="I206" s="180">
        <f>_xll.qlInterestRateIndexValueDate(Index1M,$H206)</f>
        <v>42559</v>
      </c>
      <c r="J206" s="185">
        <f>IFERROR(_xll.qlIndexFixing(Index1M,$H206,TRUE,_xll.ohTrigger(RecalcTrigger,Trigger1M)),NA())</f>
        <v>-1.4106717980776377E-3</v>
      </c>
      <c r="K206" s="44">
        <f>IFERROR(_xll.qlIndexFixing(Index3M,H206,TRUE,_xll.ohTrigger(RecalcTrigger,Trigger3M)),NA())</f>
        <v>-5.2829331776555496E-4</v>
      </c>
      <c r="L206" s="44">
        <f>IFERROR(_xll.qlIndexFixing(Index6M,$H206,TRUE,_xll.ohTrigger(RecalcTrigger,Trigger6M)),NA())</f>
        <v>3.6751567554027536E-4</v>
      </c>
      <c r="M206" s="186">
        <f>IFERROR(_xll.qlIndexFixing(Index1Y,$H206,TRUE,_xll.ohTrigger(RecalcTrigger,Trigger1Y)),NA())</f>
        <v>1.8915129704102957E-3</v>
      </c>
      <c r="N206" s="185">
        <f>IFERROR(_xll.qlIndexFixing(ONIndex1M,I206,TRUE,_xll.ohTrigger(RecalcTrigger,Trigger1M)),NA())</f>
        <v>-1.3925501348044378E-3</v>
      </c>
      <c r="O206" s="44">
        <f>IFERROR(_xll.qlIndexFixing(ONIndex3M,I206,TRUE,_xll.ohTrigger(RecalcTrigger,Trigger3M)),NA())</f>
        <v>-5.1971713121101715E-4</v>
      </c>
      <c r="P206" s="44">
        <f>IFERROR(_xll.qlIndexFixing(ONIndex6M,I206,TRUE,_xll.ohTrigger(RecalcTrigger,Trigger6M)),NA())</f>
        <v>2.8525722128414088E-4</v>
      </c>
      <c r="Q206" s="186">
        <f>IFERROR(_xll.qlIndexFixing(ONIndex1Y,I206,TRUE,_xll.ohTrigger(RecalcTrigger,Trigger1Y)),NA())</f>
        <v>1.4330996343225877E-3</v>
      </c>
    </row>
    <row r="207" spans="2:17" x14ac:dyDescent="0.2">
      <c r="B207" s="39" t="s">
        <v>17</v>
      </c>
      <c r="D207" s="42">
        <f>_xll.qlCalendarAdvance(Calendar,$D206,B207,"f",FALSE)</f>
        <v>42558</v>
      </c>
      <c r="E207" s="180">
        <f>_xll.qlInterestRateIndexValueDate(IndexON,D207)</f>
        <v>42558</v>
      </c>
      <c r="F207" s="196">
        <f>IFERROR(_xll.qlIndexFixing(IndexON,D207,TRUE,_xll.ohTrigger(RecalcTrigger,TriggerON)),NA())</f>
        <v>-1.7769258054567416E-3</v>
      </c>
      <c r="H207" s="42">
        <f>_xll.qlCalendarAdvance(Calendar,$H206,B207,"f",FALSE)</f>
        <v>42558</v>
      </c>
      <c r="I207" s="180">
        <f>_xll.qlInterestRateIndexValueDate(Index1M,$H207)</f>
        <v>42562</v>
      </c>
      <c r="J207" s="185">
        <f>IFERROR(_xll.qlIndexFixing(Index1M,$H207,TRUE,_xll.ohTrigger(RecalcTrigger,Trigger1M)),NA())</f>
        <v>-1.4154430622923255E-3</v>
      </c>
      <c r="K207" s="44">
        <f>IFERROR(_xll.qlIndexFixing(Index3M,H207,TRUE,_xll.ohTrigger(RecalcTrigger,Trigger3M)),NA())</f>
        <v>-5.2839247773217579E-4</v>
      </c>
      <c r="L207" s="44">
        <f>IFERROR(_xll.qlIndexFixing(Index6M,$H207,TRUE,_xll.ohTrigger(RecalcTrigger,Trigger6M)),NA())</f>
        <v>3.7046326384918612E-4</v>
      </c>
      <c r="M207" s="186">
        <f>IFERROR(_xll.qlIndexFixing(Index1Y,$H207,TRUE,_xll.ohTrigger(RecalcTrigger,Trigger1Y)),NA())</f>
        <v>1.8970809415456132E-3</v>
      </c>
      <c r="N207" s="185">
        <f>IFERROR(_xll.qlIndexFixing(ONIndex1M,I207,TRUE,_xll.ohTrigger(RecalcTrigger,Trigger1M)),NA())</f>
        <v>-1.3941308832565724E-3</v>
      </c>
      <c r="O207" s="44">
        <f>IFERROR(_xll.qlIndexFixing(ONIndex3M,I207,TRUE,_xll.ohTrigger(RecalcTrigger,Trigger3M)),NA())</f>
        <v>-5.2083284225457049E-4</v>
      </c>
      <c r="P207" s="44">
        <f>IFERROR(_xll.qlIndexFixing(ONIndex6M,I207,TRUE,_xll.ohTrigger(RecalcTrigger,Trigger6M)),NA())</f>
        <v>2.8221770800307411E-4</v>
      </c>
      <c r="Q207" s="186">
        <f>IFERROR(_xll.qlIndexFixing(ONIndex1Y,I207,TRUE,_xll.ohTrigger(RecalcTrigger,Trigger1Y)),NA())</f>
        <v>1.4327691005622256E-3</v>
      </c>
    </row>
    <row r="208" spans="2:17" x14ac:dyDescent="0.2">
      <c r="B208" s="39" t="s">
        <v>17</v>
      </c>
      <c r="D208" s="42">
        <f>_xll.qlCalendarAdvance(Calendar,$D207,B208,"f",FALSE)</f>
        <v>42559</v>
      </c>
      <c r="E208" s="180">
        <f>_xll.qlInterestRateIndexValueDate(IndexON,D208)</f>
        <v>42559</v>
      </c>
      <c r="F208" s="196">
        <f>IFERROR(_xll.qlIndexFixing(IndexON,D208,TRUE,_xll.ohTrigger(RecalcTrigger,TriggerON)),NA())</f>
        <v>-1.7796824576166159E-3</v>
      </c>
      <c r="H208" s="42">
        <f>_xll.qlCalendarAdvance(Calendar,$H207,B208,"f",FALSE)</f>
        <v>42559</v>
      </c>
      <c r="I208" s="180">
        <f>_xll.qlInterestRateIndexValueDate(Index1M,$H208)</f>
        <v>42563</v>
      </c>
      <c r="J208" s="185">
        <f>IFERROR(_xll.qlIndexFixing(Index1M,$H208,TRUE,_xll.ohTrigger(RecalcTrigger,Trigger1M)),NA())</f>
        <v>-1.4170149288195871E-3</v>
      </c>
      <c r="K208" s="44">
        <f>IFERROR(_xll.qlIndexFixing(Index3M,H208,TRUE,_xll.ohTrigger(RecalcTrigger,Trigger3M)),NA())</f>
        <v>-5.2819175032096152E-4</v>
      </c>
      <c r="L208" s="44">
        <f>IFERROR(_xll.qlIndexFixing(Index6M,$H208,TRUE,_xll.ohTrigger(RecalcTrigger,Trigger6M)),NA())</f>
        <v>3.7176954138358779E-4</v>
      </c>
      <c r="M208" s="186">
        <f>IFERROR(_xll.qlIndexFixing(Index1Y,$H208,TRUE,_xll.ohTrigger(RecalcTrigger,Trigger1Y)),NA())</f>
        <v>1.9001632596712804E-3</v>
      </c>
      <c r="N208" s="185">
        <f>IFERROR(_xll.qlIndexFixing(ONIndex1M,I208,TRUE,_xll.ohTrigger(RecalcTrigger,Trigger1M)),NA())</f>
        <v>-1.395726549935361E-3</v>
      </c>
      <c r="O208" s="44">
        <f>IFERROR(_xll.qlIndexFixing(ONIndex3M,I208,TRUE,_xll.ohTrigger(RecalcTrigger,Trigger3M)),NA())</f>
        <v>-5.2192468742884301E-4</v>
      </c>
      <c r="P208" s="44">
        <f>IFERROR(_xll.qlIndexFixing(ONIndex6M,I208,TRUE,_xll.ohTrigger(RecalcTrigger,Trigger6M)),NA())</f>
        <v>2.790467855184886E-4</v>
      </c>
      <c r="Q208" s="186">
        <f>IFERROR(_xll.qlIndexFixing(ONIndex1Y,I208,TRUE,_xll.ohTrigger(RecalcTrigger,Trigger1Y)),NA())</f>
        <v>1.4324345520133619E-3</v>
      </c>
    </row>
    <row r="209" spans="2:17" x14ac:dyDescent="0.2">
      <c r="B209" s="39" t="s">
        <v>17</v>
      </c>
      <c r="D209" s="42">
        <f>_xll.qlCalendarAdvance(Calendar,$D208,B209,"f",FALSE)</f>
        <v>42562</v>
      </c>
      <c r="E209" s="180">
        <f>_xll.qlInterestRateIndexValueDate(IndexON,D209)</f>
        <v>42562</v>
      </c>
      <c r="F209" s="196">
        <f>IFERROR(_xll.qlIndexFixing(IndexON,D209,TRUE,_xll.ohTrigger(RecalcTrigger,TriggerON)),NA())</f>
        <v>-1.7824629476814735E-3</v>
      </c>
      <c r="H209" s="42">
        <f>_xll.qlCalendarAdvance(Calendar,$H208,B209,"f",FALSE)</f>
        <v>42562</v>
      </c>
      <c r="I209" s="180">
        <f>_xll.qlInterestRateIndexValueDate(Index1M,$H209)</f>
        <v>42564</v>
      </c>
      <c r="J209" s="185">
        <f>IFERROR(_xll.qlIndexFixing(Index1M,$H209,TRUE,_xll.ohTrigger(RecalcTrigger,Trigger1M)),NA())</f>
        <v>-1.4200220901295813E-3</v>
      </c>
      <c r="K209" s="44">
        <f>IFERROR(_xll.qlIndexFixing(Index3M,H209,TRUE,_xll.ohTrigger(RecalcTrigger,Trigger3M)),NA())</f>
        <v>-5.2796821799309653E-4</v>
      </c>
      <c r="L209" s="44">
        <f>IFERROR(_xll.qlIndexFixing(Index6M,$H209,TRUE,_xll.ohTrigger(RecalcTrigger,Trigger6M)),NA())</f>
        <v>3.7309244472958649E-4</v>
      </c>
      <c r="M209" s="186">
        <f>IFERROR(_xll.qlIndexFixing(Index1Y,$H209,TRUE,_xll.ohTrigger(RecalcTrigger,Trigger1Y)),NA())</f>
        <v>1.9032490286387516E-3</v>
      </c>
      <c r="N209" s="185">
        <f>IFERROR(_xll.qlIndexFixing(ONIndex1M,I209,TRUE,_xll.ohTrigger(RecalcTrigger,Trigger1M)),NA())</f>
        <v>-1.3989629909705315E-3</v>
      </c>
      <c r="O209" s="44">
        <f>IFERROR(_xll.qlIndexFixing(ONIndex3M,I209,TRUE,_xll.ohTrigger(RecalcTrigger,Trigger3M)),NA())</f>
        <v>-5.2402590189792875E-4</v>
      </c>
      <c r="P209" s="44">
        <f>IFERROR(_xll.qlIndexFixing(ONIndex6M,I209,TRUE,_xll.ohTrigger(RecalcTrigger,Trigger6M)),NA())</f>
        <v>2.7226711653227653E-4</v>
      </c>
      <c r="Q209" s="186">
        <f>IFERROR(_xll.qlIndexFixing(ONIndex1Y,I209,TRUE,_xll.ohTrigger(RecalcTrigger,Trigger1Y)),NA())</f>
        <v>1.4317573094313474E-3</v>
      </c>
    </row>
    <row r="210" spans="2:17" x14ac:dyDescent="0.2">
      <c r="B210" s="39" t="s">
        <v>17</v>
      </c>
      <c r="D210" s="42">
        <f>_xll.qlCalendarAdvance(Calendar,$D209,B210,"f",FALSE)</f>
        <v>42563</v>
      </c>
      <c r="E210" s="180">
        <f>_xll.qlInterestRateIndexValueDate(IndexON,D210)</f>
        <v>42563</v>
      </c>
      <c r="F210" s="196">
        <f>IFERROR(_xll.qlIndexFixing(IndexON,D210,TRUE,_xll.ohTrigger(RecalcTrigger,TriggerON)),NA())</f>
        <v>-1.7838519972368516E-3</v>
      </c>
      <c r="H210" s="42">
        <f>_xll.qlCalendarAdvance(Calendar,$H209,B210,"f",FALSE)</f>
        <v>42563</v>
      </c>
      <c r="I210" s="180">
        <f>_xll.qlInterestRateIndexValueDate(Index1M,$H210)</f>
        <v>42565</v>
      </c>
      <c r="J210" s="185">
        <f>IFERROR(_xll.qlIndexFixing(Index1M,$H210,TRUE,_xll.ohTrigger(RecalcTrigger,Trigger1M)),NA())</f>
        <v>-1.4208366926567184E-3</v>
      </c>
      <c r="K210" s="44">
        <f>IFERROR(_xll.qlIndexFixing(Index3M,H210,TRUE,_xll.ohTrigger(RecalcTrigger,Trigger3M)),NA())</f>
        <v>-5.2772210679602233E-4</v>
      </c>
      <c r="L210" s="44">
        <f>IFERROR(_xll.qlIndexFixing(Index6M,$H210,TRUE,_xll.ohTrigger(RecalcTrigger,Trigger6M)),NA())</f>
        <v>3.7608154649063173E-4</v>
      </c>
      <c r="M210" s="186">
        <f>IFERROR(_xll.qlIndexFixing(Index1Y,$H210,TRUE,_xll.ohTrigger(RecalcTrigger,Trigger1Y)),NA())</f>
        <v>1.9063367671689276E-3</v>
      </c>
      <c r="N210" s="185">
        <f>IFERROR(_xll.qlIndexFixing(ONIndex1M,I210,TRUE,_xll.ohTrigger(RecalcTrigger,Trigger1M)),NA())</f>
        <v>-1.4022616653441844E-3</v>
      </c>
      <c r="O210" s="44">
        <f>IFERROR(_xll.qlIndexFixing(ONIndex3M,I210,TRUE,_xll.ohTrigger(RecalcTrigger,Trigger3M)),NA())</f>
        <v>-5.2604476758588703E-4</v>
      </c>
      <c r="P210" s="44">
        <f>IFERROR(_xll.qlIndexFixing(ONIndex6M,I210,TRUE,_xll.ohTrigger(RecalcTrigger,Trigger6M)),NA())</f>
        <v>2.6504900554336075E-4</v>
      </c>
      <c r="Q210" s="186">
        <f>IFERROR(_xll.qlIndexFixing(ONIndex1Y,I210,TRUE,_xll.ohTrigger(RecalcTrigger,Trigger1Y)),NA())</f>
        <v>1.4310543825146738E-3</v>
      </c>
    </row>
    <row r="211" spans="2:17" x14ac:dyDescent="0.2">
      <c r="B211" s="39" t="s">
        <v>17</v>
      </c>
      <c r="D211" s="42">
        <f>_xll.qlCalendarAdvance(Calendar,$D210,B211,"f",FALSE)</f>
        <v>42564</v>
      </c>
      <c r="E211" s="180">
        <f>_xll.qlInterestRateIndexValueDate(IndexON,D211)</f>
        <v>42564</v>
      </c>
      <c r="F211" s="196">
        <f>IFERROR(_xll.qlIndexFixing(IndexON,D211,TRUE,_xll.ohTrigger(RecalcTrigger,TriggerON)),NA())</f>
        <v>-1.7852430186549029E-3</v>
      </c>
      <c r="H211" s="42">
        <f>_xll.qlCalendarAdvance(Calendar,$H210,B211,"f",FALSE)</f>
        <v>42564</v>
      </c>
      <c r="I211" s="180">
        <f>_xll.qlInterestRateIndexValueDate(Index1M,$H211)</f>
        <v>42566</v>
      </c>
      <c r="J211" s="185">
        <f>IFERROR(_xll.qlIndexFixing(Index1M,$H211,TRUE,_xll.ohTrigger(RecalcTrigger,Trigger1M)),NA())</f>
        <v>-1.4216522090323173E-3</v>
      </c>
      <c r="K211" s="44">
        <f>IFERROR(_xll.qlIndexFixing(Index3M,H211,TRUE,_xll.ohTrigger(RecalcTrigger,Trigger3M)),NA())</f>
        <v>-5.2677813234587026E-4</v>
      </c>
      <c r="L211" s="44">
        <f>IFERROR(_xll.qlIndexFixing(Index6M,$H211,TRUE,_xll.ohTrigger(RecalcTrigger,Trigger6M)),NA())</f>
        <v>3.766057667933974E-4</v>
      </c>
      <c r="M211" s="186">
        <f>IFERROR(_xll.qlIndexFixing(Index1Y,$H211,TRUE,_xll.ohTrigger(RecalcTrigger,Trigger1Y)),NA())</f>
        <v>1.9129762113019094E-3</v>
      </c>
      <c r="N211" s="185">
        <f>IFERROR(_xll.qlIndexFixing(ONIndex1M,I211,TRUE,_xll.ohTrigger(RecalcTrigger,Trigger1M)),NA())</f>
        <v>-1.4039343727167974E-3</v>
      </c>
      <c r="O211" s="44">
        <f>IFERROR(_xll.qlIndexFixing(ONIndex3M,I211,TRUE,_xll.ohTrigger(RecalcTrigger,Trigger3M)),NA())</f>
        <v>-5.2701080167860681E-4</v>
      </c>
      <c r="P211" s="44">
        <f>IFERROR(_xll.qlIndexFixing(ONIndex6M,I211,TRUE,_xll.ohTrigger(RecalcTrigger,Trigger6M)),NA())</f>
        <v>2.612210380004143E-4</v>
      </c>
      <c r="Q211" s="186">
        <f>IFERROR(_xll.qlIndexFixing(ONIndex1Y,I211,TRUE,_xll.ohTrigger(RecalcTrigger,Trigger1Y)),NA())</f>
        <v>1.4306983898393355E-3</v>
      </c>
    </row>
    <row r="212" spans="2:17" x14ac:dyDescent="0.2">
      <c r="B212" s="39" t="s">
        <v>17</v>
      </c>
      <c r="D212" s="42">
        <f>_xll.qlCalendarAdvance(Calendar,$D211,B212,"f",FALSE)</f>
        <v>42565</v>
      </c>
      <c r="E212" s="180">
        <f>_xll.qlInterestRateIndexValueDate(IndexON,D212)</f>
        <v>42565</v>
      </c>
      <c r="F212" s="196">
        <f>IFERROR(_xll.qlIndexFixing(IndexON,D212,TRUE,_xll.ohTrigger(RecalcTrigger,TriggerON)),NA())</f>
        <v>-1.7866360449092511E-3</v>
      </c>
      <c r="H212" s="42">
        <f>_xll.qlCalendarAdvance(Calendar,$H211,B212,"f",FALSE)</f>
        <v>42565</v>
      </c>
      <c r="I212" s="180">
        <f>_xll.qlInterestRateIndexValueDate(Index1M,$H212)</f>
        <v>42569</v>
      </c>
      <c r="J212" s="185">
        <f>IFERROR(_xll.qlIndexFixing(Index1M,$H212,TRUE,_xll.ohTrigger(RecalcTrigger,Trigger1M)),NA())</f>
        <v>-1.4261370305090892E-3</v>
      </c>
      <c r="K212" s="44">
        <f>IFERROR(_xll.qlIndexFixing(Index3M,H212,TRUE,_xll.ohTrigger(RecalcTrigger,Trigger3M)),NA())</f>
        <v>-5.2651658002891486E-4</v>
      </c>
      <c r="L212" s="44">
        <f>IFERROR(_xll.qlIndexFixing(Index6M,$H212,TRUE,_xll.ohTrigger(RecalcTrigger,Trigger6M)),NA())</f>
        <v>3.7993089513509582E-4</v>
      </c>
      <c r="M212" s="186">
        <f>IFERROR(_xll.qlIndexFixing(Index1Y,$H212,TRUE,_xll.ohTrigger(RecalcTrigger,Trigger1Y)),NA())</f>
        <v>1.9186774866880815E-3</v>
      </c>
      <c r="N212" s="185">
        <f>IFERROR(_xll.qlIndexFixing(ONIndex1M,I212,TRUE,_xll.ohTrigger(RecalcTrigger,Trigger1M)),NA())</f>
        <v>-1.4056229782921648E-3</v>
      </c>
      <c r="O212" s="44">
        <f>IFERROR(_xll.qlIndexFixing(ONIndex3M,I212,TRUE,_xll.ohTrigger(RecalcTrigger,Trigger3M)),NA())</f>
        <v>-5.2795037681629964E-4</v>
      </c>
      <c r="P212" s="44">
        <f>IFERROR(_xll.qlIndexFixing(ONIndex6M,I212,TRUE,_xll.ohTrigger(RecalcTrigger,Trigger6M)),NA())</f>
        <v>2.5726166125394911E-4</v>
      </c>
      <c r="Q212" s="186">
        <f>IFERROR(_xll.qlIndexFixing(ONIndex1Y,I212,TRUE,_xll.ohTrigger(RecalcTrigger,Trigger1Y)),NA())</f>
        <v>1.4303378344937556E-3</v>
      </c>
    </row>
    <row r="213" spans="2:17" x14ac:dyDescent="0.2">
      <c r="B213" s="39" t="s">
        <v>17</v>
      </c>
      <c r="D213" s="42">
        <f>_xll.qlCalendarAdvance(Calendar,$D212,B213,"f",FALSE)</f>
        <v>42566</v>
      </c>
      <c r="E213" s="180">
        <f>_xll.qlInterestRateIndexValueDate(IndexON,D213)</f>
        <v>42566</v>
      </c>
      <c r="F213" s="196">
        <f>IFERROR(_xll.qlIndexFixing(IndexON,D213,TRUE,_xll.ohTrigger(RecalcTrigger,TriggerON)),NA())</f>
        <v>-1.7894200507750924E-3</v>
      </c>
      <c r="H213" s="42">
        <f>_xll.qlCalendarAdvance(Calendar,$H212,B213,"f",FALSE)</f>
        <v>42566</v>
      </c>
      <c r="I213" s="180">
        <f>_xll.qlInterestRateIndexValueDate(Index1M,$H213)</f>
        <v>42570</v>
      </c>
      <c r="J213" s="185">
        <f>IFERROR(_xll.qlIndexFixing(Index1M,$H213,TRUE,_xll.ohTrigger(RecalcTrigger,Trigger1M)),NA())</f>
        <v>-1.4275901406741874E-3</v>
      </c>
      <c r="K213" s="44">
        <f>IFERROR(_xll.qlIndexFixing(Index3M,H213,TRUE,_xll.ohTrigger(RecalcTrigger,Trigger3M)),NA())</f>
        <v>-5.2616115099792513E-4</v>
      </c>
      <c r="L213" s="44">
        <f>IFERROR(_xll.qlIndexFixing(Index6M,$H213,TRUE,_xll.ohTrigger(RecalcTrigger,Trigger6M)),NA())</f>
        <v>3.8133828122711088E-4</v>
      </c>
      <c r="M213" s="186">
        <f>IFERROR(_xll.qlIndexFixing(Index1Y,$H213,TRUE,_xll.ohTrigger(RecalcTrigger,Trigger1Y)),NA())</f>
        <v>1.9217525492015279E-3</v>
      </c>
      <c r="N213" s="185">
        <f>IFERROR(_xll.qlIndexFixing(ONIndex1M,I213,TRUE,_xll.ohTrigger(RecalcTrigger,Trigger1M)),NA())</f>
        <v>-1.4073276450599081E-3</v>
      </c>
      <c r="O213" s="44">
        <f>IFERROR(_xll.qlIndexFixing(ONIndex3M,I213,TRUE,_xll.ohTrigger(RecalcTrigger,Trigger3M)),NA())</f>
        <v>-5.2886306126431748E-4</v>
      </c>
      <c r="P213" s="44">
        <f>IFERROR(_xll.qlIndexFixing(ONIndex6M,I213,TRUE,_xll.ohTrigger(RecalcTrigger,Trigger6M)),NA())</f>
        <v>2.5317087570364549E-4</v>
      </c>
      <c r="Q213" s="186">
        <f>IFERROR(_xll.qlIndexFixing(ONIndex1Y,I213,TRUE,_xll.ohTrigger(RecalcTrigger,Trigger1Y)),NA())</f>
        <v>1.429972625031084E-3</v>
      </c>
    </row>
    <row r="214" spans="2:17" x14ac:dyDescent="0.2">
      <c r="B214" s="39" t="s">
        <v>17</v>
      </c>
      <c r="D214" s="42">
        <f>_xll.qlCalendarAdvance(Calendar,$D213,B214,"f",FALSE)</f>
        <v>42569</v>
      </c>
      <c r="E214" s="180">
        <f>_xll.qlInterestRateIndexValueDate(IndexON,D214)</f>
        <v>42569</v>
      </c>
      <c r="F214" s="196">
        <f>IFERROR(_xll.qlIndexFixing(IndexON,D214,TRUE,_xll.ohTrigger(RecalcTrigger,TriggerON)),NA())</f>
        <v>-1.7922288590810354E-3</v>
      </c>
      <c r="H214" s="42">
        <f>_xll.qlCalendarAdvance(Calendar,$H213,B214,"f",FALSE)</f>
        <v>42569</v>
      </c>
      <c r="I214" s="180">
        <f>_xll.qlInterestRateIndexValueDate(Index1M,$H214)</f>
        <v>42571</v>
      </c>
      <c r="J214" s="185">
        <f>IFERROR(_xll.qlIndexFixing(Index1M,$H214,TRUE,_xll.ohTrigger(RecalcTrigger,Trigger1M)),NA())</f>
        <v>-1.4302539900532744E-3</v>
      </c>
      <c r="K214" s="44">
        <f>IFERROR(_xll.qlIndexFixing(Index3M,H214,TRUE,_xll.ohTrigger(RecalcTrigger,Trigger3M)),NA())</f>
        <v>-5.2578461088492257E-4</v>
      </c>
      <c r="L214" s="44">
        <f>IFERROR(_xll.qlIndexFixing(Index6M,$H214,TRUE,_xll.ohTrigger(RecalcTrigger,Trigger6M)),NA())</f>
        <v>3.8275720240679354E-4</v>
      </c>
      <c r="M214" s="186">
        <f>IFERROR(_xll.qlIndexFixing(Index1Y,$H214,TRUE,_xll.ohTrigger(RecalcTrigger,Trigger1Y)),NA())</f>
        <v>1.9248205108175701E-3</v>
      </c>
      <c r="N214" s="185">
        <f>IFERROR(_xll.qlIndexFixing(ONIndex1M,I214,TRUE,_xll.ohTrigger(RecalcTrigger,Trigger1M)),NA())</f>
        <v>-1.4107858041390031E-3</v>
      </c>
      <c r="O214" s="44">
        <f>IFERROR(_xll.qlIndexFixing(ONIndex3M,I214,TRUE,_xll.ohTrigger(RecalcTrigger,Trigger3M)),NA())</f>
        <v>-5.3059585133574672E-4</v>
      </c>
      <c r="P214" s="44">
        <f>IFERROR(_xll.qlIndexFixing(ONIndex6M,I214,TRUE,_xll.ohTrigger(RecalcTrigger,Trigger6M)),NA())</f>
        <v>2.4455144043145083E-4</v>
      </c>
      <c r="Q214" s="186">
        <f>IFERROR(_xll.qlIndexFixing(ONIndex1Y,I214,TRUE,_xll.ohTrigger(RecalcTrigger,Trigger1Y)),NA())</f>
        <v>1.429231910288209E-3</v>
      </c>
    </row>
    <row r="215" spans="2:17" x14ac:dyDescent="0.2">
      <c r="B215" s="39" t="s">
        <v>17</v>
      </c>
      <c r="D215" s="42">
        <f>_xll.qlCalendarAdvance(Calendar,$D214,B215,"f",FALSE)</f>
        <v>42570</v>
      </c>
      <c r="E215" s="180">
        <f>_xll.qlInterestRateIndexValueDate(IndexON,D215)</f>
        <v>42570</v>
      </c>
      <c r="F215" s="196">
        <f>IFERROR(_xll.qlIndexFixing(IndexON,D215,TRUE,_xll.ohTrigger(RecalcTrigger,TriggerON)),NA())</f>
        <v>-1.7936324052802988E-3</v>
      </c>
      <c r="H215" s="42">
        <f>_xll.qlCalendarAdvance(Calendar,$H214,B215,"f",FALSE)</f>
        <v>42570</v>
      </c>
      <c r="I215" s="180">
        <f>_xll.qlInterestRateIndexValueDate(Index1M,$H215)</f>
        <v>42572</v>
      </c>
      <c r="J215" s="185">
        <f>IFERROR(_xll.qlIndexFixing(Index1M,$H215,TRUE,_xll.ohTrigger(RecalcTrigger,Trigger1M)),NA())</f>
        <v>-1.4310292966362992E-3</v>
      </c>
      <c r="K215" s="44">
        <f>IFERROR(_xll.qlIndexFixing(Index3M,H215,TRUE,_xll.ohTrigger(RecalcTrigger,Trigger3M)),NA())</f>
        <v>-5.2538722290935318E-4</v>
      </c>
      <c r="L215" s="44">
        <f>IFERROR(_xll.qlIndexFixing(Index6M,$H215,TRUE,_xll.ohTrigger(RecalcTrigger,Trigger6M)),NA())</f>
        <v>3.8561389996106767E-4</v>
      </c>
      <c r="M215" s="186">
        <f>IFERROR(_xll.qlIndexFixing(Index1Y,$H215,TRUE,_xll.ohTrigger(RecalcTrigger,Trigger1Y)),NA())</f>
        <v>1.9278798293283124E-3</v>
      </c>
      <c r="N215" s="185">
        <f>IFERROR(_xll.qlIndexFixing(ONIndex1M,I215,TRUE,_xll.ohTrigger(RecalcTrigger,Trigger1M)),NA())</f>
        <v>-1.4143026797297509E-3</v>
      </c>
      <c r="O215" s="44">
        <f>IFERROR(_xll.qlIndexFixing(ONIndex3M,I215,TRUE,_xll.ohTrigger(RecalcTrigger,Trigger3M)),NA())</f>
        <v>-5.3223624775444733E-4</v>
      </c>
      <c r="P215" s="44">
        <f>IFERROR(_xll.qlIndexFixing(ONIndex6M,I215,TRUE,_xll.ohTrigger(RecalcTrigger,Trigger6M)),NA())</f>
        <v>2.3557868831680651E-4</v>
      </c>
      <c r="Q215" s="186">
        <f>IFERROR(_xll.qlIndexFixing(ONIndex1Y,I215,TRUE,_xll.ohTrigger(RecalcTrigger,Trigger1Y)),NA())</f>
        <v>1.4284634206696012E-3</v>
      </c>
    </row>
    <row r="216" spans="2:17" x14ac:dyDescent="0.2">
      <c r="B216" s="39" t="s">
        <v>17</v>
      </c>
      <c r="D216" s="42">
        <f>_xll.qlCalendarAdvance(Calendar,$D215,B216,"f",FALSE)</f>
        <v>42571</v>
      </c>
      <c r="E216" s="180">
        <f>_xll.qlInterestRateIndexValueDate(IndexON,D216)</f>
        <v>42571</v>
      </c>
      <c r="F216" s="196">
        <f>IFERROR(_xll.qlIndexFixing(IndexON,D216,TRUE,_xll.ohTrigger(RecalcTrigger,TriggerON)),NA())</f>
        <v>-1.7950381547171546E-3</v>
      </c>
      <c r="H216" s="42">
        <f>_xll.qlCalendarAdvance(Calendar,$H215,B216,"f",FALSE)</f>
        <v>42571</v>
      </c>
      <c r="I216" s="180">
        <f>_xll.qlInterestRateIndexValueDate(Index1M,$H216)</f>
        <v>42573</v>
      </c>
      <c r="J216" s="185">
        <f>IFERROR(_xll.qlIndexFixing(Index1M,$H216,TRUE,_xll.ohTrigger(RecalcTrigger,Trigger1M)),NA())</f>
        <v>-1.431799463294973E-3</v>
      </c>
      <c r="K216" s="44">
        <f>IFERROR(_xll.qlIndexFixing(Index3M,H216,TRUE,_xll.ohTrigger(RecalcTrigger,Trigger3M)),NA())</f>
        <v>-5.2420104848466612E-4</v>
      </c>
      <c r="L216" s="44">
        <f>IFERROR(_xll.qlIndexFixing(Index6M,$H216,TRUE,_xll.ohTrigger(RecalcTrigger,Trigger6M)),NA())</f>
        <v>3.8632953651319182E-4</v>
      </c>
      <c r="M216" s="186">
        <f>IFERROR(_xll.qlIndexFixing(Index1Y,$H216,TRUE,_xll.ohTrigger(RecalcTrigger,Trigger1Y)),NA())</f>
        <v>1.9342396104438352E-3</v>
      </c>
      <c r="N216" s="185">
        <f>IFERROR(_xll.qlIndexFixing(ONIndex1M,I216,TRUE,_xll.ohTrigger(RecalcTrigger,Trigger1M)),NA())</f>
        <v>-1.4160448365885259E-3</v>
      </c>
      <c r="O216" s="44">
        <f>IFERROR(_xll.qlIndexFixing(ONIndex3M,I216,TRUE,_xll.ohTrigger(RecalcTrigger,Trigger3M)),NA())</f>
        <v>-5.3300799577993274E-4</v>
      </c>
      <c r="P216" s="44">
        <f>IFERROR(_xll.qlIndexFixing(ONIndex6M,I216,TRUE,_xll.ohTrigger(RecalcTrigger,Trigger6M)),NA())</f>
        <v>2.3134112977274413E-4</v>
      </c>
      <c r="Q216" s="186">
        <f>IFERROR(_xll.qlIndexFixing(ONIndex1Y,I216,TRUE,_xll.ohTrigger(RecalcTrigger,Trigger1Y)),NA())</f>
        <v>1.4280735713967374E-3</v>
      </c>
    </row>
    <row r="217" spans="2:17" x14ac:dyDescent="0.2">
      <c r="B217" s="39" t="s">
        <v>17</v>
      </c>
      <c r="D217" s="42">
        <f>_xll.qlCalendarAdvance(Calendar,$D216,B217,"f",FALSE)</f>
        <v>42572</v>
      </c>
      <c r="E217" s="180">
        <f>_xll.qlInterestRateIndexValueDate(IndexON,D217)</f>
        <v>42572</v>
      </c>
      <c r="F217" s="196">
        <f>IFERROR(_xll.qlIndexFixing(IndexON,D217,TRUE,_xll.ohTrigger(RecalcTrigger,TriggerON)),NA())</f>
        <v>-1.7964461402453225E-3</v>
      </c>
      <c r="H217" s="42">
        <f>_xll.qlCalendarAdvance(Calendar,$H216,B217,"f",FALSE)</f>
        <v>42572</v>
      </c>
      <c r="I217" s="180">
        <f>_xll.qlInterestRateIndexValueDate(Index1M,$H217)</f>
        <v>42576</v>
      </c>
      <c r="J217" s="185">
        <f>IFERROR(_xll.qlIndexFixing(Index1M,$H217,TRUE,_xll.ohTrigger(RecalcTrigger,Trigger1M)),NA())</f>
        <v>-1.4357459795958263E-3</v>
      </c>
      <c r="K217" s="44">
        <f>IFERROR(_xll.qlIndexFixing(Index3M,H217,TRUE,_xll.ohTrigger(RecalcTrigger,Trigger3M)),NA())</f>
        <v>-5.2359464269812828E-4</v>
      </c>
      <c r="L217" s="44">
        <f>IFERROR(_xll.qlIndexFixing(Index6M,$H217,TRUE,_xll.ohTrigger(RecalcTrigger,Trigger6M)),NA())</f>
        <v>3.899999998594521E-4</v>
      </c>
      <c r="M217" s="186">
        <f>IFERROR(_xll.qlIndexFixing(Index1Y,$H217,TRUE,_xll.ohTrigger(RecalcTrigger,Trigger1Y)),NA())</f>
        <v>1.940000000011943E-3</v>
      </c>
      <c r="N217" s="185">
        <f>IFERROR(_xll.qlIndexFixing(ONIndex1M,I217,TRUE,_xll.ohTrigger(RecalcTrigger,Trigger1M)),NA())</f>
        <v>-1.4177582287366874E-3</v>
      </c>
      <c r="O217" s="44">
        <f>IFERROR(_xll.qlIndexFixing(ONIndex3M,I217,TRUE,_xll.ohTrigger(RecalcTrigger,Trigger3M)),NA())</f>
        <v>-5.3375026014990112E-4</v>
      </c>
      <c r="P217" s="44">
        <f>IFERROR(_xll.qlIndexFixing(ONIndex6M,I217,TRUE,_xll.ohTrigger(RecalcTrigger,Trigger6M)),NA())</f>
        <v>2.2748243424963732E-4</v>
      </c>
      <c r="Q217" s="186">
        <f>IFERROR(_xll.qlIndexFixing(ONIndex1Y,I217,TRUE,_xll.ohTrigger(RecalcTrigger,Trigger1Y)),NA())</f>
        <v>1.4276785201250419E-3</v>
      </c>
    </row>
    <row r="218" spans="2:17" x14ac:dyDescent="0.2">
      <c r="B218" s="39" t="s">
        <v>17</v>
      </c>
      <c r="D218" s="42">
        <f>_xll.qlCalendarAdvance(Calendar,$D217,B218,"f",FALSE)</f>
        <v>42573</v>
      </c>
      <c r="E218" s="180">
        <f>_xll.qlInterestRateIndexValueDate(IndexON,D218)</f>
        <v>42573</v>
      </c>
      <c r="F218" s="196">
        <f>IFERROR(_xll.qlIndexFixing(IndexON,D218,TRUE,_xll.ohTrigger(RecalcTrigger,TriggerON)),NA())</f>
        <v>-1.7992607383066073E-3</v>
      </c>
      <c r="H218" s="42">
        <f>_xll.qlCalendarAdvance(Calendar,$H217,B218,"f",FALSE)</f>
        <v>42573</v>
      </c>
      <c r="I218" s="180">
        <f>_xll.qlInterestRateIndexValueDate(Index1M,$H218)</f>
        <v>42577</v>
      </c>
      <c r="J218" s="185">
        <f>IFERROR(_xll.qlIndexFixing(Index1M,$H218,TRUE,_xll.ohTrigger(RecalcTrigger,Trigger1M)),NA())</f>
        <v>-1.4369946148542407E-3</v>
      </c>
      <c r="K218" s="44">
        <f>IFERROR(_xll.qlIndexFixing(Index3M,H218,TRUE,_xll.ohTrigger(RecalcTrigger,Trigger3M)),NA())</f>
        <v>-5.2309714961965622E-4</v>
      </c>
      <c r="L218" s="44">
        <f>IFERROR(_xll.qlIndexFixing(Index6M,$H218,TRUE,_xll.ohTrigger(RecalcTrigger,Trigger6M)),NA())</f>
        <v>3.9147673117972238E-4</v>
      </c>
      <c r="M218" s="186">
        <f>IFERROR(_xll.qlIndexFixing(Index1Y,$H218,TRUE,_xll.ohTrigger(RecalcTrigger,Trigger1Y)),NA())</f>
        <v>1.9429960064076823E-3</v>
      </c>
      <c r="N218" s="185">
        <f>IFERROR(_xll.qlIndexFixing(ONIndex1M,I218,TRUE,_xll.ohTrigger(RecalcTrigger,Trigger1M)),NA())</f>
        <v>-1.4194424302749198E-3</v>
      </c>
      <c r="O218" s="44">
        <f>IFERROR(_xll.qlIndexFixing(ONIndex3M,I218,TRUE,_xll.ohTrigger(RecalcTrigger,Trigger3M)),NA())</f>
        <v>-5.3446260869005613E-4</v>
      </c>
      <c r="P218" s="44">
        <f>IFERROR(_xll.qlIndexFixing(ONIndex6M,I218,TRUE,_xll.ohTrigger(RecalcTrigger,Trigger6M)),NA())</f>
        <v>2.2400260206723033E-4</v>
      </c>
      <c r="Q218" s="186">
        <f>IFERROR(_xll.qlIndexFixing(ONIndex1Y,I218,TRUE,_xll.ohTrigger(RecalcTrigger,Trigger1Y)),NA())</f>
        <v>1.427278175807345E-3</v>
      </c>
    </row>
    <row r="219" spans="2:17" x14ac:dyDescent="0.2">
      <c r="B219" s="39" t="s">
        <v>17</v>
      </c>
      <c r="D219" s="42">
        <f>_xll.qlCalendarAdvance(Calendar,$D218,B219,"f",FALSE)</f>
        <v>42576</v>
      </c>
      <c r="E219" s="180">
        <f>_xll.qlInterestRateIndexValueDate(IndexON,D219)</f>
        <v>42576</v>
      </c>
      <c r="F219" s="196">
        <f>IFERROR(_xll.qlIndexFixing(IndexON,D219,TRUE,_xll.ohTrigger(RecalcTrigger,TriggerON)),NA())</f>
        <v>-1.8021011063007464E-3</v>
      </c>
      <c r="H219" s="42">
        <f>_xll.qlCalendarAdvance(Calendar,$H218,B219,"f",FALSE)</f>
        <v>42576</v>
      </c>
      <c r="I219" s="180">
        <f>_xll.qlInterestRateIndexValueDate(Index1M,$H219)</f>
        <v>42578</v>
      </c>
      <c r="J219" s="185">
        <f>IFERROR(_xll.qlIndexFixing(Index1M,$H219,TRUE,_xll.ohTrigger(RecalcTrigger,Trigger1M)),NA())</f>
        <v>-1.4391861708398033E-3</v>
      </c>
      <c r="K219" s="44">
        <f>IFERROR(_xll.qlIndexFixing(Index3M,H219,TRUE,_xll.ohTrigger(RecalcTrigger,Trigger3M)),NA())</f>
        <v>-5.2258049954345687E-4</v>
      </c>
      <c r="L219" s="44">
        <f>IFERROR(_xll.qlIndexFixing(Index6M,$H219,TRUE,_xll.ohTrigger(RecalcTrigger,Trigger6M)),NA())</f>
        <v>3.9296456324553283E-4</v>
      </c>
      <c r="M219" s="186">
        <f>IFERROR(_xll.qlIndexFixing(Index1Y,$H219,TRUE,_xll.ohTrigger(RecalcTrigger,Trigger1Y)),NA())</f>
        <v>1.9459796787001491E-3</v>
      </c>
      <c r="N219" s="185">
        <f>IFERROR(_xll.qlIndexFixing(ONIndex1M,I219,TRUE,_xll.ohTrigger(RecalcTrigger,Trigger1M)),NA())</f>
        <v>-1.4227057792393083E-3</v>
      </c>
      <c r="O219" s="44">
        <f>IFERROR(_xll.qlIndexFixing(ONIndex3M,I219,TRUE,_xll.ohTrigger(RecalcTrigger,Trigger3M)),NA())</f>
        <v>-5.3578462795744741E-4</v>
      </c>
      <c r="P219" s="44">
        <f>IFERROR(_xll.qlIndexFixing(ONIndex6M,I219,TRUE,_xll.ohTrigger(RecalcTrigger,Trigger6M)),NA())</f>
        <v>2.183059467597559E-4</v>
      </c>
      <c r="Q219" s="186">
        <f>IFERROR(_xll.qlIndexFixing(ONIndex1Y,I219,TRUE,_xll.ohTrigger(RecalcTrigger,Trigger1Y)),NA())</f>
        <v>1.4264650385698019E-3</v>
      </c>
    </row>
    <row r="220" spans="2:17" x14ac:dyDescent="0.2">
      <c r="B220" s="39" t="s">
        <v>17</v>
      </c>
      <c r="D220" s="42">
        <f>_xll.qlCalendarAdvance(Calendar,$D219,B220,"f",FALSE)</f>
        <v>42577</v>
      </c>
      <c r="E220" s="180">
        <f>_xll.qlInterestRateIndexValueDate(IndexON,D220)</f>
        <v>42577</v>
      </c>
      <c r="F220" s="196">
        <f>IFERROR(_xll.qlIndexFixing(IndexON,D220,TRUE,_xll.ohTrigger(RecalcTrigger,TriggerON)),NA())</f>
        <v>-1.8035207690481059E-3</v>
      </c>
      <c r="H220" s="42">
        <f>_xll.qlCalendarAdvance(Calendar,$H219,B220,"f",FALSE)</f>
        <v>42577</v>
      </c>
      <c r="I220" s="180">
        <f>_xll.qlInterestRateIndexValueDate(Index1M,$H220)</f>
        <v>42579</v>
      </c>
      <c r="J220" s="185">
        <f>IFERROR(_xll.qlIndexFixing(Index1M,$H220,TRUE,_xll.ohTrigger(RecalcTrigger,Trigger1M)),NA())</f>
        <v>-1.4398614645171059E-3</v>
      </c>
      <c r="K220" s="44">
        <f>IFERROR(_xll.qlIndexFixing(Index3M,H220,TRUE,_xll.ohTrigger(RecalcTrigger,Trigger3M)),NA())</f>
        <v>-5.2204499286749768E-4</v>
      </c>
      <c r="L220" s="44">
        <f>IFERROR(_xll.qlIndexFixing(Index6M,$H220,TRUE,_xll.ohTrigger(RecalcTrigger,Trigger6M)),NA())</f>
        <v>3.956150905958638E-4</v>
      </c>
      <c r="M220" s="186">
        <f>IFERROR(_xll.qlIndexFixing(Index1Y,$H220,TRUE,_xll.ohTrigger(RecalcTrigger,Trigger1Y)),NA())</f>
        <v>1.948952311213552E-3</v>
      </c>
      <c r="N220" s="185">
        <f>IFERROR(_xll.qlIndexFixing(ONIndex1M,I220,TRUE,_xll.ohTrigger(RecalcTrigger,Trigger1M)),NA())</f>
        <v>-1.4258788124621447E-3</v>
      </c>
      <c r="O220" s="44">
        <f>IFERROR(_xll.qlIndexFixing(ONIndex3M,I220,TRUE,_xll.ohTrigger(RecalcTrigger,Trigger3M)),NA())</f>
        <v>-5.3700420106661539E-4</v>
      </c>
      <c r="P220" s="44">
        <f>IFERROR(_xll.qlIndexFixing(ONIndex6M,I220,TRUE,_xll.ohTrigger(RecalcTrigger,Trigger6M)),NA())</f>
        <v>2.1387190370703024E-4</v>
      </c>
      <c r="Q220" s="186">
        <f>IFERROR(_xll.qlIndexFixing(ONIndex1Y,I220,TRUE,_xll.ohTrigger(RecalcTrigger,Trigger1Y)),NA())</f>
        <v>1.4256220398589647E-3</v>
      </c>
    </row>
    <row r="221" spans="2:17" x14ac:dyDescent="0.2">
      <c r="B221" s="39" t="s">
        <v>17</v>
      </c>
      <c r="D221" s="42">
        <f>_xll.qlCalendarAdvance(Calendar,$D220,B221,"f",FALSE)</f>
        <v>42578</v>
      </c>
      <c r="E221" s="180">
        <f>_xll.qlInterestRateIndexValueDate(IndexON,D221)</f>
        <v>42578</v>
      </c>
      <c r="F221" s="196">
        <f>IFERROR(_xll.qlIndexFixing(IndexON,D221,TRUE,_xll.ohTrigger(RecalcTrigger,TriggerON)),NA())</f>
        <v>-1.8049392624908123E-3</v>
      </c>
      <c r="H221" s="42">
        <f>_xll.qlCalendarAdvance(Calendar,$H220,B221,"f",FALSE)</f>
        <v>42578</v>
      </c>
      <c r="I221" s="180">
        <f>_xll.qlInterestRateIndexValueDate(Index1M,$H221)</f>
        <v>42580</v>
      </c>
      <c r="J221" s="185">
        <f>IFERROR(_xll.qlIndexFixing(Index1M,$H221,TRUE,_xll.ohTrigger(RecalcTrigger,Trigger1M)),NA())</f>
        <v>-1.4414247960353229E-3</v>
      </c>
      <c r="K221" s="44">
        <f>IFERROR(_xll.qlIndexFixing(Index3M,H221,TRUE,_xll.ohTrigger(RecalcTrigger,Trigger3M)),NA())</f>
        <v>-5.2064905950087415E-4</v>
      </c>
      <c r="L221" s="44">
        <f>IFERROR(_xll.qlIndexFixing(Index6M,$H221,TRUE,_xll.ohTrigger(RecalcTrigger,Trigger6M)),NA())</f>
        <v>3.9710165651439842E-4</v>
      </c>
      <c r="M221" s="186">
        <f>IFERROR(_xll.qlIndexFixing(Index1Y,$H221,TRUE,_xll.ohTrigger(RecalcTrigger,Trigger1Y)),NA())</f>
        <v>1.9549379362191338E-3</v>
      </c>
      <c r="N221" s="185">
        <f>IFERROR(_xll.qlIndexFixing(ONIndex1M,I221,TRUE,_xll.ohTrigger(RecalcTrigger,Trigger1M)),NA())</f>
        <v>-1.42741067294061E-3</v>
      </c>
      <c r="O221" s="44">
        <f>IFERROR(_xll.qlIndexFixing(ONIndex3M,I221,TRUE,_xll.ohTrigger(RecalcTrigger,Trigger3M)),NA())</f>
        <v>-5.3756048808306645E-4</v>
      </c>
      <c r="P221" s="44">
        <f>IFERROR(_xll.qlIndexFixing(ONIndex6M,I221,TRUE,_xll.ohTrigger(RecalcTrigger,Trigger6M)),NA())</f>
        <v>2.1228638678927325E-4</v>
      </c>
      <c r="Q221" s="186">
        <f>IFERROR(_xll.qlIndexFixing(ONIndex1Y,I221,TRUE,_xll.ohTrigger(RecalcTrigger,Trigger1Y)),NA())</f>
        <v>1.4251938597276137E-3</v>
      </c>
    </row>
    <row r="222" spans="2:17" x14ac:dyDescent="0.2">
      <c r="B222" s="39" t="s">
        <v>17</v>
      </c>
      <c r="D222" s="42">
        <f>_xll.qlCalendarAdvance(Calendar,$D221,B222,"f",FALSE)</f>
        <v>42579</v>
      </c>
      <c r="E222" s="180">
        <f>_xll.qlInterestRateIndexValueDate(IndexON,D222)</f>
        <v>42579</v>
      </c>
      <c r="F222" s="196">
        <f>IFERROR(_xll.qlIndexFixing(IndexON,D222,TRUE,_xll.ohTrigger(RecalcTrigger,TriggerON)),NA())</f>
        <v>-1.8063421120473322E-3</v>
      </c>
      <c r="H222" s="42">
        <f>_xll.qlCalendarAdvance(Calendar,$H221,B222,"f",FALSE)</f>
        <v>42579</v>
      </c>
      <c r="I222" s="180">
        <f>_xll.qlInterestRateIndexValueDate(Index1M,$H222)</f>
        <v>42583</v>
      </c>
      <c r="J222" s="185">
        <f>IFERROR(_xll.qlIndexFixing(Index1M,$H222,TRUE,_xll.ohTrigger(RecalcTrigger,Trigger1M)),NA())</f>
        <v>-1.443723199596521E-3</v>
      </c>
      <c r="K222" s="44">
        <f>IFERROR(_xll.qlIndexFixing(Index3M,H222,TRUE,_xll.ohTrigger(RecalcTrigger,Trigger3M)),NA())</f>
        <v>-5.1972059408404898E-4</v>
      </c>
      <c r="L222" s="44">
        <f>IFERROR(_xll.qlIndexFixing(Index6M,$H222,TRUE,_xll.ohTrigger(RecalcTrigger,Trigger6M)),NA())</f>
        <v>4.0057772798589964E-4</v>
      </c>
      <c r="M222" s="186">
        <f>IFERROR(_xll.qlIndexFixing(Index1Y,$H222,TRUE,_xll.ohTrigger(RecalcTrigger,Trigger1Y)),NA())</f>
        <v>1.960758623920424E-3</v>
      </c>
      <c r="N222" s="185">
        <f>IFERROR(_xll.qlIndexFixing(ONIndex1M,I222,TRUE,_xll.ohTrigger(RecalcTrigger,Trigger1M)),NA())</f>
        <v>-1.4289107876530593E-3</v>
      </c>
      <c r="O222" s="44">
        <f>IFERROR(_xll.qlIndexFixing(ONIndex3M,I222,TRUE,_xll.ohTrigger(RecalcTrigger,Trigger3M)),NA())</f>
        <v>-5.3808426638379814E-4</v>
      </c>
      <c r="P222" s="44">
        <f>IFERROR(_xll.qlIndexFixing(ONIndex6M,I222,TRUE,_xll.ohTrigger(RecalcTrigger,Trigger6M)),NA())</f>
        <v>2.110797329724079E-4</v>
      </c>
      <c r="Q222" s="186">
        <f>IFERROR(_xll.qlIndexFixing(ONIndex1Y,I222,TRUE,_xll.ohTrigger(RecalcTrigger,Trigger1Y)),NA())</f>
        <v>1.4247598385086491E-3</v>
      </c>
    </row>
    <row r="223" spans="2:17" x14ac:dyDescent="0.2">
      <c r="B223" s="39" t="s">
        <v>17</v>
      </c>
      <c r="D223" s="42">
        <f>_xll.qlCalendarAdvance(Calendar,$D222,B223,"f",FALSE)</f>
        <v>42580</v>
      </c>
      <c r="E223" s="180">
        <f>_xll.qlInterestRateIndexValueDate(IndexON,D223)</f>
        <v>42580</v>
      </c>
      <c r="F223" s="196">
        <f>IFERROR(_xll.qlIndexFixing(IndexON,D223,TRUE,_xll.ohTrigger(RecalcTrigger,TriggerON)),NA())</f>
        <v>-1.8090734082898408E-3</v>
      </c>
      <c r="H223" s="42">
        <f>_xll.qlCalendarAdvance(Calendar,$H222,B223,"f",FALSE)</f>
        <v>42580</v>
      </c>
      <c r="I223" s="180">
        <f>_xll.qlInterestRateIndexValueDate(Index1M,$H223)</f>
        <v>42584</v>
      </c>
      <c r="J223" s="185">
        <f>IFERROR(_xll.qlIndexFixing(Index1M,$H223,TRUE,_xll.ohTrigger(RecalcTrigger,Trigger1M)),NA())</f>
        <v>-1.4447121738783439E-3</v>
      </c>
      <c r="K223" s="44">
        <f>IFERROR(_xll.qlIndexFixing(Index3M,H223,TRUE,_xll.ohTrigger(RecalcTrigger,Trigger3M)),NA())</f>
        <v>-5.1909549632093207E-4</v>
      </c>
      <c r="L223" s="44">
        <f>IFERROR(_xll.qlIndexFixing(Index6M,$H223,TRUE,_xll.ohTrigger(RecalcTrigger,Trigger6M)),NA())</f>
        <v>4.0213666047334733E-4</v>
      </c>
      <c r="M223" s="186">
        <f>IFERROR(_xll.qlIndexFixing(Index1Y,$H223,TRUE,_xll.ohTrigger(RecalcTrigger,Trigger1Y)),NA())</f>
        <v>1.963695766365518E-3</v>
      </c>
      <c r="N223" s="185">
        <f>IFERROR(_xll.qlIndexFixing(ONIndex1M,I223,TRUE,_xll.ohTrigger(RecalcTrigger,Trigger1M)),NA())</f>
        <v>-1.4303787306602089E-3</v>
      </c>
      <c r="O223" s="44">
        <f>IFERROR(_xll.qlIndexFixing(ONIndex3M,I223,TRUE,_xll.ohTrigger(RecalcTrigger,Trigger3M)),NA())</f>
        <v>-5.3857510375454609E-4</v>
      </c>
      <c r="P223" s="44">
        <f>IFERROR(_xll.qlIndexFixing(ONIndex6M,I223,TRUE,_xll.ohTrigger(RecalcTrigger,Trigger6M)),NA())</f>
        <v>2.1025194217649812E-4</v>
      </c>
      <c r="Q223" s="186">
        <f>IFERROR(_xll.qlIndexFixing(ONIndex1Y,I223,TRUE,_xll.ohTrigger(RecalcTrigger,Trigger1Y)),NA())</f>
        <v>1.4243198849950289E-3</v>
      </c>
    </row>
    <row r="224" spans="2:17" x14ac:dyDescent="0.2">
      <c r="B224" s="39" t="s">
        <v>17</v>
      </c>
      <c r="D224" s="42">
        <f>_xll.qlCalendarAdvance(Calendar,$D223,B224,"f",FALSE)</f>
        <v>42583</v>
      </c>
      <c r="E224" s="180">
        <f>_xll.qlInterestRateIndexValueDate(IndexON,D224)</f>
        <v>42583</v>
      </c>
      <c r="F224" s="196">
        <f>IFERROR(_xll.qlIndexFixing(IndexON,D224,TRUE,_xll.ohTrigger(RecalcTrigger,TriggerON)),NA())</f>
        <v>-1.8117563454289609E-3</v>
      </c>
      <c r="H224" s="42">
        <f>_xll.qlCalendarAdvance(Calendar,$H223,B224,"f",FALSE)</f>
        <v>42583</v>
      </c>
      <c r="I224" s="180">
        <f>_xll.qlInterestRateIndexValueDate(Index1M,$H224)</f>
        <v>42585</v>
      </c>
      <c r="J224" s="185">
        <f>IFERROR(_xll.qlIndexFixing(Index1M,$H224,TRUE,_xll.ohTrigger(RecalcTrigger,Trigger1M)),NA())</f>
        <v>-1.446351176431064E-3</v>
      </c>
      <c r="K224" s="44">
        <f>IFERROR(_xll.qlIndexFixing(Index3M,H224,TRUE,_xll.ohTrigger(RecalcTrigger,Trigger3M)),NA())</f>
        <v>-5.1845345590227577E-4</v>
      </c>
      <c r="L224" s="44">
        <f>IFERROR(_xll.qlIndexFixing(Index6M,$H224,TRUE,_xll.ohTrigger(RecalcTrigger,Trigger6M)),NA())</f>
        <v>4.0370819236492376E-4</v>
      </c>
      <c r="M224" s="186">
        <f>IFERROR(_xll.qlIndexFixing(Index1Y,$H224,TRUE,_xll.ohTrigger(RecalcTrigger,Trigger1Y)),NA())</f>
        <v>1.9666298113571404E-3</v>
      </c>
      <c r="N224" s="185">
        <f>IFERROR(_xll.qlIndexFixing(ONIndex1M,I224,TRUE,_xll.ohTrigger(RecalcTrigger,Trigger1M)),NA())</f>
        <v>-1.4331995430039157E-3</v>
      </c>
      <c r="O224" s="44">
        <f>IFERROR(_xll.qlIndexFixing(ONIndex3M,I224,TRUE,_xll.ohTrigger(RecalcTrigger,Trigger3M)),NA())</f>
        <v>-5.3944400662420122E-4</v>
      </c>
      <c r="P224" s="44">
        <f>IFERROR(_xll.qlIndexFixing(ONIndex6M,I224,TRUE,_xll.ohTrigger(RecalcTrigger,Trigger6M)),NA())</f>
        <v>2.0985935986317372E-4</v>
      </c>
      <c r="Q224" s="186">
        <f>IFERROR(_xll.qlIndexFixing(ONIndex1Y,I224,TRUE,_xll.ohTrigger(RecalcTrigger,Trigger1Y)),NA())</f>
        <v>1.4234253748757197E-3</v>
      </c>
    </row>
    <row r="225" spans="2:17" x14ac:dyDescent="0.2">
      <c r="B225" s="39" t="s">
        <v>17</v>
      </c>
      <c r="D225" s="42">
        <f>_xll.qlCalendarAdvance(Calendar,$D224,B225,"f",FALSE)</f>
        <v>42584</v>
      </c>
      <c r="E225" s="180">
        <f>_xll.qlInterestRateIndexValueDate(IndexON,D225)</f>
        <v>42584</v>
      </c>
      <c r="F225" s="196">
        <f>IFERROR(_xll.qlIndexFixing(IndexON,D225,TRUE,_xll.ohTrigger(RecalcTrigger,TriggerON)),NA())</f>
        <v>-1.8130593829068786E-3</v>
      </c>
      <c r="H225" s="42">
        <f>_xll.qlCalendarAdvance(Calendar,$H224,B225,"f",FALSE)</f>
        <v>42584</v>
      </c>
      <c r="I225" s="180">
        <f>_xll.qlInterestRateIndexValueDate(Index1M,$H225)</f>
        <v>42586</v>
      </c>
      <c r="J225" s="185">
        <f>IFERROR(_xll.qlIndexFixing(Index1M,$H225,TRUE,_xll.ohTrigger(RecalcTrigger,Trigger1M)),NA())</f>
        <v>-1.4469019316189213E-3</v>
      </c>
      <c r="K225" s="44">
        <f>IFERROR(_xll.qlIndexFixing(Index3M,H225,TRUE,_xll.ohTrigger(RecalcTrigger,Trigger3M)),NA())</f>
        <v>-5.1779481040891285E-4</v>
      </c>
      <c r="L225" s="44">
        <f>IFERROR(_xll.qlIndexFixing(Index6M,$H225,TRUE,_xll.ohTrigger(RecalcTrigger,Trigger6M)),NA())</f>
        <v>4.0636687883494592E-4</v>
      </c>
      <c r="M225" s="186">
        <f>IFERROR(_xll.qlIndexFixing(Index1Y,$H225,TRUE,_xll.ohTrigger(RecalcTrigger,Trigger1Y)),NA())</f>
        <v>1.9695621120136755E-3</v>
      </c>
      <c r="N225" s="185">
        <f>IFERROR(_xll.qlIndexFixing(ONIndex1M,I225,TRUE,_xll.ohTrigger(RecalcTrigger,Trigger1M)),NA())</f>
        <v>-1.4359202696878626E-3</v>
      </c>
      <c r="O225" s="44">
        <f>IFERROR(_xll.qlIndexFixing(ONIndex3M,I225,TRUE,_xll.ohTrigger(RecalcTrigger,Trigger3M)),NA())</f>
        <v>-5.4020040177071849E-4</v>
      </c>
      <c r="P225" s="44">
        <f>IFERROR(_xll.qlIndexFixing(ONIndex6M,I225,TRUE,_xll.ohTrigger(RecalcTrigger,Trigger6M)),NA())</f>
        <v>2.1072940968203113E-4</v>
      </c>
      <c r="Q225" s="186">
        <f>IFERROR(_xll.qlIndexFixing(ONIndex1Y,I225,TRUE,_xll.ohTrigger(RecalcTrigger,Trigger1Y)),NA())</f>
        <v>1.4224989208155847E-3</v>
      </c>
    </row>
    <row r="226" spans="2:17" x14ac:dyDescent="0.2">
      <c r="B226" s="39" t="s">
        <v>17</v>
      </c>
      <c r="D226" s="42">
        <f>_xll.qlCalendarAdvance(Calendar,$D225,B226,"f",FALSE)</f>
        <v>42585</v>
      </c>
      <c r="E226" s="180">
        <f>_xll.qlInterestRateIndexValueDate(IndexON,D226)</f>
        <v>42585</v>
      </c>
      <c r="F226" s="196">
        <f>IFERROR(_xll.qlIndexFixing(IndexON,D226,TRUE,_xll.ohTrigger(RecalcTrigger,TriggerON)),NA())</f>
        <v>-1.8143417203431156E-3</v>
      </c>
      <c r="H226" s="42">
        <f>_xll.qlCalendarAdvance(Calendar,$H225,B226,"f",FALSE)</f>
        <v>42585</v>
      </c>
      <c r="I226" s="180">
        <f>_xll.qlInterestRateIndexValueDate(Index1M,$H226)</f>
        <v>42587</v>
      </c>
      <c r="J226" s="185">
        <f>IFERROR(_xll.qlIndexFixing(Index1M,$H226,TRUE,_xll.ohTrigger(RecalcTrigger,Trigger1M)),NA())</f>
        <v>-1.447440689181073E-3</v>
      </c>
      <c r="K226" s="44">
        <f>IFERROR(_xll.qlIndexFixing(Index3M,H226,TRUE,_xll.ohTrigger(RecalcTrigger,Trigger3M)),NA())</f>
        <v>-5.1622163991545502E-4</v>
      </c>
      <c r="L226" s="44">
        <f>IFERROR(_xll.qlIndexFixing(Index6M,$H226,TRUE,_xll.ohTrigger(RecalcTrigger,Trigger6M)),NA())</f>
        <v>4.0742672162257605E-4</v>
      </c>
      <c r="M226" s="186">
        <f>IFERROR(_xll.qlIndexFixing(Index1Y,$H226,TRUE,_xll.ohTrigger(RecalcTrigger,Trigger1Y)),NA())</f>
        <v>1.9753548159713243E-3</v>
      </c>
      <c r="N226" s="185">
        <f>IFERROR(_xll.qlIndexFixing(ONIndex1M,I226,TRUE,_xll.ohTrigger(RecalcTrigger,Trigger1M)),NA())</f>
        <v>-1.4372209669177849E-3</v>
      </c>
      <c r="O226" s="44">
        <f>IFERROR(_xll.qlIndexFixing(ONIndex3M,I226,TRUE,_xll.ohTrigger(RecalcTrigger,Trigger3M)),NA())</f>
        <v>-5.4052005267646308E-4</v>
      </c>
      <c r="P226" s="44">
        <f>IFERROR(_xll.qlIndexFixing(ONIndex6M,I226,TRUE,_xll.ohTrigger(RecalcTrigger,Trigger6M)),NA())</f>
        <v>2.1179593423070742E-4</v>
      </c>
      <c r="Q226" s="186">
        <f>IFERROR(_xll.qlIndexFixing(ONIndex1Y,I226,TRUE,_xll.ohTrigger(RecalcTrigger,Trigger1Y)),NA())</f>
        <v>1.4220279357246568E-3</v>
      </c>
    </row>
    <row r="227" spans="2:17" x14ac:dyDescent="0.2">
      <c r="B227" s="39" t="s">
        <v>17</v>
      </c>
      <c r="D227" s="42">
        <f>_xll.qlCalendarAdvance(Calendar,$D226,B227,"f",FALSE)</f>
        <v>42586</v>
      </c>
      <c r="E227" s="180">
        <f>_xll.qlInterestRateIndexValueDate(IndexON,D227)</f>
        <v>42586</v>
      </c>
      <c r="F227" s="196">
        <f>IFERROR(_xll.qlIndexFixing(IndexON,D227,TRUE,_xll.ohTrigger(RecalcTrigger,TriggerON)),NA())</f>
        <v>-1.8156031114946458E-3</v>
      </c>
      <c r="H227" s="42">
        <f>_xll.qlCalendarAdvance(Calendar,$H226,B227,"f",FALSE)</f>
        <v>42586</v>
      </c>
      <c r="I227" s="180">
        <f>_xll.qlInterestRateIndexValueDate(Index1M,$H227)</f>
        <v>42590</v>
      </c>
      <c r="J227" s="185">
        <f>IFERROR(_xll.qlIndexFixing(Index1M,$H227,TRUE,_xll.ohTrigger(RecalcTrigger,Trigger1M)),NA())</f>
        <v>-1.4497995816662875E-3</v>
      </c>
      <c r="K227" s="44">
        <f>IFERROR(_xll.qlIndexFixing(Index3M,H227,TRUE,_xll.ohTrigger(RecalcTrigger,Trigger3M)),NA())</f>
        <v>-5.1500111520765067E-4</v>
      </c>
      <c r="L227" s="44">
        <f>IFERROR(_xll.qlIndexFixing(Index6M,$H227,TRUE,_xll.ohTrigger(RecalcTrigger,Trigger6M)),NA())</f>
        <v>4.1176233632408363E-4</v>
      </c>
      <c r="M227" s="186">
        <f>IFERROR(_xll.qlIndexFixing(Index1Y,$H227,TRUE,_xll.ohTrigger(RecalcTrigger,Trigger1Y)),NA())</f>
        <v>1.9813012276373621E-3</v>
      </c>
      <c r="N227" s="185">
        <f>IFERROR(_xll.qlIndexFixing(ONIndex1M,I227,TRUE,_xll.ohTrigger(RecalcTrigger,Trigger1M)),NA())</f>
        <v>-1.4384869373662568E-3</v>
      </c>
      <c r="O227" s="44">
        <f>IFERROR(_xll.qlIndexFixing(ONIndex3M,I227,TRUE,_xll.ohTrigger(RecalcTrigger,Trigger3M)),NA())</f>
        <v>-5.4080416976631795E-4</v>
      </c>
      <c r="P227" s="44">
        <f>IFERROR(_xll.qlIndexFixing(ONIndex6M,I227,TRUE,_xll.ohTrigger(RecalcTrigger,Trigger6M)),NA())</f>
        <v>2.1324132180033928E-4</v>
      </c>
      <c r="Q227" s="186">
        <f>IFERROR(_xll.qlIndexFixing(ONIndex1Y,I227,TRUE,_xll.ohTrigger(RecalcTrigger,Trigger1Y)),NA())</f>
        <v>1.4215504703773973E-3</v>
      </c>
    </row>
    <row r="228" spans="2:17" x14ac:dyDescent="0.2">
      <c r="B228" s="39" t="s">
        <v>17</v>
      </c>
      <c r="D228" s="42">
        <f>_xll.qlCalendarAdvance(Calendar,$D227,B228,"f",FALSE)</f>
        <v>42587</v>
      </c>
      <c r="E228" s="180">
        <f>_xll.qlInterestRateIndexValueDate(IndexON,D228)</f>
        <v>42587</v>
      </c>
      <c r="F228" s="196">
        <f>IFERROR(_xll.qlIndexFixing(IndexON,D228,TRUE,_xll.ohTrigger(RecalcTrigger,TriggerON)),NA())</f>
        <v>-1.8180456623229091E-3</v>
      </c>
      <c r="H228" s="42">
        <f>_xll.qlCalendarAdvance(Calendar,$H227,B228,"f",FALSE)</f>
        <v>42587</v>
      </c>
      <c r="I228" s="180">
        <f>_xll.qlInterestRateIndexValueDate(Index1M,$H228)</f>
        <v>42591</v>
      </c>
      <c r="J228" s="185">
        <f>IFERROR(_xll.qlIndexFixing(Index1M,$H228,TRUE,_xll.ohTrigger(RecalcTrigger,Trigger1M)),NA())</f>
        <v>-1.4505010571310992E-3</v>
      </c>
      <c r="K228" s="44">
        <f>IFERROR(_xll.qlIndexFixing(Index3M,H228,TRUE,_xll.ohTrigger(RecalcTrigger,Trigger3M)),NA())</f>
        <v>-5.1426469395801763E-4</v>
      </c>
      <c r="L228" s="44">
        <f>IFERROR(_xll.qlIndexFixing(Index6M,$H228,TRUE,_xll.ohTrigger(RecalcTrigger,Trigger6M)),NA())</f>
        <v>4.1341396071959346E-4</v>
      </c>
      <c r="M228" s="186">
        <f>IFERROR(_xll.qlIndexFixing(Index1Y,$H228,TRUE,_xll.ohTrigger(RecalcTrigger,Trigger1Y)),NA())</f>
        <v>1.9842453973778046E-3</v>
      </c>
      <c r="N228" s="185">
        <f>IFERROR(_xll.qlIndexFixing(ONIndex1M,I228,TRUE,_xll.ohTrigger(RecalcTrigger,Trigger1M)),NA())</f>
        <v>-1.4397177553737706E-3</v>
      </c>
      <c r="O228" s="44">
        <f>IFERROR(_xll.qlIndexFixing(ONIndex3M,I228,TRUE,_xll.ohTrigger(RecalcTrigger,Trigger3M)),NA())</f>
        <v>-5.4105232102585887E-4</v>
      </c>
      <c r="P228" s="44">
        <f>IFERROR(_xll.qlIndexFixing(ONIndex6M,I228,TRUE,_xll.ohTrigger(RecalcTrigger,Trigger6M)),NA())</f>
        <v>2.1506557247086278E-4</v>
      </c>
      <c r="Q228" s="186">
        <f>IFERROR(_xll.qlIndexFixing(ONIndex1Y,I228,TRUE,_xll.ohTrigger(RecalcTrigger,Trigger1Y)),NA())</f>
        <v>1.4210664334868284E-3</v>
      </c>
    </row>
    <row r="229" spans="2:17" x14ac:dyDescent="0.2">
      <c r="B229" s="39" t="s">
        <v>17</v>
      </c>
      <c r="D229" s="42">
        <f>_xll.qlCalendarAdvance(Calendar,$D228,B229,"f",FALSE)</f>
        <v>42590</v>
      </c>
      <c r="E229" s="180">
        <f>_xll.qlInterestRateIndexValueDate(IndexON,D229)</f>
        <v>42590</v>
      </c>
      <c r="F229" s="196">
        <f>IFERROR(_xll.qlIndexFixing(IndexON,D229,TRUE,_xll.ohTrigger(RecalcTrigger,TriggerON)),NA())</f>
        <v>-1.8204342961469777E-3</v>
      </c>
      <c r="H229" s="42">
        <f>_xll.qlCalendarAdvance(Calendar,$H228,B229,"f",FALSE)</f>
        <v>42590</v>
      </c>
      <c r="I229" s="180">
        <f>_xll.qlInterestRateIndexValueDate(Index1M,$H229)</f>
        <v>42592</v>
      </c>
      <c r="J229" s="185">
        <f>IFERROR(_xll.qlIndexFixing(Index1M,$H229,TRUE,_xll.ohTrigger(RecalcTrigger,Trigger1M)),NA())</f>
        <v>-1.4515293719010523E-3</v>
      </c>
      <c r="K229" s="44">
        <f>IFERROR(_xll.qlIndexFixing(Index3M,H229,TRUE,_xll.ohTrigger(RecalcTrigger,Trigger3M)),NA())</f>
        <v>-5.135138046620585E-4</v>
      </c>
      <c r="L229" s="44">
        <f>IFERROR(_xll.qlIndexFixing(Index6M,$H229,TRUE,_xll.ohTrigger(RecalcTrigger,Trigger6M)),NA())</f>
        <v>4.1507968322213284E-4</v>
      </c>
      <c r="M229" s="186">
        <f>IFERROR(_xll.qlIndexFixing(Index1Y,$H229,TRUE,_xll.ohTrigger(RecalcTrigger,Trigger1Y)),NA())</f>
        <v>1.9871961178860656E-3</v>
      </c>
      <c r="N229" s="185">
        <f>IFERROR(_xll.qlIndexFixing(ONIndex1M,I229,TRUE,_xll.ohTrigger(RecalcTrigger,Trigger1M)),NA())</f>
        <v>-1.442054310283325E-3</v>
      </c>
      <c r="O229" s="44">
        <f>IFERROR(_xll.qlIndexFixing(ONIndex3M,I229,TRUE,_xll.ohTrigger(RecalcTrigger,Trigger3M)),NA())</f>
        <v>-5.4142576214388782E-4</v>
      </c>
      <c r="P229" s="44">
        <f>IFERROR(_xll.qlIndexFixing(ONIndex6M,I229,TRUE,_xll.ohTrigger(RecalcTrigger,Trigger6M)),NA())</f>
        <v>2.1997708508081359E-4</v>
      </c>
      <c r="Q229" s="186">
        <f>IFERROR(_xll.qlIndexFixing(ONIndex1Y,I229,TRUE,_xll.ohTrigger(RecalcTrigger,Trigger1Y)),NA())</f>
        <v>1.420081599805556E-3</v>
      </c>
    </row>
    <row r="230" spans="2:17" x14ac:dyDescent="0.2">
      <c r="B230" s="39" t="s">
        <v>17</v>
      </c>
      <c r="D230" s="42">
        <f>_xll.qlCalendarAdvance(Calendar,$D229,B230,"f",FALSE)</f>
        <v>42591</v>
      </c>
      <c r="E230" s="180">
        <f>_xll.qlInterestRateIndexValueDate(IndexON,D230)</f>
        <v>42591</v>
      </c>
      <c r="F230" s="196">
        <f>IFERROR(_xll.qlIndexFixing(IndexON,D230,TRUE,_xll.ohTrigger(RecalcTrigger,TriggerON)),NA())</f>
        <v>-1.8215872674254285E-3</v>
      </c>
      <c r="H230" s="42">
        <f>_xll.qlCalendarAdvance(Calendar,$H229,B230,"f",FALSE)</f>
        <v>42591</v>
      </c>
      <c r="I230" s="180">
        <f>_xll.qlInterestRateIndexValueDate(Index1M,$H230)</f>
        <v>42593</v>
      </c>
      <c r="J230" s="185">
        <f>IFERROR(_xll.qlIndexFixing(Index1M,$H230,TRUE,_xll.ohTrigger(RecalcTrigger,Trigger1M)),NA())</f>
        <v>-1.4519427496481607E-3</v>
      </c>
      <c r="K230" s="44">
        <f>IFERROR(_xll.qlIndexFixing(Index3M,H230,TRUE,_xll.ohTrigger(RecalcTrigger,Trigger3M)),NA())</f>
        <v>-5.1274882208129924E-4</v>
      </c>
      <c r="L230" s="44">
        <f>IFERROR(_xll.qlIndexFixing(Index6M,$H230,TRUE,_xll.ohTrigger(RecalcTrigger,Trigger6M)),NA())</f>
        <v>4.1797057005487471E-4</v>
      </c>
      <c r="M230" s="186">
        <f>IFERROR(_xll.qlIndexFixing(Index1Y,$H230,TRUE,_xll.ohTrigger(RecalcTrigger,Trigger1Y)),NA())</f>
        <v>1.9901548010790851E-3</v>
      </c>
      <c r="N230" s="185">
        <f>IFERROR(_xll.qlIndexFixing(ONIndex1M,I230,TRUE,_xll.ohTrigger(RecalcTrigger,Trigger1M)),NA())</f>
        <v>-1.4442809843684401E-3</v>
      </c>
      <c r="O230" s="44">
        <f>IFERROR(_xll.qlIndexFixing(ONIndex3M,I230,TRUE,_xll.ohTrigger(RecalcTrigger,Trigger3M)),NA())</f>
        <v>-5.4167662415505191E-4</v>
      </c>
      <c r="P230" s="44">
        <f>IFERROR(_xll.qlIndexFixing(ONIndex6M,I230,TRUE,_xll.ohTrigger(RecalcTrigger,Trigger6M)),NA())</f>
        <v>2.2615120584212889E-4</v>
      </c>
      <c r="Q230" s="186">
        <f>IFERROR(_xll.qlIndexFixing(ONIndex1Y,I230,TRUE,_xll.ohTrigger(RecalcTrigger,Trigger1Y)),NA())</f>
        <v>1.4190627443522175E-3</v>
      </c>
    </row>
    <row r="231" spans="2:17" x14ac:dyDescent="0.2">
      <c r="B231" s="39" t="s">
        <v>17</v>
      </c>
      <c r="D231" s="42">
        <f>_xll.qlCalendarAdvance(Calendar,$D230,B231,"f",FALSE)</f>
        <v>42592</v>
      </c>
      <c r="E231" s="180">
        <f>_xll.qlInterestRateIndexValueDate(IndexON,D231)</f>
        <v>42592</v>
      </c>
      <c r="F231" s="196">
        <f>IFERROR(_xll.qlIndexFixing(IndexON,D231,TRUE,_xll.ohTrigger(RecalcTrigger,TriggerON)),NA())</f>
        <v>-1.8227178171992264E-3</v>
      </c>
      <c r="H231" s="42">
        <f>_xll.qlCalendarAdvance(Calendar,$H230,B231,"f",FALSE)</f>
        <v>42592</v>
      </c>
      <c r="I231" s="180">
        <f>_xll.qlInterestRateIndexValueDate(Index1M,$H231)</f>
        <v>42594</v>
      </c>
      <c r="J231" s="185">
        <f>IFERROR(_xll.qlIndexFixing(Index1M,$H231,TRUE,_xll.ohTrigger(RecalcTrigger,Trigger1M)),NA())</f>
        <v>-1.4523429125360672E-3</v>
      </c>
      <c r="K231" s="44">
        <f>IFERROR(_xll.qlIndexFixing(Index3M,H231,TRUE,_xll.ohTrigger(RecalcTrigger,Trigger3M)),NA())</f>
        <v>-5.1103074574052932E-4</v>
      </c>
      <c r="L231" s="44">
        <f>IFERROR(_xll.qlIndexFixing(Index6M,$H231,TRUE,_xll.ohTrigger(RecalcTrigger,Trigger6M)),NA())</f>
        <v>4.1906710347277962E-4</v>
      </c>
      <c r="M231" s="186">
        <f>IFERROR(_xll.qlIndexFixing(Index1Y,$H231,TRUE,_xll.ohTrigger(RecalcTrigger,Trigger1Y)),NA())</f>
        <v>1.9959545381313228E-3</v>
      </c>
      <c r="N231" s="185">
        <f>IFERROR(_xll.qlIndexFixing(ONIndex1M,I231,TRUE,_xll.ohTrigger(RecalcTrigger,Trigger1M)),NA())</f>
        <v>-1.4453296518013303E-3</v>
      </c>
      <c r="O231" s="44">
        <f>IFERROR(_xll.qlIndexFixing(ONIndex3M,I231,TRUE,_xll.ohTrigger(RecalcTrigger,Trigger3M)),NA())</f>
        <v>-5.4173846372851386E-4</v>
      </c>
      <c r="P231" s="44">
        <f>IFERROR(_xll.qlIndexFixing(ONIndex6M,I231,TRUE,_xll.ohTrigger(RecalcTrigger,Trigger6M)),NA())</f>
        <v>2.2986977201711056E-4</v>
      </c>
      <c r="Q231" s="186">
        <f>IFERROR(_xll.qlIndexFixing(ONIndex1Y,I231,TRUE,_xll.ohTrigger(RecalcTrigger,Trigger1Y)),NA())</f>
        <v>1.418544480120687E-3</v>
      </c>
    </row>
    <row r="232" spans="2:17" x14ac:dyDescent="0.2">
      <c r="B232" s="39" t="s">
        <v>17</v>
      </c>
      <c r="D232" s="42">
        <f>_xll.qlCalendarAdvance(Calendar,$D231,B232,"f",FALSE)</f>
        <v>42593</v>
      </c>
      <c r="E232" s="180">
        <f>_xll.qlInterestRateIndexValueDate(IndexON,D232)</f>
        <v>42593</v>
      </c>
      <c r="F232" s="196">
        <f>IFERROR(_xll.qlIndexFixing(IndexON,D232,TRUE,_xll.ohTrigger(RecalcTrigger,TriggerON)),NA())</f>
        <v>-1.8238256989855373E-3</v>
      </c>
      <c r="H232" s="42">
        <f>_xll.qlCalendarAdvance(Calendar,$H231,B232,"f",FALSE)</f>
        <v>42593</v>
      </c>
      <c r="I232" s="180">
        <f>_xll.qlInterestRateIndexValueDate(Index1M,$H232)</f>
        <v>42597</v>
      </c>
      <c r="J232" s="185">
        <f>IFERROR(_xll.qlIndexFixing(Index1M,$H232,TRUE,_xll.ohTrigger(RecalcTrigger,Trigger1M)),NA())</f>
        <v>-1.4537786730942528E-3</v>
      </c>
      <c r="K232" s="44">
        <f>IFERROR(_xll.qlIndexFixing(Index3M,H232,TRUE,_xll.ohTrigger(RecalcTrigger,Trigger3M)),NA())</f>
        <v>-5.0955564007118656E-4</v>
      </c>
      <c r="L232" s="44">
        <f>IFERROR(_xll.qlIndexFixing(Index6M,$H232,TRUE,_xll.ohTrigger(RecalcTrigger,Trigger6M)),NA())</f>
        <v>4.2362726103637257E-4</v>
      </c>
      <c r="M232" s="186">
        <f>IFERROR(_xll.qlIndexFixing(Index1Y,$H232,TRUE,_xll.ohTrigger(RecalcTrigger,Trigger1Y)),NA())</f>
        <v>2.0020976930767379E-3</v>
      </c>
      <c r="N232" s="185">
        <f>IFERROR(_xll.qlIndexFixing(ONIndex1M,I232,TRUE,_xll.ohTrigger(RecalcTrigger,Trigger1M)),NA())</f>
        <v>-1.4463406113973676E-3</v>
      </c>
      <c r="O232" s="44">
        <f>IFERROR(_xll.qlIndexFixing(ONIndex3M,I232,TRUE,_xll.ohTrigger(RecalcTrigger,Trigger3M)),NA())</f>
        <v>-5.4176174458575588E-4</v>
      </c>
      <c r="P232" s="44">
        <f>IFERROR(_xll.qlIndexFixing(ONIndex6M,I232,TRUE,_xll.ohTrigger(RecalcTrigger,Trigger6M)),NA())</f>
        <v>2.3396720113311176E-4</v>
      </c>
      <c r="Q232" s="186">
        <f>IFERROR(_xll.qlIndexFixing(ONIndex1Y,I232,TRUE,_xll.ohTrigger(RecalcTrigger,Trigger1Y)),NA())</f>
        <v>1.4180190965440431E-3</v>
      </c>
    </row>
    <row r="233" spans="2:17" x14ac:dyDescent="0.2">
      <c r="B233" s="39" t="s">
        <v>17</v>
      </c>
      <c r="D233" s="42">
        <f>_xll.qlCalendarAdvance(Calendar,$D232,B233,"f",FALSE)</f>
        <v>42594</v>
      </c>
      <c r="E233" s="180">
        <f>_xll.qlInterestRateIndexValueDate(IndexON,D233)</f>
        <v>42594</v>
      </c>
      <c r="F233" s="196">
        <f>IFERROR(_xll.qlIndexFixing(IndexON,D233,TRUE,_xll.ohTrigger(RecalcTrigger,TriggerON)),NA())</f>
        <v>-1.8259554124977484E-3</v>
      </c>
      <c r="H233" s="42">
        <f>_xll.qlCalendarAdvance(Calendar,$H232,B233,"f",FALSE)</f>
        <v>42594</v>
      </c>
      <c r="I233" s="180">
        <f>_xll.qlInterestRateIndexValueDate(Index1M,$H233)</f>
        <v>42598</v>
      </c>
      <c r="J233" s="185">
        <f>IFERROR(_xll.qlIndexFixing(Index1M,$H233,TRUE,_xll.ohTrigger(RecalcTrigger,Trigger1M)),NA())</f>
        <v>-1.4541642826127626E-3</v>
      </c>
      <c r="K233" s="44">
        <f>IFERROR(_xll.qlIndexFixing(Index3M,H233,TRUE,_xll.ohTrigger(RecalcTrigger,Trigger3M)),NA())</f>
        <v>-5.0872599841320456E-4</v>
      </c>
      <c r="L233" s="44">
        <f>IFERROR(_xll.qlIndexFixing(Index6M,$H233,TRUE,_xll.ohTrigger(RecalcTrigger,Trigger6M)),NA())</f>
        <v>4.2538206841317202E-4</v>
      </c>
      <c r="M233" s="186">
        <f>IFERROR(_xll.qlIndexFixing(Index1Y,$H233,TRUE,_xll.ohTrigger(RecalcTrigger,Trigger1Y)),NA())</f>
        <v>2.0051176624868447E-3</v>
      </c>
      <c r="N233" s="185">
        <f>IFERROR(_xll.qlIndexFixing(ONIndex1M,I233,TRUE,_xll.ohTrigger(RecalcTrigger,Trigger1M)),NA())</f>
        <v>-1.4473134376169483E-3</v>
      </c>
      <c r="O233" s="44">
        <f>IFERROR(_xll.qlIndexFixing(ONIndex3M,I233,TRUE,_xll.ohTrigger(RecalcTrigger,Trigger3M)),NA())</f>
        <v>-5.4174603451251357E-4</v>
      </c>
      <c r="P233" s="44">
        <f>IFERROR(_xll.qlIndexFixing(ONIndex6M,I233,TRUE,_xll.ohTrigger(RecalcTrigger,Trigger6M)),NA())</f>
        <v>2.384434935098767E-4</v>
      </c>
      <c r="Q233" s="186">
        <f>IFERROR(_xll.qlIndexFixing(ONIndex1Y,I233,TRUE,_xll.ohTrigger(RecalcTrigger,Trigger1Y)),NA())</f>
        <v>1.4174865021754357E-3</v>
      </c>
    </row>
    <row r="234" spans="2:17" x14ac:dyDescent="0.2">
      <c r="B234" s="39" t="s">
        <v>17</v>
      </c>
      <c r="D234" s="42">
        <f>_xll.qlCalendarAdvance(Calendar,$D233,B234,"f",FALSE)</f>
        <v>42597</v>
      </c>
      <c r="E234" s="180">
        <f>_xll.qlInterestRateIndexValueDate(IndexON,D234)</f>
        <v>42597</v>
      </c>
      <c r="F234" s="196">
        <f>IFERROR(_xll.qlIndexFixing(IndexON,D234,TRUE,_xll.ohTrigger(RecalcTrigger,TriggerON)),NA())</f>
        <v>-1.8280256305480691E-3</v>
      </c>
      <c r="H234" s="42">
        <f>_xll.qlCalendarAdvance(Calendar,$H233,B234,"f",FALSE)</f>
        <v>42597</v>
      </c>
      <c r="I234" s="180">
        <f>_xll.qlInterestRateIndexValueDate(Index1M,$H234)</f>
        <v>42599</v>
      </c>
      <c r="J234" s="185">
        <f>IFERROR(_xll.qlIndexFixing(Index1M,$H234,TRUE,_xll.ohTrigger(RecalcTrigger,Trigger1M)),NA())</f>
        <v>-1.454525372399651E-3</v>
      </c>
      <c r="K234" s="44">
        <f>IFERROR(_xll.qlIndexFixing(Index3M,H234,TRUE,_xll.ohTrigger(RecalcTrigger,Trigger3M)),NA())</f>
        <v>-5.0788462358904466E-4</v>
      </c>
      <c r="L234" s="44">
        <f>IFERROR(_xll.qlIndexFixing(Index6M,$H234,TRUE,_xll.ohTrigger(RecalcTrigger,Trigger6M)),NA())</f>
        <v>4.2715247265029643E-4</v>
      </c>
      <c r="M234" s="186">
        <f>IFERROR(_xll.qlIndexFixing(Index1Y,$H234,TRUE,_xll.ohTrigger(RecalcTrigger,Trigger1Y)),NA())</f>
        <v>2.0081542425083583E-3</v>
      </c>
      <c r="N234" s="185">
        <f>IFERROR(_xll.qlIndexFixing(ONIndex1M,I234,TRUE,_xll.ohTrigger(RecalcTrigger,Trigger1M)),NA())</f>
        <v>-1.4491240156377927E-3</v>
      </c>
      <c r="O234" s="44">
        <f>IFERROR(_xll.qlIndexFixing(ONIndex3M,I234,TRUE,_xll.ohTrigger(RecalcTrigger,Trigger3M)),NA())</f>
        <v>-5.4158166925777351E-4</v>
      </c>
      <c r="P234" s="44">
        <f>IFERROR(_xll.qlIndexFixing(ONIndex6M,I234,TRUE,_xll.ohTrigger(RecalcTrigger,Trigger6M)),NA())</f>
        <v>2.4865912715554828E-4</v>
      </c>
      <c r="Q234" s="186">
        <f>IFERROR(_xll.qlIndexFixing(ONIndex1Y,I234,TRUE,_xll.ohTrigger(RecalcTrigger,Trigger1Y)),NA())</f>
        <v>1.416402393932259E-3</v>
      </c>
    </row>
    <row r="235" spans="2:17" x14ac:dyDescent="0.2">
      <c r="B235" s="39" t="s">
        <v>17</v>
      </c>
      <c r="D235" s="42">
        <f>_xll.qlCalendarAdvance(Calendar,$D234,B235,"f",FALSE)</f>
        <v>42598</v>
      </c>
      <c r="E235" s="180">
        <f>_xll.qlInterestRateIndexValueDate(IndexON,D235)</f>
        <v>42598</v>
      </c>
      <c r="F235" s="196">
        <f>IFERROR(_xll.qlIndexFixing(IndexON,D235,TRUE,_xll.ohTrigger(RecalcTrigger,TriggerON)),NA())</f>
        <v>-1.8290164847867274E-3</v>
      </c>
      <c r="H235" s="42">
        <f>_xll.qlCalendarAdvance(Calendar,$H234,B235,"f",FALSE)</f>
        <v>42598</v>
      </c>
      <c r="I235" s="180">
        <f>_xll.qlInterestRateIndexValueDate(Index1M,$H235)</f>
        <v>42600</v>
      </c>
      <c r="J235" s="185">
        <f>IFERROR(_xll.qlIndexFixing(Index1M,$H235,TRUE,_xll.ohTrigger(RecalcTrigger,Trigger1M)),NA())</f>
        <v>-1.4547869909518896E-3</v>
      </c>
      <c r="K235" s="44">
        <f>IFERROR(_xll.qlIndexFixing(Index3M,H235,TRUE,_xll.ohTrigger(RecalcTrigger,Trigger3M)),NA())</f>
        <v>-5.0703192754613974E-4</v>
      </c>
      <c r="L235" s="44">
        <f>IFERROR(_xll.qlIndexFixing(Index6M,$H235,TRUE,_xll.ohTrigger(RecalcTrigger,Trigger6M)),NA())</f>
        <v>4.3049881623384708E-4</v>
      </c>
      <c r="M235" s="186">
        <f>IFERROR(_xll.qlIndexFixing(Index1Y,$H235,TRUE,_xll.ohTrigger(RecalcTrigger,Trigger1Y)),NA())</f>
        <v>2.0112089038694758E-3</v>
      </c>
      <c r="N235" s="185">
        <f>IFERROR(_xll.qlIndexFixing(ONIndex1M,I235,TRUE,_xll.ohTrigger(RecalcTrigger,Trigger1M)),NA())</f>
        <v>-1.4508148899849971E-3</v>
      </c>
      <c r="O235" s="44">
        <f>IFERROR(_xll.qlIndexFixing(ONIndex3M,I235,TRUE,_xll.ohTrigger(RecalcTrigger,Trigger3M)),NA())</f>
        <v>-5.4128464234803886E-4</v>
      </c>
      <c r="P235" s="44">
        <f>IFERROR(_xll.qlIndexFixing(ONIndex6M,I235,TRUE,_xll.ohTrigger(RecalcTrigger,Trigger6M)),NA())</f>
        <v>2.6013729458540524E-4</v>
      </c>
      <c r="Q235" s="186">
        <f>IFERROR(_xll.qlIndexFixing(ONIndex1Y,I235,TRUE,_xll.ohTrigger(RecalcTrigger,Trigger1Y)),NA())</f>
        <v>1.4152821914414915E-3</v>
      </c>
    </row>
    <row r="236" spans="2:17" x14ac:dyDescent="0.2">
      <c r="B236" s="39" t="s">
        <v>17</v>
      </c>
      <c r="D236" s="42">
        <f>_xll.qlCalendarAdvance(Calendar,$D235,B236,"f",FALSE)</f>
        <v>42599</v>
      </c>
      <c r="E236" s="180">
        <f>_xll.qlInterestRateIndexValueDate(IndexON,D236)</f>
        <v>42599</v>
      </c>
      <c r="F236" s="196">
        <f>IFERROR(_xll.qlIndexFixing(IndexON,D236,TRUE,_xll.ohTrigger(RecalcTrigger,TriggerON)),NA())</f>
        <v>-1.8299831955781443E-3</v>
      </c>
      <c r="H236" s="42">
        <f>_xll.qlCalendarAdvance(Calendar,$H235,B236,"f",FALSE)</f>
        <v>42599</v>
      </c>
      <c r="I236" s="180">
        <f>_xll.qlInterestRateIndexValueDate(Index1M,$H236)</f>
        <v>42601</v>
      </c>
      <c r="J236" s="185">
        <f>IFERROR(_xll.qlIndexFixing(Index1M,$H236,TRUE,_xll.ohTrigger(RecalcTrigger,Trigger1M)),NA())</f>
        <v>-1.4550339230124548E-3</v>
      </c>
      <c r="K236" s="44">
        <f>IFERROR(_xll.qlIndexFixing(Index3M,H236,TRUE,_xll.ohTrigger(RecalcTrigger,Trigger3M)),NA())</f>
        <v>-5.0520081479529496E-4</v>
      </c>
      <c r="L236" s="44">
        <f>IFERROR(_xll.qlIndexFixing(Index6M,$H236,TRUE,_xll.ohTrigger(RecalcTrigger,Trigger6M)),NA())</f>
        <v>4.3153666728801878E-4</v>
      </c>
      <c r="M236" s="186">
        <f>IFERROR(_xll.qlIndexFixing(Index1Y,$H236,TRUE,_xll.ohTrigger(RecalcTrigger,Trigger1Y)),NA())</f>
        <v>2.0172214500885736E-3</v>
      </c>
      <c r="N236" s="185">
        <f>IFERROR(_xll.qlIndexFixing(ONIndex1M,I236,TRUE,_xll.ohTrigger(RecalcTrigger,Trigger1M)),NA())</f>
        <v>-1.4515906607526219E-3</v>
      </c>
      <c r="O236" s="44">
        <f>IFERROR(_xll.qlIndexFixing(ONIndex3M,I236,TRUE,_xll.ohTrigger(RecalcTrigger,Trigger3M)),NA())</f>
        <v>-5.4106749556748213E-4</v>
      </c>
      <c r="P236" s="44">
        <f>IFERROR(_xll.qlIndexFixing(ONIndex6M,I236,TRUE,_xll.ohTrigger(RecalcTrigger,Trigger6M)),NA())</f>
        <v>2.6650790286630865E-4</v>
      </c>
      <c r="Q236" s="186">
        <f>IFERROR(_xll.qlIndexFixing(ONIndex1Y,I236,TRUE,_xll.ohTrigger(RecalcTrigger,Trigger1Y)),NA())</f>
        <v>1.4147121738883328E-3</v>
      </c>
    </row>
    <row r="237" spans="2:17" x14ac:dyDescent="0.2">
      <c r="B237" s="39" t="s">
        <v>17</v>
      </c>
      <c r="D237" s="42">
        <f>_xll.qlCalendarAdvance(Calendar,$D236,B237,"f",FALSE)</f>
        <v>42600</v>
      </c>
      <c r="E237" s="180">
        <f>_xll.qlInterestRateIndexValueDate(IndexON,D237)</f>
        <v>42600</v>
      </c>
      <c r="F237" s="196">
        <f>IFERROR(_xll.qlIndexFixing(IndexON,D237,TRUE,_xll.ohTrigger(RecalcTrigger,TriggerON)),NA())</f>
        <v>-1.8309255169590699E-3</v>
      </c>
      <c r="H237" s="42">
        <f>_xll.qlCalendarAdvance(Calendar,$H236,B237,"f",FALSE)</f>
        <v>42600</v>
      </c>
      <c r="I237" s="180">
        <f>_xll.qlInterestRateIndexValueDate(Index1M,$H237)</f>
        <v>42604</v>
      </c>
      <c r="J237" s="185">
        <f>IFERROR(_xll.qlIndexFixing(Index1M,$H237,TRUE,_xll.ohTrigger(RecalcTrigger,Trigger1M)),NA())</f>
        <v>-1.4554603159617906E-3</v>
      </c>
      <c r="K237" s="44">
        <f>IFERROR(_xll.qlIndexFixing(Index3M,H237,TRUE,_xll.ohTrigger(RecalcTrigger,Trigger3M)),NA())</f>
        <v>-5.0351635597358977E-4</v>
      </c>
      <c r="L237" s="44">
        <f>IFERROR(_xll.qlIndexFixing(Index6M,$H237,TRUE,_xll.ohTrigger(RecalcTrigger,Trigger6M)),NA())</f>
        <v>4.3624594072492247E-4</v>
      </c>
      <c r="M237" s="186">
        <f>IFERROR(_xll.qlIndexFixing(Index1Y,$H237,TRUE,_xll.ohTrigger(RecalcTrigger,Trigger1Y)),NA())</f>
        <v>2.0236380713715947E-3</v>
      </c>
      <c r="N237" s="185">
        <f>IFERROR(_xll.qlIndexFixing(ONIndex1M,I237,TRUE,_xll.ohTrigger(RecalcTrigger,Trigger1M)),NA())</f>
        <v>-1.4523250732834114E-3</v>
      </c>
      <c r="O237" s="44">
        <f>IFERROR(_xll.qlIndexFixing(ONIndex3M,I237,TRUE,_xll.ohTrigger(RecalcTrigger,Trigger3M)),NA())</f>
        <v>-5.4080876505047115E-4</v>
      </c>
      <c r="P237" s="44">
        <f>IFERROR(_xll.qlIndexFixing(ONIndex6M,I237,TRUE,_xll.ohTrigger(RecalcTrigger,Trigger6M)),NA())</f>
        <v>2.7315845017916729E-4</v>
      </c>
      <c r="Q237" s="186">
        <f>IFERROR(_xll.qlIndexFixing(ONIndex1Y,I237,TRUE,_xll.ohTrigger(RecalcTrigger,Trigger1Y)),NA())</f>
        <v>1.4141343977414067E-3</v>
      </c>
    </row>
    <row r="238" spans="2:17" x14ac:dyDescent="0.2">
      <c r="B238" s="39" t="s">
        <v>17</v>
      </c>
      <c r="D238" s="42">
        <f>_xll.qlCalendarAdvance(Calendar,$D237,B238,"f",FALSE)</f>
        <v>42601</v>
      </c>
      <c r="E238" s="180">
        <f>_xll.qlInterestRateIndexValueDate(IndexON,D238)</f>
        <v>42601</v>
      </c>
      <c r="F238" s="196">
        <f>IFERROR(_xll.qlIndexFixing(IndexON,D238,TRUE,_xll.ohTrigger(RecalcTrigger,TriggerON)),NA())</f>
        <v>-1.8327183025057536E-3</v>
      </c>
      <c r="H238" s="42">
        <f>_xll.qlCalendarAdvance(Calendar,$H237,B238,"f",FALSE)</f>
        <v>42601</v>
      </c>
      <c r="I238" s="180">
        <f>_xll.qlInterestRateIndexValueDate(Index1M,$H238)</f>
        <v>42605</v>
      </c>
      <c r="J238" s="185">
        <f>IFERROR(_xll.qlIndexFixing(Index1M,$H238,TRUE,_xll.ohTrigger(RecalcTrigger,Trigger1M)),NA())</f>
        <v>-1.4555011630526615E-3</v>
      </c>
      <c r="K238" s="44">
        <f>IFERROR(_xll.qlIndexFixing(Index3M,H238,TRUE,_xll.ohTrigger(RecalcTrigger,Trigger3M)),NA())</f>
        <v>-5.0261341891064495E-4</v>
      </c>
      <c r="L238" s="44">
        <f>IFERROR(_xll.qlIndexFixing(Index6M,$H238,TRUE,_xll.ohTrigger(RecalcTrigger,Trigger6M)),NA())</f>
        <v>4.3811442252681218E-4</v>
      </c>
      <c r="M238" s="186">
        <f>IFERROR(_xll.qlIndexFixing(Index1Y,$H238,TRUE,_xll.ohTrigger(RecalcTrigger,Trigger1Y)),NA())</f>
        <v>2.0268054944603386E-3</v>
      </c>
      <c r="N238" s="185">
        <f>IFERROR(_xll.qlIndexFixing(ONIndex1M,I238,TRUE,_xll.ohTrigger(RecalcTrigger,Trigger1M)),NA())</f>
        <v>-1.4530150067937342E-3</v>
      </c>
      <c r="O238" s="44">
        <f>IFERROR(_xll.qlIndexFixing(ONIndex3M,I238,TRUE,_xll.ohTrigger(RecalcTrigger,Trigger3M)),NA())</f>
        <v>-5.4050801866267761E-4</v>
      </c>
      <c r="P238" s="44">
        <f>IFERROR(_xll.qlIndexFixing(ONIndex6M,I238,TRUE,_xll.ohTrigger(RecalcTrigger,Trigger6M)),NA())</f>
        <v>2.7969324000842732E-4</v>
      </c>
      <c r="Q238" s="186">
        <f>IFERROR(_xll.qlIndexFixing(ONIndex1Y,I238,TRUE,_xll.ohTrigger(RecalcTrigger,Trigger1Y)),NA())</f>
        <v>1.4135487717936712E-3</v>
      </c>
    </row>
    <row r="239" spans="2:17" x14ac:dyDescent="0.2">
      <c r="B239" s="39" t="s">
        <v>17</v>
      </c>
      <c r="D239" s="42">
        <f>_xll.qlCalendarAdvance(Calendar,$D238,B239,"f",FALSE)</f>
        <v>42604</v>
      </c>
      <c r="E239" s="180">
        <f>_xll.qlInterestRateIndexValueDate(IndexON,D239)</f>
        <v>42604</v>
      </c>
      <c r="F239" s="196">
        <f>IFERROR(_xll.qlIndexFixing(IndexON,D239,TRUE,_xll.ohTrigger(RecalcTrigger,TriggerON)),NA())</f>
        <v>-1.8344459912311706E-3</v>
      </c>
      <c r="H239" s="42">
        <f>_xll.qlCalendarAdvance(Calendar,$H238,B239,"f",FALSE)</f>
        <v>42604</v>
      </c>
      <c r="I239" s="180">
        <f>_xll.qlInterestRateIndexValueDate(Index1M,$H239)</f>
        <v>42606</v>
      </c>
      <c r="J239" s="185">
        <f>IFERROR(_xll.qlIndexFixing(Index1M,$H239,TRUE,_xll.ohTrigger(RecalcTrigger,Trigger1M)),NA())</f>
        <v>-1.455140312187227E-3</v>
      </c>
      <c r="K239" s="44">
        <f>IFERROR(_xll.qlIndexFixing(Index3M,H239,TRUE,_xll.ohTrigger(RecalcTrigger,Trigger3M)),NA())</f>
        <v>-5.0170174384259799E-4</v>
      </c>
      <c r="L239" s="44">
        <f>IFERROR(_xll.qlIndexFixing(Index6M,$H239,TRUE,_xll.ohTrigger(RecalcTrigger,Trigger6M)),NA())</f>
        <v>4.3999999999966776E-4</v>
      </c>
      <c r="M239" s="186">
        <f>IFERROR(_xll.qlIndexFixing(Index1Y,$H239,TRUE,_xll.ohTrigger(RecalcTrigger,Trigger1Y)),NA())</f>
        <v>2.0299999997295259E-3</v>
      </c>
      <c r="N239" s="185">
        <f>IFERROR(_xll.qlIndexFixing(ONIndex1M,I239,TRUE,_xll.ohTrigger(RecalcTrigger,Trigger1M)),NA())</f>
        <v>-1.4542361494473965E-3</v>
      </c>
      <c r="O239" s="44">
        <f>IFERROR(_xll.qlIndexFixing(ONIndex3M,I239,TRUE,_xll.ohTrigger(RecalcTrigger,Trigger3M)),NA())</f>
        <v>-5.3976350257389782E-4</v>
      </c>
      <c r="P239" s="44">
        <f>IFERROR(_xll.qlIndexFixing(ONIndex6M,I239,TRUE,_xll.ohTrigger(RecalcTrigger,Trigger6M)),NA())</f>
        <v>2.9204745110256169E-4</v>
      </c>
      <c r="Q239" s="186">
        <f>IFERROR(_xll.qlIndexFixing(ONIndex1Y,I239,TRUE,_xll.ohTrigger(RecalcTrigger,Trigger1Y)),NA())</f>
        <v>1.4123564379353581E-3</v>
      </c>
    </row>
    <row r="240" spans="2:17" x14ac:dyDescent="0.2">
      <c r="B240" s="39" t="s">
        <v>17</v>
      </c>
      <c r="D240" s="42">
        <f>_xll.qlCalendarAdvance(Calendar,$D239,B240,"f",FALSE)</f>
        <v>42605</v>
      </c>
      <c r="E240" s="180">
        <f>_xll.qlInterestRateIndexValueDate(IndexON,D240)</f>
        <v>42605</v>
      </c>
      <c r="F240" s="196">
        <f>IFERROR(_xll.qlIndexFixing(IndexON,D240,TRUE,_xll.ohTrigger(RecalcTrigger,TriggerON)),NA())</f>
        <v>-1.8352626771900304E-3</v>
      </c>
      <c r="H240" s="42">
        <f>_xll.qlCalendarAdvance(Calendar,$H239,B240,"f",FALSE)</f>
        <v>42605</v>
      </c>
      <c r="I240" s="180">
        <f>_xll.qlInterestRateIndexValueDate(Index1M,$H240)</f>
        <v>42607</v>
      </c>
      <c r="J240" s="185">
        <f>IFERROR(_xll.qlIndexFixing(Index1M,$H240,TRUE,_xll.ohTrigger(RecalcTrigger,Trigger1M)),NA())</f>
        <v>-1.4552341591606011E-3</v>
      </c>
      <c r="K240" s="44">
        <f>IFERROR(_xll.qlIndexFixing(Index3M,H240,TRUE,_xll.ohTrigger(RecalcTrigger,Trigger3M)),NA())</f>
        <v>-5.0078177989757496E-4</v>
      </c>
      <c r="L240" s="44">
        <f>IFERROR(_xll.qlIndexFixing(Index6M,$H240,TRUE,_xll.ohTrigger(RecalcTrigger,Trigger6M)),NA())</f>
        <v>4.4401083875492933E-4</v>
      </c>
      <c r="M240" s="186">
        <f>IFERROR(_xll.qlIndexFixing(Index1Y,$H240,TRUE,_xll.ohTrigger(RecalcTrigger,Trigger1Y)),NA())</f>
        <v>2.0332228223636046E-3</v>
      </c>
      <c r="N240" s="185">
        <f>IFERROR(_xll.qlIndexFixing(ONIndex1M,I240,TRUE,_xll.ohTrigger(RecalcTrigger,Trigger1M)),NA())</f>
        <v>-1.4553138223716289E-3</v>
      </c>
      <c r="O240" s="44">
        <f>IFERROR(_xll.qlIndexFixing(ONIndex3M,I240,TRUE,_xll.ohTrigger(RecalcTrigger,Trigger3M)),NA())</f>
        <v>-5.3887623067794266E-4</v>
      </c>
      <c r="P240" s="44">
        <f>IFERROR(_xll.qlIndexFixing(ONIndex6M,I240,TRUE,_xll.ohTrigger(RecalcTrigger,Trigger6M)),NA())</f>
        <v>3.0368558284088465E-4</v>
      </c>
      <c r="Q240" s="186">
        <f>IFERROR(_xll.qlIndexFixing(ONIndex1Y,I240,TRUE,_xll.ohTrigger(RecalcTrigger,Trigger1Y)),NA())</f>
        <v>1.4111259428162271E-3</v>
      </c>
    </row>
    <row r="241" spans="2:17" x14ac:dyDescent="0.2">
      <c r="B241" s="39" t="s">
        <v>17</v>
      </c>
      <c r="D241" s="42">
        <f>_xll.qlCalendarAdvance(Calendar,$D240,B241,"f",FALSE)</f>
        <v>42606</v>
      </c>
      <c r="E241" s="180">
        <f>_xll.qlInterestRateIndexValueDate(IndexON,D241)</f>
        <v>42606</v>
      </c>
      <c r="F241" s="196">
        <f>IFERROR(_xll.qlIndexFixing(IndexON,D241,TRUE,_xll.ohTrigger(RecalcTrigger,TriggerON)),NA())</f>
        <v>-1.8360534981587406E-3</v>
      </c>
      <c r="H241" s="42">
        <f>_xll.qlCalendarAdvance(Calendar,$H240,B241,"f",FALSE)</f>
        <v>42606</v>
      </c>
      <c r="I241" s="180">
        <f>_xll.qlInterestRateIndexValueDate(Index1M,$H241)</f>
        <v>42608</v>
      </c>
      <c r="J241" s="185">
        <f>IFERROR(_xll.qlIndexFixing(Index1M,$H241,TRUE,_xll.ohTrigger(RecalcTrigger,Trigger1M)),NA())</f>
        <v>-1.4553116185809305E-3</v>
      </c>
      <c r="K241" s="44">
        <f>IFERROR(_xll.qlIndexFixing(Index3M,H241,TRUE,_xll.ohTrigger(RecalcTrigger,Trigger3M)),NA())</f>
        <v>-4.9886876701003922E-4</v>
      </c>
      <c r="L241" s="44">
        <f>IFERROR(_xll.qlIndexFixing(Index6M,$H241,TRUE,_xll.ohTrigger(RecalcTrigger,Trigger6M)),NA())</f>
        <v>4.448986963379452E-4</v>
      </c>
      <c r="M241" s="186">
        <f>IFERROR(_xll.qlIndexFixing(Index1Y,$H241,TRUE,_xll.ohTrigger(RecalcTrigger,Trigger1Y)),NA())</f>
        <v>2.0396411446896626E-3</v>
      </c>
      <c r="N241" s="185">
        <f>IFERROR(_xll.qlIndexFixing(ONIndex1M,I241,TRUE,_xll.ohTrigger(RecalcTrigger,Trigger1M)),NA())</f>
        <v>-1.4557709279650055E-3</v>
      </c>
      <c r="O241" s="44">
        <f>IFERROR(_xll.qlIndexFixing(ONIndex3M,I241,TRUE,_xll.ohTrigger(RecalcTrigger,Trigger3M)),NA())</f>
        <v>-5.3835892240172711E-4</v>
      </c>
      <c r="P241" s="44">
        <f>IFERROR(_xll.qlIndexFixing(ONIndex6M,I241,TRUE,_xll.ohTrigger(RecalcTrigger,Trigger6M)),NA())</f>
        <v>3.0914696434791722E-4</v>
      </c>
      <c r="Q241" s="186">
        <f>IFERROR(_xll.qlIndexFixing(ONIndex1Y,I241,TRUE,_xll.ohTrigger(RecalcTrigger,Trigger1Y)),NA())</f>
        <v>1.4104996977604145E-3</v>
      </c>
    </row>
    <row r="242" spans="2:17" x14ac:dyDescent="0.2">
      <c r="B242" s="39" t="s">
        <v>17</v>
      </c>
      <c r="D242" s="42">
        <f>_xll.qlCalendarAdvance(Calendar,$D241,B242,"f",FALSE)</f>
        <v>42607</v>
      </c>
      <c r="E242" s="180">
        <f>_xll.qlInterestRateIndexValueDate(IndexON,D242)</f>
        <v>42607</v>
      </c>
      <c r="F242" s="196">
        <f>IFERROR(_xll.qlIndexFixing(IndexON,D242,TRUE,_xll.ohTrigger(RecalcTrigger,TriggerON)),NA())</f>
        <v>-1.8368182081740514E-3</v>
      </c>
      <c r="H242" s="42">
        <f>_xll.qlCalendarAdvance(Calendar,$H241,B242,"f",FALSE)</f>
        <v>42607</v>
      </c>
      <c r="I242" s="180">
        <f>_xll.qlInterestRateIndexValueDate(Index1M,$H242)</f>
        <v>42611</v>
      </c>
      <c r="J242" s="185">
        <f>IFERROR(_xll.qlIndexFixing(Index1M,$H242,TRUE,_xll.ohTrigger(RecalcTrigger,Trigger1M)),NA())</f>
        <v>-1.4546502335619207E-3</v>
      </c>
      <c r="K242" s="44">
        <f>IFERROR(_xll.qlIndexFixing(Index3M,H242,TRUE,_xll.ohTrigger(RecalcTrigger,Trigger3M)),NA())</f>
        <v>-4.9702820382152818E-4</v>
      </c>
      <c r="L242" s="44">
        <f>IFERROR(_xll.qlIndexFixing(Index6M,$H242,TRUE,_xll.ohTrigger(RecalcTrigger,Trigger6M)),NA())</f>
        <v>4.485362121532188E-4</v>
      </c>
      <c r="M242" s="186">
        <f>IFERROR(_xll.qlIndexFixing(Index1Y,$H242,TRUE,_xll.ohTrigger(RecalcTrigger,Trigger1Y)),NA())</f>
        <v>2.0463955803971192E-3</v>
      </c>
      <c r="N242" s="185">
        <f>IFERROR(_xll.qlIndexFixing(ONIndex1M,I242,TRUE,_xll.ohTrigger(RecalcTrigger,Trigger1M)),NA())</f>
        <v>-1.4561800470236363E-3</v>
      </c>
      <c r="O242" s="44">
        <f>IFERROR(_xll.qlIndexFixing(ONIndex3M,I242,TRUE,_xll.ohTrigger(RecalcTrigger,Trigger3M)),NA())</f>
        <v>-5.3779700528888696E-4</v>
      </c>
      <c r="P242" s="44">
        <f>IFERROR(_xll.qlIndexFixing(ONIndex6M,I242,TRUE,_xll.ohTrigger(RecalcTrigger,Trigger6M)),NA())</f>
        <v>3.1439366422247872E-4</v>
      </c>
      <c r="Q242" s="186">
        <f>IFERROR(_xll.qlIndexFixing(ONIndex1Y,I242,TRUE,_xll.ohTrigger(RecalcTrigger,Trigger1Y)),NA())</f>
        <v>1.4098650551019887E-3</v>
      </c>
    </row>
    <row r="243" spans="2:17" x14ac:dyDescent="0.2">
      <c r="B243" s="39" t="s">
        <v>17</v>
      </c>
      <c r="D243" s="42">
        <f>_xll.qlCalendarAdvance(Calendar,$D242,B243,"f",FALSE)</f>
        <v>42608</v>
      </c>
      <c r="E243" s="180">
        <f>_xll.qlInterestRateIndexValueDate(IndexON,D243)</f>
        <v>42608</v>
      </c>
      <c r="F243" s="196">
        <f>IFERROR(_xll.qlIndexFixing(IndexON,D243,TRUE,_xll.ohTrigger(RecalcTrigger,TriggerON)),NA())</f>
        <v>-1.8382499757585435E-3</v>
      </c>
      <c r="H243" s="42">
        <f>_xll.qlCalendarAdvance(Calendar,$H242,B243,"f",FALSE)</f>
        <v>42608</v>
      </c>
      <c r="I243" s="180">
        <f>_xll.qlInterestRateIndexValueDate(Index1M,$H243)</f>
        <v>42612</v>
      </c>
      <c r="J243" s="185">
        <f>IFERROR(_xll.qlIndexFixing(Index1M,$H243,TRUE,_xll.ohTrigger(RecalcTrigger,Trigger1M)),NA())</f>
        <v>-1.4543283324509927E-3</v>
      </c>
      <c r="K243" s="44">
        <f>IFERROR(_xll.qlIndexFixing(Index3M,H243,TRUE,_xll.ohTrigger(RecalcTrigger,Trigger3M)),NA())</f>
        <v>-4.9607371832566976E-4</v>
      </c>
      <c r="L243" s="44">
        <f>IFERROR(_xll.qlIndexFixing(Index6M,$H243,TRUE,_xll.ohTrigger(RecalcTrigger,Trigger6M)),NA())</f>
        <v>4.4933171568824833E-4</v>
      </c>
      <c r="M243" s="186">
        <f>IFERROR(_xll.qlIndexFixing(Index1Y,$H243,TRUE,_xll.ohTrigger(RecalcTrigger,Trigger1Y)),NA())</f>
        <v>2.049757961581339E-3</v>
      </c>
      <c r="N243" s="185">
        <f>IFERROR(_xll.qlIndexFixing(ONIndex1M,I243,TRUE,_xll.ohTrigger(RecalcTrigger,Trigger1M)),NA())</f>
        <v>-1.4565407056865709E-3</v>
      </c>
      <c r="O243" s="44">
        <f>IFERROR(_xll.qlIndexFixing(ONIndex3M,I243,TRUE,_xll.ohTrigger(RecalcTrigger,Trigger3M)),NA())</f>
        <v>-5.3719004744490206E-4</v>
      </c>
      <c r="P243" s="44">
        <f>IFERROR(_xll.qlIndexFixing(ONIndex6M,I243,TRUE,_xll.ohTrigger(RecalcTrigger,Trigger6M)),NA())</f>
        <v>3.1942568238463309E-4</v>
      </c>
      <c r="Q243" s="186">
        <f>IFERROR(_xll.qlIndexFixing(ONIndex1Y,I243,TRUE,_xll.ohTrigger(RecalcTrigger,Trigger1Y)),NA())</f>
        <v>1.4092219232342273E-3</v>
      </c>
    </row>
    <row r="244" spans="2:17" x14ac:dyDescent="0.2">
      <c r="B244" s="39" t="s">
        <v>17</v>
      </c>
      <c r="D244" s="42">
        <f>_xll.qlCalendarAdvance(Calendar,$D243,B244,"f",FALSE)</f>
        <v>42611</v>
      </c>
      <c r="E244" s="180">
        <f>_xll.qlInterestRateIndexValueDate(IndexON,D244)</f>
        <v>42611</v>
      </c>
      <c r="F244" s="196">
        <f>IFERROR(_xll.qlIndexFixing(IndexON,D244,TRUE,_xll.ohTrigger(RecalcTrigger,TriggerON)),NA())</f>
        <v>-1.8396110208351857E-3</v>
      </c>
      <c r="H244" s="42">
        <f>_xll.qlCalendarAdvance(Calendar,$H243,B244,"f",FALSE)</f>
        <v>42611</v>
      </c>
      <c r="I244" s="180">
        <f>_xll.qlInterestRateIndexValueDate(Index1M,$H244)</f>
        <v>42613</v>
      </c>
      <c r="J244" s="185">
        <f>IFERROR(_xll.qlIndexFixing(Index1M,$H244,TRUE,_xll.ohTrigger(RecalcTrigger,Trigger1M)),NA())</f>
        <v>-1.4542861267869966E-3</v>
      </c>
      <c r="K244" s="44">
        <f>IFERROR(_xll.qlIndexFixing(Index3M,H244,TRUE,_xll.ohTrigger(RecalcTrigger,Trigger3M)),NA())</f>
        <v>-4.9560978690867444E-4</v>
      </c>
      <c r="L244" s="44">
        <f>IFERROR(_xll.qlIndexFixing(Index6M,$H244,TRUE,_xll.ohTrigger(RecalcTrigger,Trigger6M)),NA())</f>
        <v>4.5010583055246525E-4</v>
      </c>
      <c r="M244" s="186">
        <f>IFERROR(_xll.qlIndexFixing(Index1Y,$H244,TRUE,_xll.ohTrigger(RecalcTrigger,Trigger1Y)),NA())</f>
        <v>2.0531475434228466E-3</v>
      </c>
      <c r="N244" s="185">
        <f>IFERROR(_xll.qlIndexFixing(ONIndex1M,I244,TRUE,_xll.ohTrigger(RecalcTrigger,Trigger1M)),NA())</f>
        <v>-1.4570922225987104E-3</v>
      </c>
      <c r="O244" s="44">
        <f>IFERROR(_xll.qlIndexFixing(ONIndex3M,I244,TRUE,_xll.ohTrigger(RecalcTrigger,Trigger3M)),NA())</f>
        <v>-5.3582303671362297E-4</v>
      </c>
      <c r="P244" s="44">
        <f>IFERROR(_xll.qlIndexFixing(ONIndex6M,I244,TRUE,_xll.ohTrigger(RecalcTrigger,Trigger6M)),NA())</f>
        <v>3.2877441308087896E-4</v>
      </c>
      <c r="Q244" s="186">
        <f>IFERROR(_xll.qlIndexFixing(ONIndex1Y,I244,TRUE,_xll.ohTrigger(RecalcTrigger,Trigger1Y)),NA())</f>
        <v>1.4079124123878017E-3</v>
      </c>
    </row>
    <row r="245" spans="2:17" x14ac:dyDescent="0.2">
      <c r="B245" s="39" t="s">
        <v>17</v>
      </c>
      <c r="D245" s="42">
        <f>_xll.qlCalendarAdvance(Calendar,$D244,B245,"f",FALSE)</f>
        <v>42612</v>
      </c>
      <c r="E245" s="180">
        <f>_xll.qlInterestRateIndexValueDate(IndexON,D245)</f>
        <v>42612</v>
      </c>
      <c r="F245" s="196">
        <f>IFERROR(_xll.qlIndexFixing(IndexON,D245,TRUE,_xll.ohTrigger(RecalcTrigger,TriggerON)),NA())</f>
        <v>-1.8402414874740813E-3</v>
      </c>
      <c r="H245" s="42">
        <f>_xll.qlCalendarAdvance(Calendar,$H244,B245,"f",FALSE)</f>
        <v>42612</v>
      </c>
      <c r="I245" s="180">
        <f>_xll.qlInterestRateIndexValueDate(Index1M,$H245)</f>
        <v>42614</v>
      </c>
      <c r="J245" s="185">
        <f>IFERROR(_xll.qlIndexFixing(Index1M,$H245,TRUE,_xll.ohTrigger(RecalcTrigger,Trigger1M)),NA())</f>
        <v>-1.4531762883868149E-3</v>
      </c>
      <c r="K245" s="44">
        <f>IFERROR(_xll.qlIndexFixing(Index3M,H245,TRUE,_xll.ohTrigger(RecalcTrigger,Trigger3M)),NA())</f>
        <v>-4.9464544245207795E-4</v>
      </c>
      <c r="L245" s="44">
        <f>IFERROR(_xll.qlIndexFixing(Index6M,$H245,TRUE,_xll.ohTrigger(RecalcTrigger,Trigger6M)),NA())</f>
        <v>4.5202319811928185E-4</v>
      </c>
      <c r="M245" s="186">
        <f>IFERROR(_xll.qlIndexFixing(Index1Y,$H245,TRUE,_xll.ohTrigger(RecalcTrigger,Trigger1Y)),NA())</f>
        <v>2.0565640849474977E-3</v>
      </c>
      <c r="N245" s="185">
        <f>IFERROR(_xll.qlIndexFixing(ONIndex1M,I245,TRUE,_xll.ohTrigger(RecalcTrigger,Trigger1M)),NA())</f>
        <v>-1.4574892633190117E-3</v>
      </c>
      <c r="O245" s="44">
        <f>IFERROR(_xll.qlIndexFixing(ONIndex3M,I245,TRUE,_xll.ohTrigger(RecalcTrigger,Trigger3M)),NA())</f>
        <v>-5.3430316319325044E-4</v>
      </c>
      <c r="P245" s="44">
        <f>IFERROR(_xll.qlIndexFixing(ONIndex6M,I245,TRUE,_xll.ohTrigger(RecalcTrigger,Trigger6M)),NA())</f>
        <v>3.3740693758943507E-4</v>
      </c>
      <c r="Q245" s="186">
        <f>IFERROR(_xll.qlIndexFixing(ONIndex1Y,I245,TRUE,_xll.ohTrigger(RecalcTrigger,Trigger1Y)),NA())</f>
        <v>1.4065626793691166E-3</v>
      </c>
    </row>
    <row r="246" spans="2:17" x14ac:dyDescent="0.2">
      <c r="B246" s="39" t="s">
        <v>17</v>
      </c>
      <c r="D246" s="42">
        <f>_xll.qlCalendarAdvance(Calendar,$D245,B246,"f",FALSE)</f>
        <v>42613</v>
      </c>
      <c r="E246" s="180">
        <f>_xll.qlInterestRateIndexValueDate(IndexON,D246)</f>
        <v>42613</v>
      </c>
      <c r="F246" s="196">
        <f>IFERROR(_xll.qlIndexFixing(IndexON,D246,TRUE,_xll.ohTrigger(RecalcTrigger,TriggerON)),NA())</f>
        <v>-1.840844367460015E-3</v>
      </c>
      <c r="H246" s="42">
        <f>_xll.qlCalendarAdvance(Calendar,$H245,B246,"f",FALSE)</f>
        <v>42613</v>
      </c>
      <c r="I246" s="180">
        <f>_xll.qlInterestRateIndexValueDate(Index1M,$H246)</f>
        <v>42615</v>
      </c>
      <c r="J246" s="185">
        <f>IFERROR(_xll.qlIndexFixing(Index1M,$H246,TRUE,_xll.ohTrigger(RecalcTrigger,Trigger1M)),NA())</f>
        <v>-1.4530736378550306E-3</v>
      </c>
      <c r="K246" s="44">
        <f>IFERROR(_xll.qlIndexFixing(Index3M,H246,TRUE,_xll.ohTrigger(RecalcTrigger,Trigger3M)),NA())</f>
        <v>-4.9367654173198313E-4</v>
      </c>
      <c r="L246" s="44">
        <f>IFERROR(_xll.qlIndexFixing(Index6M,$H246,TRUE,_xll.ohTrigger(RecalcTrigger,Trigger6M)),NA())</f>
        <v>4.5396326349967189E-4</v>
      </c>
      <c r="M246" s="186">
        <f>IFERROR(_xll.qlIndexFixing(Index1Y,$H246,TRUE,_xll.ohTrigger(RecalcTrigger,Trigger1Y)),NA())</f>
        <v>2.0633993047558621E-3</v>
      </c>
      <c r="N246" s="185">
        <f>IFERROR(_xll.qlIndexFixing(ONIndex1M,I246,TRUE,_xll.ohTrigger(RecalcTrigger,Trigger1M)),NA())</f>
        <v>-1.4576005150868099E-3</v>
      </c>
      <c r="O246" s="44">
        <f>IFERROR(_xll.qlIndexFixing(ONIndex3M,I246,TRUE,_xll.ohTrigger(RecalcTrigger,Trigger3M)),NA())</f>
        <v>-5.3346451831970398E-4</v>
      </c>
      <c r="P246" s="44">
        <f>IFERROR(_xll.qlIndexFixing(ONIndex6M,I246,TRUE,_xll.ohTrigger(RecalcTrigger,Trigger6M)),NA())</f>
        <v>3.4136554694974564E-4</v>
      </c>
      <c r="Q246" s="186">
        <f>IFERROR(_xll.qlIndexFixing(ONIndex1Y,I246,TRUE,_xll.ohTrigger(RecalcTrigger,Trigger1Y)),NA())</f>
        <v>1.4058757327095606E-3</v>
      </c>
    </row>
    <row r="247" spans="2:17" x14ac:dyDescent="0.2">
      <c r="B247" s="39" t="s">
        <v>17</v>
      </c>
      <c r="D247" s="42">
        <f>_xll.qlCalendarAdvance(Calendar,$D246,B247,"f",FALSE)</f>
        <v>42614</v>
      </c>
      <c r="E247" s="180">
        <f>_xll.qlInterestRateIndexValueDate(IndexON,D247)</f>
        <v>42614</v>
      </c>
      <c r="F247" s="196">
        <f>IFERROR(_xll.qlIndexFixing(IndexON,D247,TRUE,_xll.ohTrigger(RecalcTrigger,TriggerON)),NA())</f>
        <v>-1.841419414989609E-3</v>
      </c>
      <c r="H247" s="42">
        <f>_xll.qlCalendarAdvance(Calendar,$H246,B247,"f",FALSE)</f>
        <v>42614</v>
      </c>
      <c r="I247" s="180">
        <f>_xll.qlInterestRateIndexValueDate(Index1M,$H247)</f>
        <v>42618</v>
      </c>
      <c r="J247" s="185">
        <f>IFERROR(_xll.qlIndexFixing(Index1M,$H247,TRUE,_xll.ohTrigger(RecalcTrigger,Trigger1M)),NA())</f>
        <v>-1.4518362261219941E-3</v>
      </c>
      <c r="K247" s="44">
        <f>IFERROR(_xll.qlIndexFixing(Index3M,H247,TRUE,_xll.ohTrigger(RecalcTrigger,Trigger3M)),NA())</f>
        <v>-4.9074754660730112E-4</v>
      </c>
      <c r="L247" s="44">
        <f>IFERROR(_xll.qlIndexFixing(Index6M,$H247,TRUE,_xll.ohTrigger(RecalcTrigger,Trigger6M)),NA())</f>
        <v>4.6127276393646881E-4</v>
      </c>
      <c r="M247" s="186">
        <f>IFERROR(_xll.qlIndexFixing(Index1Y,$H247,TRUE,_xll.ohTrigger(RecalcTrigger,Trigger1Y)),NA())</f>
        <v>2.0704949690509892E-3</v>
      </c>
      <c r="N247" s="185">
        <f>IFERROR(_xll.qlIndexFixing(ONIndex1M,I247,TRUE,_xll.ohTrigger(RecalcTrigger,Trigger1M)),NA())</f>
        <v>-1.4576604643323776E-3</v>
      </c>
      <c r="O247" s="44">
        <f>IFERROR(_xll.qlIndexFixing(ONIndex3M,I247,TRUE,_xll.ohTrigger(RecalcTrigger,Trigger3M)),NA())</f>
        <v>-5.3257823974917073E-4</v>
      </c>
      <c r="P247" s="44">
        <f>IFERROR(_xll.qlIndexFixing(ONIndex6M,I247,TRUE,_xll.ohTrigger(RecalcTrigger,Trigger6M)),NA())</f>
        <v>3.4510947475752118E-4</v>
      </c>
      <c r="Q247" s="186">
        <f>IFERROR(_xll.qlIndexFixing(ONIndex1Y,I247,TRUE,_xll.ohTrigger(RecalcTrigger,Trigger1Y)),NA())</f>
        <v>1.4051797491188012E-3</v>
      </c>
    </row>
    <row r="248" spans="2:17" x14ac:dyDescent="0.2">
      <c r="B248" s="39" t="s">
        <v>17</v>
      </c>
      <c r="D248" s="42">
        <f>_xll.qlCalendarAdvance(Calendar,$D247,B248,"f",FALSE)</f>
        <v>42615</v>
      </c>
      <c r="E248" s="180">
        <f>_xll.qlInterestRateIndexValueDate(IndexON,D248)</f>
        <v>42615</v>
      </c>
      <c r="F248" s="196">
        <f>IFERROR(_xll.qlIndexFixing(IndexON,D248,TRUE,_xll.ohTrigger(RecalcTrigger,TriggerON)),NA())</f>
        <v>-1.8424660758808997E-3</v>
      </c>
      <c r="H248" s="42">
        <f>_xll.qlCalendarAdvance(Calendar,$H247,B248,"f",FALSE)</f>
        <v>42615</v>
      </c>
      <c r="I248" s="180">
        <f>_xll.qlInterestRateIndexValueDate(Index1M,$H248)</f>
        <v>42619</v>
      </c>
      <c r="J248" s="185">
        <f>IFERROR(_xll.qlIndexFixing(Index1M,$H248,TRUE,_xll.ohTrigger(RecalcTrigger,Trigger1M)),NA())</f>
        <v>-1.4512125193077985E-3</v>
      </c>
      <c r="K248" s="44">
        <f>IFERROR(_xll.qlIndexFixing(Index3M,H248,TRUE,_xll.ohTrigger(RecalcTrigger,Trigger3M)),NA())</f>
        <v>-4.8976549229734067E-4</v>
      </c>
      <c r="L248" s="44">
        <f>IFERROR(_xll.qlIndexFixing(Index6M,$H248,TRUE,_xll.ohTrigger(RecalcTrigger,Trigger6M)),NA())</f>
        <v>4.6195667255345159E-4</v>
      </c>
      <c r="M248" s="186">
        <f>IFERROR(_xll.qlIndexFixing(Index1Y,$H248,TRUE,_xll.ohTrigger(RecalcTrigger,Trigger1Y)),NA())</f>
        <v>2.074042635032248E-3</v>
      </c>
      <c r="N248" s="185">
        <f>IFERROR(_xll.qlIndexFixing(ONIndex1M,I248,TRUE,_xll.ohTrigger(RecalcTrigger,Trigger1M)),NA())</f>
        <v>-1.4576686375145087E-3</v>
      </c>
      <c r="O248" s="44">
        <f>IFERROR(_xll.qlIndexFixing(ONIndex3M,I248,TRUE,_xll.ohTrigger(RecalcTrigger,Trigger3M)),NA())</f>
        <v>-5.3164389502757814E-4</v>
      </c>
      <c r="P248" s="44">
        <f>IFERROR(_xll.qlIndexFixing(ONIndex6M,I248,TRUE,_xll.ohTrigger(RecalcTrigger,Trigger6M)),NA())</f>
        <v>3.4863872061308143E-4</v>
      </c>
      <c r="Q248" s="186">
        <f>IFERROR(_xll.qlIndexFixing(ONIndex1Y,I248,TRUE,_xll.ohTrigger(RecalcTrigger,Trigger1Y)),NA())</f>
        <v>1.4044746373897965E-3</v>
      </c>
    </row>
    <row r="249" spans="2:17" x14ac:dyDescent="0.2">
      <c r="B249" s="39" t="s">
        <v>17</v>
      </c>
      <c r="D249" s="42">
        <f>_xll.qlCalendarAdvance(Calendar,$D248,B249,"f",FALSE)</f>
        <v>42618</v>
      </c>
      <c r="E249" s="180">
        <f>_xll.qlInterestRateIndexValueDate(IndexON,D249)</f>
        <v>42618</v>
      </c>
      <c r="F249" s="196">
        <f>IFERROR(_xll.qlIndexFixing(IndexON,D249,TRUE,_xll.ohTrigger(RecalcTrigger,TriggerON)),NA())</f>
        <v>-1.8434363618791139E-3</v>
      </c>
      <c r="H249" s="42">
        <f>_xll.qlCalendarAdvance(Calendar,$H248,B249,"f",FALSE)</f>
        <v>42618</v>
      </c>
      <c r="I249" s="180">
        <f>_xll.qlInterestRateIndexValueDate(Index1M,$H249)</f>
        <v>42620</v>
      </c>
      <c r="J249" s="185">
        <f>IFERROR(_xll.qlIndexFixing(Index1M,$H249,TRUE,_xll.ohTrigger(RecalcTrigger,Trigger1M)),NA())</f>
        <v>-1.4505471114203417E-3</v>
      </c>
      <c r="K249" s="44">
        <f>IFERROR(_xll.qlIndexFixing(Index3M,H249,TRUE,_xll.ohTrigger(RecalcTrigger,Trigger3M)),NA())</f>
        <v>-4.8878144430743371E-4</v>
      </c>
      <c r="L249" s="44">
        <f>IFERROR(_xll.qlIndexFixing(Index6M,$H249,TRUE,_xll.ohTrigger(RecalcTrigger,Trigger6M)),NA())</f>
        <v>4.6401485406464041E-4</v>
      </c>
      <c r="M249" s="186">
        <f>IFERROR(_xll.qlIndexFixing(Index1Y,$H249,TRUE,_xll.ohTrigger(RecalcTrigger,Trigger1Y)),NA())</f>
        <v>2.0776157792408156E-3</v>
      </c>
      <c r="N249" s="185">
        <f>IFERROR(_xll.qlIndexFixing(ONIndex1M,I249,TRUE,_xll.ohTrigger(RecalcTrigger,Trigger1M)),NA())</f>
        <v>-1.4575041272957279E-3</v>
      </c>
      <c r="O249" s="44">
        <f>IFERROR(_xll.qlIndexFixing(ONIndex3M,I249,TRUE,_xll.ohTrigger(RecalcTrigger,Trigger3M)),NA())</f>
        <v>-5.2961204604518031E-4</v>
      </c>
      <c r="P249" s="44">
        <f>IFERROR(_xll.qlIndexFixing(ONIndex6M,I249,TRUE,_xll.ohTrigger(RecalcTrigger,Trigger6M)),NA())</f>
        <v>3.5498195665617516E-4</v>
      </c>
      <c r="Q249" s="186">
        <f>IFERROR(_xll.qlIndexFixing(ONIndex1Y,I249,TRUE,_xll.ohTrigger(RecalcTrigger,Trigger1Y)),NA())</f>
        <v>1.4030389979158286E-3</v>
      </c>
    </row>
    <row r="250" spans="2:17" x14ac:dyDescent="0.2">
      <c r="B250" s="39" t="s">
        <v>17</v>
      </c>
      <c r="D250" s="42">
        <f>_xll.qlCalendarAdvance(Calendar,$D249,B250,"f",FALSE)</f>
        <v>42619</v>
      </c>
      <c r="E250" s="180">
        <f>_xll.qlInterestRateIndexValueDate(IndexON,D250)</f>
        <v>42619</v>
      </c>
      <c r="F250" s="196">
        <f>IFERROR(_xll.qlIndexFixing(IndexON,D250,TRUE,_xll.ohTrigger(RecalcTrigger,TriggerON)),NA())</f>
        <v>-1.8438685581179115E-3</v>
      </c>
      <c r="H250" s="42">
        <f>_xll.qlCalendarAdvance(Calendar,$H249,B250,"f",FALSE)</f>
        <v>42619</v>
      </c>
      <c r="I250" s="180">
        <f>_xll.qlInterestRateIndexValueDate(Index1M,$H250)</f>
        <v>42621</v>
      </c>
      <c r="J250" s="185">
        <f>IFERROR(_xll.qlIndexFixing(Index1M,$H250,TRUE,_xll.ohTrigger(RecalcTrigger,Trigger1M)),NA())</f>
        <v>-1.4488855683775226E-3</v>
      </c>
      <c r="K250" s="44">
        <f>IFERROR(_xll.qlIndexFixing(Index3M,H250,TRUE,_xll.ohTrigger(RecalcTrigger,Trigger3M)),NA())</f>
        <v>-4.8779593126439314E-4</v>
      </c>
      <c r="L250" s="44">
        <f>IFERROR(_xll.qlIndexFixing(Index6M,$H250,TRUE,_xll.ohTrigger(RecalcTrigger,Trigger6M)),NA())</f>
        <v>4.660975842275594E-4</v>
      </c>
      <c r="M250" s="186">
        <f>IFERROR(_xll.qlIndexFixing(Index1Y,$H250,TRUE,_xll.ohTrigger(RecalcTrigger,Trigger1Y)),NA())</f>
        <v>2.0812141488312764E-3</v>
      </c>
      <c r="N250" s="185">
        <f>IFERROR(_xll.qlIndexFixing(ONIndex1M,I250,TRUE,_xll.ohTrigger(RecalcTrigger,Trigger1M)),NA())</f>
        <v>-1.4571740949476109E-3</v>
      </c>
      <c r="O250" s="44">
        <f>IFERROR(_xll.qlIndexFixing(ONIndex3M,I250,TRUE,_xll.ohTrigger(RecalcTrigger,Trigger3M)),NA())</f>
        <v>-5.2741721414228948E-4</v>
      </c>
      <c r="P250" s="44">
        <f>IFERROR(_xll.qlIndexFixing(ONIndex6M,I250,TRUE,_xll.ohTrigger(RecalcTrigger,Trigger6M)),NA())</f>
        <v>3.6060888675137903E-4</v>
      </c>
      <c r="Q250" s="186">
        <f>IFERROR(_xll.qlIndexFixing(ONIndex1Y,I250,TRUE,_xll.ohTrigger(RecalcTrigger,Trigger1Y)),NA())</f>
        <v>1.4015610819129165E-3</v>
      </c>
    </row>
    <row r="251" spans="2:17" x14ac:dyDescent="0.2">
      <c r="B251" s="39" t="s">
        <v>17</v>
      </c>
      <c r="D251" s="42">
        <f>_xll.qlCalendarAdvance(Calendar,$D250,B251,"f",FALSE)</f>
        <v>42620</v>
      </c>
      <c r="E251" s="180">
        <f>_xll.qlInterestRateIndexValueDate(IndexON,D251)</f>
        <v>42620</v>
      </c>
      <c r="F251" s="196">
        <f>IFERROR(_xll.qlIndexFixing(IndexON,D251,TRUE,_xll.ohTrigger(RecalcTrigger,TriggerON)),NA())</f>
        <v>-1.8442714461208709E-3</v>
      </c>
      <c r="H251" s="42">
        <f>_xll.qlCalendarAdvance(Calendar,$H250,B251,"f",FALSE)</f>
        <v>42620</v>
      </c>
      <c r="I251" s="180">
        <f>_xll.qlInterestRateIndexValueDate(Index1M,$H251)</f>
        <v>42622</v>
      </c>
      <c r="J251" s="185">
        <f>IFERROR(_xll.qlIndexFixing(Index1M,$H251,TRUE,_xll.ohTrigger(RecalcTrigger,Trigger1M)),NA())</f>
        <v>-1.4486081090966493E-3</v>
      </c>
      <c r="K251" s="44">
        <f>IFERROR(_xll.qlIndexFixing(Index3M,H251,TRUE,_xll.ohTrigger(RecalcTrigger,Trigger3M)),NA())</f>
        <v>-4.8680948716743719E-4</v>
      </c>
      <c r="L251" s="44">
        <f>IFERROR(_xll.qlIndexFixing(Index6M,$H251,TRUE,_xll.ohTrigger(RecalcTrigger,Trigger6M)),NA())</f>
        <v>4.6820517152384663E-4</v>
      </c>
      <c r="M251" s="186">
        <f>IFERROR(_xll.qlIndexFixing(Index1Y,$H251,TRUE,_xll.ohTrigger(RecalcTrigger,Trigger1Y)),NA())</f>
        <v>2.0884208357264114E-3</v>
      </c>
      <c r="N251" s="185">
        <f>IFERROR(_xll.qlIndexFixing(ONIndex1M,I251,TRUE,_xll.ohTrigger(RecalcTrigger,Trigger1M)),NA())</f>
        <v>-1.4569162821365111E-3</v>
      </c>
      <c r="O251" s="44">
        <f>IFERROR(_xll.qlIndexFixing(ONIndex3M,I251,TRUE,_xll.ohTrigger(RecalcTrigger,Trigger3M)),NA())</f>
        <v>-5.2623605752977198E-4</v>
      </c>
      <c r="P251" s="44">
        <f>IFERROR(_xll.qlIndexFixing(ONIndex6M,I251,TRUE,_xll.ohTrigger(RecalcTrigger,Trigger6M)),NA())</f>
        <v>3.6306472364522335E-4</v>
      </c>
      <c r="Q251" s="186">
        <f>IFERROR(_xll.qlIndexFixing(ONIndex1Y,I251,TRUE,_xll.ohTrigger(RecalcTrigger,Trigger1Y)),NA())</f>
        <v>1.4008089593886552E-3</v>
      </c>
    </row>
    <row r="252" spans="2:17" x14ac:dyDescent="0.2">
      <c r="B252" s="39" t="s">
        <v>17</v>
      </c>
      <c r="D252" s="42">
        <f>_xll.qlCalendarAdvance(Calendar,$D251,B252,"f",FALSE)</f>
        <v>42621</v>
      </c>
      <c r="E252" s="180">
        <f>_xll.qlInterestRateIndexValueDate(IndexON,D252)</f>
        <v>42621</v>
      </c>
      <c r="F252" s="196">
        <f>IFERROR(_xll.qlIndexFixing(IndexON,D252,TRUE,_xll.ohTrigger(RecalcTrigger,TriggerON)),NA())</f>
        <v>-1.8446447800846144E-3</v>
      </c>
      <c r="H252" s="42">
        <f>_xll.qlCalendarAdvance(Calendar,$H251,B252,"f",FALSE)</f>
        <v>42621</v>
      </c>
      <c r="I252" s="180">
        <f>_xll.qlInterestRateIndexValueDate(Index1M,$H252)</f>
        <v>42625</v>
      </c>
      <c r="J252" s="185">
        <f>IFERROR(_xll.qlIndexFixing(Index1M,$H252,TRUE,_xll.ohTrigger(RecalcTrigger,Trigger1M)),NA())</f>
        <v>-1.4466394552457018E-3</v>
      </c>
      <c r="K252" s="44">
        <f>IFERROR(_xll.qlIndexFixing(Index3M,H252,TRUE,_xll.ohTrigger(RecalcTrigger,Trigger3M)),NA())</f>
        <v>-4.8384998908962483E-4</v>
      </c>
      <c r="L252" s="44">
        <f>IFERROR(_xll.qlIndexFixing(Index6M,$H252,TRUE,_xll.ohTrigger(RecalcTrigger,Trigger6M)),NA())</f>
        <v>4.7625182814524673E-4</v>
      </c>
      <c r="M252" s="186">
        <f>IFERROR(_xll.qlIndexFixing(Index1Y,$H252,TRUE,_xll.ohTrigger(RecalcTrigger,Trigger1Y)),NA())</f>
        <v>2.0958547647248185E-3</v>
      </c>
      <c r="N252" s="185">
        <f>IFERROR(_xll.qlIndexFixing(ONIndex1M,I252,TRUE,_xll.ohTrigger(RecalcTrigger,Trigger1M)),NA())</f>
        <v>-1.4566038510954726E-3</v>
      </c>
      <c r="O252" s="44">
        <f>IFERROR(_xll.qlIndexFixing(ONIndex3M,I252,TRUE,_xll.ohTrigger(RecalcTrigger,Trigger3M)),NA())</f>
        <v>-5.2500424204016127E-4</v>
      </c>
      <c r="P252" s="44">
        <f>IFERROR(_xll.qlIndexFixing(ONIndex6M,I252,TRUE,_xll.ohTrigger(RecalcTrigger,Trigger6M)),NA())</f>
        <v>3.6530587898653266E-4</v>
      </c>
      <c r="Q252" s="186">
        <f>IFERROR(_xll.qlIndexFixing(ONIndex1Y,I252,TRUE,_xll.ohTrigger(RecalcTrigger,Trigger1Y)),NA())</f>
        <v>1.4000471608444087E-3</v>
      </c>
    </row>
    <row r="253" spans="2:17" x14ac:dyDescent="0.2">
      <c r="B253" s="39" t="s">
        <v>17</v>
      </c>
      <c r="D253" s="42">
        <f>_xll.qlCalendarAdvance(Calendar,$D252,B253,"f",FALSE)</f>
        <v>42622</v>
      </c>
      <c r="E253" s="180">
        <f>_xll.qlInterestRateIndexValueDate(IndexON,D253)</f>
        <v>42622</v>
      </c>
      <c r="F253" s="196">
        <f>IFERROR(_xll.qlIndexFixing(IndexON,D253,TRUE,_xll.ohTrigger(RecalcTrigger,TriggerON)),NA())</f>
        <v>-1.845282246364377E-3</v>
      </c>
      <c r="H253" s="42">
        <f>_xll.qlCalendarAdvance(Calendar,$H252,B253,"f",FALSE)</f>
        <v>42622</v>
      </c>
      <c r="I253" s="180">
        <f>_xll.qlInterestRateIndexValueDate(Index1M,$H253)</f>
        <v>42626</v>
      </c>
      <c r="J253" s="185">
        <f>IFERROR(_xll.qlIndexFixing(Index1M,$H253,TRUE,_xll.ohTrigger(RecalcTrigger,Trigger1M)),NA())</f>
        <v>-1.4457510181111743E-3</v>
      </c>
      <c r="K253" s="44">
        <f>IFERROR(_xll.qlIndexFixing(Index3M,H253,TRUE,_xll.ohTrigger(RecalcTrigger,Trigger3M)),NA())</f>
        <v>-4.8286526816636056E-4</v>
      </c>
      <c r="L253" s="44">
        <f>IFERROR(_xll.qlIndexFixing(Index6M,$H253,TRUE,_xll.ohTrigger(RecalcTrigger,Trigger6M)),NA())</f>
        <v>4.7689026172710955E-4</v>
      </c>
      <c r="M253" s="186">
        <f>IFERROR(_xll.qlIndexFixing(Index1Y,$H253,TRUE,_xll.ohTrigger(RecalcTrigger,Trigger1Y)),NA())</f>
        <v>2.099575409164155E-3</v>
      </c>
      <c r="N253" s="185">
        <f>IFERROR(_xll.qlIndexFixing(ONIndex1M,I253,TRUE,_xll.ohTrigger(RecalcTrigger,Trigger1M)),NA())</f>
        <v>-1.456236328123417E-3</v>
      </c>
      <c r="O253" s="44">
        <f>IFERROR(_xll.qlIndexFixing(ONIndex3M,I253,TRUE,_xll.ohTrigger(RecalcTrigger,Trigger3M)),NA())</f>
        <v>-5.2393731045707881E-4</v>
      </c>
      <c r="P253" s="44">
        <f>IFERROR(_xll.qlIndexFixing(ONIndex6M,I253,TRUE,_xll.ohTrigger(RecalcTrigger,Trigger6M)),NA())</f>
        <v>3.6733235237562667E-4</v>
      </c>
      <c r="Q253" s="186">
        <f>IFERROR(_xll.qlIndexFixing(ONIndex1Y,I253,TRUE,_xll.ohTrigger(RecalcTrigger,Trigger1Y)),NA())</f>
        <v>1.3992755949132629E-3</v>
      </c>
    </row>
    <row r="254" spans="2:17" x14ac:dyDescent="0.2">
      <c r="B254" s="39" t="s">
        <v>17</v>
      </c>
      <c r="D254" s="42">
        <f>_xll.qlCalendarAdvance(Calendar,$D253,B254,"f",FALSE)</f>
        <v>42625</v>
      </c>
      <c r="E254" s="180">
        <f>_xll.qlInterestRateIndexValueDate(IndexON,D254)</f>
        <v>42625</v>
      </c>
      <c r="F254" s="196">
        <f>IFERROR(_xll.qlIndexFixing(IndexON,D254,TRUE,_xll.ohTrigger(RecalcTrigger,TriggerON)),NA())</f>
        <v>-1.8458376569618906E-3</v>
      </c>
      <c r="H254" s="42">
        <f>_xll.qlCalendarAdvance(Calendar,$H253,B254,"f",FALSE)</f>
        <v>42625</v>
      </c>
      <c r="I254" s="180">
        <f>_xll.qlInterestRateIndexValueDate(Index1M,$H254)</f>
        <v>42627</v>
      </c>
      <c r="J254" s="185">
        <f>IFERROR(_xll.qlIndexFixing(Index1M,$H254,TRUE,_xll.ohTrigger(RecalcTrigger,Trigger1M)),NA())</f>
        <v>-1.4448300973555206E-3</v>
      </c>
      <c r="K254" s="44">
        <f>IFERROR(_xll.qlIndexFixing(Index3M,H254,TRUE,_xll.ohTrigger(RecalcTrigger,Trigger3M)),NA())</f>
        <v>-4.8188236673798069E-4</v>
      </c>
      <c r="L254" s="44">
        <f>IFERROR(_xll.qlIndexFixing(Index6M,$H254,TRUE,_xll.ohTrigger(RecalcTrigger,Trigger6M)),NA())</f>
        <v>4.7912676197531229E-4</v>
      </c>
      <c r="M254" s="186">
        <f>IFERROR(_xll.qlIndexFixing(Index1Y,$H254,TRUE,_xll.ohTrigger(RecalcTrigger,Trigger1Y)),NA())</f>
        <v>2.1033197262850605E-3</v>
      </c>
      <c r="N254" s="185">
        <f>IFERROR(_xll.qlIndexFixing(ONIndex1M,I254,TRUE,_xll.ohTrigger(RecalcTrigger,Trigger1M)),NA())</f>
        <v>-1.4553093907698766E-3</v>
      </c>
      <c r="O254" s="44">
        <f>IFERROR(_xll.qlIndexFixing(ONIndex3M,I254,TRUE,_xll.ohTrigger(RecalcTrigger,Trigger3M)),NA())</f>
        <v>-5.2218944816218027E-4</v>
      </c>
      <c r="P254" s="44">
        <f>IFERROR(_xll.qlIndexFixing(ONIndex6M,I254,TRUE,_xll.ohTrigger(RecalcTrigger,Trigger6M)),NA())</f>
        <v>3.7067007498059468E-4</v>
      </c>
      <c r="Q254" s="186">
        <f>IFERROR(_xll.qlIndexFixing(ONIndex1Y,I254,TRUE,_xll.ohTrigger(RecalcTrigger,Trigger1Y)),NA())</f>
        <v>1.3977048751723231E-3</v>
      </c>
    </row>
    <row r="255" spans="2:17" x14ac:dyDescent="0.2">
      <c r="B255" s="39" t="s">
        <v>17</v>
      </c>
      <c r="D255" s="42">
        <f>_xll.qlCalendarAdvance(Calendar,$D254,B255,"f",FALSE)</f>
        <v>42626</v>
      </c>
      <c r="E255" s="180">
        <f>_xll.qlInterestRateIndexValueDate(IndexON,D255)</f>
        <v>42626</v>
      </c>
      <c r="F255" s="196">
        <f>IFERROR(_xll.qlIndexFixing(IndexON,D255,TRUE,_xll.ohTrigger(RecalcTrigger,TriggerON)),NA())</f>
        <v>-1.8460595315605843E-3</v>
      </c>
      <c r="H255" s="42">
        <f>_xll.qlCalendarAdvance(Calendar,$H254,B255,"f",FALSE)</f>
        <v>42626</v>
      </c>
      <c r="I255" s="180">
        <f>_xll.qlInterestRateIndexValueDate(Index1M,$H255)</f>
        <v>42628</v>
      </c>
      <c r="J255" s="185">
        <f>IFERROR(_xll.qlIndexFixing(Index1M,$H255,TRUE,_xll.ohTrigger(RecalcTrigger,Trigger1M)),NA())</f>
        <v>-1.4427588975293726E-3</v>
      </c>
      <c r="K255" s="44">
        <f>IFERROR(_xll.qlIndexFixing(Index3M,H255,TRUE,_xll.ohTrigger(RecalcTrigger,Trigger3M)),NA())</f>
        <v>-4.8090185102584078E-4</v>
      </c>
      <c r="L255" s="44">
        <f>IFERROR(_xll.qlIndexFixing(Index6M,$H255,TRUE,_xll.ohTrigger(RecalcTrigger,Trigger6M)),NA())</f>
        <v>4.8138997028734183E-4</v>
      </c>
      <c r="M255" s="186">
        <f>IFERROR(_xll.qlIndexFixing(Index1Y,$H255,TRUE,_xll.ohTrigger(RecalcTrigger,Trigger1Y)),NA())</f>
        <v>2.1070874513649338E-3</v>
      </c>
      <c r="N255" s="185">
        <f>IFERROR(_xll.qlIndexFixing(ONIndex1M,I255,TRUE,_xll.ohTrigger(RecalcTrigger,Trigger1M)),NA())</f>
        <v>-1.4542058431432636E-3</v>
      </c>
      <c r="O255" s="44">
        <f>IFERROR(_xll.qlIndexFixing(ONIndex3M,I255,TRUE,_xll.ohTrigger(RecalcTrigger,Trigger3M)),NA())</f>
        <v>-5.2042960341225353E-4</v>
      </c>
      <c r="P255" s="44">
        <f>IFERROR(_xll.qlIndexFixing(ONIndex6M,I255,TRUE,_xll.ohTrigger(RecalcTrigger,Trigger6M)),NA())</f>
        <v>3.7329142816844296E-4</v>
      </c>
      <c r="Q255" s="186">
        <f>IFERROR(_xll.qlIndexFixing(ONIndex1Y,I255,TRUE,_xll.ohTrigger(RecalcTrigger,Trigger1Y)),NA())</f>
        <v>1.3960898312603831E-3</v>
      </c>
    </row>
    <row r="256" spans="2:17" x14ac:dyDescent="0.2">
      <c r="B256" s="39" t="s">
        <v>17</v>
      </c>
      <c r="D256" s="42">
        <f>_xll.qlCalendarAdvance(Calendar,$D255,B256,"f",FALSE)</f>
        <v>42627</v>
      </c>
      <c r="E256" s="180">
        <f>_xll.qlInterestRateIndexValueDate(IndexON,D256)</f>
        <v>42627</v>
      </c>
      <c r="F256" s="196">
        <f>IFERROR(_xll.qlIndexFixing(IndexON,D256,TRUE,_xll.ohTrigger(RecalcTrigger,TriggerON)),NA())</f>
        <v>-1.8462503474836467E-3</v>
      </c>
      <c r="H256" s="42">
        <f>_xll.qlCalendarAdvance(Calendar,$H255,B256,"f",FALSE)</f>
        <v>42627</v>
      </c>
      <c r="I256" s="180">
        <f>_xll.qlInterestRateIndexValueDate(Index1M,$H256)</f>
        <v>42629</v>
      </c>
      <c r="J256" s="185">
        <f>IFERROR(_xll.qlIndexFixing(Index1M,$H256,TRUE,_xll.ohTrigger(RecalcTrigger,Trigger1M)),NA())</f>
        <v>-1.4423299760741644E-3</v>
      </c>
      <c r="K256" s="44">
        <f>IFERROR(_xll.qlIndexFixing(Index3M,H256,TRUE,_xll.ohTrigger(RecalcTrigger,Trigger3M)),NA())</f>
        <v>-4.7992191955800219E-4</v>
      </c>
      <c r="L256" s="44">
        <f>IFERROR(_xll.qlIndexFixing(Index6M,$H256,TRUE,_xll.ohTrigger(RecalcTrigger,Trigger6M)),NA())</f>
        <v>4.8368019516073518E-4</v>
      </c>
      <c r="M256" s="186">
        <f>IFERROR(_xll.qlIndexFixing(Index1Y,$H256,TRUE,_xll.ohTrigger(RecalcTrigger,Trigger1Y)),NA())</f>
        <v>2.1146187332952071E-3</v>
      </c>
      <c r="N256" s="185">
        <f>IFERROR(_xll.qlIndexFixing(ONIndex1M,I256,TRUE,_xll.ohTrigger(RecalcTrigger,Trigger1M)),NA())</f>
        <v>-1.4535557551997869E-3</v>
      </c>
      <c r="O256" s="44">
        <f>IFERROR(_xll.qlIndexFixing(ONIndex3M,I256,TRUE,_xll.ohTrigger(RecalcTrigger,Trigger3M)),NA())</f>
        <v>-5.1954269494558503E-4</v>
      </c>
      <c r="P256" s="44">
        <f>IFERROR(_xll.qlIndexFixing(ONIndex6M,I256,TRUE,_xll.ohTrigger(RecalcTrigger,Trigger6M)),NA())</f>
        <v>3.7424449259582104E-4</v>
      </c>
      <c r="Q256" s="186">
        <f>IFERROR(_xll.qlIndexFixing(ONIndex1Y,I256,TRUE,_xll.ohTrigger(RecalcTrigger,Trigger1Y)),NA())</f>
        <v>1.395268058770327E-3</v>
      </c>
    </row>
    <row r="257" spans="2:17" x14ac:dyDescent="0.2">
      <c r="B257" s="39" t="s">
        <v>17</v>
      </c>
      <c r="D257" s="42">
        <f>_xll.qlCalendarAdvance(Calendar,$D256,B257,"f",FALSE)</f>
        <v>42628</v>
      </c>
      <c r="E257" s="180">
        <f>_xll.qlInterestRateIndexValueDate(IndexON,D257)</f>
        <v>42628</v>
      </c>
      <c r="F257" s="196">
        <f>IFERROR(_xll.qlIndexFixing(IndexON,D257,TRUE,_xll.ohTrigger(RecalcTrigger,TriggerON)),NA())</f>
        <v>-1.8464097407822067E-3</v>
      </c>
      <c r="H257" s="42">
        <f>_xll.qlCalendarAdvance(Calendar,$H256,B257,"f",FALSE)</f>
        <v>42628</v>
      </c>
      <c r="I257" s="180">
        <f>_xll.qlInterestRateIndexValueDate(Index1M,$H257)</f>
        <v>42632</v>
      </c>
      <c r="J257" s="185">
        <f>IFERROR(_xll.qlIndexFixing(Index1M,$H257,TRUE,_xll.ohTrigger(RecalcTrigger,Trigger1M)),NA())</f>
        <v>-1.4397872964186931E-3</v>
      </c>
      <c r="K257" s="44">
        <f>IFERROR(_xll.qlIndexFixing(Index3M,H257,TRUE,_xll.ohTrigger(RecalcTrigger,Trigger3M)),NA())</f>
        <v>-4.7697299336333889E-4</v>
      </c>
      <c r="L257" s="44">
        <f>IFERROR(_xll.qlIndexFixing(Index6M,$H257,TRUE,_xll.ohTrigger(RecalcTrigger,Trigger6M)),NA())</f>
        <v>4.9245955417949233E-4</v>
      </c>
      <c r="M257" s="186">
        <f>IFERROR(_xll.qlIndexFixing(Index1Y,$H257,TRUE,_xll.ohTrigger(RecalcTrigger,Trigger1Y)),NA())</f>
        <v>2.1223870774353159E-3</v>
      </c>
      <c r="N257" s="185">
        <f>IFERROR(_xll.qlIndexFixing(ONIndex1M,I257,TRUE,_xll.ohTrigger(RecalcTrigger,Trigger1M)),NA())</f>
        <v>-1.4528477331188228E-3</v>
      </c>
      <c r="O257" s="44">
        <f>IFERROR(_xll.qlIndexFixing(ONIndex3M,I257,TRUE,_xll.ohTrigger(RecalcTrigger,Trigger3M)),NA())</f>
        <v>-5.1865190726196886E-4</v>
      </c>
      <c r="P257" s="44">
        <f>IFERROR(_xll.qlIndexFixing(ONIndex6M,I257,TRUE,_xll.ohTrigger(RecalcTrigger,Trigger6M)),NA())</f>
        <v>3.7498287523085594E-4</v>
      </c>
      <c r="Q257" s="186">
        <f>IFERROR(_xll.qlIndexFixing(ONIndex1Y,I257,TRUE,_xll.ohTrigger(RecalcTrigger,Trigger1Y)),NA())</f>
        <v>1.3944359710915677E-3</v>
      </c>
    </row>
    <row r="258" spans="2:17" x14ac:dyDescent="0.2">
      <c r="B258" s="39" t="s">
        <v>17</v>
      </c>
      <c r="D258" s="42">
        <f>_xll.qlCalendarAdvance(Calendar,$D257,B258,"f",FALSE)</f>
        <v>42629</v>
      </c>
      <c r="E258" s="180">
        <f>_xll.qlInterestRateIndexValueDate(IndexON,D258)</f>
        <v>42629</v>
      </c>
      <c r="F258" s="196">
        <f>IFERROR(_xll.qlIndexFixing(IndexON,D258,TRUE,_xll.ohTrigger(RecalcTrigger,TriggerON)),NA())</f>
        <v>-1.8466129783023533E-3</v>
      </c>
      <c r="H258" s="42">
        <f>_xll.qlCalendarAdvance(Calendar,$H257,B258,"f",FALSE)</f>
        <v>42629</v>
      </c>
      <c r="I258" s="180">
        <f>_xll.qlInterestRateIndexValueDate(Index1M,$H258)</f>
        <v>42633</v>
      </c>
      <c r="J258" s="185">
        <f>IFERROR(_xll.qlIndexFixing(Index1M,$H258,TRUE,_xll.ohTrigger(RecalcTrigger,Trigger1M)),NA())</f>
        <v>-1.4387011458212307E-3</v>
      </c>
      <c r="K258" s="44">
        <f>IFERROR(_xll.qlIndexFixing(Index3M,H258,TRUE,_xll.ohTrigger(RecalcTrigger,Trigger3M)),NA())</f>
        <v>-4.7598716261487586E-4</v>
      </c>
      <c r="L258" s="44">
        <f>IFERROR(_xll.qlIndexFixing(Index6M,$H258,TRUE,_xll.ohTrigger(RecalcTrigger,Trigger6M)),NA())</f>
        <v>4.9311743029243726E-4</v>
      </c>
      <c r="M258" s="186">
        <f>IFERROR(_xll.qlIndexFixing(Index1Y,$H258,TRUE,_xll.ohTrigger(RecalcTrigger,Trigger1Y)),NA())</f>
        <v>2.1262678120798546E-3</v>
      </c>
      <c r="N258" s="185">
        <f>IFERROR(_xll.qlIndexFixing(ONIndex1M,I258,TRUE,_xll.ohTrigger(RecalcTrigger,Trigger1M)),NA())</f>
        <v>-1.4520813034391011E-3</v>
      </c>
      <c r="O258" s="44">
        <f>IFERROR(_xll.qlIndexFixing(ONIndex3M,I258,TRUE,_xll.ohTrigger(RecalcTrigger,Trigger3M)),NA())</f>
        <v>-5.1775729643654955E-4</v>
      </c>
      <c r="P258" s="44">
        <f>IFERROR(_xll.qlIndexFixing(ONIndex6M,I258,TRUE,_xll.ohTrigger(RecalcTrigger,Trigger6M)),NA())</f>
        <v>3.7550657599361159E-4</v>
      </c>
      <c r="Q258" s="186">
        <f>IFERROR(_xll.qlIndexFixing(ONIndex1Y,I258,TRUE,_xll.ohTrigger(RecalcTrigger,Trigger1Y)),NA())</f>
        <v>1.3935934768571911E-3</v>
      </c>
    </row>
    <row r="259" spans="2:17" x14ac:dyDescent="0.2">
      <c r="B259" s="39" t="s">
        <v>17</v>
      </c>
      <c r="D259" s="42">
        <f>_xll.qlCalendarAdvance(Calendar,$D258,B259,"f",FALSE)</f>
        <v>42632</v>
      </c>
      <c r="E259" s="180">
        <f>_xll.qlInterestRateIndexValueDate(IndexON,D259)</f>
        <v>42632</v>
      </c>
      <c r="F259" s="196">
        <f>IFERROR(_xll.qlIndexFixing(IndexON,D259,TRUE,_xll.ohTrigger(RecalcTrigger,TriggerON)),NA())</f>
        <v>-1.8467278433265122E-3</v>
      </c>
      <c r="H259" s="42">
        <f>_xll.qlCalendarAdvance(Calendar,$H258,B259,"f",FALSE)</f>
        <v>42632</v>
      </c>
      <c r="I259" s="180">
        <f>_xll.qlInterestRateIndexValueDate(Index1M,$H259)</f>
        <v>42634</v>
      </c>
      <c r="J259" s="185">
        <f>IFERROR(_xll.qlIndexFixing(Index1M,$H259,TRUE,_xll.ohTrigger(RecalcTrigger,Trigger1M)),NA())</f>
        <v>-1.4375925606295858E-3</v>
      </c>
      <c r="K259" s="44">
        <f>IFERROR(_xll.qlIndexFixing(Index3M,H259,TRUE,_xll.ohTrigger(RecalcTrigger,Trigger3M)),NA())</f>
        <v>-4.7499999848246011E-4</v>
      </c>
      <c r="L259" s="44">
        <f>IFERROR(_xll.qlIndexFixing(Index6M,$H259,TRUE,_xll.ohTrigger(RecalcTrigger,Trigger6M)),NA())</f>
        <v>4.9554736551475577E-4</v>
      </c>
      <c r="M259" s="186">
        <f>IFERROR(_xll.qlIndexFixing(Index1Y,$H259,TRUE,_xll.ohTrigger(RecalcTrigger,Trigger1Y)),NA())</f>
        <v>2.1301703307098582E-3</v>
      </c>
      <c r="N259" s="185">
        <f>IFERROR(_xll.qlIndexFixing(ONIndex1M,I259,TRUE,_xll.ohTrigger(RecalcTrigger,Trigger1M)),NA())</f>
        <v>-1.4503455400394216E-3</v>
      </c>
      <c r="O259" s="44">
        <f>IFERROR(_xll.qlIndexFixing(ONIndex3M,I259,TRUE,_xll.ohTrigger(RecalcTrigger,Trigger3M)),NA())</f>
        <v>-5.1595487550404329E-4</v>
      </c>
      <c r="P259" s="44">
        <f>IFERROR(_xll.qlIndexFixing(ONIndex6M,I259,TRUE,_xll.ohTrigger(RecalcTrigger,Trigger6M)),NA())</f>
        <v>3.7583876387081716E-4</v>
      </c>
      <c r="Q259" s="186">
        <f>IFERROR(_xll.qlIndexFixing(ONIndex1Y,I259,TRUE,_xll.ohTrigger(RecalcTrigger,Trigger1Y)),NA())</f>
        <v>1.3918787248101694E-3</v>
      </c>
    </row>
    <row r="260" spans="2:17" x14ac:dyDescent="0.2">
      <c r="B260" s="39" t="s">
        <v>17</v>
      </c>
      <c r="D260" s="42">
        <f>_xll.qlCalendarAdvance(Calendar,$D259,B260,"f",FALSE)</f>
        <v>42633</v>
      </c>
      <c r="E260" s="180">
        <f>_xll.qlInterestRateIndexValueDate(IndexON,D260)</f>
        <v>42633</v>
      </c>
      <c r="F260" s="196">
        <f>IFERROR(_xll.qlIndexFixing(IndexON,D260,TRUE,_xll.ohTrigger(RecalcTrigger,TriggerON)),NA())</f>
        <v>-1.8467262617116731E-3</v>
      </c>
      <c r="H260" s="42">
        <f>_xll.qlCalendarAdvance(Calendar,$H259,B260,"f",FALSE)</f>
        <v>42633</v>
      </c>
      <c r="I260" s="180">
        <f>_xll.qlInterestRateIndexValueDate(Index1M,$H260)</f>
        <v>42635</v>
      </c>
      <c r="J260" s="185">
        <f>IFERROR(_xll.qlIndexFixing(Index1M,$H260,TRUE,_xll.ohTrigger(RecalcTrigger,Trigger1M)),NA())</f>
        <v>-1.4352313739424138E-3</v>
      </c>
      <c r="K260" s="44">
        <f>IFERROR(_xll.qlIndexFixing(Index3M,H260,TRUE,_xll.ohTrigger(RecalcTrigger,Trigger3M)),NA())</f>
        <v>-4.740122146861637E-4</v>
      </c>
      <c r="L260" s="44">
        <f>IFERROR(_xll.qlIndexFixing(Index6M,$H260,TRUE,_xll.ohTrigger(RecalcTrigger,Trigger6M)),NA())</f>
        <v>4.9800616833444757E-4</v>
      </c>
      <c r="M260" s="186">
        <f>IFERROR(_xll.qlIndexFixing(Index1Y,$H260,TRUE,_xll.ohTrigger(RecalcTrigger,Trigger1Y)),NA())</f>
        <v>2.1340943567222572E-3</v>
      </c>
      <c r="N260" s="185">
        <f>IFERROR(_xll.qlIndexFixing(ONIndex1M,I260,TRUE,_xll.ohTrigger(RecalcTrigger,Trigger1M)),NA())</f>
        <v>-1.4484298622097214E-3</v>
      </c>
      <c r="O260" s="44">
        <f>IFERROR(_xll.qlIndexFixing(ONIndex3M,I260,TRUE,_xll.ohTrigger(RecalcTrigger,Trigger3M)),NA())</f>
        <v>-5.14141756369213E-4</v>
      </c>
      <c r="P260" s="44">
        <f>IFERROR(_xll.qlIndexFixing(ONIndex6M,I260,TRUE,_xll.ohTrigger(RecalcTrigger,Trigger6M)),NA())</f>
        <v>3.7549031675965239E-4</v>
      </c>
      <c r="Q260" s="186">
        <f>IFERROR(_xll.qlIndexFixing(ONIndex1Y,I260,TRUE,_xll.ohTrigger(RecalcTrigger,Trigger1Y)),NA())</f>
        <v>1.3903599908182684E-3</v>
      </c>
    </row>
    <row r="261" spans="2:17" x14ac:dyDescent="0.2">
      <c r="B261" s="39" t="s">
        <v>17</v>
      </c>
      <c r="D261" s="42">
        <f>_xll.qlCalendarAdvance(Calendar,$D260,B261,"f",FALSE)</f>
        <v>42634</v>
      </c>
      <c r="E261" s="180">
        <f>_xll.qlInterestRateIndexValueDate(IndexON,D261)</f>
        <v>42634</v>
      </c>
      <c r="F261" s="196">
        <f>IFERROR(_xll.qlIndexFixing(IndexON,D261,TRUE,_xll.ohTrigger(RecalcTrigger,TriggerON)),NA())</f>
        <v>-1.8466917412451878E-3</v>
      </c>
      <c r="H261" s="42">
        <f>_xll.qlCalendarAdvance(Calendar,$H260,B261,"f",FALSE)</f>
        <v>42634</v>
      </c>
      <c r="I261" s="180">
        <f>_xll.qlInterestRateIndexValueDate(Index1M,$H261)</f>
        <v>42636</v>
      </c>
      <c r="J261" s="185">
        <f>IFERROR(_xll.qlIndexFixing(Index1M,$H261,TRUE,_xll.ohTrigger(RecalcTrigger,Trigger1M)),NA())</f>
        <v>-1.4346936147515269E-3</v>
      </c>
      <c r="K261" s="44">
        <f>IFERROR(_xll.qlIndexFixing(Index3M,H261,TRUE,_xll.ohTrigger(RecalcTrigger,Trigger3M)),NA())</f>
        <v>-4.7302433766817321E-4</v>
      </c>
      <c r="L261" s="44">
        <f>IFERROR(_xll.qlIndexFixing(Index6M,$H261,TRUE,_xll.ohTrigger(RecalcTrigger,Trigger6M)),NA())</f>
        <v>5.0049414726671497E-4</v>
      </c>
      <c r="M261" s="186">
        <f>IFERROR(_xll.qlIndexFixing(Index1Y,$H261,TRUE,_xll.ohTrigger(RecalcTrigger,Trigger1Y)),NA())</f>
        <v>2.1419019414376222E-3</v>
      </c>
      <c r="N261" s="185">
        <f>IFERROR(_xll.qlIndexFixing(ONIndex1M,I261,TRUE,_xll.ohTrigger(RecalcTrigger,Trigger1M)),NA())</f>
        <v>-1.4474114303508756E-3</v>
      </c>
      <c r="O261" s="44">
        <f>IFERROR(_xll.qlIndexFixing(ONIndex3M,I261,TRUE,_xll.ohTrigger(RecalcTrigger,Trigger3M)),NA())</f>
        <v>-5.132288797948803E-4</v>
      </c>
      <c r="P261" s="44">
        <f>IFERROR(_xll.qlIndexFixing(ONIndex6M,I261,TRUE,_xll.ohTrigger(RecalcTrigger,Trigger6M)),NA())</f>
        <v>3.7515514351049717E-4</v>
      </c>
      <c r="Q261" s="186">
        <f>IFERROR(_xll.qlIndexFixing(ONIndex1Y,I261,TRUE,_xll.ohTrigger(RecalcTrigger,Trigger1Y)),NA())</f>
        <v>1.3903274606796856E-3</v>
      </c>
    </row>
    <row r="262" spans="2:17" x14ac:dyDescent="0.2">
      <c r="B262" s="39" t="s">
        <v>17</v>
      </c>
      <c r="D262" s="42">
        <f>_xll.qlCalendarAdvance(Calendar,$D261,B262,"f",FALSE)</f>
        <v>42635</v>
      </c>
      <c r="E262" s="180">
        <f>_xll.qlInterestRateIndexValueDate(IndexON,D262)</f>
        <v>42635</v>
      </c>
      <c r="F262" s="196">
        <f>IFERROR(_xll.qlIndexFixing(IndexON,D262,TRUE,_xll.ohTrigger(RecalcTrigger,TriggerON)),NA())</f>
        <v>-1.8466240342851492E-3</v>
      </c>
      <c r="H262" s="42">
        <f>_xll.qlCalendarAdvance(Calendar,$H261,B262,"f",FALSE)</f>
        <v>42635</v>
      </c>
      <c r="I262" s="180">
        <f>_xll.qlInterestRateIndexValueDate(Index1M,$H262)</f>
        <v>42639</v>
      </c>
      <c r="J262" s="185">
        <f>IFERROR(_xll.qlIndexFixing(Index1M,$H262,TRUE,_xll.ohTrigger(RecalcTrigger,Trigger1M)),NA())</f>
        <v>-1.431766330797668E-3</v>
      </c>
      <c r="K262" s="44">
        <f>IFERROR(_xll.qlIndexFixing(Index3M,H262,TRUE,_xll.ohTrigger(RecalcTrigger,Trigger3M)),NA())</f>
        <v>-4.6955661083587124E-4</v>
      </c>
      <c r="L262" s="44">
        <f>IFERROR(_xll.qlIndexFixing(Index6M,$H262,TRUE,_xll.ohTrigger(RecalcTrigger,Trigger6M)),NA())</f>
        <v>5.0999999981215345E-4</v>
      </c>
      <c r="M262" s="186">
        <f>IFERROR(_xll.qlIndexFixing(Index1Y,$H262,TRUE,_xll.ohTrigger(RecalcTrigger,Trigger1Y)),NA())</f>
        <v>2.1499999999033243E-3</v>
      </c>
      <c r="N262" s="185">
        <f>IFERROR(_xll.qlIndexFixing(ONIndex1M,I262,TRUE,_xll.ohTrigger(RecalcTrigger,Trigger1M)),NA())</f>
        <v>-1.4463793571639627E-3</v>
      </c>
      <c r="O262" s="44">
        <f>IFERROR(_xll.qlIndexFixing(ONIndex3M,I262,TRUE,_xll.ohTrigger(RecalcTrigger,Trigger3M)),NA())</f>
        <v>-5.1231252000683014E-4</v>
      </c>
      <c r="P262" s="44">
        <f>IFERROR(_xll.qlIndexFixing(ONIndex6M,I262,TRUE,_xll.ohTrigger(RecalcTrigger,Trigger6M)),NA())</f>
        <v>3.7481982357867594E-4</v>
      </c>
      <c r="Q262" s="186">
        <f>IFERROR(_xll.qlIndexFixing(ONIndex1Y,I262,TRUE,_xll.ohTrigger(RecalcTrigger,Trigger1Y)),NA())</f>
        <v>1.3908564508913202E-3</v>
      </c>
    </row>
    <row r="263" spans="2:17" x14ac:dyDescent="0.2">
      <c r="B263" s="39" t="s">
        <v>17</v>
      </c>
      <c r="D263" s="42">
        <f>_xll.qlCalendarAdvance(Calendar,$D262,B263,"f",FALSE)</f>
        <v>42636</v>
      </c>
      <c r="E263" s="180">
        <f>_xll.qlInterestRateIndexValueDate(IndexON,D263)</f>
        <v>42636</v>
      </c>
      <c r="F263" s="196">
        <f>IFERROR(_xll.qlIndexFixing(IndexON,D263,TRUE,_xll.ohTrigger(RecalcTrigger,TriggerON)),NA())</f>
        <v>-1.8463672890334237E-3</v>
      </c>
      <c r="H263" s="42">
        <f>_xll.qlCalendarAdvance(Calendar,$H262,B263,"f",FALSE)</f>
        <v>42636</v>
      </c>
      <c r="I263" s="180">
        <f>_xll.qlInterestRateIndexValueDate(Index1M,$H263)</f>
        <v>42640</v>
      </c>
      <c r="J263" s="185">
        <f>IFERROR(_xll.qlIndexFixing(Index1M,$H263,TRUE,_xll.ohTrigger(RecalcTrigger,Trigger1M)),NA())</f>
        <v>-1.430555043741677E-3</v>
      </c>
      <c r="K263" s="44">
        <f>IFERROR(_xll.qlIndexFixing(Index3M,H263,TRUE,_xll.ohTrigger(RecalcTrigger,Trigger3M)),NA())</f>
        <v>-4.6906733409062218E-4</v>
      </c>
      <c r="L263" s="44">
        <f>IFERROR(_xll.qlIndexFixing(Index6M,$H263,TRUE,_xll.ohTrigger(RecalcTrigger,Trigger6M)),NA())</f>
        <v>5.1074261451327068E-4</v>
      </c>
      <c r="M263" s="186">
        <f>IFERROR(_xll.qlIndexFixing(Index1Y,$H263,TRUE,_xll.ohTrigger(RecalcTrigger,Trigger1Y)),NA())</f>
        <v>2.1540270870330624E-3</v>
      </c>
      <c r="N263" s="185">
        <f>IFERROR(_xll.qlIndexFixing(ONIndex1M,I263,TRUE,_xll.ohTrigger(RecalcTrigger,Trigger1M)),NA())</f>
        <v>-1.4453336781405923E-3</v>
      </c>
      <c r="O263" s="44">
        <f>IFERROR(_xll.qlIndexFixing(ONIndex3M,I263,TRUE,_xll.ohTrigger(RecalcTrigger,Trigger3M)),NA())</f>
        <v>-5.1139273339995128E-4</v>
      </c>
      <c r="P263" s="44">
        <f>IFERROR(_xll.qlIndexFixing(ONIndex6M,I263,TRUE,_xll.ohTrigger(RecalcTrigger,Trigger6M)),NA())</f>
        <v>3.744843565645084E-4</v>
      </c>
      <c r="Q263" s="186">
        <f>IFERROR(_xll.qlIndexFixing(ONIndex1Y,I263,TRUE,_xll.ohTrigger(RecalcTrigger,Trigger1Y)),NA())</f>
        <v>1.3919529669692565E-3</v>
      </c>
    </row>
    <row r="264" spans="2:17" x14ac:dyDescent="0.2">
      <c r="B264" s="39" t="s">
        <v>17</v>
      </c>
      <c r="D264" s="42">
        <f>_xll.qlCalendarAdvance(Calendar,$D263,B264,"f",FALSE)</f>
        <v>42639</v>
      </c>
      <c r="E264" s="180">
        <f>_xll.qlInterestRateIndexValueDate(IndexON,D264)</f>
        <v>42639</v>
      </c>
      <c r="F264" s="196">
        <f>IFERROR(_xll.qlIndexFixing(IndexON,D264,TRUE,_xll.ohTrigger(RecalcTrigger,TriggerON)),NA())</f>
        <v>-1.8460163823164066E-3</v>
      </c>
      <c r="H264" s="42">
        <f>_xll.qlCalendarAdvance(Calendar,$H263,B264,"f",FALSE)</f>
        <v>42639</v>
      </c>
      <c r="I264" s="180">
        <f>_xll.qlInterestRateIndexValueDate(Index1M,$H264)</f>
        <v>42641</v>
      </c>
      <c r="J264" s="185">
        <f>IFERROR(_xll.qlIndexFixing(Index1M,$H264,TRUE,_xll.ohTrigger(RecalcTrigger,Trigger1M)),NA())</f>
        <v>-1.4293306314900889E-3</v>
      </c>
      <c r="K264" s="44">
        <f>IFERROR(_xll.qlIndexFixing(Index3M,H264,TRUE,_xll.ohTrigger(RecalcTrigger,Trigger3M)),NA())</f>
        <v>-4.6807554627215699E-4</v>
      </c>
      <c r="L264" s="44">
        <f>IFERROR(_xll.qlIndexFixing(Index6M,$H264,TRUE,_xll.ohTrigger(RecalcTrigger,Trigger6M)),NA())</f>
        <v>5.1337809830513551E-4</v>
      </c>
      <c r="M264" s="186">
        <f>IFERROR(_xll.qlIndexFixing(Index1Y,$H264,TRUE,_xll.ohTrigger(RecalcTrigger,Trigger1Y)),NA())</f>
        <v>2.1580723002041806E-3</v>
      </c>
      <c r="N264" s="185">
        <f>IFERROR(_xll.qlIndexFixing(ONIndex1M,I264,TRUE,_xll.ohTrigger(RecalcTrigger,Trigger1M)),NA())</f>
        <v>-1.443191359511431E-3</v>
      </c>
      <c r="O264" s="44">
        <f>IFERROR(_xll.qlIndexFixing(ONIndex3M,I264,TRUE,_xll.ohTrigger(RecalcTrigger,Trigger3M)),NA())</f>
        <v>-5.0954129891422895E-4</v>
      </c>
      <c r="P264" s="44">
        <f>IFERROR(_xll.qlIndexFixing(ONIndex6M,I264,TRUE,_xll.ohTrigger(RecalcTrigger,Trigger6M)),NA())</f>
        <v>3.7381332176344984E-4</v>
      </c>
      <c r="Q264" s="186">
        <f>IFERROR(_xll.qlIndexFixing(ONIndex1Y,I264,TRUE,_xll.ohTrigger(RecalcTrigger,Trigger1Y)),NA())</f>
        <v>1.3960731939821613E-3</v>
      </c>
    </row>
    <row r="265" spans="2:17" x14ac:dyDescent="0.2">
      <c r="B265" s="39" t="s">
        <v>17</v>
      </c>
      <c r="D265" s="42">
        <f>_xll.qlCalendarAdvance(Calendar,$D264,B265,"f",FALSE)</f>
        <v>42640</v>
      </c>
      <c r="E265" s="180">
        <f>_xll.qlInterestRateIndexValueDate(IndexON,D265)</f>
        <v>42640</v>
      </c>
      <c r="F265" s="196">
        <f>IFERROR(_xll.qlIndexFixing(IndexON,D265,TRUE,_xll.ohTrigger(RecalcTrigger,TriggerON)),NA())</f>
        <v>-1.8457790238235461E-3</v>
      </c>
      <c r="H265" s="42">
        <f>_xll.qlCalendarAdvance(Calendar,$H264,B265,"f",FALSE)</f>
        <v>42640</v>
      </c>
      <c r="I265" s="180">
        <f>_xll.qlInterestRateIndexValueDate(Index1M,$H265)</f>
        <v>42642</v>
      </c>
      <c r="J265" s="185">
        <f>IFERROR(_xll.qlIndexFixing(Index1M,$H265,TRUE,_xll.ohTrigger(RecalcTrigger,Trigger1M)),NA())</f>
        <v>-1.426769655695076E-3</v>
      </c>
      <c r="K265" s="44">
        <f>IFERROR(_xll.qlIndexFixing(Index3M,H265,TRUE,_xll.ohTrigger(RecalcTrigger,Trigger3M)),NA())</f>
        <v>-4.6708226957258551E-4</v>
      </c>
      <c r="L265" s="44">
        <f>IFERROR(_xll.qlIndexFixing(Index6M,$H265,TRUE,_xll.ohTrigger(RecalcTrigger,Trigger6M)),NA())</f>
        <v>5.1604118714717988E-4</v>
      </c>
      <c r="M265" s="186">
        <f>IFERROR(_xll.qlIndexFixing(Index1Y,$H265,TRUE,_xll.ohTrigger(RecalcTrigger,Trigger1Y)),NA())</f>
        <v>2.1621341240088249E-3</v>
      </c>
      <c r="N265" s="185">
        <f>IFERROR(_xll.qlIndexFixing(ONIndex1M,I265,TRUE,_xll.ohTrigger(RecalcTrigger,Trigger1M)),NA())</f>
        <v>-1.4410156143540576E-3</v>
      </c>
      <c r="O265" s="44">
        <f>IFERROR(_xll.qlIndexFixing(ONIndex3M,I265,TRUE,_xll.ohTrigger(RecalcTrigger,Trigger3M)),NA())</f>
        <v>-5.0768045015914254E-4</v>
      </c>
      <c r="P265" s="44">
        <f>IFERROR(_xll.qlIndexFixing(ONIndex6M,I265,TRUE,_xll.ohTrigger(RecalcTrigger,Trigger6M)),NA())</f>
        <v>3.7314102128149784E-4</v>
      </c>
      <c r="Q265" s="186">
        <f>IFERROR(_xll.qlIndexFixing(ONIndex1Y,I265,TRUE,_xll.ohTrigger(RecalcTrigger,Trigger1Y)),NA())</f>
        <v>1.4021344018644299E-3</v>
      </c>
    </row>
    <row r="266" spans="2:17" x14ac:dyDescent="0.2">
      <c r="B266" s="39" t="s">
        <v>17</v>
      </c>
      <c r="D266" s="42">
        <f>_xll.qlCalendarAdvance(Calendar,$D265,B266,"f",FALSE)</f>
        <v>42641</v>
      </c>
      <c r="E266" s="180">
        <f>_xll.qlInterestRateIndexValueDate(IndexON,D266)</f>
        <v>42641</v>
      </c>
      <c r="F266" s="196">
        <f>IFERROR(_xll.qlIndexFixing(IndexON,D266,TRUE,_xll.ohTrigger(RecalcTrigger,TriggerON)),NA())</f>
        <v>-1.8455069915068734E-3</v>
      </c>
      <c r="H266" s="42">
        <f>_xll.qlCalendarAdvance(Calendar,$H265,B266,"f",FALSE)</f>
        <v>42641</v>
      </c>
      <c r="I266" s="180">
        <f>_xll.qlInterestRateIndexValueDate(Index1M,$H266)</f>
        <v>42643</v>
      </c>
      <c r="J266" s="185">
        <f>IFERROR(_xll.qlIndexFixing(Index1M,$H266,TRUE,_xll.ohTrigger(RecalcTrigger,Trigger1M)),NA())</f>
        <v>-1.4261765420966394E-3</v>
      </c>
      <c r="K266" s="44">
        <f>IFERROR(_xll.qlIndexFixing(Index3M,H266,TRUE,_xll.ohTrigger(RecalcTrigger,Trigger3M)),NA())</f>
        <v>-4.6608726249102247E-4</v>
      </c>
      <c r="L266" s="44">
        <f>IFERROR(_xll.qlIndexFixing(Index6M,$H266,TRUE,_xll.ohTrigger(RecalcTrigger,Trigger6M)),NA())</f>
        <v>5.2063683614169179E-4</v>
      </c>
      <c r="M266" s="186">
        <f>IFERROR(_xll.qlIndexFixing(Index1Y,$H266,TRUE,_xll.ohTrigger(RecalcTrigger,Trigger1Y)),NA())</f>
        <v>2.1642416381900983E-3</v>
      </c>
      <c r="N266" s="185">
        <f>IFERROR(_xll.qlIndexFixing(ONIndex1M,I266,TRUE,_xll.ohTrigger(RecalcTrigger,Trigger1M)),NA())</f>
        <v>-1.4399024388023207E-3</v>
      </c>
      <c r="O266" s="44">
        <f>IFERROR(_xll.qlIndexFixing(ONIndex3M,I266,TRUE,_xll.ohTrigger(RecalcTrigger,Trigger3M)),NA())</f>
        <v>-5.0674437801934147E-4</v>
      </c>
      <c r="P266" s="44">
        <f>IFERROR(_xll.qlIndexFixing(ONIndex6M,I266,TRUE,_xll.ohTrigger(RecalcTrigger,Trigger6M)),NA())</f>
        <v>3.7280482053425601E-4</v>
      </c>
      <c r="Q266" s="186">
        <f>IFERROR(_xll.qlIndexFixing(ONIndex1Y,I266,TRUE,_xll.ohTrigger(RecalcTrigger,Trigger1Y)),NA())</f>
        <v>1.4061586311342467E-3</v>
      </c>
    </row>
    <row r="267" spans="2:17" x14ac:dyDescent="0.2">
      <c r="B267" s="39" t="s">
        <v>17</v>
      </c>
      <c r="D267" s="42">
        <f>_xll.qlCalendarAdvance(Calendar,$D266,B267,"f",FALSE)</f>
        <v>42642</v>
      </c>
      <c r="E267" s="180">
        <f>_xll.qlInterestRateIndexValueDate(IndexON,D267)</f>
        <v>42642</v>
      </c>
      <c r="F267" s="196">
        <f>IFERROR(_xll.qlIndexFixing(IndexON,D267,TRUE,_xll.ohTrigger(RecalcTrigger,TriggerON)),NA())</f>
        <v>-1.8452000372448651E-3</v>
      </c>
      <c r="H267" s="42">
        <f>_xll.qlCalendarAdvance(Calendar,$H266,B267,"f",FALSE)</f>
        <v>42642</v>
      </c>
      <c r="I267" s="180">
        <f>_xll.qlInterestRateIndexValueDate(Index1M,$H267)</f>
        <v>42646</v>
      </c>
      <c r="J267" s="185">
        <f>IFERROR(_xll.qlIndexFixing(Index1M,$H267,TRUE,_xll.ohTrigger(RecalcTrigger,Trigger1M)),NA())</f>
        <v>-1.4223277540470838E-3</v>
      </c>
      <c r="K267" s="44">
        <f>IFERROR(_xll.qlIndexFixing(Index3M,H267,TRUE,_xll.ohTrigger(RecalcTrigger,Trigger3M)),NA())</f>
        <v>-4.3636550177294104E-4</v>
      </c>
      <c r="L267" s="44">
        <f>IFERROR(_xll.qlIndexFixing(Index6M,$H267,TRUE,_xll.ohTrigger(RecalcTrigger,Trigger6M)),NA())</f>
        <v>5.2887097569650403E-4</v>
      </c>
      <c r="M267" s="186">
        <f>IFERROR(_xll.qlIndexFixing(Index1Y,$H267,TRUE,_xll.ohTrigger(RecalcTrigger,Trigger1Y)),NA())</f>
        <v>2.1785166364114822E-3</v>
      </c>
      <c r="N267" s="185">
        <f>IFERROR(_xll.qlIndexFixing(ONIndex1M,I267,TRUE,_xll.ohTrigger(RecalcTrigger,Trigger1M)),NA())</f>
        <v>-1.4387758706035925E-3</v>
      </c>
      <c r="O267" s="44">
        <f>IFERROR(_xll.qlIndexFixing(ONIndex3M,I267,TRUE,_xll.ohTrigger(RecalcTrigger,Trigger3M)),NA())</f>
        <v>-5.0580521862908512E-4</v>
      </c>
      <c r="P267" s="44">
        <f>IFERROR(_xll.qlIndexFixing(ONIndex6M,I267,TRUE,_xll.ohTrigger(RecalcTrigger,Trigger6M)),NA())</f>
        <v>3.7246847294447605E-4</v>
      </c>
      <c r="Q267" s="186">
        <f>IFERROR(_xll.qlIndexFixing(ONIndex1Y,I267,TRUE,_xll.ohTrigger(RecalcTrigger,Trigger1Y)),NA())</f>
        <v>1.4107864197665521E-3</v>
      </c>
    </row>
    <row r="268" spans="2:17" x14ac:dyDescent="0.2">
      <c r="B268" s="39" t="s">
        <v>17</v>
      </c>
      <c r="D268" s="42">
        <f>_xll.qlCalendarAdvance(Calendar,$D267,B268,"f",FALSE)</f>
        <v>42643</v>
      </c>
      <c r="E268" s="180">
        <f>_xll.qlInterestRateIndexValueDate(IndexON,D268)</f>
        <v>42643</v>
      </c>
      <c r="F268" s="196">
        <f>IFERROR(_xll.qlIndexFixing(IndexON,D268,TRUE,_xll.ohTrigger(RecalcTrigger,TriggerON)),NA())</f>
        <v>-1.8444590328936528E-3</v>
      </c>
      <c r="H268" s="42">
        <f>_xll.qlCalendarAdvance(Calendar,$H267,B268,"f",FALSE)</f>
        <v>42643</v>
      </c>
      <c r="I268" s="180">
        <f>_xll.qlInterestRateIndexValueDate(Index1M,$H268)</f>
        <v>42647</v>
      </c>
      <c r="J268" s="185">
        <f>IFERROR(_xll.qlIndexFixing(Index1M,$H268,TRUE,_xll.ohTrigger(RecalcTrigger,Trigger1M)),NA())</f>
        <v>-1.4210189884299128E-3</v>
      </c>
      <c r="K268" s="44">
        <f>IFERROR(_xll.qlIndexFixing(Index3M,H268,TRUE,_xll.ohTrigger(RecalcTrigger,Trigger3M)),NA())</f>
        <v>-4.3535890216709873E-4</v>
      </c>
      <c r="L268" s="44">
        <f>IFERROR(_xll.qlIndexFixing(Index6M,$H268,TRUE,_xll.ohTrigger(RecalcTrigger,Trigger6M)),NA())</f>
        <v>5.3165850261568427E-4</v>
      </c>
      <c r="M268" s="186">
        <f>IFERROR(_xll.qlIndexFixing(Index1Y,$H268,TRUE,_xll.ohTrigger(RecalcTrigger,Trigger1Y)),NA())</f>
        <v>2.1826382012628664E-3</v>
      </c>
      <c r="N268" s="185">
        <f>IFERROR(_xll.qlIndexFixing(ONIndex1M,I268,TRUE,_xll.ohTrigger(RecalcTrigger,Trigger1M)),NA())</f>
        <v>-1.4376359448498022E-3</v>
      </c>
      <c r="O268" s="44">
        <f>IFERROR(_xll.qlIndexFixing(ONIndex3M,I268,TRUE,_xll.ohTrigger(RecalcTrigger,Trigger3M)),NA())</f>
        <v>-5.0486302838326225E-4</v>
      </c>
      <c r="P268" s="44">
        <f>IFERROR(_xll.qlIndexFixing(ONIndex6M,I268,TRUE,_xll.ohTrigger(RecalcTrigger,Trigger6M)),NA())</f>
        <v>3.7213197851215796E-4</v>
      </c>
      <c r="Q268" s="186">
        <f>IFERROR(_xll.qlIndexFixing(ONIndex1Y,I268,TRUE,_xll.ohTrigger(RecalcTrigger,Trigger1Y)),NA())</f>
        <v>1.4160237733573666E-3</v>
      </c>
    </row>
    <row r="269" spans="2:17" x14ac:dyDescent="0.2">
      <c r="B269" s="39" t="s">
        <v>17</v>
      </c>
      <c r="D269" s="42">
        <f>_xll.qlCalendarAdvance(Calendar,$D268,B269,"f",FALSE)</f>
        <v>42646</v>
      </c>
      <c r="E269" s="180">
        <f>_xll.qlInterestRateIndexValueDate(IndexON,D269)</f>
        <v>42646</v>
      </c>
      <c r="F269" s="196">
        <f>IFERROR(_xll.qlIndexFixing(IndexON,D269,TRUE,_xll.ohTrigger(RecalcTrigger,TriggerON)),NA())</f>
        <v>-1.8436180437886307E-3</v>
      </c>
      <c r="H269" s="42">
        <f>_xll.qlCalendarAdvance(Calendar,$H268,B269,"f",FALSE)</f>
        <v>42646</v>
      </c>
      <c r="I269" s="180">
        <f>_xll.qlInterestRateIndexValueDate(Index1M,$H269)</f>
        <v>42648</v>
      </c>
      <c r="J269" s="185">
        <f>IFERROR(_xll.qlIndexFixing(Index1M,$H269,TRUE,_xll.ohTrigger(RecalcTrigger,Trigger1M)),NA())</f>
        <v>-1.4182891259658962E-3</v>
      </c>
      <c r="K269" s="44">
        <f>IFERROR(_xll.qlIndexFixing(Index3M,H269,TRUE,_xll.ohTrigger(RecalcTrigger,Trigger3M)),NA())</f>
        <v>-4.3434907138115034E-4</v>
      </c>
      <c r="L269" s="44">
        <f>IFERROR(_xll.qlIndexFixing(Index6M,$H269,TRUE,_xll.ohTrigger(RecalcTrigger,Trigger6M)),NA())</f>
        <v>5.3446554708332116E-4</v>
      </c>
      <c r="M269" s="186">
        <f>IFERROR(_xll.qlIndexFixing(Index1Y,$H269,TRUE,_xll.ohTrigger(RecalcTrigger,Trigger1Y)),NA())</f>
        <v>2.1867669356907446E-3</v>
      </c>
      <c r="N269" s="185">
        <f>IFERROR(_xll.qlIndexFixing(ONIndex1M,I269,TRUE,_xll.ohTrigger(RecalcTrigger,Trigger1M)),NA())</f>
        <v>-1.4353060242333626E-3</v>
      </c>
      <c r="O269" s="44">
        <f>IFERROR(_xll.qlIndexFixing(ONIndex3M,I269,TRUE,_xll.ohTrigger(RecalcTrigger,Trigger3M)),NA())</f>
        <v>-5.0296812590833184E-4</v>
      </c>
      <c r="P269" s="44">
        <f>IFERROR(_xll.qlIndexFixing(ONIndex6M,I269,TRUE,_xll.ohTrigger(RecalcTrigger,Trigger6M)),NA())</f>
        <v>3.7145888373224523E-4</v>
      </c>
      <c r="Q269" s="186">
        <f>IFERROR(_xll.qlIndexFixing(ONIndex1Y,I269,TRUE,_xll.ohTrigger(RecalcTrigger,Trigger1Y)),NA())</f>
        <v>1.4285660604862471E-3</v>
      </c>
    </row>
    <row r="270" spans="2:17" x14ac:dyDescent="0.2">
      <c r="B270" s="39" t="s">
        <v>17</v>
      </c>
      <c r="D270" s="42">
        <f>_xll.qlCalendarAdvance(Calendar,$D269,B270,"f",FALSE)</f>
        <v>42647</v>
      </c>
      <c r="E270" s="180">
        <f>_xll.qlInterestRateIndexValueDate(IndexON,D270)</f>
        <v>42647</v>
      </c>
      <c r="F270" s="196">
        <f>IFERROR(_xll.qlIndexFixing(IndexON,D270,TRUE,_xll.ohTrigger(RecalcTrigger,TriggerON)),NA())</f>
        <v>-1.8431327618539939E-3</v>
      </c>
      <c r="H270" s="42">
        <f>_xll.qlCalendarAdvance(Calendar,$H269,B270,"f",FALSE)</f>
        <v>42647</v>
      </c>
      <c r="I270" s="180">
        <f>_xll.qlInterestRateIndexValueDate(Index1M,$H270)</f>
        <v>42649</v>
      </c>
      <c r="J270" s="185">
        <f>IFERROR(_xll.qlIndexFixing(Index1M,$H270,TRUE,_xll.ohTrigger(RecalcTrigger,Trigger1M)),NA())</f>
        <v>-1.417654580995048E-3</v>
      </c>
      <c r="K270" s="44">
        <f>IFERROR(_xll.qlIndexFixing(Index3M,H270,TRUE,_xll.ohTrigger(RecalcTrigger,Trigger3M)),NA())</f>
        <v>-4.3333575356062788E-4</v>
      </c>
      <c r="L270" s="44">
        <f>IFERROR(_xll.qlIndexFixing(Index6M,$H270,TRUE,_xll.ohTrigger(RecalcTrigger,Trigger6M)),NA())</f>
        <v>5.3729097549894817E-4</v>
      </c>
      <c r="M270" s="186">
        <f>IFERROR(_xll.qlIndexFixing(Index1Y,$H270,TRUE,_xll.ohTrigger(RecalcTrigger,Trigger1Y)),NA())</f>
        <v>2.1909012080790695E-3</v>
      </c>
      <c r="N270" s="185">
        <f>IFERROR(_xll.qlIndexFixing(ONIndex1M,I270,TRUE,_xll.ohTrigger(RecalcTrigger,Trigger1M)),NA())</f>
        <v>-1.4329433791537838E-3</v>
      </c>
      <c r="O270" s="44">
        <f>IFERROR(_xll.qlIndexFixing(ONIndex3M,I270,TRUE,_xll.ohTrigger(RecalcTrigger,Trigger3M)),NA())</f>
        <v>-5.0106509209779659E-4</v>
      </c>
      <c r="P270" s="44">
        <f>IFERROR(_xll.qlIndexFixing(ONIndex6M,I270,TRUE,_xll.ohTrigger(RecalcTrigger,Trigger6M)),NA())</f>
        <v>3.7078453307692882E-4</v>
      </c>
      <c r="Q270" s="186">
        <f>IFERROR(_xll.qlIndexFixing(ONIndex1Y,I270,TRUE,_xll.ohTrigger(RecalcTrigger,Trigger1Y)),NA())</f>
        <v>1.4431889491461902E-3</v>
      </c>
    </row>
    <row r="271" spans="2:17" x14ac:dyDescent="0.2">
      <c r="B271" s="39" t="s">
        <v>17</v>
      </c>
      <c r="D271" s="42">
        <f>_xll.qlCalendarAdvance(Calendar,$D270,B271,"f",FALSE)</f>
        <v>42648</v>
      </c>
      <c r="E271" s="180">
        <f>_xll.qlInterestRateIndexValueDate(IndexON,D271)</f>
        <v>42648</v>
      </c>
      <c r="F271" s="196">
        <f>IFERROR(_xll.qlIndexFixing(IndexON,D271,TRUE,_xll.ohTrigger(RecalcTrigger,TriggerON)),NA())</f>
        <v>-1.8426110707236987E-3</v>
      </c>
      <c r="H271" s="42">
        <f>_xll.qlCalendarAdvance(Calendar,$H270,B271,"f",FALSE)</f>
        <v>42648</v>
      </c>
      <c r="I271" s="180">
        <f>_xll.qlInterestRateIndexValueDate(Index1M,$H271)</f>
        <v>42650</v>
      </c>
      <c r="J271" s="185">
        <f>IFERROR(_xll.qlIndexFixing(Index1M,$H271,TRUE,_xll.ohTrigger(RecalcTrigger,Trigger1M)),NA())</f>
        <v>-1.4170156796267455E-3</v>
      </c>
      <c r="K271" s="44">
        <f>IFERROR(_xll.qlIndexFixing(Index3M,H271,TRUE,_xll.ohTrigger(RecalcTrigger,Trigger3M)),NA())</f>
        <v>-4.3182793765869583E-4</v>
      </c>
      <c r="L271" s="44">
        <f>IFERROR(_xll.qlIndexFixing(Index6M,$H271,TRUE,_xll.ohTrigger(RecalcTrigger,Trigger6M)),NA())</f>
        <v>5.4013365425858572E-4</v>
      </c>
      <c r="M271" s="186">
        <f>IFERROR(_xll.qlIndexFixing(Index1Y,$H271,TRUE,_xll.ohTrigger(RecalcTrigger,Trigger1Y)),NA())</f>
        <v>2.1990971438195926E-3</v>
      </c>
      <c r="N271" s="185">
        <f>IFERROR(_xll.qlIndexFixing(ONIndex1M,I271,TRUE,_xll.ohTrigger(RecalcTrigger,Trigger1M)),NA())</f>
        <v>-1.431737199357741E-3</v>
      </c>
      <c r="O271" s="44">
        <f>IFERROR(_xll.qlIndexFixing(ONIndex3M,I271,TRUE,_xll.ohTrigger(RecalcTrigger,Trigger3M)),NA())</f>
        <v>-5.0010859697469101E-4</v>
      </c>
      <c r="P271" s="44">
        <f>IFERROR(_xll.qlIndexFixing(ONIndex6M,I271,TRUE,_xll.ohTrigger(RecalcTrigger,Trigger6M)),NA())</f>
        <v>3.7044730475166432E-4</v>
      </c>
      <c r="Q271" s="186">
        <f>IFERROR(_xll.qlIndexFixing(ONIndex1Y,I271,TRUE,_xll.ohTrigger(RecalcTrigger,Trigger1Y)),NA())</f>
        <v>1.4515642114698579E-3</v>
      </c>
    </row>
    <row r="272" spans="2:17" x14ac:dyDescent="0.2">
      <c r="B272" s="39" t="s">
        <v>17</v>
      </c>
      <c r="D272" s="42">
        <f>_xll.qlCalendarAdvance(Calendar,$D271,B272,"f",FALSE)</f>
        <v>42649</v>
      </c>
      <c r="E272" s="180">
        <f>_xll.qlInterestRateIndexValueDate(IndexON,D272)</f>
        <v>42649</v>
      </c>
      <c r="F272" s="196">
        <f>IFERROR(_xll.qlIndexFixing(IndexON,D272,TRUE,_xll.ohTrigger(RecalcTrigger,TriggerON)),NA())</f>
        <v>-1.8420527224760619E-3</v>
      </c>
      <c r="H272" s="42">
        <f>_xll.qlCalendarAdvance(Calendar,$H271,B272,"f",FALSE)</f>
        <v>42649</v>
      </c>
      <c r="I272" s="180">
        <f>_xll.qlInterestRateIndexValueDate(Index1M,$H272)</f>
        <v>42653</v>
      </c>
      <c r="J272" s="185">
        <f>IFERROR(_xll.qlIndexFixing(Index1M,$H272,TRUE,_xll.ohTrigger(RecalcTrigger,Trigger1M)),NA())</f>
        <v>-1.4128975981341613E-3</v>
      </c>
      <c r="K272" s="44">
        <f>IFERROR(_xll.qlIndexFixing(Index3M,H272,TRUE,_xll.ohTrigger(RecalcTrigger,Trigger3M)),NA())</f>
        <v>-4.2924240691420641E-4</v>
      </c>
      <c r="L272" s="44">
        <f>IFERROR(_xll.qlIndexFixing(Index6M,$H272,TRUE,_xll.ohTrigger(RecalcTrigger,Trigger6M)),NA())</f>
        <v>5.4875385644361397E-4</v>
      </c>
      <c r="M272" s="186">
        <f>IFERROR(_xll.qlIndexFixing(Index1Y,$H272,TRUE,_xll.ohTrigger(RecalcTrigger,Trigger1Y)),NA())</f>
        <v>2.20746046379103E-3</v>
      </c>
      <c r="N272" s="185">
        <f>IFERROR(_xll.qlIndexFixing(ONIndex1M,I272,TRUE,_xll.ohTrigger(RecalcTrigger,Trigger1M)),NA())</f>
        <v>-1.4305178753160064E-3</v>
      </c>
      <c r="O272" s="44">
        <f>IFERROR(_xll.qlIndexFixing(ONIndex3M,I272,TRUE,_xll.ohTrigger(RecalcTrigger,Trigger3M)),NA())</f>
        <v>-4.9914941044448824E-4</v>
      </c>
      <c r="P272" s="44">
        <f>IFERROR(_xll.qlIndexFixing(ONIndex6M,I272,TRUE,_xll.ohTrigger(RecalcTrigger,Trigger6M)),NA())</f>
        <v>3.7010992958386169E-4</v>
      </c>
      <c r="Q272" s="186">
        <f>IFERROR(_xll.qlIndexFixing(ONIndex1Y,I272,TRUE,_xll.ohTrigger(RecalcTrigger,Trigger1Y)),NA())</f>
        <v>1.4605850724080938E-3</v>
      </c>
    </row>
    <row r="273" spans="2:17" x14ac:dyDescent="0.2">
      <c r="B273" s="39" t="s">
        <v>17</v>
      </c>
      <c r="D273" s="42">
        <f>_xll.qlCalendarAdvance(Calendar,$D272,B273,"f",FALSE)</f>
        <v>42650</v>
      </c>
      <c r="E273" s="180">
        <f>_xll.qlInterestRateIndexValueDate(IndexON,D273)</f>
        <v>42650</v>
      </c>
      <c r="F273" s="196">
        <f>IFERROR(_xll.qlIndexFixing(IndexON,D273,TRUE,_xll.ohTrigger(RecalcTrigger,TriggerON)),NA())</f>
        <v>-1.8408031834038496E-3</v>
      </c>
      <c r="H273" s="42">
        <f>_xll.qlCalendarAdvance(Calendar,$H272,B273,"f",FALSE)</f>
        <v>42650</v>
      </c>
      <c r="I273" s="180">
        <f>_xll.qlInterestRateIndexValueDate(Index1M,$H273)</f>
        <v>42654</v>
      </c>
      <c r="J273" s="185">
        <f>IFERROR(_xll.qlIndexFixing(Index1M,$H273,TRUE,_xll.ohTrigger(RecalcTrigger,Trigger1M)),NA())</f>
        <v>-1.4114995648772586E-3</v>
      </c>
      <c r="K273" s="44">
        <f>IFERROR(_xll.qlIndexFixing(Index3M,H273,TRUE,_xll.ohTrigger(RecalcTrigger,Trigger3M)),NA())</f>
        <v>-4.2820772816630921E-4</v>
      </c>
      <c r="L273" s="44">
        <f>IFERROR(_xll.qlIndexFixing(Index6M,$H273,TRUE,_xll.ohTrigger(RecalcTrigger,Trigger6M)),NA())</f>
        <v>5.5165420039411553E-4</v>
      </c>
      <c r="M273" s="186">
        <f>IFERROR(_xll.qlIndexFixing(Index1Y,$H273,TRUE,_xll.ohTrigger(RecalcTrigger,Trigger1Y)),NA())</f>
        <v>2.2115973706123E-3</v>
      </c>
      <c r="N273" s="185">
        <f>IFERROR(_xll.qlIndexFixing(ONIndex1M,I273,TRUE,_xll.ohTrigger(RecalcTrigger,Trigger1M)),NA())</f>
        <v>-1.4292854423603174E-3</v>
      </c>
      <c r="O273" s="44">
        <f>IFERROR(_xll.qlIndexFixing(ONIndex3M,I273,TRUE,_xll.ohTrigger(RecalcTrigger,Trigger3M)),NA())</f>
        <v>-4.9818758946162944E-4</v>
      </c>
      <c r="P273" s="44">
        <f>IFERROR(_xll.qlIndexFixing(ONIndex6M,I273,TRUE,_xll.ohTrigger(RecalcTrigger,Trigger6M)),NA())</f>
        <v>3.6977240765345698E-4</v>
      </c>
      <c r="Q273" s="186">
        <f>IFERROR(_xll.qlIndexFixing(ONIndex1Y,I273,TRUE,_xll.ohTrigger(RecalcTrigger,Trigger1Y)),NA())</f>
        <v>1.4702575374769822E-3</v>
      </c>
    </row>
    <row r="274" spans="2:17" x14ac:dyDescent="0.2">
      <c r="B274" s="39" t="s">
        <v>17</v>
      </c>
      <c r="D274" s="42">
        <f>_xll.qlCalendarAdvance(Calendar,$D273,B274,"f",FALSE)</f>
        <v>42653</v>
      </c>
      <c r="E274" s="180">
        <f>_xll.qlInterestRateIndexValueDate(IndexON,D274)</f>
        <v>42653</v>
      </c>
      <c r="F274" s="196">
        <f>IFERROR(_xll.qlIndexFixing(IndexON,D274,TRUE,_xll.ohTrigger(RecalcTrigger,TriggerON)),NA())</f>
        <v>-1.8394478005578918E-3</v>
      </c>
      <c r="H274" s="42">
        <f>_xll.qlCalendarAdvance(Calendar,$H273,B274,"f",FALSE)</f>
        <v>42653</v>
      </c>
      <c r="I274" s="180">
        <f>_xll.qlInterestRateIndexValueDate(Index1M,$H274)</f>
        <v>42655</v>
      </c>
      <c r="J274" s="185">
        <f>IFERROR(_xll.qlIndexFixing(Index1M,$H274,TRUE,_xll.ohTrigger(RecalcTrigger,Trigger1M)),NA())</f>
        <v>-1.4085933135232764E-3</v>
      </c>
      <c r="K274" s="44">
        <f>IFERROR(_xll.qlIndexFixing(Index3M,H274,TRUE,_xll.ohTrigger(RecalcTrigger,Trigger3M)),NA())</f>
        <v>-4.2716797448923935E-4</v>
      </c>
      <c r="L274" s="44">
        <f>IFERROR(_xll.qlIndexFixing(Index6M,$H274,TRUE,_xll.ohTrigger(RecalcTrigger,Trigger6M)),NA())</f>
        <v>5.5456612656595307E-4</v>
      </c>
      <c r="M274" s="186">
        <f>IFERROR(_xll.qlIndexFixing(Index1Y,$H274,TRUE,_xll.ohTrigger(RecalcTrigger,Trigger1Y)),NA())</f>
        <v>2.2157296770157703E-3</v>
      </c>
      <c r="N274" s="185">
        <f>IFERROR(_xll.qlIndexFixing(ONIndex1M,I274,TRUE,_xll.ohTrigger(RecalcTrigger,Trigger1M)),NA())</f>
        <v>-1.4267714031435119E-3</v>
      </c>
      <c r="O274" s="44">
        <f>IFERROR(_xll.qlIndexFixing(ONIndex3M,I274,TRUE,_xll.ohTrigger(RecalcTrigger,Trigger3M)),NA())</f>
        <v>-4.9625476380210642E-4</v>
      </c>
      <c r="P274" s="44">
        <f>IFERROR(_xll.qlIndexFixing(ONIndex6M,I274,TRUE,_xll.ohTrigger(RecalcTrigger,Trigger6M)),NA())</f>
        <v>3.690972530012715E-4</v>
      </c>
      <c r="Q274" s="186">
        <f>IFERROR(_xll.qlIndexFixing(ONIndex1Y,I274,TRUE,_xll.ohTrigger(RecalcTrigger,Trigger1Y)),NA())</f>
        <v>1.4918106915118301E-3</v>
      </c>
    </row>
    <row r="275" spans="2:17" x14ac:dyDescent="0.2">
      <c r="B275" s="39" t="s">
        <v>17</v>
      </c>
      <c r="D275" s="42">
        <f>_xll.qlCalendarAdvance(Calendar,$D274,B275,"f",FALSE)</f>
        <v>42654</v>
      </c>
      <c r="E275" s="180">
        <f>_xll.qlInterestRateIndexValueDate(IndexON,D275)</f>
        <v>42654</v>
      </c>
      <c r="F275" s="196">
        <f>IFERROR(_xll.qlIndexFixing(IndexON,D275,TRUE,_xll.ohTrigger(RecalcTrigger,TriggerON)),NA())</f>
        <v>-1.8387024483379477E-3</v>
      </c>
      <c r="H275" s="42">
        <f>_xll.qlCalendarAdvance(Calendar,$H274,B275,"f",FALSE)</f>
        <v>42654</v>
      </c>
      <c r="I275" s="180">
        <f>_xll.qlInterestRateIndexValueDate(Index1M,$H275)</f>
        <v>42656</v>
      </c>
      <c r="J275" s="185">
        <f>IFERROR(_xll.qlIndexFixing(Index1M,$H275,TRUE,_xll.ohTrigger(RecalcTrigger,Trigger1M)),NA())</f>
        <v>-1.407913765539559E-3</v>
      </c>
      <c r="K275" s="44">
        <f>IFERROR(_xll.qlIndexFixing(Index3M,H275,TRUE,_xll.ohTrigger(RecalcTrigger,Trigger3M)),NA())</f>
        <v>-4.2612287243998963E-4</v>
      </c>
      <c r="L275" s="44">
        <f>IFERROR(_xll.qlIndexFixing(Index6M,$H275,TRUE,_xll.ohTrigger(RecalcTrigger,Trigger6M)),NA())</f>
        <v>5.5748850131605678E-4</v>
      </c>
      <c r="M275" s="186">
        <f>IFERROR(_xll.qlIndexFixing(Index1Y,$H275,TRUE,_xll.ohTrigger(RecalcTrigger,Trigger1Y)),NA())</f>
        <v>2.2198556351552988E-3</v>
      </c>
      <c r="N275" s="185">
        <f>IFERROR(_xll.qlIndexFixing(ONIndex1M,I275,TRUE,_xll.ohTrigger(RecalcTrigger,Trigger1M)),NA())</f>
        <v>-1.4242253321095077E-3</v>
      </c>
      <c r="O275" s="44">
        <f>IFERROR(_xll.qlIndexFixing(ONIndex3M,I275,TRUE,_xll.ohTrigger(RecalcTrigger,Trigger3M)),NA())</f>
        <v>-4.9431508998054596E-4</v>
      </c>
      <c r="P275" s="44">
        <f>IFERROR(_xll.qlIndexFixing(ONIndex6M,I275,TRUE,_xll.ohTrigger(RecalcTrigger,Trigger6M)),NA())</f>
        <v>3.6842085214594533E-4</v>
      </c>
      <c r="Q275" s="186">
        <f>IFERROR(_xll.qlIndexFixing(ONIndex1Y,I275,TRUE,_xll.ohTrigger(RecalcTrigger,Trigger1Y)),NA())</f>
        <v>1.5155835521785122E-3</v>
      </c>
    </row>
    <row r="276" spans="2:17" x14ac:dyDescent="0.2">
      <c r="B276" s="39" t="s">
        <v>17</v>
      </c>
      <c r="D276" s="42">
        <f>_xll.qlCalendarAdvance(Calendar,$D275,B276,"f",FALSE)</f>
        <v>42655</v>
      </c>
      <c r="E276" s="180">
        <f>_xll.qlInterestRateIndexValueDate(IndexON,D276)</f>
        <v>42655</v>
      </c>
      <c r="F276" s="196">
        <f>IFERROR(_xll.qlIndexFixing(IndexON,D276,TRUE,_xll.ohTrigger(RecalcTrigger,TriggerON)),NA())</f>
        <v>-1.8379189517903072E-3</v>
      </c>
      <c r="H276" s="42">
        <f>_xll.qlCalendarAdvance(Calendar,$H275,B276,"f",FALSE)</f>
        <v>42655</v>
      </c>
      <c r="I276" s="180">
        <f>_xll.qlInterestRateIndexValueDate(Index1M,$H276)</f>
        <v>42657</v>
      </c>
      <c r="J276" s="185">
        <f>IFERROR(_xll.qlIndexFixing(Index1M,$H276,TRUE,_xll.ohTrigger(RecalcTrigger,Trigger1M)),NA())</f>
        <v>-1.407229943646497E-3</v>
      </c>
      <c r="K276" s="44">
        <f>IFERROR(_xll.qlIndexFixing(Index3M,H276,TRUE,_xll.ohTrigger(RecalcTrigger,Trigger3M)),NA())</f>
        <v>-4.2452149097187462E-4</v>
      </c>
      <c r="L276" s="44">
        <f>IFERROR(_xll.qlIndexFixing(Index6M,$H276,TRUE,_xll.ohTrigger(RecalcTrigger,Trigger6M)),NA())</f>
        <v>5.6784791472501916E-4</v>
      </c>
      <c r="M276" s="186">
        <f>IFERROR(_xll.qlIndexFixing(Index1Y,$H276,TRUE,_xll.ohTrigger(RecalcTrigger,Trigger1Y)),NA())</f>
        <v>2.2281301344897072E-3</v>
      </c>
      <c r="N276" s="185">
        <f>IFERROR(_xll.qlIndexFixing(ONIndex1M,I276,TRUE,_xll.ohTrigger(RecalcTrigger,Trigger1M)),NA())</f>
        <v>-1.4229278873978402E-3</v>
      </c>
      <c r="O276" s="44">
        <f>IFERROR(_xll.qlIndexFixing(ONIndex3M,I276,TRUE,_xll.ohTrigger(RecalcTrigger,Trigger3M)),NA())</f>
        <v>-4.9334094409658746E-4</v>
      </c>
      <c r="P276" s="44">
        <f>IFERROR(_xll.qlIndexFixing(ONIndex6M,I276,TRUE,_xll.ohTrigger(RecalcTrigger,Trigger6M)),NA())</f>
        <v>3.6808259624265816E-4</v>
      </c>
      <c r="Q276" s="186">
        <f>IFERROR(_xll.qlIndexFixing(ONIndex1Y,I276,TRUE,_xll.ohTrigger(RecalcTrigger,Trigger1Y)),NA())</f>
        <v>1.5286041225603952E-3</v>
      </c>
    </row>
    <row r="277" spans="2:17" x14ac:dyDescent="0.2">
      <c r="B277" s="39" t="s">
        <v>17</v>
      </c>
      <c r="D277" s="42">
        <f>_xll.qlCalendarAdvance(Calendar,$D276,B277,"f",FALSE)</f>
        <v>42656</v>
      </c>
      <c r="E277" s="180">
        <f>_xll.qlInterestRateIndexValueDate(IndexON,D277)</f>
        <v>42656</v>
      </c>
      <c r="F277" s="196">
        <f>IFERROR(_xll.qlIndexFixing(IndexON,D277,TRUE,_xll.ohTrigger(RecalcTrigger,TriggerON)),NA())</f>
        <v>-1.8370970627135108E-3</v>
      </c>
      <c r="H277" s="42">
        <f>_xll.qlCalendarAdvance(Calendar,$H276,B277,"f",FALSE)</f>
        <v>42656</v>
      </c>
      <c r="I277" s="180">
        <f>_xll.qlInterestRateIndexValueDate(Index1M,$H277)</f>
        <v>42660</v>
      </c>
      <c r="J277" s="185">
        <f>IFERROR(_xll.qlIndexFixing(Index1M,$H277,TRUE,_xll.ohTrigger(RecalcTrigger,Trigger1M)),NA())</f>
        <v>-1.4028477854824148E-3</v>
      </c>
      <c r="K277" s="44">
        <f>IFERROR(_xll.qlIndexFixing(Index3M,H277,TRUE,_xll.ohTrigger(RecalcTrigger,Trigger3M)),NA())</f>
        <v>-4.2188342366795311E-4</v>
      </c>
      <c r="L277" s="44">
        <f>IFERROR(_xll.qlIndexFixing(Index6M,$H277,TRUE,_xll.ohTrigger(RecalcTrigger,Trigger6M)),NA())</f>
        <v>5.7110436568585032E-4</v>
      </c>
      <c r="M277" s="186">
        <f>IFERROR(_xll.qlIndexFixing(Index1Y,$H277,TRUE,_xll.ohTrigger(RecalcTrigger,Trigger1Y)),NA())</f>
        <v>2.2362604469439648E-3</v>
      </c>
      <c r="N277" s="185">
        <f>IFERROR(_xll.qlIndexFixing(ONIndex1M,I277,TRUE,_xll.ohTrigger(RecalcTrigger,Trigger1M)),NA())</f>
        <v>-1.4216175468417802E-3</v>
      </c>
      <c r="O277" s="44">
        <f>IFERROR(_xll.qlIndexFixing(ONIndex3M,I277,TRUE,_xll.ohTrigger(RecalcTrigger,Trigger3M)),NA())</f>
        <v>-4.9236450332834636E-4</v>
      </c>
      <c r="P277" s="44">
        <f>IFERROR(_xll.qlIndexFixing(ONIndex6M,I277,TRUE,_xll.ohTrigger(RecalcTrigger,Trigger6M)),NA())</f>
        <v>3.6774419365670497E-4</v>
      </c>
      <c r="Q277" s="186">
        <f>IFERROR(_xll.qlIndexFixing(ONIndex1Y,I277,TRUE,_xll.ohTrigger(RecalcTrigger,Trigger1Y)),NA())</f>
        <v>1.5423123309687981E-3</v>
      </c>
    </row>
    <row r="278" spans="2:17" x14ac:dyDescent="0.2">
      <c r="B278" s="39" t="s">
        <v>17</v>
      </c>
      <c r="D278" s="42">
        <f>_xll.qlCalendarAdvance(Calendar,$D277,B278,"f",FALSE)</f>
        <v>42657</v>
      </c>
      <c r="E278" s="180">
        <f>_xll.qlInterestRateIndexValueDate(IndexON,D278)</f>
        <v>42657</v>
      </c>
      <c r="F278" s="196">
        <f>IFERROR(_xll.qlIndexFixing(IndexON,D278,TRUE,_xll.ohTrigger(RecalcTrigger,TriggerON)),NA())</f>
        <v>-1.8353147140715009E-3</v>
      </c>
      <c r="H278" s="42">
        <f>_xll.qlCalendarAdvance(Calendar,$H277,B278,"f",FALSE)</f>
        <v>42657</v>
      </c>
      <c r="I278" s="180">
        <f>_xll.qlInterestRateIndexValueDate(Index1M,$H278)</f>
        <v>42661</v>
      </c>
      <c r="J278" s="185">
        <f>IFERROR(_xll.qlIndexFixing(Index1M,$H278,TRUE,_xll.ohTrigger(RecalcTrigger,Trigger1M)),NA())</f>
        <v>-1.4013622234967311E-3</v>
      </c>
      <c r="K278" s="44">
        <f>IFERROR(_xll.qlIndexFixing(Index3M,H278,TRUE,_xll.ohTrigger(RecalcTrigger,Trigger3M)),NA())</f>
        <v>-4.2080739013089752E-4</v>
      </c>
      <c r="L278" s="44">
        <f>IFERROR(_xll.qlIndexFixing(Index6M,$H278,TRUE,_xll.ohTrigger(RecalcTrigger,Trigger6M)),NA())</f>
        <v>5.7221742576230516E-4</v>
      </c>
      <c r="M278" s="186">
        <f>IFERROR(_xll.qlIndexFixing(Index1Y,$H278,TRUE,_xll.ohTrigger(RecalcTrigger,Trigger1Y)),NA())</f>
        <v>2.2403278648644651E-3</v>
      </c>
      <c r="N278" s="185">
        <f>IFERROR(_xll.qlIndexFixing(ONIndex1M,I278,TRUE,_xll.ohTrigger(RecalcTrigger,Trigger1M)),NA())</f>
        <v>-1.4202943459729056E-3</v>
      </c>
      <c r="O278" s="44">
        <f>IFERROR(_xll.qlIndexFixing(ONIndex3M,I278,TRUE,_xll.ohTrigger(RecalcTrigger,Trigger3M)),NA())</f>
        <v>-4.9138582363106309E-4</v>
      </c>
      <c r="P278" s="44">
        <f>IFERROR(_xll.qlIndexFixing(ONIndex6M,I278,TRUE,_xll.ohTrigger(RecalcTrigger,Trigger6M)),NA())</f>
        <v>3.6740564414827759E-4</v>
      </c>
      <c r="Q278" s="186">
        <f>IFERROR(_xll.qlIndexFixing(ONIndex1Y,I278,TRUE,_xll.ohTrigger(RecalcTrigger,Trigger1Y)),NA())</f>
        <v>1.556714182919805E-3</v>
      </c>
    </row>
    <row r="279" spans="2:17" x14ac:dyDescent="0.2">
      <c r="B279" s="39" t="s">
        <v>17</v>
      </c>
      <c r="D279" s="42">
        <f>_xll.qlCalendarAdvance(Calendar,$D278,B279,"f",FALSE)</f>
        <v>42660</v>
      </c>
      <c r="E279" s="180">
        <f>_xll.qlInterestRateIndexValueDate(IndexON,D279)</f>
        <v>42660</v>
      </c>
      <c r="F279" s="196">
        <f>IFERROR(_xll.qlIndexFixing(IndexON,D279,TRUE,_xll.ohTrigger(RecalcTrigger,TriggerON)),NA())</f>
        <v>-1.8334206253189933E-3</v>
      </c>
      <c r="H279" s="42">
        <f>_xll.qlCalendarAdvance(Calendar,$H278,B279,"f",FALSE)</f>
        <v>42660</v>
      </c>
      <c r="I279" s="180">
        <f>_xll.qlInterestRateIndexValueDate(Index1M,$H279)</f>
        <v>42662</v>
      </c>
      <c r="J279" s="185">
        <f>IFERROR(_xll.qlIndexFixing(Index1M,$H279,TRUE,_xll.ohTrigger(RecalcTrigger,Trigger1M)),NA())</f>
        <v>-1.3982830653395824E-3</v>
      </c>
      <c r="K279" s="44">
        <f>IFERROR(_xll.qlIndexFixing(Index3M,H279,TRUE,_xll.ohTrigger(RecalcTrigger,Trigger3M)),NA())</f>
        <v>-4.1972431478018798E-4</v>
      </c>
      <c r="L279" s="44">
        <f>IFERROR(_xll.qlIndexFixing(Index6M,$H279,TRUE,_xll.ohTrigger(RecalcTrigger,Trigger6M)),NA())</f>
        <v>5.7517868510246237E-4</v>
      </c>
      <c r="M279" s="186">
        <f>IFERROR(_xll.qlIndexFixing(Index1Y,$H279,TRUE,_xll.ohTrigger(RecalcTrigger,Trigger1Y)),NA())</f>
        <v>2.2443780987190685E-3</v>
      </c>
      <c r="N279" s="185">
        <f>IFERROR(_xll.qlIndexFixing(ONIndex1M,I279,TRUE,_xll.ohTrigger(RecalcTrigger,Trigger1M)),NA())</f>
        <v>-1.4175996714627104E-3</v>
      </c>
      <c r="O279" s="44">
        <f>IFERROR(_xll.qlIndexFixing(ONIndex3M,I279,TRUE,_xll.ohTrigger(RecalcTrigger,Trigger3M)),NA())</f>
        <v>-4.8942062008450193E-4</v>
      </c>
      <c r="P279" s="44">
        <f>IFERROR(_xll.qlIndexFixing(ONIndex6M,I279,TRUE,_xll.ohTrigger(RecalcTrigger,Trigger6M)),NA())</f>
        <v>3.6672842951723794E-4</v>
      </c>
      <c r="Q279" s="186">
        <f>IFERROR(_xll.qlIndexFixing(ONIndex1Y,I279,TRUE,_xll.ohTrigger(RecalcTrigger,Trigger1Y)),NA())</f>
        <v>1.5878670638613812E-3</v>
      </c>
    </row>
    <row r="280" spans="2:17" x14ac:dyDescent="0.2">
      <c r="B280" s="39" t="s">
        <v>17</v>
      </c>
      <c r="D280" s="42">
        <f>_xll.qlCalendarAdvance(Calendar,$D279,B280,"f",FALSE)</f>
        <v>42661</v>
      </c>
      <c r="E280" s="180">
        <f>_xll.qlInterestRateIndexValueDate(IndexON,D280)</f>
        <v>42661</v>
      </c>
      <c r="F280" s="196">
        <f>IFERROR(_xll.qlIndexFixing(IndexON,D280,TRUE,_xll.ohTrigger(RecalcTrigger,TriggerON)),NA())</f>
        <v>-1.8324030561700511E-3</v>
      </c>
      <c r="H280" s="42">
        <f>_xll.qlCalendarAdvance(Calendar,$H279,B280,"f",FALSE)</f>
        <v>42661</v>
      </c>
      <c r="I280" s="180">
        <f>_xll.qlInterestRateIndexValueDate(Index1M,$H280)</f>
        <v>42663</v>
      </c>
      <c r="J280" s="185">
        <f>IFERROR(_xll.qlIndexFixing(Index1M,$H280,TRUE,_xll.ohTrigger(RecalcTrigger,Trigger1M)),NA())</f>
        <v>-1.3975593816679954E-3</v>
      </c>
      <c r="K280" s="44">
        <f>IFERROR(_xll.qlIndexFixing(Index3M,H280,TRUE,_xll.ohTrigger(RecalcTrigger,Trigger3M)),NA())</f>
        <v>-4.1863390657863022E-4</v>
      </c>
      <c r="L280" s="44">
        <f>IFERROR(_xll.qlIndexFixing(Index6M,$H280,TRUE,_xll.ohTrigger(RecalcTrigger,Trigger6M)),NA())</f>
        <v>5.7814245733141766E-4</v>
      </c>
      <c r="M280" s="186">
        <f>IFERROR(_xll.qlIndexFixing(Index1Y,$H280,TRUE,_xll.ohTrigger(RecalcTrigger,Trigger1Y)),NA())</f>
        <v>2.2484092844186187E-3</v>
      </c>
      <c r="N280" s="185">
        <f>IFERROR(_xll.qlIndexFixing(ONIndex1M,I280,TRUE,_xll.ohTrigger(RecalcTrigger,Trigger1M)),NA())</f>
        <v>-1.414873648482029E-3</v>
      </c>
      <c r="O280" s="44">
        <f>IFERROR(_xll.qlIndexFixing(ONIndex3M,I280,TRUE,_xll.ohTrigger(RecalcTrigger,Trigger3M)),NA())</f>
        <v>-4.8744985108317707E-4</v>
      </c>
      <c r="P280" s="44">
        <f>IFERROR(_xll.qlIndexFixing(ONIndex6M,I280,TRUE,_xll.ohTrigger(RecalcTrigger,Trigger6M)),NA())</f>
        <v>3.6606170310982122E-4</v>
      </c>
      <c r="Q280" s="186">
        <f>IFERROR(_xll.qlIndexFixing(ONIndex1Y,I280,TRUE,_xll.ohTrigger(RecalcTrigger,Trigger1Y)),NA())</f>
        <v>1.6254360315315353E-3</v>
      </c>
    </row>
    <row r="281" spans="2:17" x14ac:dyDescent="0.2">
      <c r="B281" s="39" t="s">
        <v>17</v>
      </c>
      <c r="D281" s="42">
        <f>_xll.qlCalendarAdvance(Calendar,$D280,B281,"f",FALSE)</f>
        <v>42662</v>
      </c>
      <c r="E281" s="180">
        <f>_xll.qlInterestRateIndexValueDate(IndexON,D281)</f>
        <v>42662</v>
      </c>
      <c r="F281" s="196">
        <f>IFERROR(_xll.qlIndexFixing(IndexON,D281,TRUE,_xll.ohTrigger(RecalcTrigger,TriggerON)),NA())</f>
        <v>-1.8313456072815981E-3</v>
      </c>
      <c r="H281" s="42">
        <f>_xll.qlCalendarAdvance(Calendar,$H280,B281,"f",FALSE)</f>
        <v>42662</v>
      </c>
      <c r="I281" s="180">
        <f>_xll.qlInterestRateIndexValueDate(Index1M,$H281)</f>
        <v>42664</v>
      </c>
      <c r="J281" s="185">
        <f>IFERROR(_xll.qlIndexFixing(Index1M,$H281,TRUE,_xll.ohTrigger(RecalcTrigger,Trigger1M)),NA())</f>
        <v>-1.3968315065892775E-3</v>
      </c>
      <c r="K281" s="44">
        <f>IFERROR(_xll.qlIndexFixing(Index3M,H281,TRUE,_xll.ohTrigger(RecalcTrigger,Trigger3M)),NA())</f>
        <v>-4.1690180918506787E-4</v>
      </c>
      <c r="L281" s="44">
        <f>IFERROR(_xll.qlIndexFixing(Index6M,$H281,TRUE,_xll.ohTrigger(RecalcTrigger,Trigger6M)),NA())</f>
        <v>5.8110760875383562E-4</v>
      </c>
      <c r="M281" s="186">
        <f>IFERROR(_xll.qlIndexFixing(Index1Y,$H281,TRUE,_xll.ohTrigger(RecalcTrigger,Trigger1Y)),NA())</f>
        <v>2.2566801444412962E-3</v>
      </c>
      <c r="N281" s="185">
        <f>IFERROR(_xll.qlIndexFixing(ONIndex1M,I281,TRUE,_xll.ohTrigger(RecalcTrigger,Trigger1M)),NA())</f>
        <v>-1.4134866781834177E-3</v>
      </c>
      <c r="O281" s="44">
        <f>IFERROR(_xll.qlIndexFixing(ONIndex3M,I281,TRUE,_xll.ohTrigger(RecalcTrigger,Trigger3M)),NA())</f>
        <v>-4.8646082710046556E-4</v>
      </c>
      <c r="P281" s="44">
        <f>IFERROR(_xll.qlIndexFixing(ONIndex6M,I281,TRUE,_xll.ohTrigger(RecalcTrigger,Trigger6M)),NA())</f>
        <v>3.657927677558348E-4</v>
      </c>
      <c r="Q281" s="186">
        <f>IFERROR(_xll.qlIndexFixing(ONIndex1Y,I281,TRUE,_xll.ohTrigger(RecalcTrigger,Trigger1Y)),NA())</f>
        <v>1.6503049188809626E-3</v>
      </c>
    </row>
    <row r="282" spans="2:17" x14ac:dyDescent="0.2">
      <c r="B282" s="39" t="s">
        <v>17</v>
      </c>
      <c r="D282" s="42">
        <f>_xll.qlCalendarAdvance(Calendar,$D281,B282,"f",FALSE)</f>
        <v>42663</v>
      </c>
      <c r="E282" s="180">
        <f>_xll.qlInterestRateIndexValueDate(IndexON,D282)</f>
        <v>42663</v>
      </c>
      <c r="F282" s="196">
        <f>IFERROR(_xll.qlIndexFixing(IndexON,D282,TRUE,_xll.ohTrigger(RecalcTrigger,TriggerON)),NA())</f>
        <v>-1.8302480307319513E-3</v>
      </c>
      <c r="H282" s="42">
        <f>_xll.qlCalendarAdvance(Calendar,$H281,B282,"f",FALSE)</f>
        <v>42663</v>
      </c>
      <c r="I282" s="180">
        <f>_xll.qlInterestRateIndexValueDate(Index1M,$H282)</f>
        <v>42667</v>
      </c>
      <c r="J282" s="185">
        <f>IFERROR(_xll.qlIndexFixing(Index1M,$H282,TRUE,_xll.ohTrigger(RecalcTrigger,Trigger1M)),NA())</f>
        <v>-1.3921904884929962E-3</v>
      </c>
      <c r="K282" s="44">
        <f>IFERROR(_xll.qlIndexFixing(Index3M,H282,TRUE,_xll.ohTrigger(RecalcTrigger,Trigger3M)),NA())</f>
        <v>-4.1419303660817779E-4</v>
      </c>
      <c r="L282" s="44">
        <f>IFERROR(_xll.qlIndexFixing(Index6M,$H282,TRUE,_xll.ohTrigger(RecalcTrigger,Trigger6M)),NA())</f>
        <v>5.900000011077295E-4</v>
      </c>
      <c r="M282" s="186">
        <f>IFERROR(_xll.qlIndexFixing(Index1Y,$H282,TRUE,_xll.ohTrigger(RecalcTrigger,Trigger1Y)),NA())</f>
        <v>2.2643056826737655E-3</v>
      </c>
      <c r="N282" s="185">
        <f>IFERROR(_xll.qlIndexFixing(ONIndex1M,I282,TRUE,_xll.ohTrigger(RecalcTrigger,Trigger1M)),NA())</f>
        <v>-1.4120870605616176E-3</v>
      </c>
      <c r="O282" s="44">
        <f>IFERROR(_xll.qlIndexFixing(ONIndex3M,I282,TRUE,_xll.ohTrigger(RecalcTrigger,Trigger3M)),NA())</f>
        <v>-4.8546990427666969E-4</v>
      </c>
      <c r="P282" s="44">
        <f>IFERROR(_xll.qlIndexFixing(ONIndex6M,I282,TRUE,_xll.ohTrigger(RecalcTrigger,Trigger6M)),NA())</f>
        <v>3.6559403368663368E-4</v>
      </c>
      <c r="Q282" s="186">
        <f>IFERROR(_xll.qlIndexFixing(ONIndex1Y,I282,TRUE,_xll.ohTrigger(RecalcTrigger,Trigger1Y)),NA())</f>
        <v>1.6740787975066951E-3</v>
      </c>
    </row>
    <row r="283" spans="2:17" x14ac:dyDescent="0.2">
      <c r="B283" s="39" t="s">
        <v>17</v>
      </c>
      <c r="D283" s="42">
        <f>_xll.qlCalendarAdvance(Calendar,$D282,B283,"f",FALSE)</f>
        <v>42664</v>
      </c>
      <c r="E283" s="180">
        <f>_xll.qlInterestRateIndexValueDate(IndexON,D283)</f>
        <v>42664</v>
      </c>
      <c r="F283" s="196">
        <f>IFERROR(_xll.qlIndexFixing(IndexON,D283,TRUE,_xll.ohTrigger(RecalcTrigger,TriggerON)),NA())</f>
        <v>-1.8279085982575438E-3</v>
      </c>
      <c r="H283" s="42">
        <f>_xll.qlCalendarAdvance(Calendar,$H282,B283,"f",FALSE)</f>
        <v>42664</v>
      </c>
      <c r="I283" s="180">
        <f>_xll.qlInterestRateIndexValueDate(Index1M,$H283)</f>
        <v>42668</v>
      </c>
      <c r="J283" s="185">
        <f>IFERROR(_xll.qlIndexFixing(Index1M,$H283,TRUE,_xll.ohTrigger(RecalcTrigger,Trigger1M)),NA())</f>
        <v>-1.3906191366959285E-3</v>
      </c>
      <c r="K283" s="44">
        <f>IFERROR(_xll.qlIndexFixing(Index3M,H283,TRUE,_xll.ohTrigger(RecalcTrigger,Trigger3M)),NA())</f>
        <v>-4.1306151066349662E-4</v>
      </c>
      <c r="L283" s="44">
        <f>IFERROR(_xll.qlIndexFixing(Index6M,$H283,TRUE,_xll.ohTrigger(RecalcTrigger,Trigger6M)),NA())</f>
        <v>5.9295955768248548E-4</v>
      </c>
      <c r="M283" s="186">
        <f>IFERROR(_xll.qlIndexFixing(Index1Y,$H283,TRUE,_xll.ohTrigger(RecalcTrigger,Trigger1Y)),NA())</f>
        <v>2.2682019420211426E-3</v>
      </c>
      <c r="N283" s="185">
        <f>IFERROR(_xll.qlIndexFixing(ONIndex1M,I283,TRUE,_xll.ohTrigger(RecalcTrigger,Trigger1M)),NA())</f>
        <v>-1.4106748309883343E-3</v>
      </c>
      <c r="O283" s="44">
        <f>IFERROR(_xll.qlIndexFixing(ONIndex3M,I283,TRUE,_xll.ohTrigger(RecalcTrigger,Trigger3M)),NA())</f>
        <v>-4.8447713864696595E-4</v>
      </c>
      <c r="P283" s="44">
        <f>IFERROR(_xll.qlIndexFixing(ONIndex6M,I283,TRUE,_xll.ohTrigger(RecalcTrigger,Trigger6M)),NA())</f>
        <v>3.6546550090221785E-4</v>
      </c>
      <c r="Q283" s="186">
        <f>IFERROR(_xll.qlIndexFixing(ONIndex1Y,I283,TRUE,_xll.ohTrigger(RecalcTrigger,Trigger1Y)),NA())</f>
        <v>1.6967448598936841E-3</v>
      </c>
    </row>
    <row r="284" spans="2:17" x14ac:dyDescent="0.2">
      <c r="B284" s="39" t="s">
        <v>17</v>
      </c>
      <c r="D284" s="42">
        <f>_xll.qlCalendarAdvance(Calendar,$D283,B284,"f",FALSE)</f>
        <v>42667</v>
      </c>
      <c r="E284" s="180">
        <f>_xll.qlInterestRateIndexValueDate(IndexON,D284)</f>
        <v>42667</v>
      </c>
      <c r="F284" s="196">
        <f>IFERROR(_xll.qlIndexFixing(IndexON,D284,TRUE,_xll.ohTrigger(RecalcTrigger,TriggerON)),NA())</f>
        <v>-1.8254514907267705E-3</v>
      </c>
      <c r="H284" s="42">
        <f>_xll.qlCalendarAdvance(Calendar,$H283,B284,"f",FALSE)</f>
        <v>42667</v>
      </c>
      <c r="I284" s="180">
        <f>_xll.qlInterestRateIndexValueDate(Index1M,$H284)</f>
        <v>42669</v>
      </c>
      <c r="J284" s="185">
        <f>IFERROR(_xll.qlIndexFixing(Index1M,$H284,TRUE,_xll.ohTrigger(RecalcTrigger,Trigger1M)),NA())</f>
        <v>-1.3873705536077646E-3</v>
      </c>
      <c r="K284" s="44">
        <f>IFERROR(_xll.qlIndexFixing(Index3M,H284,TRUE,_xll.ohTrigger(RecalcTrigger,Trigger3M)),NA())</f>
        <v>-4.1192085288135536E-4</v>
      </c>
      <c r="L284" s="44">
        <f>IFERROR(_xll.qlIndexFixing(Index6M,$H284,TRUE,_xll.ohTrigger(RecalcTrigger,Trigger6M)),NA())</f>
        <v>5.9591617777892813E-4</v>
      </c>
      <c r="M284" s="186">
        <f>IFERROR(_xll.qlIndexFixing(Index1Y,$H284,TRUE,_xll.ohTrigger(RecalcTrigger,Trigger1Y)),NA())</f>
        <v>2.2720486483142569E-3</v>
      </c>
      <c r="N284" s="185">
        <f>IFERROR(_xll.qlIndexFixing(ONIndex1M,I284,TRUE,_xll.ohTrigger(RecalcTrigger,Trigger1M)),NA())</f>
        <v>-1.4078030043718215E-3</v>
      </c>
      <c r="O284" s="44">
        <f>IFERROR(_xll.qlIndexFixing(ONIndex3M,I284,TRUE,_xll.ohTrigger(RecalcTrigger,Trigger3M)),NA())</f>
        <v>-4.824851021378862E-4</v>
      </c>
      <c r="P284" s="44">
        <f>IFERROR(_xll.qlIndexFixing(ONIndex6M,I284,TRUE,_xll.ohTrigger(RecalcTrigger,Trigger6M)),NA())</f>
        <v>3.6544281049266658E-4</v>
      </c>
      <c r="Q284" s="186">
        <f>IFERROR(_xll.qlIndexFixing(ONIndex1Y,I284,TRUE,_xll.ohTrigger(RecalcTrigger,Trigger1Y)),NA())</f>
        <v>1.7383286179040169E-3</v>
      </c>
    </row>
    <row r="285" spans="2:17" x14ac:dyDescent="0.2">
      <c r="B285" s="39" t="s">
        <v>17</v>
      </c>
      <c r="D285" s="42">
        <f>_xll.qlCalendarAdvance(Calendar,$D284,B285,"f",FALSE)</f>
        <v>42668</v>
      </c>
      <c r="E285" s="180">
        <f>_xll.qlInterestRateIndexValueDate(IndexON,D285)</f>
        <v>42668</v>
      </c>
      <c r="F285" s="196">
        <f>IFERROR(_xll.qlIndexFixing(IndexON,D285,TRUE,_xll.ohTrigger(RecalcTrigger,TriggerON)),NA())</f>
        <v>-1.8241495579252032E-3</v>
      </c>
      <c r="H285" s="42">
        <f>_xll.qlCalendarAdvance(Calendar,$H284,B285,"f",FALSE)</f>
        <v>42668</v>
      </c>
      <c r="I285" s="180">
        <f>_xll.qlInterestRateIndexValueDate(Index1M,$H285)</f>
        <v>42670</v>
      </c>
      <c r="J285" s="185">
        <f>IFERROR(_xll.qlIndexFixing(Index1M,$H285,TRUE,_xll.ohTrigger(RecalcTrigger,Trigger1M)),NA())</f>
        <v>-1.3866036016685346E-3</v>
      </c>
      <c r="K285" s="44">
        <f>IFERROR(_xll.qlIndexFixing(Index3M,H285,TRUE,_xll.ohTrigger(RecalcTrigger,Trigger3M)),NA())</f>
        <v>-4.1077075462950377E-4</v>
      </c>
      <c r="L285" s="44">
        <f>IFERROR(_xll.qlIndexFixing(Index6M,$H285,TRUE,_xll.ohTrigger(RecalcTrigger,Trigger6M)),NA())</f>
        <v>5.9887008058084955E-4</v>
      </c>
      <c r="M285" s="186">
        <f>IFERROR(_xll.qlIndexFixing(Index1Y,$H285,TRUE,_xll.ohTrigger(RecalcTrigger,Trigger1Y)),NA())</f>
        <v>2.2758488316588091E-3</v>
      </c>
      <c r="N285" s="185">
        <f>IFERROR(_xll.qlIndexFixing(ONIndex1M,I285,TRUE,_xll.ohTrigger(RecalcTrigger,Trigger1M)),NA())</f>
        <v>-1.4049005037719553E-3</v>
      </c>
      <c r="O285" s="44">
        <f>IFERROR(_xll.qlIndexFixing(ONIndex3M,I285,TRUE,_xll.ohTrigger(RecalcTrigger,Trigger3M)),NA())</f>
        <v>-4.8048878296125253E-4</v>
      </c>
      <c r="P285" s="44">
        <f>IFERROR(_xll.qlIndexFixing(ONIndex6M,I285,TRUE,_xll.ohTrigger(RecalcTrigger,Trigger6M)),NA())</f>
        <v>3.6565338237259937E-4</v>
      </c>
      <c r="Q285" s="186">
        <f>IFERROR(_xll.qlIndexFixing(ONIndex1Y,I285,TRUE,_xll.ohTrigger(RecalcTrigger,Trigger1Y)),NA())</f>
        <v>1.7760747903583507E-3</v>
      </c>
    </row>
    <row r="286" spans="2:17" x14ac:dyDescent="0.2">
      <c r="B286" s="39" t="s">
        <v>17</v>
      </c>
      <c r="D286" s="42">
        <f>_xll.qlCalendarAdvance(Calendar,$D285,B286,"f",FALSE)</f>
        <v>42669</v>
      </c>
      <c r="E286" s="180">
        <f>_xll.qlInterestRateIndexValueDate(IndexON,D286)</f>
        <v>42669</v>
      </c>
      <c r="F286" s="196">
        <f>IFERROR(_xll.qlIndexFixing(IndexON,D286,TRUE,_xll.ohTrigger(RecalcTrigger,TriggerON)),NA())</f>
        <v>-1.8228274250420284E-3</v>
      </c>
      <c r="H286" s="42">
        <f>_xll.qlCalendarAdvance(Calendar,$H285,B286,"f",FALSE)</f>
        <v>42669</v>
      </c>
      <c r="I286" s="180">
        <f>_xll.qlInterestRateIndexValueDate(Index1M,$H286)</f>
        <v>42671</v>
      </c>
      <c r="J286" s="185">
        <f>IFERROR(_xll.qlIndexFixing(Index1M,$H286,TRUE,_xll.ohTrigger(RecalcTrigger,Trigger1M)),NA())</f>
        <v>-1.3858325408420565E-3</v>
      </c>
      <c r="K286" s="44">
        <f>IFERROR(_xll.qlIndexFixing(Index3M,H286,TRUE,_xll.ohTrigger(RecalcTrigger,Trigger3M)),NA())</f>
        <v>-4.0887076037441207E-4</v>
      </c>
      <c r="L286" s="44">
        <f>IFERROR(_xll.qlIndexFixing(Index6M,$H286,TRUE,_xll.ohTrigger(RecalcTrigger,Trigger6M)),NA())</f>
        <v>6.0182148527248094E-4</v>
      </c>
      <c r="M286" s="186">
        <f>IFERROR(_xll.qlIndexFixing(Index1Y,$H286,TRUE,_xll.ohTrigger(RecalcTrigger,Trigger1Y)),NA())</f>
        <v>2.2839793138857457E-3</v>
      </c>
      <c r="N286" s="185">
        <f>IFERROR(_xll.qlIndexFixing(ONIndex1M,I286,TRUE,_xll.ohTrigger(RecalcTrigger,Trigger1M)),NA())</f>
        <v>-1.4034257472550493E-3</v>
      </c>
      <c r="O286" s="44">
        <f>IFERROR(_xll.qlIndexFixing(ONIndex3M,I286,TRUE,_xll.ohTrigger(RecalcTrigger,Trigger3M)),NA())</f>
        <v>-4.7948765342198385E-4</v>
      </c>
      <c r="P286" s="44">
        <f>IFERROR(_xll.qlIndexFixing(ONIndex6M,I286,TRUE,_xll.ohTrigger(RecalcTrigger,Trigger6M)),NA())</f>
        <v>3.6587585593217398E-4</v>
      </c>
      <c r="Q286" s="186">
        <f>IFERROR(_xll.qlIndexFixing(ONIndex1Y,I286,TRUE,_xll.ohTrigger(RecalcTrigger,Trigger1Y)),NA())</f>
        <v>1.7930096545093477E-3</v>
      </c>
    </row>
    <row r="287" spans="2:17" x14ac:dyDescent="0.2">
      <c r="B287" s="39" t="s">
        <v>17</v>
      </c>
      <c r="D287" s="42">
        <f>_xll.qlCalendarAdvance(Calendar,$D286,B287,"f",FALSE)</f>
        <v>42670</v>
      </c>
      <c r="E287" s="180">
        <f>_xll.qlInterestRateIndexValueDate(IndexON,D287)</f>
        <v>42670</v>
      </c>
      <c r="F287" s="196">
        <f>IFERROR(_xll.qlIndexFixing(IndexON,D287,TRUE,_xll.ohTrigger(RecalcTrigger,TriggerON)),NA())</f>
        <v>-1.8215709328917029E-3</v>
      </c>
      <c r="H287" s="42">
        <f>_xll.qlCalendarAdvance(Calendar,$H286,B287,"f",FALSE)</f>
        <v>42670</v>
      </c>
      <c r="I287" s="180">
        <f>_xll.qlInterestRateIndexValueDate(Index1M,$H287)</f>
        <v>42674</v>
      </c>
      <c r="J287" s="185">
        <f>IFERROR(_xll.qlIndexFixing(Index1M,$H287,TRUE,_xll.ohTrigger(RecalcTrigger,Trigger1M)),NA())</f>
        <v>-1.3817940646791982E-3</v>
      </c>
      <c r="K287" s="44">
        <f>IFERROR(_xll.qlIndexFixing(Index3M,H287,TRUE,_xll.ohTrigger(RecalcTrigger,Trigger3M)),NA())</f>
        <v>-4.0606969644286161E-4</v>
      </c>
      <c r="L287" s="44">
        <f>IFERROR(_xll.qlIndexFixing(Index6M,$H287,TRUE,_xll.ohTrigger(RecalcTrigger,Trigger6M)),NA())</f>
        <v>6.0578129421957774E-4</v>
      </c>
      <c r="M287" s="186">
        <f>IFERROR(_xll.qlIndexFixing(Index1Y,$H287,TRUE,_xll.ohTrigger(RecalcTrigger,Trigger1Y)),NA())</f>
        <v>2.2906461674634818E-3</v>
      </c>
      <c r="N287" s="185">
        <f>IFERROR(_xll.qlIndexFixing(ONIndex1M,I287,TRUE,_xll.ohTrigger(RecalcTrigger,Trigger1M)),NA())</f>
        <v>-1.4019385917363181E-3</v>
      </c>
      <c r="O287" s="44">
        <f>IFERROR(_xll.qlIndexFixing(ONIndex3M,I287,TRUE,_xll.ohTrigger(RecalcTrigger,Trigger3M)),NA())</f>
        <v>-4.7848502096492496E-4</v>
      </c>
      <c r="P287" s="44">
        <f>IFERROR(_xll.qlIndexFixing(ONIndex6M,I287,TRUE,_xll.ohTrigger(RecalcTrigger,Trigger6M)),NA())</f>
        <v>3.6616853077653388E-4</v>
      </c>
      <c r="Q287" s="186">
        <f>IFERROR(_xll.qlIndexFixing(ONIndex1Y,I287,TRUE,_xll.ohTrigger(RecalcTrigger,Trigger1Y)),NA())</f>
        <v>1.8087598558924611E-3</v>
      </c>
    </row>
    <row r="288" spans="2:17" x14ac:dyDescent="0.2">
      <c r="B288" s="39" t="s">
        <v>17</v>
      </c>
      <c r="D288" s="42">
        <f>_xll.qlCalendarAdvance(Calendar,$D287,B288,"f",FALSE)</f>
        <v>42671</v>
      </c>
      <c r="E288" s="180">
        <f>_xll.qlInterestRateIndexValueDate(IndexON,D288)</f>
        <v>42671</v>
      </c>
      <c r="F288" s="196">
        <f>IFERROR(_xll.qlIndexFixing(IndexON,D288,TRUE,_xll.ohTrigger(RecalcTrigger,TriggerON)),NA())</f>
        <v>-1.8193437521052402E-3</v>
      </c>
      <c r="H288" s="42">
        <f>_xll.qlCalendarAdvance(Calendar,$H287,B288,"f",FALSE)</f>
        <v>42671</v>
      </c>
      <c r="I288" s="180">
        <f>_xll.qlInterestRateIndexValueDate(Index1M,$H288)</f>
        <v>42675</v>
      </c>
      <c r="J288" s="185">
        <f>IFERROR(_xll.qlIndexFixing(Index1M,$H288,TRUE,_xll.ohTrigger(RecalcTrigger,Trigger1M)),NA())</f>
        <v>-1.3801445114092203E-3</v>
      </c>
      <c r="K288" s="44">
        <f>IFERROR(_xll.qlIndexFixing(Index3M,H288,TRUE,_xll.ohTrigger(RecalcTrigger,Trigger3M)),NA())</f>
        <v>-4.0486767848117424E-4</v>
      </c>
      <c r="L288" s="44">
        <f>IFERROR(_xll.qlIndexFixing(Index6M,$H288,TRUE,_xll.ohTrigger(RecalcTrigger,Trigger6M)),NA())</f>
        <v>6.1360650669715227E-4</v>
      </c>
      <c r="M288" s="186">
        <f>IFERROR(_xll.qlIndexFixing(Index1Y,$H288,TRUE,_xll.ohTrigger(RecalcTrigger,Trigger1Y)),NA())</f>
        <v>2.2942604174424537E-3</v>
      </c>
      <c r="N288" s="185">
        <f>IFERROR(_xll.qlIndexFixing(ONIndex1M,I288,TRUE,_xll.ohTrigger(RecalcTrigger,Trigger1M)),NA())</f>
        <v>-1.4004390729072114E-3</v>
      </c>
      <c r="O288" s="44">
        <f>IFERROR(_xll.qlIndexFixing(ONIndex3M,I288,TRUE,_xll.ohTrigger(RecalcTrigger,Trigger3M)),NA())</f>
        <v>-4.7748094202493263E-4</v>
      </c>
      <c r="P288" s="44">
        <f>IFERROR(_xll.qlIndexFixing(ONIndex6M,I288,TRUE,_xll.ohTrigger(RecalcTrigger,Trigger6M)),NA())</f>
        <v>3.6653140682574303E-4</v>
      </c>
      <c r="Q288" s="186">
        <f>IFERROR(_xll.qlIndexFixing(ONIndex1Y,I288,TRUE,_xll.ohTrigger(RecalcTrigger,Trigger1Y)),NA())</f>
        <v>1.8233125867528344E-3</v>
      </c>
    </row>
    <row r="289" spans="2:17" x14ac:dyDescent="0.2">
      <c r="B289" s="39" t="s">
        <v>17</v>
      </c>
      <c r="D289" s="42">
        <f>_xll.qlCalendarAdvance(Calendar,$D288,B289,"f",FALSE)</f>
        <v>42674</v>
      </c>
      <c r="E289" s="180">
        <f>_xll.qlInterestRateIndexValueDate(IndexON,D289)</f>
        <v>42674</v>
      </c>
      <c r="F289" s="196">
        <f>IFERROR(_xll.qlIndexFixing(IndexON,D289,TRUE,_xll.ohTrigger(RecalcTrigger,TriggerON)),NA())</f>
        <v>-1.817435128033118E-3</v>
      </c>
      <c r="H289" s="42">
        <f>_xll.qlCalendarAdvance(Calendar,$H288,B289,"f",FALSE)</f>
        <v>42674</v>
      </c>
      <c r="I289" s="180">
        <f>_xll.qlInterestRateIndexValueDate(Index1M,$H289)</f>
        <v>42676</v>
      </c>
      <c r="J289" s="185">
        <f>IFERROR(_xll.qlIndexFixing(Index1M,$H289,TRUE,_xll.ohTrigger(RecalcTrigger,Trigger1M)),NA())</f>
        <v>-1.3784830750327437E-3</v>
      </c>
      <c r="K289" s="44">
        <f>IFERROR(_xll.qlIndexFixing(Index3M,H289,TRUE,_xll.ohTrigger(RecalcTrigger,Trigger3M)),NA())</f>
        <v>-4.0365431551064147E-4</v>
      </c>
      <c r="L289" s="44">
        <f>IFERROR(_xll.qlIndexFixing(Index6M,$H289,TRUE,_xll.ohTrigger(RecalcTrigger,Trigger6M)),NA())</f>
        <v>6.1497455931360174E-4</v>
      </c>
      <c r="M289" s="186">
        <f>IFERROR(_xll.qlIndexFixing(Index1Y,$H289,TRUE,_xll.ohTrigger(RecalcTrigger,Trigger1Y)),NA())</f>
        <v>2.2978470629749156E-3</v>
      </c>
      <c r="N289" s="185">
        <f>IFERROR(_xll.qlIndexFixing(ONIndex1M,I289,TRUE,_xll.ohTrigger(RecalcTrigger,Trigger1M)),NA())</f>
        <v>-1.3973935770916768E-3</v>
      </c>
      <c r="O289" s="44">
        <f>IFERROR(_xll.qlIndexFixing(ONIndex3M,I289,TRUE,_xll.ohTrigger(RecalcTrigger,Trigger3M)),NA())</f>
        <v>-4.7546761741124044E-4</v>
      </c>
      <c r="P289" s="44">
        <f>IFERROR(_xll.qlIndexFixing(ONIndex6M,I289,TRUE,_xll.ohTrigger(RecalcTrigger,Trigger6M)),NA())</f>
        <v>3.6749153845327953E-4</v>
      </c>
      <c r="Q289" s="186">
        <f>IFERROR(_xll.qlIndexFixing(ONIndex1Y,I289,TRUE,_xll.ohTrigger(RecalcTrigger,Trigger1Y)),NA())</f>
        <v>1.8483719314588143E-3</v>
      </c>
    </row>
    <row r="290" spans="2:17" x14ac:dyDescent="0.2">
      <c r="B290" s="39" t="s">
        <v>17</v>
      </c>
      <c r="D290" s="42">
        <f>_xll.qlCalendarAdvance(Calendar,$D289,B290,"f",FALSE)</f>
        <v>42675</v>
      </c>
      <c r="E290" s="180">
        <f>_xll.qlInterestRateIndexValueDate(IndexON,D290)</f>
        <v>42675</v>
      </c>
      <c r="F290" s="196">
        <f>IFERROR(_xll.qlIndexFixing(IndexON,D290,TRUE,_xll.ohTrigger(RecalcTrigger,TriggerON)),NA())</f>
        <v>-1.8166288869991831E-3</v>
      </c>
      <c r="H290" s="42">
        <f>_xll.qlCalendarAdvance(Calendar,$H289,B290,"f",FALSE)</f>
        <v>42675</v>
      </c>
      <c r="I290" s="180">
        <f>_xll.qlInterestRateIndexValueDate(Index1M,$H290)</f>
        <v>42677</v>
      </c>
      <c r="J290" s="185">
        <f>IFERROR(_xll.qlIndexFixing(Index1M,$H290,TRUE,_xll.ohTrigger(RecalcTrigger,Trigger1M)),NA())</f>
        <v>-1.3750585977781449E-3</v>
      </c>
      <c r="K290" s="44">
        <f>IFERROR(_xll.qlIndexFixing(Index3M,H290,TRUE,_xll.ohTrigger(RecalcTrigger,Trigger3M)),NA())</f>
        <v>-4.0242928130960489E-4</v>
      </c>
      <c r="L290" s="44">
        <f>IFERROR(_xll.qlIndexFixing(Index6M,$H290,TRUE,_xll.ohTrigger(RecalcTrigger,Trigger6M)),NA())</f>
        <v>6.1793139604751309E-4</v>
      </c>
      <c r="M290" s="186">
        <f>IFERROR(_xll.qlIndexFixing(Index1Y,$H290,TRUE,_xll.ohTrigger(RecalcTrigger,Trigger1Y)),NA())</f>
        <v>2.301409380117774E-3</v>
      </c>
      <c r="N290" s="185">
        <f>IFERROR(_xll.qlIndexFixing(ONIndex1M,I290,TRUE,_xll.ohTrigger(RecalcTrigger,Trigger1M)),NA())</f>
        <v>-1.3943180732800542E-3</v>
      </c>
      <c r="O290" s="44">
        <f>IFERROR(_xll.qlIndexFixing(ONIndex3M,I290,TRUE,_xll.ohTrigger(RecalcTrigger,Trigger3M)),NA())</f>
        <v>-4.7345129305043088E-4</v>
      </c>
      <c r="P290" s="44">
        <f>IFERROR(_xll.qlIndexFixing(ONIndex6M,I290,TRUE,_xll.ohTrigger(RecalcTrigger,Trigger6M)),NA())</f>
        <v>3.6868492395036867E-4</v>
      </c>
      <c r="Q290" s="186">
        <f>IFERROR(_xll.qlIndexFixing(ONIndex1Y,I290,TRUE,_xll.ohTrigger(RecalcTrigger,Trigger1Y)),NA())</f>
        <v>1.8692926508290242E-3</v>
      </c>
    </row>
    <row r="291" spans="2:17" x14ac:dyDescent="0.2">
      <c r="B291" s="39" t="s">
        <v>17</v>
      </c>
      <c r="D291" s="42">
        <f>_xll.qlCalendarAdvance(Calendar,$D290,B291,"f",FALSE)</f>
        <v>42676</v>
      </c>
      <c r="E291" s="180">
        <f>_xll.qlInterestRateIndexValueDate(IndexON,D291)</f>
        <v>42676</v>
      </c>
      <c r="F291" s="196">
        <f>IFERROR(_xll.qlIndexFixing(IndexON,D291,TRUE,_xll.ohTrigger(RecalcTrigger,TriggerON)),NA())</f>
        <v>-1.8159157977315488E-3</v>
      </c>
      <c r="H291" s="42">
        <f>_xll.qlCalendarAdvance(Calendar,$H290,B291,"f",FALSE)</f>
        <v>42676</v>
      </c>
      <c r="I291" s="180">
        <f>_xll.qlInterestRateIndexValueDate(Index1M,$H291)</f>
        <v>42678</v>
      </c>
      <c r="J291" s="185">
        <f>IFERROR(_xll.qlIndexFixing(Index1M,$H291,TRUE,_xll.ohTrigger(RecalcTrigger,Trigger1M)),NA())</f>
        <v>-1.3742452187376533E-3</v>
      </c>
      <c r="K291" s="44">
        <f>IFERROR(_xll.qlIndexFixing(Index3M,H291,TRUE,_xll.ohTrigger(RecalcTrigger,Trigger3M)),NA())</f>
        <v>-4.0032430699877191E-4</v>
      </c>
      <c r="L291" s="44">
        <f>IFERROR(_xll.qlIndexFixing(Index6M,$H291,TRUE,_xll.ohTrigger(RecalcTrigger,Trigger6M)),NA())</f>
        <v>6.2088665529852884E-4</v>
      </c>
      <c r="M291" s="186">
        <f>IFERROR(_xll.qlIndexFixing(Index1Y,$H291,TRUE,_xll.ohTrigger(RecalcTrigger,Trigger1Y)),NA())</f>
        <v>2.3094498902041217E-3</v>
      </c>
      <c r="N291" s="185">
        <f>IFERROR(_xll.qlIndexFixing(ONIndex1M,I291,TRUE,_xll.ohTrigger(RecalcTrigger,Trigger1M)),NA())</f>
        <v>-1.3927572698735347E-3</v>
      </c>
      <c r="O291" s="44">
        <f>IFERROR(_xll.qlIndexFixing(ONIndex3M,I291,TRUE,_xll.ohTrigger(RecalcTrigger,Trigger3M)),NA())</f>
        <v>-4.7244083049680086E-4</v>
      </c>
      <c r="P291" s="44">
        <f>IFERROR(_xll.qlIndexFixing(ONIndex6M,I291,TRUE,_xll.ohTrigger(RecalcTrigger,Trigger6M)),NA())</f>
        <v>3.6939880650344037E-4</v>
      </c>
      <c r="Q291" s="186">
        <f>IFERROR(_xll.qlIndexFixing(ONIndex1Y,I291,TRUE,_xll.ohTrigger(RecalcTrigger,Trigger1Y)),NA())</f>
        <v>1.8776659136321427E-3</v>
      </c>
    </row>
    <row r="292" spans="2:17" x14ac:dyDescent="0.2">
      <c r="B292" s="39" t="s">
        <v>17</v>
      </c>
      <c r="D292" s="42">
        <f>_xll.qlCalendarAdvance(Calendar,$D291,B292,"f",FALSE)</f>
        <v>42677</v>
      </c>
      <c r="E292" s="180">
        <f>_xll.qlInterestRateIndexValueDate(IndexON,D292)</f>
        <v>42677</v>
      </c>
      <c r="F292" s="196">
        <f>IFERROR(_xll.qlIndexFixing(IndexON,D292,TRUE,_xll.ohTrigger(RecalcTrigger,TriggerON)),NA())</f>
        <v>-1.8152968940032821E-3</v>
      </c>
      <c r="H292" s="42">
        <f>_xll.qlCalendarAdvance(Calendar,$H291,B292,"f",FALSE)</f>
        <v>42677</v>
      </c>
      <c r="I292" s="180">
        <f>_xll.qlInterestRateIndexValueDate(Index1M,$H292)</f>
        <v>42681</v>
      </c>
      <c r="J292" s="185">
        <f>IFERROR(_xll.qlIndexFixing(Index1M,$H292,TRUE,_xll.ohTrigger(RecalcTrigger,Trigger1M)),NA())</f>
        <v>-1.3699988886939352E-3</v>
      </c>
      <c r="K292" s="44">
        <f>IFERROR(_xll.qlIndexFixing(Index3M,H292,TRUE,_xll.ohTrigger(RecalcTrigger,Trigger3M)),NA())</f>
        <v>-3.9740581985279479E-4</v>
      </c>
      <c r="L292" s="44">
        <f>IFERROR(_xll.qlIndexFixing(Index6M,$H292,TRUE,_xll.ohTrigger(RecalcTrigger,Trigger6M)),NA())</f>
        <v>6.3124635787031565E-4</v>
      </c>
      <c r="M292" s="186">
        <f>IFERROR(_xll.qlIndexFixing(Index1Y,$H292,TRUE,_xll.ohTrigger(RecalcTrigger,Trigger1Y)),NA())</f>
        <v>2.315482115637358E-3</v>
      </c>
      <c r="N292" s="185">
        <f>IFERROR(_xll.qlIndexFixing(ONIndex1M,I292,TRUE,_xll.ohTrigger(RecalcTrigger,Trigger1M)),NA())</f>
        <v>-1.3911843159064574E-3</v>
      </c>
      <c r="O292" s="44">
        <f>IFERROR(_xll.qlIndexFixing(ONIndex3M,I292,TRUE,_xll.ohTrigger(RecalcTrigger,Trigger3M)),NA())</f>
        <v>-4.7142926102861082E-4</v>
      </c>
      <c r="P292" s="44">
        <f>IFERROR(_xll.qlIndexFixing(ONIndex6M,I292,TRUE,_xll.ohTrigger(RecalcTrigger,Trigger6M)),NA())</f>
        <v>3.7018289010148919E-4</v>
      </c>
      <c r="Q292" s="186">
        <f>IFERROR(_xll.qlIndexFixing(ONIndex1Y,I292,TRUE,_xll.ohTrigger(RecalcTrigger,Trigger1Y)),NA())</f>
        <v>1.8847648598629974E-3</v>
      </c>
    </row>
    <row r="293" spans="2:17" x14ac:dyDescent="0.2">
      <c r="B293" s="39" t="s">
        <v>17</v>
      </c>
      <c r="D293" s="42">
        <f>_xll.qlCalendarAdvance(Calendar,$D292,B293,"f",FALSE)</f>
        <v>42678</v>
      </c>
      <c r="E293" s="180">
        <f>_xll.qlInterestRateIndexValueDate(IndexON,D293)</f>
        <v>42678</v>
      </c>
      <c r="F293" s="196">
        <f>IFERROR(_xll.qlIndexFixing(IndexON,D293,TRUE,_xll.ohTrigger(RecalcTrigger,TriggerON)),NA())</f>
        <v>-1.8143690628846798E-3</v>
      </c>
      <c r="H293" s="42">
        <f>_xll.qlCalendarAdvance(Calendar,$H292,B293,"f",FALSE)</f>
        <v>42678</v>
      </c>
      <c r="I293" s="180">
        <f>_xll.qlInterestRateIndexValueDate(Index1M,$H293)</f>
        <v>42682</v>
      </c>
      <c r="J293" s="185">
        <f>IFERROR(_xll.qlIndexFixing(Index1M,$H293,TRUE,_xll.ohTrigger(RecalcTrigger,Trigger1M)),NA())</f>
        <v>-1.3682668989489777E-3</v>
      </c>
      <c r="K293" s="44">
        <f>IFERROR(_xll.qlIndexFixing(Index3M,H293,TRUE,_xll.ohTrigger(RecalcTrigger,Trigger3M)),NA())</f>
        <v>-3.9611744824296225E-4</v>
      </c>
      <c r="L293" s="44">
        <f>IFERROR(_xll.qlIndexFixing(Index6M,$H293,TRUE,_xll.ohTrigger(RecalcTrigger,Trigger6M)),NA())</f>
        <v>6.3269632556741415E-4</v>
      </c>
      <c r="M293" s="186">
        <f>IFERROR(_xll.qlIndexFixing(Index1Y,$H293,TRUE,_xll.ohTrigger(RecalcTrigger,Trigger1Y)),NA())</f>
        <v>2.3189731613894541E-3</v>
      </c>
      <c r="N293" s="185">
        <f>IFERROR(_xll.qlIndexFixing(ONIndex1M,I293,TRUE,_xll.ohTrigger(RecalcTrigger,Trigger1M)),NA())</f>
        <v>-1.3895992471901764E-3</v>
      </c>
      <c r="O293" s="44">
        <f>IFERROR(_xll.qlIndexFixing(ONIndex3M,I293,TRUE,_xll.ohTrigger(RecalcTrigger,Trigger3M)),NA())</f>
        <v>-4.7041664104074954E-4</v>
      </c>
      <c r="P293" s="44">
        <f>IFERROR(_xll.qlIndexFixing(ONIndex6M,I293,TRUE,_xll.ohTrigger(RecalcTrigger,Trigger6M)),NA())</f>
        <v>3.7103717514419543E-4</v>
      </c>
      <c r="Q293" s="186">
        <f>IFERROR(_xll.qlIndexFixing(ONIndex1Y,I293,TRUE,_xll.ohTrigger(RecalcTrigger,Trigger1Y)),NA())</f>
        <v>1.8905766818466674E-3</v>
      </c>
    </row>
    <row r="294" spans="2:17" x14ac:dyDescent="0.2">
      <c r="B294" s="39" t="s">
        <v>17</v>
      </c>
      <c r="D294" s="42">
        <f>_xll.qlCalendarAdvance(Calendar,$D293,B294,"f",FALSE)</f>
        <v>42681</v>
      </c>
      <c r="E294" s="180">
        <f>_xll.qlInterestRateIndexValueDate(IndexON,D294)</f>
        <v>42681</v>
      </c>
      <c r="F294" s="196">
        <f>IFERROR(_xll.qlIndexFixing(IndexON,D294,TRUE,_xll.ohTrigger(RecalcTrigger,TriggerON)),NA())</f>
        <v>-1.8137838104248516E-3</v>
      </c>
      <c r="H294" s="42">
        <f>_xll.qlCalendarAdvance(Calendar,$H293,B294,"f",FALSE)</f>
        <v>42681</v>
      </c>
      <c r="I294" s="180">
        <f>_xll.qlInterestRateIndexValueDate(Index1M,$H294)</f>
        <v>42683</v>
      </c>
      <c r="J294" s="185">
        <f>IFERROR(_xll.qlIndexFixing(Index1M,$H294,TRUE,_xll.ohTrigger(RecalcTrigger,Trigger1M)),NA())</f>
        <v>-1.3665232745121436E-3</v>
      </c>
      <c r="K294" s="44">
        <f>IFERROR(_xll.qlIndexFixing(Index3M,H294,TRUE,_xll.ohTrigger(RecalcTrigger,Trigger3M)),NA())</f>
        <v>-3.9481539530531997E-4</v>
      </c>
      <c r="L294" s="44">
        <f>IFERROR(_xll.qlIndexFixing(Index6M,$H294,TRUE,_xll.ohTrigger(RecalcTrigger,Trigger6M)),NA())</f>
        <v>6.3564700348466441E-4</v>
      </c>
      <c r="M294" s="186">
        <f>IFERROR(_xll.qlIndexFixing(Index1Y,$H294,TRUE,_xll.ohTrigger(RecalcTrigger,Trigger1Y)),NA())</f>
        <v>2.3224602729154547E-3</v>
      </c>
      <c r="N294" s="185">
        <f>IFERROR(_xll.qlIndexFixing(ONIndex1M,I294,TRUE,_xll.ohTrigger(RecalcTrigger,Trigger1M)),NA())</f>
        <v>-1.3863835647764944E-3</v>
      </c>
      <c r="O294" s="44">
        <f>IFERROR(_xll.qlIndexFixing(ONIndex3M,I294,TRUE,_xll.ohTrigger(RecalcTrigger,Trigger3M)),NA())</f>
        <v>-4.6838757334022318E-4</v>
      </c>
      <c r="P294" s="44">
        <f>IFERROR(_xll.qlIndexFixing(ONIndex6M,I294,TRUE,_xll.ohTrigger(RecalcTrigger,Trigger6M)),NA())</f>
        <v>3.7298013584319278E-4</v>
      </c>
      <c r="Q294" s="186">
        <f>IFERROR(_xll.qlIndexFixing(ONIndex1Y,I294,TRUE,_xll.ohTrigger(RecalcTrigger,Trigger1Y)),NA())</f>
        <v>1.8978558787718924E-3</v>
      </c>
    </row>
    <row r="295" spans="2:17" x14ac:dyDescent="0.2">
      <c r="B295" s="39" t="s">
        <v>17</v>
      </c>
      <c r="D295" s="42">
        <f>_xll.qlCalendarAdvance(Calendar,$D294,B295,"f",FALSE)</f>
        <v>42682</v>
      </c>
      <c r="E295" s="180">
        <f>_xll.qlInterestRateIndexValueDate(IndexON,D295)</f>
        <v>42682</v>
      </c>
      <c r="F295" s="196">
        <f>IFERROR(_xll.qlIndexFixing(IndexON,D295,TRUE,_xll.ohTrigger(RecalcTrigger,TriggerON)),NA())</f>
        <v>-1.8136513414690469E-3</v>
      </c>
      <c r="H295" s="42">
        <f>_xll.qlCalendarAdvance(Calendar,$H294,B295,"f",FALSE)</f>
        <v>42682</v>
      </c>
      <c r="I295" s="180">
        <f>_xll.qlInterestRateIndexValueDate(Index1M,$H295)</f>
        <v>42684</v>
      </c>
      <c r="J295" s="185">
        <f>IFERROR(_xll.qlIndexFixing(Index1M,$H295,TRUE,_xll.ohTrigger(RecalcTrigger,Trigger1M)),NA())</f>
        <v>-1.3629365421888306E-3</v>
      </c>
      <c r="K295" s="44">
        <f>IFERROR(_xll.qlIndexFixing(Index3M,H295,TRUE,_xll.ohTrigger(RecalcTrigger,Trigger3M)),NA())</f>
        <v>-3.9349931722836685E-4</v>
      </c>
      <c r="L295" s="44">
        <f>IFERROR(_xll.qlIndexFixing(Index6M,$H295,TRUE,_xll.ohTrigger(RecalcTrigger,Trigger6M)),NA())</f>
        <v>6.3859742636040203E-4</v>
      </c>
      <c r="M295" s="186">
        <f>IFERROR(_xll.qlIndexFixing(Index1Y,$H295,TRUE,_xll.ohTrigger(RecalcTrigger,Trigger1Y)),NA())</f>
        <v>2.3259469722136145E-3</v>
      </c>
      <c r="N295" s="185">
        <f>IFERROR(_xll.qlIndexFixing(ONIndex1M,I295,TRUE,_xll.ohTrigger(RecalcTrigger,Trigger1M)),NA())</f>
        <v>-1.3831385324269974E-3</v>
      </c>
      <c r="O295" s="44">
        <f>IFERROR(_xll.qlIndexFixing(ONIndex3M,I295,TRUE,_xll.ohTrigger(RecalcTrigger,Trigger3M)),NA())</f>
        <v>-4.6635678902617883E-4</v>
      </c>
      <c r="P295" s="44">
        <f>IFERROR(_xll.qlIndexFixing(ONIndex6M,I295,TRUE,_xll.ohTrigger(RecalcTrigger,Trigger6M)),NA())</f>
        <v>3.7515632784312913E-4</v>
      </c>
      <c r="Q295" s="186">
        <f>IFERROR(_xll.qlIndexFixing(ONIndex1Y,I295,TRUE,_xll.ohTrigger(RecalcTrigger,Trigger1Y)),NA())</f>
        <v>1.9006965754098104E-3</v>
      </c>
    </row>
    <row r="296" spans="2:17" x14ac:dyDescent="0.2">
      <c r="B296" s="39" t="s">
        <v>17</v>
      </c>
      <c r="D296" s="42">
        <f>_xll.qlCalendarAdvance(Calendar,$D295,B296,"f",FALSE)</f>
        <v>42683</v>
      </c>
      <c r="E296" s="180">
        <f>_xll.qlInterestRateIndexValueDate(IndexON,D296)</f>
        <v>42683</v>
      </c>
      <c r="F296" s="196">
        <f>IFERROR(_xll.qlIndexFixing(IndexON,D296,TRUE,_xll.ohTrigger(RecalcTrigger,TriggerON)),NA())</f>
        <v>-1.8136192609707891E-3</v>
      </c>
      <c r="H296" s="42">
        <f>_xll.qlCalendarAdvance(Calendar,$H295,B296,"f",FALSE)</f>
        <v>42683</v>
      </c>
      <c r="I296" s="180">
        <f>_xll.qlInterestRateIndexValueDate(Index1M,$H296)</f>
        <v>42685</v>
      </c>
      <c r="J296" s="185">
        <f>IFERROR(_xll.qlIndexFixing(Index1M,$H296,TRUE,_xll.ohTrigger(RecalcTrigger,Trigger1M)),NA())</f>
        <v>-1.3620817125624721E-3</v>
      </c>
      <c r="K296" s="44">
        <f>IFERROR(_xll.qlIndexFixing(Index3M,H296,TRUE,_xll.ohTrigger(RecalcTrigger,Trigger3M)),NA())</f>
        <v>-3.9115250571180557E-4</v>
      </c>
      <c r="L296" s="44">
        <f>IFERROR(_xll.qlIndexFixing(Index6M,$H296,TRUE,_xll.ohTrigger(RecalcTrigger,Trigger6M)),NA())</f>
        <v>6.4154781460616108E-4</v>
      </c>
      <c r="M296" s="186">
        <f>IFERROR(_xll.qlIndexFixing(Index1Y,$H296,TRUE,_xll.ohTrigger(RecalcTrigger,Trigger1Y)),NA())</f>
        <v>2.3340683865974055E-3</v>
      </c>
      <c r="N296" s="185">
        <f>IFERROR(_xll.qlIndexFixing(ONIndex1M,I296,TRUE,_xll.ohTrigger(RecalcTrigger,Trigger1M)),NA())</f>
        <v>-1.3814934213796093E-3</v>
      </c>
      <c r="O296" s="44">
        <f>IFERROR(_xll.qlIndexFixing(ONIndex3M,I296,TRUE,_xll.ohTrigger(RecalcTrigger,Trigger3M)),NA())</f>
        <v>-4.6533976588047921E-4</v>
      </c>
      <c r="P296" s="44">
        <f>IFERROR(_xll.qlIndexFixing(ONIndex6M,I296,TRUE,_xll.ohTrigger(RecalcTrigger,Trigger6M)),NA())</f>
        <v>3.7636161930976186E-4</v>
      </c>
      <c r="Q296" s="186">
        <f>IFERROR(_xll.qlIndexFixing(ONIndex1Y,I296,TRUE,_xll.ohTrigger(RecalcTrigger,Trigger1Y)),NA())</f>
        <v>1.8998806622327891E-3</v>
      </c>
    </row>
    <row r="297" spans="2:17" x14ac:dyDescent="0.2">
      <c r="B297" s="39" t="s">
        <v>17</v>
      </c>
      <c r="D297" s="42">
        <f>_xll.qlCalendarAdvance(Calendar,$D296,B297,"f",FALSE)</f>
        <v>42684</v>
      </c>
      <c r="E297" s="180">
        <f>_xll.qlInterestRateIndexValueDate(IndexON,D297)</f>
        <v>42684</v>
      </c>
      <c r="F297" s="196">
        <f>IFERROR(_xll.qlIndexFixing(IndexON,D297,TRUE,_xll.ohTrigger(RecalcTrigger,TriggerON)),NA())</f>
        <v>-1.8136886026232091E-3</v>
      </c>
      <c r="H297" s="42">
        <f>_xll.qlCalendarAdvance(Calendar,$H296,B297,"f",FALSE)</f>
        <v>42684</v>
      </c>
      <c r="I297" s="180">
        <f>_xll.qlInterestRateIndexValueDate(Index1M,$H297)</f>
        <v>42688</v>
      </c>
      <c r="J297" s="185">
        <f>IFERROR(_xll.qlIndexFixing(Index1M,$H297,TRUE,_xll.ohTrigger(RecalcTrigger,Trigger1M)),NA())</f>
        <v>-1.3576318741082005E-3</v>
      </c>
      <c r="K297" s="44">
        <f>IFERROR(_xll.qlIndexFixing(Index3M,H297,TRUE,_xll.ohTrigger(RecalcTrigger,Trigger3M)),NA())</f>
        <v>-3.8808778929347434E-4</v>
      </c>
      <c r="L297" s="44">
        <f>IFERROR(_xll.qlIndexFixing(Index6M,$H297,TRUE,_xll.ohTrigger(RecalcTrigger,Trigger6M)),NA())</f>
        <v>6.5182555117361128E-4</v>
      </c>
      <c r="M297" s="186">
        <f>IFERROR(_xll.qlIndexFixing(Index1Y,$H297,TRUE,_xll.ohTrigger(RecalcTrigger,Trigger1Y)),NA())</f>
        <v>2.3399613168671382E-3</v>
      </c>
      <c r="N297" s="185">
        <f>IFERROR(_xll.qlIndexFixing(ONIndex1M,I297,TRUE,_xll.ohTrigger(RecalcTrigger,Trigger1M)),NA())</f>
        <v>-1.3798364084527392E-3</v>
      </c>
      <c r="O297" s="44">
        <f>IFERROR(_xll.qlIndexFixing(ONIndex3M,I297,TRUE,_xll.ohTrigger(RecalcTrigger,Trigger3M)),NA())</f>
        <v>-4.6432203166357766E-4</v>
      </c>
      <c r="P297" s="44">
        <f>IFERROR(_xll.qlIndexFixing(ONIndex6M,I297,TRUE,_xll.ohTrigger(RecalcTrigger,Trigger6M)),NA())</f>
        <v>3.7763711190130778E-4</v>
      </c>
      <c r="Q297" s="186">
        <f>IFERROR(_xll.qlIndexFixing(ONIndex1Y,I297,TRUE,_xll.ohTrigger(RecalcTrigger,Trigger1Y)),NA())</f>
        <v>1.8977007793186118E-3</v>
      </c>
    </row>
    <row r="298" spans="2:17" x14ac:dyDescent="0.2">
      <c r="B298" s="39" t="s">
        <v>17</v>
      </c>
      <c r="D298" s="42">
        <f>_xll.qlCalendarAdvance(Calendar,$D297,B298,"f",FALSE)</f>
        <v>42685</v>
      </c>
      <c r="E298" s="180">
        <f>_xll.qlInterestRateIndexValueDate(IndexON,D298)</f>
        <v>42685</v>
      </c>
      <c r="F298" s="196">
        <f>IFERROR(_xll.qlIndexFixing(IndexON,D298,TRUE,_xll.ohTrigger(RecalcTrigger,TriggerON)),NA())</f>
        <v>-1.8141613870348294E-3</v>
      </c>
      <c r="H298" s="42">
        <f>_xll.qlCalendarAdvance(Calendar,$H297,B298,"f",FALSE)</f>
        <v>42685</v>
      </c>
      <c r="I298" s="180">
        <f>_xll.qlInterestRateIndexValueDate(Index1M,$H298)</f>
        <v>42689</v>
      </c>
      <c r="J298" s="185">
        <f>IFERROR(_xll.qlIndexFixing(Index1M,$H298,TRUE,_xll.ohTrigger(RecalcTrigger,Trigger1M)),NA())</f>
        <v>-1.3558191867959479E-3</v>
      </c>
      <c r="K298" s="44">
        <f>IFERROR(_xll.qlIndexFixing(Index3M,H298,TRUE,_xll.ohTrigger(RecalcTrigger,Trigger3M)),NA())</f>
        <v>-3.8669634035392664E-4</v>
      </c>
      <c r="L298" s="44">
        <f>IFERROR(_xll.qlIndexFixing(Index6M,$H298,TRUE,_xll.ohTrigger(RecalcTrigger,Trigger6M)),NA())</f>
        <v>6.5335342955808015E-4</v>
      </c>
      <c r="M298" s="186">
        <f>IFERROR(_xll.qlIndexFixing(Index1Y,$H298,TRUE,_xll.ohTrigger(RecalcTrigger,Trigger1Y)),NA())</f>
        <v>2.3435000147828742E-3</v>
      </c>
      <c r="N298" s="185">
        <f>IFERROR(_xll.qlIndexFixing(ONIndex1M,I298,TRUE,_xll.ohTrigger(RecalcTrigger,Trigger1M)),NA())</f>
        <v>-1.3781675289381567E-3</v>
      </c>
      <c r="O298" s="44">
        <f>IFERROR(_xll.qlIndexFixing(ONIndex3M,I298,TRUE,_xll.ohTrigger(RecalcTrigger,Trigger3M)),NA())</f>
        <v>-4.6330364340985142E-4</v>
      </c>
      <c r="P298" s="44">
        <f>IFERROR(_xll.qlIndexFixing(ONIndex6M,I298,TRUE,_xll.ohTrigger(RecalcTrigger,Trigger6M)),NA())</f>
        <v>3.7898280585757504E-4</v>
      </c>
      <c r="Q298" s="186">
        <f>IFERROR(_xll.qlIndexFixing(ONIndex1Y,I298,TRUE,_xll.ohTrigger(RecalcTrigger,Trigger1Y)),NA())</f>
        <v>1.8941441191522301E-3</v>
      </c>
    </row>
    <row r="299" spans="2:17" x14ac:dyDescent="0.2">
      <c r="B299" s="39" t="s">
        <v>17</v>
      </c>
      <c r="D299" s="42">
        <f>_xll.qlCalendarAdvance(Calendar,$D298,B299,"f",FALSE)</f>
        <v>42688</v>
      </c>
      <c r="E299" s="180">
        <f>_xll.qlInterestRateIndexValueDate(IndexON,D299)</f>
        <v>42688</v>
      </c>
      <c r="F299" s="196">
        <f>IFERROR(_xll.qlIndexFixing(IndexON,D299,TRUE,_xll.ohTrigger(RecalcTrigger,TriggerON)),NA())</f>
        <v>-1.8150008681594443E-3</v>
      </c>
      <c r="H299" s="42">
        <f>_xll.qlCalendarAdvance(Calendar,$H298,B299,"f",FALSE)</f>
        <v>42688</v>
      </c>
      <c r="I299" s="180">
        <f>_xll.qlInterestRateIndexValueDate(Index1M,$H299)</f>
        <v>42690</v>
      </c>
      <c r="J299" s="185">
        <f>IFERROR(_xll.qlIndexFixing(Index1M,$H299,TRUE,_xll.ohTrigger(RecalcTrigger,Trigger1M)),NA())</f>
        <v>-1.3539951132104378E-3</v>
      </c>
      <c r="K299" s="44">
        <f>IFERROR(_xll.qlIndexFixing(Index3M,H299,TRUE,_xll.ohTrigger(RecalcTrigger,Trigger3M)),NA())</f>
        <v>-3.8528875061655016E-4</v>
      </c>
      <c r="L299" s="44">
        <f>IFERROR(_xll.qlIndexFixing(Index6M,$H299,TRUE,_xll.ohTrigger(RecalcTrigger,Trigger6M)),NA())</f>
        <v>6.5630695086803411E-4</v>
      </c>
      <c r="M299" s="186">
        <f>IFERROR(_xll.qlIndexFixing(Index1Y,$H299,TRUE,_xll.ohTrigger(RecalcTrigger,Trigger1Y)),NA())</f>
        <v>2.3470601703408484E-3</v>
      </c>
      <c r="N299" s="185">
        <f>IFERROR(_xll.qlIndexFixing(ONIndex1M,I299,TRUE,_xll.ohTrigger(RecalcTrigger,Trigger1M)),NA())</f>
        <v>-1.3747851426071378E-3</v>
      </c>
      <c r="O299" s="44">
        <f>IFERROR(_xll.qlIndexFixing(ONIndex3M,I299,TRUE,_xll.ohTrigger(RecalcTrigger,Trigger3M)),NA())</f>
        <v>-4.6126437737381565E-4</v>
      </c>
      <c r="P299" s="44">
        <f>IFERROR(_xll.qlIndexFixing(ONIndex6M,I299,TRUE,_xll.ohTrigger(RecalcTrigger,Trigger6M)),NA())</f>
        <v>3.8190860316866804E-4</v>
      </c>
      <c r="Q299" s="186">
        <f>IFERROR(_xll.qlIndexFixing(ONIndex1Y,I299,TRUE,_xll.ohTrigger(RecalcTrigger,Trigger1Y)),NA())</f>
        <v>1.8823873462103791E-3</v>
      </c>
    </row>
    <row r="300" spans="2:17" x14ac:dyDescent="0.2">
      <c r="B300" s="39" t="s">
        <v>17</v>
      </c>
      <c r="D300" s="42">
        <f>_xll.qlCalendarAdvance(Calendar,$D299,B300,"f",FALSE)</f>
        <v>42689</v>
      </c>
      <c r="E300" s="180">
        <f>_xll.qlInterestRateIndexValueDate(IndexON,D300)</f>
        <v>42689</v>
      </c>
      <c r="F300" s="196">
        <f>IFERROR(_xll.qlIndexFixing(IndexON,D300,TRUE,_xll.ohTrigger(RecalcTrigger,TriggerON)),NA())</f>
        <v>-1.8155928282403977E-3</v>
      </c>
      <c r="H300" s="42">
        <f>_xll.qlCalendarAdvance(Calendar,$H299,B300,"f",FALSE)</f>
        <v>42689</v>
      </c>
      <c r="I300" s="180">
        <f>_xll.qlInterestRateIndexValueDate(Index1M,$H300)</f>
        <v>42691</v>
      </c>
      <c r="J300" s="185">
        <f>IFERROR(_xll.qlIndexFixing(Index1M,$H300,TRUE,_xll.ohTrigger(RecalcTrigger,Trigger1M)),NA())</f>
        <v>-1.3502496070526282E-3</v>
      </c>
      <c r="K300" s="44">
        <f>IFERROR(_xll.qlIndexFixing(Index3M,H300,TRUE,_xll.ohTrigger(RecalcTrigger,Trigger3M)),NA())</f>
        <v>-3.8386465867478814E-4</v>
      </c>
      <c r="L300" s="44">
        <f>IFERROR(_xll.qlIndexFixing(Index6M,$H300,TRUE,_xll.ohTrigger(RecalcTrigger,Trigger6M)),NA())</f>
        <v>6.5926176004371369E-4</v>
      </c>
      <c r="M300" s="186">
        <f>IFERROR(_xll.qlIndexFixing(Index1Y,$H300,TRUE,_xll.ohTrigger(RecalcTrigger,Trigger1Y)),NA())</f>
        <v>2.3506455515086978E-3</v>
      </c>
      <c r="N300" s="185">
        <f>IFERROR(_xll.qlIndexFixing(ONIndex1M,I300,TRUE,_xll.ohTrigger(RecalcTrigger,Trigger1M)),NA())</f>
        <v>-1.3713740565934884E-3</v>
      </c>
      <c r="O300" s="44">
        <f>IFERROR(_xll.qlIndexFixing(ONIndex3M,I300,TRUE,_xll.ohTrigger(RecalcTrigger,Trigger3M)),NA())</f>
        <v>-4.5922467820425084E-4</v>
      </c>
      <c r="P300" s="44">
        <f>IFERROR(_xll.qlIndexFixing(ONIndex6M,I300,TRUE,_xll.ohTrigger(RecalcTrigger,Trigger6M)),NA())</f>
        <v>3.8506759437062499E-4</v>
      </c>
      <c r="Q300" s="186">
        <f>IFERROR(_xll.qlIndexFixing(ONIndex1Y,I300,TRUE,_xll.ohTrigger(RecalcTrigger,Trigger1Y)),NA())</f>
        <v>1.865893555503817E-3</v>
      </c>
    </row>
    <row r="301" spans="2:17" x14ac:dyDescent="0.2">
      <c r="B301" s="39" t="s">
        <v>17</v>
      </c>
      <c r="D301" s="42">
        <f>_xll.qlCalendarAdvance(Calendar,$D300,B301,"f",FALSE)</f>
        <v>42690</v>
      </c>
      <c r="E301" s="180">
        <f>_xll.qlInterestRateIndexValueDate(IndexON,D301)</f>
        <v>42690</v>
      </c>
      <c r="F301" s="196">
        <f>IFERROR(_xll.qlIndexFixing(IndexON,D301,TRUE,_xll.ohTrigger(RecalcTrigger,TriggerON)),NA())</f>
        <v>-1.8162924135101122E-3</v>
      </c>
      <c r="H301" s="42">
        <f>_xll.qlCalendarAdvance(Calendar,$H300,B301,"f",FALSE)</f>
        <v>42690</v>
      </c>
      <c r="I301" s="180">
        <f>_xll.qlInterestRateIndexValueDate(Index1M,$H301)</f>
        <v>42692</v>
      </c>
      <c r="J301" s="185">
        <f>IFERROR(_xll.qlIndexFixing(Index1M,$H301,TRUE,_xll.ohTrigger(RecalcTrigger,Trigger1M)),NA())</f>
        <v>-1.3493541945835783E-3</v>
      </c>
      <c r="K301" s="44">
        <f>IFERROR(_xll.qlIndexFixing(Index3M,H301,TRUE,_xll.ohTrigger(RecalcTrigger,Trigger3M)),NA())</f>
        <v>-3.8123950713363658E-4</v>
      </c>
      <c r="L301" s="44">
        <f>IFERROR(_xll.qlIndexFixing(Index6M,$H301,TRUE,_xll.ohTrigger(RecalcTrigger,Trigger6M)),NA())</f>
        <v>6.6221807750592757E-4</v>
      </c>
      <c r="M301" s="186">
        <f>IFERROR(_xll.qlIndexFixing(Index1Y,$H301,TRUE,_xll.ohTrigger(RecalcTrigger,Trigger1Y)),NA())</f>
        <v>2.3590242425938308E-3</v>
      </c>
      <c r="N301" s="185">
        <f>IFERROR(_xll.qlIndexFixing(ONIndex1M,I301,TRUE,_xll.ohTrigger(RecalcTrigger,Trigger1M)),NA())</f>
        <v>-1.369646377353817E-3</v>
      </c>
      <c r="O301" s="44">
        <f>IFERROR(_xll.qlIndexFixing(ONIndex3M,I301,TRUE,_xll.ohTrigger(RecalcTrigger,Trigger3M)),NA())</f>
        <v>-4.5820386692874138E-4</v>
      </c>
      <c r="P301" s="44">
        <f>IFERROR(_xll.qlIndexFixing(ONIndex6M,I301,TRUE,_xll.ohTrigger(RecalcTrigger,Trigger6M)),NA())</f>
        <v>3.8676429475081875E-4</v>
      </c>
      <c r="Q301" s="186">
        <f>IFERROR(_xll.qlIndexFixing(ONIndex1Y,I301,TRUE,_xll.ohTrigger(RecalcTrigger,Trigger1Y)),NA())</f>
        <v>1.8552608964306216E-3</v>
      </c>
    </row>
    <row r="302" spans="2:17" x14ac:dyDescent="0.2">
      <c r="B302" s="39" t="s">
        <v>17</v>
      </c>
      <c r="D302" s="42">
        <f>_xll.qlCalendarAdvance(Calendar,$D301,B302,"f",FALSE)</f>
        <v>42691</v>
      </c>
      <c r="E302" s="180">
        <f>_xll.qlInterestRateIndexValueDate(IndexON,D302)</f>
        <v>42691</v>
      </c>
      <c r="F302" s="196">
        <f>IFERROR(_xll.qlIndexFixing(IndexON,D302,TRUE,_xll.ohTrigger(RecalcTrigger,TriggerON)),NA())</f>
        <v>-1.8171006576617188E-3</v>
      </c>
      <c r="H302" s="42">
        <f>_xll.qlCalendarAdvance(Calendar,$H301,B302,"f",FALSE)</f>
        <v>42691</v>
      </c>
      <c r="I302" s="180">
        <f>_xll.qlInterestRateIndexValueDate(Index1M,$H302)</f>
        <v>42695</v>
      </c>
      <c r="J302" s="185">
        <f>IFERROR(_xll.qlIndexFixing(Index1M,$H302,TRUE,_xll.ohTrigger(RecalcTrigger,Trigger1M)),NA())</f>
        <v>-1.3447051932757859E-3</v>
      </c>
      <c r="K302" s="44">
        <f>IFERROR(_xll.qlIndexFixing(Index3M,H302,TRUE,_xll.ohTrigger(RecalcTrigger,Trigger3M)),NA())</f>
        <v>-3.7799595275268892E-4</v>
      </c>
      <c r="L302" s="44">
        <f>IFERROR(_xll.qlIndexFixing(Index6M,$H302,TRUE,_xll.ohTrigger(RecalcTrigger,Trigger6M)),NA())</f>
        <v>6.7247566975091246E-4</v>
      </c>
      <c r="M302" s="186">
        <f>IFERROR(_xll.qlIndexFixing(Index1Y,$H302,TRUE,_xll.ohTrigger(RecalcTrigger,Trigger1Y)),NA())</f>
        <v>2.3653159216832512E-3</v>
      </c>
      <c r="N302" s="185">
        <f>IFERROR(_xll.qlIndexFixing(ONIndex1M,I302,TRUE,_xll.ohTrigger(RecalcTrigger,Trigger1M)),NA())</f>
        <v>-1.3679070445560271E-3</v>
      </c>
      <c r="O302" s="44">
        <f>IFERROR(_xll.qlIndexFixing(ONIndex3M,I302,TRUE,_xll.ohTrigger(RecalcTrigger,Trigger3M)),NA())</f>
        <v>-4.5718274074513232E-4</v>
      </c>
      <c r="P302" s="44">
        <f>IFERROR(_xll.qlIndexFixing(ONIndex6M,I302,TRUE,_xll.ohTrigger(RecalcTrigger,Trigger6M)),NA())</f>
        <v>3.8853119633586175E-4</v>
      </c>
      <c r="Q302" s="186">
        <f>IFERROR(_xll.qlIndexFixing(ONIndex1Y,I302,TRUE,_xll.ohTrigger(RecalcTrigger,Trigger1Y)),NA())</f>
        <v>1.8431746153346751E-3</v>
      </c>
    </row>
    <row r="303" spans="2:17" x14ac:dyDescent="0.2">
      <c r="B303" s="39" t="s">
        <v>17</v>
      </c>
      <c r="D303" s="42">
        <f>_xll.qlCalendarAdvance(Calendar,$D302,B303,"f",FALSE)</f>
        <v>42692</v>
      </c>
      <c r="E303" s="180">
        <f>_xll.qlInterestRateIndexValueDate(IndexON,D303)</f>
        <v>42692</v>
      </c>
      <c r="F303" s="196">
        <f>IFERROR(_xll.qlIndexFixing(IndexON,D303,TRUE,_xll.ohTrigger(RecalcTrigger,TriggerON)),NA())</f>
        <v>-1.8190753196956067E-3</v>
      </c>
      <c r="H303" s="42">
        <f>_xll.qlCalendarAdvance(Calendar,$H302,B303,"f",FALSE)</f>
        <v>42692</v>
      </c>
      <c r="I303" s="180">
        <f>_xll.qlInterestRateIndexValueDate(Index1M,$H303)</f>
        <v>42696</v>
      </c>
      <c r="J303" s="185">
        <f>IFERROR(_xll.qlIndexFixing(Index1M,$H303,TRUE,_xll.ohTrigger(RecalcTrigger,Trigger1M)),NA())</f>
        <v>-1.3428135473012581E-3</v>
      </c>
      <c r="K303" s="44">
        <f>IFERROR(_xll.qlIndexFixing(Index3M,H303,TRUE,_xll.ohTrigger(RecalcTrigger,Trigger3M)),NA())</f>
        <v>-3.7648384071536684E-4</v>
      </c>
      <c r="L303" s="44">
        <f>IFERROR(_xll.qlIndexFixing(Index6M,$H303,TRUE,_xll.ohTrigger(RecalcTrigger,Trigger6M)),NA())</f>
        <v>6.7406283867074777E-4</v>
      </c>
      <c r="M303" s="186">
        <f>IFERROR(_xll.qlIndexFixing(Index1Y,$H303,TRUE,_xll.ohTrigger(RecalcTrigger,Trigger1Y)),NA())</f>
        <v>2.3690851804923233E-3</v>
      </c>
      <c r="N303" s="185">
        <f>IFERROR(_xll.qlIndexFixing(ONIndex1M,I303,TRUE,_xll.ohTrigger(RecalcTrigger,Trigger1M)),NA())</f>
        <v>-1.3661560938116324E-3</v>
      </c>
      <c r="O303" s="44">
        <f>IFERROR(_xll.qlIndexFixing(ONIndex3M,I303,TRUE,_xll.ohTrigger(RecalcTrigger,Trigger3M)),NA())</f>
        <v>-4.5616135636805666E-4</v>
      </c>
      <c r="P303" s="44">
        <f>IFERROR(_xll.qlIndexFixing(ONIndex6M,I303,TRUE,_xll.ohTrigger(RecalcTrigger,Trigger6M)),NA())</f>
        <v>3.9036951031690137E-4</v>
      </c>
      <c r="Q303" s="186">
        <f>IFERROR(_xll.qlIndexFixing(ONIndex1Y,I303,TRUE,_xll.ohTrigger(RecalcTrigger,Trigger1Y)),NA())</f>
        <v>1.8312184428825873E-3</v>
      </c>
    </row>
    <row r="304" spans="2:17" x14ac:dyDescent="0.2">
      <c r="B304" s="39" t="s">
        <v>17</v>
      </c>
      <c r="D304" s="42">
        <f>_xll.qlCalendarAdvance(Calendar,$D303,B304,"f",FALSE)</f>
        <v>42695</v>
      </c>
      <c r="E304" s="180">
        <f>_xll.qlInterestRateIndexValueDate(IndexON,D304)</f>
        <v>42695</v>
      </c>
      <c r="F304" s="196">
        <f>IFERROR(_xll.qlIndexFixing(IndexON,D304,TRUE,_xll.ohTrigger(RecalcTrigger,TriggerON)),NA())</f>
        <v>-1.8214408999872589E-3</v>
      </c>
      <c r="H304" s="42">
        <f>_xll.qlCalendarAdvance(Calendar,$H303,B304,"f",FALSE)</f>
        <v>42695</v>
      </c>
      <c r="I304" s="180">
        <f>_xll.qlInterestRateIndexValueDate(Index1M,$H304)</f>
        <v>42697</v>
      </c>
      <c r="J304" s="185">
        <f>IFERROR(_xll.qlIndexFixing(Index1M,$H304,TRUE,_xll.ohTrigger(RecalcTrigger,Trigger1M)),NA())</f>
        <v>-1.3409107634654305E-3</v>
      </c>
      <c r="K304" s="44">
        <f>IFERROR(_xll.qlIndexFixing(Index3M,H304,TRUE,_xll.ohTrigger(RecalcTrigger,Trigger3M)),NA())</f>
        <v>-3.7495300524784721E-4</v>
      </c>
      <c r="L304" s="44">
        <f>IFERROR(_xll.qlIndexFixing(Index6M,$H304,TRUE,_xll.ohTrigger(RecalcTrigger,Trigger6M)),NA())</f>
        <v>6.7703000391662756E-4</v>
      </c>
      <c r="M304" s="186">
        <f>IFERROR(_xll.qlIndexFixing(Index1Y,$H304,TRUE,_xll.ohTrigger(RecalcTrigger,Trigger1Y)),NA())</f>
        <v>2.3729030107910204E-3</v>
      </c>
      <c r="N304" s="185">
        <f>IFERROR(_xll.qlIndexFixing(ONIndex1M,I304,TRUE,_xll.ohTrigger(RecalcTrigger,Trigger1M)),NA())</f>
        <v>-1.3626104857511478E-3</v>
      </c>
      <c r="O304" s="44">
        <f>IFERROR(_xll.qlIndexFixing(ONIndex3M,I304,TRUE,_xll.ohTrigger(RecalcTrigger,Trigger3M)),NA())</f>
        <v>-4.5411743696099904E-4</v>
      </c>
      <c r="P304" s="44">
        <f>IFERROR(_xll.qlIndexFixing(ONIndex6M,I304,TRUE,_xll.ohTrigger(RecalcTrigger,Trigger6M)),NA())</f>
        <v>3.9430237403159651E-4</v>
      </c>
      <c r="Q304" s="186">
        <f>IFERROR(_xll.qlIndexFixing(ONIndex1Y,I304,TRUE,_xll.ohTrigger(RecalcTrigger,Trigger1Y)),NA())</f>
        <v>1.8115858359823989E-3</v>
      </c>
    </row>
    <row r="305" spans="2:17" x14ac:dyDescent="0.2">
      <c r="B305" s="39" t="s">
        <v>17</v>
      </c>
      <c r="D305" s="42">
        <f>_xll.qlCalendarAdvance(Calendar,$D304,B305,"f",FALSE)</f>
        <v>42696</v>
      </c>
      <c r="E305" s="180">
        <f>_xll.qlInterestRateIndexValueDate(IndexON,D305)</f>
        <v>42696</v>
      </c>
      <c r="F305" s="196">
        <f>IFERROR(_xll.qlIndexFixing(IndexON,D305,TRUE,_xll.ohTrigger(RecalcTrigger,TriggerON)),NA())</f>
        <v>-1.8228079460635982E-3</v>
      </c>
      <c r="H305" s="42">
        <f>_xll.qlCalendarAdvance(Calendar,$H304,B305,"f",FALSE)</f>
        <v>42696</v>
      </c>
      <c r="I305" s="180">
        <f>_xll.qlInterestRateIndexValueDate(Index1M,$H305)</f>
        <v>42698</v>
      </c>
      <c r="J305" s="185">
        <f>IFERROR(_xll.qlIndexFixing(Index1M,$H305,TRUE,_xll.ohTrigger(RecalcTrigger,Trigger1M)),NA())</f>
        <v>-1.3360111410860981E-3</v>
      </c>
      <c r="K305" s="44">
        <f>IFERROR(_xll.qlIndexFixing(Index3M,H305,TRUE,_xll.ohTrigger(RecalcTrigger,Trigger3M)),NA())</f>
        <v>-3.7340306735155832E-4</v>
      </c>
      <c r="L305" s="44">
        <f>IFERROR(_xll.qlIndexFixing(Index6M,$H305,TRUE,_xll.ohTrigger(RecalcTrigger,Trigger6M)),NA())</f>
        <v>6.7999999999995018E-4</v>
      </c>
      <c r="M305" s="186">
        <f>IFERROR(_xll.qlIndexFixing(Index1Y,$H305,TRUE,_xll.ohTrigger(RecalcTrigger,Trigger1Y)),NA())</f>
        <v>2.3767734265910407E-3</v>
      </c>
      <c r="N305" s="185">
        <f>IFERROR(_xll.qlIndexFixing(ONIndex1M,I305,TRUE,_xll.ohTrigger(RecalcTrigger,Trigger1M)),NA())</f>
        <v>-1.359036821120263E-3</v>
      </c>
      <c r="O305" s="44">
        <f>IFERROR(_xll.qlIndexFixing(ONIndex3M,I305,TRUE,_xll.ohTrigger(RecalcTrigger,Trigger3M)),NA())</f>
        <v>-4.5207436806027346E-4</v>
      </c>
      <c r="P305" s="44">
        <f>IFERROR(_xll.qlIndexFixing(ONIndex6M,I305,TRUE,_xll.ohTrigger(RecalcTrigger,Trigger6M)),NA())</f>
        <v>3.9849260003776976E-4</v>
      </c>
      <c r="Q305" s="186">
        <f>IFERROR(_xll.qlIndexFixing(ONIndex1Y,I305,TRUE,_xll.ohTrigger(RecalcTrigger,Trigger1Y)),NA())</f>
        <v>1.7945424968424106E-3</v>
      </c>
    </row>
    <row r="306" spans="2:17" x14ac:dyDescent="0.2">
      <c r="B306" s="39" t="s">
        <v>17</v>
      </c>
      <c r="D306" s="42">
        <f>_xll.qlCalendarAdvance(Calendar,$D305,B306,"f",FALSE)</f>
        <v>42697</v>
      </c>
      <c r="E306" s="180">
        <f>_xll.qlInterestRateIndexValueDate(IndexON,D306)</f>
        <v>42697</v>
      </c>
      <c r="F306" s="196">
        <f>IFERROR(_xll.qlIndexFixing(IndexON,D306,TRUE,_xll.ohTrigger(RecalcTrigger,TriggerON)),NA())</f>
        <v>-1.8242898539000407E-3</v>
      </c>
      <c r="H306" s="42">
        <f>_xll.qlCalendarAdvance(Calendar,$H305,B306,"f",FALSE)</f>
        <v>42697</v>
      </c>
      <c r="I306" s="180">
        <f>_xll.qlInterestRateIndexValueDate(Index1M,$H306)</f>
        <v>42699</v>
      </c>
      <c r="J306" s="185">
        <f>IFERROR(_xll.qlIndexFixing(Index1M,$H306,TRUE,_xll.ohTrigger(RecalcTrigger,Trigger1M)),NA())</f>
        <v>-1.3350741777569397E-3</v>
      </c>
      <c r="K306" s="44">
        <f>IFERROR(_xll.qlIndexFixing(Index3M,H306,TRUE,_xll.ohTrigger(RecalcTrigger,Trigger3M)),NA())</f>
        <v>-3.704635555676763E-4</v>
      </c>
      <c r="L306" s="44">
        <f>IFERROR(_xll.qlIndexFixing(Index6M,$H306,TRUE,_xll.ohTrigger(RecalcTrigger,Trigger6M)),NA())</f>
        <v>6.8297323547832328E-4</v>
      </c>
      <c r="M306" s="186">
        <f>IFERROR(_xll.qlIndexFixing(Index1Y,$H306,TRUE,_xll.ohTrigger(RecalcTrigger,Trigger1Y)),NA())</f>
        <v>2.3855864470001846E-3</v>
      </c>
      <c r="N306" s="185">
        <f>IFERROR(_xll.qlIndexFixing(ONIndex1M,I306,TRUE,_xll.ohTrigger(RecalcTrigger,Trigger1M)),NA())</f>
        <v>-1.3572283129770213E-3</v>
      </c>
      <c r="O306" s="44">
        <f>IFERROR(_xll.qlIndexFixing(ONIndex3M,I306,TRUE,_xll.ohTrigger(RecalcTrigger,Trigger3M)),NA())</f>
        <v>-4.5105254131705408E-4</v>
      </c>
      <c r="P306" s="44">
        <f>IFERROR(_xll.qlIndexFixing(ONIndex6M,I306,TRUE,_xll.ohTrigger(RecalcTrigger,Trigger6M)),NA())</f>
        <v>4.0071704186850354E-4</v>
      </c>
      <c r="Q306" s="186">
        <f>IFERROR(_xll.qlIndexFixing(ONIndex1Y,I306,TRUE,_xll.ohTrigger(RecalcTrigger,Trigger1Y)),NA())</f>
        <v>1.7873490592368313E-3</v>
      </c>
    </row>
    <row r="307" spans="2:17" x14ac:dyDescent="0.2">
      <c r="B307" s="39" t="s">
        <v>17</v>
      </c>
      <c r="D307" s="42">
        <f>_xll.qlCalendarAdvance(Calendar,$D306,B307,"f",FALSE)</f>
        <v>42698</v>
      </c>
      <c r="E307" s="180">
        <f>_xll.qlInterestRateIndexValueDate(IndexON,D307)</f>
        <v>42698</v>
      </c>
      <c r="F307" s="196">
        <f>IFERROR(_xll.qlIndexFixing(IndexON,D307,TRUE,_xll.ohTrigger(RecalcTrigger,TriggerON)),NA())</f>
        <v>-1.8258876575094618E-3</v>
      </c>
      <c r="H307" s="42">
        <f>_xll.qlCalendarAdvance(Calendar,$H306,B307,"f",FALSE)</f>
        <v>42698</v>
      </c>
      <c r="I307" s="180">
        <f>_xll.qlInterestRateIndexValueDate(Index1M,$H307)</f>
        <v>42702</v>
      </c>
      <c r="J307" s="185">
        <f>IFERROR(_xll.qlIndexFixing(Index1M,$H307,TRUE,_xll.ohTrigger(RecalcTrigger,Trigger1M)),NA())</f>
        <v>-1.3312310185091825E-3</v>
      </c>
      <c r="K307" s="44">
        <f>IFERROR(_xll.qlIndexFixing(Index3M,H307,TRUE,_xll.ohTrigger(RecalcTrigger,Trigger3M)),NA())</f>
        <v>-3.6700462346596417E-4</v>
      </c>
      <c r="L307" s="44">
        <f>IFERROR(_xll.qlIndexFixing(Index6M,$H307,TRUE,_xll.ohTrigger(RecalcTrigger,Trigger6M)),NA())</f>
        <v>6.9329569708428929E-4</v>
      </c>
      <c r="M307" s="186">
        <f>IFERROR(_xll.qlIndexFixing(Index1Y,$H307,TRUE,_xll.ohTrigger(RecalcTrigger,Trigger1Y)),NA())</f>
        <v>2.3927426219839299E-3</v>
      </c>
      <c r="N307" s="185">
        <f>IFERROR(_xll.qlIndexFixing(ONIndex1M,I307,TRUE,_xll.ohTrigger(RecalcTrigger,Trigger1M)),NA())</f>
        <v>-1.3554083997968647E-3</v>
      </c>
      <c r="O307" s="44">
        <f>IFERROR(_xll.qlIndexFixing(ONIndex3M,I307,TRUE,_xll.ohTrigger(RecalcTrigger,Trigger3M)),NA())</f>
        <v>-4.5003079554906122E-4</v>
      </c>
      <c r="P307" s="44">
        <f>IFERROR(_xll.qlIndexFixing(ONIndex6M,I307,TRUE,_xll.ohTrigger(RecalcTrigger,Trigger6M)),NA())</f>
        <v>4.0301895165129054E-4</v>
      </c>
      <c r="Q307" s="186">
        <f>IFERROR(_xll.qlIndexFixing(ONIndex1Y,I307,TRUE,_xll.ohTrigger(RecalcTrigger,Trigger1Y)),NA())</f>
        <v>1.7809617806108236E-3</v>
      </c>
    </row>
    <row r="308" spans="2:17" x14ac:dyDescent="0.2">
      <c r="B308" s="39" t="s">
        <v>17</v>
      </c>
      <c r="D308" s="42">
        <f>_xll.qlCalendarAdvance(Calendar,$D307,B308,"f",FALSE)</f>
        <v>42699</v>
      </c>
      <c r="E308" s="180">
        <f>_xll.qlInterestRateIndexValueDate(IndexON,D308)</f>
        <v>42699</v>
      </c>
      <c r="F308" s="196">
        <f>IFERROR(_xll.qlIndexFixing(IndexON,D308,TRUE,_xll.ohTrigger(RecalcTrigger,TriggerON)),NA())</f>
        <v>-1.8294654552208911E-3</v>
      </c>
      <c r="H308" s="42">
        <f>_xll.qlCalendarAdvance(Calendar,$H307,B308,"f",FALSE)</f>
        <v>42699</v>
      </c>
      <c r="I308" s="180">
        <f>_xll.qlInterestRateIndexValueDate(Index1M,$H308)</f>
        <v>42703</v>
      </c>
      <c r="J308" s="185">
        <f>IFERROR(_xll.qlIndexFixing(Index1M,$H308,TRUE,_xll.ohTrigger(RecalcTrigger,Trigger1M)),NA())</f>
        <v>-1.329262152774735E-3</v>
      </c>
      <c r="K308" s="44">
        <f>IFERROR(_xll.qlIndexFixing(Index3M,H308,TRUE,_xll.ohTrigger(RecalcTrigger,Trigger3M)),NA())</f>
        <v>-3.6607025080512008E-4</v>
      </c>
      <c r="L308" s="44">
        <f>IFERROR(_xll.qlIndexFixing(Index6M,$H308,TRUE,_xll.ohTrigger(RecalcTrigger,Trigger6M)),NA())</f>
        <v>6.9492367424947782E-4</v>
      </c>
      <c r="M308" s="186">
        <f>IFERROR(_xll.qlIndexFixing(Index1Y,$H308,TRUE,_xll.ohTrigger(RecalcTrigger,Trigger1Y)),NA())</f>
        <v>2.3968438865500253E-3</v>
      </c>
      <c r="N308" s="185">
        <f>IFERROR(_xll.qlIndexFixing(ONIndex1M,I308,TRUE,_xll.ohTrigger(RecalcTrigger,Trigger1M)),NA())</f>
        <v>-1.3535771170714028E-3</v>
      </c>
      <c r="O308" s="44">
        <f>IFERROR(_xll.qlIndexFixing(ONIndex3M,I308,TRUE,_xll.ohTrigger(RecalcTrigger,Trigger3M)),NA())</f>
        <v>-4.4900918775070409E-4</v>
      </c>
      <c r="P308" s="44">
        <f>IFERROR(_xll.qlIndexFixing(ONIndex6M,I308,TRUE,_xll.ohTrigger(RecalcTrigger,Trigger6M)),NA())</f>
        <v>4.0539832922625862E-4</v>
      </c>
      <c r="Q308" s="186">
        <f>IFERROR(_xll.qlIndexFixing(ONIndex1Y,I308,TRUE,_xll.ohTrigger(RecalcTrigger,Trigger1Y)),NA())</f>
        <v>1.7753886305094113E-3</v>
      </c>
    </row>
    <row r="309" spans="2:17" x14ac:dyDescent="0.2">
      <c r="B309" s="39" t="s">
        <v>17</v>
      </c>
      <c r="D309" s="42">
        <f>_xll.qlCalendarAdvance(Calendar,$D308,B309,"f",FALSE)</f>
        <v>42702</v>
      </c>
      <c r="E309" s="180">
        <f>_xll.qlInterestRateIndexValueDate(IndexON,D309)</f>
        <v>42702</v>
      </c>
      <c r="F309" s="196">
        <f>IFERROR(_xll.qlIndexFixing(IndexON,D309,TRUE,_xll.ohTrigger(RecalcTrigger,TriggerON)),NA())</f>
        <v>-1.833458504298946E-3</v>
      </c>
      <c r="H309" s="42">
        <f>_xll.qlCalendarAdvance(Calendar,$H308,B309,"f",FALSE)</f>
        <v>42702</v>
      </c>
      <c r="I309" s="180">
        <f>_xll.qlInterestRateIndexValueDate(Index1M,$H309)</f>
        <v>42704</v>
      </c>
      <c r="J309" s="185">
        <f>IFERROR(_xll.qlIndexFixing(Index1M,$H309,TRUE,_xll.ohTrigger(RecalcTrigger,Trigger1M)),NA())</f>
        <v>-1.3272823975949422E-3</v>
      </c>
      <c r="K309" s="44">
        <f>IFERROR(_xll.qlIndexFixing(Index3M,H309,TRUE,_xll.ohTrigger(RecalcTrigger,Trigger3M)),NA())</f>
        <v>-3.6512646060860021E-4</v>
      </c>
      <c r="L309" s="44">
        <f>IFERROR(_xll.qlIndexFixing(Index6M,$H309,TRUE,_xll.ohTrigger(RecalcTrigger,Trigger6M)),NA())</f>
        <v>6.9931606499486047E-4</v>
      </c>
      <c r="M309" s="186">
        <f>IFERROR(_xll.qlIndexFixing(Index1Y,$H309,TRUE,_xll.ohTrigger(RecalcTrigger,Trigger1Y)),NA())</f>
        <v>2.4009844288375801E-3</v>
      </c>
      <c r="N309" s="185">
        <f>IFERROR(_xll.qlIndexFixing(ONIndex1M,I309,TRUE,_xll.ohTrigger(RecalcTrigger,Trigger1M)),NA())</f>
        <v>-1.349871769389388E-3</v>
      </c>
      <c r="O309" s="44">
        <f>IFERROR(_xll.qlIndexFixing(ONIndex3M,I309,TRUE,_xll.ohTrigger(RecalcTrigger,Trigger3M)),NA())</f>
        <v>-4.469661594841412E-4</v>
      </c>
      <c r="P309" s="44">
        <f>IFERROR(_xll.qlIndexFixing(ONIndex6M,I309,TRUE,_xll.ohTrigger(RecalcTrigger,Trigger6M)),NA())</f>
        <v>4.1041577821587794E-4</v>
      </c>
      <c r="Q309" s="186">
        <f>IFERROR(_xll.qlIndexFixing(ONIndex1Y,I309,TRUE,_xll.ohTrigger(RecalcTrigger,Trigger1Y)),NA())</f>
        <v>1.7670046134821149E-3</v>
      </c>
    </row>
    <row r="310" spans="2:17" x14ac:dyDescent="0.2">
      <c r="B310" s="39" t="s">
        <v>17</v>
      </c>
      <c r="D310" s="42">
        <f>_xll.qlCalendarAdvance(Calendar,$D309,B310,"f",FALSE)</f>
        <v>42703</v>
      </c>
      <c r="E310" s="180">
        <f>_xll.qlInterestRateIndexValueDate(IndexON,D310)</f>
        <v>42703</v>
      </c>
      <c r="F310" s="196">
        <f>IFERROR(_xll.qlIndexFixing(IndexON,D310,TRUE,_xll.ohTrigger(RecalcTrigger,TriggerON)),NA())</f>
        <v>-1.8356512931294588E-3</v>
      </c>
      <c r="H310" s="42">
        <f>_xll.qlCalendarAdvance(Calendar,$H309,B310,"f",FALSE)</f>
        <v>42703</v>
      </c>
      <c r="I310" s="180">
        <f>_xll.qlInterestRateIndexValueDate(Index1M,$H310)</f>
        <v>42705</v>
      </c>
      <c r="J310" s="185">
        <f>IFERROR(_xll.qlIndexFixing(Index1M,$H310,TRUE,_xll.ohTrigger(RecalcTrigger,Trigger1M)),NA())</f>
        <v>-1.3232297866103138E-3</v>
      </c>
      <c r="K310" s="44">
        <f>IFERROR(_xll.qlIndexFixing(Index3M,H310,TRUE,_xll.ohTrigger(RecalcTrigger,Trigger3M)),NA())</f>
        <v>-3.6346124381392286E-4</v>
      </c>
      <c r="L310" s="44">
        <f>IFERROR(_xll.qlIndexFixing(Index6M,$H310,TRUE,_xll.ohTrigger(RecalcTrigger,Trigger6M)),NA())</f>
        <v>7.023448576076181E-4</v>
      </c>
      <c r="M310" s="186">
        <f>IFERROR(_xll.qlIndexFixing(Index1Y,$H310,TRUE,_xll.ohTrigger(RecalcTrigger,Trigger1Y)),NA())</f>
        <v>2.4051620560559869E-3</v>
      </c>
      <c r="N310" s="185">
        <f>IFERROR(_xll.qlIndexFixing(ONIndex1M,I310,TRUE,_xll.ohTrigger(RecalcTrigger,Trigger1M)),NA())</f>
        <v>-1.3461390014279928E-3</v>
      </c>
      <c r="O310" s="44">
        <f>IFERROR(_xll.qlIndexFixing(ONIndex3M,I310,TRUE,_xll.ohTrigger(RecalcTrigger,Trigger3M)),NA())</f>
        <v>-4.449252662697134E-4</v>
      </c>
      <c r="P310" s="44">
        <f>IFERROR(_xll.qlIndexFixing(ONIndex6M,I310,TRUE,_xll.ohTrigger(RecalcTrigger,Trigger6M)),NA())</f>
        <v>4.15690517527878E-4</v>
      </c>
      <c r="Q310" s="186">
        <f>IFERROR(_xll.qlIndexFixing(ONIndex1Y,I310,TRUE,_xll.ohTrigger(RecalcTrigger,Trigger1Y)),NA())</f>
        <v>1.7613967088880855E-3</v>
      </c>
    </row>
    <row r="311" spans="2:17" x14ac:dyDescent="0.2">
      <c r="B311" s="39" t="s">
        <v>17</v>
      </c>
      <c r="D311" s="42">
        <f>_xll.qlCalendarAdvance(Calendar,$D310,B311,"f",FALSE)</f>
        <v>42704</v>
      </c>
      <c r="E311" s="180">
        <f>_xll.qlInterestRateIndexValueDate(IndexON,D311)</f>
        <v>42704</v>
      </c>
      <c r="F311" s="196">
        <f>IFERROR(_xll.qlIndexFixing(IndexON,D311,TRUE,_xll.ohTrigger(RecalcTrigger,TriggerON)),NA())</f>
        <v>-1.8379661805711933E-3</v>
      </c>
      <c r="H311" s="42">
        <f>_xll.qlCalendarAdvance(Calendar,$H310,B311,"f",FALSE)</f>
        <v>42704</v>
      </c>
      <c r="I311" s="180">
        <f>_xll.qlInterestRateIndexValueDate(Index1M,$H311)</f>
        <v>42706</v>
      </c>
      <c r="J311" s="185">
        <f>IFERROR(_xll.qlIndexFixing(Index1M,$H311,TRUE,_xll.ohTrigger(RecalcTrigger,Trigger1M)),NA())</f>
        <v>-1.3222558120637351E-3</v>
      </c>
      <c r="K311" s="44">
        <f>IFERROR(_xll.qlIndexFixing(Index3M,H311,TRUE,_xll.ohTrigger(RecalcTrigger,Trigger3M)),NA())</f>
        <v>-3.6177411911797464E-4</v>
      </c>
      <c r="L311" s="44">
        <f>IFERROR(_xll.qlIndexFixing(Index6M,$H311,TRUE,_xll.ohTrigger(RecalcTrigger,Trigger6M)),NA())</f>
        <v>7.0538784512452898E-4</v>
      </c>
      <c r="M311" s="186">
        <f>IFERROR(_xll.qlIndexFixing(Index1Y,$H311,TRUE,_xll.ohTrigger(RecalcTrigger,Trigger1Y)),NA())</f>
        <v>2.4143808684335627E-3</v>
      </c>
      <c r="N311" s="185">
        <f>IFERROR(_xll.qlIndexFixing(ONIndex1M,I311,TRUE,_xll.ohTrigger(RecalcTrigger,Trigger1M)),NA())</f>
        <v>-1.3442514036698938E-3</v>
      </c>
      <c r="O311" s="44">
        <f>IFERROR(_xll.qlIndexFixing(ONIndex3M,I311,TRUE,_xll.ohTrigger(RecalcTrigger,Trigger3M)),NA())</f>
        <v>-4.4390519632120373E-4</v>
      </c>
      <c r="P311" s="44">
        <f>IFERROR(_xll.qlIndexFixing(ONIndex6M,I311,TRUE,_xll.ohTrigger(RecalcTrigger,Trigger6M)),NA())</f>
        <v>4.1845723414368763E-4</v>
      </c>
      <c r="Q311" s="186">
        <f>IFERROR(_xll.qlIndexFixing(ONIndex1Y,I311,TRUE,_xll.ohTrigger(RecalcTrigger,Trigger1Y)),NA())</f>
        <v>1.7600137465834109E-3</v>
      </c>
    </row>
    <row r="312" spans="2:17" x14ac:dyDescent="0.2">
      <c r="B312" s="39" t="s">
        <v>17</v>
      </c>
      <c r="D312" s="42">
        <f>_xll.qlCalendarAdvance(Calendar,$D311,B312,"f",FALSE)</f>
        <v>42705</v>
      </c>
      <c r="E312" s="180">
        <f>_xll.qlInterestRateIndexValueDate(IndexON,D312)</f>
        <v>42705</v>
      </c>
      <c r="F312" s="196">
        <f>IFERROR(_xll.qlIndexFixing(IndexON,D312,TRUE,_xll.ohTrigger(RecalcTrigger,TriggerON)),NA())</f>
        <v>-1.8404042003572485E-3</v>
      </c>
      <c r="H312" s="42">
        <f>_xll.qlCalendarAdvance(Calendar,$H311,B312,"f",FALSE)</f>
        <v>42705</v>
      </c>
      <c r="I312" s="180">
        <f>_xll.qlInterestRateIndexValueDate(Index1M,$H312)</f>
        <v>42709</v>
      </c>
      <c r="J312" s="185">
        <f>IFERROR(_xll.qlIndexFixing(Index1M,$H312,TRUE,_xll.ohTrigger(RecalcTrigger,Trigger1M)),NA())</f>
        <v>-1.3161711849286929E-3</v>
      </c>
      <c r="K312" s="44">
        <f>IFERROR(_xll.qlIndexFixing(Index3M,H312,TRUE,_xll.ohTrigger(RecalcTrigger,Trigger3M)),NA())</f>
        <v>-3.5578834121369136E-4</v>
      </c>
      <c r="L312" s="44">
        <f>IFERROR(_xll.qlIndexFixing(Index6M,$H312,TRUE,_xll.ohTrigger(RecalcTrigger,Trigger6M)),NA())</f>
        <v>7.1461539573649266E-4</v>
      </c>
      <c r="M312" s="186">
        <f>IFERROR(_xll.qlIndexFixing(Index1Y,$H312,TRUE,_xll.ohTrigger(RecalcTrigger,Trigger1Y)),NA())</f>
        <v>2.4221987881676258E-3</v>
      </c>
      <c r="N312" s="185">
        <f>IFERROR(_xll.qlIndexFixing(ONIndex1M,I312,TRUE,_xll.ohTrigger(RecalcTrigger,Trigger1M)),NA())</f>
        <v>-1.3423526494760196E-3</v>
      </c>
      <c r="O312" s="44">
        <f>IFERROR(_xll.qlIndexFixing(ONIndex3M,I312,TRUE,_xll.ohTrigger(RecalcTrigger,Trigger3M)),NA())</f>
        <v>-4.4288560367089502E-4</v>
      </c>
      <c r="P312" s="44">
        <f>IFERROR(_xll.qlIndexFixing(ONIndex6M,I312,TRUE,_xll.ohTrigger(RecalcTrigger,Trigger6M)),NA())</f>
        <v>4.2130141855167835E-4</v>
      </c>
      <c r="Q312" s="186">
        <f>IFERROR(_xll.qlIndexFixing(ONIndex1Y,I312,TRUE,_xll.ohTrigger(RecalcTrigger,Trigger1Y)),NA())</f>
        <v>1.7594927308728359E-3</v>
      </c>
    </row>
    <row r="313" spans="2:17" x14ac:dyDescent="0.2">
      <c r="B313" s="39" t="s">
        <v>17</v>
      </c>
      <c r="D313" s="42">
        <f>_xll.qlCalendarAdvance(Calendar,$D312,B313,"f",FALSE)</f>
        <v>42706</v>
      </c>
      <c r="E313" s="180">
        <f>_xll.qlInterestRateIndexValueDate(IndexON,D313)</f>
        <v>42706</v>
      </c>
      <c r="F313" s="196">
        <f>IFERROR(_xll.qlIndexFixing(IndexON,D313,TRUE,_xll.ohTrigger(RecalcTrigger,TriggerON)),NA())</f>
        <v>-1.8456863872851059E-3</v>
      </c>
      <c r="H313" s="42">
        <f>_xll.qlCalendarAdvance(Calendar,$H312,B313,"f",FALSE)</f>
        <v>42706</v>
      </c>
      <c r="I313" s="180">
        <f>_xll.qlInterestRateIndexValueDate(Index1M,$H313)</f>
        <v>42710</v>
      </c>
      <c r="J313" s="185">
        <f>IFERROR(_xll.qlIndexFixing(Index1M,$H313,TRUE,_xll.ohTrigger(RecalcTrigger,Trigger1M)),NA())</f>
        <v>-1.3141216110735426E-3</v>
      </c>
      <c r="K313" s="44">
        <f>IFERROR(_xll.qlIndexFixing(Index3M,H313,TRUE,_xll.ohTrigger(RecalcTrigger,Trigger3M)),NA())</f>
        <v>-3.5479836943208554E-4</v>
      </c>
      <c r="L313" s="44">
        <f>IFERROR(_xll.qlIndexFixing(Index6M,$H313,TRUE,_xll.ohTrigger(RecalcTrigger,Trigger6M)),NA())</f>
        <v>7.1772858155112773E-4</v>
      </c>
      <c r="M313" s="186">
        <f>IFERROR(_xll.qlIndexFixing(Index1Y,$H313,TRUE,_xll.ohTrigger(RecalcTrigger,Trigger1Y)),NA())</f>
        <v>2.4265281779057347E-3</v>
      </c>
      <c r="N313" s="185">
        <f>IFERROR(_xll.qlIndexFixing(ONIndex1M,I313,TRUE,_xll.ohTrigger(RecalcTrigger,Trigger1M)),NA())</f>
        <v>-1.3404427741781078E-3</v>
      </c>
      <c r="O313" s="44">
        <f>IFERROR(_xll.qlIndexFixing(ONIndex3M,I313,TRUE,_xll.ohTrigger(RecalcTrigger,Trigger3M)),NA())</f>
        <v>-4.4186654487354815E-4</v>
      </c>
      <c r="P313" s="44">
        <f>IFERROR(_xll.qlIndexFixing(ONIndex6M,I313,TRUE,_xll.ohTrigger(RecalcTrigger,Trigger6M)),NA())</f>
        <v>4.2422307083178623E-4</v>
      </c>
      <c r="Q313" s="186">
        <f>IFERROR(_xll.qlIndexFixing(ONIndex1Y,I313,TRUE,_xll.ohTrigger(RecalcTrigger,Trigger1Y)),NA())</f>
        <v>1.7598416313813203E-3</v>
      </c>
    </row>
    <row r="314" spans="2:17" x14ac:dyDescent="0.2">
      <c r="B314" s="39" t="s">
        <v>17</v>
      </c>
      <c r="D314" s="42">
        <f>_xll.qlCalendarAdvance(Calendar,$D313,B314,"f",FALSE)</f>
        <v>42709</v>
      </c>
      <c r="E314" s="180">
        <f>_xll.qlInterestRateIndexValueDate(IndexON,D314)</f>
        <v>42709</v>
      </c>
      <c r="F314" s="196">
        <f>IFERROR(_xll.qlIndexFixing(IndexON,D314,TRUE,_xll.ohTrigger(RecalcTrigger,TriggerON)),NA())</f>
        <v>-1.8514082790455078E-3</v>
      </c>
      <c r="H314" s="42">
        <f>_xll.qlCalendarAdvance(Calendar,$H313,B314,"f",FALSE)</f>
        <v>42709</v>
      </c>
      <c r="I314" s="180">
        <f>_xll.qlInterestRateIndexValueDate(Index1M,$H314)</f>
        <v>42711</v>
      </c>
      <c r="J314" s="185">
        <f>IFERROR(_xll.qlIndexFixing(Index1M,$H314,TRUE,_xll.ohTrigger(RecalcTrigger,Trigger1M)),NA())</f>
        <v>-1.3099295855768423E-3</v>
      </c>
      <c r="K314" s="44">
        <f>IFERROR(_xll.qlIndexFixing(Index3M,H314,TRUE,_xll.ohTrigger(RecalcTrigger,Trigger3M)),NA())</f>
        <v>-3.5299555382062309E-4</v>
      </c>
      <c r="L314" s="44">
        <f>IFERROR(_xll.qlIndexFixing(Index6M,$H314,TRUE,_xll.ohTrigger(RecalcTrigger,Trigger6M)),NA())</f>
        <v>7.2086267165549051E-4</v>
      </c>
      <c r="M314" s="186">
        <f>IFERROR(_xll.qlIndexFixing(Index1Y,$H314,TRUE,_xll.ohTrigger(RecalcTrigger,Trigger1Y)),NA())</f>
        <v>2.4308810336488725E-3</v>
      </c>
      <c r="N314" s="185">
        <f>IFERROR(_xll.qlIndexFixing(ONIndex1M,I314,TRUE,_xll.ohTrigger(RecalcTrigger,Trigger1M)),NA())</f>
        <v>-1.3365811686627538E-3</v>
      </c>
      <c r="O314" s="44">
        <f>IFERROR(_xll.qlIndexFixing(ONIndex3M,I314,TRUE,_xll.ohTrigger(RecalcTrigger,Trigger3M)),NA())</f>
        <v>-4.3982995244551404E-4</v>
      </c>
      <c r="P314" s="44">
        <f>IFERROR(_xll.qlIndexFixing(ONIndex6M,I314,TRUE,_xll.ohTrigger(RecalcTrigger,Trigger6M)),NA())</f>
        <v>4.3032511580776145E-4</v>
      </c>
      <c r="Q314" s="186">
        <f>IFERROR(_xll.qlIndexFixing(ONIndex1Y,I314,TRUE,_xll.ohTrigger(RecalcTrigger,Trigger1Y)),NA())</f>
        <v>1.7634876404226674E-3</v>
      </c>
    </row>
    <row r="315" spans="2:17" x14ac:dyDescent="0.2">
      <c r="B315" s="39" t="s">
        <v>17</v>
      </c>
      <c r="D315" s="42">
        <f>_xll.qlCalendarAdvance(Calendar,$D314,B315,"f",FALSE)</f>
        <v>42710</v>
      </c>
      <c r="E315" s="180">
        <f>_xll.qlInterestRateIndexValueDate(IndexON,D315)</f>
        <v>42710</v>
      </c>
      <c r="F315" s="196">
        <f>IFERROR(_xll.qlIndexFixing(IndexON,D315,TRUE,_xll.ohTrigger(RecalcTrigger,TriggerON)),NA())</f>
        <v>-1.854477467588822E-3</v>
      </c>
      <c r="H315" s="42">
        <f>_xll.qlCalendarAdvance(Calendar,$H314,B315,"f",FALSE)</f>
        <v>42710</v>
      </c>
      <c r="I315" s="180">
        <f>_xll.qlInterestRateIndexValueDate(Index1M,$H315)</f>
        <v>42712</v>
      </c>
      <c r="J315" s="185">
        <f>IFERROR(_xll.qlIndexFixing(Index1M,$H315,TRUE,_xll.ohTrigger(RecalcTrigger,Trigger1M)),NA())</f>
        <v>-1.3089212454796273E-3</v>
      </c>
      <c r="K315" s="44">
        <f>IFERROR(_xll.qlIndexFixing(Index3M,H315,TRUE,_xll.ohTrigger(RecalcTrigger,Trigger3M)),NA())</f>
        <v>-3.5116835175275085E-4</v>
      </c>
      <c r="L315" s="44">
        <f>IFERROR(_xll.qlIndexFixing(Index6M,$H315,TRUE,_xll.ohTrigger(RecalcTrigger,Trigger6M)),NA())</f>
        <v>7.2401900795331206E-4</v>
      </c>
      <c r="M315" s="186">
        <f>IFERROR(_xll.qlIndexFixing(Index1Y,$H315,TRUE,_xll.ohTrigger(RecalcTrigger,Trigger1Y)),NA())</f>
        <v>2.435255008534829E-3</v>
      </c>
      <c r="N315" s="185">
        <f>IFERROR(_xll.qlIndexFixing(ONIndex1M,I315,TRUE,_xll.ohTrigger(RecalcTrigger,Trigger1M)),NA())</f>
        <v>-1.3326927728574134E-3</v>
      </c>
      <c r="O315" s="44">
        <f>IFERROR(_xll.qlIndexFixing(ONIndex3M,I315,TRUE,_xll.ohTrigger(RecalcTrigger,Trigger3M)),NA())</f>
        <v>-4.3779678026822921E-4</v>
      </c>
      <c r="P315" s="44">
        <f>IFERROR(_xll.qlIndexFixing(ONIndex6M,I315,TRUE,_xll.ohTrigger(RecalcTrigger,Trigger6M)),NA())</f>
        <v>4.3668435811383688E-4</v>
      </c>
      <c r="Q315" s="186">
        <f>IFERROR(_xll.qlIndexFixing(ONIndex1Y,I315,TRUE,_xll.ohTrigger(RecalcTrigger,Trigger1Y)),NA())</f>
        <v>1.7700957905031345E-3</v>
      </c>
    </row>
    <row r="316" spans="2:17" x14ac:dyDescent="0.2">
      <c r="B316" s="39" t="s">
        <v>17</v>
      </c>
      <c r="D316" s="42">
        <f>_xll.qlCalendarAdvance(Calendar,$D315,B316,"f",FALSE)</f>
        <v>42711</v>
      </c>
      <c r="E316" s="180">
        <f>_xll.qlInterestRateIndexValueDate(IndexON,D316)</f>
        <v>42711</v>
      </c>
      <c r="F316" s="196">
        <f>IFERROR(_xll.qlIndexFixing(IndexON,D316,TRUE,_xll.ohTrigger(RecalcTrigger,TriggerON)),NA())</f>
        <v>-1.8576759913147001E-3</v>
      </c>
      <c r="H316" s="42">
        <f>_xll.qlCalendarAdvance(Calendar,$H315,B316,"f",FALSE)</f>
        <v>42711</v>
      </c>
      <c r="I316" s="180">
        <f>_xll.qlInterestRateIndexValueDate(Index1M,$H316)</f>
        <v>42713</v>
      </c>
      <c r="J316" s="185">
        <f>IFERROR(_xll.qlIndexFixing(Index1M,$H316,TRUE,_xll.ohTrigger(RecalcTrigger,Trigger1M)),NA())</f>
        <v>-1.307909291911226E-3</v>
      </c>
      <c r="K316" s="44">
        <f>IFERROR(_xll.qlIndexFixing(Index3M,H316,TRUE,_xll.ohTrigger(RecalcTrigger,Trigger3M)),NA())</f>
        <v>-3.4931634114476751E-4</v>
      </c>
      <c r="L316" s="44">
        <f>IFERROR(_xll.qlIndexFixing(Index6M,$H316,TRUE,_xll.ohTrigger(RecalcTrigger,Trigger6M)),NA())</f>
        <v>7.2719893235754683E-4</v>
      </c>
      <c r="M316" s="186">
        <f>IFERROR(_xll.qlIndexFixing(Index1Y,$H316,TRUE,_xll.ohTrigger(RecalcTrigger,Trigger1Y)),NA())</f>
        <v>2.4447633569078626E-3</v>
      </c>
      <c r="N316" s="185">
        <f>IFERROR(_xll.qlIndexFixing(ONIndex1M,I316,TRUE,_xll.ohTrigger(RecalcTrigger,Trigger1M)),NA())</f>
        <v>-1.3307278248930743E-3</v>
      </c>
      <c r="O316" s="44">
        <f>IFERROR(_xll.qlIndexFixing(ONIndex3M,I316,TRUE,_xll.ohTrigger(RecalcTrigger,Trigger3M)),NA())</f>
        <v>-4.3678123961665705E-4</v>
      </c>
      <c r="P316" s="44">
        <f>IFERROR(_xll.qlIndexFixing(ONIndex6M,I316,TRUE,_xll.ohTrigger(RecalcTrigger,Trigger6M)),NA())</f>
        <v>4.3999334951472235E-4</v>
      </c>
      <c r="Q316" s="186">
        <f>IFERROR(_xll.qlIndexFixing(ONIndex1Y,I316,TRUE,_xll.ohTrigger(RecalcTrigger,Trigger1Y)),NA())</f>
        <v>1.7749138180800372E-3</v>
      </c>
    </row>
    <row r="317" spans="2:17" x14ac:dyDescent="0.2">
      <c r="B317" s="39" t="s">
        <v>17</v>
      </c>
      <c r="D317" s="42">
        <f>_xll.qlCalendarAdvance(Calendar,$D316,B317,"f",FALSE)</f>
        <v>42712</v>
      </c>
      <c r="E317" s="180">
        <f>_xll.qlInterestRateIndexValueDate(IndexON,D317)</f>
        <v>42712</v>
      </c>
      <c r="F317" s="196">
        <f>IFERROR(_xll.qlIndexFixing(IndexON,D317,TRUE,_xll.ohTrigger(RecalcTrigger,TriggerON)),NA())</f>
        <v>-1.8610048842759852E-3</v>
      </c>
      <c r="H317" s="42">
        <f>_xll.qlCalendarAdvance(Calendar,$H316,B317,"f",FALSE)</f>
        <v>42712</v>
      </c>
      <c r="I317" s="180">
        <f>_xll.qlInterestRateIndexValueDate(Index1M,$H317)</f>
        <v>42716</v>
      </c>
      <c r="J317" s="185">
        <f>IFERROR(_xll.qlIndexFixing(Index1M,$H317,TRUE,_xll.ohTrigger(RecalcTrigger,Trigger1M)),NA())</f>
        <v>-1.3016023215807158E-3</v>
      </c>
      <c r="K317" s="44">
        <f>IFERROR(_xll.qlIndexFixing(Index3M,H317,TRUE,_xll.ohTrigger(RecalcTrigger,Trigger3M)),NA())</f>
        <v>-3.4270781023575955E-4</v>
      </c>
      <c r="L317" s="44">
        <f>IFERROR(_xll.qlIndexFixing(Index6M,$H317,TRUE,_xll.ohTrigger(RecalcTrigger,Trigger6M)),NA())</f>
        <v>7.3689365348628751E-4</v>
      </c>
      <c r="M317" s="186">
        <f>IFERROR(_xll.qlIndexFixing(Index1Y,$H317,TRUE,_xll.ohTrigger(RecalcTrigger,Trigger1Y)),NA())</f>
        <v>2.4529143917304754E-3</v>
      </c>
      <c r="N317" s="185">
        <f>IFERROR(_xll.qlIndexFixing(ONIndex1M,I317,TRUE,_xll.ohTrigger(RecalcTrigger,Trigger1M)),NA())</f>
        <v>-1.3287519688942595E-3</v>
      </c>
      <c r="O317" s="44">
        <f>IFERROR(_xll.qlIndexFixing(ONIndex3M,I317,TRUE,_xll.ohTrigger(RecalcTrigger,Trigger3M)),NA())</f>
        <v>-4.3576657242638817E-4</v>
      </c>
      <c r="P317" s="44">
        <f>IFERROR(_xll.qlIndexFixing(ONIndex6M,I317,TRUE,_xll.ohTrigger(RecalcTrigger,Trigger6M)),NA())</f>
        <v>4.4337980878772498E-4</v>
      </c>
      <c r="Q317" s="186">
        <f>IFERROR(_xll.qlIndexFixing(ONIndex1Y,I317,TRUE,_xll.ohTrigger(RecalcTrigger,Trigger1Y)),NA())</f>
        <v>1.7806495803451838E-3</v>
      </c>
    </row>
    <row r="318" spans="2:17" x14ac:dyDescent="0.2">
      <c r="B318" s="39" t="s">
        <v>17</v>
      </c>
      <c r="D318" s="42">
        <f>_xll.qlCalendarAdvance(Calendar,$D317,B318,"f",FALSE)</f>
        <v>42713</v>
      </c>
      <c r="E318" s="180">
        <f>_xll.qlInterestRateIndexValueDate(IndexON,D318)</f>
        <v>42713</v>
      </c>
      <c r="F318" s="196">
        <f>IFERROR(_xll.qlIndexFixing(IndexON,D318,TRUE,_xll.ohTrigger(RecalcTrigger,TriggerON)),NA())</f>
        <v>-1.8680927084835375E-3</v>
      </c>
      <c r="H318" s="42">
        <f>_xll.qlCalendarAdvance(Calendar,$H317,B318,"f",FALSE)</f>
        <v>42713</v>
      </c>
      <c r="I318" s="180">
        <f>_xll.qlInterestRateIndexValueDate(Index1M,$H318)</f>
        <v>42717</v>
      </c>
      <c r="J318" s="185">
        <f>IFERROR(_xll.qlIndexFixing(Index1M,$H318,TRUE,_xll.ohTrigger(RecalcTrigger,Trigger1M)),NA())</f>
        <v>-1.299479130150304E-3</v>
      </c>
      <c r="K318" s="44">
        <f>IFERROR(_xll.qlIndexFixing(Index3M,H318,TRUE,_xll.ohTrigger(RecalcTrigger,Trigger3M)),NA())</f>
        <v>-3.4165168160793513E-4</v>
      </c>
      <c r="L318" s="44">
        <f>IFERROR(_xll.qlIndexFixing(Index6M,$H318,TRUE,_xll.ohTrigger(RecalcTrigger,Trigger6M)),NA())</f>
        <v>7.4018134964204526E-4</v>
      </c>
      <c r="M318" s="186">
        <f>IFERROR(_xll.qlIndexFixing(Index1Y,$H318,TRUE,_xll.ohTrigger(RecalcTrigger,Trigger1Y)),NA())</f>
        <v>2.4573579888522985E-3</v>
      </c>
      <c r="N318" s="185">
        <f>IFERROR(_xll.qlIndexFixing(ONIndex1M,I318,TRUE,_xll.ohTrigger(RecalcTrigger,Trigger1M)),NA())</f>
        <v>-1.3267652403525787E-3</v>
      </c>
      <c r="O318" s="44">
        <f>IFERROR(_xll.qlIndexFixing(ONIndex3M,I318,TRUE,_xll.ohTrigger(RecalcTrigger,Trigger3M)),NA())</f>
        <v>-4.3475283529215147E-4</v>
      </c>
      <c r="P318" s="44">
        <f>IFERROR(_xll.qlIndexFixing(ONIndex6M,I318,TRUE,_xll.ohTrigger(RecalcTrigger,Trigger6M)),NA())</f>
        <v>4.4684373577297265E-4</v>
      </c>
      <c r="Q318" s="186">
        <f>IFERROR(_xll.qlIndexFixing(ONIndex1Y,I318,TRUE,_xll.ohTrigger(RecalcTrigger,Trigger1Y)),NA())</f>
        <v>1.7873110468435982E-3</v>
      </c>
    </row>
    <row r="319" spans="2:17" x14ac:dyDescent="0.2">
      <c r="B319" s="39" t="s">
        <v>17</v>
      </c>
      <c r="D319" s="42">
        <f>_xll.qlCalendarAdvance(Calendar,$D318,B319,"f",FALSE)</f>
        <v>42716</v>
      </c>
      <c r="E319" s="180">
        <f>_xll.qlInterestRateIndexValueDate(IndexON,D319)</f>
        <v>42716</v>
      </c>
      <c r="F319" s="196">
        <f>IFERROR(_xll.qlIndexFixing(IndexON,D319,TRUE,_xll.ohTrigger(RecalcTrigger,TriggerON)),NA())</f>
        <v>-1.8756448219381383E-3</v>
      </c>
      <c r="H319" s="42">
        <f>_xll.qlCalendarAdvance(Calendar,$H318,B319,"f",FALSE)</f>
        <v>42716</v>
      </c>
      <c r="I319" s="180">
        <f>_xll.qlInterestRateIndexValueDate(Index1M,$H319)</f>
        <v>42718</v>
      </c>
      <c r="J319" s="185">
        <f>IFERROR(_xll.qlIndexFixing(Index1M,$H319,TRUE,_xll.ohTrigger(RecalcTrigger,Trigger1M)),NA())</f>
        <v>-1.2951420467506708E-3</v>
      </c>
      <c r="K319" s="44">
        <f>IFERROR(_xll.qlIndexFixing(Index3M,H319,TRUE,_xll.ohTrigger(RecalcTrigger,Trigger3M)),NA())</f>
        <v>-3.396692070412044E-4</v>
      </c>
      <c r="L319" s="44">
        <f>IFERROR(_xll.qlIndexFixing(Index6M,$H319,TRUE,_xll.ohTrigger(RecalcTrigger,Trigger6M)),NA())</f>
        <v>7.4349934361524466E-4</v>
      </c>
      <c r="M319" s="186">
        <f>IFERROR(_xll.qlIndexFixing(Index1Y,$H319,TRUE,_xll.ohTrigger(RecalcTrigger,Trigger1Y)),NA())</f>
        <v>2.4618081616049016E-3</v>
      </c>
      <c r="N319" s="185">
        <f>IFERROR(_xll.qlIndexFixing(ONIndex1M,I319,TRUE,_xll.ohTrigger(RecalcTrigger,Trigger1M)),NA())</f>
        <v>-1.3227508587920767E-3</v>
      </c>
      <c r="O319" s="44">
        <f>IFERROR(_xll.qlIndexFixing(ONIndex3M,I319,TRUE,_xll.ohTrigger(RecalcTrigger,Trigger3M)),NA())</f>
        <v>-4.3272822332074412E-4</v>
      </c>
      <c r="P319" s="44">
        <f>IFERROR(_xll.qlIndexFixing(ONIndex6M,I319,TRUE,_xll.ohTrigger(RecalcTrigger,Trigger6M)),NA())</f>
        <v>4.5403038869906709E-4</v>
      </c>
      <c r="Q319" s="186">
        <f>IFERROR(_xll.qlIndexFixing(ONIndex1Y,I319,TRUE,_xll.ohTrigger(RecalcTrigger,Trigger1Y)),NA())</f>
        <v>1.8037685474325826E-3</v>
      </c>
    </row>
    <row r="320" spans="2:17" x14ac:dyDescent="0.2">
      <c r="B320" s="39" t="s">
        <v>17</v>
      </c>
      <c r="D320" s="42">
        <f>_xll.qlCalendarAdvance(Calendar,$D319,B320,"f",FALSE)</f>
        <v>42717</v>
      </c>
      <c r="E320" s="180">
        <f>_xll.qlInterestRateIndexValueDate(IndexON,D320)</f>
        <v>42717</v>
      </c>
      <c r="F320" s="196">
        <f>IFERROR(_xll.qlIndexFixing(IndexON,D320,TRUE,_xll.ohTrigger(RecalcTrigger,TriggerON)),NA())</f>
        <v>-1.8796410671129138E-3</v>
      </c>
      <c r="H320" s="42">
        <f>_xll.qlCalendarAdvance(Calendar,$H319,B320,"f",FALSE)</f>
        <v>42717</v>
      </c>
      <c r="I320" s="180">
        <f>_xll.qlInterestRateIndexValueDate(Index1M,$H320)</f>
        <v>42719</v>
      </c>
      <c r="J320" s="185">
        <f>IFERROR(_xll.qlIndexFixing(Index1M,$H320,TRUE,_xll.ohTrigger(RecalcTrigger,Trigger1M)),NA())</f>
        <v>-1.2940965131653936E-3</v>
      </c>
      <c r="K320" s="44">
        <f>IFERROR(_xll.qlIndexFixing(Index3M,H320,TRUE,_xll.ohTrigger(RecalcTrigger,Trigger3M)),NA())</f>
        <v>-3.3765933744422938E-4</v>
      </c>
      <c r="L320" s="44">
        <f>IFERROR(_xll.qlIndexFixing(Index6M,$H320,TRUE,_xll.ohTrigger(RecalcTrigger,Trigger6M)),NA())</f>
        <v>7.4684897737989028E-4</v>
      </c>
      <c r="M320" s="186">
        <f>IFERROR(_xll.qlIndexFixing(Index1Y,$H320,TRUE,_xll.ohTrigger(RecalcTrigger,Trigger1Y)),NA())</f>
        <v>2.466262409004535E-3</v>
      </c>
      <c r="N320" s="185">
        <f>IFERROR(_xll.qlIndexFixing(ONIndex1M,I320,TRUE,_xll.ohTrigger(RecalcTrigger,Trigger1M)),NA())</f>
        <v>-1.3187103107092923E-3</v>
      </c>
      <c r="O320" s="44">
        <f>IFERROR(_xll.qlIndexFixing(ONIndex3M,I320,TRUE,_xll.ohTrigger(RecalcTrigger,Trigger3M)),NA())</f>
        <v>-4.3070831745151139E-4</v>
      </c>
      <c r="P320" s="44">
        <f>IFERROR(_xll.qlIndexFixing(ONIndex6M,I320,TRUE,_xll.ohTrigger(RecalcTrigger,Trigger6M)),NA())</f>
        <v>4.6147412251507092E-4</v>
      </c>
      <c r="Q320" s="186">
        <f>IFERROR(_xll.qlIndexFixing(ONIndex1Y,I320,TRUE,_xll.ohTrigger(RecalcTrigger,Trigger1Y)),NA())</f>
        <v>1.8233733515859996E-3</v>
      </c>
    </row>
    <row r="321" spans="2:17" x14ac:dyDescent="0.2">
      <c r="B321" s="39" t="s">
        <v>17</v>
      </c>
      <c r="D321" s="42">
        <f>_xll.qlCalendarAdvance(Calendar,$D320,B321,"f",FALSE)</f>
        <v>42718</v>
      </c>
      <c r="E321" s="180">
        <f>_xll.qlInterestRateIndexValueDate(IndexON,D321)</f>
        <v>42718</v>
      </c>
      <c r="F321" s="196">
        <f>IFERROR(_xll.qlIndexFixing(IndexON,D321,TRUE,_xll.ohTrigger(RecalcTrigger,TriggerON)),NA())</f>
        <v>-1.8836650160469759E-3</v>
      </c>
      <c r="H321" s="42">
        <f>_xll.qlCalendarAdvance(Calendar,$H320,B321,"f",FALSE)</f>
        <v>42718</v>
      </c>
      <c r="I321" s="180">
        <f>_xll.qlInterestRateIndexValueDate(Index1M,$H321)</f>
        <v>42720</v>
      </c>
      <c r="J321" s="185">
        <f>IFERROR(_xll.qlIndexFixing(Index1M,$H321,TRUE,_xll.ohTrigger(RecalcTrigger,Trigger1M)),NA())</f>
        <v>-1.2930474487280177E-3</v>
      </c>
      <c r="K321" s="44">
        <f>IFERROR(_xll.qlIndexFixing(Index3M,H321,TRUE,_xll.ohTrigger(RecalcTrigger,Trigger3M)),NA())</f>
        <v>-3.3562163273792578E-4</v>
      </c>
      <c r="L321" s="44">
        <f>IFERROR(_xll.qlIndexFixing(Index6M,$H321,TRUE,_xll.ohTrigger(RecalcTrigger,Trigger6M)),NA())</f>
        <v>7.5023159291833159E-4</v>
      </c>
      <c r="M321" s="186">
        <f>IFERROR(_xll.qlIndexFixing(Index1Y,$H321,TRUE,_xll.ohTrigger(RecalcTrigger,Trigger1Y)),NA())</f>
        <v>2.475940760678474E-3</v>
      </c>
      <c r="N321" s="185">
        <f>IFERROR(_xll.qlIndexFixing(ONIndex1M,I321,TRUE,_xll.ohTrigger(RecalcTrigger,Trigger1M)),NA())</f>
        <v>-1.3166697519872983E-3</v>
      </c>
      <c r="O321" s="44">
        <f>IFERROR(_xll.qlIndexFixing(ONIndex3M,I321,TRUE,_xll.ohTrigger(RecalcTrigger,Trigger3M)),NA())</f>
        <v>-4.2970007879894467E-4</v>
      </c>
      <c r="P321" s="44">
        <f>IFERROR(_xll.qlIndexFixing(ONIndex6M,I321,TRUE,_xll.ohTrigger(RecalcTrigger,Trigger6M)),NA())</f>
        <v>4.653253887809683E-4</v>
      </c>
      <c r="Q321" s="186">
        <f>IFERROR(_xll.qlIndexFixing(ONIndex1Y,I321,TRUE,_xll.ohTrigger(RecalcTrigger,Trigger1Y)),NA())</f>
        <v>1.8347828862630422E-3</v>
      </c>
    </row>
    <row r="322" spans="2:17" x14ac:dyDescent="0.2">
      <c r="B322" s="39" t="s">
        <v>17</v>
      </c>
      <c r="D322" s="42">
        <f>_xll.qlCalendarAdvance(Calendar,$D321,B322,"f",FALSE)</f>
        <v>42719</v>
      </c>
      <c r="E322" s="180">
        <f>_xll.qlInterestRateIndexValueDate(IndexON,D322)</f>
        <v>42719</v>
      </c>
      <c r="F322" s="196">
        <f>IFERROR(_xll.qlIndexFixing(IndexON,D322,TRUE,_xll.ohTrigger(RecalcTrigger,TriggerON)),NA())</f>
        <v>-1.8872802955627321E-3</v>
      </c>
      <c r="H322" s="42">
        <f>_xll.qlCalendarAdvance(Calendar,$H321,B322,"f",FALSE)</f>
        <v>42719</v>
      </c>
      <c r="I322" s="180">
        <f>_xll.qlInterestRateIndexValueDate(Index1M,$H322)</f>
        <v>42723</v>
      </c>
      <c r="J322" s="185">
        <f>IFERROR(_xll.qlIndexFixing(Index1M,$H322,TRUE,_xll.ohTrigger(RecalcTrigger,Trigger1M)),NA())</f>
        <v>-1.2865233518420626E-3</v>
      </c>
      <c r="K322" s="44">
        <f>IFERROR(_xll.qlIndexFixing(Index3M,H322,TRUE,_xll.ohTrigger(RecalcTrigger,Trigger3M)),NA())</f>
        <v>-3.2832081879186314E-4</v>
      </c>
      <c r="L322" s="44">
        <f>IFERROR(_xll.qlIndexFixing(Index6M,$H322,TRUE,_xll.ohTrigger(RecalcTrigger,Trigger6M)),NA())</f>
        <v>7.6059075017121454E-4</v>
      </c>
      <c r="M322" s="186">
        <f>IFERROR(_xll.qlIndexFixing(Index1Y,$H322,TRUE,_xll.ohTrigger(RecalcTrigger,Trigger1Y)),NA())</f>
        <v>2.4840693546965406E-3</v>
      </c>
      <c r="N322" s="185">
        <f>IFERROR(_xll.qlIndexFixing(ONIndex1M,I322,TRUE,_xll.ohTrigger(RecalcTrigger,Trigger1M)),NA())</f>
        <v>-1.3146185335921601E-3</v>
      </c>
      <c r="O322" s="44">
        <f>IFERROR(_xll.qlIndexFixing(ONIndex3M,I322,TRUE,_xll.ohTrigger(RecalcTrigger,Trigger3M)),NA())</f>
        <v>-4.2875291716981678E-4</v>
      </c>
      <c r="P322" s="44">
        <f>IFERROR(_xll.qlIndexFixing(ONIndex6M,I322,TRUE,_xll.ohTrigger(RecalcTrigger,Trigger6M)),NA())</f>
        <v>4.6925412291898283E-4</v>
      </c>
      <c r="Q322" s="186">
        <f>IFERROR(_xll.qlIndexFixing(ONIndex1Y,I322,TRUE,_xll.ohTrigger(RecalcTrigger,Trigger1Y)),NA())</f>
        <v>1.8471659438024091E-3</v>
      </c>
    </row>
    <row r="323" spans="2:17" x14ac:dyDescent="0.2">
      <c r="B323" s="39" t="s">
        <v>17</v>
      </c>
      <c r="D323" s="42">
        <f>_xll.qlCalendarAdvance(Calendar,$D322,B323,"f",FALSE)</f>
        <v>42720</v>
      </c>
      <c r="E323" s="180">
        <f>_xll.qlInterestRateIndexValueDate(IndexON,D323)</f>
        <v>42720</v>
      </c>
      <c r="F323" s="196">
        <f>IFERROR(_xll.qlIndexFixing(IndexON,D323,TRUE,_xll.ohTrigger(RecalcTrigger,TriggerON)),NA())</f>
        <v>-1.8927535286961117E-3</v>
      </c>
      <c r="H323" s="42">
        <f>_xll.qlCalendarAdvance(Calendar,$H322,B323,"f",FALSE)</f>
        <v>42720</v>
      </c>
      <c r="I323" s="180">
        <f>_xll.qlInterestRateIndexValueDate(Index1M,$H323)</f>
        <v>42724</v>
      </c>
      <c r="J323" s="185">
        <f>IFERROR(_xll.qlIndexFixing(Index1M,$H323,TRUE,_xll.ohTrigger(RecalcTrigger,Trigger1M)),NA())</f>
        <v>-1.2843282817176862E-3</v>
      </c>
      <c r="K323" s="44">
        <f>IFERROR(_xll.qlIndexFixing(Index3M,H323,TRUE,_xll.ohTrigger(RecalcTrigger,Trigger3M)),NA())</f>
        <v>-3.2718357136429788E-4</v>
      </c>
      <c r="L323" s="44">
        <f>IFERROR(_xll.qlIndexFixing(Index6M,$H323,TRUE,_xll.ohTrigger(RecalcTrigger,Trigger6M)),NA())</f>
        <v>7.6411871285584254E-4</v>
      </c>
      <c r="M323" s="186">
        <f>IFERROR(_xll.qlIndexFixing(Index1Y,$H323,TRUE,_xll.ohTrigger(RecalcTrigger,Trigger1Y)),NA())</f>
        <v>2.4885056898607534E-3</v>
      </c>
      <c r="N323" s="185">
        <f>IFERROR(_xll.qlIndexFixing(ONIndex1M,I323,TRUE,_xll.ohTrigger(RecalcTrigger,Trigger1M)),NA())</f>
        <v>-1.3125566910554554E-3</v>
      </c>
      <c r="O323" s="44">
        <f>IFERROR(_xll.qlIndexFixing(ONIndex3M,I323,TRUE,_xll.ohTrigger(RecalcTrigger,Trigger3M)),NA())</f>
        <v>-4.2784984443322571E-4</v>
      </c>
      <c r="P323" s="44">
        <f>IFERROR(_xll.qlIndexFixing(ONIndex6M,I323,TRUE,_xll.ohTrigger(RecalcTrigger,Trigger6M)),NA())</f>
        <v>4.7326032492911452E-4</v>
      </c>
      <c r="Q323" s="186">
        <f>IFERROR(_xll.qlIndexFixing(ONIndex1Y,I323,TRUE,_xll.ohTrigger(RecalcTrigger,Trigger1Y)),NA())</f>
        <v>1.8605304942287404E-3</v>
      </c>
    </row>
    <row r="324" spans="2:17" x14ac:dyDescent="0.2">
      <c r="B324" s="39" t="s">
        <v>17</v>
      </c>
      <c r="D324" s="42">
        <f>_xll.qlCalendarAdvance(Calendar,$D323,B324,"f",FALSE)</f>
        <v>42723</v>
      </c>
      <c r="E324" s="180">
        <f>_xll.qlInterestRateIndexValueDate(IndexON,D324)</f>
        <v>42723</v>
      </c>
      <c r="F324" s="196">
        <f>IFERROR(_xll.qlIndexFixing(IndexON,D324,TRUE,_xll.ohTrigger(RecalcTrigger,TriggerON)),NA())</f>
        <v>-1.8964754281780571E-3</v>
      </c>
      <c r="H324" s="42">
        <f>_xll.qlCalendarAdvance(Calendar,$H323,B324,"f",FALSE)</f>
        <v>42723</v>
      </c>
      <c r="I324" s="180">
        <f>_xll.qlInterestRateIndexValueDate(Index1M,$H324)</f>
        <v>42725</v>
      </c>
      <c r="J324" s="185">
        <f>IFERROR(_xll.qlIndexFixing(Index1M,$H324,TRUE,_xll.ohTrigger(RecalcTrigger,Trigger1M)),NA())</f>
        <v>-1.2798496205598557E-3</v>
      </c>
      <c r="K324" s="44">
        <f>IFERROR(_xll.qlIndexFixing(Index3M,H324,TRUE,_xll.ohTrigger(RecalcTrigger,Trigger3M)),NA())</f>
        <v>-3.250000000223352E-4</v>
      </c>
      <c r="L324" s="44">
        <f>IFERROR(_xll.qlIndexFixing(Index6M,$H324,TRUE,_xll.ohTrigger(RecalcTrigger,Trigger6M)),NA())</f>
        <v>7.676863673964265E-4</v>
      </c>
      <c r="M324" s="186">
        <f>IFERROR(_xll.qlIndexFixing(Index1Y,$H324,TRUE,_xll.ohTrigger(RecalcTrigger,Trigger1Y)),NA())</f>
        <v>2.4929306313313058E-3</v>
      </c>
      <c r="N324" s="185">
        <f>IFERROR(_xll.qlIndexFixing(ONIndex1M,I324,TRUE,_xll.ohTrigger(RecalcTrigger,Trigger1M)),NA())</f>
        <v>-1.3073421537734831E-3</v>
      </c>
      <c r="O324" s="44">
        <f>IFERROR(_xll.qlIndexFixing(ONIndex3M,I324,TRUE,_xll.ohTrigger(RecalcTrigger,Trigger3M)),NA())</f>
        <v>-4.2546896215189811E-4</v>
      </c>
      <c r="P324" s="44">
        <f>IFERROR(_xll.qlIndexFixing(ONIndex6M,I324,TRUE,_xll.ohTrigger(RecalcTrigger,Trigger6M)),NA())</f>
        <v>4.8366414385547785E-4</v>
      </c>
      <c r="Q324" s="186">
        <f>IFERROR(_xll.qlIndexFixing(ONIndex1Y,I324,TRUE,_xll.ohTrigger(RecalcTrigger,Trigger1Y)),NA())</f>
        <v>1.8989340940289701E-3</v>
      </c>
    </row>
    <row r="325" spans="2:17" x14ac:dyDescent="0.2">
      <c r="B325" s="39" t="s">
        <v>17</v>
      </c>
      <c r="D325" s="42">
        <f>_xll.qlCalendarAdvance(Calendar,$D324,B325,"f",FALSE)</f>
        <v>42724</v>
      </c>
      <c r="E325" s="180">
        <f>_xll.qlInterestRateIndexValueDate(IndexON,D325)</f>
        <v>42724</v>
      </c>
      <c r="F325" s="196">
        <f>IFERROR(_xll.qlIndexFixing(IndexON,D325,TRUE,_xll.ohTrigger(RecalcTrigger,TriggerON)),NA())</f>
        <v>-1.8974338526778212E-3</v>
      </c>
      <c r="H325" s="42">
        <f>_xll.qlCalendarAdvance(Calendar,$H324,B325,"f",FALSE)</f>
        <v>42724</v>
      </c>
      <c r="I325" s="180">
        <f>_xll.qlInterestRateIndexValueDate(Index1M,$H325)</f>
        <v>42726</v>
      </c>
      <c r="J325" s="185">
        <f>IFERROR(_xll.qlIndexFixing(Index1M,$H325,TRUE,_xll.ohTrigger(RecalcTrigger,Trigger1M)),NA())</f>
        <v>-1.2787677617259741E-3</v>
      </c>
      <c r="K325" s="44">
        <f>IFERROR(_xll.qlIndexFixing(Index3M,H325,TRUE,_xll.ohTrigger(RecalcTrigger,Trigger3M)),NA())</f>
        <v>-3.2278529599016892E-4</v>
      </c>
      <c r="L325" s="44">
        <f>IFERROR(_xll.qlIndexFixing(Index6M,$H325,TRUE,_xll.ohTrigger(RecalcTrigger,Trigger6M)),NA())</f>
        <v>7.7129505584427156E-4</v>
      </c>
      <c r="M325" s="186">
        <f>IFERROR(_xll.qlIndexFixing(Index1Y,$H325,TRUE,_xll.ohTrigger(RecalcTrigger,Trigger1Y)),NA())</f>
        <v>2.4973415239744421E-3</v>
      </c>
      <c r="N325" s="185">
        <f>IFERROR(_xll.qlIndexFixing(ONIndex1M,I325,TRUE,_xll.ohTrigger(RecalcTrigger,Trigger1M)),NA())</f>
        <v>-1.3020893601733974E-3</v>
      </c>
      <c r="O325" s="44">
        <f>IFERROR(_xll.qlIndexFixing(ONIndex3M,I325,TRUE,_xll.ohTrigger(RecalcTrigger,Trigger3M)),NA())</f>
        <v>-4.2296561453269987E-4</v>
      </c>
      <c r="P325" s="44">
        <f>IFERROR(_xll.qlIndexFixing(ONIndex6M,I325,TRUE,_xll.ohTrigger(RecalcTrigger,Trigger6M)),NA())</f>
        <v>4.9439624098646107E-4</v>
      </c>
      <c r="Q325" s="186">
        <f>IFERROR(_xll.qlIndexFixing(ONIndex1Y,I325,TRUE,_xll.ohTrigger(RecalcTrigger,Trigger1Y)),NA())</f>
        <v>1.9420469602859924E-3</v>
      </c>
    </row>
    <row r="326" spans="2:17" x14ac:dyDescent="0.2">
      <c r="B326" s="39" t="s">
        <v>17</v>
      </c>
      <c r="D326" s="42">
        <f>_xll.qlCalendarAdvance(Calendar,$D325,B326,"f",FALSE)</f>
        <v>42725</v>
      </c>
      <c r="E326" s="180">
        <f>_xll.qlInterestRateIndexValueDate(IndexON,D326)</f>
        <v>42725</v>
      </c>
      <c r="F326" s="196">
        <f>IFERROR(_xll.qlIndexFixing(IndexON,D326,TRUE,_xll.ohTrigger(RecalcTrigger,TriggerON)),NA())</f>
        <v>-1.8978465886831941E-3</v>
      </c>
      <c r="H326" s="42">
        <f>_xll.qlCalendarAdvance(Calendar,$H325,B326,"f",FALSE)</f>
        <v>42725</v>
      </c>
      <c r="I326" s="180">
        <f>_xll.qlInterestRateIndexValueDate(Index1M,$H326)</f>
        <v>42727</v>
      </c>
      <c r="J326" s="185">
        <f>IFERROR(_xll.qlIndexFixing(Index1M,$H326,TRUE,_xll.ohTrigger(RecalcTrigger,Trigger1M)),NA())</f>
        <v>-1.2776824546819E-3</v>
      </c>
      <c r="K326" s="44">
        <f>IFERROR(_xll.qlIndexFixing(Index3M,H326,TRUE,_xll.ohTrigger(RecalcTrigger,Trigger3M)),NA())</f>
        <v>-3.2053883361760072E-4</v>
      </c>
      <c r="L326" s="44">
        <f>IFERROR(_xll.qlIndexFixing(Index6M,$H326,TRUE,_xll.ohTrigger(RecalcTrigger,Trigger6M)),NA())</f>
        <v>7.7494612026341998E-4</v>
      </c>
      <c r="M326" s="186">
        <f>IFERROR(_xll.qlIndexFixing(Index1Y,$H326,TRUE,_xll.ohTrigger(RecalcTrigger,Trigger1Y)),NA())</f>
        <v>2.5124207925464868E-3</v>
      </c>
      <c r="N326" s="185">
        <f>IFERROR(_xll.qlIndexFixing(ONIndex1M,I326,TRUE,_xll.ohTrigger(RecalcTrigger,Trigger1M)),NA())</f>
        <v>-1.2999645187905529E-3</v>
      </c>
      <c r="O326" s="44">
        <f>IFERROR(_xll.qlIndexFixing(ONIndex3M,I326,TRUE,_xll.ohTrigger(RecalcTrigger,Trigger3M)),NA())</f>
        <v>-4.2191377303879563E-4</v>
      </c>
      <c r="P326" s="44">
        <f>IFERROR(_xll.qlIndexFixing(ONIndex6M,I326,TRUE,_xll.ohTrigger(RecalcTrigger,Trigger6M)),NA())</f>
        <v>4.9852458009702616E-4</v>
      </c>
      <c r="Q326" s="186">
        <f>IFERROR(_xll.qlIndexFixing(ONIndex1Y,I326,TRUE,_xll.ohTrigger(RecalcTrigger,Trigger1Y)),NA())</f>
        <v>1.959616769813266E-3</v>
      </c>
    </row>
    <row r="327" spans="2:17" x14ac:dyDescent="0.2">
      <c r="B327" s="39" t="s">
        <v>17</v>
      </c>
      <c r="D327" s="42">
        <f>_xll.qlCalendarAdvance(Calendar,$D326,B327,"f",FALSE)</f>
        <v>42726</v>
      </c>
      <c r="E327" s="180">
        <f>_xll.qlInterestRateIndexValueDate(IndexON,D327)</f>
        <v>42726</v>
      </c>
      <c r="F327" s="196">
        <f>IFERROR(_xll.qlIndexFixing(IndexON,D327,TRUE,_xll.ohTrigger(RecalcTrigger,TriggerON)),NA())</f>
        <v>-1.8977088639715589E-3</v>
      </c>
      <c r="H327" s="42">
        <f>_xll.qlCalendarAdvance(Calendar,$H326,B327,"f",FALSE)</f>
        <v>42726</v>
      </c>
      <c r="I327" s="180">
        <f>_xll.qlInterestRateIndexValueDate(Index1M,$H327)</f>
        <v>42731</v>
      </c>
      <c r="J327" s="185">
        <f>IFERROR(_xll.qlIndexFixing(Index1M,$H327,TRUE,_xll.ohTrigger(RecalcTrigger,Trigger1M)),NA())</f>
        <v>-1.2686812379396116E-3</v>
      </c>
      <c r="K327" s="44">
        <f>IFERROR(_xll.qlIndexFixing(Index3M,H327,TRUE,_xll.ohTrigger(RecalcTrigger,Trigger3M)),NA())</f>
        <v>-3.1123937467825158E-4</v>
      </c>
      <c r="L327" s="44">
        <f>IFERROR(_xll.qlIndexFixing(Index6M,$H327,TRUE,_xll.ohTrigger(RecalcTrigger,Trigger6M)),NA())</f>
        <v>7.90000001727007E-4</v>
      </c>
      <c r="M327" s="186">
        <f>IFERROR(_xll.qlIndexFixing(Index1Y,$H327,TRUE,_xll.ohTrigger(RecalcTrigger,Trigger1Y)),NA())</f>
        <v>2.5190907834773007E-3</v>
      </c>
      <c r="N327" s="185">
        <f>IFERROR(_xll.qlIndexFixing(ONIndex1M,I327,TRUE,_xll.ohTrigger(RecalcTrigger,Trigger1M)),NA())</f>
        <v>-1.2978293017873455E-3</v>
      </c>
      <c r="O327" s="44">
        <f>IFERROR(_xll.qlIndexFixing(ONIndex3M,I327,TRUE,_xll.ohTrigger(RecalcTrigger,Trigger3M)),NA())</f>
        <v>-4.2083652578739361E-4</v>
      </c>
      <c r="P327" s="44">
        <f>IFERROR(_xll.qlIndexFixing(ONIndex6M,I327,TRUE,_xll.ohTrigger(RecalcTrigger,Trigger6M)),NA())</f>
        <v>5.0238771670763072E-4</v>
      </c>
      <c r="Q327" s="186">
        <f>IFERROR(_xll.qlIndexFixing(ONIndex1Y,I327,TRUE,_xll.ohTrigger(RecalcTrigger,Trigger1Y)),NA())</f>
        <v>1.9763581163623201E-3</v>
      </c>
    </row>
    <row r="328" spans="2:17" x14ac:dyDescent="0.2">
      <c r="B328" s="39" t="s">
        <v>17</v>
      </c>
      <c r="D328" s="42">
        <f>_xll.qlCalendarAdvance(Calendar,$D327,B328,"f",FALSE)</f>
        <v>42727</v>
      </c>
      <c r="E328" s="180">
        <f>_xll.qlInterestRateIndexValueDate(IndexON,D328)</f>
        <v>42727</v>
      </c>
      <c r="F328" s="196">
        <f>IFERROR(_xll.qlIndexFixing(IndexON,D328,TRUE,_xll.ohTrigger(RecalcTrigger,TriggerON)),NA())</f>
        <v>-1.8945555325156072E-3</v>
      </c>
      <c r="H328" s="42">
        <f>_xll.qlCalendarAdvance(Calendar,$H327,B328,"f",FALSE)</f>
        <v>42727</v>
      </c>
      <c r="I328" s="180">
        <f>_xll.qlInterestRateIndexValueDate(Index1M,$H328)</f>
        <v>42732</v>
      </c>
      <c r="J328" s="185">
        <f>IFERROR(_xll.qlIndexFixing(Index1M,$H328,TRUE,_xll.ohTrigger(RecalcTrigger,Trigger1M)),NA())</f>
        <v>-1.2640644789430056E-3</v>
      </c>
      <c r="K328" s="44">
        <f>IFERROR(_xll.qlIndexFixing(Index3M,H328,TRUE,_xll.ohTrigger(RecalcTrigger,Trigger3M)),NA())</f>
        <v>-3.0883712469753632E-4</v>
      </c>
      <c r="L328" s="44">
        <f>IFERROR(_xll.qlIndexFixing(Index6M,$H328,TRUE,_xll.ohTrigger(RecalcTrigger,Trigger6M)),NA())</f>
        <v>7.9387654780235892E-4</v>
      </c>
      <c r="M328" s="186">
        <f>IFERROR(_xll.qlIndexFixing(Index1Y,$H328,TRUE,_xll.ohTrigger(RecalcTrigger,Trigger1Y)),NA())</f>
        <v>2.5233612370065099E-3</v>
      </c>
      <c r="N328" s="185">
        <f>IFERROR(_xll.qlIndexFixing(ONIndex1M,I328,TRUE,_xll.ohTrigger(RecalcTrigger,Trigger1M)),NA())</f>
        <v>-1.2935198120889169E-3</v>
      </c>
      <c r="O328" s="44">
        <f>IFERROR(_xll.qlIndexFixing(ONIndex3M,I328,TRUE,_xll.ohTrigger(RecalcTrigger,Trigger3M)),NA())</f>
        <v>3.8540659738295346E-4</v>
      </c>
      <c r="P328" s="44">
        <f>IFERROR(_xll.qlIndexFixing(ONIndex6M,I328,TRUE,_xll.ohTrigger(RecalcTrigger,Trigger6M)),NA())</f>
        <v>1.3132395015169607E-3</v>
      </c>
      <c r="Q328" s="186">
        <f>IFERROR(_xll.qlIndexFixing(ONIndex1Y,I328,TRUE,_xll.ohTrigger(RecalcTrigger,Trigger1Y)),NA())</f>
        <v>2.0070502287605763E-3</v>
      </c>
    </row>
    <row r="329" spans="2:17" x14ac:dyDescent="0.2">
      <c r="B329" s="39" t="s">
        <v>17</v>
      </c>
      <c r="D329" s="42">
        <f>_xll.qlCalendarAdvance(Calendar,$D328,B329,"f",FALSE)</f>
        <v>42731</v>
      </c>
      <c r="E329" s="180">
        <f>_xll.qlInterestRateIndexValueDate(IndexON,D329)</f>
        <v>42731</v>
      </c>
      <c r="F329" s="196">
        <f>IFERROR(_xll.qlIndexFixing(IndexON,D329,TRUE,_xll.ohTrigger(RecalcTrigger,TriggerON)),NA())</f>
        <v>-1.8886908328097363E-3</v>
      </c>
      <c r="H329" s="42">
        <f>_xll.qlCalendarAdvance(Calendar,$H328,B329,"f",FALSE)</f>
        <v>42731</v>
      </c>
      <c r="I329" s="180">
        <f>_xll.qlInterestRateIndexValueDate(Index1M,$H329)</f>
        <v>42733</v>
      </c>
      <c r="J329" s="185">
        <f>IFERROR(_xll.qlIndexFixing(Index1M,$H329,TRUE,_xll.ohTrigger(RecalcTrigger,Trigger1M)),NA())</f>
        <v>-1.2629471632159828E-3</v>
      </c>
      <c r="K329" s="44">
        <f>IFERROR(_xll.qlIndexFixing(Index3M,H329,TRUE,_xll.ohTrigger(RecalcTrigger,Trigger3M)),NA())</f>
        <v>-3.0640433691431213E-4</v>
      </c>
      <c r="L329" s="44">
        <f>IFERROR(_xll.qlIndexFixing(Index6M,$H329,TRUE,_xll.ohTrigger(RecalcTrigger,Trigger6M)),NA())</f>
        <v>7.9779367425017976E-4</v>
      </c>
      <c r="M329" s="186">
        <f>IFERROR(_xll.qlIndexFixing(Index1Y,$H329,TRUE,_xll.ohTrigger(RecalcTrigger,Trigger1Y)),NA())</f>
        <v>2.5276035235154413E-3</v>
      </c>
      <c r="N329" s="185">
        <f>IFERROR(_xll.qlIndexFixing(ONIndex1M,I329,TRUE,_xll.ohTrigger(RecalcTrigger,Trigger1M)),NA())</f>
        <v>-1.2891853876029202E-3</v>
      </c>
      <c r="O329" s="44">
        <f>IFERROR(_xll.qlIndexFixing(ONIndex3M,I329,TRUE,_xll.ohTrigger(RecalcTrigger,Trigger3M)),NA())</f>
        <v>-4.1626998480204236E-4</v>
      </c>
      <c r="P329" s="44">
        <f>IFERROR(_xll.qlIndexFixing(ONIndex6M,I329,TRUE,_xll.ohTrigger(RecalcTrigger,Trigger6M)),NA())</f>
        <v>5.151882405485253E-4</v>
      </c>
      <c r="Q329" s="186">
        <f>IFERROR(_xll.qlIndexFixing(ONIndex1Y,I329,TRUE,_xll.ohTrigger(RecalcTrigger,Trigger1Y)),NA())</f>
        <v>2.0348779658085903E-3</v>
      </c>
    </row>
    <row r="330" spans="2:17" x14ac:dyDescent="0.2">
      <c r="B330" s="39" t="s">
        <v>17</v>
      </c>
      <c r="D330" s="42">
        <f>_xll.qlCalendarAdvance(Calendar,$D329,B330,"f",FALSE)</f>
        <v>42732</v>
      </c>
      <c r="E330" s="180">
        <f>_xll.qlInterestRateIndexValueDate(IndexON,D330)</f>
        <v>42732</v>
      </c>
      <c r="F330" s="196">
        <f>IFERROR(_xll.qlIndexFixing(IndexON,D330,TRUE,_xll.ohTrigger(RecalcTrigger,TriggerON)),NA())</f>
        <v>-1.8857190117405054E-3</v>
      </c>
      <c r="H330" s="42">
        <f>_xll.qlCalendarAdvance(Calendar,$H329,B330,"f",FALSE)</f>
        <v>42732</v>
      </c>
      <c r="I330" s="180">
        <f>_xll.qlInterestRateIndexValueDate(Index1M,$H330)</f>
        <v>42734</v>
      </c>
      <c r="J330" s="185">
        <f>IFERROR(_xll.qlIndexFixing(Index1M,$H330,TRUE,_xll.ohTrigger(RecalcTrigger,Trigger1M)),NA())</f>
        <v>-1.2606476366730512E-3</v>
      </c>
      <c r="K330" s="44">
        <f>IFERROR(_xll.qlIndexFixing(Index3M,H330,TRUE,_xll.ohTrigger(RecalcTrigger,Trigger3M)),NA())</f>
        <v>-3.0274749734544756E-4</v>
      </c>
      <c r="L330" s="44">
        <f>IFERROR(_xll.qlIndexFixing(Index6M,$H330,TRUE,_xll.ohTrigger(RecalcTrigger,Trigger6M)),NA())</f>
        <v>8.0174874082728073E-4</v>
      </c>
      <c r="M330" s="186">
        <f>IFERROR(_xll.qlIndexFixing(Index1Y,$H330,TRUE,_xll.ohTrigger(RecalcTrigger,Trigger1Y)),NA())</f>
        <v>2.5291040494876864E-3</v>
      </c>
      <c r="N330" s="185">
        <f>IFERROR(_xll.qlIndexFixing(ONIndex1M,I330,TRUE,_xll.ohTrigger(RecalcTrigger,Trigger1M)),NA())</f>
        <v>-1.2869988251118514E-3</v>
      </c>
      <c r="O330" s="44">
        <f>IFERROR(_xll.qlIndexFixing(ONIndex3M,I330,TRUE,_xll.ohTrigger(RecalcTrigger,Trigger3M)),NA())</f>
        <v>-4.1506308869898589E-4</v>
      </c>
      <c r="P330" s="44">
        <f>IFERROR(_xll.qlIndexFixing(ONIndex6M,I330,TRUE,_xll.ohTrigger(RecalcTrigger,Trigger6M)),NA())</f>
        <v>5.1772536561855986E-4</v>
      </c>
      <c r="Q330" s="186">
        <f>IFERROR(_xll.qlIndexFixing(ONIndex1Y,I330,TRUE,_xll.ohTrigger(RecalcTrigger,Trigger1Y)),NA())</f>
        <v>2.0473563172007658E-3</v>
      </c>
    </row>
    <row r="331" spans="2:17" x14ac:dyDescent="0.2">
      <c r="B331" s="39" t="s">
        <v>17</v>
      </c>
      <c r="D331" s="42">
        <f>_xll.qlCalendarAdvance(Calendar,$D330,B331,"f",FALSE)</f>
        <v>42733</v>
      </c>
      <c r="E331" s="180">
        <f>_xll.qlInterestRateIndexValueDate(IndexON,D331)</f>
        <v>42733</v>
      </c>
      <c r="F331" s="196">
        <f>IFERROR(_xll.qlIndexFixing(IndexON,D331,TRUE,_xll.ohTrigger(RecalcTrigger,TriggerON)),NA())</f>
        <v>-1.8827367058582567E-3</v>
      </c>
      <c r="H331" s="42">
        <f>_xll.qlCalendarAdvance(Calendar,$H330,B331,"f",FALSE)</f>
        <v>42733</v>
      </c>
      <c r="I331" s="180">
        <f>_xll.qlInterestRateIndexValueDate(Index1M,$H331)</f>
        <v>42737</v>
      </c>
      <c r="J331" s="185">
        <f>IFERROR(_xll.qlIndexFixing(Index1M,$H331,TRUE,_xll.ohTrigger(RecalcTrigger,Trigger1M)),NA())</f>
        <v>-1.2548837818522841E-3</v>
      </c>
      <c r="K331" s="44">
        <f>IFERROR(_xll.qlIndexFixing(Index3M,H331,TRUE,_xll.ohTrigger(RecalcTrigger,Trigger3M)),NA())</f>
        <v>-3.2163899246182595E-4</v>
      </c>
      <c r="L331" s="44">
        <f>IFERROR(_xll.qlIndexFixing(Index6M,$H331,TRUE,_xll.ohTrigger(RecalcTrigger,Trigger6M)),NA())</f>
        <v>8.0055697879009282E-4</v>
      </c>
      <c r="M331" s="186">
        <f>IFERROR(_xll.qlIndexFixing(Index1Y,$H331,TRUE,_xll.ohTrigger(RecalcTrigger,Trigger1Y)),NA())</f>
        <v>2.544337199603407E-3</v>
      </c>
      <c r="N331" s="185">
        <f>IFERROR(_xll.qlIndexFixing(ONIndex1M,I331,TRUE,_xll.ohTrigger(RecalcTrigger,Trigger1M)),NA())</f>
        <v>-1.2848020999900456E-3</v>
      </c>
      <c r="O331" s="44">
        <f>IFERROR(_xll.qlIndexFixing(ONIndex3M,I331,TRUE,_xll.ohTrigger(RecalcTrigger,Trigger3M)),NA())</f>
        <v>-4.1382973895665032E-4</v>
      </c>
      <c r="P331" s="44">
        <f>IFERROR(_xll.qlIndexFixing(ONIndex6M,I331,TRUE,_xll.ohTrigger(RecalcTrigger,Trigger6M)),NA())</f>
        <v>5.1999728842844206E-4</v>
      </c>
      <c r="Q331" s="186">
        <f>IFERROR(_xll.qlIndexFixing(ONIndex1Y,I331,TRUE,_xll.ohTrigger(RecalcTrigger,Trigger1Y)),NA())</f>
        <v>2.0589579333485375E-3</v>
      </c>
    </row>
    <row r="332" spans="2:17" x14ac:dyDescent="0.2">
      <c r="B332" s="39" t="s">
        <v>17</v>
      </c>
      <c r="D332" s="42">
        <f>_xll.qlCalendarAdvance(Calendar,$D331,B332,"f",FALSE)</f>
        <v>42734</v>
      </c>
      <c r="E332" s="180">
        <f>_xll.qlInterestRateIndexValueDate(IndexON,D332)</f>
        <v>42734</v>
      </c>
      <c r="F332" s="196">
        <f>IFERROR(_xll.qlIndexFixing(IndexON,D332,TRUE,_xll.ohTrigger(RecalcTrigger,TriggerON)),NA())</f>
        <v>-1.0727351899308957E-3</v>
      </c>
      <c r="H332" s="42">
        <f>_xll.qlCalendarAdvance(Calendar,$H331,B332,"f",FALSE)</f>
        <v>42734</v>
      </c>
      <c r="I332" s="180">
        <f>_xll.qlInterestRateIndexValueDate(Index1M,$H332)</f>
        <v>42738</v>
      </c>
      <c r="J332" s="185">
        <f>IFERROR(_xll.qlIndexFixing(Index1M,$H332,TRUE,_xll.ohTrigger(RecalcTrigger,Trigger1M)),NA())</f>
        <v>-1.2525501709800017E-3</v>
      </c>
      <c r="K332" s="44">
        <f>IFERROR(_xll.qlIndexFixing(Index3M,H332,TRUE,_xll.ohTrigger(RecalcTrigger,Trigger3M)),NA())</f>
        <v>-3.2058790768907386E-4</v>
      </c>
      <c r="L332" s="44">
        <f>IFERROR(_xll.qlIndexFixing(Index6M,$H332,TRUE,_xll.ohTrigger(RecalcTrigger,Trigger6M)),NA())</f>
        <v>8.0213245373883524E-4</v>
      </c>
      <c r="M332" s="186">
        <f>IFERROR(_xll.qlIndexFixing(Index1Y,$H332,TRUE,_xll.ohTrigger(RecalcTrigger,Trigger1Y)),NA())</f>
        <v>2.5484734941716345E-3</v>
      </c>
      <c r="N332" s="185">
        <f>IFERROR(_xll.qlIndexFixing(ONIndex1M,I332,TRUE,_xll.ohTrigger(RecalcTrigger,Trigger1M)),NA())</f>
        <v>-1.2825952476491764E-3</v>
      </c>
      <c r="O332" s="44">
        <f>IFERROR(_xll.qlIndexFixing(ONIndex3M,I332,TRUE,_xll.ohTrigger(RecalcTrigger,Trigger3M)),NA())</f>
        <v>-4.1256976095471742E-4</v>
      </c>
      <c r="P332" s="44">
        <f>IFERROR(_xll.qlIndexFixing(ONIndex6M,I332,TRUE,_xll.ohTrigger(RecalcTrigger,Trigger6M)),NA())</f>
        <v>5.2200400889823584E-4</v>
      </c>
      <c r="Q332" s="186">
        <f>IFERROR(_xll.qlIndexFixing(ONIndex1Y,I332,TRUE,_xll.ohTrigger(RecalcTrigger,Trigger1Y)),NA())</f>
        <v>2.0696747690873707E-3</v>
      </c>
    </row>
    <row r="333" spans="2:17" x14ac:dyDescent="0.2">
      <c r="B333" s="39" t="s">
        <v>17</v>
      </c>
      <c r="D333" s="42">
        <f>_xll.qlCalendarAdvance(Calendar,$D332,B333,"f",FALSE)</f>
        <v>42737</v>
      </c>
      <c r="E333" s="180">
        <f>_xll.qlInterestRateIndexValueDate(IndexON,D333)</f>
        <v>42737</v>
      </c>
      <c r="F333" s="196">
        <f>IFERROR(_xll.qlIndexFixing(IndexON,D333,TRUE,_xll.ohTrigger(RecalcTrigger,TriggerON)),NA())</f>
        <v>-1.8707051997868263E-3</v>
      </c>
      <c r="H333" s="42">
        <f>_xll.qlCalendarAdvance(Calendar,$H332,B333,"f",FALSE)</f>
        <v>42737</v>
      </c>
      <c r="I333" s="180">
        <f>_xll.qlInterestRateIndexValueDate(Index1M,$H333)</f>
        <v>42739</v>
      </c>
      <c r="J333" s="185">
        <f>IFERROR(_xll.qlIndexFixing(Index1M,$H333,TRUE,_xll.ohTrigger(RecalcTrigger,Trigger1M)),NA())</f>
        <v>-1.2477987938520519E-3</v>
      </c>
      <c r="K333" s="44">
        <f>IFERROR(_xll.qlIndexFixing(Index3M,H333,TRUE,_xll.ohTrigger(RecalcTrigger,Trigger3M)),NA())</f>
        <v>-3.1797647546305541E-4</v>
      </c>
      <c r="L333" s="44">
        <f>IFERROR(_xll.qlIndexFixing(Index6M,$H333,TRUE,_xll.ohTrigger(RecalcTrigger,Trigger6M)),NA())</f>
        <v>8.0622136549785104E-4</v>
      </c>
      <c r="M333" s="186">
        <f>IFERROR(_xll.qlIndexFixing(Index1Y,$H333,TRUE,_xll.ohTrigger(RecalcTrigger,Trigger1Y)),NA())</f>
        <v>2.5525957133596582E-3</v>
      </c>
      <c r="N333" s="185">
        <f>IFERROR(_xll.qlIndexFixing(ONIndex1M,I333,TRUE,_xll.ohTrigger(RecalcTrigger,Trigger1M)),NA())</f>
        <v>-1.2781434256181612E-3</v>
      </c>
      <c r="O333" s="44">
        <f>IFERROR(_xll.qlIndexFixing(ONIndex3M,I333,TRUE,_xll.ohTrigger(RecalcTrigger,Trigger3M)),NA())</f>
        <v>-4.0995970446378038E-4</v>
      </c>
      <c r="P333" s="44">
        <f>IFERROR(_xll.qlIndexFixing(ONIndex6M,I333,TRUE,_xll.ohTrigger(RecalcTrigger,Trigger6M)),NA())</f>
        <v>5.2513420795818888E-4</v>
      </c>
      <c r="Q333" s="186">
        <f>IFERROR(_xll.qlIndexFixing(ONIndex1Y,I333,TRUE,_xll.ohTrigger(RecalcTrigger,Trigger1Y)),NA())</f>
        <v>2.0881310571319034E-3</v>
      </c>
    </row>
    <row r="334" spans="2:17" x14ac:dyDescent="0.2">
      <c r="B334" s="39" t="s">
        <v>17</v>
      </c>
      <c r="D334" s="42">
        <f>_xll.qlCalendarAdvance(Calendar,$D333,B334,"f",FALSE)</f>
        <v>42738</v>
      </c>
      <c r="E334" s="180">
        <f>_xll.qlInterestRateIndexValueDate(IndexON,D334)</f>
        <v>42738</v>
      </c>
      <c r="F334" s="196">
        <f>IFERROR(_xll.qlIndexFixing(IndexON,D334,TRUE,_xll.ohTrigger(RecalcTrigger,TriggerON)),NA())</f>
        <v>-1.867672393580655E-3</v>
      </c>
      <c r="H334" s="42">
        <f>_xll.qlCalendarAdvance(Calendar,$H333,B334,"f",FALSE)</f>
        <v>42738</v>
      </c>
      <c r="I334" s="180">
        <f>_xll.qlInterestRateIndexValueDate(Index1M,$H334)</f>
        <v>42740</v>
      </c>
      <c r="J334" s="185">
        <f>IFERROR(_xll.qlIndexFixing(Index1M,$H334,TRUE,_xll.ohTrigger(RecalcTrigger,Trigger1M)),NA())</f>
        <v>-1.246646889687536E-3</v>
      </c>
      <c r="K334" s="44">
        <f>IFERROR(_xll.qlIndexFixing(Index3M,H334,TRUE,_xll.ohTrigger(RecalcTrigger,Trigger3M)),NA())</f>
        <v>-3.153360524574822E-4</v>
      </c>
      <c r="L334" s="44">
        <f>IFERROR(_xll.qlIndexFixing(Index6M,$H334,TRUE,_xll.ohTrigger(RecalcTrigger,Trigger6M)),NA())</f>
        <v>8.1033661809091107E-4</v>
      </c>
      <c r="M334" s="186">
        <f>IFERROR(_xll.qlIndexFixing(Index1Y,$H334,TRUE,_xll.ohTrigger(RecalcTrigger,Trigger1Y)),NA())</f>
        <v>2.5567062829614001E-3</v>
      </c>
      <c r="N334" s="185">
        <f>IFERROR(_xll.qlIndexFixing(ONIndex1M,I334,TRUE,_xll.ohTrigger(RecalcTrigger,Trigger1M)),NA())</f>
        <v>-1.2736672773261404E-3</v>
      </c>
      <c r="O334" s="44">
        <f>IFERROR(_xll.qlIndexFixing(ONIndex3M,I334,TRUE,_xll.ohTrigger(RecalcTrigger,Trigger3M)),NA())</f>
        <v>-4.0726007486391325E-4</v>
      </c>
      <c r="P334" s="44">
        <f>IFERROR(_xll.qlIndexFixing(ONIndex6M,I334,TRUE,_xll.ohTrigger(RecalcTrigger,Trigger6M)),NA())</f>
        <v>5.2737886721665461E-4</v>
      </c>
      <c r="Q334" s="186">
        <f>IFERROR(_xll.qlIndexFixing(ONIndex1Y,I334,TRUE,_xll.ohTrigger(RecalcTrigger,Trigger1Y)),NA())</f>
        <v>2.1035333999464001E-3</v>
      </c>
    </row>
    <row r="335" spans="2:17" x14ac:dyDescent="0.2">
      <c r="B335" s="39" t="s">
        <v>17</v>
      </c>
      <c r="D335" s="42">
        <f>_xll.qlCalendarAdvance(Calendar,$D334,B335,"f",FALSE)</f>
        <v>42739</v>
      </c>
      <c r="E335" s="180">
        <f>_xll.qlInterestRateIndexValueDate(IndexON,D335)</f>
        <v>42739</v>
      </c>
      <c r="F335" s="196">
        <f>IFERROR(_xll.qlIndexFixing(IndexON,D335,TRUE,_xll.ohTrigger(RecalcTrigger,TriggerON)),NA())</f>
        <v>-1.8646298723057342E-3</v>
      </c>
      <c r="H335" s="42">
        <f>_xll.qlCalendarAdvance(Calendar,$H334,B335,"f",FALSE)</f>
        <v>42739</v>
      </c>
      <c r="I335" s="180">
        <f>_xll.qlInterestRateIndexValueDate(Index1M,$H335)</f>
        <v>42741</v>
      </c>
      <c r="J335" s="185">
        <f>IFERROR(_xll.qlIndexFixing(Index1M,$H335,TRUE,_xll.ohTrigger(RecalcTrigger,Trigger1M)),NA())</f>
        <v>-1.2454917026308388E-3</v>
      </c>
      <c r="K335" s="44">
        <f>IFERROR(_xll.qlIndexFixing(Index3M,H335,TRUE,_xll.ohTrigger(RecalcTrigger,Trigger3M)),NA())</f>
        <v>-3.1266687044917418E-4</v>
      </c>
      <c r="L335" s="44">
        <f>IFERROR(_xll.qlIndexFixing(Index6M,$H335,TRUE,_xll.ohTrigger(RecalcTrigger,Trigger6M)),NA())</f>
        <v>8.1447555659775394E-4</v>
      </c>
      <c r="M335" s="186">
        <f>IFERROR(_xll.qlIndexFixing(Index1Y,$H335,TRUE,_xll.ohTrigger(RecalcTrigger,Trigger1Y)),NA())</f>
        <v>2.5663790685543008E-3</v>
      </c>
      <c r="N335" s="185">
        <f>IFERROR(_xll.qlIndexFixing(ONIndex1M,I335,TRUE,_xll.ohTrigger(RecalcTrigger,Trigger1M)),NA())</f>
        <v>-1.2714103219435557E-3</v>
      </c>
      <c r="O335" s="44">
        <f>IFERROR(_xll.qlIndexFixing(ONIndex3M,I335,TRUE,_xll.ohTrigger(RecalcTrigger,Trigger3M)),NA())</f>
        <v>-4.0586433673883704E-4</v>
      </c>
      <c r="P335" s="44">
        <f>IFERROR(_xll.qlIndexFixing(ONIndex6M,I335,TRUE,_xll.ohTrigger(RecalcTrigger,Trigger6M)),NA())</f>
        <v>5.2805957582613416E-4</v>
      </c>
      <c r="Q335" s="186">
        <f>IFERROR(_xll.qlIndexFixing(ONIndex1Y,I335,TRUE,_xll.ohTrigger(RecalcTrigger,Trigger1Y)),NA())</f>
        <v>2.1097056529750802E-3</v>
      </c>
    </row>
    <row r="336" spans="2:17" x14ac:dyDescent="0.2">
      <c r="B336" s="39" t="s">
        <v>17</v>
      </c>
      <c r="D336" s="42">
        <f>_xll.qlCalendarAdvance(Calendar,$D335,B336,"f",FALSE)</f>
        <v>42740</v>
      </c>
      <c r="E336" s="180">
        <f>_xll.qlInterestRateIndexValueDate(IndexON,D336)</f>
        <v>42740</v>
      </c>
      <c r="F336" s="196">
        <f>IFERROR(_xll.qlIndexFixing(IndexON,D336,TRUE,_xll.ohTrigger(RecalcTrigger,TriggerON)),NA())</f>
        <v>-1.8615777637398523E-3</v>
      </c>
      <c r="H336" s="42">
        <f>_xll.qlCalendarAdvance(Calendar,$H335,B336,"f",FALSE)</f>
        <v>42740</v>
      </c>
      <c r="I336" s="180">
        <f>_xll.qlInterestRateIndexValueDate(Index1M,$H336)</f>
        <v>42744</v>
      </c>
      <c r="J336" s="185">
        <f>IFERROR(_xll.qlIndexFixing(Index1M,$H336,TRUE,_xll.ohTrigger(RecalcTrigger,Trigger1M)),NA())</f>
        <v>-1.2383475259277134E-3</v>
      </c>
      <c r="K336" s="44">
        <f>IFERROR(_xll.qlIndexFixing(Index3M,H336,TRUE,_xll.ohTrigger(RecalcTrigger,Trigger3M)),NA())</f>
        <v>-3.0286686564091544E-4</v>
      </c>
      <c r="L336" s="44">
        <f>IFERROR(_xll.qlIndexFixing(Index6M,$H336,TRUE,_xll.ohTrigger(RecalcTrigger,Trigger6M)),NA())</f>
        <v>8.2954685189391957E-4</v>
      </c>
      <c r="M336" s="186">
        <f>IFERROR(_xll.qlIndexFixing(Index1Y,$H336,TRUE,_xll.ohTrigger(RecalcTrigger,Trigger1Y)),NA())</f>
        <v>2.5730813532883895E-3</v>
      </c>
      <c r="N336" s="185">
        <f>IFERROR(_xll.qlIndexFixing(ONIndex1M,I336,TRUE,_xll.ohTrigger(RecalcTrigger,Trigger1M)),NA())</f>
        <v>-1.2691434524114698E-3</v>
      </c>
      <c r="O336" s="44">
        <f>IFERROR(_xll.qlIndexFixing(ONIndex3M,I336,TRUE,_xll.ohTrigger(RecalcTrigger,Trigger3M)),NA())</f>
        <v>-4.0444092255231823E-4</v>
      </c>
      <c r="P336" s="44">
        <f>IFERROR(_xll.qlIndexFixing(ONIndex6M,I336,TRUE,_xll.ohTrigger(RecalcTrigger,Trigger6M)),NA())</f>
        <v>5.2847508217546135E-4</v>
      </c>
      <c r="Q336" s="186">
        <f>IFERROR(_xll.qlIndexFixing(ONIndex1Y,I336,TRUE,_xll.ohTrigger(RecalcTrigger,Trigger1Y)),NA())</f>
        <v>2.1149448535684456E-3</v>
      </c>
    </row>
    <row r="337" spans="2:17" x14ac:dyDescent="0.2">
      <c r="B337" s="39" t="s">
        <v>17</v>
      </c>
      <c r="D337" s="42">
        <f>_xll.qlCalendarAdvance(Calendar,$D336,B337,"f",FALSE)</f>
        <v>42741</v>
      </c>
      <c r="E337" s="180">
        <f>_xll.qlInterestRateIndexValueDate(IndexON,D337)</f>
        <v>42741</v>
      </c>
      <c r="F337" s="196">
        <f>IFERROR(_xll.qlIndexFixing(IndexON,D337,TRUE,_xll.ohTrigger(RecalcTrigger,TriggerON)),NA())</f>
        <v>-1.8554326679343092E-3</v>
      </c>
      <c r="H337" s="42">
        <f>_xll.qlCalendarAdvance(Calendar,$H336,B337,"f",FALSE)</f>
        <v>42741</v>
      </c>
      <c r="I337" s="180">
        <f>_xll.qlInterestRateIndexValueDate(Index1M,$H337)</f>
        <v>42745</v>
      </c>
      <c r="J337" s="185">
        <f>IFERROR(_xll.qlIndexFixing(Index1M,$H337,TRUE,_xll.ohTrigger(RecalcTrigger,Trigger1M)),NA())</f>
        <v>-1.2359472530002003E-3</v>
      </c>
      <c r="K337" s="44">
        <f>IFERROR(_xll.qlIndexFixing(Index3M,H337,TRUE,_xll.ohTrigger(RecalcTrigger,Trigger3M)),NA())</f>
        <v>-3.0170728240896949E-4</v>
      </c>
      <c r="L337" s="44">
        <f>IFERROR(_xll.qlIndexFixing(Index6M,$H337,TRUE,_xll.ohTrigger(RecalcTrigger,Trigger6M)),NA())</f>
        <v>8.3121507059236827E-4</v>
      </c>
      <c r="M337" s="186">
        <f>IFERROR(_xll.qlIndexFixing(Index1Y,$H337,TRUE,_xll.ohTrigger(RecalcTrigger,Trigger1Y)),NA())</f>
        <v>2.5771708337710775E-3</v>
      </c>
      <c r="N337" s="185">
        <f>IFERROR(_xll.qlIndexFixing(ONIndex1M,I337,TRUE,_xll.ohTrigger(RecalcTrigger,Trigger1M)),NA())</f>
        <v>-1.2668667042614601E-3</v>
      </c>
      <c r="O337" s="44">
        <f>IFERROR(_xll.qlIndexFixing(ONIndex3M,I337,TRUE,_xll.ohTrigger(RecalcTrigger,Trigger3M)),NA())</f>
        <v>-4.0298965792384678E-4</v>
      </c>
      <c r="P337" s="44">
        <f>IFERROR(_xll.qlIndexFixing(ONIndex6M,I337,TRUE,_xll.ohTrigger(RecalcTrigger,Trigger6M)),NA())</f>
        <v>5.2862538618470012E-4</v>
      </c>
      <c r="Q337" s="186">
        <f>IFERROR(_xll.qlIndexFixing(ONIndex1Y,I337,TRUE,_xll.ohTrigger(RecalcTrigger,Trigger1Y)),NA())</f>
        <v>2.1192429562422177E-3</v>
      </c>
    </row>
    <row r="338" spans="2:17" x14ac:dyDescent="0.2">
      <c r="B338" s="39" t="s">
        <v>17</v>
      </c>
      <c r="D338" s="42">
        <f>_xll.qlCalendarAdvance(Calendar,$D337,B338,"f",FALSE)</f>
        <v>42744</v>
      </c>
      <c r="E338" s="180">
        <f>_xll.qlInterestRateIndexValueDate(IndexON,D338)</f>
        <v>42744</v>
      </c>
      <c r="F338" s="196">
        <f>IFERROR(_xll.qlIndexFixing(IndexON,D338,TRUE,_xll.ohTrigger(RecalcTrigger,TriggerON)),NA())</f>
        <v>-1.8492760233135286E-3</v>
      </c>
      <c r="H338" s="42">
        <f>_xll.qlCalendarAdvance(Calendar,$H337,B338,"f",FALSE)</f>
        <v>42744</v>
      </c>
      <c r="I338" s="180">
        <f>_xll.qlInterestRateIndexValueDate(Index1M,$H338)</f>
        <v>42746</v>
      </c>
      <c r="J338" s="185">
        <f>IFERROR(_xll.qlIndexFixing(Index1M,$H338,TRUE,_xll.ohTrigger(RecalcTrigger,Trigger1M)),NA())</f>
        <v>-1.2310647372461923E-3</v>
      </c>
      <c r="K338" s="44">
        <f>IFERROR(_xll.qlIndexFixing(Index3M,H338,TRUE,_xll.ohTrigger(RecalcTrigger,Trigger3M)),NA())</f>
        <v>-2.9889787653747391E-4</v>
      </c>
      <c r="L338" s="44">
        <f>IFERROR(_xll.qlIndexFixing(Index6M,$H338,TRUE,_xll.ohTrigger(RecalcTrigger,Trigger6M)),NA())</f>
        <v>8.3543261410017251E-4</v>
      </c>
      <c r="M338" s="186">
        <f>IFERROR(_xll.qlIndexFixing(Index1Y,$H338,TRUE,_xll.ohTrigger(RecalcTrigger,Trigger1Y)),NA())</f>
        <v>2.5812636825750584E-3</v>
      </c>
      <c r="N338" s="185">
        <f>IFERROR(_xll.qlIndexFixing(ONIndex1M,I338,TRUE,_xll.ohTrigger(RecalcTrigger,Trigger1M)),NA())</f>
        <v>-1.2622760305669445E-3</v>
      </c>
      <c r="O338" s="44">
        <f>IFERROR(_xll.qlIndexFixing(ONIndex3M,I338,TRUE,_xll.ohTrigger(RecalcTrigger,Trigger3M)),NA())</f>
        <v>-3.999929763409682E-4</v>
      </c>
      <c r="P338" s="44">
        <f>IFERROR(_xll.qlIndexFixing(ONIndex6M,I338,TRUE,_xll.ohTrigger(RecalcTrigger,Trigger6M)),NA())</f>
        <v>5.2804276074347456E-4</v>
      </c>
      <c r="Q338" s="186">
        <f>IFERROR(_xll.qlIndexFixing(ONIndex1Y,I338,TRUE,_xll.ohTrigger(RecalcTrigger,Trigger1Y)),NA())</f>
        <v>2.1246744818181895E-3</v>
      </c>
    </row>
    <row r="339" spans="2:17" x14ac:dyDescent="0.2">
      <c r="B339" s="39" t="s">
        <v>17</v>
      </c>
      <c r="D339" s="42">
        <f>_xll.qlCalendarAdvance(Calendar,$D338,B339,"f",FALSE)</f>
        <v>42745</v>
      </c>
      <c r="E339" s="180">
        <f>_xll.qlInterestRateIndexValueDate(IndexON,D339)</f>
        <v>42745</v>
      </c>
      <c r="F339" s="196">
        <f>IFERROR(_xll.qlIndexFixing(IndexON,D339,TRUE,_xll.ohTrigger(RecalcTrigger,TriggerON)),NA())</f>
        <v>-1.8461779028733361E-3</v>
      </c>
      <c r="H339" s="42">
        <f>_xll.qlCalendarAdvance(Calendar,$H338,B339,"f",FALSE)</f>
        <v>42745</v>
      </c>
      <c r="I339" s="180">
        <f>_xll.qlInterestRateIndexValueDate(Index1M,$H339)</f>
        <v>42747</v>
      </c>
      <c r="J339" s="185">
        <f>IFERROR(_xll.qlIndexFixing(Index1M,$H339,TRUE,_xll.ohTrigger(RecalcTrigger,Trigger1M)),NA())</f>
        <v>-1.229879113210236E-3</v>
      </c>
      <c r="K339" s="44">
        <f>IFERROR(_xll.qlIndexFixing(Index3M,H339,TRUE,_xll.ohTrigger(RecalcTrigger,Trigger3M)),NA())</f>
        <v>-2.9606115902858221E-4</v>
      </c>
      <c r="L339" s="44">
        <f>IFERROR(_xll.qlIndexFixing(Index6M,$H339,TRUE,_xll.ohTrigger(RecalcTrigger,Trigger6M)),NA())</f>
        <v>8.3965791354088915E-4</v>
      </c>
      <c r="M339" s="186">
        <f>IFERROR(_xll.qlIndexFixing(Index1Y,$H339,TRUE,_xll.ohTrigger(RecalcTrigger,Trigger1Y)),NA())</f>
        <v>2.5853624798781575E-3</v>
      </c>
      <c r="N339" s="185">
        <f>IFERROR(_xll.qlIndexFixing(ONIndex1M,I339,TRUE,_xll.ohTrigger(RecalcTrigger,Trigger1M)),NA())</f>
        <v>-1.2576616350745695E-3</v>
      </c>
      <c r="O339" s="44">
        <f>IFERROR(_xll.qlIndexFixing(ONIndex3M,I339,TRUE,_xll.ohTrigger(RecalcTrigger,Trigger3M)),NA())</f>
        <v>-3.9690260242419839E-4</v>
      </c>
      <c r="P339" s="44">
        <f>IFERROR(_xll.qlIndexFixing(ONIndex6M,I339,TRUE,_xll.ohTrigger(RecalcTrigger,Trigger6M)),NA())</f>
        <v>5.2657457842109068E-4</v>
      </c>
      <c r="Q339" s="186">
        <f>IFERROR(_xll.qlIndexFixing(ONIndex1Y,I339,TRUE,_xll.ohTrigger(RecalcTrigger,Trigger1Y)),NA())</f>
        <v>2.1268634827720234E-3</v>
      </c>
    </row>
    <row r="340" spans="2:17" x14ac:dyDescent="0.2">
      <c r="B340" s="39" t="s">
        <v>17</v>
      </c>
      <c r="D340" s="42">
        <f>_xll.qlCalendarAdvance(Calendar,$D339,B340,"f",FALSE)</f>
        <v>42746</v>
      </c>
      <c r="E340" s="180">
        <f>_xll.qlInterestRateIndexValueDate(IndexON,D340)</f>
        <v>42746</v>
      </c>
      <c r="F340" s="196">
        <f>IFERROR(_xll.qlIndexFixing(IndexON,D340,TRUE,_xll.ohTrigger(RecalcTrigger,TriggerON)),NA())</f>
        <v>-1.8430709646066745E-3</v>
      </c>
      <c r="H340" s="42">
        <f>_xll.qlCalendarAdvance(Calendar,$H339,B340,"f",FALSE)</f>
        <v>42746</v>
      </c>
      <c r="I340" s="180">
        <f>_xll.qlInterestRateIndexValueDate(Index1M,$H340)</f>
        <v>42748</v>
      </c>
      <c r="J340" s="185">
        <f>IFERROR(_xll.qlIndexFixing(Index1M,$H340,TRUE,_xll.ohTrigger(RecalcTrigger,Trigger1M)),NA())</f>
        <v>-1.2286902889640534E-3</v>
      </c>
      <c r="K340" s="44">
        <f>IFERROR(_xll.qlIndexFixing(Index3M,H340,TRUE,_xll.ohTrigger(RecalcTrigger,Trigger3M)),NA())</f>
        <v>-2.9319738056488021E-4</v>
      </c>
      <c r="L340" s="44">
        <f>IFERROR(_xll.qlIndexFixing(Index6M,$H340,TRUE,_xll.ohTrigger(RecalcTrigger,Trigger6M)),NA())</f>
        <v>8.4388831384056757E-4</v>
      </c>
      <c r="M340" s="186">
        <f>IFERROR(_xll.qlIndexFixing(Index1Y,$H340,TRUE,_xll.ohTrigger(RecalcTrigger,Trigger1Y)),NA())</f>
        <v>2.5951684720874691E-3</v>
      </c>
      <c r="N340" s="185">
        <f>IFERROR(_xll.qlIndexFixing(ONIndex1M,I340,TRUE,_xll.ohTrigger(RecalcTrigger,Trigger1M)),NA())</f>
        <v>-1.2553360261691182E-3</v>
      </c>
      <c r="O340" s="44">
        <f>IFERROR(_xll.qlIndexFixing(ONIndex3M,I340,TRUE,_xll.ohTrigger(RecalcTrigger,Trigger3M)),NA())</f>
        <v>-3.9530946624122265E-4</v>
      </c>
      <c r="P340" s="44">
        <f>IFERROR(_xll.qlIndexFixing(ONIndex6M,I340,TRUE,_xll.ohTrigger(RecalcTrigger,Trigger6M)),NA())</f>
        <v>5.2539887064995128E-4</v>
      </c>
      <c r="Q340" s="186">
        <f>IFERROR(_xll.qlIndexFixing(ONIndex1Y,I340,TRUE,_xll.ohTrigger(RecalcTrigger,Trigger1Y)),NA())</f>
        <v>2.1263354168610249E-3</v>
      </c>
    </row>
    <row r="341" spans="2:17" x14ac:dyDescent="0.2">
      <c r="B341" s="39" t="s">
        <v>17</v>
      </c>
      <c r="D341" s="42">
        <f>_xll.qlCalendarAdvance(Calendar,$D340,B341,"f",FALSE)</f>
        <v>42747</v>
      </c>
      <c r="E341" s="180">
        <f>_xll.qlInterestRateIndexValueDate(IndexON,D341)</f>
        <v>42747</v>
      </c>
      <c r="F341" s="196">
        <f>IFERROR(_xll.qlIndexFixing(IndexON,D341,TRUE,_xll.ohTrigger(RecalcTrigger,TriggerON)),NA())</f>
        <v>-1.8399553370906929E-3</v>
      </c>
      <c r="H341" s="42">
        <f>_xll.qlCalendarAdvance(Calendar,$H340,B341,"f",FALSE)</f>
        <v>42747</v>
      </c>
      <c r="I341" s="180">
        <f>_xll.qlInterestRateIndexValueDate(Index1M,$H341)</f>
        <v>42751</v>
      </c>
      <c r="J341" s="185">
        <f>IFERROR(_xll.qlIndexFixing(Index1M,$H341,TRUE,_xll.ohTrigger(RecalcTrigger,Trigger1M)),NA())</f>
        <v>-1.2213498522810474E-3</v>
      </c>
      <c r="K341" s="44">
        <f>IFERROR(_xll.qlIndexFixing(Index3M,H341,TRUE,_xll.ohTrigger(RecalcTrigger,Trigger3M)),NA())</f>
        <v>-2.810379868079937E-4</v>
      </c>
      <c r="L341" s="44">
        <f>IFERROR(_xll.qlIndexFixing(Index6M,$H341,TRUE,_xll.ohTrigger(RecalcTrigger,Trigger6M)),NA())</f>
        <v>8.5897262715167917E-4</v>
      </c>
      <c r="M341" s="186">
        <f>IFERROR(_xll.qlIndexFixing(Index1Y,$H341,TRUE,_xll.ohTrigger(RecalcTrigger,Trigger1Y)),NA())</f>
        <v>2.6018695296337381E-3</v>
      </c>
      <c r="N341" s="185">
        <f>IFERROR(_xll.qlIndexFixing(ONIndex1M,I341,TRUE,_xll.ohTrigger(RecalcTrigger,Trigger1M)),NA())</f>
        <v>-1.2530007515554331E-3</v>
      </c>
      <c r="O341" s="44">
        <f>IFERROR(_xll.qlIndexFixing(ONIndex3M,I341,TRUE,_xll.ohTrigger(RecalcTrigger,Trigger3M)),NA())</f>
        <v>-3.936874316945449E-4</v>
      </c>
      <c r="P341" s="44">
        <f>IFERROR(_xll.qlIndexFixing(ONIndex6M,I341,TRUE,_xll.ohTrigger(RecalcTrigger,Trigger6M)),NA())</f>
        <v>5.2395796037885134E-4</v>
      </c>
      <c r="Q341" s="186">
        <f>IFERROR(_xll.qlIndexFixing(ONIndex1Y,I341,TRUE,_xll.ohTrigger(RecalcTrigger,Trigger1Y)),NA())</f>
        <v>2.1248179814037371E-3</v>
      </c>
    </row>
    <row r="342" spans="2:17" x14ac:dyDescent="0.2">
      <c r="B342" s="39" t="s">
        <v>17</v>
      </c>
      <c r="D342" s="42">
        <f>_xll.qlCalendarAdvance(Calendar,$D341,B342,"f",FALSE)</f>
        <v>42748</v>
      </c>
      <c r="E342" s="180">
        <f>_xll.qlInterestRateIndexValueDate(IndexON,D342)</f>
        <v>42748</v>
      </c>
      <c r="F342" s="196">
        <f>IFERROR(_xll.qlIndexFixing(IndexON,D342,TRUE,_xll.ohTrigger(RecalcTrigger,TriggerON)),NA())</f>
        <v>-1.8336864181200951E-3</v>
      </c>
      <c r="H342" s="42">
        <f>_xll.qlCalendarAdvance(Calendar,$H341,B342,"f",FALSE)</f>
        <v>42748</v>
      </c>
      <c r="I342" s="180">
        <f>_xll.qlInterestRateIndexValueDate(Index1M,$H342)</f>
        <v>42752</v>
      </c>
      <c r="J342" s="185">
        <f>IFERROR(_xll.qlIndexFixing(Index1M,$H342,TRUE,_xll.ohTrigger(RecalcTrigger,Trigger1M)),NA())</f>
        <v>-1.2188846561847577E-3</v>
      </c>
      <c r="K342" s="44">
        <f>IFERROR(_xll.qlIndexFixing(Index3M,H342,TRUE,_xll.ohTrigger(RecalcTrigger,Trigger3M)),NA())</f>
        <v>-2.797650577166912E-4</v>
      </c>
      <c r="L342" s="44">
        <f>IFERROR(_xll.qlIndexFixing(Index6M,$H342,TRUE,_xll.ohTrigger(RecalcTrigger,Trigger6M)),NA())</f>
        <v>8.6080782134963956E-4</v>
      </c>
      <c r="M342" s="186">
        <f>IFERROR(_xll.qlIndexFixing(Index1Y,$H342,TRUE,_xll.ohTrigger(RecalcTrigger,Trigger1Y)),NA())</f>
        <v>2.6060375441049441E-3</v>
      </c>
      <c r="N342" s="185">
        <f>IFERROR(_xll.qlIndexFixing(ONIndex1M,I342,TRUE,_xll.ohTrigger(RecalcTrigger,Trigger1M)),NA())</f>
        <v>-1.2506558468050599E-3</v>
      </c>
      <c r="O342" s="44">
        <f>IFERROR(_xll.qlIndexFixing(ONIndex3M,I342,TRUE,_xll.ohTrigger(RecalcTrigger,Trigger3M)),NA())</f>
        <v>-3.9203632448359116E-4</v>
      </c>
      <c r="P342" s="44">
        <f>IFERROR(_xll.qlIndexFixing(ONIndex6M,I342,TRUE,_xll.ohTrigger(RecalcTrigger,Trigger6M)),NA())</f>
        <v>5.222518479275351E-4</v>
      </c>
      <c r="Q342" s="186">
        <f>IFERROR(_xll.qlIndexFixing(ONIndex1Y,I342,TRUE,_xll.ohTrigger(RecalcTrigger,Trigger1Y)),NA())</f>
        <v>2.1223031311556895E-3</v>
      </c>
    </row>
    <row r="343" spans="2:17" x14ac:dyDescent="0.2">
      <c r="B343" s="39" t="s">
        <v>17</v>
      </c>
      <c r="D343" s="42">
        <f>_xll.qlCalendarAdvance(Calendar,$D342,B343,"f",FALSE)</f>
        <v>42751</v>
      </c>
      <c r="E343" s="180">
        <f>_xll.qlInterestRateIndexValueDate(IndexON,D343)</f>
        <v>42751</v>
      </c>
      <c r="F343" s="196">
        <f>IFERROR(_xll.qlIndexFixing(IndexON,D343,TRUE,_xll.ohTrigger(RecalcTrigger,TriggerON)),NA())</f>
        <v>-1.8274084968838977E-3</v>
      </c>
      <c r="H343" s="42">
        <f>_xll.qlCalendarAdvance(Calendar,$H342,B343,"f",FALSE)</f>
        <v>42751</v>
      </c>
      <c r="I343" s="180">
        <f>_xll.qlInterestRateIndexValueDate(Index1M,$H343)</f>
        <v>42753</v>
      </c>
      <c r="J343" s="185">
        <f>IFERROR(_xll.qlIndexFixing(Index1M,$H343,TRUE,_xll.ohTrigger(RecalcTrigger,Trigger1M)),NA())</f>
        <v>-1.2138744810906812E-3</v>
      </c>
      <c r="K343" s="44">
        <f>IFERROR(_xll.qlIndexFixing(Index3M,H343,TRUE,_xll.ohTrigger(RecalcTrigger,Trigger3M)),NA())</f>
        <v>-2.7848153675114062E-4</v>
      </c>
      <c r="L343" s="44">
        <f>IFERROR(_xll.qlIndexFixing(Index6M,$H343,TRUE,_xll.ohTrigger(RecalcTrigger,Trigger6M)),NA())</f>
        <v>8.6502389903771301E-4</v>
      </c>
      <c r="M343" s="186">
        <f>IFERROR(_xll.qlIndexFixing(Index1Y,$H343,TRUE,_xll.ohTrigger(RecalcTrigger,Trigger1Y)),NA())</f>
        <v>2.6102274513554653E-3</v>
      </c>
      <c r="N343" s="185">
        <f>IFERROR(_xll.qlIndexFixing(ONIndex1M,I343,TRUE,_xll.ohTrigger(RecalcTrigger,Trigger1M)),NA())</f>
        <v>-1.245929802209389E-3</v>
      </c>
      <c r="O343" s="44">
        <f>IFERROR(_xll.qlIndexFixing(ONIndex3M,I343,TRUE,_xll.ohTrigger(RecalcTrigger,Trigger3M)),NA())</f>
        <v>-3.8863590813509319E-4</v>
      </c>
      <c r="P343" s="44">
        <f>IFERROR(_xll.qlIndexFixing(ONIndex6M,I343,TRUE,_xll.ohTrigger(RecalcTrigger,Trigger6M)),NA())</f>
        <v>5.1795636025531167E-4</v>
      </c>
      <c r="Q343" s="186">
        <f>IFERROR(_xll.qlIndexFixing(ONIndex1Y,I343,TRUE,_xll.ohTrigger(RecalcTrigger,Trigger1Y)),NA())</f>
        <v>2.1139209011256099E-3</v>
      </c>
    </row>
    <row r="344" spans="2:17" x14ac:dyDescent="0.2">
      <c r="B344" s="39" t="s">
        <v>17</v>
      </c>
      <c r="D344" s="42">
        <f>_xll.qlCalendarAdvance(Calendar,$D343,B344,"f",FALSE)</f>
        <v>42752</v>
      </c>
      <c r="E344" s="180">
        <f>_xll.qlInterestRateIndexValueDate(IndexON,D344)</f>
        <v>42752</v>
      </c>
      <c r="F344" s="196">
        <f>IFERROR(_xll.qlIndexFixing(IndexON,D344,TRUE,_xll.ohTrigger(RecalcTrigger,TriggerON)),NA())</f>
        <v>-1.8242513457433773E-3</v>
      </c>
      <c r="H344" s="42">
        <f>_xll.qlCalendarAdvance(Calendar,$H343,B344,"f",FALSE)</f>
        <v>42752</v>
      </c>
      <c r="I344" s="180">
        <f>_xll.qlInterestRateIndexValueDate(Index1M,$H344)</f>
        <v>42754</v>
      </c>
      <c r="J344" s="185">
        <f>IFERROR(_xll.qlIndexFixing(Index1M,$H344,TRUE,_xll.ohTrigger(RecalcTrigger,Trigger1M)),NA())</f>
        <v>-1.2126560058574321E-3</v>
      </c>
      <c r="K344" s="44">
        <f>IFERROR(_xll.qlIndexFixing(Index3M,H344,TRUE,_xll.ohTrigger(RecalcTrigger,Trigger3M)),NA())</f>
        <v>-2.7546080807372419E-4</v>
      </c>
      <c r="L344" s="44">
        <f>IFERROR(_xll.qlIndexFixing(Index6M,$H344,TRUE,_xll.ohTrigger(RecalcTrigger,Trigger6M)),NA())</f>
        <v>8.6922914666496035E-4</v>
      </c>
      <c r="M344" s="186">
        <f>IFERROR(_xll.qlIndexFixing(Index1Y,$H344,TRUE,_xll.ohTrigger(RecalcTrigger,Trigger1Y)),NA())</f>
        <v>2.6144419859754999E-3</v>
      </c>
      <c r="N344" s="185">
        <f>IFERROR(_xll.qlIndexFixing(ONIndex1M,I344,TRUE,_xll.ohTrigger(RecalcTrigger,Trigger1M)),NA())</f>
        <v>-1.2411806361489752E-3</v>
      </c>
      <c r="O344" s="44">
        <f>IFERROR(_xll.qlIndexFixing(ONIndex3M,I344,TRUE,_xll.ohTrigger(RecalcTrigger,Trigger3M)),NA())</f>
        <v>-3.8513767547154742E-4</v>
      </c>
      <c r="P344" s="44">
        <f>IFERROR(_xll.qlIndexFixing(ONIndex6M,I344,TRUE,_xll.ohTrigger(RecalcTrigger,Trigger6M)),NA())</f>
        <v>5.1277537432170561E-4</v>
      </c>
      <c r="Q344" s="186">
        <f>IFERROR(_xll.qlIndexFixing(ONIndex1Y,I344,TRUE,_xll.ohTrigger(RecalcTrigger,Trigger1Y)),NA())</f>
        <v>2.1021086770467434E-3</v>
      </c>
    </row>
    <row r="345" spans="2:17" x14ac:dyDescent="0.2">
      <c r="B345" s="39" t="s">
        <v>17</v>
      </c>
      <c r="D345" s="42">
        <f>_xll.qlCalendarAdvance(Calendar,$D344,B345,"f",FALSE)</f>
        <v>42753</v>
      </c>
      <c r="E345" s="180">
        <f>_xll.qlInterestRateIndexValueDate(IndexON,D345)</f>
        <v>42753</v>
      </c>
      <c r="F345" s="196">
        <f>IFERROR(_xll.qlIndexFixing(IndexON,D345,TRUE,_xll.ohTrigger(RecalcTrigger,TriggerON)),NA())</f>
        <v>-1.8210862744982848E-3</v>
      </c>
      <c r="H345" s="42">
        <f>_xll.qlCalendarAdvance(Calendar,$H344,B345,"f",FALSE)</f>
        <v>42753</v>
      </c>
      <c r="I345" s="180">
        <f>_xll.qlInterestRateIndexValueDate(Index1M,$H345)</f>
        <v>42755</v>
      </c>
      <c r="J345" s="185">
        <f>IFERROR(_xll.qlIndexFixing(Index1M,$H345,TRUE,_xll.ohTrigger(RecalcTrigger,Trigger1M)),NA())</f>
        <v>-1.2114344131132538E-3</v>
      </c>
      <c r="K345" s="44">
        <f>IFERROR(_xll.qlIndexFixing(Index3M,H345,TRUE,_xll.ohTrigger(RecalcTrigger,Trigger3M)),NA())</f>
        <v>-2.7241484882267741E-4</v>
      </c>
      <c r="L345" s="44">
        <f>IFERROR(_xll.qlIndexFixing(Index6M,$H345,TRUE,_xll.ohTrigger(RecalcTrigger,Trigger6M)),NA())</f>
        <v>8.7342090899932532E-4</v>
      </c>
      <c r="M345" s="186">
        <f>IFERROR(_xll.qlIndexFixing(Index1Y,$H345,TRUE,_xll.ohTrigger(RecalcTrigger,Trigger1Y)),NA())</f>
        <v>2.6245084368479816E-3</v>
      </c>
      <c r="N345" s="185">
        <f>IFERROR(_xll.qlIndexFixing(ONIndex1M,I345,TRUE,_xll.ohTrigger(RecalcTrigger,Trigger1M)),NA())</f>
        <v>-1.2387881130093703E-3</v>
      </c>
      <c r="O345" s="44">
        <f>IFERROR(_xll.qlIndexFixing(ONIndex3M,I345,TRUE,_xll.ohTrigger(RecalcTrigger,Trigger3M)),NA())</f>
        <v>-3.8333858499495221E-4</v>
      </c>
      <c r="P345" s="44">
        <f>IFERROR(_xll.qlIndexFixing(ONIndex6M,I345,TRUE,_xll.ohTrigger(RecalcTrigger,Trigger6M)),NA())</f>
        <v>5.0985715785323293E-4</v>
      </c>
      <c r="Q345" s="186">
        <f>IFERROR(_xll.qlIndexFixing(ONIndex1Y,I345,TRUE,_xll.ohTrigger(RecalcTrigger,Trigger1Y)),NA())</f>
        <v>2.0946968060897575E-3</v>
      </c>
    </row>
    <row r="346" spans="2:17" x14ac:dyDescent="0.2">
      <c r="B346" s="39" t="s">
        <v>17</v>
      </c>
      <c r="D346" s="42">
        <f>_xll.qlCalendarAdvance(Calendar,$D345,B346,"f",FALSE)</f>
        <v>42754</v>
      </c>
      <c r="E346" s="180">
        <f>_xll.qlInterestRateIndexValueDate(IndexON,D346)</f>
        <v>42754</v>
      </c>
      <c r="F346" s="196">
        <f>IFERROR(_xll.qlIndexFixing(IndexON,D346,TRUE,_xll.ohTrigger(RecalcTrigger,TriggerON)),NA())</f>
        <v>-1.8179134112461526E-3</v>
      </c>
      <c r="H346" s="42">
        <f>_xll.qlCalendarAdvance(Calendar,$H345,B346,"f",FALSE)</f>
        <v>42754</v>
      </c>
      <c r="I346" s="180">
        <f>_xll.qlInterestRateIndexValueDate(Index1M,$H346)</f>
        <v>42758</v>
      </c>
      <c r="J346" s="185">
        <f>IFERROR(_xll.qlIndexFixing(Index1M,$H346,TRUE,_xll.ohTrigger(RecalcTrigger,Trigger1M)),NA())</f>
        <v>-1.2039029331058619E-3</v>
      </c>
      <c r="K346" s="44">
        <f>IFERROR(_xll.qlIndexFixing(Index3M,H346,TRUE,_xll.ohTrigger(RecalcTrigger,Trigger3M)),NA())</f>
        <v>-2.6135923024882805E-4</v>
      </c>
      <c r="L346" s="44">
        <f>IFERROR(_xll.qlIndexFixing(Index6M,$H346,TRUE,_xll.ohTrigger(RecalcTrigger,Trigger6M)),NA())</f>
        <v>8.8792859795080612E-4</v>
      </c>
      <c r="M346" s="186">
        <f>IFERROR(_xll.qlIndexFixing(Index1Y,$H346,TRUE,_xll.ohTrigger(RecalcTrigger,Trigger1Y)),NA())</f>
        <v>2.6316018621716578E-3</v>
      </c>
      <c r="N346" s="185">
        <f>IFERROR(_xll.qlIndexFixing(ONIndex1M,I346,TRUE,_xll.ohTrigger(RecalcTrigger,Trigger1M)),NA())</f>
        <v>-1.2363861727626713E-3</v>
      </c>
      <c r="O346" s="44">
        <f>IFERROR(_xll.qlIndexFixing(ONIndex3M,I346,TRUE,_xll.ohTrigger(RecalcTrigger,Trigger3M)),NA())</f>
        <v>-3.815093742920439E-4</v>
      </c>
      <c r="P346" s="44">
        <f>IFERROR(_xll.qlIndexFixing(ONIndex6M,I346,TRUE,_xll.ohTrigger(RecalcTrigger,Trigger6M)),NA())</f>
        <v>5.0724327730122809E-4</v>
      </c>
      <c r="Q346" s="186">
        <f>IFERROR(_xll.qlIndexFixing(ONIndex1Y,I346,TRUE,_xll.ohTrigger(RecalcTrigger,Trigger1Y)),NA())</f>
        <v>2.0872963566365144E-3</v>
      </c>
    </row>
    <row r="347" spans="2:17" x14ac:dyDescent="0.2">
      <c r="B347" s="39" t="s">
        <v>17</v>
      </c>
      <c r="D347" s="42">
        <f>_xll.qlCalendarAdvance(Calendar,$D346,B347,"f",FALSE)</f>
        <v>42755</v>
      </c>
      <c r="E347" s="180">
        <f>_xll.qlInterestRateIndexValueDate(IndexON,D347)</f>
        <v>42755</v>
      </c>
      <c r="F347" s="196">
        <f>IFERROR(_xll.qlIndexFixing(IndexON,D347,TRUE,_xll.ohTrigger(RecalcTrigger,TriggerON)),NA())</f>
        <v>-1.8115332380430615E-3</v>
      </c>
      <c r="H347" s="42">
        <f>_xll.qlCalendarAdvance(Calendar,$H346,B347,"f",FALSE)</f>
        <v>42755</v>
      </c>
      <c r="I347" s="180">
        <f>_xll.qlInterestRateIndexValueDate(Index1M,$H347)</f>
        <v>42759</v>
      </c>
      <c r="J347" s="185">
        <f>IFERROR(_xll.qlIndexFixing(Index1M,$H347,TRUE,_xll.ohTrigger(RecalcTrigger,Trigger1M)),NA())</f>
        <v>-1.2013745527272499E-3</v>
      </c>
      <c r="K347" s="44">
        <f>IFERROR(_xll.qlIndexFixing(Index3M,H347,TRUE,_xll.ohTrigger(RecalcTrigger,Trigger3M)),NA())</f>
        <v>-2.59984192329199E-4</v>
      </c>
      <c r="L347" s="44">
        <f>IFERROR(_xll.qlIndexFixing(Index6M,$H347,TRUE,_xll.ohTrigger(RecalcTrigger,Trigger6M)),NA())</f>
        <v>8.8999999999971394E-4</v>
      </c>
      <c r="M347" s="186">
        <f>IFERROR(_xll.qlIndexFixing(Index1Y,$H347,TRUE,_xll.ohTrigger(RecalcTrigger,Trigger1Y)),NA())</f>
        <v>2.635981324727111E-3</v>
      </c>
      <c r="N347" s="185">
        <f>IFERROR(_xll.qlIndexFixing(ONIndex1M,I347,TRUE,_xll.ohTrigger(RecalcTrigger,Trigger1M)),NA())</f>
        <v>-1.2339748507805837E-3</v>
      </c>
      <c r="O347" s="44">
        <f>IFERROR(_xll.qlIndexFixing(ONIndex3M,I347,TRUE,_xll.ohTrigger(RecalcTrigger,Trigger3M)),NA())</f>
        <v>-3.7964986826288794E-4</v>
      </c>
      <c r="P347" s="44">
        <f>IFERROR(_xll.qlIndexFixing(ONIndex6M,I347,TRUE,_xll.ohTrigger(RecalcTrigger,Trigger6M)),NA())</f>
        <v>5.0504764034897676E-4</v>
      </c>
      <c r="Q347" s="186">
        <f>IFERROR(_xll.qlIndexFixing(ONIndex1Y,I347,TRUE,_xll.ohTrigger(RecalcTrigger,Trigger1Y)),NA())</f>
        <v>2.0801194962505321E-3</v>
      </c>
    </row>
    <row r="348" spans="2:17" x14ac:dyDescent="0.2">
      <c r="B348" s="39" t="s">
        <v>17</v>
      </c>
      <c r="D348" s="42">
        <f>_xll.qlCalendarAdvance(Calendar,$D347,B348,"f",FALSE)</f>
        <v>42758</v>
      </c>
      <c r="E348" s="180">
        <f>_xll.qlInterestRateIndexValueDate(IndexON,D348)</f>
        <v>42758</v>
      </c>
      <c r="F348" s="196">
        <f>IFERROR(_xll.qlIndexFixing(IndexON,D348,TRUE,_xll.ohTrigger(RecalcTrigger,TriggerON)),NA())</f>
        <v>-1.8051466060731158E-3</v>
      </c>
      <c r="H348" s="42">
        <f>_xll.qlCalendarAdvance(Calendar,$H347,B348,"f",FALSE)</f>
        <v>42758</v>
      </c>
      <c r="I348" s="180">
        <f>_xll.qlInterestRateIndexValueDate(Index1M,$H348)</f>
        <v>42760</v>
      </c>
      <c r="J348" s="185">
        <f>IFERROR(_xll.qlIndexFixing(Index1M,$H348,TRUE,_xll.ohTrigger(RecalcTrigger,Trigger1M)),NA())</f>
        <v>-1.1962401973834732E-3</v>
      </c>
      <c r="K348" s="44">
        <f>IFERROR(_xll.qlIndexFixing(Index3M,H348,TRUE,_xll.ohTrigger(RecalcTrigger,Trigger3M)),NA())</f>
        <v>-2.5681621852990943E-4</v>
      </c>
      <c r="L348" s="44">
        <f>IFERROR(_xll.qlIndexFixing(Index6M,$H348,TRUE,_xll.ohTrigger(RecalcTrigger,Trigger6M)),NA())</f>
        <v>8.9408514422393724E-4</v>
      </c>
      <c r="M348" s="186">
        <f>IFERROR(_xll.qlIndexFixing(Index1Y,$H348,TRUE,_xll.ohTrigger(RecalcTrigger,Trigger1Y)),NA())</f>
        <v>2.6404017066631058E-3</v>
      </c>
      <c r="N348" s="185">
        <f>IFERROR(_xll.qlIndexFixing(ONIndex1M,I348,TRUE,_xll.ohTrigger(RecalcTrigger,Trigger1M)),NA())</f>
        <v>-1.2291169155798087E-3</v>
      </c>
      <c r="O348" s="44">
        <f>IFERROR(_xll.qlIndexFixing(ONIndex3M,I348,TRUE,_xll.ohTrigger(RecalcTrigger,Trigger3M)),NA())</f>
        <v>-3.7582860746177005E-4</v>
      </c>
      <c r="P348" s="44">
        <f>IFERROR(_xll.qlIndexFixing(ONIndex6M,I348,TRUE,_xll.ohTrigger(RecalcTrigger,Trigger6M)),NA())</f>
        <v>5.0205121225666005E-4</v>
      </c>
      <c r="Q348" s="186">
        <f>IFERROR(_xll.qlIndexFixing(ONIndex1Y,I348,TRUE,_xll.ohTrigger(RecalcTrigger,Trigger1Y)),NA())</f>
        <v>2.0665344216386217E-3</v>
      </c>
    </row>
    <row r="349" spans="2:17" x14ac:dyDescent="0.2">
      <c r="B349" s="39" t="s">
        <v>17</v>
      </c>
      <c r="D349" s="42">
        <f>_xll.qlCalendarAdvance(Calendar,$D348,B349,"f",FALSE)</f>
        <v>42759</v>
      </c>
      <c r="E349" s="180">
        <f>_xll.qlInterestRateIndexValueDate(IndexON,D349)</f>
        <v>42759</v>
      </c>
      <c r="F349" s="196">
        <f>IFERROR(_xll.qlIndexFixing(IndexON,D349,TRUE,_xll.ohTrigger(RecalcTrigger,TriggerON)),NA())</f>
        <v>-1.8019367075661208E-3</v>
      </c>
      <c r="H349" s="42">
        <f>_xll.qlCalendarAdvance(Calendar,$H348,B349,"f",FALSE)</f>
        <v>42759</v>
      </c>
      <c r="I349" s="180">
        <f>_xll.qlInterestRateIndexValueDate(Index1M,$H349)</f>
        <v>42761</v>
      </c>
      <c r="J349" s="185">
        <f>IFERROR(_xll.qlIndexFixing(Index1M,$H349,TRUE,_xll.ohTrigger(RecalcTrigger,Trigger1M)),NA())</f>
        <v>-1.1949897397324494E-3</v>
      </c>
      <c r="K349" s="44">
        <f>IFERROR(_xll.qlIndexFixing(Index3M,H349,TRUE,_xll.ohTrigger(RecalcTrigger,Trigger3M)),NA())</f>
        <v>-2.5362468839240648E-4</v>
      </c>
      <c r="L349" s="44">
        <f>IFERROR(_xll.qlIndexFixing(Index6M,$H349,TRUE,_xll.ohTrigger(RecalcTrigger,Trigger6M)),NA())</f>
        <v>8.9814469691219833E-4</v>
      </c>
      <c r="M349" s="186">
        <f>IFERROR(_xll.qlIndexFixing(Index1Y,$H349,TRUE,_xll.ohTrigger(RecalcTrigger,Trigger1Y)),NA())</f>
        <v>2.644862993093577E-3</v>
      </c>
      <c r="N349" s="185">
        <f>IFERROR(_xll.qlIndexFixing(ONIndex1M,I349,TRUE,_xll.ohTrigger(RecalcTrigger,Trigger1M)),NA())</f>
        <v>-1.2242364560099972E-3</v>
      </c>
      <c r="O349" s="44">
        <f>IFERROR(_xll.qlIndexFixing(ONIndex3M,I349,TRUE,_xll.ohTrigger(RecalcTrigger,Trigger3M)),NA())</f>
        <v>-3.7190540151499363E-4</v>
      </c>
      <c r="P349" s="44">
        <f>IFERROR(_xll.qlIndexFixing(ONIndex6M,I349,TRUE,_xll.ohTrigger(RecalcTrigger,Trigger6M)),NA())</f>
        <v>5.0044752933686709E-4</v>
      </c>
      <c r="Q349" s="186">
        <f>IFERROR(_xll.qlIndexFixing(ONIndex1Y,I349,TRUE,_xll.ohTrigger(RecalcTrigger,Trigger1Y)),NA())</f>
        <v>2.0536938926252191E-3</v>
      </c>
    </row>
    <row r="350" spans="2:17" x14ac:dyDescent="0.2">
      <c r="B350" s="39" t="s">
        <v>17</v>
      </c>
      <c r="D350" s="42">
        <f>_xll.qlCalendarAdvance(Calendar,$D349,B350,"f",FALSE)</f>
        <v>42760</v>
      </c>
      <c r="E350" s="180">
        <f>_xll.qlInterestRateIndexValueDate(IndexON,D350)</f>
        <v>42760</v>
      </c>
      <c r="F350" s="196">
        <f>IFERROR(_xll.qlIndexFixing(IndexON,D350,TRUE,_xll.ohTrigger(RecalcTrigger,TriggerON)),NA())</f>
        <v>-1.7987197869961946E-3</v>
      </c>
      <c r="H350" s="42">
        <f>_xll.qlCalendarAdvance(Calendar,$H349,B350,"f",FALSE)</f>
        <v>42760</v>
      </c>
      <c r="I350" s="180">
        <f>_xll.qlInterestRateIndexValueDate(Index1M,$H350)</f>
        <v>42762</v>
      </c>
      <c r="J350" s="185">
        <f>IFERROR(_xll.qlIndexFixing(Index1M,$H350,TRUE,_xll.ohTrigger(RecalcTrigger,Trigger1M)),NA())</f>
        <v>-1.1937362472836191E-3</v>
      </c>
      <c r="K350" s="44">
        <f>IFERROR(_xll.qlIndexFixing(Index3M,H350,TRUE,_xll.ohTrigger(RecalcTrigger,Trigger3M)),NA())</f>
        <v>-2.5040989040991946E-4</v>
      </c>
      <c r="L350" s="44">
        <f>IFERROR(_xll.qlIndexFixing(Index6M,$H350,TRUE,_xll.ohTrigger(RecalcTrigger,Trigger6M)),NA())</f>
        <v>9.0217982831778385E-4</v>
      </c>
      <c r="M350" s="186">
        <f>IFERROR(_xll.qlIndexFixing(Index1Y,$H350,TRUE,_xll.ohTrigger(RecalcTrigger,Trigger1Y)),NA())</f>
        <v>2.6553086442206624E-3</v>
      </c>
      <c r="N350" s="185">
        <f>IFERROR(_xll.qlIndexFixing(ONIndex1M,I350,TRUE,_xll.ohTrigger(RecalcTrigger,Trigger1M)),NA())</f>
        <v>-1.2217787580048878E-3</v>
      </c>
      <c r="O350" s="44">
        <f>IFERROR(_xll.qlIndexFixing(ONIndex3M,I350,TRUE,_xll.ohTrigger(RecalcTrigger,Trigger3M)),NA())</f>
        <v>-3.6989180106861141E-4</v>
      </c>
      <c r="P350" s="44">
        <f>IFERROR(_xll.qlIndexFixing(ONIndex6M,I350,TRUE,_xll.ohTrigger(RecalcTrigger,Trigger6M)),NA())</f>
        <v>5.0034311062319148E-4</v>
      </c>
      <c r="Q350" s="186">
        <f>IFERROR(_xll.qlIndexFixing(ONIndex1Y,I350,TRUE,_xll.ohTrigger(RecalcTrigger,Trigger1Y)),NA())</f>
        <v>2.047669438249855E-3</v>
      </c>
    </row>
    <row r="351" spans="2:17" x14ac:dyDescent="0.2">
      <c r="B351" s="39" t="s">
        <v>17</v>
      </c>
      <c r="D351" s="42">
        <f>_xll.qlCalendarAdvance(Calendar,$D350,B351,"f",FALSE)</f>
        <v>42761</v>
      </c>
      <c r="E351" s="180">
        <f>_xll.qlInterestRateIndexValueDate(IndexON,D351)</f>
        <v>42761</v>
      </c>
      <c r="F351" s="196">
        <f>IFERROR(_xll.qlIndexFixing(IndexON,D351,TRUE,_xll.ohTrigger(RecalcTrigger,TriggerON)),NA())</f>
        <v>-1.7954959720212216E-3</v>
      </c>
      <c r="H351" s="42">
        <f>_xll.qlCalendarAdvance(Calendar,$H350,B351,"f",FALSE)</f>
        <v>42761</v>
      </c>
      <c r="I351" s="180">
        <f>_xll.qlInterestRateIndexValueDate(Index1M,$H351)</f>
        <v>42765</v>
      </c>
      <c r="J351" s="185">
        <f>IFERROR(_xll.qlIndexFixing(Index1M,$H351,TRUE,_xll.ohTrigger(RecalcTrigger,Trigger1M)),NA())</f>
        <v>-1.18864755156449E-3</v>
      </c>
      <c r="K351" s="44">
        <f>IFERROR(_xll.qlIndexFixing(Index3M,H351,TRUE,_xll.ohTrigger(RecalcTrigger,Trigger3M)),NA())</f>
        <v>-2.4427055079565755E-4</v>
      </c>
      <c r="L351" s="44">
        <f>IFERROR(_xll.qlIndexFixing(Index6M,$H351,TRUE,_xll.ohTrigger(RecalcTrigger,Trigger6M)),NA())</f>
        <v>9.1580602447845726E-4</v>
      </c>
      <c r="M351" s="186">
        <f>IFERROR(_xll.qlIndexFixing(Index1Y,$H351,TRUE,_xll.ohTrigger(RecalcTrigger,Trigger1Y)),NA())</f>
        <v>2.6631051315936195E-3</v>
      </c>
      <c r="N351" s="185">
        <f>IFERROR(_xll.qlIndexFixing(ONIndex1M,I351,TRUE,_xll.ohTrigger(RecalcTrigger,Trigger1M)),NA())</f>
        <v>-1.2193118914138878E-3</v>
      </c>
      <c r="O351" s="44">
        <f>IFERROR(_xll.qlIndexFixing(ONIndex3M,I351,TRUE,_xll.ohTrigger(RecalcTrigger,Trigger3M)),NA())</f>
        <v>-3.6784685777391246E-4</v>
      </c>
      <c r="P351" s="44">
        <f>IFERROR(_xll.qlIndexFixing(ONIndex6M,I351,TRUE,_xll.ohTrigger(RecalcTrigger,Trigger6M)),NA())</f>
        <v>5.0065693558920543E-4</v>
      </c>
      <c r="Q351" s="186">
        <f>IFERROR(_xll.qlIndexFixing(ONIndex1Y,I351,TRUE,_xll.ohTrigger(RecalcTrigger,Trigger1Y)),NA())</f>
        <v>2.0418823571155542E-3</v>
      </c>
    </row>
    <row r="352" spans="2:17" x14ac:dyDescent="0.2">
      <c r="B352" s="39" t="s">
        <v>17</v>
      </c>
      <c r="D352" s="42">
        <f>_xll.qlCalendarAdvance(Calendar,$D351,B352,"f",FALSE)</f>
        <v>42762</v>
      </c>
      <c r="E352" s="180">
        <f>_xll.qlInterestRateIndexValueDate(IndexON,D352)</f>
        <v>42762</v>
      </c>
      <c r="F352" s="196">
        <f>IFERROR(_xll.qlIndexFixing(IndexON,D352,TRUE,_xll.ohTrigger(RecalcTrigger,TriggerON)),NA())</f>
        <v>-1.789017112558966E-3</v>
      </c>
      <c r="H352" s="42">
        <f>_xll.qlCalendarAdvance(Calendar,$H351,B352,"f",FALSE)</f>
        <v>42762</v>
      </c>
      <c r="I352" s="180">
        <f>_xll.qlInterestRateIndexValueDate(Index1M,$H352)</f>
        <v>42766</v>
      </c>
      <c r="J352" s="185">
        <f>IFERROR(_xll.qlIndexFixing(Index1M,$H352,TRUE,_xll.ohTrigger(RecalcTrigger,Trigger1M)),NA())</f>
        <v>-1.1873805571357579E-3</v>
      </c>
      <c r="K352" s="44">
        <f>IFERROR(_xll.qlIndexFixing(Index3M,H352,TRUE,_xll.ohTrigger(RecalcTrigger,Trigger3M)),NA())</f>
        <v>-2.4280373437938704E-4</v>
      </c>
      <c r="L352" s="44">
        <f>IFERROR(_xll.qlIndexFixing(Index6M,$H352,TRUE,_xll.ohTrigger(RecalcTrigger,Trigger6M)),NA())</f>
        <v>9.1809954651474299E-4</v>
      </c>
      <c r="M352" s="186">
        <f>IFERROR(_xll.qlIndexFixing(Index1Y,$H352,TRUE,_xll.ohTrigger(RecalcTrigger,Trigger1Y)),NA())</f>
        <v>2.6677618453415973E-3</v>
      </c>
      <c r="N352" s="185">
        <f>IFERROR(_xll.qlIndexFixing(ONIndex1M,I352,TRUE,_xll.ohTrigger(RecalcTrigger,Trigger1M)),NA())</f>
        <v>-1.216835891608703E-3</v>
      </c>
      <c r="O352" s="44">
        <f>IFERROR(_xll.qlIndexFixing(ONIndex3M,I352,TRUE,_xll.ohTrigger(RecalcTrigger,Trigger3M)),NA())</f>
        <v>-3.6577039705054659E-4</v>
      </c>
      <c r="P352" s="44">
        <f>IFERROR(_xll.qlIndexFixing(ONIndex6M,I352,TRUE,_xll.ohTrigger(RecalcTrigger,Trigger6M)),NA())</f>
        <v>5.0138900423490895E-4</v>
      </c>
      <c r="Q352" s="186">
        <f>IFERROR(_xll.qlIndexFixing(ONIndex1Y,I352,TRUE,_xll.ohTrigger(RecalcTrigger,Trigger1Y)),NA())</f>
        <v>2.0363349468244252E-3</v>
      </c>
    </row>
    <row r="353" spans="2:17" x14ac:dyDescent="0.2">
      <c r="B353" s="39" t="s">
        <v>17</v>
      </c>
      <c r="D353" s="42">
        <f>_xll.qlCalendarAdvance(Calendar,$D352,B353,"f",FALSE)</f>
        <v>42765</v>
      </c>
      <c r="E353" s="180">
        <f>_xll.qlInterestRateIndexValueDate(IndexON,D353)</f>
        <v>42765</v>
      </c>
      <c r="F353" s="196">
        <f>IFERROR(_xll.qlIndexFixing(IndexON,D353,TRUE,_xll.ohTrigger(RecalcTrigger,TriggerON)),NA())</f>
        <v>-1.7825343361765889E-3</v>
      </c>
      <c r="H353" s="42">
        <f>_xll.qlCalendarAdvance(Calendar,$H352,B353,"f",FALSE)</f>
        <v>42765</v>
      </c>
      <c r="I353" s="180">
        <f>_xll.qlInterestRateIndexValueDate(Index1M,$H353)</f>
        <v>42767</v>
      </c>
      <c r="J353" s="185">
        <f>IFERROR(_xll.qlIndexFixing(Index1M,$H353,TRUE,_xll.ohTrigger(RecalcTrigger,Trigger1M)),NA())</f>
        <v>-1.1847947753442143E-3</v>
      </c>
      <c r="K353" s="44">
        <f>IFERROR(_xll.qlIndexFixing(Index3M,H353,TRUE,_xll.ohTrigger(RecalcTrigger,Trigger3M)),NA())</f>
        <v>-2.3399716913630186E-4</v>
      </c>
      <c r="L353" s="44">
        <f>IFERROR(_xll.qlIndexFixing(Index6M,$H353,TRUE,_xll.ohTrigger(RecalcTrigger,Trigger6M)),NA())</f>
        <v>9.220301256480742E-4</v>
      </c>
      <c r="M353" s="186">
        <f>IFERROR(_xll.qlIndexFixing(Index1Y,$H353,TRUE,_xll.ohTrigger(RecalcTrigger,Trigger1Y)),NA())</f>
        <v>2.6724557806957561E-3</v>
      </c>
      <c r="N353" s="185">
        <f>IFERROR(_xll.qlIndexFixing(ONIndex1M,I353,TRUE,_xll.ohTrigger(RecalcTrigger,Trigger1M)),NA())</f>
        <v>-1.2118495458857126E-3</v>
      </c>
      <c r="O353" s="44">
        <f>IFERROR(_xll.qlIndexFixing(ONIndex3M,I353,TRUE,_xll.ohTrigger(RecalcTrigger,Trigger3M)),NA())</f>
        <v>-3.6151118183003206E-4</v>
      </c>
      <c r="P353" s="44">
        <f>IFERROR(_xll.qlIndexFixing(ONIndex6M,I353,TRUE,_xll.ohTrigger(RecalcTrigger,Trigger6M)),NA())</f>
        <v>5.0424799312054347E-4</v>
      </c>
      <c r="Q353" s="186">
        <f>IFERROR(_xll.qlIndexFixing(ONIndex1Y,I353,TRUE,_xll.ohTrigger(RecalcTrigger,Trigger1Y)),NA())</f>
        <v>2.0260619182366213E-3</v>
      </c>
    </row>
    <row r="354" spans="2:17" x14ac:dyDescent="0.2">
      <c r="B354" s="39" t="s">
        <v>17</v>
      </c>
      <c r="D354" s="42">
        <f>_xll.qlCalendarAdvance(Calendar,$D353,B354,"f",FALSE)</f>
        <v>42766</v>
      </c>
      <c r="E354" s="180">
        <f>_xll.qlInterestRateIndexValueDate(IndexON,D354)</f>
        <v>42766</v>
      </c>
      <c r="F354" s="196">
        <f>IFERROR(_xll.qlIndexFixing(IndexON,D354,TRUE,_xll.ohTrigger(RecalcTrigger,TriggerON)),NA())</f>
        <v>-1.7792779742764608E-3</v>
      </c>
      <c r="H354" s="42">
        <f>_xll.qlCalendarAdvance(Calendar,$H353,B354,"f",FALSE)</f>
        <v>42766</v>
      </c>
      <c r="I354" s="180">
        <f>_xll.qlInterestRateIndexValueDate(Index1M,$H354)</f>
        <v>42768</v>
      </c>
      <c r="J354" s="185">
        <f>IFERROR(_xll.qlIndexFixing(Index1M,$H354,TRUE,_xll.ohTrigger(RecalcTrigger,Trigger1M)),NA())</f>
        <v>-1.1822003398149444E-3</v>
      </c>
      <c r="K354" s="44">
        <f>IFERROR(_xll.qlIndexFixing(Index3M,H354,TRUE,_xll.ohTrigger(RecalcTrigger,Trigger3M)),NA())</f>
        <v>-2.3249347761146813E-4</v>
      </c>
      <c r="L354" s="44">
        <f>IFERROR(_xll.qlIndexFixing(Index6M,$H354,TRUE,_xll.ohTrigger(RecalcTrigger,Trigger6M)),NA())</f>
        <v>9.2594330522601789E-4</v>
      </c>
      <c r="M354" s="186">
        <f>IFERROR(_xll.qlIndexFixing(Index1Y,$H354,TRUE,_xll.ohTrigger(RecalcTrigger,Trigger1Y)),NA())</f>
        <v>2.6771863014268347E-3</v>
      </c>
      <c r="N354" s="185">
        <f>IFERROR(_xll.qlIndexFixing(ONIndex1M,I354,TRUE,_xll.ohTrigger(RecalcTrigger,Trigger1M)),NA())</f>
        <v>-1.206841269958403E-3</v>
      </c>
      <c r="O354" s="44">
        <f>IFERROR(_xll.qlIndexFixing(ONIndex3M,I354,TRUE,_xll.ohTrigger(RecalcTrigger,Trigger3M)),NA())</f>
        <v>-3.5714588854318663E-4</v>
      </c>
      <c r="P354" s="44">
        <f>IFERROR(_xll.qlIndexFixing(ONIndex6M,I354,TRUE,_xll.ohTrigger(RecalcTrigger,Trigger6M)),NA())</f>
        <v>5.0849971497513025E-4</v>
      </c>
      <c r="Q354" s="186">
        <f>IFERROR(_xll.qlIndexFixing(ONIndex1Y,I354,TRUE,_xll.ohTrigger(RecalcTrigger,Trigger1Y)),NA())</f>
        <v>2.0165879611777626E-3</v>
      </c>
    </row>
    <row r="355" spans="2:17" x14ac:dyDescent="0.2">
      <c r="B355" s="39" t="s">
        <v>17</v>
      </c>
      <c r="D355" s="42">
        <f>_xll.qlCalendarAdvance(Calendar,$D354,B355,"f",FALSE)</f>
        <v>42767</v>
      </c>
      <c r="E355" s="180">
        <f>_xll.qlInterestRateIndexValueDate(IndexON,D355)</f>
        <v>42767</v>
      </c>
      <c r="F355" s="196">
        <f>IFERROR(_xll.qlIndexFixing(IndexON,D355,TRUE,_xll.ohTrigger(RecalcTrigger,TriggerON)),NA())</f>
        <v>-1.7760154877155543E-3</v>
      </c>
      <c r="H355" s="42">
        <f>_xll.qlCalendarAdvance(Calendar,$H354,B355,"f",FALSE)</f>
        <v>42767</v>
      </c>
      <c r="I355" s="180">
        <f>_xll.qlInterestRateIndexValueDate(Index1M,$H355)</f>
        <v>42769</v>
      </c>
      <c r="J355" s="185">
        <f>IFERROR(_xll.qlIndexFixing(Index1M,$H355,TRUE,_xll.ohTrigger(RecalcTrigger,Trigger1M)),NA())</f>
        <v>-1.1795972860367027E-3</v>
      </c>
      <c r="K355" s="44">
        <f>IFERROR(_xll.qlIndexFixing(Index3M,H355,TRUE,_xll.ohTrigger(RecalcTrigger,Trigger3M)),NA())</f>
        <v>-2.2913098825575248E-4</v>
      </c>
      <c r="L355" s="44">
        <f>IFERROR(_xll.qlIndexFixing(Index6M,$H355,TRUE,_xll.ohTrigger(RecalcTrigger,Trigger6M)),NA())</f>
        <v>9.2984025557031396E-4</v>
      </c>
      <c r="M355" s="186">
        <f>IFERROR(_xll.qlIndexFixing(Index1Y,$H355,TRUE,_xll.ohTrigger(RecalcTrigger,Trigger1Y)),NA())</f>
        <v>2.6880075357614882E-3</v>
      </c>
      <c r="N355" s="185">
        <f>IFERROR(_xll.qlIndexFixing(ONIndex1M,I355,TRUE,_xll.ohTrigger(RecalcTrigger,Trigger1M)),NA())</f>
        <v>-1.2043201365363743E-3</v>
      </c>
      <c r="O355" s="44">
        <f>IFERROR(_xll.qlIndexFixing(ONIndex3M,I355,TRUE,_xll.ohTrigger(RecalcTrigger,Trigger3M)),NA())</f>
        <v>-3.5490922177139339E-4</v>
      </c>
      <c r="P355" s="44">
        <f>IFERROR(_xll.qlIndexFixing(ONIndex6M,I355,TRUE,_xll.ohTrigger(RecalcTrigger,Trigger6M)),NA())</f>
        <v>5.1132300185940949E-4</v>
      </c>
      <c r="Q355" s="186">
        <f>IFERROR(_xll.qlIndexFixing(ONIndex1Y,I355,TRUE,_xll.ohTrigger(RecalcTrigger,Trigger1Y)),NA())</f>
        <v>2.0122733656169345E-3</v>
      </c>
    </row>
    <row r="356" spans="2:17" x14ac:dyDescent="0.2">
      <c r="B356" s="39" t="s">
        <v>17</v>
      </c>
      <c r="D356" s="42">
        <f>_xll.qlCalendarAdvance(Calendar,$D355,B356,"f",FALSE)</f>
        <v>42768</v>
      </c>
      <c r="E356" s="180">
        <f>_xll.qlInterestRateIndexValueDate(IndexON,D356)</f>
        <v>42768</v>
      </c>
      <c r="F356" s="196">
        <f>IFERROR(_xll.qlIndexFixing(IndexON,D356,TRUE,_xll.ohTrigger(RecalcTrigger,TriggerON)),NA())</f>
        <v>-1.7727470045914018E-3</v>
      </c>
      <c r="H356" s="42">
        <f>_xll.qlCalendarAdvance(Calendar,$H355,B356,"f",FALSE)</f>
        <v>42768</v>
      </c>
      <c r="I356" s="180">
        <f>_xll.qlInterestRateIndexValueDate(Index1M,$H356)</f>
        <v>42772</v>
      </c>
      <c r="J356" s="185">
        <f>IFERROR(_xll.qlIndexFixing(Index1M,$H356,TRUE,_xll.ohTrigger(RecalcTrigger,Trigger1M)),NA())</f>
        <v>-1.171736770105688E-3</v>
      </c>
      <c r="K356" s="44">
        <f>IFERROR(_xll.qlIndexFixing(Index3M,H356,TRUE,_xll.ohTrigger(RecalcTrigger,Trigger3M)),NA())</f>
        <v>-2.1517390220066474E-4</v>
      </c>
      <c r="L356" s="44">
        <f>IFERROR(_xll.qlIndexFixing(Index6M,$H356,TRUE,_xll.ohTrigger(RecalcTrigger,Trigger6M)),NA())</f>
        <v>9.4289055721899777E-4</v>
      </c>
      <c r="M356" s="186">
        <f>IFERROR(_xll.qlIndexFixing(Index1Y,$H356,TRUE,_xll.ohTrigger(RecalcTrigger,Trigger1Y)),NA())</f>
        <v>2.6964612893320031E-3</v>
      </c>
      <c r="N356" s="185">
        <f>IFERROR(_xll.qlIndexFixing(ONIndex1M,I356,TRUE,_xll.ohTrigger(RecalcTrigger,Trigger1M)),NA())</f>
        <v>-1.2017900828897865E-3</v>
      </c>
      <c r="O356" s="44">
        <f>IFERROR(_xll.qlIndexFixing(ONIndex3M,I356,TRUE,_xll.ohTrigger(RecalcTrigger,Trigger3M)),NA())</f>
        <v>-3.5263999004886415E-4</v>
      </c>
      <c r="P356" s="44">
        <f>IFERROR(_xll.qlIndexFixing(ONIndex6M,I356,TRUE,_xll.ohTrigger(RecalcTrigger,Trigger6M)),NA())</f>
        <v>5.1456453234344224E-4</v>
      </c>
      <c r="Q356" s="186">
        <f>IFERROR(_xll.qlIndexFixing(ONIndex1Y,I356,TRUE,_xll.ohTrigger(RecalcTrigger,Trigger1Y)),NA())</f>
        <v>2.0082122252329526E-3</v>
      </c>
    </row>
    <row r="357" spans="2:17" x14ac:dyDescent="0.2">
      <c r="B357" s="39" t="s">
        <v>17</v>
      </c>
      <c r="D357" s="42">
        <f>_xll.qlCalendarAdvance(Calendar,$D356,B357,"f",FALSE)</f>
        <v>42769</v>
      </c>
      <c r="E357" s="180">
        <f>_xll.qlInterestRateIndexValueDate(IndexON,D357)</f>
        <v>42769</v>
      </c>
      <c r="F357" s="196">
        <f>IFERROR(_xll.qlIndexFixing(IndexON,D357,TRUE,_xll.ohTrigger(RecalcTrigger,TriggerON)),NA())</f>
        <v>-1.7661820266168249E-3</v>
      </c>
      <c r="H357" s="42">
        <f>_xll.qlCalendarAdvance(Calendar,$H356,B357,"f",FALSE)</f>
        <v>42769</v>
      </c>
      <c r="I357" s="180">
        <f>_xll.qlInterestRateIndexValueDate(Index1M,$H357)</f>
        <v>42773</v>
      </c>
      <c r="J357" s="185">
        <f>IFERROR(_xll.qlIndexFixing(Index1M,$H357,TRUE,_xll.ohTrigger(RecalcTrigger,Trigger1M)),NA())</f>
        <v>-1.1690995982248176E-3</v>
      </c>
      <c r="K357" s="44">
        <f>IFERROR(_xll.qlIndexFixing(Index3M,H357,TRUE,_xll.ohTrigger(RecalcTrigger,Trigger3M)),NA())</f>
        <v>-2.1359664758868746E-4</v>
      </c>
      <c r="L357" s="44">
        <f>IFERROR(_xll.qlIndexFixing(Index6M,$H357,TRUE,_xll.ohTrigger(RecalcTrigger,Trigger6M)),NA())</f>
        <v>9.4528917140354867E-4</v>
      </c>
      <c r="M357" s="186">
        <f>IFERROR(_xll.qlIndexFixing(Index1Y,$H357,TRUE,_xll.ohTrigger(RecalcTrigger,Trigger1Y)),NA())</f>
        <v>2.7013649693032335E-3</v>
      </c>
      <c r="N357" s="185">
        <f>IFERROR(_xll.qlIndexFixing(ONIndex1M,I357,TRUE,_xll.ohTrigger(RecalcTrigger,Trigger1M)),NA())</f>
        <v>-1.1992511444303133E-3</v>
      </c>
      <c r="O357" s="44">
        <f>IFERROR(_xll.qlIndexFixing(ONIndex3M,I357,TRUE,_xll.ohTrigger(RecalcTrigger,Trigger3M)),NA())</f>
        <v>-3.5033801871531267E-4</v>
      </c>
      <c r="P357" s="44">
        <f>IFERROR(_xll.qlIndexFixing(ONIndex6M,I357,TRUE,_xll.ohTrigger(RecalcTrigger,Trigger6M)),NA())</f>
        <v>5.1822430658710061E-4</v>
      </c>
      <c r="Q357" s="186">
        <f>IFERROR(_xll.qlIndexFixing(ONIndex1Y,I357,TRUE,_xll.ohTrigger(RecalcTrigger,Trigger1Y)),NA())</f>
        <v>2.0044068372282453E-3</v>
      </c>
    </row>
    <row r="358" spans="2:17" x14ac:dyDescent="0.2">
      <c r="B358" s="39" t="s">
        <v>17</v>
      </c>
      <c r="D358" s="42">
        <f>_xll.qlCalendarAdvance(Calendar,$D357,B358,"f",FALSE)</f>
        <v>42772</v>
      </c>
      <c r="E358" s="180">
        <f>_xll.qlInterestRateIndexValueDate(IndexON,D358)</f>
        <v>42772</v>
      </c>
      <c r="F358" s="196">
        <f>IFERROR(_xll.qlIndexFixing(IndexON,D358,TRUE,_xll.ohTrigger(RecalcTrigger,TriggerON)),NA())</f>
        <v>-1.759615672809467E-3</v>
      </c>
      <c r="H358" s="42">
        <f>_xll.qlCalendarAdvance(Calendar,$H357,B358,"f",FALSE)</f>
        <v>42772</v>
      </c>
      <c r="I358" s="180">
        <f>_xll.qlInterestRateIndexValueDate(Index1M,$H358)</f>
        <v>42774</v>
      </c>
      <c r="J358" s="185">
        <f>IFERROR(_xll.qlIndexFixing(Index1M,$H358,TRUE,_xll.ohTrigger(RecalcTrigger,Trigger1M)),NA())</f>
        <v>-1.1664539855358947E-3</v>
      </c>
      <c r="K358" s="44">
        <f>IFERROR(_xll.qlIndexFixing(Index3M,H358,TRUE,_xll.ohTrigger(RecalcTrigger,Trigger3M)),NA())</f>
        <v>-2.1200907486753278E-4</v>
      </c>
      <c r="L358" s="44">
        <f>IFERROR(_xll.qlIndexFixing(Index6M,$H358,TRUE,_xll.ohTrigger(RecalcTrigger,Trigger6M)),NA())</f>
        <v>9.4912253075283355E-4</v>
      </c>
      <c r="M358" s="186">
        <f>IFERROR(_xll.qlIndexFixing(Index1Y,$H358,TRUE,_xll.ohTrigger(RecalcTrigger,Trigger1Y)),NA())</f>
        <v>2.7063012827484695E-3</v>
      </c>
      <c r="N358" s="185">
        <f>IFERROR(_xll.qlIndexFixing(ONIndex1M,I358,TRUE,_xll.ohTrigger(RecalcTrigger,Trigger1M)),NA())</f>
        <v>-1.1941398683346094E-3</v>
      </c>
      <c r="O358" s="44">
        <f>IFERROR(_xll.qlIndexFixing(ONIndex3M,I358,TRUE,_xll.ohTrigger(RecalcTrigger,Trigger3M)),NA())</f>
        <v>-3.4562373868229912E-4</v>
      </c>
      <c r="P358" s="44">
        <f>IFERROR(_xll.qlIndexFixing(ONIndex6M,I358,TRUE,_xll.ohTrigger(RecalcTrigger,Trigger6M)),NA())</f>
        <v>5.2693877192311334E-4</v>
      </c>
      <c r="Q358" s="186">
        <f>IFERROR(_xll.qlIndexFixing(ONIndex1Y,I358,TRUE,_xll.ohTrigger(RecalcTrigger,Trigger1Y)),NA())</f>
        <v>1.9976711419467108E-3</v>
      </c>
    </row>
    <row r="359" spans="2:17" x14ac:dyDescent="0.2">
      <c r="B359" s="39" t="s">
        <v>17</v>
      </c>
      <c r="D359" s="42">
        <f>_xll.qlCalendarAdvance(Calendar,$D358,B359,"f",FALSE)</f>
        <v>42773</v>
      </c>
      <c r="E359" s="180">
        <f>_xll.qlInterestRateIndexValueDate(IndexON,D359)</f>
        <v>42773</v>
      </c>
      <c r="F359" s="196">
        <f>IFERROR(_xll.qlIndexFixing(IndexON,D359,TRUE,_xll.ohTrigger(RecalcTrigger,TriggerON)),NA())</f>
        <v>-1.7563191310498993E-3</v>
      </c>
      <c r="H359" s="42">
        <f>_xll.qlCalendarAdvance(Calendar,$H358,B359,"f",FALSE)</f>
        <v>42773</v>
      </c>
      <c r="I359" s="180">
        <f>_xll.qlInterestRateIndexValueDate(Index1M,$H359)</f>
        <v>42775</v>
      </c>
      <c r="J359" s="185">
        <f>IFERROR(_xll.qlIndexFixing(Index1M,$H359,TRUE,_xll.ohTrigger(RecalcTrigger,Trigger1M)),NA())</f>
        <v>-1.1637999675333838E-3</v>
      </c>
      <c r="K359" s="44">
        <f>IFERROR(_xll.qlIndexFixing(Index3M,H359,TRUE,_xll.ohTrigger(RecalcTrigger,Trigger3M)),NA())</f>
        <v>-2.0852504596440203E-4</v>
      </c>
      <c r="L359" s="44">
        <f>IFERROR(_xll.qlIndexFixing(Index6M,$H359,TRUE,_xll.ohTrigger(RecalcTrigger,Trigger6M)),NA())</f>
        <v>9.5294668300294693E-4</v>
      </c>
      <c r="M359" s="186">
        <f>IFERROR(_xll.qlIndexFixing(Index1Y,$H359,TRUE,_xll.ohTrigger(RecalcTrigger,Trigger1Y)),NA())</f>
        <v>2.7112695485932261E-3</v>
      </c>
      <c r="N359" s="185">
        <f>IFERROR(_xll.qlIndexFixing(ONIndex1M,I359,TRUE,_xll.ohTrigger(RecalcTrigger,Trigger1M)),NA())</f>
        <v>-1.1890072534548324E-3</v>
      </c>
      <c r="O359" s="44">
        <f>IFERROR(_xll.qlIndexFixing(ONIndex3M,I359,TRUE,_xll.ohTrigger(RecalcTrigger,Trigger3M)),NA())</f>
        <v>-3.407992441850638E-4</v>
      </c>
      <c r="P359" s="44">
        <f>IFERROR(_xll.qlIndexFixing(ONIndex6M,I359,TRUE,_xll.ohTrigger(RecalcTrigger,Trigger6M)),NA())</f>
        <v>5.3704584043856585E-4</v>
      </c>
      <c r="Q359" s="186">
        <f>IFERROR(_xll.qlIndexFixing(ONIndex1Y,I359,TRUE,_xll.ohTrigger(RecalcTrigger,Trigger1Y)),NA())</f>
        <v>1.9917887587261873E-3</v>
      </c>
    </row>
    <row r="360" spans="2:17" x14ac:dyDescent="0.2">
      <c r="B360" s="39" t="s">
        <v>17</v>
      </c>
      <c r="D360" s="42">
        <f>_xll.qlCalendarAdvance(Calendar,$D359,B360,"f",FALSE)</f>
        <v>42774</v>
      </c>
      <c r="E360" s="180">
        <f>_xll.qlInterestRateIndexValueDate(IndexON,D360)</f>
        <v>42774</v>
      </c>
      <c r="F360" s="196">
        <f>IFERROR(_xll.qlIndexFixing(IndexON,D360,TRUE,_xll.ohTrigger(RecalcTrigger,TriggerON)),NA())</f>
        <v>-1.753017362311482E-3</v>
      </c>
      <c r="H360" s="42">
        <f>_xll.qlCalendarAdvance(Calendar,$H359,B360,"f",FALSE)</f>
        <v>42774</v>
      </c>
      <c r="I360" s="180">
        <f>_xll.qlInterestRateIndexValueDate(Index1M,$H360)</f>
        <v>42776</v>
      </c>
      <c r="J360" s="185">
        <f>IFERROR(_xll.qlIndexFixing(Index1M,$H360,TRUE,_xll.ohTrigger(RecalcTrigger,Trigger1M)),NA())</f>
        <v>-1.1611375797017573E-3</v>
      </c>
      <c r="K360" s="44">
        <f>IFERROR(_xll.qlIndexFixing(Index3M,H360,TRUE,_xll.ohTrigger(RecalcTrigger,Trigger3M)),NA())</f>
        <v>-2.0502189676536295E-4</v>
      </c>
      <c r="L360" s="44">
        <f>IFERROR(_xll.qlIndexFixing(Index6M,$H360,TRUE,_xll.ohTrigger(RecalcTrigger,Trigger6M)),NA())</f>
        <v>9.5676279854099103E-4</v>
      </c>
      <c r="M360" s="186">
        <f>IFERROR(_xll.qlIndexFixing(Index1Y,$H360,TRUE,_xll.ohTrigger(RecalcTrigger,Trigger1Y)),NA())</f>
        <v>2.7224266670047162E-3</v>
      </c>
      <c r="N360" s="185">
        <f>IFERROR(_xll.qlIndexFixing(ONIndex1M,I360,TRUE,_xll.ohTrigger(RecalcTrigger,Trigger1M)),NA())</f>
        <v>-1.1864244239045973E-3</v>
      </c>
      <c r="O360" s="44">
        <f>IFERROR(_xll.qlIndexFixing(ONIndex3M,I360,TRUE,_xll.ohTrigger(RecalcTrigger,Trigger3M)),NA())</f>
        <v>-3.3833095505197974E-4</v>
      </c>
      <c r="P360" s="44">
        <f>IFERROR(_xll.qlIndexFixing(ONIndex6M,I360,TRUE,_xll.ohTrigger(RecalcTrigger,Trigger6M)),NA())</f>
        <v>5.4279683340041629E-4</v>
      </c>
      <c r="Q360" s="186">
        <f>IFERROR(_xll.qlIndexFixing(ONIndex1Y,I360,TRUE,_xll.ohTrigger(RecalcTrigger,Trigger1Y)),NA())</f>
        <v>1.9892965943313357E-3</v>
      </c>
    </row>
    <row r="361" spans="2:17" x14ac:dyDescent="0.2">
      <c r="B361" s="39" t="s">
        <v>17</v>
      </c>
      <c r="D361" s="42">
        <f>_xll.qlCalendarAdvance(Calendar,$D360,B361,"f",FALSE)</f>
        <v>42775</v>
      </c>
      <c r="E361" s="180">
        <f>_xll.qlInterestRateIndexValueDate(IndexON,D361)</f>
        <v>42775</v>
      </c>
      <c r="F361" s="196">
        <f>IFERROR(_xll.qlIndexFixing(IndexON,D361,TRUE,_xll.ohTrigger(RecalcTrigger,TriggerON)),NA())</f>
        <v>-1.7497104946917474E-3</v>
      </c>
      <c r="H361" s="42">
        <f>_xll.qlCalendarAdvance(Calendar,$H360,B361,"f",FALSE)</f>
        <v>42775</v>
      </c>
      <c r="I361" s="180">
        <f>_xll.qlInterestRateIndexValueDate(Index1M,$H361)</f>
        <v>42779</v>
      </c>
      <c r="J361" s="185">
        <f>IFERROR(_xll.qlIndexFixing(Index1M,$H361,TRUE,_xll.ohTrigger(RecalcTrigger,Trigger1M)),NA())</f>
        <v>-1.1531005521254428E-3</v>
      </c>
      <c r="K361" s="44">
        <f>IFERROR(_xll.qlIndexFixing(Index3M,H361,TRUE,_xll.ohTrigger(RecalcTrigger,Trigger3M)),NA())</f>
        <v>-1.9057871179810202E-4</v>
      </c>
      <c r="L361" s="44">
        <f>IFERROR(_xll.qlIndexFixing(Index6M,$H361,TRUE,_xll.ohTrigger(RecalcTrigger,Trigger6M)),NA())</f>
        <v>9.6958204882188E-4</v>
      </c>
      <c r="M361" s="186">
        <f>IFERROR(_xll.qlIndexFixing(Index1Y,$H361,TRUE,_xll.ohTrigger(RecalcTrigger,Trigger1Y)),NA())</f>
        <v>2.7314482901798203E-3</v>
      </c>
      <c r="N361" s="185">
        <f>IFERROR(_xll.qlIndexFixing(ONIndex1M,I361,TRUE,_xll.ohTrigger(RecalcTrigger,Trigger1M)),NA())</f>
        <v>-1.1838329224511668E-3</v>
      </c>
      <c r="O361" s="44">
        <f>IFERROR(_xll.qlIndexFixing(ONIndex3M,I361,TRUE,_xll.ohTrigger(RecalcTrigger,Trigger3M)),NA())</f>
        <v>-3.3582887882577239E-4</v>
      </c>
      <c r="P361" s="44">
        <f>IFERROR(_xll.qlIndexFixing(ONIndex6M,I361,TRUE,_xll.ohTrigger(RecalcTrigger,Trigger6M)),NA())</f>
        <v>5.4896606996202024E-4</v>
      </c>
      <c r="Q361" s="186">
        <f>IFERROR(_xll.qlIndexFixing(ONIndex1Y,I361,TRUE,_xll.ohTrigger(RecalcTrigger,Trigger1Y)),NA())</f>
        <v>1.9870739668892412E-3</v>
      </c>
    </row>
    <row r="362" spans="2:17" x14ac:dyDescent="0.2">
      <c r="B362" s="39" t="s">
        <v>17</v>
      </c>
      <c r="D362" s="42">
        <f>_xll.qlCalendarAdvance(Calendar,$D361,B362,"f",FALSE)</f>
        <v>42776</v>
      </c>
      <c r="E362" s="180">
        <f>_xll.qlInterestRateIndexValueDate(IndexON,D362)</f>
        <v>42776</v>
      </c>
      <c r="F362" s="196">
        <f>IFERROR(_xll.qlIndexFixing(IndexON,D362,TRUE,_xll.ohTrigger(RecalcTrigger,TriggerON)),NA())</f>
        <v>-1.7430719651256865E-3</v>
      </c>
      <c r="H362" s="42">
        <f>_xll.qlCalendarAdvance(Calendar,$H361,B362,"f",FALSE)</f>
        <v>42776</v>
      </c>
      <c r="I362" s="180">
        <f>_xll.qlInterestRateIndexValueDate(Index1M,$H362)</f>
        <v>42780</v>
      </c>
      <c r="J362" s="185">
        <f>IFERROR(_xll.qlIndexFixing(Index1M,$H362,TRUE,_xll.ohTrigger(RecalcTrigger,Trigger1M)),NA())</f>
        <v>-1.1504050398691845E-3</v>
      </c>
      <c r="K362" s="44">
        <f>IFERROR(_xll.qlIndexFixing(Index3M,H362,TRUE,_xll.ohTrigger(RecalcTrigger,Trigger3M)),NA())</f>
        <v>-1.8890977360586092E-4</v>
      </c>
      <c r="L362" s="44">
        <f>IFERROR(_xll.qlIndexFixing(Index6M,$H362,TRUE,_xll.ohTrigger(RecalcTrigger,Trigger6M)),NA())</f>
        <v>9.7197030165104361E-4</v>
      </c>
      <c r="M362" s="186">
        <f>IFERROR(_xll.qlIndexFixing(Index1Y,$H362,TRUE,_xll.ohTrigger(RecalcTrigger,Trigger1Y)),NA())</f>
        <v>2.7365658776052114E-3</v>
      </c>
      <c r="N362" s="185">
        <f>IFERROR(_xll.qlIndexFixing(ONIndex1M,I362,TRUE,_xll.ohTrigger(RecalcTrigger,Trigger1M)),NA())</f>
        <v>-1.1812327849058946E-3</v>
      </c>
      <c r="O362" s="44">
        <f>IFERROR(_xll.qlIndexFixing(ONIndex3M,I362,TRUE,_xll.ohTrigger(RecalcTrigger,Trigger3M)),NA())</f>
        <v>-3.3329284052641128E-4</v>
      </c>
      <c r="P362" s="44">
        <f>IFERROR(_xll.qlIndexFixing(ONIndex6M,I362,TRUE,_xll.ohTrigger(RecalcTrigger,Trigger6M)),NA())</f>
        <v>5.5555355036318588E-4</v>
      </c>
      <c r="Q362" s="186">
        <f>IFERROR(_xll.qlIndexFixing(ONIndex1Y,I362,TRUE,_xll.ohTrigger(RecalcTrigger,Trigger1Y)),NA())</f>
        <v>1.9851231736822683E-3</v>
      </c>
    </row>
    <row r="363" spans="2:17" x14ac:dyDescent="0.2">
      <c r="B363" s="39" t="s">
        <v>17</v>
      </c>
      <c r="D363" s="42">
        <f>_xll.qlCalendarAdvance(Calendar,$D362,B363,"f",FALSE)</f>
        <v>42779</v>
      </c>
      <c r="E363" s="180">
        <f>_xll.qlInterestRateIndexValueDate(IndexON,D363)</f>
        <v>42779</v>
      </c>
      <c r="F363" s="196">
        <f>IFERROR(_xll.qlIndexFixing(IndexON,D363,TRUE,_xll.ohTrigger(RecalcTrigger,TriggerON)),NA())</f>
        <v>-1.7364346013870602E-3</v>
      </c>
      <c r="H363" s="42">
        <f>_xll.qlCalendarAdvance(Calendar,$H362,B363,"f",FALSE)</f>
        <v>42779</v>
      </c>
      <c r="I363" s="180">
        <f>_xll.qlInterestRateIndexValueDate(Index1M,$H363)</f>
        <v>42781</v>
      </c>
      <c r="J363" s="185">
        <f>IFERROR(_xll.qlIndexFixing(Index1M,$H363,TRUE,_xll.ohTrigger(RecalcTrigger,Trigger1M)),NA())</f>
        <v>-1.1477013352247298E-3</v>
      </c>
      <c r="K363" s="44">
        <f>IFERROR(_xll.qlIndexFixing(Index3M,H363,TRUE,_xll.ohTrigger(RecalcTrigger,Trigger3M)),NA())</f>
        <v>-1.8723105988795906E-4</v>
      </c>
      <c r="L363" s="44">
        <f>IFERROR(_xll.qlIndexFixing(Index6M,$H363,TRUE,_xll.ohTrigger(RecalcTrigger,Trigger6M)),NA())</f>
        <v>9.7576378976517528E-4</v>
      </c>
      <c r="M363" s="186">
        <f>IFERROR(_xll.qlIndexFixing(Index1Y,$H363,TRUE,_xll.ohTrigger(RecalcTrigger,Trigger1Y)),NA())</f>
        <v>2.7417111963993655E-3</v>
      </c>
      <c r="N363" s="185">
        <f>IFERROR(_xll.qlIndexFixing(ONIndex1M,I363,TRUE,_xll.ohTrigger(RecalcTrigger,Trigger1M)),NA())</f>
        <v>-1.1760000580141039E-3</v>
      </c>
      <c r="O363" s="44">
        <f>IFERROR(_xll.qlIndexFixing(ONIndex3M,I363,TRUE,_xll.ohTrigger(RecalcTrigger,Trigger3M)),NA())</f>
        <v>-3.2810638547431381E-4</v>
      </c>
      <c r="P363" s="44">
        <f>IFERROR(_xll.qlIndexFixing(ONIndex6M,I363,TRUE,_xll.ohTrigger(RecalcTrigger,Trigger6M)),NA())</f>
        <v>5.7012356025509803E-4</v>
      </c>
      <c r="Q363" s="186">
        <f>IFERROR(_xll.qlIndexFixing(ONIndex1Y,I363,TRUE,_xll.ohTrigger(RecalcTrigger,Trigger1Y)),NA())</f>
        <v>1.9821501022132537E-3</v>
      </c>
    </row>
    <row r="364" spans="2:17" x14ac:dyDescent="0.2">
      <c r="B364" s="39" t="s">
        <v>17</v>
      </c>
      <c r="D364" s="42">
        <f>_xll.qlCalendarAdvance(Calendar,$D363,B364,"f",FALSE)</f>
        <v>42780</v>
      </c>
      <c r="E364" s="180">
        <f>_xll.qlInterestRateIndexValueDate(IndexON,D364)</f>
        <v>42780</v>
      </c>
      <c r="F364" s="196">
        <f>IFERROR(_xll.qlIndexFixing(IndexON,D364,TRUE,_xll.ohTrigger(RecalcTrigger,TriggerON)),NA())</f>
        <v>-1.7331041635015865E-3</v>
      </c>
      <c r="H364" s="42">
        <f>_xll.qlCalendarAdvance(Calendar,$H363,B364,"f",FALSE)</f>
        <v>42780</v>
      </c>
      <c r="I364" s="180">
        <f>_xll.qlInterestRateIndexValueDate(Index1M,$H364)</f>
        <v>42782</v>
      </c>
      <c r="J364" s="185">
        <f>IFERROR(_xll.qlIndexFixing(Index1M,$H364,TRUE,_xll.ohTrigger(RecalcTrigger,Trigger1M)),NA())</f>
        <v>-1.1449894736922531E-3</v>
      </c>
      <c r="K364" s="44">
        <f>IFERROR(_xll.qlIndexFixing(Index3M,H364,TRUE,_xll.ohTrigger(RecalcTrigger,Trigger3M)),NA())</f>
        <v>-1.8362025528971803E-4</v>
      </c>
      <c r="L364" s="44">
        <f>IFERROR(_xll.qlIndexFixing(Index6M,$H364,TRUE,_xll.ohTrigger(RecalcTrigger,Trigger6M)),NA())</f>
        <v>9.7955626368461182E-4</v>
      </c>
      <c r="M364" s="186">
        <f>IFERROR(_xll.qlIndexFixing(Index1Y,$H364,TRUE,_xll.ohTrigger(RecalcTrigger,Trigger1Y)),NA())</f>
        <v>2.7468835206235216E-3</v>
      </c>
      <c r="N364" s="185">
        <f>IFERROR(_xll.qlIndexFixing(ONIndex1M,I364,TRUE,_xll.ohTrigger(RecalcTrigger,Trigger1M)),NA())</f>
        <v>-1.1707465818799889E-3</v>
      </c>
      <c r="O364" s="44">
        <f>IFERROR(_xll.qlIndexFixing(ONIndex3M,I364,TRUE,_xll.ohTrigger(RecalcTrigger,Trigger3M)),NA())</f>
        <v>-3.2280557574981827E-4</v>
      </c>
      <c r="P364" s="44">
        <f>IFERROR(_xll.qlIndexFixing(ONIndex6M,I364,TRUE,_xll.ohTrigger(RecalcTrigger,Trigger6M)),NA())</f>
        <v>5.8608591060327342E-4</v>
      </c>
      <c r="Q364" s="186">
        <f>IFERROR(_xll.qlIndexFixing(ONIndex1Y,I364,TRUE,_xll.ohTrigger(RecalcTrigger,Trigger1Y)),NA())</f>
        <v>1.9800842919703854E-3</v>
      </c>
    </row>
    <row r="365" spans="2:17" x14ac:dyDescent="0.2">
      <c r="B365" s="39" t="s">
        <v>17</v>
      </c>
      <c r="D365" s="42">
        <f>_xll.qlCalendarAdvance(Calendar,$D364,B365,"f",FALSE)</f>
        <v>42781</v>
      </c>
      <c r="E365" s="180">
        <f>_xll.qlInterestRateIndexValueDate(IndexON,D365)</f>
        <v>42781</v>
      </c>
      <c r="F365" s="196">
        <f>IFERROR(_xll.qlIndexFixing(IndexON,D365,TRUE,_xll.ohTrigger(RecalcTrigger,TriggerON)),NA())</f>
        <v>-1.7297693961992877E-3</v>
      </c>
      <c r="H365" s="42">
        <f>_xll.qlCalendarAdvance(Calendar,$H364,B365,"f",FALSE)</f>
        <v>42781</v>
      </c>
      <c r="I365" s="180">
        <f>_xll.qlInterestRateIndexValueDate(Index1M,$H365)</f>
        <v>42783</v>
      </c>
      <c r="J365" s="185">
        <f>IFERROR(_xll.qlIndexFixing(Index1M,$H365,TRUE,_xll.ohTrigger(RecalcTrigger,Trigger1M)),NA())</f>
        <v>-1.1422694907462347E-3</v>
      </c>
      <c r="K365" s="44">
        <f>IFERROR(_xll.qlIndexFixing(Index3M,H365,TRUE,_xll.ohTrigger(RecalcTrigger,Trigger3M)),NA())</f>
        <v>-1.7999271135302227E-4</v>
      </c>
      <c r="L365" s="44">
        <f>IFERROR(_xll.qlIndexFixing(Index6M,$H365,TRUE,_xll.ohTrigger(RecalcTrigger,Trigger6M)),NA())</f>
        <v>9.8334889386005107E-4</v>
      </c>
      <c r="M365" s="186">
        <f>IFERROR(_xll.qlIndexFixing(Index1Y,$H365,TRUE,_xll.ohTrigger(RecalcTrigger,Trigger1Y)),NA())</f>
        <v>2.7583358254948164E-3</v>
      </c>
      <c r="N365" s="185">
        <f>IFERROR(_xll.qlIndexFixing(ONIndex1M,I365,TRUE,_xll.ohTrigger(RecalcTrigger,Trigger1M)),NA())</f>
        <v>-1.1681037953703566E-3</v>
      </c>
      <c r="O365" s="44">
        <f>IFERROR(_xll.qlIndexFixing(ONIndex3M,I365,TRUE,_xll.ohTrigger(RecalcTrigger,Trigger3M)),NA())</f>
        <v>-3.200971086192439E-4</v>
      </c>
      <c r="P365" s="44">
        <f>IFERROR(_xll.qlIndexFixing(ONIndex6M,I365,TRUE,_xll.ohTrigger(RecalcTrigger,Trigger6M)),NA())</f>
        <v>5.947646105219917E-4</v>
      </c>
      <c r="Q365" s="186">
        <f>IFERROR(_xll.qlIndexFixing(ONIndex1Y,I365,TRUE,_xll.ohTrigger(RecalcTrigger,Trigger1Y)),NA())</f>
        <v>1.9795271312528229E-3</v>
      </c>
    </row>
    <row r="366" spans="2:17" x14ac:dyDescent="0.2">
      <c r="B366" s="39" t="s">
        <v>17</v>
      </c>
      <c r="D366" s="42">
        <f>_xll.qlCalendarAdvance(Calendar,$D365,B366,"f",FALSE)</f>
        <v>42782</v>
      </c>
      <c r="E366" s="180">
        <f>_xll.qlInterestRateIndexValueDate(IndexON,D366)</f>
        <v>42782</v>
      </c>
      <c r="F366" s="196">
        <f>IFERROR(_xll.qlIndexFixing(IndexON,D366,TRUE,_xll.ohTrigger(RecalcTrigger,TriggerON)),NA())</f>
        <v>-1.7264304277775366E-3</v>
      </c>
      <c r="H366" s="42">
        <f>_xll.qlCalendarAdvance(Calendar,$H365,B366,"f",FALSE)</f>
        <v>42782</v>
      </c>
      <c r="I366" s="180">
        <f>_xll.qlInterestRateIndexValueDate(Index1M,$H366)</f>
        <v>42786</v>
      </c>
      <c r="J366" s="185">
        <f>IFERROR(_xll.qlIndexFixing(Index1M,$H366,TRUE,_xll.ohTrigger(RecalcTrigger,Trigger1M)),NA())</f>
        <v>-1.1340611683587274E-3</v>
      </c>
      <c r="K366" s="44">
        <f>IFERROR(_xll.qlIndexFixing(Index3M,H366,TRUE,_xll.ohTrigger(RecalcTrigger,Trigger3M)),NA())</f>
        <v>-1.6512885742473536E-4</v>
      </c>
      <c r="L366" s="44">
        <f>IFERROR(_xll.qlIndexFixing(Index6M,$H366,TRUE,_xll.ohTrigger(RecalcTrigger,Trigger6M)),NA())</f>
        <v>9.9627974780267057E-4</v>
      </c>
      <c r="M366" s="186">
        <f>IFERROR(_xll.qlIndexFixing(Index1Y,$H366,TRUE,_xll.ohTrigger(RecalcTrigger,Trigger1Y)),NA())</f>
        <v>2.76782812866793E-3</v>
      </c>
      <c r="N366" s="185">
        <f>IFERROR(_xll.qlIndexFixing(ONIndex1M,I366,TRUE,_xll.ohTrigger(RecalcTrigger,Trigger1M)),NA())</f>
        <v>-1.1654525856785725E-3</v>
      </c>
      <c r="O366" s="44">
        <f>IFERROR(_xll.qlIndexFixing(ONIndex3M,I366,TRUE,_xll.ohTrigger(RecalcTrigger,Trigger3M)),NA())</f>
        <v>-3.1735363161367047E-4</v>
      </c>
      <c r="P366" s="44">
        <f>IFERROR(_xll.qlIndexFixing(ONIndex6M,I366,TRUE,_xll.ohTrigger(RecalcTrigger,Trigger6M)),NA())</f>
        <v>6.0386155428027166E-4</v>
      </c>
      <c r="Q366" s="186">
        <f>IFERROR(_xll.qlIndexFixing(ONIndex1Y,I366,TRUE,_xll.ohTrigger(RecalcTrigger,Trigger1Y)),NA())</f>
        <v>1.9792555892639285E-3</v>
      </c>
    </row>
    <row r="367" spans="2:17" x14ac:dyDescent="0.2">
      <c r="B367" s="39" t="s">
        <v>17</v>
      </c>
      <c r="D367" s="42">
        <f>_xll.qlCalendarAdvance(Calendar,$D366,B367,"f",FALSE)</f>
        <v>42783</v>
      </c>
      <c r="E367" s="180">
        <f>_xll.qlInterestRateIndexValueDate(IndexON,D367)</f>
        <v>42783</v>
      </c>
      <c r="F367" s="196">
        <f>IFERROR(_xll.qlIndexFixing(IndexON,D367,TRUE,_xll.ohTrigger(RecalcTrigger,TriggerON)),NA())</f>
        <v>-1.719730913087858E-3</v>
      </c>
      <c r="H367" s="42">
        <f>_xll.qlCalendarAdvance(Calendar,$H366,B367,"f",FALSE)</f>
        <v>42783</v>
      </c>
      <c r="I367" s="180">
        <f>_xll.qlInterestRateIndexValueDate(Index1M,$H367)</f>
        <v>42787</v>
      </c>
      <c r="J367" s="185">
        <f>IFERROR(_xll.qlIndexFixing(Index1M,$H367,TRUE,_xll.ohTrigger(RecalcTrigger,Trigger1M)),NA())</f>
        <v>-1.1313090546746388E-3</v>
      </c>
      <c r="K367" s="44">
        <f>IFERROR(_xll.qlIndexFixing(Index3M,H367,TRUE,_xll.ohTrigger(RecalcTrigger,Trigger3M)),NA())</f>
        <v>-1.633770403848267E-4</v>
      </c>
      <c r="L367" s="44">
        <f>IFERROR(_xll.qlIndexFixing(Index6M,$H367,TRUE,_xll.ohTrigger(RecalcTrigger,Trigger6M)),NA())</f>
        <v>9.9854438644979043E-4</v>
      </c>
      <c r="M367" s="186">
        <f>IFERROR(_xll.qlIndexFixing(Index1Y,$H367,TRUE,_xll.ohTrigger(RecalcTrigger,Trigger1Y)),NA())</f>
        <v>2.7731243665770973E-3</v>
      </c>
      <c r="N367" s="185">
        <f>IFERROR(_xll.qlIndexFixing(ONIndex1M,I367,TRUE,_xll.ohTrigger(RecalcTrigger,Trigger1M)),NA())</f>
        <v>-1.1627929882562782E-3</v>
      </c>
      <c r="O367" s="44">
        <f>IFERROR(_xll.qlIndexFixing(ONIndex3M,I367,TRUE,_xll.ohTrigger(RecalcTrigger,Trigger3M)),NA())</f>
        <v>-3.1457497051246008E-4</v>
      </c>
      <c r="P367" s="44">
        <f>IFERROR(_xll.qlIndexFixing(ONIndex6M,I367,TRUE,_xll.ohTrigger(RecalcTrigger,Trigger6M)),NA())</f>
        <v>6.1337674203798542E-4</v>
      </c>
      <c r="Q367" s="186">
        <f>IFERROR(_xll.qlIndexFixing(ONIndex1Y,I367,TRUE,_xll.ohTrigger(RecalcTrigger,Trigger1Y)),NA())</f>
        <v>1.9792719633660028E-3</v>
      </c>
    </row>
    <row r="368" spans="2:17" x14ac:dyDescent="0.2">
      <c r="B368" s="39" t="s">
        <v>17</v>
      </c>
      <c r="D368" s="42">
        <f>_xll.qlCalendarAdvance(Calendar,$D367,B368,"f",FALSE)</f>
        <v>42786</v>
      </c>
      <c r="E368" s="180">
        <f>_xll.qlInterestRateIndexValueDate(IndexON,D368)</f>
        <v>42786</v>
      </c>
      <c r="F368" s="196">
        <f>IFERROR(_xll.qlIndexFixing(IndexON,D368,TRUE,_xll.ohTrigger(RecalcTrigger,TriggerON)),NA())</f>
        <v>-1.7130351075245187E-3</v>
      </c>
      <c r="H368" s="42">
        <f>_xll.qlCalendarAdvance(Calendar,$H367,B368,"f",FALSE)</f>
        <v>42786</v>
      </c>
      <c r="I368" s="180">
        <f>_xll.qlInterestRateIndexValueDate(Index1M,$H368)</f>
        <v>42788</v>
      </c>
      <c r="J368" s="185">
        <f>IFERROR(_xll.qlIndexFixing(Index1M,$H368,TRUE,_xll.ohTrigger(RecalcTrigger,Trigger1M)),NA())</f>
        <v>-1.1285489970279195E-3</v>
      </c>
      <c r="K368" s="44">
        <f>IFERROR(_xll.qlIndexFixing(Index3M,H368,TRUE,_xll.ohTrigger(RecalcTrigger,Trigger3M)),NA())</f>
        <v>-1.6161628444432129E-4</v>
      </c>
      <c r="L368" s="44">
        <f>IFERROR(_xll.qlIndexFixing(Index6M,$H368,TRUE,_xll.ohTrigger(RecalcTrigger,Trigger6M)),NA())</f>
        <v>1.0023553549797109E-3</v>
      </c>
      <c r="M368" s="186">
        <f>IFERROR(_xll.qlIndexFixing(Index1Y,$H368,TRUE,_xll.ohTrigger(RecalcTrigger,Trigger1Y)),NA())</f>
        <v>2.778443119648383E-3</v>
      </c>
      <c r="N368" s="185">
        <f>IFERROR(_xll.qlIndexFixing(ONIndex1M,I368,TRUE,_xll.ohTrigger(RecalcTrigger,Trigger1M)),NA())</f>
        <v>-1.1574422901583503E-3</v>
      </c>
      <c r="O368" s="44">
        <f>IFERROR(_xll.qlIndexFixing(ONIndex3M,I368,TRUE,_xll.ohTrigger(RecalcTrigger,Trigger3M)),NA())</f>
        <v>-3.0889922942201054E-4</v>
      </c>
      <c r="P368" s="44">
        <f>IFERROR(_xll.qlIndexFixing(ONIndex6M,I368,TRUE,_xll.ohTrigger(RecalcTrigger,Trigger6M)),NA())</f>
        <v>6.3293670046427053E-4</v>
      </c>
      <c r="Q368" s="186">
        <f>IFERROR(_xll.qlIndexFixing(ONIndex1Y,I368,TRUE,_xll.ohTrigger(RecalcTrigger,Trigger1Y)),NA())</f>
        <v>1.9801895298687811E-3</v>
      </c>
    </row>
    <row r="369" spans="2:17" x14ac:dyDescent="0.2">
      <c r="B369" s="39" t="s">
        <v>17</v>
      </c>
      <c r="D369" s="42">
        <f>_xll.qlCalendarAdvance(Calendar,$D368,B369,"f",FALSE)</f>
        <v>42787</v>
      </c>
      <c r="E369" s="180">
        <f>_xll.qlInterestRateIndexValueDate(IndexON,D369)</f>
        <v>42787</v>
      </c>
      <c r="F369" s="196">
        <f>IFERROR(_xll.qlIndexFixing(IndexON,D369,TRUE,_xll.ohTrigger(RecalcTrigger,TriggerON)),NA())</f>
        <v>-1.7096770570868003E-3</v>
      </c>
      <c r="H369" s="42">
        <f>_xll.qlCalendarAdvance(Calendar,$H368,B369,"f",FALSE)</f>
        <v>42787</v>
      </c>
      <c r="I369" s="180">
        <f>_xll.qlInterestRateIndexValueDate(Index1M,$H369)</f>
        <v>42789</v>
      </c>
      <c r="J369" s="185">
        <f>IFERROR(_xll.qlIndexFixing(Index1M,$H369,TRUE,_xll.ohTrigger(RecalcTrigger,Trigger1M)),NA())</f>
        <v>-1.1257810309044697E-3</v>
      </c>
      <c r="K369" s="44">
        <f>IFERROR(_xll.qlIndexFixing(Index3M,H369,TRUE,_xll.ohTrigger(RecalcTrigger,Trigger3M)),NA())</f>
        <v>-1.5789577244291827E-4</v>
      </c>
      <c r="L369" s="44">
        <f>IFERROR(_xll.qlIndexFixing(Index6M,$H369,TRUE,_xll.ohTrigger(RecalcTrigger,Trigger6M)),NA())</f>
        <v>1.0061735026583986E-3</v>
      </c>
      <c r="M369" s="186">
        <f>IFERROR(_xll.qlIndexFixing(Index1Y,$H369,TRUE,_xll.ohTrigger(RecalcTrigger,Trigger1Y)),NA())</f>
        <v>2.7837836170607907E-3</v>
      </c>
      <c r="N369" s="185">
        <f>IFERROR(_xll.qlIndexFixing(ONIndex1M,I369,TRUE,_xll.ohTrigger(RecalcTrigger,Trigger1M)),NA())</f>
        <v>-1.1520714304946722E-3</v>
      </c>
      <c r="O369" s="44">
        <f>IFERROR(_xll.qlIndexFixing(ONIndex3M,I369,TRUE,_xll.ohTrigger(RecalcTrigger,Trigger3M)),NA())</f>
        <v>-3.0310499130603574E-4</v>
      </c>
      <c r="P369" s="44">
        <f>IFERROR(_xll.qlIndexFixing(ONIndex6M,I369,TRUE,_xll.ohTrigger(RecalcTrigger,Trigger6M)),NA())</f>
        <v>6.5206104068238346E-4</v>
      </c>
      <c r="Q369" s="186">
        <f>IFERROR(_xll.qlIndexFixing(ONIndex1Y,I369,TRUE,_xll.ohTrigger(RecalcTrigger,Trigger1Y)),NA())</f>
        <v>1.9818613102629001E-3</v>
      </c>
    </row>
    <row r="370" spans="2:17" x14ac:dyDescent="0.2">
      <c r="B370" s="39" t="s">
        <v>17</v>
      </c>
      <c r="D370" s="42">
        <f>_xll.qlCalendarAdvance(Calendar,$D369,B370,"f",FALSE)</f>
        <v>42788</v>
      </c>
      <c r="E370" s="180">
        <f>_xll.qlInterestRateIndexValueDate(IndexON,D370)</f>
        <v>42788</v>
      </c>
      <c r="F370" s="196">
        <f>IFERROR(_xll.qlIndexFixing(IndexON,D370,TRUE,_xll.ohTrigger(RecalcTrigger,TriggerON)),NA())</f>
        <v>-1.7063155748342496E-3</v>
      </c>
      <c r="H370" s="42">
        <f>_xll.qlCalendarAdvance(Calendar,$H369,B370,"f",FALSE)</f>
        <v>42788</v>
      </c>
      <c r="I370" s="180">
        <f>_xll.qlInterestRateIndexValueDate(Index1M,$H370)</f>
        <v>42790</v>
      </c>
      <c r="J370" s="185">
        <f>IFERROR(_xll.qlIndexFixing(Index1M,$H370,TRUE,_xll.ohTrigger(RecalcTrigger,Trigger1M)),NA())</f>
        <v>-1.1230051917944714E-3</v>
      </c>
      <c r="K370" s="44">
        <f>IFERROR(_xll.qlIndexFixing(Index3M,H370,TRUE,_xll.ohTrigger(RecalcTrigger,Trigger3M)),NA())</f>
        <v>-1.5416103592691535E-4</v>
      </c>
      <c r="L370" s="44">
        <f>IFERROR(_xll.qlIndexFixing(Index6M,$H370,TRUE,_xll.ohTrigger(RecalcTrigger,Trigger6M)),NA())</f>
        <v>1.0099999999997051E-3</v>
      </c>
      <c r="M370" s="186">
        <f>IFERROR(_xll.qlIndexFixing(Index1Y,$H370,TRUE,_xll.ohTrigger(RecalcTrigger,Trigger1Y)),NA())</f>
        <v>2.795489494634873E-3</v>
      </c>
      <c r="N370" s="185">
        <f>IFERROR(_xll.qlIndexFixing(ONIndex1M,I370,TRUE,_xll.ohTrigger(RecalcTrigger,Trigger1M)),NA())</f>
        <v>-1.1493704265541638E-3</v>
      </c>
      <c r="O370" s="44">
        <f>IFERROR(_xll.qlIndexFixing(ONIndex3M,I370,TRUE,_xll.ohTrigger(RecalcTrigger,Trigger3M)),NA())</f>
        <v>-3.0014778978237899E-4</v>
      </c>
      <c r="P370" s="44">
        <f>IFERROR(_xll.qlIndexFixing(ONIndex6M,I370,TRUE,_xll.ohTrigger(RecalcTrigger,Trigger6M)),NA())</f>
        <v>6.6135897750285721E-4</v>
      </c>
      <c r="Q370" s="186">
        <f>IFERROR(_xll.qlIndexFixing(ONIndex1Y,I370,TRUE,_xll.ohTrigger(RecalcTrigger,Trigger1Y)),NA())</f>
        <v>1.9830897834260952E-3</v>
      </c>
    </row>
    <row r="371" spans="2:17" x14ac:dyDescent="0.2">
      <c r="B371" s="39" t="s">
        <v>17</v>
      </c>
      <c r="D371" s="42">
        <f>_xll.qlCalendarAdvance(Calendar,$D370,B371,"f",FALSE)</f>
        <v>42789</v>
      </c>
      <c r="E371" s="180">
        <f>_xll.qlInterestRateIndexValueDate(IndexON,D371)</f>
        <v>42789</v>
      </c>
      <c r="F371" s="196">
        <f>IFERROR(_xll.qlIndexFixing(IndexON,D371,TRUE,_xll.ohTrigger(RecalcTrigger,TriggerON)),NA())</f>
        <v>-1.7029507891441753E-3</v>
      </c>
      <c r="H371" s="42">
        <f>_xll.qlCalendarAdvance(Calendar,$H370,B371,"f",FALSE)</f>
        <v>42789</v>
      </c>
      <c r="I371" s="180">
        <f>_xll.qlInterestRateIndexValueDate(Index1M,$H371)</f>
        <v>42793</v>
      </c>
      <c r="J371" s="185">
        <f>IFERROR(_xll.qlIndexFixing(Index1M,$H371,TRUE,_xll.ohTrigger(RecalcTrigger,Trigger1M)),NA())</f>
        <v>-1.1146307914441536E-3</v>
      </c>
      <c r="K371" s="44">
        <f>IFERROR(_xll.qlIndexFixing(Index3M,H371,TRUE,_xll.ohTrigger(RecalcTrigger,Trigger3M)),NA())</f>
        <v>-1.3894262331791464E-4</v>
      </c>
      <c r="L371" s="44">
        <f>IFERROR(_xll.qlIndexFixing(Index6M,$H371,TRUE,_xll.ohTrigger(RecalcTrigger,Trigger6M)),NA())</f>
        <v>1.0233486632555283E-3</v>
      </c>
      <c r="M371" s="186">
        <f>IFERROR(_xll.qlIndexFixing(Index1Y,$H371,TRUE,_xll.ohTrigger(RecalcTrigger,Trigger1Y)),NA())</f>
        <v>2.8053482110835912E-3</v>
      </c>
      <c r="N371" s="185">
        <f>IFERROR(_xll.qlIndexFixing(ONIndex1M,I371,TRUE,_xll.ohTrigger(RecalcTrigger,Trigger1M)),NA())</f>
        <v>-1.1466612478727711E-3</v>
      </c>
      <c r="O371" s="44">
        <f>IFERROR(_xll.qlIndexFixing(ONIndex3M,I371,TRUE,_xll.ohTrigger(RecalcTrigger,Trigger3M)),NA())</f>
        <v>-2.9715435616139985E-4</v>
      </c>
      <c r="P371" s="44">
        <f>IFERROR(_xll.qlIndexFixing(ONIndex6M,I371,TRUE,_xll.ohTrigger(RecalcTrigger,Trigger6M)),NA())</f>
        <v>6.7049804060914653E-4</v>
      </c>
      <c r="Q371" s="186">
        <f>IFERROR(_xll.qlIndexFixing(ONIndex1Y,I371,TRUE,_xll.ohTrigger(RecalcTrigger,Trigger1Y)),NA())</f>
        <v>1.9845532394224819E-3</v>
      </c>
    </row>
    <row r="372" spans="2:17" x14ac:dyDescent="0.2">
      <c r="B372" s="39" t="s">
        <v>17</v>
      </c>
      <c r="D372" s="42">
        <f>_xll.qlCalendarAdvance(Calendar,$D371,B372,"f",FALSE)</f>
        <v>42790</v>
      </c>
      <c r="E372" s="180">
        <f>_xll.qlInterestRateIndexValueDate(IndexON,D372)</f>
        <v>42790</v>
      </c>
      <c r="F372" s="196">
        <f>IFERROR(_xll.qlIndexFixing(IndexON,D372,TRUE,_xll.ohTrigger(RecalcTrigger,TriggerON)),NA())</f>
        <v>-1.696202855558937E-3</v>
      </c>
      <c r="H372" s="42">
        <f>_xll.qlCalendarAdvance(Calendar,$H371,B372,"f",FALSE)</f>
        <v>42790</v>
      </c>
      <c r="I372" s="180">
        <f>_xll.qlInterestRateIndexValueDate(Index1M,$H372)</f>
        <v>42794</v>
      </c>
      <c r="J372" s="185">
        <f>IFERROR(_xll.qlIndexFixing(Index1M,$H372,TRUE,_xll.ohTrigger(RecalcTrigger,Trigger1M)),NA())</f>
        <v>-1.1075374643605203E-3</v>
      </c>
      <c r="K372" s="44">
        <f>IFERROR(_xll.qlIndexFixing(Index3M,H372,TRUE,_xll.ohTrigger(RecalcTrigger,Trigger3M)),NA())</f>
        <v>-1.3317760678733175E-4</v>
      </c>
      <c r="L372" s="44">
        <f>IFERROR(_xll.qlIndexFixing(Index6M,$H372,TRUE,_xll.ohTrigger(RecalcTrigger,Trigger6M)),NA())</f>
        <v>1.0310670518684868E-3</v>
      </c>
      <c r="M372" s="186">
        <f>IFERROR(_xll.qlIndexFixing(Index1Y,$H372,TRUE,_xll.ohTrigger(RecalcTrigger,Trigger1Y)),NA())</f>
        <v>2.8107867458916254E-3</v>
      </c>
      <c r="N372" s="185">
        <f>IFERROR(_xll.qlIndexFixing(ONIndex1M,I372,TRUE,_xll.ohTrigger(RecalcTrigger,Trigger1M)),NA())</f>
        <v>-1.1439439298221998E-3</v>
      </c>
      <c r="O372" s="44">
        <f>IFERROR(_xll.qlIndexFixing(ONIndex3M,I372,TRUE,_xll.ohTrigger(RecalcTrigger,Trigger3M)),NA())</f>
        <v>-2.9412451630239644E-4</v>
      </c>
      <c r="P372" s="44">
        <f>IFERROR(_xll.qlIndexFixing(ONIndex6M,I372,TRUE,_xll.ohTrigger(RecalcTrigger,Trigger6M)),NA())</f>
        <v>6.7947822992131535E-4</v>
      </c>
      <c r="Q372" s="186">
        <f>IFERROR(_xll.qlIndexFixing(ONIndex1Y,I372,TRUE,_xll.ohTrigger(RecalcTrigger,Trigger1Y)),NA())</f>
        <v>1.9862534785719532E-3</v>
      </c>
    </row>
    <row r="373" spans="2:17" x14ac:dyDescent="0.2">
      <c r="B373" s="39" t="s">
        <v>17</v>
      </c>
      <c r="D373" s="42">
        <f>_xll.qlCalendarAdvance(Calendar,$D372,B373,"f",FALSE)</f>
        <v>42793</v>
      </c>
      <c r="E373" s="180">
        <f>_xll.qlInterestRateIndexValueDate(IndexON,D373)</f>
        <v>42793</v>
      </c>
      <c r="F373" s="196">
        <f>IFERROR(_xll.qlIndexFixing(IndexON,D373,TRUE,_xll.ohTrigger(RecalcTrigger,TriggerON)),NA())</f>
        <v>-1.6894611767970247E-3</v>
      </c>
      <c r="H373" s="42">
        <f>_xll.qlCalendarAdvance(Calendar,$H372,B373,"f",FALSE)</f>
        <v>42793</v>
      </c>
      <c r="I373" s="180">
        <f>_xll.qlInterestRateIndexValueDate(Index1M,$H373)</f>
        <v>42795</v>
      </c>
      <c r="J373" s="185">
        <f>IFERROR(_xll.qlIndexFixing(Index1M,$H373,TRUE,_xll.ohTrigger(RecalcTrigger,Trigger1M)),NA())</f>
        <v>-1.1018343870397827E-3</v>
      </c>
      <c r="K373" s="44">
        <f>IFERROR(_xll.qlIndexFixing(Index3M,H373,TRUE,_xll.ohTrigger(RecalcTrigger,Trigger3M)),NA())</f>
        <v>-1.2936889539106249E-4</v>
      </c>
      <c r="L373" s="44">
        <f>IFERROR(_xll.qlIndexFixing(Index6M,$H373,TRUE,_xll.ohTrigger(RecalcTrigger,Trigger6M)),NA())</f>
        <v>1.0350464493565383E-3</v>
      </c>
      <c r="M373" s="186">
        <f>IFERROR(_xll.qlIndexFixing(Index1Y,$H373,TRUE,_xll.ohTrigger(RecalcTrigger,Trigger1Y)),NA())</f>
        <v>2.8162429851383416E-3</v>
      </c>
      <c r="N373" s="185">
        <f>IFERROR(_xll.qlIndexFixing(ONIndex1M,I373,TRUE,_xll.ohTrigger(RecalcTrigger,Trigger1M)),NA())</f>
        <v>-1.1384787399215668E-3</v>
      </c>
      <c r="O373" s="44">
        <f>IFERROR(_xll.qlIndexFixing(ONIndex3M,I373,TRUE,_xll.ohTrigger(RecalcTrigger,Trigger3M)),NA())</f>
        <v>-2.8794237758145158E-4</v>
      </c>
      <c r="P373" s="44">
        <f>IFERROR(_xll.qlIndexFixing(ONIndex6M,I373,TRUE,_xll.ohTrigger(RecalcTrigger,Trigger6M)),NA())</f>
        <v>6.9691037828611968E-4</v>
      </c>
      <c r="Q373" s="186">
        <f>IFERROR(_xll.qlIndexFixing(ONIndex1Y,I373,TRUE,_xll.ohTrigger(RecalcTrigger,Trigger1Y)),NA())</f>
        <v>1.9904632422029778E-3</v>
      </c>
    </row>
    <row r="374" spans="2:17" x14ac:dyDescent="0.2">
      <c r="B374" s="39" t="s">
        <v>17</v>
      </c>
      <c r="D374" s="42">
        <f>_xll.qlCalendarAdvance(Calendar,$D373,B374,"f",FALSE)</f>
        <v>42794</v>
      </c>
      <c r="E374" s="180">
        <f>_xll.qlInterestRateIndexValueDate(IndexON,D374)</f>
        <v>42794</v>
      </c>
      <c r="F374" s="196">
        <f>IFERROR(_xll.qlIndexFixing(IndexON,D374,TRUE,_xll.ohTrigger(RecalcTrigger,TriggerON)),NA())</f>
        <v>-1.6860817973007869E-3</v>
      </c>
      <c r="H374" s="42">
        <f>_xll.qlCalendarAdvance(Calendar,$H373,B374,"f",FALSE)</f>
        <v>42794</v>
      </c>
      <c r="I374" s="180">
        <f>_xll.qlInterestRateIndexValueDate(Index1M,$H374)</f>
        <v>42796</v>
      </c>
      <c r="J374" s="185">
        <f>IFERROR(_xll.qlIndexFixing(Index1M,$H374,TRUE,_xll.ohTrigger(RecalcTrigger,Trigger1M)),NA())</f>
        <v>-1.1004370527187279E-3</v>
      </c>
      <c r="K374" s="44">
        <f>IFERROR(_xll.qlIndexFixing(Index3M,H374,TRUE,_xll.ohTrigger(RecalcTrigger,Trigger3M)),NA())</f>
        <v>-1.2554854854870837E-4</v>
      </c>
      <c r="L374" s="44">
        <f>IFERROR(_xll.qlIndexFixing(Index6M,$H374,TRUE,_xll.ohTrigger(RecalcTrigger,Trigger6M)),NA())</f>
        <v>1.0431136611900637E-3</v>
      </c>
      <c r="M374" s="186">
        <f>IFERROR(_xll.qlIndexFixing(Index1Y,$H374,TRUE,_xll.ohTrigger(RecalcTrigger,Trigger1Y)),NA())</f>
        <v>2.8217162964261537E-3</v>
      </c>
      <c r="N374" s="185">
        <f>IFERROR(_xll.qlIndexFixing(ONIndex1M,I374,TRUE,_xll.ohTrigger(RecalcTrigger,Trigger1M)),NA())</f>
        <v>-1.1329939747595219E-3</v>
      </c>
      <c r="O374" s="44">
        <f>IFERROR(_xll.qlIndexFixing(ONIndex3M,I374,TRUE,_xll.ohTrigger(RecalcTrigger,Trigger3M)),NA())</f>
        <v>-2.8163759828281343E-4</v>
      </c>
      <c r="P374" s="44">
        <f>IFERROR(_xll.qlIndexFixing(ONIndex6M,I374,TRUE,_xll.ohTrigger(RecalcTrigger,Trigger6M)),NA())</f>
        <v>7.1381024914884961E-4</v>
      </c>
      <c r="Q374" s="186">
        <f>IFERROR(_xll.qlIndexFixing(ONIndex1Y,I374,TRUE,_xll.ohTrigger(RecalcTrigger,Trigger1Y)),NA())</f>
        <v>1.9954582771752882E-3</v>
      </c>
    </row>
    <row r="375" spans="2:17" x14ac:dyDescent="0.2">
      <c r="B375" s="39" t="s">
        <v>17</v>
      </c>
      <c r="D375" s="42">
        <f>_xll.qlCalendarAdvance(Calendar,$D374,B375,"f",FALSE)</f>
        <v>42795</v>
      </c>
      <c r="E375" s="180">
        <f>_xll.qlInterestRateIndexValueDate(IndexON,D375)</f>
        <v>42795</v>
      </c>
      <c r="F375" s="196">
        <f>IFERROR(_xll.qlIndexFixing(IndexON,D375,TRUE,_xll.ohTrigger(RecalcTrigger,TriggerON)),NA())</f>
        <v>-1.6826998838714857E-3</v>
      </c>
      <c r="H375" s="42">
        <f>_xll.qlCalendarAdvance(Calendar,$H374,B375,"f",FALSE)</f>
        <v>42795</v>
      </c>
      <c r="I375" s="180">
        <f>_xll.qlInterestRateIndexValueDate(Index1M,$H375)</f>
        <v>42797</v>
      </c>
      <c r="J375" s="185">
        <f>IFERROR(_xll.qlIndexFixing(Index1M,$H375,TRUE,_xll.ohTrigger(RecalcTrigger,Trigger1M)),NA())</f>
        <v>-1.0990370973953676E-3</v>
      </c>
      <c r="K375" s="44">
        <f>IFERROR(_xll.qlIndexFixing(Index3M,H375,TRUE,_xll.ohTrigger(RecalcTrigger,Trigger3M)),NA())</f>
        <v>-1.1775501284103981E-4</v>
      </c>
      <c r="L375" s="44">
        <f>IFERROR(_xll.qlIndexFixing(Index6M,$H375,TRUE,_xll.ohTrigger(RecalcTrigger,Trigger6M)),NA())</f>
        <v>1.0450772855955318E-3</v>
      </c>
      <c r="M375" s="186">
        <f>IFERROR(_xll.qlIndexFixing(Index1Y,$H375,TRUE,_xll.ohTrigger(RecalcTrigger,Trigger1Y)),NA())</f>
        <v>2.8336370564209334E-3</v>
      </c>
      <c r="N375" s="185">
        <f>IFERROR(_xll.qlIndexFixing(ONIndex1M,I375,TRUE,_xll.ohTrigger(RecalcTrigger,Trigger1M)),NA())</f>
        <v>-1.1302364926368824E-3</v>
      </c>
      <c r="O375" s="44">
        <f>IFERROR(_xll.qlIndexFixing(ONIndex3M,I375,TRUE,_xll.ohTrigger(RecalcTrigger,Trigger3M)),NA())</f>
        <v>-2.7842310625025846E-4</v>
      </c>
      <c r="P375" s="44">
        <f>IFERROR(_xll.qlIndexFixing(ONIndex6M,I375,TRUE,_xll.ohTrigger(RecalcTrigger,Trigger6M)),NA())</f>
        <v>7.2199606941047989E-4</v>
      </c>
      <c r="Q375" s="186">
        <f>IFERROR(_xll.qlIndexFixing(ONIndex1Y,I375,TRUE,_xll.ohTrigger(RecalcTrigger,Trigger1Y)),NA())</f>
        <v>1.9983694393665985E-3</v>
      </c>
    </row>
    <row r="376" spans="2:17" x14ac:dyDescent="0.2">
      <c r="B376" s="39" t="s">
        <v>17</v>
      </c>
      <c r="D376" s="42">
        <f>_xll.qlCalendarAdvance(Calendar,$D375,B376,"f",FALSE)</f>
        <v>42796</v>
      </c>
      <c r="E376" s="180">
        <f>_xll.qlInterestRateIndexValueDate(IndexON,D376)</f>
        <v>42796</v>
      </c>
      <c r="F376" s="196">
        <f>IFERROR(_xll.qlIndexFixing(IndexON,D376,TRUE,_xll.ohTrigger(RecalcTrigger,TriggerON)),NA())</f>
        <v>-1.6793155646466218E-3</v>
      </c>
      <c r="H376" s="42">
        <f>_xll.qlCalendarAdvance(Calendar,$H375,B376,"f",FALSE)</f>
        <v>42796</v>
      </c>
      <c r="I376" s="180">
        <f>_xll.qlInterestRateIndexValueDate(Index1M,$H376)</f>
        <v>42800</v>
      </c>
      <c r="J376" s="185">
        <f>IFERROR(_xll.qlIndexFixing(Index1M,$H376,TRUE,_xll.ohTrigger(RecalcTrigger,Trigger1M)),NA())</f>
        <v>-1.0904689078749012E-3</v>
      </c>
      <c r="K376" s="44">
        <f>IFERROR(_xll.qlIndexFixing(Index3M,H376,TRUE,_xll.ohTrigger(RecalcTrigger,Trigger3M)),NA())</f>
        <v>-1.1015837052107065E-4</v>
      </c>
      <c r="L376" s="44">
        <f>IFERROR(_xll.qlIndexFixing(Index6M,$H376,TRUE,_xll.ohTrigger(RecalcTrigger,Trigger6M)),NA())</f>
        <v>1.055015451242507E-3</v>
      </c>
      <c r="M376" s="186">
        <f>IFERROR(_xll.qlIndexFixing(Index1Y,$H376,TRUE,_xll.ohTrigger(RecalcTrigger,Trigger1Y)),NA())</f>
        <v>2.8437674374355445E-3</v>
      </c>
      <c r="N376" s="185">
        <f>IFERROR(_xll.qlIndexFixing(ONIndex1M,I376,TRUE,_xll.ohTrigger(RecalcTrigger,Trigger1M)),NA())</f>
        <v>-1.1274710843744984E-3</v>
      </c>
      <c r="O376" s="44">
        <f>IFERROR(_xll.qlIndexFixing(ONIndex3M,I376,TRUE,_xll.ohTrigger(RecalcTrigger,Trigger3M)),NA())</f>
        <v>-2.7517116021780197E-4</v>
      </c>
      <c r="P376" s="44">
        <f>IFERROR(_xll.qlIndexFixing(ONIndex6M,I376,TRUE,_xll.ohTrigger(RecalcTrigger,Trigger6M)),NA())</f>
        <v>7.3002301579805362E-4</v>
      </c>
      <c r="Q376" s="186">
        <f>IFERROR(_xll.qlIndexFixing(ONIndex1Y,I376,TRUE,_xll.ohTrigger(RecalcTrigger,Trigger1Y)),NA())</f>
        <v>2.0015281875096491E-3</v>
      </c>
    </row>
    <row r="377" spans="2:17" x14ac:dyDescent="0.2">
      <c r="B377" s="39" t="s">
        <v>17</v>
      </c>
      <c r="D377" s="42">
        <f>_xll.qlCalendarAdvance(Calendar,$D376,B377,"f",FALSE)</f>
        <v>42797</v>
      </c>
      <c r="E377" s="180">
        <f>_xll.qlInterestRateIndexValueDate(IndexON,D377)</f>
        <v>42797</v>
      </c>
      <c r="F377" s="196">
        <f>IFERROR(_xll.qlIndexFixing(IndexON,D377,TRUE,_xll.ohTrigger(RecalcTrigger,TriggerON)),NA())</f>
        <v>-1.6725317775412307E-3</v>
      </c>
      <c r="H377" s="42">
        <f>_xll.qlCalendarAdvance(Calendar,$H376,B377,"f",FALSE)</f>
        <v>42797</v>
      </c>
      <c r="I377" s="180">
        <f>_xll.qlInterestRateIndexValueDate(Index1M,$H377)</f>
        <v>42801</v>
      </c>
      <c r="J377" s="185">
        <f>IFERROR(_xll.qlIndexFixing(Index1M,$H377,TRUE,_xll.ohTrigger(RecalcTrigger,Trigger1M)),NA())</f>
        <v>-1.0875979386332044E-3</v>
      </c>
      <c r="K377" s="44">
        <f>IFERROR(_xll.qlIndexFixing(Index3M,H377,TRUE,_xll.ohTrigger(RecalcTrigger,Trigger3M)),NA())</f>
        <v>-1.0628554243241123E-4</v>
      </c>
      <c r="L377" s="44">
        <f>IFERROR(_xll.qlIndexFixing(Index6M,$H377,TRUE,_xll.ohTrigger(RecalcTrigger,Trigger6M)),NA())</f>
        <v>1.0590221746612071E-3</v>
      </c>
      <c r="M377" s="186">
        <f>IFERROR(_xll.qlIndexFixing(Index1Y,$H377,TRUE,_xll.ohTrigger(RecalcTrigger,Trigger1Y)),NA())</f>
        <v>2.849316446358257E-3</v>
      </c>
      <c r="N377" s="185">
        <f>IFERROR(_xll.qlIndexFixing(ONIndex1M,I377,TRUE,_xll.ohTrigger(RecalcTrigger,Trigger1M)),NA())</f>
        <v>-1.1246977850642992E-3</v>
      </c>
      <c r="O377" s="44">
        <f>IFERROR(_xll.qlIndexFixing(ONIndex3M,I377,TRUE,_xll.ohTrigger(RecalcTrigger,Trigger3M)),NA())</f>
        <v>-2.7188158504554139E-4</v>
      </c>
      <c r="P377" s="44">
        <f>IFERROR(_xll.qlIndexFixing(ONIndex6M,I377,TRUE,_xll.ohTrigger(RecalcTrigger,Trigger6M)),NA())</f>
        <v>7.378910883115708E-4</v>
      </c>
      <c r="Q377" s="186">
        <f>IFERROR(_xll.qlIndexFixing(ONIndex1Y,I377,TRUE,_xll.ohTrigger(RecalcTrigger,Trigger1Y)),NA())</f>
        <v>2.0049363220042693E-3</v>
      </c>
    </row>
    <row r="378" spans="2:17" x14ac:dyDescent="0.2">
      <c r="B378" s="39" t="s">
        <v>17</v>
      </c>
      <c r="D378" s="42">
        <f>_xll.qlCalendarAdvance(Calendar,$D377,B378,"f",FALSE)</f>
        <v>42800</v>
      </c>
      <c r="E378" s="180">
        <f>_xll.qlInterestRateIndexValueDate(IndexON,D378)</f>
        <v>42800</v>
      </c>
      <c r="F378" s="196">
        <f>IFERROR(_xll.qlIndexFixing(IndexON,D378,TRUE,_xll.ohTrigger(RecalcTrigger,TriggerON)),NA())</f>
        <v>-1.6657567945799201E-3</v>
      </c>
      <c r="H378" s="42">
        <f>_xll.qlCalendarAdvance(Calendar,$H377,B378,"f",FALSE)</f>
        <v>42800</v>
      </c>
      <c r="I378" s="180">
        <f>_xll.qlInterestRateIndexValueDate(Index1M,$H378)</f>
        <v>42802</v>
      </c>
      <c r="J378" s="185">
        <f>IFERROR(_xll.qlIndexFixing(Index1M,$H378,TRUE,_xll.ohTrigger(RecalcTrigger,Trigger1M)),NA())</f>
        <v>-1.0817915514219321E-3</v>
      </c>
      <c r="K378" s="44">
        <f>IFERROR(_xll.qlIndexFixing(Index3M,H378,TRUE,_xll.ohTrigger(RecalcTrigger,Trigger3M)),NA())</f>
        <v>-1.0240337579685952E-4</v>
      </c>
      <c r="L378" s="44">
        <f>IFERROR(_xll.qlIndexFixing(Index6M,$H378,TRUE,_xll.ohTrigger(RecalcTrigger,Trigger6M)),NA())</f>
        <v>1.0630327124704498E-3</v>
      </c>
      <c r="M378" s="186">
        <f>IFERROR(_xll.qlIndexFixing(Index1Y,$H378,TRUE,_xll.ohTrigger(RecalcTrigger,Trigger1Y)),NA())</f>
        <v>2.8548786269682719E-3</v>
      </c>
      <c r="N378" s="185">
        <f>IFERROR(_xll.qlIndexFixing(ONIndex1M,I378,TRUE,_xll.ohTrigger(RecalcTrigger,Trigger1M)),NA())</f>
        <v>-1.1191215824579714E-3</v>
      </c>
      <c r="O378" s="44">
        <f>IFERROR(_xll.qlIndexFixing(ONIndex3M,I378,TRUE,_xll.ohTrigger(RecalcTrigger,Trigger3M)),NA())</f>
        <v>-2.6517593712860332E-4</v>
      </c>
      <c r="P378" s="44">
        <f>IFERROR(_xll.qlIndexFixing(ONIndex6M,I378,TRUE,_xll.ohTrigger(RecalcTrigger,Trigger6M)),NA())</f>
        <v>7.5309922916488858E-4</v>
      </c>
      <c r="Q378" s="186">
        <f>IFERROR(_xll.qlIndexFixing(ONIndex1Y,I378,TRUE,_xll.ohTrigger(RecalcTrigger,Trigger1Y)),NA())</f>
        <v>2.0126041326307131E-3</v>
      </c>
    </row>
    <row r="379" spans="2:17" x14ac:dyDescent="0.2">
      <c r="B379" s="39" t="s">
        <v>17</v>
      </c>
      <c r="D379" s="42">
        <f>_xll.qlCalendarAdvance(Calendar,$D378,B379,"f",FALSE)</f>
        <v>42801</v>
      </c>
      <c r="E379" s="180">
        <f>_xll.qlInterestRateIndexValueDate(IndexON,D379)</f>
        <v>42801</v>
      </c>
      <c r="F379" s="196">
        <f>IFERROR(_xll.qlIndexFixing(IndexON,D379,TRUE,_xll.ohTrigger(RecalcTrigger,TriggerON)),NA())</f>
        <v>-1.6623623697586964E-3</v>
      </c>
      <c r="H379" s="42">
        <f>_xll.qlCalendarAdvance(Calendar,$H378,B379,"f",FALSE)</f>
        <v>42801</v>
      </c>
      <c r="I379" s="180">
        <f>_xll.qlInterestRateIndexValueDate(Index1M,$H379)</f>
        <v>42803</v>
      </c>
      <c r="J379" s="185">
        <f>IFERROR(_xll.qlIndexFixing(Index1M,$H379,TRUE,_xll.ohTrigger(RecalcTrigger,Trigger1M)),NA())</f>
        <v>-1.0803674495805937E-3</v>
      </c>
      <c r="K379" s="44">
        <f>IFERROR(_xll.qlIndexFixing(Index3M,H379,TRUE,_xll.ohTrigger(RecalcTrigger,Trigger3M)),NA())</f>
        <v>-9.851226267949157E-5</v>
      </c>
      <c r="L379" s="44">
        <f>IFERROR(_xll.qlIndexFixing(Index6M,$H379,TRUE,_xll.ohTrigger(RecalcTrigger,Trigger6M)),NA())</f>
        <v>1.0715051941624328E-3</v>
      </c>
      <c r="M379" s="186">
        <f>IFERROR(_xll.qlIndexFixing(Index1Y,$H379,TRUE,_xll.ohTrigger(RecalcTrigger,Trigger1Y)),NA())</f>
        <v>2.8604533115421781E-3</v>
      </c>
      <c r="N379" s="185">
        <f>IFERROR(_xll.qlIndexFixing(ONIndex1M,I379,TRUE,_xll.ohTrigger(RecalcTrigger,Trigger1M)),NA())</f>
        <v>-1.1135263900152736E-3</v>
      </c>
      <c r="O379" s="44">
        <f>IFERROR(_xll.qlIndexFixing(ONIndex3M,I379,TRUE,_xll.ohTrigger(RecalcTrigger,Trigger3M)),NA())</f>
        <v>-2.5834350422915264E-4</v>
      </c>
      <c r="P379" s="44">
        <f>IFERROR(_xll.qlIndexFixing(ONIndex6M,I379,TRUE,_xll.ohTrigger(RecalcTrigger,Trigger6M)),NA())</f>
        <v>7.6777463962507397E-4</v>
      </c>
      <c r="Q379" s="186">
        <f>IFERROR(_xll.qlIndexFixing(ONIndex1Y,I379,TRUE,_xll.ohTrigger(RecalcTrigger,Trigger1Y)),NA())</f>
        <v>2.021098732614135E-3</v>
      </c>
    </row>
    <row r="380" spans="2:17" x14ac:dyDescent="0.2">
      <c r="B380" s="39" t="s">
        <v>17</v>
      </c>
      <c r="D380" s="42">
        <f>_xll.qlCalendarAdvance(Calendar,$D379,B380,"f",FALSE)</f>
        <v>42802</v>
      </c>
      <c r="E380" s="180">
        <f>_xll.qlInterestRateIndexValueDate(IndexON,D380)</f>
        <v>42802</v>
      </c>
      <c r="F380" s="196">
        <f>IFERROR(_xll.qlIndexFixing(IndexON,D380,TRUE,_xll.ohTrigger(RecalcTrigger,TriggerON)),NA())</f>
        <v>-1.6589663088062423E-3</v>
      </c>
      <c r="H380" s="42">
        <f>_xll.qlCalendarAdvance(Calendar,$H379,B380,"f",FALSE)</f>
        <v>42802</v>
      </c>
      <c r="I380" s="180">
        <f>_xll.qlInterestRateIndexValueDate(Index1M,$H380)</f>
        <v>42804</v>
      </c>
      <c r="J380" s="185">
        <f>IFERROR(_xll.qlIndexFixing(Index1M,$H380,TRUE,_xll.ohTrigger(RecalcTrigger,Trigger1M)),NA())</f>
        <v>-1.0789408095434802E-3</v>
      </c>
      <c r="K380" s="44">
        <f>IFERROR(_xll.qlIndexFixing(Index3M,H380,TRUE,_xll.ohTrigger(RecalcTrigger,Trigger3M)),NA())</f>
        <v>-9.062061554813835E-5</v>
      </c>
      <c r="L380" s="44">
        <f>IFERROR(_xll.qlIndexFixing(Index6M,$H380,TRUE,_xll.ohTrigger(RecalcTrigger,Trigger6M)),NA())</f>
        <v>1.0733063137004341E-3</v>
      </c>
      <c r="M380" s="186">
        <f>IFERROR(_xll.qlIndexFixing(Index1Y,$H380,TRUE,_xll.ohTrigger(RecalcTrigger,Trigger1Y)),NA())</f>
        <v>2.8725545025276491E-3</v>
      </c>
      <c r="N380" s="185">
        <f>IFERROR(_xll.qlIndexFixing(ONIndex1M,I380,TRUE,_xll.ohTrigger(RecalcTrigger,Trigger1M)),NA())</f>
        <v>-1.1107141691191202E-3</v>
      </c>
      <c r="O380" s="44">
        <f>IFERROR(_xll.qlIndexFixing(ONIndex3M,I380,TRUE,_xll.ohTrigger(RecalcTrigger,Trigger3M)),NA())</f>
        <v>-2.5486316581169177E-4</v>
      </c>
      <c r="P380" s="44">
        <f>IFERROR(_xll.qlIndexFixing(ONIndex6M,I380,TRUE,_xll.ohTrigger(RecalcTrigger,Trigger6M)),NA())</f>
        <v>7.7484834268837233E-4</v>
      </c>
      <c r="Q380" s="186">
        <f>IFERROR(_xll.qlIndexFixing(ONIndex1Y,I380,TRUE,_xll.ohTrigger(RecalcTrigger,Trigger1Y)),NA())</f>
        <v>2.0257808056634019E-3</v>
      </c>
    </row>
    <row r="381" spans="2:17" x14ac:dyDescent="0.2">
      <c r="B381" s="39" t="s">
        <v>17</v>
      </c>
      <c r="D381" s="42">
        <f>_xll.qlCalendarAdvance(Calendar,$D380,B381,"f",FALSE)</f>
        <v>42803</v>
      </c>
      <c r="E381" s="180">
        <f>_xll.qlInterestRateIndexValueDate(IndexON,D381)</f>
        <v>42803</v>
      </c>
      <c r="F381" s="196">
        <f>IFERROR(_xll.qlIndexFixing(IndexON,D381,TRUE,_xll.ohTrigger(RecalcTrigger,TriggerON)),NA())</f>
        <v>-1.6555687395802821E-3</v>
      </c>
      <c r="H381" s="42">
        <f>_xll.qlCalendarAdvance(Calendar,$H380,B381,"f",FALSE)</f>
        <v>42803</v>
      </c>
      <c r="I381" s="180">
        <f>_xll.qlInterestRateIndexValueDate(Index1M,$H381)</f>
        <v>42807</v>
      </c>
      <c r="J381" s="185">
        <f>IFERROR(_xll.qlIndexFixing(Index1M,$H381,TRUE,_xll.ohTrigger(RecalcTrigger,Trigger1M)),NA())</f>
        <v>-1.0702180936558278E-3</v>
      </c>
      <c r="K381" s="44">
        <f>IFERROR(_xll.qlIndexFixing(Index3M,H381,TRUE,_xll.ohTrigger(RecalcTrigger,Trigger3M)),NA())</f>
        <v>-8.2866279314072159E-5</v>
      </c>
      <c r="L381" s="44">
        <f>IFERROR(_xll.qlIndexFixing(Index6M,$H381,TRUE,_xll.ohTrigger(RecalcTrigger,Trigger6M)),NA())</f>
        <v>1.0831352178325186E-3</v>
      </c>
      <c r="M381" s="186">
        <f>IFERROR(_xll.qlIndexFixing(Index1Y,$H381,TRUE,_xll.ohTrigger(RecalcTrigger,Trigger1Y)),NA())</f>
        <v>2.8828635583500366E-3</v>
      </c>
      <c r="N381" s="185">
        <f>IFERROR(_xll.qlIndexFixing(ONIndex1M,I381,TRUE,_xll.ohTrigger(RecalcTrigger,Trigger1M)),NA())</f>
        <v>-1.1078942704845218E-3</v>
      </c>
      <c r="O381" s="44">
        <f>IFERROR(_xll.qlIndexFixing(ONIndex3M,I381,TRUE,_xll.ohTrigger(RecalcTrigger,Trigger3M)),NA())</f>
        <v>-2.5134415077232575E-4</v>
      </c>
      <c r="P381" s="44">
        <f>IFERROR(_xll.qlIndexFixing(ONIndex6M,I381,TRUE,_xll.ohTrigger(RecalcTrigger,Trigger6M)),NA())</f>
        <v>7.8176317179767807E-4</v>
      </c>
      <c r="Q381" s="186">
        <f>IFERROR(_xll.qlIndexFixing(ONIndex1Y,I381,TRUE,_xll.ohTrigger(RecalcTrigger,Trigger1Y)),NA())</f>
        <v>2.0307230677030219E-3</v>
      </c>
    </row>
    <row r="382" spans="2:17" x14ac:dyDescent="0.2">
      <c r="B382" s="39" t="s">
        <v>17</v>
      </c>
      <c r="D382" s="42">
        <f>_xll.qlCalendarAdvance(Calendar,$D381,B382,"f",FALSE)</f>
        <v>42804</v>
      </c>
      <c r="E382" s="180">
        <f>_xll.qlInterestRateIndexValueDate(IndexON,D382)</f>
        <v>42804</v>
      </c>
      <c r="F382" s="196">
        <f>IFERROR(_xll.qlIndexFixing(IndexON,D382,TRUE,_xll.ohTrigger(RecalcTrigger,TriggerON)),NA())</f>
        <v>-1.6487616641835956E-3</v>
      </c>
      <c r="H382" s="42">
        <f>_xll.qlCalendarAdvance(Calendar,$H381,B382,"f",FALSE)</f>
        <v>42804</v>
      </c>
      <c r="I382" s="180">
        <f>_xll.qlInterestRateIndexValueDate(Index1M,$H382)</f>
        <v>42808</v>
      </c>
      <c r="J382" s="185">
        <f>IFERROR(_xll.qlIndexFixing(Index1M,$H382,TRUE,_xll.ohTrigger(RecalcTrigger,Trigger1M)),NA())</f>
        <v>-1.0613466795976428E-3</v>
      </c>
      <c r="K382" s="44">
        <f>IFERROR(_xll.qlIndexFixing(Index3M,H382,TRUE,_xll.ohTrigger(RecalcTrigger,Trigger3M)),NA())</f>
        <v>-7.8936407350137187E-5</v>
      </c>
      <c r="L382" s="44">
        <f>IFERROR(_xll.qlIndexFixing(Index6M,$H382,TRUE,_xll.ohTrigger(RecalcTrigger,Trigger6M)),NA())</f>
        <v>1.0871642022373168E-3</v>
      </c>
      <c r="M382" s="186">
        <f>IFERROR(_xll.qlIndexFixing(Index1Y,$H382,TRUE,_xll.ohTrigger(RecalcTrigger,Trigger1Y)),NA())</f>
        <v>2.8884905702285146E-3</v>
      </c>
      <c r="N382" s="185">
        <f>IFERROR(_xll.qlIndexFixing(ONIndex1M,I382,TRUE,_xll.ohTrigger(RecalcTrigger,Trigger1M)),NA())</f>
        <v>-1.1050667293632799E-3</v>
      </c>
      <c r="O382" s="44">
        <f>IFERROR(_xll.qlIndexFixing(ONIndex3M,I382,TRUE,_xll.ohTrigger(RecalcTrigger,Trigger3M)),NA())</f>
        <v>-2.4778628477051257E-4</v>
      </c>
      <c r="P382" s="44">
        <f>IFERROR(_xll.qlIndexFixing(ONIndex6M,I382,TRUE,_xll.ohTrigger(RecalcTrigger,Trigger6M)),NA())</f>
        <v>7.8851912703292726E-4</v>
      </c>
      <c r="Q382" s="186">
        <f>IFERROR(_xll.qlIndexFixing(ONIndex1Y,I382,TRUE,_xll.ohTrigger(RecalcTrigger,Trigger1Y)),NA())</f>
        <v>2.0359273192926963E-3</v>
      </c>
    </row>
    <row r="383" spans="2:17" x14ac:dyDescent="0.2">
      <c r="B383" s="39" t="s">
        <v>17</v>
      </c>
      <c r="D383" s="42">
        <f>_xll.qlCalendarAdvance(Calendar,$D382,B383,"f",FALSE)</f>
        <v>42807</v>
      </c>
      <c r="E383" s="180">
        <f>_xll.qlInterestRateIndexValueDate(IndexON,D383)</f>
        <v>42807</v>
      </c>
      <c r="F383" s="196">
        <f>IFERROR(_xll.qlIndexFixing(IndexON,D383,TRUE,_xll.ohTrigger(RecalcTrigger,TriggerON)),NA())</f>
        <v>-1.6419659463684511E-3</v>
      </c>
      <c r="H383" s="42">
        <f>_xll.qlCalendarAdvance(Calendar,$H382,B383,"f",FALSE)</f>
        <v>42807</v>
      </c>
      <c r="I383" s="180">
        <f>_xll.qlInterestRateIndexValueDate(Index1M,$H383)</f>
        <v>42809</v>
      </c>
      <c r="J383" s="185">
        <f>IFERROR(_xll.qlIndexFixing(Index1M,$H383,TRUE,_xll.ohTrigger(RecalcTrigger,Trigger1M)),NA())</f>
        <v>-1.0598979647335374E-3</v>
      </c>
      <c r="K383" s="44">
        <f>IFERROR(_xll.qlIndexFixing(Index3M,H383,TRUE,_xll.ohTrigger(RecalcTrigger,Trigger3M)),NA())</f>
        <v>-7.4999996832156185E-5</v>
      </c>
      <c r="L383" s="44">
        <f>IFERROR(_xll.qlIndexFixing(Index6M,$H383,TRUE,_xll.ohTrigger(RecalcTrigger,Trigger6M)),NA())</f>
        <v>1.0911955211008282E-3</v>
      </c>
      <c r="M383" s="186">
        <f>IFERROR(_xll.qlIndexFixing(Index1Y,$H383,TRUE,_xll.ohTrigger(RecalcTrigger,Trigger1Y)),NA())</f>
        <v>2.8941259737279798E-3</v>
      </c>
      <c r="N383" s="185">
        <f>IFERROR(_xll.qlIndexFixing(ONIndex1M,I383,TRUE,_xll.ohTrigger(RecalcTrigger,Trigger1M)),NA())</f>
        <v>-1.0993829929484278E-3</v>
      </c>
      <c r="O383" s="44">
        <f>IFERROR(_xll.qlIndexFixing(ONIndex3M,I383,TRUE,_xll.ohTrigger(RecalcTrigger,Trigger3M)),NA())</f>
        <v>-2.4054001490636523E-4</v>
      </c>
      <c r="P383" s="44">
        <f>IFERROR(_xll.qlIndexFixing(ONIndex6M,I383,TRUE,_xll.ohTrigger(RecalcTrigger,Trigger6M)),NA())</f>
        <v>8.0150324214933732E-4</v>
      </c>
      <c r="Q383" s="186">
        <f>IFERROR(_xll.qlIndexFixing(ONIndex1Y,I383,TRUE,_xll.ohTrigger(RecalcTrigger,Trigger1Y)),NA())</f>
        <v>2.0472297648588267E-3</v>
      </c>
    </row>
    <row r="384" spans="2:17" x14ac:dyDescent="0.2">
      <c r="B384" s="39" t="s">
        <v>17</v>
      </c>
      <c r="D384" s="42">
        <f>_xll.qlCalendarAdvance(Calendar,$D383,B384,"f",FALSE)</f>
        <v>42808</v>
      </c>
      <c r="E384" s="180">
        <f>_xll.qlInterestRateIndexValueDate(IndexON,D384)</f>
        <v>42808</v>
      </c>
      <c r="F384" s="196">
        <f>IFERROR(_xll.qlIndexFixing(IndexON,D384,TRUE,_xll.ohTrigger(RecalcTrigger,TriggerON)),NA())</f>
        <v>-1.6385627601156472E-3</v>
      </c>
      <c r="H384" s="42">
        <f>_xll.qlCalendarAdvance(Calendar,$H383,B384,"f",FALSE)</f>
        <v>42808</v>
      </c>
      <c r="I384" s="180">
        <f>_xll.qlInterestRateIndexValueDate(Index1M,$H384)</f>
        <v>42810</v>
      </c>
      <c r="J384" s="185">
        <f>IFERROR(_xll.qlIndexFixing(Index1M,$H384,TRUE,_xll.ohTrigger(RecalcTrigger,Trigger1M)),NA())</f>
        <v>-1.0584467885778957E-3</v>
      </c>
      <c r="K384" s="44">
        <f>IFERROR(_xll.qlIndexFixing(Index3M,H384,TRUE,_xll.ohTrigger(RecalcTrigger,Trigger3M)),NA())</f>
        <v>-7.1057453960854389E-5</v>
      </c>
      <c r="L384" s="44">
        <f>IFERROR(_xll.qlIndexFixing(Index6M,$H384,TRUE,_xll.ohTrigger(RecalcTrigger,Trigger6M)),NA())</f>
        <v>1.0999568936465747E-3</v>
      </c>
      <c r="M384" s="186">
        <f>IFERROR(_xll.qlIndexFixing(Index1Y,$H384,TRUE,_xll.ohTrigger(RecalcTrigger,Trigger1Y)),NA())</f>
        <v>2.8997690657882468E-3</v>
      </c>
      <c r="N384" s="185">
        <f>IFERROR(_xll.qlIndexFixing(ONIndex1M,I384,TRUE,_xll.ohTrigger(RecalcTrigger,Trigger1M)),NA())</f>
        <v>-1.0936808517625352E-3</v>
      </c>
      <c r="O384" s="44">
        <f>IFERROR(_xll.qlIndexFixing(ONIndex3M,I384,TRUE,_xll.ohTrigger(RecalcTrigger,Trigger3M)),NA())</f>
        <v>-2.3316281661411864E-4</v>
      </c>
      <c r="P384" s="44">
        <f>IFERROR(_xll.qlIndexFixing(ONIndex6M,I384,TRUE,_xll.ohTrigger(RecalcTrigger,Trigger6M)),NA())</f>
        <v>8.1395420851393396E-4</v>
      </c>
      <c r="Q384" s="186">
        <f>IFERROR(_xll.qlIndexFixing(ONIndex1Y,I384,TRUE,_xll.ohTrigger(RecalcTrigger,Trigger1Y)),NA())</f>
        <v>2.0594002293883307E-3</v>
      </c>
    </row>
    <row r="385" spans="2:17" x14ac:dyDescent="0.2">
      <c r="B385" s="39" t="s">
        <v>17</v>
      </c>
      <c r="D385" s="42">
        <f>_xll.qlCalendarAdvance(Calendar,$D384,B385,"f",FALSE)</f>
        <v>42809</v>
      </c>
      <c r="E385" s="180">
        <f>_xll.qlInterestRateIndexValueDate(IndexON,D385)</f>
        <v>42809</v>
      </c>
      <c r="F385" s="196">
        <f>IFERROR(_xll.qlIndexFixing(IndexON,D385,TRUE,_xll.ohTrigger(RecalcTrigger,TriggerON)),NA())</f>
        <v>-1.6351588350538293E-3</v>
      </c>
      <c r="H385" s="42">
        <f>_xll.qlCalendarAdvance(Calendar,$H384,B385,"f",FALSE)</f>
        <v>42809</v>
      </c>
      <c r="I385" s="180">
        <f>_xll.qlInterestRateIndexValueDate(Index1M,$H385)</f>
        <v>42811</v>
      </c>
      <c r="J385" s="185">
        <f>IFERROR(_xll.qlIndexFixing(Index1M,$H385,TRUE,_xll.ohTrigger(RecalcTrigger,Trigger1M)),NA())</f>
        <v>-1.0569931600054594E-3</v>
      </c>
      <c r="K385" s="44">
        <f>IFERROR(_xll.qlIndexFixing(Index3M,H385,TRUE,_xll.ohTrigger(RecalcTrigger,Trigger3M)),NA())</f>
        <v>-6.3094187275642926E-5</v>
      </c>
      <c r="L385" s="44">
        <f>IFERROR(_xll.qlIndexFixing(Index6M,$H385,TRUE,_xll.ohTrigger(RecalcTrigger,Trigger6M)),NA())</f>
        <v>1.1016379280821074E-3</v>
      </c>
      <c r="M385" s="186">
        <f>IFERROR(_xll.qlIndexFixing(Index1Y,$H385,TRUE,_xll.ohTrigger(RecalcTrigger,Trigger1Y)),NA())</f>
        <v>2.9120157104339842E-3</v>
      </c>
      <c r="N385" s="185">
        <f>IFERROR(_xll.qlIndexFixing(ONIndex1M,I385,TRUE,_xll.ohTrigger(RecalcTrigger,Trigger1M)),NA())</f>
        <v>-1.0908156313815809E-3</v>
      </c>
      <c r="O385" s="44">
        <f>IFERROR(_xll.qlIndexFixing(ONIndex3M,I385,TRUE,_xll.ohTrigger(RecalcTrigger,Trigger3M)),NA())</f>
        <v>-2.2941359540062933E-4</v>
      </c>
      <c r="P385" s="44">
        <f>IFERROR(_xll.qlIndexFixing(ONIndex6M,I385,TRUE,_xll.ohTrigger(RecalcTrigger,Trigger6M)),NA())</f>
        <v>8.199157939792201E-4</v>
      </c>
      <c r="Q385" s="186">
        <f>IFERROR(_xll.qlIndexFixing(ONIndex1Y,I385,TRUE,_xll.ohTrigger(RecalcTrigger,Trigger1Y)),NA())</f>
        <v>2.0659414351253957E-3</v>
      </c>
    </row>
    <row r="386" spans="2:17" x14ac:dyDescent="0.2">
      <c r="B386" s="39" t="s">
        <v>17</v>
      </c>
      <c r="D386" s="42">
        <f>_xll.qlCalendarAdvance(Calendar,$D385,B386,"f",FALSE)</f>
        <v>42810</v>
      </c>
      <c r="E386" s="180">
        <f>_xll.qlInterestRateIndexValueDate(IndexON,D386)</f>
        <v>42810</v>
      </c>
      <c r="F386" s="196">
        <f>IFERROR(_xll.qlIndexFixing(IndexON,D386,TRUE,_xll.ohTrigger(RecalcTrigger,TriggerON)),NA())</f>
        <v>-1.6317542997201784E-3</v>
      </c>
      <c r="H386" s="42">
        <f>_xll.qlCalendarAdvance(Calendar,$H385,B386,"f",FALSE)</f>
        <v>42810</v>
      </c>
      <c r="I386" s="180">
        <f>_xll.qlInterestRateIndexValueDate(Index1M,$H386)</f>
        <v>42814</v>
      </c>
      <c r="J386" s="185">
        <f>IFERROR(_xll.qlIndexFixing(Index1M,$H386,TRUE,_xll.ohTrigger(RecalcTrigger,Trigger1M)),NA())</f>
        <v>-1.049615412550159E-3</v>
      </c>
      <c r="K386" s="44">
        <f>IFERROR(_xll.qlIndexFixing(Index3M,H386,TRUE,_xll.ohTrigger(RecalcTrigger,Trigger3M)),NA())</f>
        <v>-5.5233778572165626E-5</v>
      </c>
      <c r="L386" s="44">
        <f>IFERROR(_xll.qlIndexFixing(Index6M,$H386,TRUE,_xll.ohTrigger(RecalcTrigger,Trigger6M)),NA())</f>
        <v>1.1113797323445225E-3</v>
      </c>
      <c r="M386" s="186">
        <f>IFERROR(_xll.qlIndexFixing(Index1Y,$H386,TRUE,_xll.ohTrigger(RecalcTrigger,Trigger1Y)),NA())</f>
        <v>2.9224040817197468E-3</v>
      </c>
      <c r="N386" s="185">
        <f>IFERROR(_xll.qlIndexFixing(ONIndex1M,I386,TRUE,_xll.ohTrigger(RecalcTrigger,Trigger1M)),NA())</f>
        <v>-1.0879429816634811E-3</v>
      </c>
      <c r="O386" s="44">
        <f>IFERROR(_xll.qlIndexFixing(ONIndex3M,I386,TRUE,_xll.ohTrigger(RecalcTrigger,Trigger3M)),NA())</f>
        <v>-2.2565215456182841E-4</v>
      </c>
      <c r="P386" s="44">
        <f>IFERROR(_xll.qlIndexFixing(ONIndex6M,I386,TRUE,_xll.ohTrigger(RecalcTrigger,Trigger6M)),NA())</f>
        <v>8.2571850549051362E-4</v>
      </c>
      <c r="Q386" s="186">
        <f>IFERROR(_xll.qlIndexFixing(ONIndex1Y,I386,TRUE,_xll.ohTrigger(RecalcTrigger,Trigger1Y)),NA())</f>
        <v>2.0727554330512987E-3</v>
      </c>
    </row>
    <row r="387" spans="2:17" x14ac:dyDescent="0.2">
      <c r="B387" s="39" t="s">
        <v>17</v>
      </c>
      <c r="D387" s="42">
        <f>_xll.qlCalendarAdvance(Calendar,$D386,B387,"f",FALSE)</f>
        <v>42811</v>
      </c>
      <c r="E387" s="180">
        <f>_xll.qlInterestRateIndexValueDate(IndexON,D387)</f>
        <v>42811</v>
      </c>
      <c r="F387" s="196">
        <f>IFERROR(_xll.qlIndexFixing(IndexON,D387,TRUE,_xll.ohTrigger(RecalcTrigger,TriggerON)),NA())</f>
        <v>-1.6249365005283067E-3</v>
      </c>
      <c r="H387" s="42">
        <f>_xll.qlCalendarAdvance(Calendar,$H386,B387,"f",FALSE)</f>
        <v>42811</v>
      </c>
      <c r="I387" s="180">
        <f>_xll.qlInterestRateIndexValueDate(Index1M,$H387)</f>
        <v>42815</v>
      </c>
      <c r="J387" s="185">
        <f>IFERROR(_xll.qlIndexFixing(Index1M,$H387,TRUE,_xll.ohTrigger(RecalcTrigger,Trigger1M)),NA())</f>
        <v>-1.0466441583294318E-3</v>
      </c>
      <c r="K387" s="44">
        <f>IFERROR(_xll.qlIndexFixing(Index3M,H387,TRUE,_xll.ohTrigger(RecalcTrigger,Trigger3M)),NA())</f>
        <v>-5.1266449439125104E-5</v>
      </c>
      <c r="L387" s="44">
        <f>IFERROR(_xll.qlIndexFixing(Index6M,$H387,TRUE,_xll.ohTrigger(RecalcTrigger,Trigger6M)),NA())</f>
        <v>1.1154206179628137E-3</v>
      </c>
      <c r="M387" s="186">
        <f>IFERROR(_xll.qlIndexFixing(Index1Y,$H387,TRUE,_xll.ohTrigger(RecalcTrigger,Trigger1Y)),NA())</f>
        <v>2.9280748939634229E-3</v>
      </c>
      <c r="N387" s="185">
        <f>IFERROR(_xll.qlIndexFixing(ONIndex1M,I387,TRUE,_xll.ohTrigger(RecalcTrigger,Trigger1M)),NA())</f>
        <v>-1.0850629381398136E-3</v>
      </c>
      <c r="O387" s="44">
        <f>IFERROR(_xll.qlIndexFixing(ONIndex3M,I387,TRUE,_xll.ohTrigger(RecalcTrigger,Trigger3M)),NA())</f>
        <v>-2.2188406220369217E-4</v>
      </c>
      <c r="P387" s="44">
        <f>IFERROR(_xll.qlIndexFixing(ONIndex6M,I387,TRUE,_xll.ohTrigger(RecalcTrigger,Trigger6M)),NA())</f>
        <v>8.3136234296787848E-4</v>
      </c>
      <c r="Q387" s="186">
        <f>IFERROR(_xll.qlIndexFixing(ONIndex1Y,I387,TRUE,_xll.ohTrigger(RecalcTrigger,Trigger1Y)),NA())</f>
        <v>2.079844023725741E-3</v>
      </c>
    </row>
    <row r="388" spans="2:17" x14ac:dyDescent="0.2">
      <c r="B388" s="39" t="s">
        <v>17</v>
      </c>
      <c r="D388" s="42">
        <f>_xll.qlCalendarAdvance(Calendar,$D387,B388,"f",FALSE)</f>
        <v>42814</v>
      </c>
      <c r="E388" s="180">
        <f>_xll.qlInterestRateIndexValueDate(IndexON,D388)</f>
        <v>42814</v>
      </c>
      <c r="F388" s="196">
        <f>IFERROR(_xll.qlIndexFixing(IndexON,D388,TRUE,_xll.ohTrigger(RecalcTrigger,TriggerON)),NA())</f>
        <v>-1.6181326178976718E-3</v>
      </c>
      <c r="H388" s="42">
        <f>_xll.qlCalendarAdvance(Calendar,$H387,B388,"f",FALSE)</f>
        <v>42814</v>
      </c>
      <c r="I388" s="180">
        <f>_xll.qlInterestRateIndexValueDate(Index1M,$H388)</f>
        <v>42816</v>
      </c>
      <c r="J388" s="185">
        <f>IFERROR(_xll.qlIndexFixing(Index1M,$H388,TRUE,_xll.ohTrigger(RecalcTrigger,Trigger1M)),NA())</f>
        <v>-1.0406415843614268E-3</v>
      </c>
      <c r="K388" s="44">
        <f>IFERROR(_xll.qlIndexFixing(Index3M,H388,TRUE,_xll.ohTrigger(RecalcTrigger,Trigger3M)),NA())</f>
        <v>-4.729529114214214E-5</v>
      </c>
      <c r="L388" s="44">
        <f>IFERROR(_xll.qlIndexFixing(Index6M,$H388,TRUE,_xll.ohTrigger(RecalcTrigger,Trigger6M)),NA())</f>
        <v>1.1194623580237084E-3</v>
      </c>
      <c r="M388" s="186">
        <f>IFERROR(_xll.qlIndexFixing(Index1Y,$H388,TRUE,_xll.ohTrigger(RecalcTrigger,Trigger1Y)),NA())</f>
        <v>2.933749070373031E-3</v>
      </c>
      <c r="N388" s="185">
        <f>IFERROR(_xll.qlIndexFixing(ONIndex1M,I388,TRUE,_xll.ohTrigger(RecalcTrigger,Trigger1M)),NA())</f>
        <v>-1.07927514662709E-3</v>
      </c>
      <c r="O388" s="44">
        <f>IFERROR(_xll.qlIndexFixing(ONIndex3M,I388,TRUE,_xll.ohTrigger(RecalcTrigger,Trigger3M)),NA())</f>
        <v>-2.1432592029135833E-4</v>
      </c>
      <c r="P388" s="44">
        <f>IFERROR(_xll.qlIndexFixing(ONIndex6M,I388,TRUE,_xll.ohTrigger(RecalcTrigger,Trigger6M)),NA())</f>
        <v>8.4205108635160286E-4</v>
      </c>
      <c r="Q388" s="186">
        <f>IFERROR(_xll.qlIndexFixing(ONIndex1Y,I388,TRUE,_xll.ohTrigger(RecalcTrigger,Trigger1Y)),NA())</f>
        <v>2.094196321396069E-3</v>
      </c>
    </row>
    <row r="389" spans="2:17" x14ac:dyDescent="0.2">
      <c r="B389" s="39" t="s">
        <v>17</v>
      </c>
      <c r="D389" s="42">
        <f>_xll.qlCalendarAdvance(Calendar,$D388,B389,"f",FALSE)</f>
        <v>42815</v>
      </c>
      <c r="E389" s="180">
        <f>_xll.qlInterestRateIndexValueDate(IndexON,D389)</f>
        <v>42815</v>
      </c>
      <c r="F389" s="196">
        <f>IFERROR(_xll.qlIndexFixing(IndexON,D389,TRUE,_xll.ohTrigger(RecalcTrigger,TriggerON)),NA())</f>
        <v>-1.614726953707013E-3</v>
      </c>
      <c r="H389" s="42">
        <f>_xll.qlCalendarAdvance(Calendar,$H388,B389,"f",FALSE)</f>
        <v>42815</v>
      </c>
      <c r="I389" s="180">
        <f>_xll.qlInterestRateIndexValueDate(Index1M,$H389)</f>
        <v>42817</v>
      </c>
      <c r="J389" s="185">
        <f>IFERROR(_xll.qlIndexFixing(Index1M,$H389,TRUE,_xll.ohTrigger(RecalcTrigger,Trigger1M)),NA())</f>
        <v>-1.0391665561236552E-3</v>
      </c>
      <c r="K389" s="44">
        <f>IFERROR(_xll.qlIndexFixing(Index3M,H389,TRUE,_xll.ohTrigger(RecalcTrigger,Trigger3M)),NA())</f>
        <v>-4.3320404630900121E-5</v>
      </c>
      <c r="L389" s="44">
        <f>IFERROR(_xll.qlIndexFixing(Index6M,$H389,TRUE,_xll.ohTrigger(RecalcTrigger,Trigger6M)),NA())</f>
        <v>1.1283970165093346E-3</v>
      </c>
      <c r="M389" s="186">
        <f>IFERROR(_xll.qlIndexFixing(Index1Y,$H389,TRUE,_xll.ohTrigger(RecalcTrigger,Trigger1Y)),NA())</f>
        <v>2.9394258725417561E-3</v>
      </c>
      <c r="N389" s="185">
        <f>IFERROR(_xll.qlIndexFixing(ONIndex1M,I389,TRUE,_xll.ohTrigger(RecalcTrigger,Trigger1M)),NA())</f>
        <v>-1.0734695351022339E-3</v>
      </c>
      <c r="O389" s="44">
        <f>IFERROR(_xll.qlIndexFixing(ONIndex3M,I389,TRUE,_xll.ohTrigger(RecalcTrigger,Trigger3M)),NA())</f>
        <v>-2.067465462829432E-4</v>
      </c>
      <c r="P389" s="44">
        <f>IFERROR(_xll.qlIndexFixing(ONIndex6M,I389,TRUE,_xll.ohTrigger(RecalcTrigger,Trigger6M)),NA())</f>
        <v>8.5205574364088932E-4</v>
      </c>
      <c r="Q389" s="186">
        <f>IFERROR(_xll.qlIndexFixing(ONIndex1Y,I389,TRUE,_xll.ohTrigger(RecalcTrigger,Trigger1Y)),NA())</f>
        <v>2.1078403729646311E-3</v>
      </c>
    </row>
    <row r="390" spans="2:17" x14ac:dyDescent="0.2">
      <c r="B390" s="39" t="s">
        <v>17</v>
      </c>
      <c r="D390" s="42">
        <f>_xll.qlCalendarAdvance(Calendar,$D389,B390,"f",FALSE)</f>
        <v>42816</v>
      </c>
      <c r="E390" s="180">
        <f>_xll.qlInterestRateIndexValueDate(IndexON,D390)</f>
        <v>42816</v>
      </c>
      <c r="F390" s="196">
        <f>IFERROR(_xll.qlIndexFixing(IndexON,D390,TRUE,_xll.ohTrigger(RecalcTrigger,TriggerON)),NA())</f>
        <v>-1.6113214484692051E-3</v>
      </c>
      <c r="H390" s="42">
        <f>_xll.qlCalendarAdvance(Calendar,$H389,B390,"f",FALSE)</f>
        <v>42816</v>
      </c>
      <c r="I390" s="180">
        <f>_xll.qlInterestRateIndexValueDate(Index1M,$H390)</f>
        <v>42818</v>
      </c>
      <c r="J390" s="185">
        <f>IFERROR(_xll.qlIndexFixing(Index1M,$H390,TRUE,_xll.ohTrigger(RecalcTrigger,Trigger1M)),NA())</f>
        <v>-1.0376891553335213E-3</v>
      </c>
      <c r="K390" s="44">
        <f>IFERROR(_xll.qlIndexFixing(Index3M,H390,TRUE,_xll.ohTrigger(RecalcTrigger,Trigger3M)),NA())</f>
        <v>-3.5306619264803462E-5</v>
      </c>
      <c r="L390" s="44">
        <f>IFERROR(_xll.qlIndexFixing(Index6M,$H390,TRUE,_xll.ohTrigger(RecalcTrigger,Trigger6M)),NA())</f>
        <v>1.1299999997852023E-3</v>
      </c>
      <c r="M390" s="186">
        <f>IFERROR(_xll.qlIndexFixing(Index1Y,$H390,TRUE,_xll.ohTrigger(RecalcTrigger,Trigger1Y)),NA())</f>
        <v>2.9517825031145891E-3</v>
      </c>
      <c r="N390" s="185">
        <f>IFERROR(_xll.qlIndexFixing(ONIndex1M,I390,TRUE,_xll.ohTrigger(RecalcTrigger,Trigger1M)),NA())</f>
        <v>-1.0705530547250319E-3</v>
      </c>
      <c r="O390" s="44">
        <f>IFERROR(_xll.qlIndexFixing(ONIndex3M,I390,TRUE,_xll.ohTrigger(RecalcTrigger,Trigger3M)),NA())</f>
        <v>-2.0294622286698427E-4</v>
      </c>
      <c r="P390" s="44">
        <f>IFERROR(_xll.qlIndexFixing(ONIndex6M,I390,TRUE,_xll.ohTrigger(RecalcTrigger,Trigger6M)),NA())</f>
        <v>8.5671502132456112E-4</v>
      </c>
      <c r="Q390" s="186">
        <f>IFERROR(_xll.qlIndexFixing(ONIndex1Y,I390,TRUE,_xll.ohTrigger(RecalcTrigger,Trigger1Y)),NA())</f>
        <v>2.1142798300921584E-3</v>
      </c>
    </row>
    <row r="391" spans="2:17" x14ac:dyDescent="0.2">
      <c r="B391" s="39" t="s">
        <v>17</v>
      </c>
      <c r="D391" s="42">
        <f>_xll.qlCalendarAdvance(Calendar,$D390,B391,"f",FALSE)</f>
        <v>42817</v>
      </c>
      <c r="E391" s="180">
        <f>_xll.qlInterestRateIndexValueDate(IndexON,D391)</f>
        <v>42817</v>
      </c>
      <c r="F391" s="196">
        <f>IFERROR(_xll.qlIndexFixing(IndexON,D391,TRUE,_xll.ohTrigger(RecalcTrigger,TriggerON)),NA())</f>
        <v>-1.6079162303617167E-3</v>
      </c>
      <c r="H391" s="42">
        <f>_xll.qlCalendarAdvance(Calendar,$H390,B391,"f",FALSE)</f>
        <v>42817</v>
      </c>
      <c r="I391" s="180">
        <f>_xll.qlInterestRateIndexValueDate(Index1M,$H391)</f>
        <v>42821</v>
      </c>
      <c r="J391" s="185">
        <f>IFERROR(_xll.qlIndexFixing(Index1M,$H391,TRUE,_xll.ohTrigger(RecalcTrigger,Trigger1M)),NA())</f>
        <v>-1.0286730370815292E-3</v>
      </c>
      <c r="K391" s="44">
        <f>IFERROR(_xll.qlIndexFixing(Index3M,H391,TRUE,_xll.ohTrigger(RecalcTrigger,Trigger3M)),NA())</f>
        <v>-2.738439408885803E-5</v>
      </c>
      <c r="L391" s="44">
        <f>IFERROR(_xll.qlIndexFixing(Index6M,$H391,TRUE,_xll.ohTrigger(RecalcTrigger,Trigger6M)),NA())</f>
        <v>1.13967913277147E-3</v>
      </c>
      <c r="M391" s="186">
        <f>IFERROR(_xll.qlIndexFixing(Index1Y,$H391,TRUE,_xll.ohTrigger(RecalcTrigger,Trigger1Y)),NA())</f>
        <v>2.9621506705583651E-3</v>
      </c>
      <c r="N391" s="185">
        <f>IFERROR(_xll.qlIndexFixing(ONIndex1M,I391,TRUE,_xll.ohTrigger(RecalcTrigger,Trigger1M)),NA())</f>
        <v>-1.067629393411984E-3</v>
      </c>
      <c r="O391" s="44">
        <f>IFERROR(_xll.qlIndexFixing(ONIndex3M,I391,TRUE,_xll.ohTrigger(RecalcTrigger,Trigger3M)),NA())</f>
        <v>-1.9913965868312289E-4</v>
      </c>
      <c r="P391" s="44">
        <f>IFERROR(_xll.qlIndexFixing(ONIndex6M,I391,TRUE,_xll.ohTrigger(RecalcTrigger,Trigger6M)),NA())</f>
        <v>8.6116787748835577E-4</v>
      </c>
      <c r="Q391" s="186">
        <f>IFERROR(_xll.qlIndexFixing(ONIndex1Y,I391,TRUE,_xll.ohTrigger(RecalcTrigger,Trigger1Y)),NA())</f>
        <v>2.1204832547461194E-3</v>
      </c>
    </row>
    <row r="392" spans="2:17" x14ac:dyDescent="0.2">
      <c r="B392" s="39" t="s">
        <v>17</v>
      </c>
      <c r="D392" s="42">
        <f>_xll.qlCalendarAdvance(Calendar,$D391,B392,"f",FALSE)</f>
        <v>42818</v>
      </c>
      <c r="E392" s="180">
        <f>_xll.qlInterestRateIndexValueDate(IndexON,D392)</f>
        <v>42818</v>
      </c>
      <c r="F392" s="196">
        <f>IFERROR(_xll.qlIndexFixing(IndexON,D392,TRUE,_xll.ohTrigger(RecalcTrigger,TriggerON)),NA())</f>
        <v>-1.6011138746296893E-3</v>
      </c>
      <c r="H392" s="42">
        <f>_xll.qlCalendarAdvance(Calendar,$H391,B392,"f",FALSE)</f>
        <v>42818</v>
      </c>
      <c r="I392" s="180">
        <f>_xll.qlInterestRateIndexValueDate(Index1M,$H392)</f>
        <v>42822</v>
      </c>
      <c r="J392" s="185">
        <f>IFERROR(_xll.qlIndexFixing(Index1M,$H392,TRUE,_xll.ohTrigger(RecalcTrigger,Trigger1M)),NA())</f>
        <v>-1.0256542487796147E-3</v>
      </c>
      <c r="K392" s="44">
        <f>IFERROR(_xll.qlIndexFixing(Index3M,H392,TRUE,_xll.ohTrigger(RecalcTrigger,Trigger3M)),NA())</f>
        <v>-2.3391478287815776E-5</v>
      </c>
      <c r="L392" s="44">
        <f>IFERROR(_xll.qlIndexFixing(Index6M,$H392,TRUE,_xll.ohTrigger(RecalcTrigger,Trigger6M)),NA())</f>
        <v>1.1437267035343728E-3</v>
      </c>
      <c r="M392" s="186">
        <f>IFERROR(_xll.qlIndexFixing(Index1Y,$H392,TRUE,_xll.ohTrigger(RecalcTrigger,Trigger1Y)),NA())</f>
        <v>2.9678379771270703E-3</v>
      </c>
      <c r="N392" s="185">
        <f>IFERROR(_xll.qlIndexFixing(ONIndex1M,I392,TRUE,_xll.ohTrigger(RecalcTrigger,Trigger1M)),NA())</f>
        <v>-1.0646985866546999E-3</v>
      </c>
      <c r="O392" s="44">
        <f>IFERROR(_xll.qlIndexFixing(ONIndex3M,I392,TRUE,_xll.ohTrigger(RecalcTrigger,Trigger3M)),NA())</f>
        <v>-1.9532692215662451E-4</v>
      </c>
      <c r="P392" s="44">
        <f>IFERROR(_xll.qlIndexFixing(ONIndex6M,I392,TRUE,_xll.ohTrigger(RecalcTrigger,Trigger6M)),NA())</f>
        <v>8.6541431221220932E-4</v>
      </c>
      <c r="Q392" s="186">
        <f>IFERROR(_xll.qlIndexFixing(ONIndex1Y,I392,TRUE,_xll.ohTrigger(RecalcTrigger,Trigger1Y)),NA())</f>
        <v>2.1264487558791956E-3</v>
      </c>
    </row>
    <row r="393" spans="2:17" x14ac:dyDescent="0.2">
      <c r="B393" s="39" t="s">
        <v>17</v>
      </c>
      <c r="D393" s="42">
        <f>_xll.qlCalendarAdvance(Calendar,$D392,B393,"f",FALSE)</f>
        <v>42821</v>
      </c>
      <c r="E393" s="180">
        <f>_xll.qlInterestRateIndexValueDate(IndexON,D393)</f>
        <v>42821</v>
      </c>
      <c r="F393" s="196">
        <f>IFERROR(_xll.qlIndexFixing(IndexON,D393,TRUE,_xll.ohTrigger(RecalcTrigger,TriggerON)),NA())</f>
        <v>-1.5943568934684293E-3</v>
      </c>
      <c r="H393" s="42">
        <f>_xll.qlCalendarAdvance(Calendar,$H392,B393,"f",FALSE)</f>
        <v>42821</v>
      </c>
      <c r="I393" s="180">
        <f>_xll.qlInterestRateIndexValueDate(Index1M,$H393)</f>
        <v>42823</v>
      </c>
      <c r="J393" s="185">
        <f>IFERROR(_xll.qlIndexFixing(Index1M,$H393,TRUE,_xll.ohTrigger(RecalcTrigger,Trigger1M)),NA())</f>
        <v>-1.0241606675212012E-3</v>
      </c>
      <c r="K393" s="44">
        <f>IFERROR(_xll.qlIndexFixing(Index3M,H393,TRUE,_xll.ohTrigger(RecalcTrigger,Trigger3M)),NA())</f>
        <v>-1.9395077823780582E-5</v>
      </c>
      <c r="L393" s="44">
        <f>IFERROR(_xll.qlIndexFixing(Index6M,$H393,TRUE,_xll.ohTrigger(RecalcTrigger,Trigger6M)),NA())</f>
        <v>1.1477780459155109E-3</v>
      </c>
      <c r="M393" s="186">
        <f>IFERROR(_xll.qlIndexFixing(Index1Y,$H393,TRUE,_xll.ohTrigger(RecalcTrigger,Trigger1Y)),NA())</f>
        <v>2.9735290039269121E-3</v>
      </c>
      <c r="N393" s="185">
        <f>IFERROR(_xll.qlIndexFixing(ONIndex1M,I393,TRUE,_xll.ohTrigger(RecalcTrigger,Trigger1M)),NA())</f>
        <v>-1.0588102186082082E-3</v>
      </c>
      <c r="O393" s="44">
        <f>IFERROR(_xll.qlIndexFixing(ONIndex3M,I393,TRUE,_xll.ohTrigger(RecalcTrigger,Trigger3M)),NA())</f>
        <v>-1.8768111875289151E-4</v>
      </c>
      <c r="P393" s="44">
        <f>IFERROR(_xll.qlIndexFixing(ONIndex6M,I393,TRUE,_xll.ohTrigger(RecalcTrigger,Trigger6M)),NA())</f>
        <v>8.7322122796607005E-4</v>
      </c>
      <c r="Q393" s="186">
        <f>IFERROR(_xll.qlIndexFixing(ONIndex1Y,I393,TRUE,_xll.ohTrigger(RecalcTrigger,Trigger1Y)),NA())</f>
        <v>2.1375899163533774E-3</v>
      </c>
    </row>
    <row r="394" spans="2:17" x14ac:dyDescent="0.2">
      <c r="B394" s="39" t="s">
        <v>17</v>
      </c>
      <c r="D394" s="42">
        <f>_xll.qlCalendarAdvance(Calendar,$D393,B394,"f",FALSE)</f>
        <v>42822</v>
      </c>
      <c r="E394" s="180">
        <f>_xll.qlInterestRateIndexValueDate(IndexON,D394)</f>
        <v>42822</v>
      </c>
      <c r="F394" s="196">
        <f>IFERROR(_xll.qlIndexFixing(IndexON,D394,TRUE,_xll.ohTrigger(RecalcTrigger,TriggerON)),NA())</f>
        <v>-1.5909916436296356E-3</v>
      </c>
      <c r="H394" s="42">
        <f>_xll.qlCalendarAdvance(Calendar,$H393,B394,"f",FALSE)</f>
        <v>42822</v>
      </c>
      <c r="I394" s="180">
        <f>_xll.qlInterestRateIndexValueDate(Index1M,$H394)</f>
        <v>42824</v>
      </c>
      <c r="J394" s="185">
        <f>IFERROR(_xll.qlIndexFixing(Index1M,$H394,TRUE,_xll.ohTrigger(RecalcTrigger,Trigger1M)),NA())</f>
        <v>-1.0226647787913502E-3</v>
      </c>
      <c r="K394" s="44">
        <f>IFERROR(_xll.qlIndexFixing(Index3M,H394,TRUE,_xll.ohTrigger(RecalcTrigger,Trigger3M)),NA())</f>
        <v>-1.5395232705618234E-5</v>
      </c>
      <c r="L394" s="44">
        <f>IFERROR(_xll.qlIndexFixing(Index6M,$H394,TRUE,_xll.ohTrigger(RecalcTrigger,Trigger6M)),NA())</f>
        <v>1.1493414723217096E-3</v>
      </c>
      <c r="M394" s="186">
        <f>IFERROR(_xll.qlIndexFixing(Index1Y,$H394,TRUE,_xll.ohTrigger(RecalcTrigger,Trigger1Y)),NA())</f>
        <v>2.9758550077306047E-3</v>
      </c>
      <c r="N394" s="185">
        <f>IFERROR(_xll.qlIndexFixing(ONIndex1M,I394,TRUE,_xll.ohTrigger(RecalcTrigger,Trigger1M)),NA())</f>
        <v>-1.0529046158147537E-3</v>
      </c>
      <c r="O394" s="44">
        <f>IFERROR(_xll.qlIndexFixing(ONIndex3M,I394,TRUE,_xll.ohTrigger(RecalcTrigger,Trigger3M)),NA())</f>
        <v>-1.8001562096969792E-4</v>
      </c>
      <c r="P394" s="44">
        <f>IFERROR(_xll.qlIndexFixing(ONIndex6M,I394,TRUE,_xll.ohTrigger(RecalcTrigger,Trigger6M)),NA())</f>
        <v>8.8033583582891595E-4</v>
      </c>
      <c r="Q394" s="186">
        <f>IFERROR(_xll.qlIndexFixing(ONIndex1Y,I394,TRUE,_xll.ohTrigger(RecalcTrigger,Trigger1Y)),NA())</f>
        <v>2.1478937026575551E-3</v>
      </c>
    </row>
    <row r="395" spans="2:17" x14ac:dyDescent="0.2">
      <c r="B395" s="39" t="s">
        <v>17</v>
      </c>
      <c r="D395" s="42">
        <f>_xll.qlCalendarAdvance(Calendar,$D394,B395,"f",FALSE)</f>
        <v>42823</v>
      </c>
      <c r="E395" s="180">
        <f>_xll.qlInterestRateIndexValueDate(IndexON,D395)</f>
        <v>42823</v>
      </c>
      <c r="F395" s="196">
        <f>IFERROR(_xll.qlIndexFixing(IndexON,D395,TRUE,_xll.ohTrigger(RecalcTrigger,TriggerON)),NA())</f>
        <v>-1.5876367654144019E-3</v>
      </c>
      <c r="H395" s="42">
        <f>_xll.qlCalendarAdvance(Calendar,$H394,B395,"f",FALSE)</f>
        <v>42823</v>
      </c>
      <c r="I395" s="180">
        <f>_xll.qlInterestRateIndexValueDate(Index1M,$H395)</f>
        <v>42825</v>
      </c>
      <c r="J395" s="185">
        <f>IFERROR(_xll.qlIndexFixing(Index1M,$H395,TRUE,_xll.ohTrigger(RecalcTrigger,Trigger1M)),NA())</f>
        <v>-1.0211665914646886E-3</v>
      </c>
      <c r="K395" s="44">
        <f>IFERROR(_xll.qlIndexFixing(Index3M,H395,TRUE,_xll.ohTrigger(RecalcTrigger,Trigger3M)),NA())</f>
        <v>-1.3417968673299998E-5</v>
      </c>
      <c r="L395" s="44">
        <f>IFERROR(_xll.qlIndexFixing(Index6M,$H395,TRUE,_xll.ohTrigger(RecalcTrigger,Trigger6M)),NA())</f>
        <v>1.1508987449846556E-3</v>
      </c>
      <c r="M395" s="186">
        <f>IFERROR(_xll.qlIndexFixing(Index1Y,$H395,TRUE,_xll.ohTrigger(RecalcTrigger,Trigger1Y)),NA())</f>
        <v>2.9781773783524659E-3</v>
      </c>
      <c r="N395" s="185">
        <f>IFERROR(_xll.qlIndexFixing(ONIndex1M,I395,TRUE,_xll.ohTrigger(RecalcTrigger,Trigger1M)),NA())</f>
        <v>-1.049938614530177E-3</v>
      </c>
      <c r="O395" s="44">
        <f>IFERROR(_xll.qlIndexFixing(ONIndex3M,I395,TRUE,_xll.ohTrigger(RecalcTrigger,Trigger3M)),NA())</f>
        <v>-1.7617304934880451E-4</v>
      </c>
      <c r="P395" s="44">
        <f>IFERROR(_xll.qlIndexFixing(ONIndex6M,I395,TRUE,_xll.ohTrigger(RecalcTrigger,Trigger6M)),NA())</f>
        <v>8.8355016303331979E-4</v>
      </c>
      <c r="Q395" s="186">
        <f>IFERROR(_xll.qlIndexFixing(ONIndex1Y,I395,TRUE,_xll.ohTrigger(RecalcTrigger,Trigger1Y)),NA())</f>
        <v>2.1526412193573208E-3</v>
      </c>
    </row>
    <row r="396" spans="2:17" x14ac:dyDescent="0.2">
      <c r="B396" s="39" t="s">
        <v>17</v>
      </c>
      <c r="D396" s="42">
        <f>_xll.qlCalendarAdvance(Calendar,$D395,B396,"f",FALSE)</f>
        <v>42824</v>
      </c>
      <c r="E396" s="180">
        <f>_xll.qlInterestRateIndexValueDate(IndexON,D396)</f>
        <v>42824</v>
      </c>
      <c r="F396" s="196">
        <f>IFERROR(_xll.qlIndexFixing(IndexON,D396,TRUE,_xll.ohTrigger(RecalcTrigger,TriggerON)),NA())</f>
        <v>-1.5842924529874125E-3</v>
      </c>
      <c r="H396" s="42">
        <f>_xll.qlCalendarAdvance(Calendar,$H395,B396,"f",FALSE)</f>
        <v>42824</v>
      </c>
      <c r="I396" s="180">
        <f>_xll.qlInterestRateIndexValueDate(Index1M,$H396)</f>
        <v>42828</v>
      </c>
      <c r="J396" s="185">
        <f>IFERROR(_xll.qlIndexFixing(Index1M,$H396,TRUE,_xll.ohTrigger(RecalcTrigger,Trigger1M)),NA())</f>
        <v>-1.0089508347466136E-3</v>
      </c>
      <c r="K396" s="44">
        <f>IFERROR(_xll.qlIndexFixing(Index3M,H396,TRUE,_xll.ohTrigger(RecalcTrigger,Trigger3M)),NA())</f>
        <v>-1.3921647250387975E-6</v>
      </c>
      <c r="L396" s="44">
        <f>IFERROR(_xll.qlIndexFixing(Index6M,$H396,TRUE,_xll.ohTrigger(RecalcTrigger,Trigger6M)),NA())</f>
        <v>1.1656106685431853E-3</v>
      </c>
      <c r="M396" s="186">
        <f>IFERROR(_xll.qlIndexFixing(Index1Y,$H396,TRUE,_xll.ohTrigger(RecalcTrigger,Trigger1Y)),NA())</f>
        <v>3.0020631932048281E-3</v>
      </c>
      <c r="N396" s="185">
        <f>IFERROR(_xll.qlIndexFixing(ONIndex1M,I396,TRUE,_xll.ohTrigger(RecalcTrigger,Trigger1M)),NA())</f>
        <v>-1.0469656809508621E-3</v>
      </c>
      <c r="O396" s="44">
        <f>IFERROR(_xll.qlIndexFixing(ONIndex3M,I396,TRUE,_xll.ohTrigger(RecalcTrigger,Trigger3M)),NA())</f>
        <v>-1.7232471605677091E-4</v>
      </c>
      <c r="P396" s="44">
        <f>IFERROR(_xll.qlIndexFixing(ONIndex6M,I396,TRUE,_xll.ohTrigger(RecalcTrigger,Trigger6M)),NA())</f>
        <v>8.8655806863791042E-4</v>
      </c>
      <c r="Q396" s="186">
        <f>IFERROR(_xll.qlIndexFixing(ONIndex1Y,I396,TRUE,_xll.ohTrigger(RecalcTrigger,Trigger1Y)),NA())</f>
        <v>2.157139466012481E-3</v>
      </c>
    </row>
    <row r="397" spans="2:17" x14ac:dyDescent="0.2">
      <c r="B397" s="39" t="s">
        <v>17</v>
      </c>
      <c r="D397" s="42">
        <f>_xll.qlCalendarAdvance(Calendar,$D396,B397,"f",FALSE)</f>
        <v>42825</v>
      </c>
      <c r="E397" s="180">
        <f>_xll.qlInterestRateIndexValueDate(IndexON,D397)</f>
        <v>42825</v>
      </c>
      <c r="F397" s="196">
        <f>IFERROR(_xll.qlIndexFixing(IndexON,D397,TRUE,_xll.ohTrigger(RecalcTrigger,TriggerON)),NA())</f>
        <v>-1.5776331030092905E-3</v>
      </c>
      <c r="H397" s="42">
        <f>_xll.qlCalendarAdvance(Calendar,$H396,B397,"f",FALSE)</f>
        <v>42825</v>
      </c>
      <c r="I397" s="180">
        <f>_xll.qlInterestRateIndexValueDate(Index1M,$H397)</f>
        <v>42829</v>
      </c>
      <c r="J397" s="185">
        <f>IFERROR(_xll.qlIndexFixing(Index1M,$H397,TRUE,_xll.ohTrigger(RecalcTrigger,Trigger1M)),NA())</f>
        <v>-1.0058893659361523E-3</v>
      </c>
      <c r="K397" s="44">
        <f>IFERROR(_xll.qlIndexFixing(Index3M,H397,TRUE,_xll.ohTrigger(RecalcTrigger,Trigger3M)),NA())</f>
        <v>2.6230036472511316E-6</v>
      </c>
      <c r="L397" s="44">
        <f>IFERROR(_xll.qlIndexFixing(Index6M,$H397,TRUE,_xll.ohTrigger(RecalcTrigger,Trigger6M)),NA())</f>
        <v>1.1697020149729193E-3</v>
      </c>
      <c r="M397" s="186">
        <f>IFERROR(_xll.qlIndexFixing(Index1Y,$H397,TRUE,_xll.ohTrigger(RecalcTrigger,Trigger1Y)),NA())</f>
        <v>3.0077905642469159E-3</v>
      </c>
      <c r="N397" s="185">
        <f>IFERROR(_xll.qlIndexFixing(ONIndex1M,I397,TRUE,_xll.ohTrigger(RecalcTrigger,Trigger1M)),NA())</f>
        <v>-1.0439858503685784E-3</v>
      </c>
      <c r="O397" s="44">
        <f>IFERROR(_xll.qlIndexFixing(ONIndex3M,I397,TRUE,_xll.ohTrigger(RecalcTrigger,Trigger3M)),NA())</f>
        <v>-1.6847068939895848E-4</v>
      </c>
      <c r="P397" s="44">
        <f>IFERROR(_xll.qlIndexFixing(ONIndex6M,I397,TRUE,_xll.ohTrigger(RecalcTrigger,Trigger6M)),NA())</f>
        <v>8.893595527226239E-4</v>
      </c>
      <c r="Q397" s="186">
        <f>IFERROR(_xll.qlIndexFixing(ONIndex1Y,I397,TRUE,_xll.ohTrigger(RecalcTrigger,Trigger1Y)),NA())</f>
        <v>2.1613865513359087E-3</v>
      </c>
    </row>
    <row r="398" spans="2:17" x14ac:dyDescent="0.2">
      <c r="B398" s="39" t="s">
        <v>17</v>
      </c>
      <c r="D398" s="42">
        <f>_xll.qlCalendarAdvance(Calendar,$D397,B398,"f",FALSE)</f>
        <v>42828</v>
      </c>
      <c r="E398" s="180">
        <f>_xll.qlInterestRateIndexValueDate(IndexON,D398)</f>
        <v>42828</v>
      </c>
      <c r="F398" s="196">
        <f>IFERROR(_xll.qlIndexFixing(IndexON,D398,TRUE,_xll.ohTrigger(RecalcTrigger,TriggerON)),NA())</f>
        <v>-1.5710247388600607E-3</v>
      </c>
      <c r="H398" s="42">
        <f>_xll.qlCalendarAdvance(Calendar,$H397,B398,"f",FALSE)</f>
        <v>42828</v>
      </c>
      <c r="I398" s="180">
        <f>_xll.qlInterestRateIndexValueDate(Index1M,$H398)</f>
        <v>42830</v>
      </c>
      <c r="J398" s="185">
        <f>IFERROR(_xll.qlIndexFixing(Index1M,$H398,TRUE,_xll.ohTrigger(RecalcTrigger,Trigger1M)),NA())</f>
        <v>-1.0028214791835133E-3</v>
      </c>
      <c r="K398" s="44">
        <f>IFERROR(_xll.qlIndexFixing(Index3M,H398,TRUE,_xll.ohTrigger(RecalcTrigger,Trigger3M)),NA())</f>
        <v>6.6413906444680823E-6</v>
      </c>
      <c r="L398" s="44">
        <f>IFERROR(_xll.qlIndexFixing(Index6M,$H398,TRUE,_xll.ohTrigger(RecalcTrigger,Trigger6M)),NA())</f>
        <v>1.1738053295008597E-3</v>
      </c>
      <c r="M398" s="186">
        <f>IFERROR(_xll.qlIndexFixing(Index1Y,$H398,TRUE,_xll.ohTrigger(RecalcTrigger,Trigger1Y)),NA())</f>
        <v>3.0135263776523051E-3</v>
      </c>
      <c r="N398" s="185">
        <f>IFERROR(_xll.qlIndexFixing(ONIndex1M,I398,TRUE,_xll.ohTrigger(RecalcTrigger,Trigger1M)),NA())</f>
        <v>-1.0380003841392593E-3</v>
      </c>
      <c r="O398" s="44">
        <f>IFERROR(_xll.qlIndexFixing(ONIndex3M,I398,TRUE,_xll.ohTrigger(RecalcTrigger,Trigger3M)),NA())</f>
        <v>-1.6074392956699768E-4</v>
      </c>
      <c r="P398" s="44">
        <f>IFERROR(_xll.qlIndexFixing(ONIndex6M,I398,TRUE,_xll.ohTrigger(RecalcTrigger,Trigger6M)),NA())</f>
        <v>8.9427667055552718E-4</v>
      </c>
      <c r="Q398" s="186">
        <f>IFERROR(_xll.qlIndexFixing(ONIndex1Y,I398,TRUE,_xll.ohTrigger(RecalcTrigger,Trigger1Y)),NA())</f>
        <v>2.1690471310797932E-3</v>
      </c>
    </row>
    <row r="399" spans="2:17" x14ac:dyDescent="0.2">
      <c r="B399" s="39" t="s">
        <v>17</v>
      </c>
      <c r="D399" s="42">
        <f>_xll.qlCalendarAdvance(Calendar,$D398,B399,"f",FALSE)</f>
        <v>42829</v>
      </c>
      <c r="E399" s="180">
        <f>_xll.qlInterestRateIndexValueDate(IndexON,D399)</f>
        <v>42829</v>
      </c>
      <c r="F399" s="196">
        <f>IFERROR(_xll.qlIndexFixing(IndexON,D399,TRUE,_xll.ohTrigger(RecalcTrigger,TriggerON)),NA())</f>
        <v>-1.5677361641674992E-3</v>
      </c>
      <c r="H399" s="42">
        <f>_xll.qlCalendarAdvance(Calendar,$H398,B399,"f",FALSE)</f>
        <v>42829</v>
      </c>
      <c r="I399" s="180">
        <f>_xll.qlInterestRateIndexValueDate(Index1M,$H399)</f>
        <v>42831</v>
      </c>
      <c r="J399" s="185">
        <f>IFERROR(_xll.qlIndexFixing(Index1M,$H399,TRUE,_xll.ohTrigger(RecalcTrigger,Trigger1M)),NA())</f>
        <v>-9.966312294190649E-4</v>
      </c>
      <c r="K399" s="44">
        <f>IFERROR(_xll.qlIndexFixing(Index3M,H399,TRUE,_xll.ohTrigger(RecalcTrigger,Trigger3M)),NA())</f>
        <v>1.0662957576242464E-5</v>
      </c>
      <c r="L399" s="44">
        <f>IFERROR(_xll.qlIndexFixing(Index6M,$H399,TRUE,_xll.ohTrigger(RecalcTrigger,Trigger6M)),NA())</f>
        <v>1.177921786717486E-3</v>
      </c>
      <c r="M399" s="186">
        <f>IFERROR(_xll.qlIndexFixing(Index1Y,$H399,TRUE,_xll.ohTrigger(RecalcTrigger,Trigger1Y)),NA())</f>
        <v>3.0192713285186741E-3</v>
      </c>
      <c r="N399" s="185">
        <f>IFERROR(_xll.qlIndexFixing(ONIndex1M,I399,TRUE,_xll.ohTrigger(RecalcTrigger,Trigger1M)),NA())</f>
        <v>-1.031998268921086E-3</v>
      </c>
      <c r="O399" s="44">
        <f>IFERROR(_xll.qlIndexFixing(ONIndex3M,I399,TRUE,_xll.ohTrigger(RecalcTrigger,Trigger3M)),NA())</f>
        <v>-1.5299902053289571E-4</v>
      </c>
      <c r="P399" s="44">
        <f>IFERROR(_xll.qlIndexFixing(ONIndex6M,I399,TRUE,_xll.ohTrigger(RecalcTrigger,Trigger6M)),NA())</f>
        <v>8.9850127370283417E-4</v>
      </c>
      <c r="Q399" s="186">
        <f>IFERROR(_xll.qlIndexFixing(ONIndex1Y,I399,TRUE,_xll.ohTrigger(RecalcTrigger,Trigger1Y)),NA())</f>
        <v>2.175825458445857E-3</v>
      </c>
    </row>
    <row r="400" spans="2:17" x14ac:dyDescent="0.2">
      <c r="B400" s="39" t="s">
        <v>17</v>
      </c>
      <c r="D400" s="42">
        <f>_xll.qlCalendarAdvance(Calendar,$D399,B400,"f",FALSE)</f>
        <v>42830</v>
      </c>
      <c r="E400" s="180">
        <f>_xll.qlInterestRateIndexValueDate(IndexON,D400)</f>
        <v>42830</v>
      </c>
      <c r="F400" s="196">
        <f>IFERROR(_xll.qlIndexFixing(IndexON,D400,TRUE,_xll.ohTrigger(RecalcTrigger,TriggerON)),NA())</f>
        <v>-1.5644593186525668E-3</v>
      </c>
      <c r="H400" s="42">
        <f>_xll.qlCalendarAdvance(Calendar,$H399,B400,"f",FALSE)</f>
        <v>42830</v>
      </c>
      <c r="I400" s="180">
        <f>_xll.qlInterestRateIndexValueDate(Index1M,$H400)</f>
        <v>42832</v>
      </c>
      <c r="J400" s="185">
        <f>IFERROR(_xll.qlIndexFixing(Index1M,$H400,TRUE,_xll.ohTrigger(RecalcTrigger,Trigger1M)),NA())</f>
        <v>-9.9510654677167107E-4</v>
      </c>
      <c r="K400" s="44">
        <f>IFERROR(_xll.qlIndexFixing(Index3M,H400,TRUE,_xll.ohTrigger(RecalcTrigger,Trigger3M)),NA())</f>
        <v>1.4687665919543359E-5</v>
      </c>
      <c r="L400" s="44">
        <f>IFERROR(_xll.qlIndexFixing(Index6M,$H400,TRUE,_xll.ohTrigger(RecalcTrigger,Trigger6M)),NA())</f>
        <v>1.1871545035821757E-3</v>
      </c>
      <c r="M400" s="186">
        <f>IFERROR(_xll.qlIndexFixing(Index1Y,$H400,TRUE,_xll.ohTrigger(RecalcTrigger,Trigger1Y)),NA())</f>
        <v>3.0318670040383419E-3</v>
      </c>
      <c r="N400" s="185">
        <f>IFERROR(_xll.qlIndexFixing(ONIndex1M,I400,TRUE,_xll.ohTrigger(RecalcTrigger,Trigger1M)),NA())</f>
        <v>-1.0289844863375919E-3</v>
      </c>
      <c r="O400" s="44">
        <f>IFERROR(_xll.qlIndexFixing(ONIndex3M,I400,TRUE,_xll.ohTrigger(RecalcTrigger,Trigger3M)),NA())</f>
        <v>-1.4911755470414789E-4</v>
      </c>
      <c r="P400" s="44">
        <f>IFERROR(_xll.qlIndexFixing(ONIndex6M,I400,TRUE,_xll.ohTrigger(RecalcTrigger,Trigger6M)),NA())</f>
        <v>9.0027064994835371E-4</v>
      </c>
      <c r="Q400" s="186">
        <f>IFERROR(_xll.qlIndexFixing(ONIndex1Y,I400,TRUE,_xll.ohTrigger(RecalcTrigger,Trigger1Y)),NA())</f>
        <v>2.1787883710810974E-3</v>
      </c>
    </row>
    <row r="401" spans="2:17" x14ac:dyDescent="0.2">
      <c r="B401" s="39" t="s">
        <v>17</v>
      </c>
      <c r="D401" s="42">
        <f>_xll.qlCalendarAdvance(Calendar,$D400,B401,"f",FALSE)</f>
        <v>42831</v>
      </c>
      <c r="E401" s="180">
        <f>_xll.qlInterestRateIndexValueDate(IndexON,D401)</f>
        <v>42831</v>
      </c>
      <c r="F401" s="196">
        <f>IFERROR(_xll.qlIndexFixing(IndexON,D401,TRUE,_xll.ohTrigger(RecalcTrigger,TriggerON)),NA())</f>
        <v>-1.561194396599852E-3</v>
      </c>
      <c r="H401" s="42">
        <f>_xll.qlCalendarAdvance(Calendar,$H400,B401,"f",FALSE)</f>
        <v>42831</v>
      </c>
      <c r="I401" s="180">
        <f>_xll.qlInterestRateIndexValueDate(Index1M,$H401)</f>
        <v>42835</v>
      </c>
      <c r="J401" s="185">
        <f>IFERROR(_xll.qlIndexFixing(Index1M,$H401,TRUE,_xll.ohTrigger(RecalcTrigger,Trigger1M)),NA())</f>
        <v>-9.873870183767508E-4</v>
      </c>
      <c r="K401" s="44">
        <f>IFERROR(_xll.qlIndexFixing(Index3M,H401,TRUE,_xll.ohTrigger(RecalcTrigger,Trigger3M)),NA())</f>
        <v>2.6780256711991465E-5</v>
      </c>
      <c r="L401" s="44">
        <f>IFERROR(_xll.qlIndexFixing(Index6M,$H401,TRUE,_xll.ohTrigger(RecalcTrigger,Trigger6M)),NA())</f>
        <v>1.1945425346600292E-3</v>
      </c>
      <c r="M401" s="186">
        <f>IFERROR(_xll.qlIndexFixing(Index1Y,$H401,TRUE,_xll.ohTrigger(RecalcTrigger,Trigger1Y)),NA())</f>
        <v>3.0423565880046141E-3</v>
      </c>
      <c r="N401" s="185">
        <f>IFERROR(_xll.qlIndexFixing(ONIndex1M,I401,TRUE,_xll.ohTrigger(RecalcTrigger,Trigger1M)),NA())</f>
        <v>-1.0259640197007869E-3</v>
      </c>
      <c r="O401" s="44">
        <f>IFERROR(_xll.qlIndexFixing(ONIndex3M,I401,TRUE,_xll.ohTrigger(RecalcTrigger,Trigger3M)),NA())</f>
        <v>-1.4523080662076637E-4</v>
      </c>
      <c r="P401" s="44">
        <f>IFERROR(_xll.qlIndexFixing(ONIndex6M,I401,TRUE,_xll.ohTrigger(RecalcTrigger,Trigger6M)),NA())</f>
        <v>9.0183360475393215E-4</v>
      </c>
      <c r="Q401" s="186">
        <f>IFERROR(_xll.qlIndexFixing(ONIndex1Y,I401,TRUE,_xll.ohTrigger(RecalcTrigger,Trigger1Y)),NA())</f>
        <v>2.1814887760207569E-3</v>
      </c>
    </row>
    <row r="402" spans="2:17" x14ac:dyDescent="0.2">
      <c r="B402" s="39" t="s">
        <v>17</v>
      </c>
      <c r="D402" s="42">
        <f>_xll.qlCalendarAdvance(Calendar,$D401,B402,"f",FALSE)</f>
        <v>42832</v>
      </c>
      <c r="E402" s="180">
        <f>_xll.qlInterestRateIndexValueDate(IndexON,D402)</f>
        <v>42832</v>
      </c>
      <c r="F402" s="196">
        <f>IFERROR(_xll.qlIndexFixing(IndexON,D402,TRUE,_xll.ohTrigger(RecalcTrigger,TriggerON)),NA())</f>
        <v>-1.5546985524572676E-3</v>
      </c>
      <c r="H402" s="42">
        <f>_xll.qlCalendarAdvance(Calendar,$H401,B402,"f",FALSE)</f>
        <v>42832</v>
      </c>
      <c r="I402" s="180">
        <f>_xll.qlInterestRateIndexValueDate(Index1M,$H402)</f>
        <v>42836</v>
      </c>
      <c r="J402" s="185">
        <f>IFERROR(_xll.qlIndexFixing(Index1M,$H402,TRUE,_xll.ohTrigger(RecalcTrigger,Trigger1M)),NA())</f>
        <v>-9.8428136923356391E-4</v>
      </c>
      <c r="K402" s="44">
        <f>IFERROR(_xll.qlIndexFixing(Index3M,H402,TRUE,_xll.ohTrigger(RecalcTrigger,Trigger3M)),NA())</f>
        <v>3.0817148838066248E-5</v>
      </c>
      <c r="L402" s="44">
        <f>IFERROR(_xll.qlIndexFixing(Index6M,$H402,TRUE,_xll.ohTrigger(RecalcTrigger,Trigger6M)),NA())</f>
        <v>1.1987423245490029E-3</v>
      </c>
      <c r="M402" s="186">
        <f>IFERROR(_xll.qlIndexFixing(Index1Y,$H402,TRUE,_xll.ohTrigger(RecalcTrigger,Trigger1Y)),NA())</f>
        <v>3.0481578321031959E-3</v>
      </c>
      <c r="N402" s="185">
        <f>IFERROR(_xll.qlIndexFixing(ONIndex1M,I402,TRUE,_xll.ohTrigger(RecalcTrigger,Trigger1M)),NA())</f>
        <v>-1.016850584917961E-3</v>
      </c>
      <c r="O402" s="44">
        <f>IFERROR(_xll.qlIndexFixing(ONIndex3M,I402,TRUE,_xll.ohTrigger(RecalcTrigger,Trigger3M)),NA())</f>
        <v>-1.3353444419816896E-4</v>
      </c>
      <c r="P402" s="44">
        <f>IFERROR(_xll.qlIndexFixing(ONIndex6M,I402,TRUE,_xll.ohTrigger(RecalcTrigger,Trigger6M)),NA())</f>
        <v>9.0508206916339873E-4</v>
      </c>
      <c r="Q402" s="186">
        <f>IFERROR(_xll.qlIndexFixing(ONIndex1Y,I402,TRUE,_xll.ohTrigger(RecalcTrigger,Trigger1Y)),NA())</f>
        <v>2.1877525503999351E-3</v>
      </c>
    </row>
    <row r="403" spans="2:17" x14ac:dyDescent="0.2">
      <c r="B403" s="39" t="s">
        <v>17</v>
      </c>
      <c r="D403" s="42">
        <f>_xll.qlCalendarAdvance(Calendar,$D402,B403,"f",FALSE)</f>
        <v>42835</v>
      </c>
      <c r="E403" s="180">
        <f>_xll.qlInterestRateIndexValueDate(IndexON,D403)</f>
        <v>42835</v>
      </c>
      <c r="F403" s="196">
        <f>IFERROR(_xll.qlIndexFixing(IndexON,D403,TRUE,_xll.ohTrigger(RecalcTrigger,TriggerON)),NA())</f>
        <v>-1.5482578205894271E-3</v>
      </c>
      <c r="H403" s="42">
        <f>_xll.qlCalendarAdvance(Calendar,$H402,B403,"f",FALSE)</f>
        <v>42835</v>
      </c>
      <c r="I403" s="180">
        <f>_xll.qlInterestRateIndexValueDate(Index1M,$H403)</f>
        <v>42837</v>
      </c>
      <c r="J403" s="185">
        <f>IFERROR(_xll.qlIndexFixing(Index1M,$H403,TRUE,_xll.ohTrigger(RecalcTrigger,Trigger1M)),NA())</f>
        <v>-9.8116955056681832E-4</v>
      </c>
      <c r="K403" s="44">
        <f>IFERROR(_xll.qlIndexFixing(Index3M,H403,TRUE,_xll.ohTrigger(RecalcTrigger,Trigger3M)),NA())</f>
        <v>3.4856992281573233E-5</v>
      </c>
      <c r="L403" s="44">
        <f>IFERROR(_xll.qlIndexFixing(Index6M,$H403,TRUE,_xll.ohTrigger(RecalcTrigger,Trigger6M)),NA())</f>
        <v>1.2029623048914386E-3</v>
      </c>
      <c r="M403" s="186">
        <f>IFERROR(_xll.qlIndexFixing(Index1Y,$H403,TRUE,_xll.ohTrigger(RecalcTrigger,Trigger1Y)),NA())</f>
        <v>3.0539724919299224E-3</v>
      </c>
      <c r="N403" s="185">
        <f>IFERROR(_xll.qlIndexFixing(ONIndex1M,I403,TRUE,_xll.ohTrigger(RecalcTrigger,Trigger1M)),NA())</f>
        <v>-1.00770284532814E-3</v>
      </c>
      <c r="O403" s="44">
        <f>IFERROR(_xll.qlIndexFixing(ONIndex3M,I403,TRUE,_xll.ohTrigger(RecalcTrigger,Trigger3M)),NA())</f>
        <v>-1.2180321935062466E-4</v>
      </c>
      <c r="P403" s="44">
        <f>IFERROR(_xll.qlIndexFixing(ONIndex6M,I403,TRUE,_xll.ohTrigger(RecalcTrigger,Trigger6M)),NA())</f>
        <v>9.0687648071074989E-4</v>
      </c>
      <c r="Q403" s="186">
        <f>IFERROR(_xll.qlIndexFixing(ONIndex1Y,I403,TRUE,_xll.ohTrigger(RecalcTrigger,Trigger1Y)),NA())</f>
        <v>2.1920726398860779E-3</v>
      </c>
    </row>
    <row r="404" spans="2:17" x14ac:dyDescent="0.2">
      <c r="B404" s="39" t="s">
        <v>17</v>
      </c>
      <c r="D404" s="42">
        <f>_xll.qlCalendarAdvance(Calendar,$D403,B404,"f",FALSE)</f>
        <v>42836</v>
      </c>
      <c r="E404" s="180">
        <f>_xll.qlInterestRateIndexValueDate(IndexON,D404)</f>
        <v>42836</v>
      </c>
      <c r="F404" s="196">
        <f>IFERROR(_xll.qlIndexFixing(IndexON,D404,TRUE,_xll.ohTrigger(RecalcTrigger,TriggerON)),NA())</f>
        <v>-1.5450554246410064E-3</v>
      </c>
      <c r="H404" s="42">
        <f>_xll.qlCalendarAdvance(Calendar,$H403,B404,"f",FALSE)</f>
        <v>42836</v>
      </c>
      <c r="I404" s="180">
        <f>_xll.qlInterestRateIndexValueDate(Index1M,$H404)</f>
        <v>42838</v>
      </c>
      <c r="J404" s="185">
        <f>IFERROR(_xll.qlIndexFixing(Index1M,$H404,TRUE,_xll.ohTrigger(RecalcTrigger,Trigger1M)),NA())</f>
        <v>-9.7489358495211897E-4</v>
      </c>
      <c r="K404" s="44">
        <f>IFERROR(_xll.qlIndexFixing(Index3M,H404,TRUE,_xll.ohTrigger(RecalcTrigger,Trigger3M)),NA())</f>
        <v>3.8899749527905611E-5</v>
      </c>
      <c r="L404" s="44">
        <f>IFERROR(_xll.qlIndexFixing(Index6M,$H404,TRUE,_xll.ohTrigger(RecalcTrigger,Trigger6M)),NA())</f>
        <v>1.2072036503494529E-3</v>
      </c>
      <c r="M404" s="186">
        <f>IFERROR(_xll.qlIndexFixing(Index1Y,$H404,TRUE,_xll.ohTrigger(RecalcTrigger,Trigger1Y)),NA())</f>
        <v>3.0598012984785795E-3</v>
      </c>
      <c r="N404" s="185">
        <f>IFERROR(_xll.qlIndexFixing(ONIndex1M,I404,TRUE,_xll.ohTrigger(RecalcTrigger,Trigger1M)),NA())</f>
        <v>-1.0046365851223982E-3</v>
      </c>
      <c r="O404" s="44">
        <f>IFERROR(_xll.qlIndexFixing(ONIndex3M,I404,TRUE,_xll.ohTrigger(RecalcTrigger,Trigger3M)),NA())</f>
        <v>-1.1788141071278346E-4</v>
      </c>
      <c r="P404" s="44">
        <f>IFERROR(_xll.qlIndexFixing(ONIndex6M,I404,TRUE,_xll.ohTrigger(RecalcTrigger,Trigger6M)),NA())</f>
        <v>9.0699448455744403E-4</v>
      </c>
      <c r="Q404" s="186">
        <f>IFERROR(_xll.qlIndexFixing(ONIndex1Y,I404,TRUE,_xll.ohTrigger(RecalcTrigger,Trigger1Y)),NA())</f>
        <v>2.192882539473473E-3</v>
      </c>
    </row>
    <row r="405" spans="2:17" x14ac:dyDescent="0.2">
      <c r="B405" s="39" t="s">
        <v>17</v>
      </c>
      <c r="D405" s="42">
        <f>_xll.qlCalendarAdvance(Calendar,$D404,B405,"f",FALSE)</f>
        <v>42837</v>
      </c>
      <c r="E405" s="180">
        <f>_xll.qlInterestRateIndexValueDate(IndexON,D405)</f>
        <v>42837</v>
      </c>
      <c r="F405" s="196">
        <f>IFERROR(_xll.qlIndexFixing(IndexON,D405,TRUE,_xll.ohTrigger(RecalcTrigger,TriggerON)),NA())</f>
        <v>-1.5418661155441882E-3</v>
      </c>
      <c r="H405" s="42">
        <f>_xll.qlCalendarAdvance(Calendar,$H404,B405,"f",FALSE)</f>
        <v>42837</v>
      </c>
      <c r="I405" s="180">
        <f>_xll.qlInterestRateIndexValueDate(Index1M,$H405)</f>
        <v>42843</v>
      </c>
      <c r="J405" s="185">
        <f>IFERROR(_xll.qlIndexFixing(Index1M,$H405,TRUE,_xll.ohTrigger(RecalcTrigger,Trigger1M)),NA())</f>
        <v>-9.6237106608176859E-4</v>
      </c>
      <c r="K405" s="44">
        <f>IFERROR(_xll.qlIndexFixing(Index3M,H405,TRUE,_xll.ohTrigger(RecalcTrigger,Trigger3M)),NA())</f>
        <v>5.9155941572933776E-5</v>
      </c>
      <c r="L405" s="44">
        <f>IFERROR(_xll.qlIndexFixing(Index6M,$H405,TRUE,_xll.ohTrigger(RecalcTrigger,Trigger6M)),NA())</f>
        <v>1.2287719683824454E-3</v>
      </c>
      <c r="M405" s="186">
        <f>IFERROR(_xll.qlIndexFixing(Index1Y,$H405,TRUE,_xll.ohTrigger(RecalcTrigger,Trigger1Y)),NA())</f>
        <v>3.0891834758861834E-3</v>
      </c>
      <c r="N405" s="185">
        <f>IFERROR(_xll.qlIndexFixing(ONIndex1M,I405,TRUE,_xll.ohTrigger(RecalcTrigger,Trigger1M)),NA())</f>
        <v>-1.0015639248761588E-3</v>
      </c>
      <c r="O405" s="44">
        <f>IFERROR(_xll.qlIndexFixing(ONIndex3M,I405,TRUE,_xll.ohTrigger(RecalcTrigger,Trigger3M)),NA())</f>
        <v>-1.1395486710252811E-4</v>
      </c>
      <c r="P405" s="44">
        <f>IFERROR(_xll.qlIndexFixing(ONIndex6M,I405,TRUE,_xll.ohTrigger(RecalcTrigger,Trigger6M)),NA())</f>
        <v>9.0690606680432495E-4</v>
      </c>
      <c r="Q405" s="186">
        <f>IFERROR(_xll.qlIndexFixing(ONIndex1Y,I405,TRUE,_xll.ohTrigger(RecalcTrigger,Trigger1Y)),NA())</f>
        <v>2.193414802587057E-3</v>
      </c>
    </row>
    <row r="406" spans="2:17" x14ac:dyDescent="0.2">
      <c r="B406" s="39" t="s">
        <v>17</v>
      </c>
      <c r="D406" s="42">
        <f>_xll.qlCalendarAdvance(Calendar,$D405,B406,"f",FALSE)</f>
        <v>42838</v>
      </c>
      <c r="E406" s="180">
        <f>_xll.qlInterestRateIndexValueDate(IndexON,D406)</f>
        <v>42838</v>
      </c>
      <c r="F406" s="196">
        <f>IFERROR(_xll.qlIndexFixing(IndexON,D406,TRUE,_xll.ohTrigger(RecalcTrigger,TriggerON)),NA())</f>
        <v>-1.5323794675490277E-3</v>
      </c>
      <c r="H406" s="42">
        <f>_xll.qlCalendarAdvance(Calendar,$H405,B406,"f",FALSE)</f>
        <v>42838</v>
      </c>
      <c r="I406" s="180">
        <f>_xll.qlInterestRateIndexValueDate(Index1M,$H406)</f>
        <v>42844</v>
      </c>
      <c r="J406" s="185">
        <f>IFERROR(_xll.qlIndexFixing(Index1M,$H406,TRUE,_xll.ohTrigger(RecalcTrigger,Trigger1M)),NA())</f>
        <v>-9.592170544845402E-4</v>
      </c>
      <c r="K406" s="44">
        <f>IFERROR(_xll.qlIndexFixing(Index3M,H406,TRUE,_xll.ohTrigger(RecalcTrigger,Trigger3M)),NA())</f>
        <v>6.3215403243483645E-5</v>
      </c>
      <c r="L406" s="44">
        <f>IFERROR(_xll.qlIndexFixing(Index6M,$H406,TRUE,_xll.ohTrigger(RecalcTrigger,Trigger6M)),NA())</f>
        <v>1.233166173093147E-3</v>
      </c>
      <c r="M406" s="186">
        <f>IFERROR(_xll.qlIndexFixing(Index1Y,$H406,TRUE,_xll.ohTrigger(RecalcTrigger,Trigger1Y)),NA())</f>
        <v>3.0951128008823246E-3</v>
      </c>
      <c r="N406" s="185">
        <f>IFERROR(_xll.qlIndexFixing(ONIndex1M,I406,TRUE,_xll.ohTrigger(RecalcTrigger,Trigger1M)),NA())</f>
        <v>-9.953946965746141E-4</v>
      </c>
      <c r="O406" s="44">
        <f>IFERROR(_xll.qlIndexFixing(ONIndex3M,I406,TRUE,_xll.ohTrigger(RecalcTrigger,Trigger3M)),NA())</f>
        <v>-1.0608630845787559E-4</v>
      </c>
      <c r="P406" s="44">
        <f>IFERROR(_xll.qlIndexFixing(ONIndex6M,I406,TRUE,_xll.ohTrigger(RecalcTrigger,Trigger6M)),NA())</f>
        <v>9.0604343984779234E-4</v>
      </c>
      <c r="Q406" s="186">
        <f>IFERROR(_xll.qlIndexFixing(ONIndex1Y,I406,TRUE,_xll.ohTrigger(RecalcTrigger,Trigger1Y)),NA())</f>
        <v>2.1935577837606246E-3</v>
      </c>
    </row>
    <row r="407" spans="2:17" x14ac:dyDescent="0.2">
      <c r="B407" s="39" t="s">
        <v>17</v>
      </c>
      <c r="D407" s="42">
        <f>_xll.qlCalendarAdvance(Calendar,$D406,B407,"f",FALSE)</f>
        <v>42843</v>
      </c>
      <c r="E407" s="180">
        <f>_xll.qlInterestRateIndexValueDate(IndexON,D407)</f>
        <v>42843</v>
      </c>
      <c r="F407" s="196">
        <f>IFERROR(_xll.qlIndexFixing(IndexON,D407,TRUE,_xll.ohTrigger(RecalcTrigger,TriggerON)),NA())</f>
        <v>-1.5230159509549424E-3</v>
      </c>
      <c r="H407" s="42">
        <f>_xll.qlCalendarAdvance(Calendar,$H406,B407,"f",FALSE)</f>
        <v>42843</v>
      </c>
      <c r="I407" s="180">
        <f>_xll.qlInterestRateIndexValueDate(Index1M,$H407)</f>
        <v>42845</v>
      </c>
      <c r="J407" s="185">
        <f>IFERROR(_xll.qlIndexFixing(Index1M,$H407,TRUE,_xll.ohTrigger(RecalcTrigger,Trigger1M)),NA())</f>
        <v>-9.5285884993176473E-4</v>
      </c>
      <c r="K407" s="44">
        <f>IFERROR(_xll.qlIndexFixing(Index3M,H407,TRUE,_xll.ohTrigger(RecalcTrigger,Trigger3M)),NA())</f>
        <v>6.7277520817662407E-5</v>
      </c>
      <c r="L407" s="44">
        <f>IFERROR(_xll.qlIndexFixing(Index6M,$H407,TRUE,_xll.ohTrigger(RecalcTrigger,Trigger6M)),NA())</f>
        <v>1.2375899658779157E-3</v>
      </c>
      <c r="M407" s="186">
        <f>IFERROR(_xll.qlIndexFixing(Index1Y,$H407,TRUE,_xll.ohTrigger(RecalcTrigger,Trigger1Y)),NA())</f>
        <v>3.101061533184912E-3</v>
      </c>
      <c r="N407" s="185">
        <f>IFERROR(_xll.qlIndexFixing(ONIndex1M,I407,TRUE,_xll.ohTrigger(RecalcTrigger,Trigger1M)),NA())</f>
        <v>-9.8920999447749125E-4</v>
      </c>
      <c r="O407" s="44">
        <f>IFERROR(_xll.qlIndexFixing(ONIndex3M,I407,TRUE,_xll.ohTrigger(RecalcTrigger,Trigger3M)),NA())</f>
        <v>-9.8202714000628077E-5</v>
      </c>
      <c r="P407" s="44">
        <f>IFERROR(_xll.qlIndexFixing(ONIndex6M,I407,TRUE,_xll.ohTrigger(RecalcTrigger,Trigger6M)),NA())</f>
        <v>9.0454093111702605E-4</v>
      </c>
      <c r="Q407" s="186">
        <f>IFERROR(_xll.qlIndexFixing(ONIndex1Y,I407,TRUE,_xll.ohTrigger(RecalcTrigger,Trigger1Y)),NA())</f>
        <v>2.1928033182838647E-3</v>
      </c>
    </row>
    <row r="408" spans="2:17" x14ac:dyDescent="0.2">
      <c r="B408" s="39" t="s">
        <v>17</v>
      </c>
      <c r="D408" s="42">
        <f>_xll.qlCalendarAdvance(Calendar,$D407,B408,"f",FALSE)</f>
        <v>42844</v>
      </c>
      <c r="E408" s="180">
        <f>_xll.qlInterestRateIndexValueDate(IndexON,D408)</f>
        <v>42844</v>
      </c>
      <c r="F408" s="196">
        <f>IFERROR(_xll.qlIndexFixing(IndexON,D408,TRUE,_xll.ohTrigger(RecalcTrigger,TriggerON)),NA())</f>
        <v>-1.5199236819940509E-3</v>
      </c>
      <c r="H408" s="42">
        <f>_xll.qlCalendarAdvance(Calendar,$H407,B408,"f",FALSE)</f>
        <v>42844</v>
      </c>
      <c r="I408" s="180">
        <f>_xll.qlInterestRateIndexValueDate(Index1M,$H408)</f>
        <v>42846</v>
      </c>
      <c r="J408" s="185">
        <f>IFERROR(_xll.qlIndexFixing(Index1M,$H408,TRUE,_xll.ohTrigger(RecalcTrigger,Trigger1M)),NA())</f>
        <v>-9.5129036508875028E-4</v>
      </c>
      <c r="K408" s="44">
        <f>IFERROR(_xll.qlIndexFixing(Index3M,H408,TRUE,_xll.ohTrigger(RecalcTrigger,Trigger3M)),NA())</f>
        <v>7.1342258125721531E-5</v>
      </c>
      <c r="L408" s="44">
        <f>IFERROR(_xll.qlIndexFixing(Index6M,$H408,TRUE,_xll.ohTrigger(RecalcTrigger,Trigger6M)),NA())</f>
        <v>1.2473304853490253E-3</v>
      </c>
      <c r="M408" s="186">
        <f>IFERROR(_xll.qlIndexFixing(Index1Y,$H408,TRUE,_xll.ohTrigger(RecalcTrigger,Trigger1Y)),NA())</f>
        <v>3.1140268250154498E-3</v>
      </c>
      <c r="N408" s="185">
        <f>IFERROR(_xll.qlIndexFixing(ONIndex1M,I408,TRUE,_xll.ohTrigger(RecalcTrigger,Trigger1M)),NA())</f>
        <v>-9.8610586704239722E-4</v>
      </c>
      <c r="O408" s="44">
        <f>IFERROR(_xll.qlIndexFixing(ONIndex3M,I408,TRUE,_xll.ohTrigger(RecalcTrigger,Trigger3M)),NA())</f>
        <v>-9.4253523306164766E-5</v>
      </c>
      <c r="P408" s="44">
        <f>IFERROR(_xll.qlIndexFixing(ONIndex6M,I408,TRUE,_xll.ohTrigger(RecalcTrigger,Trigger6M)),NA())</f>
        <v>9.0373691034706383E-4</v>
      </c>
      <c r="Q408" s="186">
        <f>IFERROR(_xll.qlIndexFixing(ONIndex1Y,I408,TRUE,_xll.ohTrigger(RecalcTrigger,Trigger1Y)),NA())</f>
        <v>2.1923619536590166E-3</v>
      </c>
    </row>
    <row r="409" spans="2:17" x14ac:dyDescent="0.2">
      <c r="B409" s="39" t="s">
        <v>17</v>
      </c>
      <c r="D409" s="42">
        <f>_xll.qlCalendarAdvance(Calendar,$D408,B409,"f",FALSE)</f>
        <v>42845</v>
      </c>
      <c r="E409" s="180">
        <f>_xll.qlInterestRateIndexValueDate(IndexON,D409)</f>
        <v>42845</v>
      </c>
      <c r="F409" s="196">
        <f>IFERROR(_xll.qlIndexFixing(IndexON,D409,TRUE,_xll.ohTrigger(RecalcTrigger,TriggerON)),NA())</f>
        <v>-1.5168460517633875E-3</v>
      </c>
      <c r="H409" s="42">
        <f>_xll.qlCalendarAdvance(Calendar,$H408,B409,"f",FALSE)</f>
        <v>42845</v>
      </c>
      <c r="I409" s="180">
        <f>_xll.qlInterestRateIndexValueDate(Index1M,$H409)</f>
        <v>42849</v>
      </c>
      <c r="J409" s="185">
        <f>IFERROR(_xll.qlIndexFixing(Index1M,$H409,TRUE,_xll.ohTrigger(RecalcTrigger,Trigger1M)),NA())</f>
        <v>-9.4335942223588987E-4</v>
      </c>
      <c r="K409" s="44">
        <f>IFERROR(_xll.qlIndexFixing(Index3M,H409,TRUE,_xll.ohTrigger(RecalcTrigger,Trigger3M)),NA())</f>
        <v>8.3551829265336887E-5</v>
      </c>
      <c r="L409" s="44">
        <f>IFERROR(_xll.qlIndexFixing(Index6M,$H409,TRUE,_xll.ohTrigger(RecalcTrigger,Trigger6M)),NA())</f>
        <v>1.2556045130193568E-3</v>
      </c>
      <c r="M409" s="186">
        <f>IFERROR(_xll.qlIndexFixing(Index1Y,$H409,TRUE,_xll.ohTrigger(RecalcTrigger,Trigger1Y)),NA())</f>
        <v>3.1250660531036674E-3</v>
      </c>
      <c r="N409" s="185">
        <f>IFERROR(_xll.qlIndexFixing(ONIndex1M,I409,TRUE,_xll.ohTrigger(RecalcTrigger,Trigger1M)),NA())</f>
        <v>-9.829955524764955E-4</v>
      </c>
      <c r="O409" s="44">
        <f>IFERROR(_xll.qlIndexFixing(ONIndex3M,I409,TRUE,_xll.ohTrigger(RecalcTrigger,Trigger3M)),NA())</f>
        <v>-9.0300008390720166E-5</v>
      </c>
      <c r="P409" s="44">
        <f>IFERROR(_xll.qlIndexFixing(ONIndex6M,I409,TRUE,_xll.ohTrigger(RecalcTrigger,Trigger6M)),NA())</f>
        <v>9.0304297303944736E-4</v>
      </c>
      <c r="Q409" s="186">
        <f>IFERROR(_xll.qlIndexFixing(ONIndex1Y,I409,TRUE,_xll.ohTrigger(RecalcTrigger,Trigger1Y)),NA())</f>
        <v>2.1920773258976567E-3</v>
      </c>
    </row>
    <row r="410" spans="2:17" x14ac:dyDescent="0.2">
      <c r="B410" s="39" t="s">
        <v>17</v>
      </c>
      <c r="D410" s="42">
        <f>_xll.qlCalendarAdvance(Calendar,$D409,B410,"f",FALSE)</f>
        <v>42846</v>
      </c>
      <c r="E410" s="180">
        <f>_xll.qlInterestRateIndexValueDate(IndexON,D410)</f>
        <v>42846</v>
      </c>
      <c r="F410" s="196">
        <f>IFERROR(_xll.qlIndexFixing(IndexON,D410,TRUE,_xll.ohTrigger(RecalcTrigger,TriggerON)),NA())</f>
        <v>-1.5107342167786086E-3</v>
      </c>
      <c r="H410" s="42">
        <f>_xll.qlCalendarAdvance(Calendar,$H409,B410,"f",FALSE)</f>
        <v>42846</v>
      </c>
      <c r="I410" s="180">
        <f>_xll.qlInterestRateIndexValueDate(Index1M,$H410)</f>
        <v>42850</v>
      </c>
      <c r="J410" s="185">
        <f>IFERROR(_xll.qlIndexFixing(Index1M,$H410,TRUE,_xll.ohTrigger(RecalcTrigger,Trigger1M)),NA())</f>
        <v>-9.4017062935947138E-4</v>
      </c>
      <c r="K410" s="44">
        <f>IFERROR(_xll.qlIndexFixing(Index3M,H410,TRUE,_xll.ohTrigger(RecalcTrigger,Trigger3M)),NA())</f>
        <v>8.7626687156448947E-5</v>
      </c>
      <c r="L410" s="44">
        <f>IFERROR(_xll.qlIndexFixing(Index6M,$H410,TRUE,_xll.ohTrigger(RecalcTrigger,Trigger6M)),NA())</f>
        <v>1.2601935792899517E-3</v>
      </c>
      <c r="M410" s="186">
        <f>IFERROR(_xll.qlIndexFixing(Index1Y,$H410,TRUE,_xll.ohTrigger(RecalcTrigger,Trigger1Y)),NA())</f>
        <v>3.1311233026516364E-3</v>
      </c>
      <c r="N410" s="185">
        <f>IFERROR(_xll.qlIndexFixing(ONIndex1M,I410,TRUE,_xll.ohTrigger(RecalcTrigger,Trigger1M)),NA())</f>
        <v>-9.7987908651120392E-4</v>
      </c>
      <c r="O410" s="44">
        <f>IFERROR(_xll.qlIndexFixing(ONIndex3M,I410,TRUE,_xll.ohTrigger(RecalcTrigger,Trigger3M)),NA())</f>
        <v>-8.6342237879399875E-5</v>
      </c>
      <c r="P410" s="44">
        <f>IFERROR(_xll.qlIndexFixing(ONIndex6M,I410,TRUE,_xll.ohTrigger(RecalcTrigger,Trigger6M)),NA())</f>
        <v>9.0245911879449636E-4</v>
      </c>
      <c r="Q410" s="186">
        <f>IFERROR(_xll.qlIndexFixing(ONIndex1Y,I410,TRUE,_xll.ohTrigger(RecalcTrigger,Trigger1Y)),NA())</f>
        <v>2.1919505967105124E-3</v>
      </c>
    </row>
    <row r="411" spans="2:17" x14ac:dyDescent="0.2">
      <c r="B411" s="39" t="s">
        <v>17</v>
      </c>
      <c r="D411" s="42">
        <f>_xll.qlCalendarAdvance(Calendar,$D410,B411,"f",FALSE)</f>
        <v>42849</v>
      </c>
      <c r="E411" s="180">
        <f>_xll.qlInterestRateIndexValueDate(IndexON,D411)</f>
        <v>42849</v>
      </c>
      <c r="F411" s="196">
        <f>IFERROR(_xll.qlIndexFixing(IndexON,D411,TRUE,_xll.ohTrigger(RecalcTrigger,TriggerON)),NA())</f>
        <v>-1.5046857966005689E-3</v>
      </c>
      <c r="H411" s="42">
        <f>_xll.qlCalendarAdvance(Calendar,$H410,B411,"f",FALSE)</f>
        <v>42849</v>
      </c>
      <c r="I411" s="180">
        <f>_xll.qlInterestRateIndexValueDate(Index1M,$H411)</f>
        <v>42851</v>
      </c>
      <c r="J411" s="185">
        <f>IFERROR(_xll.qlIndexFixing(Index1M,$H411,TRUE,_xll.ohTrigger(RecalcTrigger,Trigger1M)),NA())</f>
        <v>-9.3697616381671622E-4</v>
      </c>
      <c r="K411" s="44">
        <f>IFERROR(_xll.qlIndexFixing(Index3M,H411,TRUE,_xll.ohTrigger(RecalcTrigger,Trigger3M)),NA())</f>
        <v>9.1703986449367001E-5</v>
      </c>
      <c r="L411" s="44">
        <f>IFERROR(_xll.qlIndexFixing(Index6M,$H411,TRUE,_xll.ohTrigger(RecalcTrigger,Trigger6M)),NA())</f>
        <v>1.2648175517010383E-3</v>
      </c>
      <c r="M411" s="186">
        <f>IFERROR(_xll.qlIndexFixing(Index1Y,$H411,TRUE,_xll.ohTrigger(RecalcTrigger,Trigger1Y)),NA())</f>
        <v>3.1372034513451989E-3</v>
      </c>
      <c r="N411" s="185">
        <f>IFERROR(_xll.qlIndexFixing(ONIndex1M,I411,TRUE,_xll.ohTrigger(RecalcTrigger,Trigger1M)),NA())</f>
        <v>-9.7205353768226033E-4</v>
      </c>
      <c r="O411" s="44">
        <f>IFERROR(_xll.qlIndexFixing(ONIndex3M,I411,TRUE,_xll.ohTrigger(RecalcTrigger,Trigger3M)),NA())</f>
        <v>-7.6427108032239843E-5</v>
      </c>
      <c r="P411" s="44">
        <f>IFERROR(_xll.qlIndexFixing(ONIndex6M,I411,TRUE,_xll.ohTrigger(RecalcTrigger,Trigger6M)),NA())</f>
        <v>9.0155328652530287E-4</v>
      </c>
      <c r="Q411" s="186">
        <f>IFERROR(_xll.qlIndexFixing(ONIndex1Y,I411,TRUE,_xll.ohTrigger(RecalcTrigger,Trigger1Y)),NA())</f>
        <v>2.1924534604012003E-3</v>
      </c>
    </row>
    <row r="412" spans="2:17" x14ac:dyDescent="0.2">
      <c r="B412" s="39" t="s">
        <v>17</v>
      </c>
      <c r="D412" s="42">
        <f>_xll.qlCalendarAdvance(Calendar,$D411,B412,"f",FALSE)</f>
        <v>42850</v>
      </c>
      <c r="E412" s="180">
        <f>_xll.qlInterestRateIndexValueDate(IndexON,D412)</f>
        <v>42850</v>
      </c>
      <c r="F412" s="196">
        <f>IFERROR(_xll.qlIndexFixing(IndexON,D412,TRUE,_xll.ohTrigger(RecalcTrigger,TriggerON)),NA())</f>
        <v>-1.501684269094028E-3</v>
      </c>
      <c r="H412" s="42">
        <f>_xll.qlCalendarAdvance(Calendar,$H411,B412,"f",FALSE)</f>
        <v>42850</v>
      </c>
      <c r="I412" s="180">
        <f>_xll.qlInterestRateIndexValueDate(Index1M,$H412)</f>
        <v>42852</v>
      </c>
      <c r="J412" s="185">
        <f>IFERROR(_xll.qlIndexFixing(Index1M,$H412,TRUE,_xll.ohTrigger(RecalcTrigger,Trigger1M)),NA())</f>
        <v>-9.3053919708582788E-4</v>
      </c>
      <c r="K412" s="44">
        <f>IFERROR(_xll.qlIndexFixing(Index3M,H412,TRUE,_xll.ohTrigger(RecalcTrigger,Trigger3M)),NA())</f>
        <v>9.5783691977496138E-5</v>
      </c>
      <c r="L412" s="44">
        <f>IFERROR(_xll.qlIndexFixing(Index6M,$H412,TRUE,_xll.ohTrigger(RecalcTrigger,Trigger6M)),NA())</f>
        <v>1.2694758744218255E-3</v>
      </c>
      <c r="M412" s="186">
        <f>IFERROR(_xll.qlIndexFixing(Index1Y,$H412,TRUE,_xll.ohTrigger(RecalcTrigger,Trigger1Y)),NA())</f>
        <v>3.1433060769533376E-3</v>
      </c>
      <c r="N412" s="185">
        <f>IFERROR(_xll.qlIndexFixing(ONIndex1M,I412,TRUE,_xll.ohTrigger(RecalcTrigger,Trigger1M)),NA())</f>
        <v>-9.6420572678113103E-4</v>
      </c>
      <c r="O412" s="44">
        <f>IFERROR(_xll.qlIndexFixing(ONIndex3M,I412,TRUE,_xll.ohTrigger(RecalcTrigger,Trigger3M)),NA())</f>
        <v>-6.6491946628666199E-5</v>
      </c>
      <c r="P412" s="44">
        <f>IFERROR(_xll.qlIndexFixing(ONIndex6M,I412,TRUE,_xll.ohTrigger(RecalcTrigger,Trigger6M)),NA())</f>
        <v>9.0119109734665415E-4</v>
      </c>
      <c r="Q412" s="186">
        <f>IFERROR(_xll.qlIndexFixing(ONIndex1Y,I412,TRUE,_xll.ohTrigger(RecalcTrigger,Trigger1Y)),NA())</f>
        <v>2.1937260917415102E-3</v>
      </c>
    </row>
    <row r="413" spans="2:17" x14ac:dyDescent="0.2">
      <c r="B413" s="39" t="s">
        <v>17</v>
      </c>
      <c r="D413" s="42">
        <f>_xll.qlCalendarAdvance(Calendar,$D412,B413,"f",FALSE)</f>
        <v>42851</v>
      </c>
      <c r="E413" s="180">
        <f>_xll.qlInterestRateIndexValueDate(IndexON,D413)</f>
        <v>42851</v>
      </c>
      <c r="F413" s="196">
        <f>IFERROR(_xll.qlIndexFixing(IndexON,D413,TRUE,_xll.ohTrigger(RecalcTrigger,TriggerON)),NA())</f>
        <v>-1.498698543866972E-3</v>
      </c>
      <c r="H413" s="42">
        <f>_xll.qlCalendarAdvance(Calendar,$H412,B413,"f",FALSE)</f>
        <v>42851</v>
      </c>
      <c r="I413" s="180">
        <f>_xll.qlInterestRateIndexValueDate(Index1M,$H413)</f>
        <v>42853</v>
      </c>
      <c r="J413" s="185">
        <f>IFERROR(_xll.qlIndexFixing(Index1M,$H413,TRUE,_xll.ohTrigger(RecalcTrigger,Trigger1M)),NA())</f>
        <v>-9.2570439612537194E-4</v>
      </c>
      <c r="K413" s="44">
        <f>IFERROR(_xll.qlIndexFixing(Index3M,H413,TRUE,_xll.ohTrigger(RecalcTrigger,Trigger3M)),NA())</f>
        <v>1.0604478528744162E-4</v>
      </c>
      <c r="L413" s="44">
        <f>IFERROR(_xll.qlIndexFixing(Index6M,$H413,TRUE,_xll.ohTrigger(RecalcTrigger,Trigger6M)),NA())</f>
        <v>1.2822126744670103E-3</v>
      </c>
      <c r="M413" s="186">
        <f>IFERROR(_xll.qlIndexFixing(Index1Y,$H413,TRUE,_xll.ohTrigger(RecalcTrigger,Trigger1Y)),NA())</f>
        <v>3.1564985949268159E-3</v>
      </c>
      <c r="N413" s="185">
        <f>IFERROR(_xll.qlIndexFixing(ONIndex1M,I413,TRUE,_xll.ohTrigger(RecalcTrigger,Trigger1M)),NA())</f>
        <v>-9.6105309730365462E-4</v>
      </c>
      <c r="O413" s="44">
        <f>IFERROR(_xll.qlIndexFixing(ONIndex3M,I413,TRUE,_xll.ohTrigger(RecalcTrigger,Trigger3M)),NA())</f>
        <v>-6.251007987234658E-5</v>
      </c>
      <c r="P413" s="44">
        <f>IFERROR(_xll.qlIndexFixing(ONIndex6M,I413,TRUE,_xll.ohTrigger(RecalcTrigger,Trigger6M)),NA())</f>
        <v>9.0126774291654499E-4</v>
      </c>
      <c r="Q413" s="186">
        <f>IFERROR(_xll.qlIndexFixing(ONIndex1Y,I413,TRUE,_xll.ohTrigger(RecalcTrigger,Trigger1Y)),NA())</f>
        <v>2.194571151523661E-3</v>
      </c>
    </row>
    <row r="414" spans="2:17" x14ac:dyDescent="0.2">
      <c r="B414" s="39" t="s">
        <v>17</v>
      </c>
      <c r="D414" s="42">
        <f>_xll.qlCalendarAdvance(Calendar,$D413,B414,"f",FALSE)</f>
        <v>42852</v>
      </c>
      <c r="E414" s="180">
        <f>_xll.qlInterestRateIndexValueDate(IndexON,D414)</f>
        <v>42852</v>
      </c>
      <c r="F414" s="196">
        <f>IFERROR(_xll.qlIndexFixing(IndexON,D414,TRUE,_xll.ohTrigger(RecalcTrigger,TriggerON)),NA())</f>
        <v>-1.4957288152039894E-3</v>
      </c>
      <c r="H414" s="42">
        <f>_xll.qlCalendarAdvance(Calendar,$H413,B414,"f",FALSE)</f>
        <v>42852</v>
      </c>
      <c r="I414" s="180">
        <f>_xll.qlInterestRateIndexValueDate(Index1M,$H414)</f>
        <v>42857</v>
      </c>
      <c r="J414" s="185">
        <f>IFERROR(_xll.qlIndexFixing(Index1M,$H414,TRUE,_xll.ohTrigger(RecalcTrigger,Trigger1M)),NA())</f>
        <v>-9.160614127424713E-4</v>
      </c>
      <c r="K414" s="44">
        <f>IFERROR(_xll.qlIndexFixing(Index3M,H414,TRUE,_xll.ohTrigger(RecalcTrigger,Trigger3M)),NA())</f>
        <v>1.1828002466767089E-4</v>
      </c>
      <c r="L414" s="44">
        <f>IFERROR(_xll.qlIndexFixing(Index6M,$H414,TRUE,_xll.ohTrigger(RecalcTrigger,Trigger6M)),NA())</f>
        <v>1.2959620715390992E-3</v>
      </c>
      <c r="M414" s="186">
        <f>IFERROR(_xll.qlIndexFixing(Index1Y,$H414,TRUE,_xll.ohTrigger(RecalcTrigger,Trigger1Y)),NA())</f>
        <v>3.1741413504679434E-3</v>
      </c>
      <c r="N414" s="185">
        <f>IFERROR(_xll.qlIndexFixing(ONIndex1M,I414,TRUE,_xll.ohTrigger(RecalcTrigger,Trigger1M)),NA())</f>
        <v>-9.5789456482808788E-4</v>
      </c>
      <c r="O414" s="44">
        <f>IFERROR(_xll.qlIndexFixing(ONIndex3M,I414,TRUE,_xll.ohTrigger(RecalcTrigger,Trigger3M)),NA())</f>
        <v>-5.8524436616913533E-5</v>
      </c>
      <c r="P414" s="44">
        <f>IFERROR(_xll.qlIndexFixing(ONIndex6M,I414,TRUE,_xll.ohTrigger(RecalcTrigger,Trigger6M)),NA())</f>
        <v>9.0145447170897341E-4</v>
      </c>
      <c r="Q414" s="186">
        <f>IFERROR(_xll.qlIndexFixing(ONIndex1Y,I414,TRUE,_xll.ohTrigger(RecalcTrigger,Trigger1Y)),NA())</f>
        <v>2.1955822424146731E-3</v>
      </c>
    </row>
    <row r="415" spans="2:17" x14ac:dyDescent="0.2">
      <c r="B415" s="39" t="s">
        <v>17</v>
      </c>
      <c r="D415" s="42">
        <f>_xll.qlCalendarAdvance(Calendar,$D414,B415,"f",FALSE)</f>
        <v>42853</v>
      </c>
      <c r="E415" s="180">
        <f>_xll.qlInterestRateIndexValueDate(IndexON,D415)</f>
        <v>42853</v>
      </c>
      <c r="F415" s="196">
        <f>IFERROR(_xll.qlIndexFixing(IndexON,D415,TRUE,_xll.ohTrigger(RecalcTrigger,TriggerON)),NA())</f>
        <v>-1.4883769417339821E-3</v>
      </c>
      <c r="H415" s="42">
        <f>_xll.qlCalendarAdvance(Calendar,$H414,B415,"f",FALSE)</f>
        <v>42853</v>
      </c>
      <c r="I415" s="180">
        <f>_xll.qlInterestRateIndexValueDate(Index1M,$H415)</f>
        <v>42858</v>
      </c>
      <c r="J415" s="185">
        <f>IFERROR(_xll.qlIndexFixing(Index1M,$H415,TRUE,_xll.ohTrigger(RecalcTrigger,Trigger1M)),NA())</f>
        <v>-9.0955373057739894E-4</v>
      </c>
      <c r="K415" s="44">
        <f>IFERROR(_xll.qlIndexFixing(Index3M,H415,TRUE,_xll.ohTrigger(RecalcTrigger,Trigger3M)),NA())</f>
        <v>1.2237436799813196E-4</v>
      </c>
      <c r="L415" s="44">
        <f>IFERROR(_xll.qlIndexFixing(Index6M,$H415,TRUE,_xll.ohTrigger(RecalcTrigger,Trigger6M)),NA())</f>
        <v>1.3008191727081897E-3</v>
      </c>
      <c r="M415" s="186">
        <f>IFERROR(_xll.qlIndexFixing(Index1Y,$H415,TRUE,_xll.ohTrigger(RecalcTrigger,Trigger1Y)),NA())</f>
        <v>3.1803697865773867E-3</v>
      </c>
      <c r="N415" s="185">
        <f>IFERROR(_xll.qlIndexFixing(ONIndex1M,I415,TRUE,_xll.ohTrigger(RecalcTrigger,Trigger1M)),NA())</f>
        <v>-9.5155548560654779E-4</v>
      </c>
      <c r="O415" s="44">
        <f>IFERROR(_xll.qlIndexFixing(ONIndex3M,I415,TRUE,_xll.ohTrigger(RecalcTrigger,Trigger3M)),NA())</f>
        <v>-5.0540897200690438E-5</v>
      </c>
      <c r="P415" s="44">
        <f>IFERROR(_xll.qlIndexFixing(ONIndex6M,I415,TRUE,_xll.ohTrigger(RecalcTrigger,Trigger6M)),NA())</f>
        <v>9.0219713460015782E-4</v>
      </c>
      <c r="Q415" s="186">
        <f>IFERROR(_xll.qlIndexFixing(ONIndex1Y,I415,TRUE,_xll.ohTrigger(RecalcTrigger,Trigger1Y)),NA())</f>
        <v>2.198177092136433E-3</v>
      </c>
    </row>
    <row r="416" spans="2:17" x14ac:dyDescent="0.2">
      <c r="B416" s="39" t="s">
        <v>17</v>
      </c>
      <c r="D416" s="42">
        <f>_xll.qlCalendarAdvance(Calendar,$D415,B416,"f",FALSE)</f>
        <v>42857</v>
      </c>
      <c r="E416" s="180">
        <f>_xll.qlInterestRateIndexValueDate(IndexON,D416)</f>
        <v>42857</v>
      </c>
      <c r="F416" s="196">
        <f>IFERROR(_xll.qlIndexFixing(IndexON,D416,TRUE,_xll.ohTrigger(RecalcTrigger,TriggerON)),NA())</f>
        <v>-1.4811269050030162E-3</v>
      </c>
      <c r="H416" s="42">
        <f>_xll.qlCalendarAdvance(Calendar,$H415,B416,"f",FALSE)</f>
        <v>42857</v>
      </c>
      <c r="I416" s="180">
        <f>_xll.qlInterestRateIndexValueDate(Index1M,$H416)</f>
        <v>42859</v>
      </c>
      <c r="J416" s="185">
        <f>IFERROR(_xll.qlIndexFixing(Index1M,$H416,TRUE,_xll.ohTrigger(RecalcTrigger,Trigger1M)),NA())</f>
        <v>-9.0794679921457622E-4</v>
      </c>
      <c r="K416" s="44">
        <f>IFERROR(_xll.qlIndexFixing(Index3M,H416,TRUE,_xll.ohTrigger(RecalcTrigger,Trigger3M)),NA())</f>
        <v>1.2647086028178231E-4</v>
      </c>
      <c r="L416" s="44">
        <f>IFERROR(_xll.qlIndexFixing(Index6M,$H416,TRUE,_xll.ohTrigger(RecalcTrigger,Trigger6M)),NA())</f>
        <v>1.311125571740788E-3</v>
      </c>
      <c r="M416" s="186">
        <f>IFERROR(_xll.qlIndexFixing(Index1Y,$H416,TRUE,_xll.ohTrigger(RecalcTrigger,Trigger1Y)),NA())</f>
        <v>3.1866176519121815E-3</v>
      </c>
      <c r="N416" s="185">
        <f>IFERROR(_xll.qlIndexFixing(ONIndex1M,I416,TRUE,_xll.ohTrigger(RecalcTrigger,Trigger1M)),NA())</f>
        <v>-9.4520211497695072E-4</v>
      </c>
      <c r="O416" s="44">
        <f>IFERROR(_xll.qlIndexFixing(ONIndex3M,I416,TRUE,_xll.ohTrigger(RecalcTrigger,Trigger3M)),NA())</f>
        <v>-4.2545468308397005E-5</v>
      </c>
      <c r="P416" s="44">
        <f>IFERROR(_xll.qlIndexFixing(ONIndex6M,I416,TRUE,_xll.ohTrigger(RecalcTrigger,Trigger6M)),NA())</f>
        <v>9.0330221982348746E-4</v>
      </c>
      <c r="Q416" s="186">
        <f>IFERROR(_xll.qlIndexFixing(ONIndex1Y,I416,TRUE,_xll.ohTrigger(RecalcTrigger,Trigger1Y)),NA())</f>
        <v>2.2013101527207368E-3</v>
      </c>
    </row>
    <row r="417" spans="2:17" x14ac:dyDescent="0.2">
      <c r="B417" s="39" t="s">
        <v>17</v>
      </c>
      <c r="D417" s="42">
        <f>_xll.qlCalendarAdvance(Calendar,$D416,B417,"f",FALSE)</f>
        <v>42858</v>
      </c>
      <c r="E417" s="180">
        <f>_xll.qlInterestRateIndexValueDate(IndexON,D417)</f>
        <v>42858</v>
      </c>
      <c r="F417" s="196">
        <f>IFERROR(_xll.qlIndexFixing(IndexON,D417,TRUE,_xll.ohTrigger(RecalcTrigger,TriggerON)),NA())</f>
        <v>-1.4782572273874806E-3</v>
      </c>
      <c r="H417" s="42">
        <f>_xll.qlCalendarAdvance(Calendar,$H416,B417,"f",FALSE)</f>
        <v>42858</v>
      </c>
      <c r="I417" s="180">
        <f>_xll.qlInterestRateIndexValueDate(Index1M,$H417)</f>
        <v>42860</v>
      </c>
      <c r="J417" s="185">
        <f>IFERROR(_xll.qlIndexFixing(Index1M,$H417,TRUE,_xll.ohTrigger(RecalcTrigger,Trigger1M)),NA())</f>
        <v>-9.0633799256893102E-4</v>
      </c>
      <c r="K417" s="44">
        <f>IFERROR(_xll.qlIndexFixing(Index3M,H417,TRUE,_xll.ohTrigger(RecalcTrigger,Trigger3M)),NA())</f>
        <v>1.3470239478054468E-4</v>
      </c>
      <c r="L417" s="44">
        <f>IFERROR(_xll.qlIndexFixing(Index6M,$H417,TRUE,_xll.ohTrigger(RecalcTrigger,Trigger6M)),NA())</f>
        <v>1.313336721471282E-3</v>
      </c>
      <c r="M417" s="186">
        <f>IFERROR(_xll.qlIndexFixing(Index1Y,$H417,TRUE,_xll.ohTrigger(RecalcTrigger,Trigger1Y)),NA())</f>
        <v>3.2000188740030143E-3</v>
      </c>
      <c r="N417" s="185">
        <f>IFERROR(_xll.qlIndexFixing(ONIndex1M,I417,TRUE,_xll.ohTrigger(RecalcTrigger,Trigger1M)),NA())</f>
        <v>-9.4201459996501313E-4</v>
      </c>
      <c r="O417" s="44">
        <f>IFERROR(_xll.qlIndexFixing(ONIndex3M,I417,TRUE,_xll.ohTrigger(RecalcTrigger,Trigger3M)),NA())</f>
        <v>-3.8541969695771172E-5</v>
      </c>
      <c r="P417" s="44">
        <f>IFERROR(_xll.qlIndexFixing(ONIndex6M,I417,TRUE,_xll.ohTrigger(RecalcTrigger,Trigger6M)),NA())</f>
        <v>9.0403936496841197E-4</v>
      </c>
      <c r="Q417" s="186">
        <f>IFERROR(_xll.qlIndexFixing(ONIndex1Y,I417,TRUE,_xll.ohTrigger(RecalcTrigger,Trigger1Y)),NA())</f>
        <v>2.2031688259360749E-3</v>
      </c>
    </row>
    <row r="418" spans="2:17" x14ac:dyDescent="0.2">
      <c r="B418" s="39" t="s">
        <v>17</v>
      </c>
      <c r="D418" s="42">
        <f>_xll.qlCalendarAdvance(Calendar,$D417,B418,"f",FALSE)</f>
        <v>42859</v>
      </c>
      <c r="E418" s="180">
        <f>_xll.qlInterestRateIndexValueDate(IndexON,D418)</f>
        <v>42859</v>
      </c>
      <c r="F418" s="196">
        <f>IFERROR(_xll.qlIndexFixing(IndexON,D418,TRUE,_xll.ohTrigger(RecalcTrigger,TriggerON)),NA())</f>
        <v>-1.4754049037701833E-3</v>
      </c>
      <c r="H418" s="42">
        <f>_xll.qlCalendarAdvance(Calendar,$H417,B418,"f",FALSE)</f>
        <v>42859</v>
      </c>
      <c r="I418" s="180">
        <f>_xll.qlInterestRateIndexValueDate(Index1M,$H418)</f>
        <v>42863</v>
      </c>
      <c r="J418" s="185">
        <f>IFERROR(_xll.qlIndexFixing(Index1M,$H418,TRUE,_xll.ohTrigger(RecalcTrigger,Trigger1M)),NA())</f>
        <v>-8.9656687205107123E-4</v>
      </c>
      <c r="K418" s="44">
        <f>IFERROR(_xll.qlIndexFixing(Index3M,H418,TRUE,_xll.ohTrigger(RecalcTrigger,Trigger3M)),NA())</f>
        <v>1.428776408593875E-4</v>
      </c>
      <c r="L418" s="44">
        <f>IFERROR(_xll.qlIndexFixing(Index6M,$H418,TRUE,_xll.ohTrigger(RecalcTrigger,Trigger6M)),NA())</f>
        <v>1.325548718378118E-3</v>
      </c>
      <c r="M418" s="186">
        <f>IFERROR(_xll.qlIndexFixing(Index1Y,$H418,TRUE,_xll.ohTrigger(RecalcTrigger,Trigger1Y)),NA())</f>
        <v>3.2117943853633151E-3</v>
      </c>
      <c r="N418" s="185">
        <f>IFERROR(_xll.qlIndexFixing(ONIndex1M,I418,TRUE,_xll.ohTrigger(RecalcTrigger,Trigger1M)),NA())</f>
        <v>-9.3882139490464311E-4</v>
      </c>
      <c r="O418" s="44">
        <f>IFERROR(_xll.qlIndexFixing(ONIndex3M,I418,TRUE,_xll.ohTrigger(RecalcTrigger,Trigger3M)),NA())</f>
        <v>-3.4535105375432806E-5</v>
      </c>
      <c r="P418" s="44">
        <f>IFERROR(_xll.qlIndexFixing(ONIndex6M,I418,TRUE,_xll.ohTrigger(RecalcTrigger,Trigger6M)),NA())</f>
        <v>9.0488659357568224E-4</v>
      </c>
      <c r="Q418" s="186">
        <f>IFERROR(_xll.qlIndexFixing(ONIndex1Y,I418,TRUE,_xll.ohTrigger(RecalcTrigger,Trigger1Y)),NA())</f>
        <v>2.2052005010042564E-3</v>
      </c>
    </row>
    <row r="419" spans="2:17" x14ac:dyDescent="0.2">
      <c r="B419" s="39" t="s">
        <v>17</v>
      </c>
      <c r="D419" s="42">
        <f>_xll.qlCalendarAdvance(Calendar,$D418,B419,"f",FALSE)</f>
        <v>42860</v>
      </c>
      <c r="E419" s="180">
        <f>_xll.qlInterestRateIndexValueDate(IndexON,D419)</f>
        <v>42860</v>
      </c>
      <c r="F419" s="196">
        <f>IFERROR(_xll.qlIndexFixing(IndexON,D419,TRUE,_xll.ohTrigger(RecalcTrigger,TriggerON)),NA())</f>
        <v>-1.4697530726204278E-3</v>
      </c>
      <c r="H419" s="42">
        <f>_xll.qlCalendarAdvance(Calendar,$H418,B419,"f",FALSE)</f>
        <v>42860</v>
      </c>
      <c r="I419" s="180">
        <f>_xll.qlInterestRateIndexValueDate(Index1M,$H419)</f>
        <v>42864</v>
      </c>
      <c r="J419" s="185">
        <f>IFERROR(_xll.qlIndexFixing(Index1M,$H419,TRUE,_xll.ohTrigger(RecalcTrigger,Trigger1M)),NA())</f>
        <v>-8.9329939741956293E-4</v>
      </c>
      <c r="K419" s="44">
        <f>IFERROR(_xll.qlIndexFixing(Index3M,H419,TRUE,_xll.ohTrigger(RecalcTrigger,Trigger3M)),NA())</f>
        <v>1.4698437079376504E-4</v>
      </c>
      <c r="L419" s="44">
        <f>IFERROR(_xll.qlIndexFixing(Index6M,$H419,TRUE,_xll.ohTrigger(RecalcTrigger,Trigger6M)),NA())</f>
        <v>1.3305795655408879E-3</v>
      </c>
      <c r="M419" s="186">
        <f>IFERROR(_xll.qlIndexFixing(Index1Y,$H419,TRUE,_xll.ohTrigger(RecalcTrigger,Trigger1Y)),NA())</f>
        <v>3.2181326029338308E-3</v>
      </c>
      <c r="N419" s="185">
        <f>IFERROR(_xll.qlIndexFixing(ONIndex1M,I419,TRUE,_xll.ohTrigger(RecalcTrigger,Trigger1M)),NA())</f>
        <v>-9.3562253532741835E-4</v>
      </c>
      <c r="O419" s="44">
        <f>IFERROR(_xll.qlIndexFixing(ONIndex3M,I419,TRUE,_xll.ohTrigger(RecalcTrigger,Trigger3M)),NA())</f>
        <v>-3.0524943652743275E-5</v>
      </c>
      <c r="P419" s="44">
        <f>IFERROR(_xll.qlIndexFixing(ONIndex6M,I419,TRUE,_xll.ohTrigger(RecalcTrigger,Trigger6M)),NA())</f>
        <v>9.0584390532555403E-4</v>
      </c>
      <c r="Q419" s="186">
        <f>IFERROR(_xll.qlIndexFixing(ONIndex1Y,I419,TRUE,_xll.ohTrigger(RecalcTrigger,Trigger1Y)),NA())</f>
        <v>2.2074063396360089E-3</v>
      </c>
    </row>
    <row r="420" spans="2:17" x14ac:dyDescent="0.2">
      <c r="B420" s="39" t="s">
        <v>17</v>
      </c>
      <c r="D420" s="42">
        <f>_xll.qlCalendarAdvance(Calendar,$D419,B420,"f",FALSE)</f>
        <v>42863</v>
      </c>
      <c r="E420" s="180">
        <f>_xll.qlInterestRateIndexValueDate(IndexON,D420)</f>
        <v>42863</v>
      </c>
      <c r="F420" s="196">
        <f>IFERROR(_xll.qlIndexFixing(IndexON,D420,TRUE,_xll.ohTrigger(RecalcTrigger,TriggerON)),NA())</f>
        <v>-1.4641730287801025E-3</v>
      </c>
      <c r="H420" s="42">
        <f>_xll.qlCalendarAdvance(Calendar,$H419,B420,"f",FALSE)</f>
        <v>42863</v>
      </c>
      <c r="I420" s="180">
        <f>_xll.qlInterestRateIndexValueDate(Index1M,$H420)</f>
        <v>42865</v>
      </c>
      <c r="J420" s="185">
        <f>IFERROR(_xll.qlIndexFixing(Index1M,$H420,TRUE,_xll.ohTrigger(RecalcTrigger,Trigger1M)),NA())</f>
        <v>-8.8671969901487171E-4</v>
      </c>
      <c r="K420" s="44">
        <f>IFERROR(_xll.qlIndexFixing(Index3M,H420,TRUE,_xll.ohTrigger(RecalcTrigger,Trigger3M)),NA())</f>
        <v>1.5109304799657602E-4</v>
      </c>
      <c r="L420" s="44">
        <f>IFERROR(_xll.qlIndexFixing(Index6M,$H420,TRUE,_xll.ohTrigger(RecalcTrigger,Trigger6M)),NA())</f>
        <v>1.3356374353812317E-3</v>
      </c>
      <c r="M420" s="186">
        <f>IFERROR(_xll.qlIndexFixing(Index1Y,$H420,TRUE,_xll.ohTrigger(RecalcTrigger,Trigger1Y)),NA())</f>
        <v>3.2244875091445146E-3</v>
      </c>
      <c r="N420" s="185">
        <f>IFERROR(_xll.qlIndexFixing(ONIndex1M,I420,TRUE,_xll.ohTrigger(RecalcTrigger,Trigger1M)),NA())</f>
        <v>-9.2920374686666918E-4</v>
      </c>
      <c r="O420" s="44">
        <f>IFERROR(_xll.qlIndexFixing(ONIndex3M,I420,TRUE,_xll.ohTrigger(RecalcTrigger,Trigger3M)),NA())</f>
        <v>-2.2493970459613877E-5</v>
      </c>
      <c r="P420" s="44">
        <f>IFERROR(_xll.qlIndexFixing(ONIndex6M,I420,TRUE,_xll.ohTrigger(RecalcTrigger,Trigger6M)),NA())</f>
        <v>9.0812776402771078E-4</v>
      </c>
      <c r="Q420" s="186">
        <f>IFERROR(_xll.qlIndexFixing(ONIndex1Y,I420,TRUE,_xll.ohTrigger(RecalcTrigger,Trigger1Y)),NA())</f>
        <v>2.2124179680282907E-3</v>
      </c>
    </row>
    <row r="421" spans="2:17" x14ac:dyDescent="0.2">
      <c r="B421" s="39" t="s">
        <v>17</v>
      </c>
      <c r="D421" s="42">
        <f>_xll.qlCalendarAdvance(Calendar,$D420,B421,"f",FALSE)</f>
        <v>42864</v>
      </c>
      <c r="E421" s="180">
        <f>_xll.qlInterestRateIndexValueDate(IndexON,D421)</f>
        <v>42864</v>
      </c>
      <c r="F421" s="196">
        <f>IFERROR(_xll.qlIndexFixing(IndexON,D421,TRUE,_xll.ohTrigger(RecalcTrigger,TriggerON)),NA())</f>
        <v>-1.4614103846266602E-3</v>
      </c>
      <c r="H421" s="42">
        <f>_xll.qlCalendarAdvance(Calendar,$H420,B421,"f",FALSE)</f>
        <v>42864</v>
      </c>
      <c r="I421" s="180">
        <f>_xll.qlInterestRateIndexValueDate(Index1M,$H421)</f>
        <v>42866</v>
      </c>
      <c r="J421" s="185">
        <f>IFERROR(_xll.qlIndexFixing(Index1M,$H421,TRUE,_xll.ohTrigger(RecalcTrigger,Trigger1M)),NA())</f>
        <v>-8.8509382919821356E-4</v>
      </c>
      <c r="K421" s="44">
        <f>IFERROR(_xll.qlIndexFixing(Index3M,H421,TRUE,_xll.ohTrigger(RecalcTrigger,Trigger3M)),NA())</f>
        <v>1.5520363943772006E-4</v>
      </c>
      <c r="L421" s="44">
        <f>IFERROR(_xll.qlIndexFixing(Index6M,$H421,TRUE,_xll.ohTrigger(RecalcTrigger,Trigger6M)),NA())</f>
        <v>1.3461938559523564E-3</v>
      </c>
      <c r="M421" s="186">
        <f>IFERROR(_xll.qlIndexFixing(Index1Y,$H421,TRUE,_xll.ohTrigger(RecalcTrigger,Trigger1Y)),NA())</f>
        <v>3.2308586357157054E-3</v>
      </c>
      <c r="N421" s="185">
        <f>IFERROR(_xll.qlIndexFixing(ONIndex1M,I421,TRUE,_xll.ohTrigger(RecalcTrigger,Trigger1M)),NA())</f>
        <v>-9.2277126176210089E-4</v>
      </c>
      <c r="O421" s="44">
        <f>IFERROR(_xll.qlIndexFixing(ONIndex3M,I421,TRUE,_xll.ohTrigger(RecalcTrigger,Trigger3M)),NA())</f>
        <v>-1.44526936418643E-5</v>
      </c>
      <c r="P421" s="44">
        <f>IFERROR(_xll.qlIndexFixing(ONIndex6M,I421,TRUE,_xll.ohTrigger(RecalcTrigger,Trigger6M)),NA())</f>
        <v>9.107739853497776E-4</v>
      </c>
      <c r="Q421" s="186">
        <f>IFERROR(_xll.qlIndexFixing(ONIndex1Y,I421,TRUE,_xll.ohTrigger(RecalcTrigger,Trigger1Y)),NA())</f>
        <v>2.2179945667311074E-3</v>
      </c>
    </row>
    <row r="422" spans="2:17" x14ac:dyDescent="0.2">
      <c r="B422" s="39" t="s">
        <v>17</v>
      </c>
      <c r="D422" s="42">
        <f>_xll.qlCalendarAdvance(Calendar,$D421,B422,"f",FALSE)</f>
        <v>42865</v>
      </c>
      <c r="E422" s="180">
        <f>_xll.qlInterestRateIndexValueDate(IndexON,D422)</f>
        <v>42865</v>
      </c>
      <c r="F422" s="196">
        <f>IFERROR(_xll.qlIndexFixing(IndexON,D422,TRUE,_xll.ohTrigger(RecalcTrigger,TriggerON)),NA())</f>
        <v>-1.4586662582205534E-3</v>
      </c>
      <c r="H422" s="42">
        <f>_xll.qlCalendarAdvance(Calendar,$H421,B422,"f",FALSE)</f>
        <v>42865</v>
      </c>
      <c r="I422" s="180">
        <f>_xll.qlInterestRateIndexValueDate(Index1M,$H422)</f>
        <v>42867</v>
      </c>
      <c r="J422" s="185">
        <f>IFERROR(_xll.qlIndexFixing(Index1M,$H422,TRUE,_xll.ohTrigger(RecalcTrigger,Trigger1M)),NA())</f>
        <v>-8.8346616702188316E-4</v>
      </c>
      <c r="K422" s="44">
        <f>IFERROR(_xll.qlIndexFixing(Index3M,H422,TRUE,_xll.ohTrigger(RecalcTrigger,Trigger3M)),NA())</f>
        <v>1.6346038203421929E-4</v>
      </c>
      <c r="L422" s="44">
        <f>IFERROR(_xll.qlIndexFixing(Index6M,$H422,TRUE,_xll.ohTrigger(RecalcTrigger,Trigger6M)),NA())</f>
        <v>1.3485707326376859E-3</v>
      </c>
      <c r="M422" s="186">
        <f>IFERROR(_xll.qlIndexFixing(Index1Y,$H422,TRUE,_xll.ohTrigger(RecalcTrigger,Trigger1Y)),NA())</f>
        <v>3.244442231877222E-3</v>
      </c>
      <c r="N422" s="185">
        <f>IFERROR(_xll.qlIndexFixing(ONIndex1M,I422,TRUE,_xll.ohTrigger(RecalcTrigger,Trigger1M)),NA())</f>
        <v>-9.1954466205468322E-4</v>
      </c>
      <c r="O422" s="44">
        <f>IFERROR(_xll.qlIndexFixing(ONIndex3M,I422,TRUE,_xll.ohTrigger(RecalcTrigger,Trigger3M)),NA())</f>
        <v>-1.0427072565377671E-5</v>
      </c>
      <c r="P422" s="44">
        <f>IFERROR(_xll.qlIndexFixing(ONIndex6M,I422,TRUE,_xll.ohTrigger(RecalcTrigger,Trigger6M)),NA())</f>
        <v>9.122817136120176E-4</v>
      </c>
      <c r="Q422" s="186">
        <f>IFERROR(_xll.qlIndexFixing(ONIndex1Y,I422,TRUE,_xll.ohTrigger(RecalcTrigger,Trigger1Y)),NA())</f>
        <v>2.2210886505202865E-3</v>
      </c>
    </row>
    <row r="423" spans="2:17" x14ac:dyDescent="0.2">
      <c r="B423" s="39" t="s">
        <v>17</v>
      </c>
      <c r="D423" s="42">
        <f>_xll.qlCalendarAdvance(Calendar,$D422,B423,"f",FALSE)</f>
        <v>42866</v>
      </c>
      <c r="E423" s="180">
        <f>_xll.qlInterestRateIndexValueDate(IndexON,D423)</f>
        <v>42866</v>
      </c>
      <c r="F423" s="196">
        <f>IFERROR(_xll.qlIndexFixing(IndexON,D423,TRUE,_xll.ohTrigger(RecalcTrigger,TriggerON)),NA())</f>
        <v>-1.4559408435665944E-3</v>
      </c>
      <c r="H423" s="42">
        <f>_xll.qlCalendarAdvance(Calendar,$H422,B423,"f",FALSE)</f>
        <v>42866</v>
      </c>
      <c r="I423" s="180">
        <f>_xll.qlInterestRateIndexValueDate(Index1M,$H423)</f>
        <v>42870</v>
      </c>
      <c r="J423" s="185">
        <f>IFERROR(_xll.qlIndexFixing(Index1M,$H423,TRUE,_xll.ohTrigger(RecalcTrigger,Trigger1M)),NA())</f>
        <v>-8.7358747214170214E-4</v>
      </c>
      <c r="K423" s="44">
        <f>IFERROR(_xll.qlIndexFixing(Index3M,H423,TRUE,_xll.ohTrigger(RecalcTrigger,Trigger3M)),NA())</f>
        <v>1.7166449272771987E-4</v>
      </c>
      <c r="L423" s="44">
        <f>IFERROR(_xll.qlIndexFixing(Index6M,$H423,TRUE,_xll.ohTrigger(RecalcTrigger,Trigger6M)),NA())</f>
        <v>1.3613127742735957E-3</v>
      </c>
      <c r="M423" s="186">
        <f>IFERROR(_xll.qlIndexFixing(Index1Y,$H423,TRUE,_xll.ohTrigger(RecalcTrigger,Trigger1Y)),NA())</f>
        <v>3.2564958648384611E-3</v>
      </c>
      <c r="N423" s="185">
        <f>IFERROR(_xll.qlIndexFixing(ONIndex1M,I423,TRUE,_xll.ohTrigger(RecalcTrigger,Trigger1M)),NA())</f>
        <v>-9.1631262070013264E-4</v>
      </c>
      <c r="O423" s="44">
        <f>IFERROR(_xll.qlIndexFixing(ONIndex3M,I423,TRUE,_xll.ohTrigger(RecalcTrigger,Trigger3M)),NA())</f>
        <v>-6.3985650378128867E-6</v>
      </c>
      <c r="P423" s="44">
        <f>IFERROR(_xll.qlIndexFixing(ONIndex6M,I423,TRUE,_xll.ohTrigger(RecalcTrigger,Trigger6M)),NA())</f>
        <v>9.1389952509679517E-4</v>
      </c>
      <c r="Q423" s="186">
        <f>IFERROR(_xll.qlIndexFixing(ONIndex1Y,I423,TRUE,_xll.ohTrigger(RecalcTrigger,Trigger1Y)),NA())</f>
        <v>2.2243638686969547E-3</v>
      </c>
    </row>
    <row r="424" spans="2:17" x14ac:dyDescent="0.2">
      <c r="B424" s="39" t="s">
        <v>17</v>
      </c>
      <c r="D424" s="42">
        <f>_xll.qlCalendarAdvance(Calendar,$D423,B424,"f",FALSE)</f>
        <v>42867</v>
      </c>
      <c r="E424" s="180">
        <f>_xll.qlInterestRateIndexValueDate(IndexON,D424)</f>
        <v>42867</v>
      </c>
      <c r="F424" s="196">
        <f>IFERROR(_xll.qlIndexFixing(IndexON,D424,TRUE,_xll.ohTrigger(RecalcTrigger,TriggerON)),NA())</f>
        <v>-1.4505475114923172E-3</v>
      </c>
      <c r="H424" s="42">
        <f>_xll.qlCalendarAdvance(Calendar,$H423,B424,"f",FALSE)</f>
        <v>42867</v>
      </c>
      <c r="I424" s="180">
        <f>_xll.qlInterestRateIndexValueDate(Index1M,$H424)</f>
        <v>42871</v>
      </c>
      <c r="J424" s="185">
        <f>IFERROR(_xll.qlIndexFixing(Index1M,$H424,TRUE,_xll.ohTrigger(RecalcTrigger,Trigger1M)),NA())</f>
        <v>-8.7028463625175628E-4</v>
      </c>
      <c r="K424" s="44">
        <f>IFERROR(_xll.qlIndexFixing(Index3M,H424,TRUE,_xll.ohTrigger(RecalcTrigger,Trigger3M)),NA())</f>
        <v>1.7578416567832141E-4</v>
      </c>
      <c r="L424" s="44">
        <f>IFERROR(_xll.qlIndexFixing(Index6M,$H424,TRUE,_xll.ohTrigger(RecalcTrigger,Trigger6M)),NA())</f>
        <v>1.3665211698306132E-3</v>
      </c>
      <c r="M424" s="186">
        <f>IFERROR(_xll.qlIndexFixing(Index1Y,$H424,TRUE,_xll.ohTrigger(RecalcTrigger,Trigger1Y)),NA())</f>
        <v>3.2629409538407908E-3</v>
      </c>
      <c r="N424" s="185">
        <f>IFERROR(_xll.qlIndexFixing(ONIndex1M,I424,TRUE,_xll.ohTrigger(RecalcTrigger,Trigger1M)),NA())</f>
        <v>-9.1307517334993094E-4</v>
      </c>
      <c r="O424" s="44">
        <f>IFERROR(_xll.qlIndexFixing(ONIndex3M,I424,TRUE,_xll.ohTrigger(RecalcTrigger,Trigger3M)),NA())</f>
        <v>-2.3672392046591995E-6</v>
      </c>
      <c r="P424" s="44">
        <f>IFERROR(_xll.qlIndexFixing(ONIndex6M,I424,TRUE,_xll.ohTrigger(RecalcTrigger,Trigger6M)),NA())</f>
        <v>9.1562741996398245E-4</v>
      </c>
      <c r="Q424" s="186">
        <f>IFERROR(_xll.qlIndexFixing(ONIndex1Y,I424,TRUE,_xll.ohTrigger(RecalcTrigger,Trigger1Y)),NA())</f>
        <v>2.2278213830517757E-3</v>
      </c>
    </row>
    <row r="425" spans="2:17" x14ac:dyDescent="0.2">
      <c r="B425" s="39" t="s">
        <v>17</v>
      </c>
      <c r="D425" s="42">
        <f>_xll.qlCalendarAdvance(Calendar,$D424,B425,"f",FALSE)</f>
        <v>42870</v>
      </c>
      <c r="E425" s="180">
        <f>_xll.qlInterestRateIndexValueDate(IndexON,D425)</f>
        <v>42870</v>
      </c>
      <c r="F425" s="196">
        <f>IFERROR(_xll.qlIndexFixing(IndexON,D425,TRUE,_xll.ohTrigger(RecalcTrigger,TriggerON)),NA())</f>
        <v>-1.4452301808898227E-3</v>
      </c>
      <c r="H425" s="42">
        <f>_xll.qlCalendarAdvance(Calendar,$H424,B425,"f",FALSE)</f>
        <v>42870</v>
      </c>
      <c r="I425" s="180">
        <f>_xll.qlInterestRateIndexValueDate(Index1M,$H425)</f>
        <v>42872</v>
      </c>
      <c r="J425" s="185">
        <f>IFERROR(_xll.qlIndexFixing(Index1M,$H425,TRUE,_xll.ohTrigger(RecalcTrigger,Trigger1M)),NA())</f>
        <v>-8.6363639791884532E-4</v>
      </c>
      <c r="K425" s="44">
        <f>IFERROR(_xll.qlIndexFixing(Index3M,H425,TRUE,_xll.ohTrigger(RecalcTrigger,Trigger3M)),NA())</f>
        <v>1.7990555815779007E-4</v>
      </c>
      <c r="L425" s="44">
        <f>IFERROR(_xll.qlIndexFixing(Index6M,$H425,TRUE,_xll.ohTrigger(RecalcTrigger,Trigger6M)),NA())</f>
        <v>1.3717527179040567E-3</v>
      </c>
      <c r="M425" s="186">
        <f>IFERROR(_xll.qlIndexFixing(Index1Y,$H425,TRUE,_xll.ohTrigger(RecalcTrigger,Trigger1Y)),NA())</f>
        <v>3.2693993844171028E-3</v>
      </c>
      <c r="N425" s="185">
        <f>IFERROR(_xll.qlIndexFixing(ONIndex1M,I425,TRUE,_xll.ohTrigger(RecalcTrigger,Trigger1M)),NA())</f>
        <v>-9.065801529883899E-4</v>
      </c>
      <c r="O425" s="44">
        <f>IFERROR(_xll.qlIndexFixing(ONIndex3M,I425,TRUE,_xll.ohTrigger(RecalcTrigger,Trigger3M)),NA())</f>
        <v>5.7044635948244604E-6</v>
      </c>
      <c r="P425" s="44">
        <f>IFERROR(_xll.qlIndexFixing(ONIndex6M,I425,TRUE,_xll.ohTrigger(RecalcTrigger,Trigger6M)),NA())</f>
        <v>9.1945250216163288E-4</v>
      </c>
      <c r="Q425" s="186">
        <f>IFERROR(_xll.qlIndexFixing(ONIndex1Y,I425,TRUE,_xll.ohTrigger(RecalcTrigger,Trigger1Y)),NA())</f>
        <v>2.2353637547123384E-3</v>
      </c>
    </row>
    <row r="426" spans="2:17" x14ac:dyDescent="0.2">
      <c r="B426" s="39" t="s">
        <v>17</v>
      </c>
      <c r="D426" s="42">
        <f>_xll.qlCalendarAdvance(Calendar,$D425,B426,"f",FALSE)</f>
        <v>42871</v>
      </c>
      <c r="E426" s="180">
        <f>_xll.qlInterestRateIndexValueDate(IndexON,D426)</f>
        <v>42871</v>
      </c>
      <c r="F426" s="196">
        <f>IFERROR(_xll.qlIndexFixing(IndexON,D426,TRUE,_xll.ohTrigger(RecalcTrigger,TriggerON)),NA())</f>
        <v>-1.4426012339097127E-3</v>
      </c>
      <c r="H426" s="42">
        <f>_xll.qlCalendarAdvance(Calendar,$H425,B426,"f",FALSE)</f>
        <v>42871</v>
      </c>
      <c r="I426" s="180">
        <f>_xll.qlInterestRateIndexValueDate(Index1M,$H426)</f>
        <v>42873</v>
      </c>
      <c r="J426" s="185">
        <f>IFERROR(_xll.qlIndexFixing(Index1M,$H426,TRUE,_xll.ohTrigger(RecalcTrigger,Trigger1M)),NA())</f>
        <v>-8.6199245999687979E-4</v>
      </c>
      <c r="K426" s="44">
        <f>IFERROR(_xll.qlIndexFixing(Index3M,H426,TRUE,_xll.ohTrigger(RecalcTrigger,Trigger3M)),NA())</f>
        <v>1.8402863830118036E-4</v>
      </c>
      <c r="L426" s="44">
        <f>IFERROR(_xll.qlIndexFixing(Index6M,$H426,TRUE,_xll.ohTrigger(RecalcTrigger,Trigger6M)),NA())</f>
        <v>1.3825228648696316E-3</v>
      </c>
      <c r="M426" s="186">
        <f>IFERROR(_xll.qlIndexFixing(Index1Y,$H426,TRUE,_xll.ohTrigger(RecalcTrigger,Trigger1Y)),NA())</f>
        <v>3.2758706652499447E-3</v>
      </c>
      <c r="N426" s="185">
        <f>IFERROR(_xll.qlIndexFixing(ONIndex1M,I426,TRUE,_xll.ohTrigger(RecalcTrigger,Trigger1M)),NA())</f>
        <v>-9.0007203346509357E-4</v>
      </c>
      <c r="O426" s="44">
        <f>IFERROR(_xll.qlIndexFixing(ONIndex3M,I426,TRUE,_xll.ohTrigger(RecalcTrigger,Trigger3M)),NA())</f>
        <v>1.3784875241285022E-5</v>
      </c>
      <c r="P426" s="44">
        <f>IFERROR(_xll.qlIndexFixing(ONIndex6M,I426,TRUE,_xll.ohTrigger(RecalcTrigger,Trigger6M)),NA())</f>
        <v>9.2363983213772372E-4</v>
      </c>
      <c r="Q426" s="186">
        <f>IFERROR(_xll.qlIndexFixing(ONIndex1Y,I426,TRUE,_xll.ohTrigger(RecalcTrigger,Trigger1Y)),NA())</f>
        <v>2.2434976383856053E-3</v>
      </c>
    </row>
    <row r="427" spans="2:17" x14ac:dyDescent="0.2">
      <c r="B427" s="39" t="s">
        <v>17</v>
      </c>
      <c r="D427" s="42">
        <f>_xll.qlCalendarAdvance(Calendar,$D426,B427,"f",FALSE)</f>
        <v>42872</v>
      </c>
      <c r="E427" s="180">
        <f>_xll.qlInterestRateIndexValueDate(IndexON,D427)</f>
        <v>42872</v>
      </c>
      <c r="F427" s="196">
        <f>IFERROR(_xll.qlIndexFixing(IndexON,D427,TRUE,_xll.ohTrigger(RecalcTrigger,TriggerON)),NA())</f>
        <v>-1.4399921624308476E-3</v>
      </c>
      <c r="H427" s="42">
        <f>_xll.qlCalendarAdvance(Calendar,$H426,B427,"f",FALSE)</f>
        <v>42872</v>
      </c>
      <c r="I427" s="180">
        <f>_xll.qlInterestRateIndexValueDate(Index1M,$H427)</f>
        <v>42874</v>
      </c>
      <c r="J427" s="185">
        <f>IFERROR(_xll.qlIndexFixing(Index1M,$H427,TRUE,_xll.ohTrigger(RecalcTrigger,Trigger1M)),NA())</f>
        <v>-8.6034681264901189E-4</v>
      </c>
      <c r="K427" s="44">
        <f>IFERROR(_xll.qlIndexFixing(Index3M,H427,TRUE,_xll.ohTrigger(RecalcTrigger,Trigger3M)),NA())</f>
        <v>1.9230721425417144E-4</v>
      </c>
      <c r="L427" s="44">
        <f>IFERROR(_xll.qlIndexFixing(Index6M,$H427,TRUE,_xll.ohTrigger(RecalcTrigger,Trigger6M)),NA())</f>
        <v>1.3850431012993401E-3</v>
      </c>
      <c r="M427" s="186">
        <f>IFERROR(_xll.qlIndexFixing(Index1Y,$H427,TRUE,_xll.ohTrigger(RecalcTrigger,Trigger1Y)),NA())</f>
        <v>3.2896099842926419E-3</v>
      </c>
      <c r="N427" s="185">
        <f>IFERROR(_xll.qlIndexFixing(ONIndex1M,I427,TRUE,_xll.ohTrigger(RecalcTrigger,Trigger1M)),NA())</f>
        <v>-8.9680808831094083E-4</v>
      </c>
      <c r="O427" s="44">
        <f>IFERROR(_xll.qlIndexFixing(ONIndex3M,I427,TRUE,_xll.ohTrigger(RecalcTrigger,Trigger3M)),NA())</f>
        <v>1.7829264464808148E-5</v>
      </c>
      <c r="P427" s="44">
        <f>IFERROR(_xll.qlIndexFixing(ONIndex6M,I427,TRUE,_xll.ohTrigger(RecalcTrigger,Trigger6M)),NA())</f>
        <v>9.2591814343734313E-4</v>
      </c>
      <c r="Q427" s="186">
        <f>IFERROR(_xll.qlIndexFixing(ONIndex1Y,I427,TRUE,_xll.ohTrigger(RecalcTrigger,Trigger1Y)),NA())</f>
        <v>2.2478840605710815E-3</v>
      </c>
    </row>
    <row r="428" spans="2:17" x14ac:dyDescent="0.2">
      <c r="B428" s="39" t="s">
        <v>17</v>
      </c>
      <c r="D428" s="42">
        <f>_xll.qlCalendarAdvance(Calendar,$D427,B428,"f",FALSE)</f>
        <v>42873</v>
      </c>
      <c r="E428" s="180">
        <f>_xll.qlInterestRateIndexValueDate(IndexON,D428)</f>
        <v>42873</v>
      </c>
      <c r="F428" s="196">
        <f>IFERROR(_xll.qlIndexFixing(IndexON,D428,TRUE,_xll.ohTrigger(RecalcTrigger,TriggerON)),NA())</f>
        <v>-1.4374031604580395E-3</v>
      </c>
      <c r="H428" s="42">
        <f>_xll.qlCalendarAdvance(Calendar,$H427,B428,"f",FALSE)</f>
        <v>42873</v>
      </c>
      <c r="I428" s="180">
        <f>_xll.qlInterestRateIndexValueDate(Index1M,$H428)</f>
        <v>42877</v>
      </c>
      <c r="J428" s="185">
        <f>IFERROR(_xll.qlIndexFixing(Index1M,$H428,TRUE,_xll.ohTrigger(RecalcTrigger,Trigger1M)),NA())</f>
        <v>-8.503657604500809E-4</v>
      </c>
      <c r="K428" s="44">
        <f>IFERROR(_xll.qlIndexFixing(Index3M,H428,TRUE,_xll.ohTrigger(RecalcTrigger,Trigger3M)),NA())</f>
        <v>2.0053720390527979E-4</v>
      </c>
      <c r="L428" s="44">
        <f>IFERROR(_xll.qlIndexFixing(Index6M,$H428,TRUE,_xll.ohTrigger(RecalcTrigger,Trigger6M)),NA())</f>
        <v>1.3982383943426152E-3</v>
      </c>
      <c r="M428" s="186">
        <f>IFERROR(_xll.qlIndexFixing(Index1Y,$H428,TRUE,_xll.ohTrigger(RecalcTrigger,Trigger1Y)),NA())</f>
        <v>3.3018743495759786E-3</v>
      </c>
      <c r="N428" s="185">
        <f>IFERROR(_xll.qlIndexFixing(ONIndex1M,I428,TRUE,_xll.ohTrigger(RecalcTrigger,Trigger1M)),NA())</f>
        <v>-8.9353895007082684E-4</v>
      </c>
      <c r="O428" s="44">
        <f>IFERROR(_xll.qlIndexFixing(ONIndex3M,I428,TRUE,_xll.ohTrigger(RecalcTrigger,Trigger3M)),NA())</f>
        <v>2.1876061122583224E-5</v>
      </c>
      <c r="P428" s="44">
        <f>IFERROR(_xll.qlIndexFixing(ONIndex6M,I428,TRUE,_xll.ohTrigger(RecalcTrigger,Trigger6M)),NA())</f>
        <v>9.2834178872180928E-4</v>
      </c>
      <c r="Q428" s="186">
        <f>IFERROR(_xll.qlIndexFixing(ONIndex1Y,I428,TRUE,_xll.ohTrigger(RecalcTrigger,Trigger1Y)),NA())</f>
        <v>2.2524492922837425E-3</v>
      </c>
    </row>
    <row r="429" spans="2:17" x14ac:dyDescent="0.2">
      <c r="B429" s="39" t="s">
        <v>17</v>
      </c>
      <c r="D429" s="42">
        <f>_xll.qlCalendarAdvance(Calendar,$D428,B429,"f",FALSE)</f>
        <v>42874</v>
      </c>
      <c r="E429" s="180">
        <f>_xll.qlInterestRateIndexValueDate(IndexON,D429)</f>
        <v>42874</v>
      </c>
      <c r="F429" s="196">
        <f>IFERROR(_xll.qlIndexFixing(IndexON,D429,TRUE,_xll.ohTrigger(RecalcTrigger,TriggerON)),NA())</f>
        <v>-1.4322873253691526E-3</v>
      </c>
      <c r="H429" s="42">
        <f>_xll.qlCalendarAdvance(Calendar,$H428,B429,"f",FALSE)</f>
        <v>42874</v>
      </c>
      <c r="I429" s="180">
        <f>_xll.qlInterestRateIndexValueDate(Index1M,$H429)</f>
        <v>42878</v>
      </c>
      <c r="J429" s="185">
        <f>IFERROR(_xll.qlIndexFixing(Index1M,$H429,TRUE,_xll.ohTrigger(RecalcTrigger,Trigger1M)),NA())</f>
        <v>-8.4702930231579166E-4</v>
      </c>
      <c r="K429" s="44">
        <f>IFERROR(_xll.qlIndexFixing(Index3M,H429,TRUE,_xll.ohTrigger(RecalcTrigger,Trigger3M)),NA())</f>
        <v>2.0466825012690194E-4</v>
      </c>
      <c r="L429" s="44">
        <f>IFERROR(_xll.qlIndexFixing(Index6M,$H429,TRUE,_xll.ohTrigger(RecalcTrigger,Trigger6M)),NA())</f>
        <v>1.4035972464359928E-3</v>
      </c>
      <c r="M429" s="186">
        <f>IFERROR(_xll.qlIndexFixing(Index1Y,$H429,TRUE,_xll.ohTrigger(RecalcTrigger,Trigger1Y)),NA())</f>
        <v>3.3084023967070034E-3</v>
      </c>
      <c r="N429" s="185">
        <f>IFERROR(_xll.qlIndexFixing(ONIndex1M,I429,TRUE,_xll.ohTrigger(RecalcTrigger,Trigger1M)),NA())</f>
        <v>-8.9026465431629731E-4</v>
      </c>
      <c r="O429" s="44">
        <f>IFERROR(_xll.qlIndexFixing(ONIndex3M,I429,TRUE,_xll.ohTrigger(RecalcTrigger,Trigger3M)),NA())</f>
        <v>2.5925196549536622E-5</v>
      </c>
      <c r="P429" s="44">
        <f>IFERROR(_xll.qlIndexFixing(ONIndex6M,I429,TRUE,_xll.ohTrigger(RecalcTrigger,Trigger6M)),NA())</f>
        <v>9.3105177096042269E-4</v>
      </c>
      <c r="Q429" s="186">
        <f>IFERROR(_xll.qlIndexFixing(ONIndex1Y,I429,TRUE,_xll.ohTrigger(RecalcTrigger,Trigger1Y)),NA())</f>
        <v>2.2571525279246885E-3</v>
      </c>
    </row>
    <row r="430" spans="2:17" x14ac:dyDescent="0.2">
      <c r="B430" s="39" t="s">
        <v>17</v>
      </c>
      <c r="D430" s="42">
        <f>_xll.qlCalendarAdvance(Calendar,$D429,B430,"f",FALSE)</f>
        <v>42877</v>
      </c>
      <c r="E430" s="180">
        <f>_xll.qlInterestRateIndexValueDate(IndexON,D430)</f>
        <v>42877</v>
      </c>
      <c r="F430" s="196">
        <f>IFERROR(_xll.qlIndexFixing(IndexON,D430,TRUE,_xll.ohTrigger(RecalcTrigger,TriggerON)),NA())</f>
        <v>-1.4272517248059557E-3</v>
      </c>
      <c r="H430" s="42">
        <f>_xll.qlCalendarAdvance(Calendar,$H429,B430,"f",FALSE)</f>
        <v>42877</v>
      </c>
      <c r="I430" s="180">
        <f>_xll.qlInterestRateIndexValueDate(Index1M,$H430)</f>
        <v>42879</v>
      </c>
      <c r="J430" s="185">
        <f>IFERROR(_xll.qlIndexFixing(Index1M,$H430,TRUE,_xll.ohTrigger(RecalcTrigger,Trigger1M)),NA())</f>
        <v>-8.4031600025498551E-4</v>
      </c>
      <c r="K430" s="44">
        <f>IFERROR(_xll.qlIndexFixing(Index3M,H430,TRUE,_xll.ohTrigger(RecalcTrigger,Trigger3M)),NA())</f>
        <v>2.0880079628174519E-4</v>
      </c>
      <c r="L430" s="44">
        <f>IFERROR(_xll.qlIndexFixing(Index6M,$H430,TRUE,_xll.ohTrigger(RecalcTrigger,Trigger6M)),NA())</f>
        <v>1.4089753806365859E-3</v>
      </c>
      <c r="M430" s="186">
        <f>IFERROR(_xll.qlIndexFixing(Index1Y,$H430,TRUE,_xll.ohTrigger(RecalcTrigger,Trigger1Y)),NA())</f>
        <v>3.3149402770543514E-3</v>
      </c>
      <c r="N430" s="185">
        <f>IFERROR(_xll.qlIndexFixing(ONIndex1M,I430,TRUE,_xll.ohTrigger(RecalcTrigger,Trigger1M)),NA())</f>
        <v>-8.8369687913925077E-4</v>
      </c>
      <c r="O430" s="44">
        <f>IFERROR(_xll.qlIndexFixing(ONIndex3M,I430,TRUE,_xll.ohTrigger(RecalcTrigger,Trigger3M)),NA())</f>
        <v>3.4030924798145179E-5</v>
      </c>
      <c r="P430" s="44">
        <f>IFERROR(_xll.qlIndexFixing(ONIndex6M,I430,TRUE,_xll.ohTrigger(RecalcTrigger,Trigger6M)),NA())</f>
        <v>9.3754613603280745E-4</v>
      </c>
      <c r="Q430" s="186">
        <f>IFERROR(_xll.qlIndexFixing(ONIndex1Y,I430,TRUE,_xll.ohTrigger(RecalcTrigger,Trigger1Y)),NA())</f>
        <v>2.2670022924486943E-3</v>
      </c>
    </row>
    <row r="431" spans="2:17" x14ac:dyDescent="0.2">
      <c r="B431" s="39" t="s">
        <v>17</v>
      </c>
      <c r="D431" s="42">
        <f>_xll.qlCalendarAdvance(Calendar,$D430,B431,"f",FALSE)</f>
        <v>42878</v>
      </c>
      <c r="E431" s="180">
        <f>_xll.qlInterestRateIndexValueDate(IndexON,D431)</f>
        <v>42878</v>
      </c>
      <c r="F431" s="196">
        <f>IFERROR(_xll.qlIndexFixing(IndexON,D431,TRUE,_xll.ohTrigger(RecalcTrigger,TriggerON)),NA())</f>
        <v>-1.424765978916831E-3</v>
      </c>
      <c r="H431" s="42">
        <f>_xll.qlCalendarAdvance(Calendar,$H430,B431,"f",FALSE)</f>
        <v>42878</v>
      </c>
      <c r="I431" s="180">
        <f>_xll.qlInterestRateIndexValueDate(Index1M,$H431)</f>
        <v>42880</v>
      </c>
      <c r="J431" s="185">
        <f>IFERROR(_xll.qlIndexFixing(Index1M,$H431,TRUE,_xll.ohTrigger(RecalcTrigger,Trigger1M)),NA())</f>
        <v>-8.3865486465814487E-4</v>
      </c>
      <c r="K431" s="44">
        <f>IFERROR(_xll.qlIndexFixing(Index3M,H431,TRUE,_xll.ohTrigger(RecalcTrigger,Trigger3M)),NA())</f>
        <v>2.1293481166306807E-4</v>
      </c>
      <c r="L431" s="44">
        <f>IFERROR(_xll.qlIndexFixing(Index6M,$H431,TRUE,_xll.ohTrigger(RecalcTrigger,Trigger6M)),NA())</f>
        <v>1.4199248057362149E-3</v>
      </c>
      <c r="M431" s="186">
        <f>IFERROR(_xll.qlIndexFixing(Index1Y,$H431,TRUE,_xll.ohTrigger(RecalcTrigger,Trigger1Y)),NA())</f>
        <v>3.3214875050012159E-3</v>
      </c>
      <c r="N431" s="185">
        <f>IFERROR(_xll.qlIndexFixing(ONIndex1M,I431,TRUE,_xll.ohTrigger(RecalcTrigger,Trigger1M)),NA())</f>
        <v>-8.7711660538669634E-4</v>
      </c>
      <c r="O431" s="44">
        <f>IFERROR(_xll.qlIndexFixing(ONIndex3M,I431,TRUE,_xll.ohTrigger(RecalcTrigger,Trigger3M)),NA())</f>
        <v>4.2143758243184948E-5</v>
      </c>
      <c r="P431" s="44">
        <f>IFERROR(_xll.qlIndexFixing(ONIndex6M,I431,TRUE,_xll.ohTrigger(RecalcTrigger,Trigger6M)),NA())</f>
        <v>9.4510757667976009E-4</v>
      </c>
      <c r="Q431" s="186">
        <f>IFERROR(_xll.qlIndexFixing(ONIndex1Y,I431,TRUE,_xll.ohTrigger(RecalcTrigger,Trigger1Y)),NA())</f>
        <v>2.2772562716344424E-3</v>
      </c>
    </row>
    <row r="432" spans="2:17" x14ac:dyDescent="0.2">
      <c r="B432" s="39" t="s">
        <v>17</v>
      </c>
      <c r="D432" s="42">
        <f>_xll.qlCalendarAdvance(Calendar,$D431,B432,"f",FALSE)</f>
        <v>42879</v>
      </c>
      <c r="E432" s="180">
        <f>_xll.qlInterestRateIndexValueDate(IndexON,D432)</f>
        <v>42879</v>
      </c>
      <c r="F432" s="196">
        <f>IFERROR(_xll.qlIndexFixing(IndexON,D432,TRUE,_xll.ohTrigger(RecalcTrigger,TriggerON)),NA())</f>
        <v>-1.4223014661229882E-3</v>
      </c>
      <c r="H432" s="42">
        <f>_xll.qlCalendarAdvance(Calendar,$H431,B432,"f",FALSE)</f>
        <v>42879</v>
      </c>
      <c r="I432" s="180">
        <f>_xll.qlInterestRateIndexValueDate(Index1M,$H432)</f>
        <v>42881</v>
      </c>
      <c r="J432" s="185">
        <f>IFERROR(_xll.qlIndexFixing(Index1M,$H432,TRUE,_xll.ohTrigger(RecalcTrigger,Trigger1M)),NA())</f>
        <v>-8.3699210257991825E-4</v>
      </c>
      <c r="K432" s="44">
        <f>IFERROR(_xll.qlIndexFixing(Index3M,H432,TRUE,_xll.ohTrigger(RecalcTrigger,Trigger3M)),NA())</f>
        <v>2.2123174907592323E-4</v>
      </c>
      <c r="L432" s="44">
        <f>IFERROR(_xll.qlIndexFixing(Index6M,$H432,TRUE,_xll.ohTrigger(RecalcTrigger,Trigger6M)),NA())</f>
        <v>1.422563683568583E-3</v>
      </c>
      <c r="M432" s="186">
        <f>IFERROR(_xll.qlIndexFixing(Index1Y,$H432,TRUE,_xll.ohTrigger(RecalcTrigger,Trigger1Y)),NA())</f>
        <v>3.3353558171733025E-3</v>
      </c>
      <c r="N432" s="185">
        <f>IFERROR(_xll.qlIndexFixing(ONIndex1M,I432,TRUE,_xll.ohTrigger(RecalcTrigger,Trigger1M)),NA())</f>
        <v>-8.7381705427436174E-4</v>
      </c>
      <c r="O432" s="44">
        <f>IFERROR(_xll.qlIndexFixing(ONIndex3M,I432,TRUE,_xll.ohTrigger(RecalcTrigger,Trigger3M)),NA())</f>
        <v>4.6203561376856328E-5</v>
      </c>
      <c r="P432" s="44">
        <f>IFERROR(_xll.qlIndexFixing(ONIndex6M,I432,TRUE,_xll.ohTrigger(RecalcTrigger,Trigger6M)),NA())</f>
        <v>9.4942549742071947E-4</v>
      </c>
      <c r="Q432" s="186">
        <f>IFERROR(_xll.qlIndexFixing(ONIndex1Y,I432,TRUE,_xll.ohTrigger(RecalcTrigger,Trigger1Y)),NA())</f>
        <v>2.2826086563298986E-3</v>
      </c>
    </row>
    <row r="433" spans="2:17" x14ac:dyDescent="0.2">
      <c r="B433" s="39" t="s">
        <v>17</v>
      </c>
      <c r="D433" s="42">
        <f>_xll.qlCalendarAdvance(Calendar,$D432,B433,"f",FALSE)</f>
        <v>42880</v>
      </c>
      <c r="E433" s="180">
        <f>_xll.qlInterestRateIndexValueDate(IndexON,D433)</f>
        <v>42880</v>
      </c>
      <c r="F433" s="196">
        <f>IFERROR(_xll.qlIndexFixing(IndexON,D433,TRUE,_xll.ohTrigger(RecalcTrigger,TriggerON)),NA())</f>
        <v>-1.4198583803493037E-3</v>
      </c>
      <c r="H433" s="42">
        <f>_xll.qlCalendarAdvance(Calendar,$H432,B433,"f",FALSE)</f>
        <v>42880</v>
      </c>
      <c r="I433" s="180">
        <f>_xll.qlInterestRateIndexValueDate(Index1M,$H433)</f>
        <v>42884</v>
      </c>
      <c r="J433" s="185">
        <f>IFERROR(_xll.qlIndexFixing(Index1M,$H433,TRUE,_xll.ohTrigger(RecalcTrigger,Trigger1M)),NA())</f>
        <v>-8.2691391013804097E-4</v>
      </c>
      <c r="K433" s="44">
        <f>IFERROR(_xll.qlIndexFixing(Index3M,H433,TRUE,_xll.ohTrigger(RecalcTrigger,Trigger3M)),NA())</f>
        <v>2.2948495715192015E-4</v>
      </c>
      <c r="L433" s="44">
        <f>IFERROR(_xll.qlIndexFixing(Index6M,$H433,TRUE,_xll.ohTrigger(RecalcTrigger,Trigger6M)),NA())</f>
        <v>1.4361119652368623E-3</v>
      </c>
      <c r="M433" s="186">
        <f>IFERROR(_xll.qlIndexFixing(Index1Y,$H433,TRUE,_xll.ohTrigger(RecalcTrigger,Trigger1Y)),NA())</f>
        <v>3.3477626761094555E-3</v>
      </c>
      <c r="N433" s="185">
        <f>IFERROR(_xll.qlIndexFixing(ONIndex1M,I433,TRUE,_xll.ohTrigger(RecalcTrigger,Trigger1M)),NA())</f>
        <v>-8.7051255843739739E-4</v>
      </c>
      <c r="O433" s="44">
        <f>IFERROR(_xll.qlIndexFixing(ONIndex3M,I433,TRUE,_xll.ohTrigger(RecalcTrigger,Trigger3M)),NA())</f>
        <v>5.0265292568241193E-5</v>
      </c>
      <c r="P433" s="44">
        <f>IFERROR(_xll.qlIndexFixing(ONIndex6M,I433,TRUE,_xll.ohTrigger(RecalcTrigger,Trigger6M)),NA())</f>
        <v>9.5406500579819919E-4</v>
      </c>
      <c r="Q433" s="186">
        <f>IFERROR(_xll.qlIndexFixing(ONIndex1Y,I433,TRUE,_xll.ohTrigger(RecalcTrigger,Trigger1Y)),NA())</f>
        <v>2.2880931197732934E-3</v>
      </c>
    </row>
    <row r="434" spans="2:17" x14ac:dyDescent="0.2">
      <c r="B434" s="39" t="s">
        <v>17</v>
      </c>
      <c r="D434" s="42">
        <f>_xll.qlCalendarAdvance(Calendar,$D433,B434,"f",FALSE)</f>
        <v>42881</v>
      </c>
      <c r="E434" s="180">
        <f>_xll.qlInterestRateIndexValueDate(IndexON,D434)</f>
        <v>42881</v>
      </c>
      <c r="F434" s="196">
        <f>IFERROR(_xll.qlIndexFixing(IndexON,D434,TRUE,_xll.ohTrigger(RecalcTrigger,TriggerON)),NA())</f>
        <v>-1.4150390399292334E-3</v>
      </c>
      <c r="H434" s="42">
        <f>_xll.qlCalendarAdvance(Calendar,$H433,B434,"f",FALSE)</f>
        <v>42881</v>
      </c>
      <c r="I434" s="180">
        <f>_xll.qlInterestRateIndexValueDate(Index1M,$H434)</f>
        <v>42885</v>
      </c>
      <c r="J434" s="185">
        <f>IFERROR(_xll.qlIndexFixing(Index1M,$H434,TRUE,_xll.ohTrigger(RecalcTrigger,Trigger1M)),NA())</f>
        <v>-8.2354556879284157E-4</v>
      </c>
      <c r="K434" s="44">
        <f>IFERROR(_xll.qlIndexFixing(Index3M,H434,TRUE,_xll.ohTrigger(RecalcTrigger,Trigger3M)),NA())</f>
        <v>2.3362586389029323E-4</v>
      </c>
      <c r="L434" s="44">
        <f>IFERROR(_xll.qlIndexFixing(Index6M,$H434,TRUE,_xll.ohTrigger(RecalcTrigger,Trigger6M)),NA())</f>
        <v>1.4415767335564645E-3</v>
      </c>
      <c r="M434" s="186">
        <f>IFERROR(_xll.qlIndexFixing(Index1Y,$H434,TRUE,_xll.ohTrigger(RecalcTrigger,Trigger1Y)),NA())</f>
        <v>3.3543512823160427E-3</v>
      </c>
      <c r="N434" s="185">
        <f>IFERROR(_xll.qlIndexFixing(ONIndex1M,I434,TRUE,_xll.ohTrigger(RecalcTrigger,Trigger1M)),NA())</f>
        <v>-8.6720315368715717E-4</v>
      </c>
      <c r="O434" s="44">
        <f>IFERROR(_xll.qlIndexFixing(ONIndex3M,I434,TRUE,_xll.ohTrigger(RecalcTrigger,Trigger3M)),NA())</f>
        <v>5.4328883551946205E-5</v>
      </c>
      <c r="P434" s="44">
        <f>IFERROR(_xll.qlIndexFixing(ONIndex6M,I434,TRUE,_xll.ohTrigger(RecalcTrigger,Trigger6M)),NA())</f>
        <v>9.5902610189213533E-4</v>
      </c>
      <c r="Q434" s="186">
        <f>IFERROR(_xll.qlIndexFixing(ONIndex1Y,I434,TRUE,_xll.ohTrigger(RecalcTrigger,Trigger1Y)),NA())</f>
        <v>2.2937104117648488E-3</v>
      </c>
    </row>
    <row r="435" spans="2:17" x14ac:dyDescent="0.2">
      <c r="B435" s="39" t="s">
        <v>17</v>
      </c>
      <c r="D435" s="42">
        <f>_xll.qlCalendarAdvance(Calendar,$D434,B435,"f",FALSE)</f>
        <v>42884</v>
      </c>
      <c r="E435" s="180">
        <f>_xll.qlInterestRateIndexValueDate(IndexON,D435)</f>
        <v>42884</v>
      </c>
      <c r="F435" s="196">
        <f>IFERROR(_xll.qlIndexFixing(IndexON,D435,TRUE,_xll.ohTrigger(RecalcTrigger,TriggerON)),NA())</f>
        <v>-1.4103041867929988E-3</v>
      </c>
      <c r="H435" s="42">
        <f>_xll.qlCalendarAdvance(Calendar,$H434,B435,"f",FALSE)</f>
        <v>42884</v>
      </c>
      <c r="I435" s="180">
        <f>_xll.qlInterestRateIndexValueDate(Index1M,$H435)</f>
        <v>42886</v>
      </c>
      <c r="J435" s="185">
        <f>IFERROR(_xll.qlIndexFixing(Index1M,$H435,TRUE,_xll.ohTrigger(RecalcTrigger,Trigger1M)),NA())</f>
        <v>-8.2187184751436604E-4</v>
      </c>
      <c r="K435" s="44">
        <f>IFERROR(_xll.qlIndexFixing(Index3M,H435,TRUE,_xll.ohTrigger(RecalcTrigger,Trigger3M)),NA())</f>
        <v>2.3776805910755513E-4</v>
      </c>
      <c r="L435" s="44">
        <f>IFERROR(_xll.qlIndexFixing(Index6M,$H435,TRUE,_xll.ohTrigger(RecalcTrigger,Trigger6M)),NA())</f>
        <v>1.4442622756309302E-3</v>
      </c>
      <c r="M435" s="186">
        <f>IFERROR(_xll.qlIndexFixing(Index1Y,$H435,TRUE,_xll.ohTrigger(RecalcTrigger,Trigger1Y)),NA())</f>
        <v>3.3609471057881E-3</v>
      </c>
      <c r="N435" s="185">
        <f>IFERROR(_xll.qlIndexFixing(ONIndex1M,I435,TRUE,_xll.ohTrigger(RecalcTrigger,Trigger1M)),NA())</f>
        <v>-8.6056610056672866E-4</v>
      </c>
      <c r="O435" s="44">
        <f>IFERROR(_xll.qlIndexFixing(ONIndex3M,I435,TRUE,_xll.ohTrigger(RecalcTrigger,Trigger3M)),NA())</f>
        <v>6.2461932932578179E-5</v>
      </c>
      <c r="P435" s="44">
        <f>IFERROR(_xll.qlIndexFixing(ONIndex6M,I435,TRUE,_xll.ohTrigger(RecalcTrigger,Trigger6M)),NA())</f>
        <v>9.700228669107247E-4</v>
      </c>
      <c r="Q435" s="186">
        <f>IFERROR(_xll.qlIndexFixing(ONIndex1Y,I435,TRUE,_xll.ohTrigger(RecalcTrigger,Trigger1Y)),NA())</f>
        <v>2.3054062691674204E-3</v>
      </c>
    </row>
    <row r="436" spans="2:17" x14ac:dyDescent="0.2">
      <c r="B436" s="39" t="s">
        <v>17</v>
      </c>
      <c r="D436" s="42">
        <f>_xll.qlCalendarAdvance(Calendar,$D435,B436,"f",FALSE)</f>
        <v>42885</v>
      </c>
      <c r="E436" s="180">
        <f>_xll.qlInterestRateIndexValueDate(IndexON,D436)</f>
        <v>42885</v>
      </c>
      <c r="F436" s="196">
        <f>IFERROR(_xll.qlIndexFixing(IndexON,D436,TRUE,_xll.ohTrigger(RecalcTrigger,TriggerON)),NA())</f>
        <v>-1.4079711455128319E-3</v>
      </c>
      <c r="H436" s="42">
        <f>_xll.qlCalendarAdvance(Calendar,$H435,B436,"f",FALSE)</f>
        <v>42885</v>
      </c>
      <c r="I436" s="180">
        <f>_xll.qlInterestRateIndexValueDate(Index1M,$H436)</f>
        <v>42887</v>
      </c>
      <c r="J436" s="185">
        <f>IFERROR(_xll.qlIndexFixing(Index1M,$H436,TRUE,_xll.ohTrigger(RecalcTrigger,Trigger1M)),NA())</f>
        <v>-8.1509321630951481E-4</v>
      </c>
      <c r="K436" s="44">
        <f>IFERROR(_xll.qlIndexFixing(Index3M,H436,TRUE,_xll.ohTrigger(RecalcTrigger,Trigger3M)),NA())</f>
        <v>2.4191151326038152E-4</v>
      </c>
      <c r="L436" s="44">
        <f>IFERROR(_xll.qlIndexFixing(Index6M,$H436,TRUE,_xll.ohTrigger(RecalcTrigger,Trigger6M)),NA())</f>
        <v>1.4497400763038802E-3</v>
      </c>
      <c r="M436" s="186">
        <f>IFERROR(_xll.qlIndexFixing(Index1Y,$H436,TRUE,_xll.ohTrigger(RecalcTrigger,Trigger1Y)),NA())</f>
        <v>3.3675497886996395E-3</v>
      </c>
      <c r="N436" s="185">
        <f>IFERROR(_xll.qlIndexFixing(ONIndex1M,I436,TRUE,_xll.ohTrigger(RecalcTrigger,Trigger1M)),NA())</f>
        <v>-8.53917153147421E-4</v>
      </c>
      <c r="O436" s="44">
        <f>IFERROR(_xll.qlIndexFixing(ONIndex3M,I436,TRUE,_xll.ohTrigger(RecalcTrigger,Trigger3M)),NA())</f>
        <v>7.0600475226001436E-5</v>
      </c>
      <c r="P436" s="44">
        <f>IFERROR(_xll.qlIndexFixing(ONIndex6M,I436,TRUE,_xll.ohTrigger(RecalcTrigger,Trigger6M)),NA())</f>
        <v>9.8208636383212422E-4</v>
      </c>
      <c r="Q436" s="186">
        <f>IFERROR(_xll.qlIndexFixing(ONIndex1Y,I436,TRUE,_xll.ohTrigger(RecalcTrigger,Trigger1Y)),NA())</f>
        <v>2.3175228582594798E-3</v>
      </c>
    </row>
    <row r="437" spans="2:17" x14ac:dyDescent="0.2">
      <c r="B437" s="39" t="s">
        <v>17</v>
      </c>
      <c r="D437" s="42">
        <f>_xll.qlCalendarAdvance(Calendar,$D436,B437,"f",FALSE)</f>
        <v>42886</v>
      </c>
      <c r="E437" s="180">
        <f>_xll.qlInterestRateIndexValueDate(IndexON,D437)</f>
        <v>42886</v>
      </c>
      <c r="F437" s="196">
        <f>IFERROR(_xll.qlIndexFixing(IndexON,D437,TRUE,_xll.ohTrigger(RecalcTrigger,TriggerON)),NA())</f>
        <v>-1.4056606950418882E-3</v>
      </c>
      <c r="H437" s="42">
        <f>_xll.qlCalendarAdvance(Calendar,$H436,B437,"f",FALSE)</f>
        <v>42886</v>
      </c>
      <c r="I437" s="180">
        <f>_xll.qlInterestRateIndexValueDate(Index1M,$H437)</f>
        <v>42888</v>
      </c>
      <c r="J437" s="185">
        <f>IFERROR(_xll.qlIndexFixing(Index1M,$H437,TRUE,_xll.ohTrigger(RecalcTrigger,Trigger1M)),NA())</f>
        <v>-8.1341421001898228E-4</v>
      </c>
      <c r="K437" s="44">
        <f>IFERROR(_xll.qlIndexFixing(Index3M,H437,TRUE,_xll.ohTrigger(RecalcTrigger,Trigger3M)),NA())</f>
        <v>2.5022323457756873E-4</v>
      </c>
      <c r="L437" s="44">
        <f>IFERROR(_xll.qlIndexFixing(Index6M,$H437,TRUE,_xll.ohTrigger(RecalcTrigger,Trigger6M)),NA())</f>
        <v>1.4608094139631565E-3</v>
      </c>
      <c r="M437" s="186">
        <f>IFERROR(_xll.qlIndexFixing(Index1Y,$H437,TRUE,_xll.ohTrigger(RecalcTrigger,Trigger1Y)),NA())</f>
        <v>3.3815257559914706E-3</v>
      </c>
      <c r="N437" s="185">
        <f>IFERROR(_xll.qlIndexFixing(ONIndex1M,I437,TRUE,_xll.ohTrigger(RecalcTrigger,Trigger1M)),NA())</f>
        <v>-8.5058373524571351E-4</v>
      </c>
      <c r="O437" s="44">
        <f>IFERROR(_xll.qlIndexFixing(ONIndex3M,I437,TRUE,_xll.ohTrigger(RecalcTrigger,Trigger3M)),NA())</f>
        <v>7.4672337833092683E-5</v>
      </c>
      <c r="P437" s="44">
        <f>IFERROR(_xll.qlIndexFixing(ONIndex6M,I437,TRUE,_xll.ohTrigger(RecalcTrigger,Trigger6M)),NA())</f>
        <v>9.8865539874815056E-4</v>
      </c>
      <c r="Q437" s="186">
        <f>IFERROR(_xll.qlIndexFixing(ONIndex1Y,I437,TRUE,_xll.ohTrigger(RecalcTrigger,Trigger1Y)),NA())</f>
        <v>2.323815537916829E-3</v>
      </c>
    </row>
    <row r="438" spans="2:17" x14ac:dyDescent="0.2">
      <c r="B438" s="39" t="s">
        <v>17</v>
      </c>
      <c r="D438" s="42">
        <f>_xll.qlCalendarAdvance(Calendar,$D437,B438,"f",FALSE)</f>
        <v>42887</v>
      </c>
      <c r="E438" s="180">
        <f>_xll.qlInterestRateIndexValueDate(IndexON,D438)</f>
        <v>42887</v>
      </c>
      <c r="F438" s="196">
        <f>IFERROR(_xll.qlIndexFixing(IndexON,D438,TRUE,_xll.ohTrigger(RecalcTrigger,TriggerON)),NA())</f>
        <v>-1.4033730292650759E-3</v>
      </c>
      <c r="H438" s="42">
        <f>_xll.qlCalendarAdvance(Calendar,$H437,B438,"f",FALSE)</f>
        <v>42887</v>
      </c>
      <c r="I438" s="180">
        <f>_xll.qlInterestRateIndexValueDate(Index1M,$H438)</f>
        <v>42891</v>
      </c>
      <c r="J438" s="185">
        <f>IFERROR(_xll.qlIndexFixing(Index1M,$H438,TRUE,_xll.ohTrigger(RecalcTrigger,Trigger1M)),NA())</f>
        <v>-8.0495338161012953E-4</v>
      </c>
      <c r="K438" s="44">
        <f>IFERROR(_xll.qlIndexFixing(Index3M,H438,TRUE,_xll.ohTrigger(RecalcTrigger,Trigger3M)),NA())</f>
        <v>2.5849733417966951E-4</v>
      </c>
      <c r="L438" s="44">
        <f>IFERROR(_xll.qlIndexFixing(Index6M,$H438,TRUE,_xll.ohTrigger(RecalcTrigger,Trigger6M)),NA())</f>
        <v>1.471684996140604E-3</v>
      </c>
      <c r="M438" s="186">
        <f>IFERROR(_xll.qlIndexFixing(Index1Y,$H438,TRUE,_xll.ohTrigger(RecalcTrigger,Trigger1Y)),NA())</f>
        <v>3.3940218827412908E-3</v>
      </c>
      <c r="N438" s="185">
        <f>IFERROR(_xll.qlIndexFixing(ONIndex1M,I438,TRUE,_xll.ohTrigger(RecalcTrigger,Trigger1M)),NA())</f>
        <v>-8.4724562126048397E-4</v>
      </c>
      <c r="O438" s="44">
        <f>IFERROR(_xll.qlIndexFixing(ONIndex3M,I438,TRUE,_xll.ohTrigger(RecalcTrigger,Trigger3M)),NA())</f>
        <v>7.8745649361167125E-5</v>
      </c>
      <c r="P438" s="44">
        <f>IFERROR(_xll.qlIndexFixing(ONIndex6M,I438,TRUE,_xll.ohTrigger(RecalcTrigger,Trigger6M)),NA())</f>
        <v>9.9554602154050542E-4</v>
      </c>
      <c r="Q438" s="186">
        <f>IFERROR(_xll.qlIndexFixing(ONIndex1Y,I438,TRUE,_xll.ohTrigger(RecalcTrigger,Trigger1Y)),NA())</f>
        <v>2.3302455442042458E-3</v>
      </c>
    </row>
    <row r="439" spans="2:17" x14ac:dyDescent="0.2">
      <c r="B439" s="39" t="s">
        <v>17</v>
      </c>
      <c r="D439" s="42">
        <f>_xll.qlCalendarAdvance(Calendar,$D438,B439,"f",FALSE)</f>
        <v>42888</v>
      </c>
      <c r="E439" s="180">
        <f>_xll.qlInterestRateIndexValueDate(IndexON,D439)</f>
        <v>42888</v>
      </c>
      <c r="F439" s="196">
        <f>IFERROR(_xll.qlIndexFixing(IndexON,D439,TRUE,_xll.ohTrigger(RecalcTrigger,TriggerON)),NA())</f>
        <v>-1.3988691809974085E-3</v>
      </c>
      <c r="H439" s="42">
        <f>_xll.qlCalendarAdvance(Calendar,$H438,B439,"f",FALSE)</f>
        <v>42888</v>
      </c>
      <c r="I439" s="180">
        <f>_xll.qlInterestRateIndexValueDate(Index1M,$H439)</f>
        <v>42892</v>
      </c>
      <c r="J439" s="185">
        <f>IFERROR(_xll.qlIndexFixing(Index1M,$H439,TRUE,_xll.ohTrigger(RecalcTrigger,Trigger1M)),NA())</f>
        <v>-8.0155689378313966E-4</v>
      </c>
      <c r="K439" s="44">
        <f>IFERROR(_xll.qlIndexFixing(Index3M,H439,TRUE,_xll.ohTrigger(RecalcTrigger,Trigger3M)),NA())</f>
        <v>2.6264664567753965E-4</v>
      </c>
      <c r="L439" s="44">
        <f>IFERROR(_xll.qlIndexFixing(Index6M,$H439,TRUE,_xll.ohTrigger(RecalcTrigger,Trigger6M)),NA())</f>
        <v>1.4771710917258522E-3</v>
      </c>
      <c r="M439" s="186">
        <f>IFERROR(_xll.qlIndexFixing(Index1Y,$H439,TRUE,_xll.ohTrigger(RecalcTrigger,Trigger1Y)),NA())</f>
        <v>3.4006534199826051E-3</v>
      </c>
      <c r="N439" s="185">
        <f>IFERROR(_xll.qlIndexFixing(ONIndex1M,I439,TRUE,_xll.ohTrigger(RecalcTrigger,Trigger1M)),NA())</f>
        <v>-8.43902846643374E-4</v>
      </c>
      <c r="O439" s="44">
        <f>IFERROR(_xll.qlIndexFixing(ONIndex3M,I439,TRUE,_xll.ohTrigger(RecalcTrigger,Trigger3M)),NA())</f>
        <v>8.2820341544831422E-5</v>
      </c>
      <c r="P439" s="44">
        <f>IFERROR(_xll.qlIndexFixing(ONIndex6M,I439,TRUE,_xll.ohTrigger(RecalcTrigger,Trigger6M)),NA())</f>
        <v>1.0027582321292527E-3</v>
      </c>
      <c r="Q439" s="186">
        <f>IFERROR(_xll.qlIndexFixing(ONIndex1Y,I439,TRUE,_xll.ohTrigger(RecalcTrigger,Trigger1Y)),NA())</f>
        <v>2.3368136266821438E-3</v>
      </c>
    </row>
    <row r="440" spans="2:17" x14ac:dyDescent="0.2">
      <c r="B440" s="39" t="s">
        <v>17</v>
      </c>
      <c r="D440" s="42">
        <f>_xll.qlCalendarAdvance(Calendar,$D439,B440,"f",FALSE)</f>
        <v>42891</v>
      </c>
      <c r="E440" s="180">
        <f>_xll.qlInterestRateIndexValueDate(IndexON,D440)</f>
        <v>42891</v>
      </c>
      <c r="F440" s="196">
        <f>IFERROR(_xll.qlIndexFixing(IndexON,D440,TRUE,_xll.ohTrigger(RecalcTrigger,TriggerON)),NA())</f>
        <v>-1.3944540925558968E-3</v>
      </c>
      <c r="H440" s="42">
        <f>_xll.qlCalendarAdvance(Calendar,$H439,B440,"f",FALSE)</f>
        <v>42891</v>
      </c>
      <c r="I440" s="180">
        <f>_xll.qlInterestRateIndexValueDate(Index1M,$H440)</f>
        <v>42893</v>
      </c>
      <c r="J440" s="185">
        <f>IFERROR(_xll.qlIndexFixing(Index1M,$H440,TRUE,_xll.ohTrigger(RecalcTrigger,Trigger1M)),NA())</f>
        <v>-7.9815622388812457E-4</v>
      </c>
      <c r="K440" s="44">
        <f>IFERROR(_xll.qlIndexFixing(Index3M,H440,TRUE,_xll.ohTrigger(RecalcTrigger,Trigger3M)),NA())</f>
        <v>2.6679704234128005E-4</v>
      </c>
      <c r="L440" s="44">
        <f>IFERROR(_xll.qlIndexFixing(Index6M,$H440,TRUE,_xll.ohTrigger(RecalcTrigger,Trigger6M)),NA())</f>
        <v>1.4826537080304117E-3</v>
      </c>
      <c r="M440" s="186">
        <f>IFERROR(_xll.qlIndexFixing(Index1Y,$H440,TRUE,_xll.ohTrigger(RecalcTrigger,Trigger1Y)),NA())</f>
        <v>3.4072896244207404E-3</v>
      </c>
      <c r="N440" s="185">
        <f>IFERROR(_xll.qlIndexFixing(ONIndex1M,I440,TRUE,_xll.ohTrigger(RecalcTrigger,Trigger1M)),NA())</f>
        <v>-8.3719999259823652E-4</v>
      </c>
      <c r="O440" s="44">
        <f>IFERROR(_xll.qlIndexFixing(ONIndex3M,I440,TRUE,_xll.ohTrigger(RecalcTrigger,Trigger3M)),NA())</f>
        <v>9.0974008033484211E-5</v>
      </c>
      <c r="P440" s="44">
        <f>IFERROR(_xll.qlIndexFixing(ONIndex6M,I440,TRUE,_xll.ohTrigger(RecalcTrigger,Trigger6M)),NA())</f>
        <v>1.01825749293738E-3</v>
      </c>
      <c r="Q440" s="186">
        <f>IFERROR(_xll.qlIndexFixing(ONIndex1Y,I440,TRUE,_xll.ohTrigger(RecalcTrigger,Trigger1Y)),NA())</f>
        <v>2.3504291400122668E-3</v>
      </c>
    </row>
    <row r="441" spans="2:17" x14ac:dyDescent="0.2">
      <c r="B441" s="39" t="s">
        <v>17</v>
      </c>
      <c r="D441" s="42">
        <f>_xll.qlCalendarAdvance(Calendar,$D440,B441,"f",FALSE)</f>
        <v>42892</v>
      </c>
      <c r="E441" s="180">
        <f>_xll.qlInterestRateIndexValueDate(IndexON,D441)</f>
        <v>42892</v>
      </c>
      <c r="F441" s="196">
        <f>IFERROR(_xll.qlIndexFixing(IndexON,D441,TRUE,_xll.ohTrigger(RecalcTrigger,TriggerON)),NA())</f>
        <v>-1.3922832598023405E-3</v>
      </c>
      <c r="H441" s="42">
        <f>_xll.qlCalendarAdvance(Calendar,$H440,B441,"f",FALSE)</f>
        <v>42892</v>
      </c>
      <c r="I441" s="180">
        <f>_xll.qlInterestRateIndexValueDate(Index1M,$H441)</f>
        <v>42894</v>
      </c>
      <c r="J441" s="185">
        <f>IFERROR(_xll.qlIndexFixing(Index1M,$H441,TRUE,_xll.ohTrigger(RecalcTrigger,Trigger1M)),NA())</f>
        <v>-7.9131968816342768E-4</v>
      </c>
      <c r="K441" s="44">
        <f>IFERROR(_xll.qlIndexFixing(Index3M,H441,TRUE,_xll.ohTrigger(RecalcTrigger,Trigger3M)),NA())</f>
        <v>2.7094849579185237E-4</v>
      </c>
      <c r="L441" s="44">
        <f>IFERROR(_xll.qlIndexFixing(Index6M,$H441,TRUE,_xll.ohTrigger(RecalcTrigger,Trigger6M)),NA())</f>
        <v>1.4881311322556363E-3</v>
      </c>
      <c r="M441" s="186">
        <f>IFERROR(_xll.qlIndexFixing(Index1Y,$H441,TRUE,_xll.ohTrigger(RecalcTrigger,Trigger1Y)),NA())</f>
        <v>3.4139301231338385E-3</v>
      </c>
      <c r="N441" s="185">
        <f>IFERROR(_xll.qlIndexFixing(ONIndex1M,I441,TRUE,_xll.ohTrigger(RecalcTrigger,Trigger1M)),NA())</f>
        <v>-8.3048585188816304E-4</v>
      </c>
      <c r="O441" s="44">
        <f>IFERROR(_xll.qlIndexFixing(ONIndex3M,I441,TRUE,_xll.ohTrigger(RecalcTrigger,Trigger3M)),NA())</f>
        <v>9.9131545772124241E-5</v>
      </c>
      <c r="P441" s="44">
        <f>IFERROR(_xll.qlIndexFixing(ONIndex6M,I441,TRUE,_xll.ohTrigger(RecalcTrigger,Trigger6M)),NA())</f>
        <v>1.0348229532475273E-3</v>
      </c>
      <c r="Q441" s="186">
        <f>IFERROR(_xll.qlIndexFixing(ONIndex1Y,I441,TRUE,_xll.ohTrigger(RecalcTrigger,Trigger1Y)),NA())</f>
        <v>2.364481712904265E-3</v>
      </c>
    </row>
    <row r="442" spans="2:17" x14ac:dyDescent="0.2">
      <c r="B442" s="39" t="s">
        <v>17</v>
      </c>
      <c r="D442" s="42">
        <f>_xll.qlCalendarAdvance(Calendar,$D441,B442,"f",FALSE)</f>
        <v>42893</v>
      </c>
      <c r="E442" s="180">
        <f>_xll.qlInterestRateIndexValueDate(IndexON,D442)</f>
        <v>42893</v>
      </c>
      <c r="F442" s="196">
        <f>IFERROR(_xll.qlIndexFixing(IndexON,D442,TRUE,_xll.ohTrigger(RecalcTrigger,TriggerON)),NA())</f>
        <v>-1.3901363753321405E-3</v>
      </c>
      <c r="H442" s="42">
        <f>_xll.qlCalendarAdvance(Calendar,$H441,B442,"f",FALSE)</f>
        <v>42893</v>
      </c>
      <c r="I442" s="180">
        <f>_xll.qlInterestRateIndexValueDate(Index1M,$H442)</f>
        <v>42895</v>
      </c>
      <c r="J442" s="185">
        <f>IFERROR(_xll.qlIndexFixing(Index1M,$H442,TRUE,_xll.ohTrigger(RecalcTrigger,Trigger1M)),NA())</f>
        <v>-7.8962530826470225E-4</v>
      </c>
      <c r="K442" s="44">
        <f>IFERROR(_xll.qlIndexFixing(Index3M,H442,TRUE,_xll.ohTrigger(RecalcTrigger,Trigger3M)),NA())</f>
        <v>2.7927130929763177E-4</v>
      </c>
      <c r="L442" s="44">
        <f>IFERROR(_xll.qlIndexFixing(Index6M,$H442,TRUE,_xll.ohTrigger(RecalcTrigger,Trigger6M)),NA())</f>
        <v>1.49922303444486E-3</v>
      </c>
      <c r="M442" s="186">
        <f>IFERROR(_xll.qlIndexFixing(Index1Y,$H442,TRUE,_xll.ohTrigger(RecalcTrigger,Trigger1Y)),NA())</f>
        <v>3.4279948706002652E-3</v>
      </c>
      <c r="N442" s="185">
        <f>IFERROR(_xll.qlIndexFixing(ONIndex1M,I442,TRUE,_xll.ohTrigger(RecalcTrigger,Trigger1M)),NA())</f>
        <v>-8.2712030680553994E-4</v>
      </c>
      <c r="O442" s="44">
        <f>IFERROR(_xll.qlIndexFixing(ONIndex3M,I442,TRUE,_xll.ohTrigger(RecalcTrigger,Trigger3M)),NA())</f>
        <v>1.0321211365571514E-4</v>
      </c>
      <c r="P442" s="44">
        <f>IFERROR(_xll.qlIndexFixing(ONIndex6M,I442,TRUE,_xll.ohTrigger(RecalcTrigger,Trigger6M)),NA())</f>
        <v>1.0436431032978533E-3</v>
      </c>
      <c r="Q442" s="186">
        <f>IFERROR(_xll.qlIndexFixing(ONIndex1Y,I442,TRUE,_xll.ohTrigger(RecalcTrigger,Trigger1Y)),NA())</f>
        <v>2.3717514218990488E-3</v>
      </c>
    </row>
    <row r="443" spans="2:17" x14ac:dyDescent="0.2">
      <c r="B443" s="39" t="s">
        <v>17</v>
      </c>
      <c r="D443" s="42">
        <f>_xll.qlCalendarAdvance(Calendar,$D442,B443,"f",FALSE)</f>
        <v>42894</v>
      </c>
      <c r="E443" s="180">
        <f>_xll.qlInterestRateIndexValueDate(IndexON,D443)</f>
        <v>42894</v>
      </c>
      <c r="F443" s="196">
        <f>IFERROR(_xll.qlIndexFixing(IndexON,D443,TRUE,_xll.ohTrigger(RecalcTrigger,TriggerON)),NA())</f>
        <v>-1.3880136333899173E-3</v>
      </c>
      <c r="H443" s="42">
        <f>_xll.qlCalendarAdvance(Calendar,$H442,B443,"f",FALSE)</f>
        <v>42894</v>
      </c>
      <c r="I443" s="180">
        <f>_xll.qlInterestRateIndexValueDate(Index1M,$H443)</f>
        <v>42898</v>
      </c>
      <c r="J443" s="185">
        <f>IFERROR(_xll.qlIndexFixing(Index1M,$H443,TRUE,_xll.ohTrigger(RecalcTrigger,Trigger1M)),NA())</f>
        <v>-7.810913855497148E-4</v>
      </c>
      <c r="K443" s="44">
        <f>IFERROR(_xll.qlIndexFixing(Index3M,H443,TRUE,_xll.ohTrigger(RecalcTrigger,Trigger3M)),NA())</f>
        <v>2.8756431566663397E-4</v>
      </c>
      <c r="L443" s="44">
        <f>IFERROR(_xll.qlIndexFixing(Index6M,$H443,TRUE,_xll.ohTrigger(RecalcTrigger,Trigger6M)),NA())</f>
        <v>1.5099546517153958E-3</v>
      </c>
      <c r="M443" s="186">
        <f>IFERROR(_xll.qlIndexFixing(Index1Y,$H443,TRUE,_xll.ohTrigger(RecalcTrigger,Trigger1Y)),NA())</f>
        <v>3.4405275267981135E-3</v>
      </c>
      <c r="N443" s="185">
        <f>IFERROR(_xll.qlIndexFixing(ONIndex1M,I443,TRUE,_xll.ohTrigger(RecalcTrigger,Trigger1M)),NA())</f>
        <v>-8.2375031380088615E-4</v>
      </c>
      <c r="O443" s="44">
        <f>IFERROR(_xll.qlIndexFixing(ONIndex3M,I443,TRUE,_xll.ohTrigger(RecalcTrigger,Trigger3M)),NA())</f>
        <v>1.0729365108375077E-4</v>
      </c>
      <c r="P443" s="44">
        <f>IFERROR(_xll.qlIndexFixing(ONIndex6M,I443,TRUE,_xll.ohTrigger(RecalcTrigger,Trigger6M)),NA())</f>
        <v>1.0527848414643159E-3</v>
      </c>
      <c r="Q443" s="186">
        <f>IFERROR(_xll.qlIndexFixing(ONIndex1Y,I443,TRUE,_xll.ohTrigger(RecalcTrigger,Trigger1Y)),NA())</f>
        <v>2.3791637052461567E-3</v>
      </c>
    </row>
    <row r="444" spans="2:17" x14ac:dyDescent="0.2">
      <c r="B444" s="39" t="s">
        <v>17</v>
      </c>
      <c r="D444" s="42">
        <f>_xll.qlCalendarAdvance(Calendar,$D443,B444,"f",FALSE)</f>
        <v>42895</v>
      </c>
      <c r="E444" s="180">
        <f>_xll.qlInterestRateIndexValueDate(IndexON,D444)</f>
        <v>42895</v>
      </c>
      <c r="F444" s="196">
        <f>IFERROR(_xll.qlIndexFixing(IndexON,D444,TRUE,_xll.ohTrigger(RecalcTrigger,TriggerON)),NA())</f>
        <v>-1.3838442742386547E-3</v>
      </c>
      <c r="H444" s="42">
        <f>_xll.qlCalendarAdvance(Calendar,$H443,B444,"f",FALSE)</f>
        <v>42895</v>
      </c>
      <c r="I444" s="180">
        <f>_xll.qlInterestRateIndexValueDate(Index1M,$H444)</f>
        <v>42899</v>
      </c>
      <c r="J444" s="185">
        <f>IFERROR(_xll.qlIndexFixing(Index1M,$H444,TRUE,_xll.ohTrigger(RecalcTrigger,Trigger1M)),NA())</f>
        <v>-7.7766636855436388E-4</v>
      </c>
      <c r="K444" s="44">
        <f>IFERROR(_xll.qlIndexFixing(Index3M,H444,TRUE,_xll.ohTrigger(RecalcTrigger,Trigger3M)),NA())</f>
        <v>2.9172063316289427E-4</v>
      </c>
      <c r="L444" s="44">
        <f>IFERROR(_xll.qlIndexFixing(Index6M,$H444,TRUE,_xll.ohTrigger(RecalcTrigger,Trigger6M)),NA())</f>
        <v>1.5153804228946271E-3</v>
      </c>
      <c r="M444" s="186">
        <f>IFERROR(_xll.qlIndexFixing(Index1Y,$H444,TRUE,_xll.ohTrigger(RecalcTrigger,Trigger1Y)),NA())</f>
        <v>3.447183827559101E-3</v>
      </c>
      <c r="N444" s="185">
        <f>IFERROR(_xll.qlIndexFixing(ONIndex1M,I444,TRUE,_xll.ohTrigger(RecalcTrigger,Trigger1M)),NA())</f>
        <v>-8.2037590884542766E-4</v>
      </c>
      <c r="O444" s="44">
        <f>IFERROR(_xll.qlIndexFixing(ONIndex3M,I444,TRUE,_xll.ohTrigger(RecalcTrigger,Trigger3M)),NA())</f>
        <v>1.1137649234882474E-4</v>
      </c>
      <c r="P444" s="44">
        <f>IFERROR(_xll.qlIndexFixing(ONIndex6M,I444,TRUE,_xll.ohTrigger(RecalcTrigger,Trigger6M)),NA())</f>
        <v>1.0622481674271711E-3</v>
      </c>
      <c r="Q444" s="186">
        <f>IFERROR(_xll.qlIndexFixing(ONIndex1Y,I444,TRUE,_xll.ohTrigger(RecalcTrigger,Trigger1Y)),NA())</f>
        <v>2.3867193126658748E-3</v>
      </c>
    </row>
    <row r="445" spans="2:17" x14ac:dyDescent="0.2">
      <c r="B445" s="39" t="s">
        <v>17</v>
      </c>
      <c r="D445" s="42">
        <f>_xll.qlCalendarAdvance(Calendar,$D444,B445,"f",FALSE)</f>
        <v>42898</v>
      </c>
      <c r="E445" s="180">
        <f>_xll.qlInterestRateIndexValueDate(IndexON,D445)</f>
        <v>42898</v>
      </c>
      <c r="F445" s="196">
        <f>IFERROR(_xll.qlIndexFixing(IndexON,D445,TRUE,_xll.ohTrigger(RecalcTrigger,TriggerON)),NA())</f>
        <v>-1.3797679682792108E-3</v>
      </c>
      <c r="H445" s="42">
        <f>_xll.qlCalendarAdvance(Calendar,$H444,B445,"f",FALSE)</f>
        <v>42898</v>
      </c>
      <c r="I445" s="180">
        <f>_xll.qlInterestRateIndexValueDate(Index1M,$H445)</f>
        <v>42900</v>
      </c>
      <c r="J445" s="185">
        <f>IFERROR(_xll.qlIndexFixing(Index1M,$H445,TRUE,_xll.ohTrigger(RecalcTrigger,Trigger1M)),NA())</f>
        <v>-7.7423741792292944E-4</v>
      </c>
      <c r="K445" s="44">
        <f>IFERROR(_xll.qlIndexFixing(Index3M,H445,TRUE,_xll.ohTrigger(RecalcTrigger,Trigger3M)),NA())</f>
        <v>2.9587784065331985E-4</v>
      </c>
      <c r="L445" s="44">
        <f>IFERROR(_xll.qlIndexFixing(Index6M,$H445,TRUE,_xll.ohTrigger(RecalcTrigger,Trigger6M)),NA())</f>
        <v>1.5207907248038404E-3</v>
      </c>
      <c r="M445" s="186">
        <f>IFERROR(_xll.qlIndexFixing(Index1Y,$H445,TRUE,_xll.ohTrigger(RecalcTrigger,Trigger1Y)),NA())</f>
        <v>3.4538421397640314E-3</v>
      </c>
      <c r="N445" s="185">
        <f>IFERROR(_xll.qlIndexFixing(ONIndex1M,I445,TRUE,_xll.ohTrigger(RecalcTrigger,Trigger1M)),NA())</f>
        <v>-8.1361073036134712E-4</v>
      </c>
      <c r="O445" s="44">
        <f>IFERROR(_xll.qlIndexFixing(ONIndex3M,I445,TRUE,_xll.ohTrigger(RecalcTrigger,Trigger3M)),NA())</f>
        <v>1.1955215692083243E-4</v>
      </c>
      <c r="P445" s="44">
        <f>IFERROR(_xll.qlIndexFixing(ONIndex6M,I445,TRUE,_xll.ohTrigger(RecalcTrigger,Trigger6M)),NA())</f>
        <v>1.0822500330309737E-3</v>
      </c>
      <c r="Q445" s="186">
        <f>IFERROR(_xll.qlIndexFixing(ONIndex1Y,I445,TRUE,_xll.ohTrigger(RecalcTrigger,Trigger1Y)),NA())</f>
        <v>2.4023280532325941E-3</v>
      </c>
    </row>
    <row r="446" spans="2:17" x14ac:dyDescent="0.2">
      <c r="B446" s="39" t="s">
        <v>17</v>
      </c>
      <c r="D446" s="42">
        <f>_xll.qlCalendarAdvance(Calendar,$D445,B446,"f",FALSE)</f>
        <v>42899</v>
      </c>
      <c r="E446" s="180">
        <f>_xll.qlInterestRateIndexValueDate(IndexON,D446)</f>
        <v>42899</v>
      </c>
      <c r="F446" s="196">
        <f>IFERROR(_xll.qlIndexFixing(IndexON,D446,TRUE,_xll.ohTrigger(RecalcTrigger,TriggerON)),NA())</f>
        <v>-1.3777688476102057E-3</v>
      </c>
      <c r="H446" s="42">
        <f>_xll.qlCalendarAdvance(Calendar,$H445,B446,"f",FALSE)</f>
        <v>42899</v>
      </c>
      <c r="I446" s="180">
        <f>_xll.qlInterestRateIndexValueDate(Index1M,$H446)</f>
        <v>42901</v>
      </c>
      <c r="J446" s="185">
        <f>IFERROR(_xll.qlIndexFixing(Index1M,$H446,TRUE,_xll.ohTrigger(RecalcTrigger,Trigger1M)),NA())</f>
        <v>-7.6734645353099262E-4</v>
      </c>
      <c r="K446" s="44">
        <f>IFERROR(_xll.qlIndexFixing(Index3M,H446,TRUE,_xll.ohTrigger(RecalcTrigger,Trigger3M)),NA())</f>
        <v>3.0003591092576525E-4</v>
      </c>
      <c r="L446" s="44">
        <f>IFERROR(_xll.qlIndexFixing(Index6M,$H446,TRUE,_xll.ohTrigger(RecalcTrigger,Trigger6M)),NA())</f>
        <v>1.5261838445115997E-3</v>
      </c>
      <c r="M446" s="186">
        <f>IFERROR(_xll.qlIndexFixing(Index1Y,$H446,TRUE,_xll.ohTrigger(RecalcTrigger,Trigger1Y)),NA())</f>
        <v>3.4605020753910162E-3</v>
      </c>
      <c r="N446" s="185">
        <f>IFERROR(_xll.qlIndexFixing(ONIndex1M,I446,TRUE,_xll.ohTrigger(RecalcTrigger,Trigger1M)),NA())</f>
        <v>-8.0683487738930637E-4</v>
      </c>
      <c r="O446" s="44">
        <f>IFERROR(_xll.qlIndexFixing(ONIndex3M,I446,TRUE,_xll.ohTrigger(RecalcTrigger,Trigger3M)),NA())</f>
        <v>1.2773822088085751E-4</v>
      </c>
      <c r="P446" s="44">
        <f>IFERROR(_xll.qlIndexFixing(ONIndex6M,I446,TRUE,_xll.ohTrigger(RecalcTrigger,Trigger6M)),NA())</f>
        <v>1.1033173520402784E-3</v>
      </c>
      <c r="Q446" s="186">
        <f>IFERROR(_xll.qlIndexFixing(ONIndex1Y,I446,TRUE,_xll.ohTrigger(RecalcTrigger,Trigger1Y)),NA())</f>
        <v>2.4183899757979077E-3</v>
      </c>
    </row>
    <row r="447" spans="2:17" x14ac:dyDescent="0.2">
      <c r="B447" s="39" t="s">
        <v>17</v>
      </c>
      <c r="D447" s="42">
        <f>_xll.qlCalendarAdvance(Calendar,$D446,B447,"f",FALSE)</f>
        <v>42900</v>
      </c>
      <c r="E447" s="180">
        <f>_xll.qlInterestRateIndexValueDate(IndexON,D447)</f>
        <v>42900</v>
      </c>
      <c r="F447" s="196">
        <f>IFERROR(_xll.qlIndexFixing(IndexON,D447,TRUE,_xll.ohTrigger(RecalcTrigger,TriggerON)),NA())</f>
        <v>-1.3757950330584023E-3</v>
      </c>
      <c r="H447" s="42">
        <f>_xll.qlCalendarAdvance(Calendar,$H446,B447,"f",FALSE)</f>
        <v>42900</v>
      </c>
      <c r="I447" s="180">
        <f>_xll.qlInterestRateIndexValueDate(Index1M,$H447)</f>
        <v>42902</v>
      </c>
      <c r="J447" s="185">
        <f>IFERROR(_xll.qlIndexFixing(Index1M,$H447,TRUE,_xll.ohTrigger(RecalcTrigger,Trigger1M)),NA())</f>
        <v>-7.6563757069164455E-4</v>
      </c>
      <c r="K447" s="44">
        <f>IFERROR(_xll.qlIndexFixing(Index3M,H447,TRUE,_xll.ohTrigger(RecalcTrigger,Trigger3M)),NA())</f>
        <v>3.0836599795848728E-4</v>
      </c>
      <c r="L447" s="44">
        <f>IFERROR(_xll.qlIndexFixing(Index6M,$H447,TRUE,_xll.ohTrigger(RecalcTrigger,Trigger6M)),NA())</f>
        <v>1.5372234064891478E-3</v>
      </c>
      <c r="M447" s="186">
        <f>IFERROR(_xll.qlIndexFixing(Index1Y,$H447,TRUE,_xll.ohTrigger(RecalcTrigger,Trigger1Y)),NA())</f>
        <v>3.4746366196797018E-3</v>
      </c>
      <c r="N447" s="185">
        <f>IFERROR(_xll.qlIndexFixing(ONIndex1M,I447,TRUE,_xll.ohTrigger(RecalcTrigger,Trigger1M)),NA())</f>
        <v>-8.0343894405476846E-4</v>
      </c>
      <c r="O447" s="44">
        <f>IFERROR(_xll.qlIndexFixing(ONIndex3M,I447,TRUE,_xll.ohTrigger(RecalcTrigger,Trigger3M)),NA())</f>
        <v>1.3183637933344983E-4</v>
      </c>
      <c r="P447" s="44">
        <f>IFERROR(_xll.qlIndexFixing(ONIndex6M,I447,TRUE,_xll.ohTrigger(RecalcTrigger,Trigger6M)),NA())</f>
        <v>1.1143886184239449E-3</v>
      </c>
      <c r="Q447" s="186">
        <f>IFERROR(_xll.qlIndexFixing(ONIndex1Y,I447,TRUE,_xll.ohTrigger(RecalcTrigger,Trigger1Y)),NA())</f>
        <v>2.4266734484257313E-3</v>
      </c>
    </row>
    <row r="448" spans="2:17" x14ac:dyDescent="0.2">
      <c r="B448" s="39" t="s">
        <v>17</v>
      </c>
      <c r="D448" s="42">
        <f>_xll.qlCalendarAdvance(Calendar,$D447,B448,"f",FALSE)</f>
        <v>42901</v>
      </c>
      <c r="E448" s="180">
        <f>_xll.qlInterestRateIndexValueDate(IndexON,D448)</f>
        <v>42901</v>
      </c>
      <c r="F448" s="196">
        <f>IFERROR(_xll.qlIndexFixing(IndexON,D448,TRUE,_xll.ohTrigger(RecalcTrigger,TriggerON)),NA())</f>
        <v>-1.3738467184687408E-3</v>
      </c>
      <c r="H448" s="42">
        <f>_xll.qlCalendarAdvance(Calendar,$H447,B448,"f",FALSE)</f>
        <v>42901</v>
      </c>
      <c r="I448" s="180">
        <f>_xll.qlInterestRateIndexValueDate(Index1M,$H448)</f>
        <v>42905</v>
      </c>
      <c r="J448" s="185">
        <f>IFERROR(_xll.qlIndexFixing(Index1M,$H448,TRUE,_xll.ohTrigger(RecalcTrigger,Trigger1M)),NA())</f>
        <v>-7.5703490250811356E-4</v>
      </c>
      <c r="K448" s="44">
        <f>IFERROR(_xll.qlIndexFixing(Index3M,H448,TRUE,_xll.ohTrigger(RecalcTrigger,Trigger3M)),NA())</f>
        <v>3.166760001262264E-4</v>
      </c>
      <c r="L448" s="44">
        <f>IFERROR(_xll.qlIndexFixing(Index6M,$H448,TRUE,_xll.ohTrigger(RecalcTrigger,Trigger6M)),NA())</f>
        <v>1.5475502420878439E-3</v>
      </c>
      <c r="M448" s="186">
        <f>IFERROR(_xll.qlIndexFixing(Index1Y,$H448,TRUE,_xll.ohTrigger(RecalcTrigger,Trigger1Y)),NA())</f>
        <v>3.4871502161603293E-3</v>
      </c>
      <c r="N448" s="185">
        <f>IFERROR(_xll.qlIndexFixing(ONIndex1M,I448,TRUE,_xll.ohTrigger(RecalcTrigger,Trigger1M)),NA())</f>
        <v>-8.000388116391477E-4</v>
      </c>
      <c r="O448" s="44">
        <f>IFERROR(_xll.qlIndexFixing(ONIndex3M,I448,TRUE,_xll.ohTrigger(RecalcTrigger,Trigger3M)),NA())</f>
        <v>1.3593752171914275E-4</v>
      </c>
      <c r="P448" s="44">
        <f>IFERROR(_xll.qlIndexFixing(ONIndex6M,I448,TRUE,_xll.ohTrigger(RecalcTrigger,Trigger6M)),NA())</f>
        <v>1.1257814729237481E-3</v>
      </c>
      <c r="Q448" s="186">
        <f>IFERROR(_xll.qlIndexFixing(ONIndex1Y,I448,TRUE,_xll.ohTrigger(RecalcTrigger,Trigger1Y)),NA())</f>
        <v>2.4351047431281359E-3</v>
      </c>
    </row>
    <row r="449" spans="2:17" x14ac:dyDescent="0.2">
      <c r="B449" s="39" t="s">
        <v>17</v>
      </c>
      <c r="D449" s="42">
        <f>_xll.qlCalendarAdvance(Calendar,$D448,B449,"f",FALSE)</f>
        <v>42902</v>
      </c>
      <c r="E449" s="180">
        <f>_xll.qlInterestRateIndexValueDate(IndexON,D449)</f>
        <v>42902</v>
      </c>
      <c r="F449" s="196">
        <f>IFERROR(_xll.qlIndexFixing(IndexON,D449,TRUE,_xll.ohTrigger(RecalcTrigger,TriggerON)),NA())</f>
        <v>-1.3700308454378529E-3</v>
      </c>
      <c r="H449" s="42">
        <f>_xll.qlCalendarAdvance(Calendar,$H448,B449,"f",FALSE)</f>
        <v>42902</v>
      </c>
      <c r="I449" s="180">
        <f>_xll.qlInterestRateIndexValueDate(Index1M,$H449)</f>
        <v>42906</v>
      </c>
      <c r="J449" s="185">
        <f>IFERROR(_xll.qlIndexFixing(Index1M,$H449,TRUE,_xll.ohTrigger(RecalcTrigger,Trigger1M)),NA())</f>
        <v>-7.5358309541195823E-4</v>
      </c>
      <c r="K449" s="44">
        <f>IFERROR(_xll.qlIndexFixing(Index3M,H449,TRUE,_xll.ohTrigger(RecalcTrigger,Trigger3M)),NA())</f>
        <v>3.2083771301792143E-4</v>
      </c>
      <c r="L449" s="44">
        <f>IFERROR(_xll.qlIndexFixing(Index6M,$H449,TRUE,_xll.ohTrigger(RecalcTrigger,Trigger6M)),NA())</f>
        <v>1.552831756198708E-3</v>
      </c>
      <c r="M449" s="186">
        <f>IFERROR(_xll.qlIndexFixing(Index1Y,$H449,TRUE,_xll.ohTrigger(RecalcTrigger,Trigger1Y)),NA())</f>
        <v>3.4938123730487354E-3</v>
      </c>
      <c r="N449" s="185">
        <f>IFERROR(_xll.qlIndexFixing(ONIndex1M,I449,TRUE,_xll.ohTrigger(RecalcTrigger,Trigger1M)),NA())</f>
        <v>-7.9663451555411768E-4</v>
      </c>
      <c r="O449" s="44">
        <f>IFERROR(_xll.qlIndexFixing(ONIndex3M,I449,TRUE,_xll.ohTrigger(RecalcTrigger,Trigger3M)),NA())</f>
        <v>1.400415952002021E-4</v>
      </c>
      <c r="P449" s="44">
        <f>IFERROR(_xll.qlIndexFixing(ONIndex6M,I449,TRUE,_xll.ohTrigger(RecalcTrigger,Trigger6M)),NA())</f>
        <v>1.1374959156995601E-3</v>
      </c>
      <c r="Q449" s="186">
        <f>IFERROR(_xll.qlIndexFixing(ONIndex1Y,I449,TRUE,_xll.ohTrigger(RecalcTrigger,Trigger1Y)),NA())</f>
        <v>2.4436846096254072E-3</v>
      </c>
    </row>
    <row r="450" spans="2:17" x14ac:dyDescent="0.2">
      <c r="B450" s="39" t="s">
        <v>17</v>
      </c>
      <c r="D450" s="42">
        <f>_xll.qlCalendarAdvance(Calendar,$D449,B450,"f",FALSE)</f>
        <v>42905</v>
      </c>
      <c r="E450" s="180">
        <f>_xll.qlInterestRateIndexValueDate(IndexON,D450)</f>
        <v>42905</v>
      </c>
      <c r="F450" s="196">
        <f>IFERROR(_xll.qlIndexFixing(IndexON,D450,TRUE,_xll.ohTrigger(RecalcTrigger,TriggerON)),NA())</f>
        <v>-1.3663123401075339E-3</v>
      </c>
      <c r="H450" s="42">
        <f>_xll.qlCalendarAdvance(Calendar,$H449,B450,"f",FALSE)</f>
        <v>42905</v>
      </c>
      <c r="I450" s="180">
        <f>_xll.qlInterestRateIndexValueDate(Index1M,$H450)</f>
        <v>42907</v>
      </c>
      <c r="J450" s="185">
        <f>IFERROR(_xll.qlIndexFixing(Index1M,$H450,TRUE,_xll.ohTrigger(RecalcTrigger,Trigger1M)),NA())</f>
        <v>-7.5012760312365145E-4</v>
      </c>
      <c r="K450" s="44">
        <f>IFERROR(_xll.qlIndexFixing(Index3M,H450,TRUE,_xll.ohTrigger(RecalcTrigger,Trigger3M)),NA())</f>
        <v>3.2499999582677344E-4</v>
      </c>
      <c r="L450" s="44">
        <f>IFERROR(_xll.qlIndexFixing(Index6M,$H450,TRUE,_xll.ohTrigger(RecalcTrigger,Trigger6M)),NA())</f>
        <v>1.5580858101464669E-3</v>
      </c>
      <c r="M450" s="186">
        <f>IFERROR(_xll.qlIndexFixing(Index1Y,$H450,TRUE,_xll.ohTrigger(RecalcTrigger,Trigger1Y)),NA())</f>
        <v>3.5004737799159457E-3</v>
      </c>
      <c r="N450" s="185">
        <f>IFERROR(_xll.qlIndexFixing(ONIndex1M,I450,TRUE,_xll.ohTrigger(RecalcTrigger,Trigger1M)),NA())</f>
        <v>-7.8981048926340947E-4</v>
      </c>
      <c r="O450" s="44">
        <f>IFERROR(_xll.qlIndexFixing(ONIndex3M,I450,TRUE,_xll.ohTrigger(RecalcTrigger,Trigger3M)),NA())</f>
        <v>1.4825930749751137E-4</v>
      </c>
      <c r="P450" s="44">
        <f>IFERROR(_xll.qlIndexFixing(ONIndex6M,I450,TRUE,_xll.ohTrigger(RecalcTrigger,Trigger6M)),NA())</f>
        <v>1.1620005124513E-3</v>
      </c>
      <c r="Q450" s="186">
        <f>IFERROR(_xll.qlIndexFixing(ONIndex1Y,I450,TRUE,_xll.ohTrigger(RecalcTrigger,Trigger1Y)),NA())</f>
        <v>2.4613601587564204E-3</v>
      </c>
    </row>
    <row r="451" spans="2:17" x14ac:dyDescent="0.2">
      <c r="B451" s="39" t="s">
        <v>17</v>
      </c>
      <c r="D451" s="42">
        <f>_xll.qlCalendarAdvance(Calendar,$D450,B451,"f",FALSE)</f>
        <v>42906</v>
      </c>
      <c r="E451" s="180">
        <f>_xll.qlInterestRateIndexValueDate(IndexON,D451)</f>
        <v>42906</v>
      </c>
      <c r="F451" s="196">
        <f>IFERROR(_xll.qlIndexFixing(IndexON,D451,TRUE,_xll.ohTrigger(RecalcTrigger,TriggerON)),NA())</f>
        <v>-1.3644944350010846E-3</v>
      </c>
      <c r="H451" s="42">
        <f>_xll.qlCalendarAdvance(Calendar,$H450,B451,"f",FALSE)</f>
        <v>42906</v>
      </c>
      <c r="I451" s="180">
        <f>_xll.qlInterestRateIndexValueDate(Index1M,$H451)</f>
        <v>42908</v>
      </c>
      <c r="J451" s="185">
        <f>IFERROR(_xll.qlIndexFixing(Index1M,$H451,TRUE,_xll.ohTrigger(RecalcTrigger,Trigger1M)),NA())</f>
        <v>-7.4318568581199784E-4</v>
      </c>
      <c r="K451" s="44">
        <f>IFERROR(_xll.qlIndexFixing(Index3M,H451,TRUE,_xll.ohTrigger(RecalcTrigger,Trigger3M)),NA())</f>
        <v>3.2916282889459427E-4</v>
      </c>
      <c r="L451" s="44">
        <f>IFERROR(_xll.qlIndexFixing(Index6M,$H451,TRUE,_xll.ohTrigger(RecalcTrigger,Trigger6M)),NA())</f>
        <v>1.5633106908760676E-3</v>
      </c>
      <c r="M451" s="186">
        <f>IFERROR(_xll.qlIndexFixing(Index1Y,$H451,TRUE,_xll.ohTrigger(RecalcTrigger,Trigger1Y)),NA())</f>
        <v>3.5071340336352225E-3</v>
      </c>
      <c r="N451" s="185">
        <f>IFERROR(_xll.qlIndexFixing(ONIndex1M,I451,TRUE,_xll.ohTrigger(RecalcTrigger,Trigger1M)),NA())</f>
        <v>-7.8297640463187435E-4</v>
      </c>
      <c r="O451" s="44">
        <f>IFERROR(_xll.qlIndexFixing(ONIndex3M,I451,TRUE,_xll.ohTrigger(RecalcTrigger,Trigger3M)),NA())</f>
        <v>1.5648613620911078E-4</v>
      </c>
      <c r="P451" s="44">
        <f>IFERROR(_xll.qlIndexFixing(ONIndex6M,I451,TRUE,_xll.ohTrigger(RecalcTrigger,Trigger6M)),NA())</f>
        <v>1.1873917080773566E-3</v>
      </c>
      <c r="Q451" s="186">
        <f>IFERROR(_xll.qlIndexFixing(ONIndex1Y,I451,TRUE,_xll.ohTrigger(RecalcTrigger,Trigger1Y)),NA())</f>
        <v>2.4793976544668084E-3</v>
      </c>
    </row>
    <row r="452" spans="2:17" x14ac:dyDescent="0.2">
      <c r="B452" s="39" t="s">
        <v>17</v>
      </c>
      <c r="D452" s="42">
        <f>_xll.qlCalendarAdvance(Calendar,$D451,B452,"f",FALSE)</f>
        <v>42907</v>
      </c>
      <c r="E452" s="180">
        <f>_xll.qlInterestRateIndexValueDate(IndexON,D452)</f>
        <v>42907</v>
      </c>
      <c r="F452" s="196">
        <f>IFERROR(_xll.qlIndexFixing(IndexON,D452,TRUE,_xll.ohTrigger(RecalcTrigger,TriggerON)),NA())</f>
        <v>-1.3627031940055545E-3</v>
      </c>
      <c r="H452" s="42">
        <f>_xll.qlCalendarAdvance(Calendar,$H451,B452,"f",FALSE)</f>
        <v>42907</v>
      </c>
      <c r="I452" s="180">
        <f>_xll.qlInterestRateIndexValueDate(Index1M,$H452)</f>
        <v>42909</v>
      </c>
      <c r="J452" s="185">
        <f>IFERROR(_xll.qlIndexFixing(Index1M,$H452,TRUE,_xll.ohTrigger(RecalcTrigger,Trigger1M)),NA())</f>
        <v>-7.414631707775189E-4</v>
      </c>
      <c r="K452" s="44">
        <f>IFERROR(_xll.qlIndexFixing(Index3M,H452,TRUE,_xll.ohTrigger(RecalcTrigger,Trigger3M)),NA())</f>
        <v>3.374976248114223E-4</v>
      </c>
      <c r="L452" s="44">
        <f>IFERROR(_xll.qlIndexFixing(Index6M,$H452,TRUE,_xll.ohTrigger(RecalcTrigger,Trigger6M)),NA())</f>
        <v>1.5799621764039007E-3</v>
      </c>
      <c r="M452" s="186">
        <f>IFERROR(_xll.qlIndexFixing(Index1Y,$H452,TRUE,_xll.ohTrigger(RecalcTrigger,Trigger1Y)),NA())</f>
        <v>3.5213193106973708E-3</v>
      </c>
      <c r="N452" s="185">
        <f>IFERROR(_xll.qlIndexFixing(ONIndex1M,I452,TRUE,_xll.ohTrigger(RecalcTrigger,Trigger1M)),NA())</f>
        <v>-7.7955182269384693E-4</v>
      </c>
      <c r="O452" s="44">
        <f>IFERROR(_xll.qlIndexFixing(ONIndex3M,I452,TRUE,_xll.ohTrigger(RecalcTrigger,Trigger3M)),NA())</f>
        <v>1.6060406724527354E-4</v>
      </c>
      <c r="P452" s="44">
        <f>IFERROR(_xll.qlIndexFixing(ONIndex6M,I452,TRUE,_xll.ohTrigger(RecalcTrigger,Trigger6M)),NA())</f>
        <v>1.1996469264374809E-3</v>
      </c>
      <c r="Q452" s="186">
        <f>IFERROR(_xll.qlIndexFixing(ONIndex1Y,I452,TRUE,_xll.ohTrigger(RecalcTrigger,Trigger1Y)),NA())</f>
        <v>2.488087492995561E-3</v>
      </c>
    </row>
    <row r="453" spans="2:17" x14ac:dyDescent="0.2">
      <c r="B453" s="39" t="s">
        <v>17</v>
      </c>
      <c r="D453" s="42">
        <f>_xll.qlCalendarAdvance(Calendar,$D452,B453,"f",FALSE)</f>
        <v>42908</v>
      </c>
      <c r="E453" s="180">
        <f>_xll.qlInterestRateIndexValueDate(IndexON,D453)</f>
        <v>42908</v>
      </c>
      <c r="F453" s="196">
        <f>IFERROR(_xll.qlIndexFixing(IndexON,D453,TRUE,_xll.ohTrigger(RecalcTrigger,TriggerON)),NA())</f>
        <v>-1.3609388105262354E-3</v>
      </c>
      <c r="H453" s="42">
        <f>_xll.qlCalendarAdvance(Calendar,$H452,B453,"f",FALSE)</f>
        <v>42908</v>
      </c>
      <c r="I453" s="180">
        <f>_xll.qlInterestRateIndexValueDate(Index1M,$H453)</f>
        <v>42912</v>
      </c>
      <c r="J453" s="185">
        <f>IFERROR(_xll.qlIndexFixing(Index1M,$H453,TRUE,_xll.ohTrigger(RecalcTrigger,Trigger1M)),NA())</f>
        <v>-7.327961060448196E-4</v>
      </c>
      <c r="K453" s="44">
        <f>IFERROR(_xll.qlIndexFixing(Index3M,H453,TRUE,_xll.ohTrigger(RecalcTrigger,Trigger3M)),NA())</f>
        <v>3.4582230881104485E-4</v>
      </c>
      <c r="L453" s="44">
        <f>IFERROR(_xll.qlIndexFixing(Index6M,$H453,TRUE,_xll.ohTrigger(RecalcTrigger,Trigger6M)),NA())</f>
        <v>1.5867614036044078E-3</v>
      </c>
      <c r="M453" s="186">
        <f>IFERROR(_xll.qlIndexFixing(Index1Y,$H453,TRUE,_xll.ohTrigger(RecalcTrigger,Trigger1Y)),NA())</f>
        <v>3.5337553789783838E-3</v>
      </c>
      <c r="N453" s="185">
        <f>IFERROR(_xll.qlIndexFixing(ONIndex1M,I453,TRUE,_xll.ohTrigger(RecalcTrigger,Trigger1M)),NA())</f>
        <v>-7.761232900760362E-4</v>
      </c>
      <c r="O453" s="44">
        <f>IFERROR(_xll.qlIndexFixing(ONIndex3M,I453,TRUE,_xll.ohTrigger(RecalcTrigger,Trigger3M)),NA())</f>
        <v>1.6472461043193221E-4</v>
      </c>
      <c r="P453" s="44">
        <f>IFERROR(_xll.qlIndexFixing(ONIndex6M,I453,TRUE,_xll.ohTrigger(RecalcTrigger,Trigger6M)),NA())</f>
        <v>1.2111565668782021E-3</v>
      </c>
      <c r="Q453" s="186">
        <f>IFERROR(_xll.qlIndexFixing(ONIndex1Y,I453,TRUE,_xll.ohTrigger(RecalcTrigger,Trigger1Y)),NA())</f>
        <v>2.4962825979102377E-3</v>
      </c>
    </row>
    <row r="454" spans="2:17" x14ac:dyDescent="0.2">
      <c r="B454" s="39" t="s">
        <v>17</v>
      </c>
      <c r="D454" s="42">
        <f>_xll.qlCalendarAdvance(Calendar,$D453,B454,"f",FALSE)</f>
        <v>42909</v>
      </c>
      <c r="E454" s="180">
        <f>_xll.qlInterestRateIndexValueDate(IndexON,D454)</f>
        <v>42909</v>
      </c>
      <c r="F454" s="196">
        <f>IFERROR(_xll.qlIndexFixing(IndexON,D454,TRUE,_xll.ohTrigger(RecalcTrigger,TriggerON)),NA())</f>
        <v>-1.3574954204731426E-3</v>
      </c>
      <c r="H454" s="42">
        <f>_xll.qlCalendarAdvance(Calendar,$H453,B454,"f",FALSE)</f>
        <v>42909</v>
      </c>
      <c r="I454" s="180">
        <f>_xll.qlInterestRateIndexValueDate(Index1M,$H454)</f>
        <v>42913</v>
      </c>
      <c r="J454" s="185">
        <f>IFERROR(_xll.qlIndexFixing(Index1M,$H454,TRUE,_xll.ohTrigger(RecalcTrigger,Trigger1M)),NA())</f>
        <v>-7.2931924794072955E-4</v>
      </c>
      <c r="K454" s="44">
        <f>IFERROR(_xll.qlIndexFixing(Index3M,H454,TRUE,_xll.ohTrigger(RecalcTrigger,Trigger3M)),NA())</f>
        <v>3.4998997014621682E-4</v>
      </c>
      <c r="L454" s="44">
        <f>IFERROR(_xll.qlIndexFixing(Index6M,$H454,TRUE,_xll.ohTrigger(RecalcTrigger,Trigger6M)),NA())</f>
        <v>1.5889385108550228E-3</v>
      </c>
      <c r="M454" s="186">
        <f>IFERROR(_xll.qlIndexFixing(Index1Y,$H454,TRUE,_xll.ohTrigger(RecalcTrigger,Trigger1Y)),NA())</f>
        <v>3.5404040390988128E-3</v>
      </c>
      <c r="N454" s="185">
        <f>IFERROR(_xll.qlIndexFixing(ONIndex1M,I454,TRUE,_xll.ohTrigger(RecalcTrigger,Trigger1M)),NA())</f>
        <v>-7.7269084231001983E-4</v>
      </c>
      <c r="O454" s="44">
        <f>IFERROR(_xll.qlIndexFixing(ONIndex3M,I454,TRUE,_xll.ohTrigger(RecalcTrigger,Trigger3M)),NA())</f>
        <v>1.688477125316723E-4</v>
      </c>
      <c r="P454" s="44">
        <f>IFERROR(_xll.qlIndexFixing(ONIndex6M,I454,TRUE,_xll.ohTrigger(RecalcTrigger,Trigger6M)),NA())</f>
        <v>1.2219206297992002E-3</v>
      </c>
      <c r="Q454" s="186">
        <f>IFERROR(_xll.qlIndexFixing(ONIndex1Y,I454,TRUE,_xll.ohTrigger(RecalcTrigger,Trigger1Y)),NA())</f>
        <v>2.5039797141346298E-3</v>
      </c>
    </row>
    <row r="455" spans="2:17" x14ac:dyDescent="0.2">
      <c r="B455" s="39" t="s">
        <v>17</v>
      </c>
      <c r="D455" s="42">
        <f>_xll.qlCalendarAdvance(Calendar,$D454,B455,"f",FALSE)</f>
        <v>42912</v>
      </c>
      <c r="E455" s="180">
        <f>_xll.qlInterestRateIndexValueDate(IndexON,D455)</f>
        <v>42912</v>
      </c>
      <c r="F455" s="196">
        <f>IFERROR(_xll.qlIndexFixing(IndexON,D455,TRUE,_xll.ohTrigger(RecalcTrigger,TriggerON)),NA())</f>
        <v>-1.3541448342246909E-3</v>
      </c>
      <c r="H455" s="42">
        <f>_xll.qlCalendarAdvance(Calendar,$H454,B455,"f",FALSE)</f>
        <v>42912</v>
      </c>
      <c r="I455" s="180">
        <f>_xll.qlInterestRateIndexValueDate(Index1M,$H455)</f>
        <v>42914</v>
      </c>
      <c r="J455" s="185">
        <f>IFERROR(_xll.qlIndexFixing(Index1M,$H455,TRUE,_xll.ohTrigger(RecalcTrigger,Trigger1M)),NA())</f>
        <v>-7.258389530870879E-4</v>
      </c>
      <c r="K455" s="44">
        <f>IFERROR(_xll.qlIndexFixing(Index3M,H455,TRUE,_xll.ohTrigger(RecalcTrigger,Trigger3M)),NA())</f>
        <v>3.5415905366462954E-4</v>
      </c>
      <c r="L455" s="44">
        <f>IFERROR(_xll.qlIndexFixing(Index6M,$H455,TRUE,_xll.ohTrigger(RecalcTrigger,Trigger6M)),NA())</f>
        <v>1.5939591861080515E-3</v>
      </c>
      <c r="M455" s="186">
        <f>IFERROR(_xll.qlIndexFixing(Index1Y,$H455,TRUE,_xll.ohTrigger(RecalcTrigger,Trigger1Y)),NA())</f>
        <v>3.5470508530775911E-3</v>
      </c>
      <c r="N455" s="185">
        <f>IFERROR(_xll.qlIndexFixing(ONIndex1M,I455,TRUE,_xll.ohTrigger(RecalcTrigger,Trigger1M)),NA())</f>
        <v>-7.6581144455190042E-4</v>
      </c>
      <c r="O455" s="44">
        <f>IFERROR(_xll.qlIndexFixing(ONIndex3M,I455,TRUE,_xll.ohTrigger(RecalcTrigger,Trigger3M)),NA())</f>
        <v>1.7710226773104409E-4</v>
      </c>
      <c r="P455" s="44">
        <f>IFERROR(_xll.qlIndexFixing(ONIndex6M,I455,TRUE,_xll.ohTrigger(RecalcTrigger,Trigger6M)),NA())</f>
        <v>1.240967773821211E-3</v>
      </c>
      <c r="Q455" s="186">
        <f>IFERROR(_xll.qlIndexFixing(ONIndex1Y,I455,TRUE,_xll.ohTrigger(RecalcTrigger,Trigger1Y)),NA())</f>
        <v>2.5177153146049847E-3</v>
      </c>
    </row>
    <row r="456" spans="2:17" x14ac:dyDescent="0.2">
      <c r="B456" s="39" t="s">
        <v>17</v>
      </c>
      <c r="D456" s="42">
        <f>_xll.qlCalendarAdvance(Calendar,$D455,B456,"f",FALSE)</f>
        <v>42913</v>
      </c>
      <c r="E456" s="180">
        <f>_xll.qlInterestRateIndexValueDate(IndexON,D456)</f>
        <v>42913</v>
      </c>
      <c r="F456" s="196">
        <f>IFERROR(_xll.qlIndexFixing(IndexON,D456,TRUE,_xll.ohTrigger(RecalcTrigger,TriggerON)),NA())</f>
        <v>-1.3524641434381479E-3</v>
      </c>
      <c r="H456" s="42">
        <f>_xll.qlCalendarAdvance(Calendar,$H455,B456,"f",FALSE)</f>
        <v>42913</v>
      </c>
      <c r="I456" s="180">
        <f>_xll.qlInterestRateIndexValueDate(Index1M,$H456)</f>
        <v>42915</v>
      </c>
      <c r="J456" s="185">
        <f>IFERROR(_xll.qlIndexFixing(Index1M,$H456,TRUE,_xll.ohTrigger(RecalcTrigger,Trigger1M)),NA())</f>
        <v>-7.1884955850615162E-4</v>
      </c>
      <c r="K456" s="44">
        <f>IFERROR(_xll.qlIndexFixing(Index3M,H456,TRUE,_xll.ohTrigger(RecalcTrigger,Trigger3M)),NA())</f>
        <v>3.5832971411988427E-4</v>
      </c>
      <c r="L456" s="44">
        <f>IFERROR(_xll.qlIndexFixing(Index6M,$H456,TRUE,_xll.ohTrigger(RecalcTrigger,Trigger6M)),NA())</f>
        <v>1.5989503687896351E-3</v>
      </c>
      <c r="M456" s="186">
        <f>IFERROR(_xll.qlIndexFixing(Index1Y,$H456,TRUE,_xll.ohTrigger(RecalcTrigger,Trigger1Y)),NA())</f>
        <v>3.553697183902688E-3</v>
      </c>
      <c r="N456" s="185">
        <f>IFERROR(_xll.qlIndexFixing(ONIndex1M,I456,TRUE,_xll.ohTrigger(RecalcTrigger,Trigger1M)),NA())</f>
        <v>-7.5892260919641075E-4</v>
      </c>
      <c r="O456" s="44">
        <f>IFERROR(_xll.qlIndexFixing(ONIndex3M,I456,TRUE,_xll.ohTrigger(RecalcTrigger,Trigger3M)),NA())</f>
        <v>1.8536464675200648E-4</v>
      </c>
      <c r="P456" s="44">
        <f>IFERROR(_xll.qlIndexFixing(ONIndex6M,I456,TRUE,_xll.ohTrigger(RecalcTrigger,Trigger6M)),NA())</f>
        <v>1.2575211028487132E-3</v>
      </c>
      <c r="Q456" s="186">
        <f>IFERROR(_xll.qlIndexFixing(ONIndex1Y,I456,TRUE,_xll.ohTrigger(RecalcTrigger,Trigger1Y)),NA())</f>
        <v>2.5297231834109368E-3</v>
      </c>
    </row>
    <row r="457" spans="2:17" x14ac:dyDescent="0.2">
      <c r="B457" s="39" t="s">
        <v>17</v>
      </c>
      <c r="D457" s="42">
        <f>_xll.qlCalendarAdvance(Calendar,$D456,B457,"f",FALSE)</f>
        <v>42914</v>
      </c>
      <c r="E457" s="180">
        <f>_xll.qlInterestRateIndexValueDate(IndexON,D457)</f>
        <v>42914</v>
      </c>
      <c r="F457" s="196">
        <f>IFERROR(_xll.qlIndexFixing(IndexON,D457,TRUE,_xll.ohTrigger(RecalcTrigger,TriggerON)),NA())</f>
        <v>-1.3507576644000707E-3</v>
      </c>
      <c r="H457" s="42">
        <f>_xll.qlCalendarAdvance(Calendar,$H456,B457,"f",FALSE)</f>
        <v>42914</v>
      </c>
      <c r="I457" s="180">
        <f>_xll.qlInterestRateIndexValueDate(Index1M,$H457)</f>
        <v>42916</v>
      </c>
      <c r="J457" s="185">
        <f>IFERROR(_xll.qlIndexFixing(Index1M,$H457,TRUE,_xll.ohTrigger(RecalcTrigger,Trigger1M)),NA())</f>
        <v>-7.1711428208770707E-4</v>
      </c>
      <c r="K457" s="44">
        <f>IFERROR(_xll.qlIndexFixing(Index3M,H457,TRUE,_xll.ohTrigger(RecalcTrigger,Trigger3M)),NA())</f>
        <v>3.60411764876512E-4</v>
      </c>
      <c r="L457" s="44">
        <f>IFERROR(_xll.qlIndexFixing(Index6M,$H457,TRUE,_xll.ohTrigger(RecalcTrigger,Trigger6M)),NA())</f>
        <v>1.6010165265534226E-3</v>
      </c>
      <c r="M457" s="186">
        <f>IFERROR(_xll.qlIndexFixing(Index1Y,$H457,TRUE,_xll.ohTrigger(RecalcTrigger,Trigger1Y)),NA())</f>
        <v>3.5565562854808714E-3</v>
      </c>
      <c r="N457" s="185">
        <f>IFERROR(_xll.qlIndexFixing(ONIndex1M,I457,TRUE,_xll.ohTrigger(RecalcTrigger,Trigger1M)),NA())</f>
        <v>-7.5547111802354294E-4</v>
      </c>
      <c r="O457" s="44">
        <f>IFERROR(_xll.qlIndexFixing(ONIndex3M,I457,TRUE,_xll.ohTrigger(RecalcTrigger,Trigger3M)),NA())</f>
        <v>1.8949974605497744E-4</v>
      </c>
      <c r="P457" s="44">
        <f>IFERROR(_xll.qlIndexFixing(ONIndex6M,I457,TRUE,_xll.ohTrigger(RecalcTrigger,Trigger6M)),NA())</f>
        <v>1.2645572761726953E-3</v>
      </c>
      <c r="Q457" s="186">
        <f>IFERROR(_xll.qlIndexFixing(ONIndex1Y,I457,TRUE,_xll.ohTrigger(RecalcTrigger,Trigger1Y)),NA())</f>
        <v>2.5348815253245505E-3</v>
      </c>
    </row>
    <row r="458" spans="2:17" x14ac:dyDescent="0.2">
      <c r="B458" s="39" t="s">
        <v>17</v>
      </c>
      <c r="D458" s="42">
        <f>_xll.qlCalendarAdvance(Calendar,$D457,B458,"f",FALSE)</f>
        <v>42915</v>
      </c>
      <c r="E458" s="180">
        <f>_xll.qlInterestRateIndexValueDate(IndexON,D458)</f>
        <v>42915</v>
      </c>
      <c r="F458" s="196">
        <f>IFERROR(_xll.qlIndexFixing(IndexON,D458,TRUE,_xll.ohTrigger(RecalcTrigger,TriggerON)),NA())</f>
        <v>-1.3490252595405039E-3</v>
      </c>
      <c r="H458" s="42">
        <f>_xll.qlCalendarAdvance(Calendar,$H457,B458,"f",FALSE)</f>
        <v>42915</v>
      </c>
      <c r="I458" s="180">
        <f>_xll.qlInterestRateIndexValueDate(Index1M,$H458)</f>
        <v>42919</v>
      </c>
      <c r="J458" s="185">
        <f>IFERROR(_xll.qlIndexFixing(Index1M,$H458,TRUE,_xll.ohTrigger(RecalcTrigger,Trigger1M)),NA())</f>
        <v>-7.0662864593351224E-4</v>
      </c>
      <c r="K458" s="44">
        <f>IFERROR(_xll.qlIndexFixing(Index3M,H458,TRUE,_xll.ohTrigger(RecalcTrigger,Trigger3M)),NA())</f>
        <v>3.7503125894962656E-4</v>
      </c>
      <c r="L458" s="44">
        <f>IFERROR(_xll.qlIndexFixing(Index6M,$H458,TRUE,_xll.ohTrigger(RecalcTrigger,Trigger6M)),NA())</f>
        <v>1.6216242420983105E-3</v>
      </c>
      <c r="M458" s="186">
        <f>IFERROR(_xll.qlIndexFixing(Index1Y,$H458,TRUE,_xll.ohTrigger(RecalcTrigger,Trigger1Y)),NA())</f>
        <v>3.5803052469857355E-3</v>
      </c>
      <c r="N458" s="185">
        <f>IFERROR(_xll.qlIndexFixing(ONIndex1M,I458,TRUE,_xll.ohTrigger(RecalcTrigger,Trigger1M)),NA())</f>
        <v>-7.5201592453222332E-4</v>
      </c>
      <c r="O458" s="44">
        <f>IFERROR(_xll.qlIndexFixing(ONIndex3M,I458,TRUE,_xll.ohTrigger(RecalcTrigger,Trigger3M)),NA())</f>
        <v>1.9363708516628719E-4</v>
      </c>
      <c r="P458" s="44">
        <f>IFERROR(_xll.qlIndexFixing(ONIndex6M,I458,TRUE,_xll.ohTrigger(RecalcTrigger,Trigger6M)),NA())</f>
        <v>1.2708478714973381E-3</v>
      </c>
      <c r="Q458" s="186">
        <f>IFERROR(_xll.qlIndexFixing(ONIndex1Y,I458,TRUE,_xll.ohTrigger(RecalcTrigger,Trigger1Y)),NA())</f>
        <v>2.539522346491907E-3</v>
      </c>
    </row>
    <row r="459" spans="2:17" x14ac:dyDescent="0.2">
      <c r="B459" s="39" t="s">
        <v>17</v>
      </c>
      <c r="D459" s="42">
        <f>_xll.qlCalendarAdvance(Calendar,$D458,B459,"f",FALSE)</f>
        <v>42916</v>
      </c>
      <c r="E459" s="180">
        <f>_xll.qlInterestRateIndexValueDate(IndexON,D459)</f>
        <v>42916</v>
      </c>
      <c r="F459" s="196">
        <f>IFERROR(_xll.qlIndexFixing(IndexON,D459,TRUE,_xll.ohTrigger(RecalcTrigger,TriggerON)),NA())</f>
        <v>-1.3454683136426837E-3</v>
      </c>
      <c r="H459" s="42">
        <f>_xll.qlCalendarAdvance(Calendar,$H458,B459,"f",FALSE)</f>
        <v>42916</v>
      </c>
      <c r="I459" s="180">
        <f>_xll.qlInterestRateIndexValueDate(Index1M,$H459)</f>
        <v>42920</v>
      </c>
      <c r="J459" s="185">
        <f>IFERROR(_xll.qlIndexFixing(Index1M,$H459,TRUE,_xll.ohTrigger(RecalcTrigger,Trigger1M)),NA())</f>
        <v>-7.0312697440786818E-4</v>
      </c>
      <c r="K459" s="44">
        <f>IFERROR(_xll.qlIndexFixing(Index3M,H459,TRUE,_xll.ohTrigger(RecalcTrigger,Trigger3M)),NA())</f>
        <v>3.7921216398311048E-4</v>
      </c>
      <c r="L459" s="44">
        <f>IFERROR(_xll.qlIndexFixing(Index6M,$H459,TRUE,_xll.ohTrigger(RecalcTrigger,Trigger6M)),NA())</f>
        <v>1.6265367108301097E-3</v>
      </c>
      <c r="M459" s="186">
        <f>IFERROR(_xll.qlIndexFixing(Index1Y,$H459,TRUE,_xll.ohTrigger(RecalcTrigger,Trigger1Y)),NA())</f>
        <v>3.58696991842512E-3</v>
      </c>
      <c r="N459" s="185">
        <f>IFERROR(_xll.qlIndexFixing(ONIndex1M,I459,TRUE,_xll.ohTrigger(RecalcTrigger,Trigger1M)),NA())</f>
        <v>-7.4855706441390168E-4</v>
      </c>
      <c r="O459" s="44">
        <f>IFERROR(_xll.qlIndexFixing(ONIndex3M,I459,TRUE,_xll.ohTrigger(RecalcTrigger,Trigger3M)),NA())</f>
        <v>1.9777661124820156E-4</v>
      </c>
      <c r="P459" s="44">
        <f>IFERROR(_xll.qlIndexFixing(ONIndex6M,I459,TRUE,_xll.ohTrigger(RecalcTrigger,Trigger6M)),NA())</f>
        <v>1.2763928887427056E-3</v>
      </c>
      <c r="Q459" s="186">
        <f>IFERROR(_xll.qlIndexFixing(ONIndex1Y,I459,TRUE,_xll.ohTrigger(RecalcTrigger,Trigger1Y)),NA())</f>
        <v>2.5436423915170536E-3</v>
      </c>
    </row>
    <row r="460" spans="2:17" x14ac:dyDescent="0.2">
      <c r="B460" s="39" t="s">
        <v>17</v>
      </c>
      <c r="D460" s="42">
        <f>_xll.qlCalendarAdvance(Calendar,$D459,B460,"f",FALSE)</f>
        <v>42919</v>
      </c>
      <c r="E460" s="180">
        <f>_xll.qlInterestRateIndexValueDate(IndexON,D460)</f>
        <v>42919</v>
      </c>
      <c r="F460" s="196">
        <f>IFERROR(_xll.qlIndexFixing(IndexON,D460,TRUE,_xll.ohTrigger(RecalcTrigger,TriggerON)),NA())</f>
        <v>-1.3418336286497023E-3</v>
      </c>
      <c r="H460" s="42">
        <f>_xll.qlCalendarAdvance(Calendar,$H459,B460,"f",FALSE)</f>
        <v>42919</v>
      </c>
      <c r="I460" s="180">
        <f>_xll.qlInterestRateIndexValueDate(Index1M,$H460)</f>
        <v>42921</v>
      </c>
      <c r="J460" s="185">
        <f>IFERROR(_xll.qlIndexFixing(Index1M,$H460,TRUE,_xll.ohTrigger(RecalcTrigger,Trigger1M)),NA())</f>
        <v>-6.9609628352845288E-4</v>
      </c>
      <c r="K460" s="44">
        <f>IFERROR(_xll.qlIndexFixing(Index3M,H460,TRUE,_xll.ohTrigger(RecalcTrigger,Trigger3M)),NA())</f>
        <v>3.8339559763825429E-4</v>
      </c>
      <c r="L460" s="44">
        <f>IFERROR(_xll.qlIndexFixing(Index6M,$H460,TRUE,_xll.ohTrigger(RecalcTrigger,Trigger6M)),NA())</f>
        <v>1.6314444980997343E-3</v>
      </c>
      <c r="M460" s="186">
        <f>IFERROR(_xll.qlIndexFixing(Index1Y,$H460,TRUE,_xll.ohTrigger(RecalcTrigger,Trigger1Y)),NA())</f>
        <v>3.5936424715806064E-3</v>
      </c>
      <c r="N460" s="185">
        <f>IFERROR(_xll.qlIndexFixing(ONIndex1M,I460,TRUE,_xll.ohTrigger(RecalcTrigger,Trigger1M)),NA())</f>
        <v>-7.4162577143432884E-4</v>
      </c>
      <c r="O460" s="44">
        <f>IFERROR(_xll.qlIndexFixing(ONIndex3M,I460,TRUE,_xll.ohTrigger(RecalcTrigger,Trigger3M)),NA())</f>
        <v>2.0606280460633286E-4</v>
      </c>
      <c r="P460" s="44">
        <f>IFERROR(_xll.qlIndexFixing(ONIndex6M,I460,TRUE,_xll.ohTrigger(RecalcTrigger,Trigger6M)),NA())</f>
        <v>1.2850022494603763E-3</v>
      </c>
      <c r="Q460" s="186">
        <f>IFERROR(_xll.qlIndexFixing(ONIndex1Y,I460,TRUE,_xll.ohTrigger(RecalcTrigger,Trigger1Y)),NA())</f>
        <v>2.550148348943182E-3</v>
      </c>
    </row>
    <row r="461" spans="2:17" x14ac:dyDescent="0.2">
      <c r="B461" s="39" t="s">
        <v>17</v>
      </c>
      <c r="D461" s="42">
        <f>_xll.qlCalendarAdvance(Calendar,$D460,B461,"f",FALSE)</f>
        <v>42920</v>
      </c>
      <c r="E461" s="180">
        <f>_xll.qlInterestRateIndexValueDate(IndexON,D461)</f>
        <v>42920</v>
      </c>
      <c r="F461" s="196">
        <f>IFERROR(_xll.qlIndexFixing(IndexON,D461,TRUE,_xll.ohTrigger(RecalcTrigger,TriggerON)),NA())</f>
        <v>-1.3399695295346348E-3</v>
      </c>
      <c r="H461" s="42">
        <f>_xll.qlCalendarAdvance(Calendar,$H460,B461,"f",FALSE)</f>
        <v>42920</v>
      </c>
      <c r="I461" s="180">
        <f>_xll.qlInterestRateIndexValueDate(Index1M,$H461)</f>
        <v>42922</v>
      </c>
      <c r="J461" s="185">
        <f>IFERROR(_xll.qlIndexFixing(Index1M,$H461,TRUE,_xll.ohTrigger(RecalcTrigger,Trigger1M)),NA())</f>
        <v>-6.9435024519684529E-4</v>
      </c>
      <c r="K461" s="44">
        <f>IFERROR(_xll.qlIndexFixing(Index3M,H461,TRUE,_xll.ohTrigger(RecalcTrigger,Trigger3M)),NA())</f>
        <v>3.8758172239465295E-4</v>
      </c>
      <c r="L461" s="44">
        <f>IFERROR(_xll.qlIndexFixing(Index6M,$H461,TRUE,_xll.ohTrigger(RecalcTrigger,Trigger6M)),NA())</f>
        <v>1.6422419648367474E-3</v>
      </c>
      <c r="M461" s="186">
        <f>IFERROR(_xll.qlIndexFixing(Index1Y,$H461,TRUE,_xll.ohTrigger(RecalcTrigger,Trigger1Y)),NA())</f>
        <v>3.6003243317567807E-3</v>
      </c>
      <c r="N461" s="185">
        <f>IFERROR(_xll.qlIndexFixing(ONIndex1M,I461,TRUE,_xll.ohTrigger(RecalcTrigger,Trigger1M)),NA())</f>
        <v>-7.3468566662349133E-4</v>
      </c>
      <c r="O461" s="44">
        <f>IFERROR(_xll.qlIndexFixing(ONIndex3M,I461,TRUE,_xll.ohTrigger(RecalcTrigger,Trigger3M)),NA())</f>
        <v>2.1435551997406321E-4</v>
      </c>
      <c r="P461" s="44">
        <f>IFERROR(_xll.qlIndexFixing(ONIndex6M,I461,TRUE,_xll.ohTrigger(RecalcTrigger,Trigger6M)),NA())</f>
        <v>1.2911171762119977E-3</v>
      </c>
      <c r="Q461" s="186">
        <f>IFERROR(_xll.qlIndexFixing(ONIndex1Y,I461,TRUE,_xll.ohTrigger(RecalcTrigger,Trigger1Y)),NA())</f>
        <v>2.5548497041949503E-3</v>
      </c>
    </row>
    <row r="462" spans="2:17" x14ac:dyDescent="0.2">
      <c r="B462" s="39" t="s">
        <v>17</v>
      </c>
      <c r="D462" s="42">
        <f>_xll.qlCalendarAdvance(Calendar,$D461,B462,"f",FALSE)</f>
        <v>42921</v>
      </c>
      <c r="E462" s="180">
        <f>_xll.qlInterestRateIndexValueDate(IndexON,D462)</f>
        <v>42921</v>
      </c>
      <c r="F462" s="196">
        <f>IFERROR(_xll.qlIndexFixing(IndexON,D462,TRUE,_xll.ohTrigger(RecalcTrigger,TriggerON)),NA())</f>
        <v>-1.3380786784189524E-3</v>
      </c>
      <c r="H462" s="42">
        <f>_xll.qlCalendarAdvance(Calendar,$H461,B462,"f",FALSE)</f>
        <v>42921</v>
      </c>
      <c r="I462" s="180">
        <f>_xll.qlInterestRateIndexValueDate(Index1M,$H462)</f>
        <v>42923</v>
      </c>
      <c r="J462" s="185">
        <f>IFERROR(_xll.qlIndexFixing(Index1M,$H462,TRUE,_xll.ohTrigger(RecalcTrigger,Trigger1M)),NA())</f>
        <v>-6.9260307827397288E-4</v>
      </c>
      <c r="K462" s="44">
        <f>IFERROR(_xll.qlIndexFixing(Index3M,H462,TRUE,_xll.ohTrigger(RecalcTrigger,Trigger3M)),NA())</f>
        <v>3.9598454787607127E-4</v>
      </c>
      <c r="L462" s="44">
        <f>IFERROR(_xll.qlIndexFixing(Index6M,$H462,TRUE,_xll.ohTrigger(RecalcTrigger,Trigger6M)),NA())</f>
        <v>1.6442136977919274E-3</v>
      </c>
      <c r="M462" s="186">
        <f>IFERROR(_xll.qlIndexFixing(Index1Y,$H462,TRUE,_xll.ohTrigger(RecalcTrigger,Trigger1Y)),NA())</f>
        <v>3.6146510267147242E-3</v>
      </c>
      <c r="N462" s="185">
        <f>IFERROR(_xll.qlIndexFixing(ONIndex1M,I462,TRUE,_xll.ohTrigger(RecalcTrigger,Trigger1M)),NA())</f>
        <v>-7.3120900542456013E-4</v>
      </c>
      <c r="O462" s="44">
        <f>IFERROR(_xll.qlIndexFixing(ONIndex3M,I462,TRUE,_xll.ohTrigger(RecalcTrigger,Trigger3M)),NA())</f>
        <v>2.1850518266752772E-4</v>
      </c>
      <c r="P462" s="44">
        <f>IFERROR(_xll.qlIndexFixing(ONIndex6M,I462,TRUE,_xll.ohTrigger(RecalcTrigger,Trigger6M)),NA())</f>
        <v>1.2929343025014362E-3</v>
      </c>
      <c r="Q462" s="186">
        <f>IFERROR(_xll.qlIndexFixing(ONIndex1Y,I462,TRUE,_xll.ohTrigger(RecalcTrigger,Trigger1Y)),NA())</f>
        <v>2.5563170389286682E-3</v>
      </c>
    </row>
    <row r="463" spans="2:17" x14ac:dyDescent="0.2">
      <c r="B463" s="39" t="s">
        <v>17</v>
      </c>
      <c r="D463" s="42">
        <f>_xll.qlCalendarAdvance(Calendar,$D462,B463,"f",FALSE)</f>
        <v>42922</v>
      </c>
      <c r="E463" s="180">
        <f>_xll.qlInterestRateIndexValueDate(IndexON,D463)</f>
        <v>42922</v>
      </c>
      <c r="F463" s="196">
        <f>IFERROR(_xll.qlIndexFixing(IndexON,D463,TRUE,_xll.ohTrigger(RecalcTrigger,TriggerON)),NA())</f>
        <v>-1.336160937812636E-3</v>
      </c>
      <c r="H463" s="42">
        <f>_xll.qlCalendarAdvance(Calendar,$H462,B463,"f",FALSE)</f>
        <v>42922</v>
      </c>
      <c r="I463" s="180">
        <f>_xll.qlInterestRateIndexValueDate(Index1M,$H463)</f>
        <v>42926</v>
      </c>
      <c r="J463" s="185">
        <f>IFERROR(_xll.qlIndexFixing(Index1M,$H463,TRUE,_xll.ohTrigger(RecalcTrigger,Trigger1M)),NA())</f>
        <v>-6.8205160515164281E-4</v>
      </c>
      <c r="K463" s="44">
        <f>IFERROR(_xll.qlIndexFixing(Index3M,H463,TRUE,_xll.ohTrigger(RecalcTrigger,Trigger3M)),NA())</f>
        <v>4.0435642058776213E-4</v>
      </c>
      <c r="L463" s="44">
        <f>IFERROR(_xll.qlIndexFixing(Index6M,$H463,TRUE,_xll.ohTrigger(RecalcTrigger,Trigger6M)),NA())</f>
        <v>1.6560567494414992E-3</v>
      </c>
      <c r="M463" s="186">
        <f>IFERROR(_xll.qlIndexFixing(Index1Y,$H463,TRUE,_xll.ohTrigger(RecalcTrigger,Trigger1Y)),NA())</f>
        <v>3.6271736604165505E-3</v>
      </c>
      <c r="N463" s="185">
        <f>IFERROR(_xll.qlIndexFixing(ONIndex1M,I463,TRUE,_xll.ohTrigger(RecalcTrigger,Trigger1M)),NA())</f>
        <v>-7.2772889054828482E-4</v>
      </c>
      <c r="O463" s="44">
        <f>IFERROR(_xll.qlIndexFixing(ONIndex3M,I463,TRUE,_xll.ohTrigger(RecalcTrigger,Trigger3M)),NA())</f>
        <v>2.2265671298704603E-4</v>
      </c>
      <c r="P463" s="44">
        <f>IFERROR(_xll.qlIndexFixing(ONIndex6M,I463,TRUE,_xll.ohTrigger(RecalcTrigger,Trigger6M)),NA())</f>
        <v>1.2940058507115992E-3</v>
      </c>
      <c r="Q463" s="186">
        <f>IFERROR(_xll.qlIndexFixing(ONIndex1Y,I463,TRUE,_xll.ohTrigger(RecalcTrigger,Trigger1Y)),NA())</f>
        <v>2.5572440657040119E-3</v>
      </c>
    </row>
    <row r="464" spans="2:17" x14ac:dyDescent="0.2">
      <c r="B464" s="39" t="s">
        <v>17</v>
      </c>
      <c r="D464" s="42">
        <f>_xll.qlCalendarAdvance(Calendar,$D463,B464,"f",FALSE)</f>
        <v>42923</v>
      </c>
      <c r="E464" s="180">
        <f>_xll.qlInterestRateIndexValueDate(IndexON,D464)</f>
        <v>42923</v>
      </c>
      <c r="F464" s="196">
        <f>IFERROR(_xll.qlIndexFixing(IndexON,D464,TRUE,_xll.ohTrigger(RecalcTrigger,TriggerON)),NA())</f>
        <v>-1.3322302055795987E-3</v>
      </c>
      <c r="H464" s="42">
        <f>_xll.qlCalendarAdvance(Calendar,$H463,B464,"f",FALSE)</f>
        <v>42923</v>
      </c>
      <c r="I464" s="180">
        <f>_xll.qlInterestRateIndexValueDate(Index1M,$H464)</f>
        <v>42927</v>
      </c>
      <c r="J464" s="185">
        <f>IFERROR(_xll.qlIndexFixing(Index1M,$H464,TRUE,_xll.ohTrigger(RecalcTrigger,Trigger1M)),NA())</f>
        <v>-6.7852848485807564E-4</v>
      </c>
      <c r="K464" s="44">
        <f>IFERROR(_xll.qlIndexFixing(Index3M,H464,TRUE,_xll.ohTrigger(RecalcTrigger,Trigger3M)),NA())</f>
        <v>4.0855847662914772E-4</v>
      </c>
      <c r="L464" s="44">
        <f>IFERROR(_xll.qlIndexFixing(Index6M,$H464,TRUE,_xll.ohTrigger(RecalcTrigger,Trigger6M)),NA())</f>
        <v>1.6610225706700668E-3</v>
      </c>
      <c r="M464" s="186">
        <f>IFERROR(_xll.qlIndexFixing(Index1Y,$H464,TRUE,_xll.ohTrigger(RecalcTrigger,Trigger1Y)),NA())</f>
        <v>3.6339237469244874E-3</v>
      </c>
      <c r="N464" s="185">
        <f>IFERROR(_xll.qlIndexFixing(ONIndex1M,I464,TRUE,_xll.ohTrigger(RecalcTrigger,Trigger1M)),NA())</f>
        <v>-7.2424535732640294E-4</v>
      </c>
      <c r="O464" s="44">
        <f>IFERROR(_xll.qlIndexFixing(ONIndex3M,I464,TRUE,_xll.ohTrigger(RecalcTrigger,Trigger3M)),NA())</f>
        <v>2.2681005817482003E-4</v>
      </c>
      <c r="P464" s="44">
        <f>IFERROR(_xll.qlIndexFixing(ONIndex6M,I464,TRUE,_xll.ohTrigger(RecalcTrigger,Trigger6M)),NA())</f>
        <v>1.2943318206826149E-3</v>
      </c>
      <c r="Q464" s="186">
        <f>IFERROR(_xll.qlIndexFixing(ONIndex1Y,I464,TRUE,_xll.ohTrigger(RecalcTrigger,Trigger1Y)),NA())</f>
        <v>2.5576275292849004E-3</v>
      </c>
    </row>
    <row r="465" spans="2:17" x14ac:dyDescent="0.2">
      <c r="B465" s="39" t="s">
        <v>17</v>
      </c>
      <c r="D465" s="42">
        <f>_xll.qlCalendarAdvance(Calendar,$D464,B465,"f",FALSE)</f>
        <v>42926</v>
      </c>
      <c r="E465" s="180">
        <f>_xll.qlInterestRateIndexValueDate(IndexON,D465)</f>
        <v>42926</v>
      </c>
      <c r="F465" s="196">
        <f>IFERROR(_xll.qlIndexFixing(IndexON,D465,TRUE,_xll.ohTrigger(RecalcTrigger,TriggerON)),NA())</f>
        <v>-1.3282183245655332E-3</v>
      </c>
      <c r="H465" s="42">
        <f>_xll.qlCalendarAdvance(Calendar,$H464,B465,"f",FALSE)</f>
        <v>42926</v>
      </c>
      <c r="I465" s="180">
        <f>_xll.qlInterestRateIndexValueDate(Index1M,$H465)</f>
        <v>42928</v>
      </c>
      <c r="J465" s="185">
        <f>IFERROR(_xll.qlIndexFixing(Index1M,$H465,TRUE,_xll.ohTrigger(RecalcTrigger,Trigger1M)),NA())</f>
        <v>-6.7145706049204733E-4</v>
      </c>
      <c r="K465" s="44">
        <f>IFERROR(_xll.qlIndexFixing(Index3M,H465,TRUE,_xll.ohTrigger(RecalcTrigger,Trigger3M)),NA())</f>
        <v>4.1276422181169974E-4</v>
      </c>
      <c r="L465" s="44">
        <f>IFERROR(_xll.qlIndexFixing(Index6M,$H465,TRUE,_xll.ohTrigger(RecalcTrigger,Trigger6M)),NA())</f>
        <v>1.6660124184002922E-3</v>
      </c>
      <c r="M465" s="186">
        <f>IFERROR(_xll.qlIndexFixing(Index1Y,$H465,TRUE,_xll.ohTrigger(RecalcTrigger,Trigger1Y)),NA())</f>
        <v>3.6406918792817322E-3</v>
      </c>
      <c r="N465" s="185">
        <f>IFERROR(_xll.qlIndexFixing(ONIndex1M,I465,TRUE,_xll.ohTrigger(RecalcTrigger,Trigger1M)),NA())</f>
        <v>-7.1726564525143033E-4</v>
      </c>
      <c r="O465" s="44">
        <f>IFERROR(_xll.qlIndexFixing(ONIndex3M,I465,TRUE,_xll.ohTrigger(RecalcTrigger,Trigger3M)),NA())</f>
        <v>2.3512268521486135E-4</v>
      </c>
      <c r="P465" s="44">
        <f>IFERROR(_xll.qlIndexFixing(ONIndex6M,I465,TRUE,_xll.ohTrigger(RecalcTrigger,Trigger6M)),NA())</f>
        <v>1.2925031401156417E-3</v>
      </c>
      <c r="Q465" s="186">
        <f>IFERROR(_xll.qlIndexFixing(ONIndex1Y,I465,TRUE,_xll.ohTrigger(RecalcTrigger,Trigger1Y)),NA())</f>
        <v>2.5565844580288655E-3</v>
      </c>
    </row>
    <row r="466" spans="2:17" x14ac:dyDescent="0.2">
      <c r="B466" s="39" t="s">
        <v>17</v>
      </c>
      <c r="D466" s="42">
        <f>_xll.qlCalendarAdvance(Calendar,$D465,B466,"f",FALSE)</f>
        <v>42927</v>
      </c>
      <c r="E466" s="180">
        <f>_xll.qlInterestRateIndexValueDate(IndexON,D466)</f>
        <v>42927</v>
      </c>
      <c r="F466" s="196">
        <f>IFERROR(_xll.qlIndexFixing(IndexON,D466,TRUE,_xll.ohTrigger(RecalcTrigger,TriggerON)),NA())</f>
        <v>-1.3261640703188249E-3</v>
      </c>
      <c r="H466" s="42">
        <f>_xll.qlCalendarAdvance(Calendar,$H465,B466,"f",FALSE)</f>
        <v>42927</v>
      </c>
      <c r="I466" s="180">
        <f>_xll.qlInterestRateIndexValueDate(Index1M,$H466)</f>
        <v>42929</v>
      </c>
      <c r="J466" s="185">
        <f>IFERROR(_xll.qlIndexFixing(Index1M,$H466,TRUE,_xll.ohTrigger(RecalcTrigger,Trigger1M)),NA())</f>
        <v>-6.6969991957988029E-4</v>
      </c>
      <c r="K466" s="44">
        <f>IFERROR(_xll.qlIndexFixing(Index3M,H466,TRUE,_xll.ohTrigger(RecalcTrigger,Trigger3M)),NA())</f>
        <v>4.1697382633926921E-4</v>
      </c>
      <c r="L466" s="44">
        <f>IFERROR(_xll.qlIndexFixing(Index6M,$H466,TRUE,_xll.ohTrigger(RecalcTrigger,Trigger6M)),NA())</f>
        <v>1.6770173403419938E-3</v>
      </c>
      <c r="M466" s="186">
        <f>IFERROR(_xll.qlIndexFixing(Index1Y,$H466,TRUE,_xll.ohTrigger(RecalcTrigger,Trigger1Y)),NA())</f>
        <v>3.647479545130952E-3</v>
      </c>
      <c r="N466" s="185">
        <f>IFERROR(_xll.qlIndexFixing(ONIndex1M,I466,TRUE,_xll.ohTrigger(RecalcTrigger,Trigger1M)),NA())</f>
        <v>-7.102777522538517E-4</v>
      </c>
      <c r="O466" s="44">
        <f>IFERROR(_xll.qlIndexFixing(ONIndex3M,I466,TRUE,_xll.ohTrigger(RecalcTrigger,Trigger3M)),NA())</f>
        <v>2.4344052270031113E-4</v>
      </c>
      <c r="P466" s="44">
        <f>IFERROR(_xll.qlIndexFixing(ONIndex6M,I466,TRUE,_xll.ohTrigger(RecalcTrigger,Trigger6M)),NA())</f>
        <v>1.2881799180153308E-3</v>
      </c>
      <c r="Q466" s="186">
        <f>IFERROR(_xll.qlIndexFixing(ONIndex1Y,I466,TRUE,_xll.ohTrigger(RecalcTrigger,Trigger1Y)),NA())</f>
        <v>2.5536606449438892E-3</v>
      </c>
    </row>
    <row r="467" spans="2:17" x14ac:dyDescent="0.2">
      <c r="B467" s="39" t="s">
        <v>17</v>
      </c>
      <c r="D467" s="42">
        <f>_xll.qlCalendarAdvance(Calendar,$D466,B467,"f",FALSE)</f>
        <v>42928</v>
      </c>
      <c r="E467" s="180">
        <f>_xll.qlInterestRateIndexValueDate(IndexON,D467)</f>
        <v>42928</v>
      </c>
      <c r="F467" s="196">
        <f>IFERROR(_xll.qlIndexFixing(IndexON,D467,TRUE,_xll.ohTrigger(RecalcTrigger,TriggerON)),NA())</f>
        <v>-1.3240821002424852E-3</v>
      </c>
      <c r="H467" s="42">
        <f>_xll.qlCalendarAdvance(Calendar,$H466,B467,"f",FALSE)</f>
        <v>42928</v>
      </c>
      <c r="I467" s="180">
        <f>_xll.qlInterestRateIndexValueDate(Index1M,$H467)</f>
        <v>42930</v>
      </c>
      <c r="J467" s="185">
        <f>IFERROR(_xll.qlIndexFixing(Index1M,$H467,TRUE,_xll.ohTrigger(RecalcTrigger,Trigger1M)),NA())</f>
        <v>-6.6794173309122381E-4</v>
      </c>
      <c r="K467" s="44">
        <f>IFERROR(_xll.qlIndexFixing(Index3M,H467,TRUE,_xll.ohTrigger(RecalcTrigger,Trigger3M)),NA())</f>
        <v>4.2544542350873577E-4</v>
      </c>
      <c r="L467" s="44">
        <f>IFERROR(_xll.qlIndexFixing(Index6M,$H467,TRUE,_xll.ohTrigger(RecalcTrigger,Trigger6M)),NA())</f>
        <v>1.6790798738117731E-3</v>
      </c>
      <c r="M467" s="186">
        <f>IFERROR(_xll.qlIndexFixing(Index1Y,$H467,TRUE,_xll.ohTrigger(RecalcTrigger,Trigger1Y)),NA())</f>
        <v>3.6619728544691711E-3</v>
      </c>
      <c r="N467" s="185">
        <f>IFERROR(_xll.qlIndexFixing(ONIndex1M,I467,TRUE,_xll.ohTrigger(RecalcTrigger,Trigger1M)),NA())</f>
        <v>-7.0677766043747425E-4</v>
      </c>
      <c r="O467" s="44">
        <f>IFERROR(_xll.qlIndexFixing(ONIndex3M,I467,TRUE,_xll.ohTrigger(RecalcTrigger,Trigger3M)),NA())</f>
        <v>2.4760214382801848E-4</v>
      </c>
      <c r="P467" s="44">
        <f>IFERROR(_xll.qlIndexFixing(ONIndex6M,I467,TRUE,_xll.ohTrigger(RecalcTrigger,Trigger6M)),NA())</f>
        <v>1.2847779968705453E-3</v>
      </c>
      <c r="Q467" s="186">
        <f>IFERROR(_xll.qlIndexFixing(ONIndex1Y,I467,TRUE,_xll.ohTrigger(RecalcTrigger,Trigger1Y)),NA())</f>
        <v>2.5512774628122514E-3</v>
      </c>
    </row>
    <row r="468" spans="2:17" x14ac:dyDescent="0.2">
      <c r="B468" s="39" t="s">
        <v>17</v>
      </c>
      <c r="D468" s="42">
        <f>_xll.qlCalendarAdvance(Calendar,$D467,B468,"f",FALSE)</f>
        <v>42929</v>
      </c>
      <c r="E468" s="180">
        <f>_xll.qlInterestRateIndexValueDate(IndexON,D468)</f>
        <v>42929</v>
      </c>
      <c r="F468" s="196">
        <f>IFERROR(_xll.qlIndexFixing(IndexON,D468,TRUE,_xll.ohTrigger(RecalcTrigger,TriggerON)),NA())</f>
        <v>-1.3219722766466546E-3</v>
      </c>
      <c r="H468" s="42">
        <f>_xll.qlCalendarAdvance(Calendar,$H467,B468,"f",FALSE)</f>
        <v>42929</v>
      </c>
      <c r="I468" s="180">
        <f>_xll.qlInterestRateIndexValueDate(Index1M,$H468)</f>
        <v>42933</v>
      </c>
      <c r="J468" s="185">
        <f>IFERROR(_xll.qlIndexFixing(Index1M,$H468,TRUE,_xll.ohTrigger(RecalcTrigger,Trigger1M)),NA())</f>
        <v>-6.5732964035375972E-4</v>
      </c>
      <c r="K468" s="44">
        <f>IFERROR(_xll.qlIndexFixing(Index3M,H468,TRUE,_xll.ohTrigger(RecalcTrigger,Trigger3M)),NA())</f>
        <v>4.3385428058498928E-4</v>
      </c>
      <c r="L468" s="44">
        <f>IFERROR(_xll.qlIndexFixing(Index6M,$H468,TRUE,_xll.ohTrigger(RecalcTrigger,Trigger6M)),NA())</f>
        <v>1.6914656017791056E-3</v>
      </c>
      <c r="M468" s="186">
        <f>IFERROR(_xll.qlIndexFixing(Index1Y,$H468,TRUE,_xll.ohTrigger(RecalcTrigger,Trigger1Y)),NA())</f>
        <v>3.6748556080701484E-3</v>
      </c>
      <c r="N468" s="185">
        <f>IFERROR(_xll.qlIndexFixing(ONIndex1M,I468,TRUE,_xll.ohTrigger(RecalcTrigger,Trigger1M)),NA())</f>
        <v>-7.0327436330508419E-4</v>
      </c>
      <c r="O468" s="44">
        <f>IFERROR(_xll.qlIndexFixing(ONIndex3M,I468,TRUE,_xll.ohTrigger(RecalcTrigger,Trigger3M)),NA())</f>
        <v>2.5176526079917494E-4</v>
      </c>
      <c r="P468" s="44">
        <f>IFERROR(_xll.qlIndexFixing(ONIndex6M,I468,TRUE,_xll.ohTrigger(RecalcTrigger,Trigger6M)),NA())</f>
        <v>1.2806304974866123E-3</v>
      </c>
      <c r="Q468" s="186">
        <f>IFERROR(_xll.qlIndexFixing(ONIndex1Y,I468,TRUE,_xll.ohTrigger(RecalcTrigger,Trigger1Y)),NA())</f>
        <v>2.5483311855101221E-3</v>
      </c>
    </row>
    <row r="469" spans="2:17" x14ac:dyDescent="0.2">
      <c r="B469" s="39" t="s">
        <v>17</v>
      </c>
      <c r="D469" s="42">
        <f>_xll.qlCalendarAdvance(Calendar,$D468,B469,"f",FALSE)</f>
        <v>42930</v>
      </c>
      <c r="E469" s="180">
        <f>_xll.qlInterestRateIndexValueDate(IndexON,D469)</f>
        <v>42930</v>
      </c>
      <c r="F469" s="196">
        <f>IFERROR(_xll.qlIndexFixing(IndexON,D469,TRUE,_xll.ohTrigger(RecalcTrigger,TriggerON)),NA())</f>
        <v>-1.3176542731052621E-3</v>
      </c>
      <c r="H469" s="42">
        <f>_xll.qlCalendarAdvance(Calendar,$H468,B469,"f",FALSE)</f>
        <v>42930</v>
      </c>
      <c r="I469" s="180">
        <f>_xll.qlInterestRateIndexValueDate(Index1M,$H469)</f>
        <v>42934</v>
      </c>
      <c r="J469" s="185">
        <f>IFERROR(_xll.qlIndexFixing(Index1M,$H469,TRUE,_xll.ohTrigger(RecalcTrigger,Trigger1M)),NA())</f>
        <v>-6.5378681041208537E-4</v>
      </c>
      <c r="K469" s="44">
        <f>IFERROR(_xll.qlIndexFixing(Index3M,H469,TRUE,_xll.ohTrigger(RecalcTrigger,Trigger3M)),NA())</f>
        <v>4.3808577351060936E-4</v>
      </c>
      <c r="L469" s="44">
        <f>IFERROR(_xll.qlIndexFixing(Index6M,$H469,TRUE,_xll.ohTrigger(RecalcTrigger,Trigger6M)),NA())</f>
        <v>1.6966857374610823E-3</v>
      </c>
      <c r="M469" s="186">
        <f>IFERROR(_xll.qlIndexFixing(Index1Y,$H469,TRUE,_xll.ohTrigger(RecalcTrigger,Trigger1Y)),NA())</f>
        <v>3.6817635678003061E-3</v>
      </c>
      <c r="N469" s="185">
        <f>IFERROR(_xll.qlIndexFixing(ONIndex1M,I469,TRUE,_xll.ohTrigger(RecalcTrigger,Trigger1M)),NA())</f>
        <v>-6.997678963882592E-4</v>
      </c>
      <c r="O469" s="44">
        <f>IFERROR(_xll.qlIndexFixing(ONIndex3M,I469,TRUE,_xll.ohTrigger(RecalcTrigger,Trigger3M)),NA())</f>
        <v>2.5592982045630208E-4</v>
      </c>
      <c r="P469" s="44">
        <f>IFERROR(_xll.qlIndexFixing(ONIndex6M,I469,TRUE,_xll.ohTrigger(RecalcTrigger,Trigger6M)),NA())</f>
        <v>1.275737420023404E-3</v>
      </c>
      <c r="Q469" s="186">
        <f>IFERROR(_xll.qlIndexFixing(ONIndex1Y,I469,TRUE,_xll.ohTrigger(RecalcTrigger,Trigger1Y)),NA())</f>
        <v>2.5448185581211646E-3</v>
      </c>
    </row>
    <row r="470" spans="2:17" x14ac:dyDescent="0.2">
      <c r="B470" s="39" t="s">
        <v>17</v>
      </c>
      <c r="D470" s="42">
        <f>_xll.qlCalendarAdvance(Calendar,$D469,B470,"f",FALSE)</f>
        <v>42933</v>
      </c>
      <c r="E470" s="180">
        <f>_xll.qlInterestRateIndexValueDate(IndexON,D470)</f>
        <v>42933</v>
      </c>
      <c r="F470" s="196">
        <f>IFERROR(_xll.qlIndexFixing(IndexON,D470,TRUE,_xll.ohTrigger(RecalcTrigger,TriggerON)),NA())</f>
        <v>-1.3132516933511695E-3</v>
      </c>
      <c r="H470" s="42">
        <f>_xll.qlCalendarAdvance(Calendar,$H469,B470,"f",FALSE)</f>
        <v>42933</v>
      </c>
      <c r="I470" s="180">
        <f>_xll.qlInterestRateIndexValueDate(Index1M,$H470)</f>
        <v>42935</v>
      </c>
      <c r="J470" s="185">
        <f>IFERROR(_xll.qlIndexFixing(Index1M,$H470,TRUE,_xll.ohTrigger(RecalcTrigger,Trigger1M)),NA())</f>
        <v>-6.4667812794138126E-4</v>
      </c>
      <c r="K470" s="44">
        <f>IFERROR(_xll.qlIndexFixing(Index3M,H470,TRUE,_xll.ohTrigger(RecalcTrigger,Trigger3M)),NA())</f>
        <v>4.4232217017885878E-4</v>
      </c>
      <c r="L470" s="44">
        <f>IFERROR(_xll.qlIndexFixing(Index6M,$H470,TRUE,_xll.ohTrigger(RecalcTrigger,Trigger6M)),NA())</f>
        <v>1.7019586097116494E-3</v>
      </c>
      <c r="M470" s="186">
        <f>IFERROR(_xll.qlIndexFixing(Index1Y,$H470,TRUE,_xll.ohTrigger(RecalcTrigger,Trigger1Y)),NA())</f>
        <v>3.688700173957065E-3</v>
      </c>
      <c r="N470" s="185">
        <f>IFERROR(_xll.qlIndexFixing(ONIndex1M,I470,TRUE,_xll.ohTrigger(RecalcTrigger,Trigger1M)),NA())</f>
        <v>-6.927432413439405E-4</v>
      </c>
      <c r="O470" s="44">
        <f>IFERROR(_xll.qlIndexFixing(ONIndex3M,I470,TRUE,_xll.ohTrigger(RecalcTrigger,Trigger3M)),NA())</f>
        <v>2.6426367656817717E-4</v>
      </c>
      <c r="P470" s="44">
        <f>IFERROR(_xll.qlIndexFixing(ONIndex6M,I470,TRUE,_xll.ohTrigger(RecalcTrigger,Trigger6M)),NA())</f>
        <v>1.2634704389657969E-3</v>
      </c>
      <c r="Q470" s="186">
        <f>IFERROR(_xll.qlIndexFixing(ONIndex1Y,I470,TRUE,_xll.ohTrigger(RecalcTrigger,Trigger1Y)),NA())</f>
        <v>2.5359070556518759E-3</v>
      </c>
    </row>
    <row r="471" spans="2:17" x14ac:dyDescent="0.2">
      <c r="B471" s="39" t="s">
        <v>17</v>
      </c>
      <c r="D471" s="42">
        <f>_xll.qlCalendarAdvance(Calendar,$D470,B471,"f",FALSE)</f>
        <v>42934</v>
      </c>
      <c r="E471" s="180">
        <f>_xll.qlInterestRateIndexValueDate(IndexON,D471)</f>
        <v>42934</v>
      </c>
      <c r="F471" s="196">
        <f>IFERROR(_xll.qlIndexFixing(IndexON,D471,TRUE,_xll.ohTrigger(RecalcTrigger,TriggerON)),NA())</f>
        <v>-1.311000536929896E-3</v>
      </c>
      <c r="H471" s="42">
        <f>_xll.qlCalendarAdvance(Calendar,$H470,B471,"f",FALSE)</f>
        <v>42934</v>
      </c>
      <c r="I471" s="180">
        <f>_xll.qlInterestRateIndexValueDate(Index1M,$H471)</f>
        <v>42936</v>
      </c>
      <c r="J471" s="185">
        <f>IFERROR(_xll.qlIndexFixing(Index1M,$H471,TRUE,_xll.ohTrigger(RecalcTrigger,Trigger1M)),NA())</f>
        <v>-6.4491075544598209E-4</v>
      </c>
      <c r="K471" s="44">
        <f>IFERROR(_xll.qlIndexFixing(Index3M,H471,TRUE,_xll.ohTrigger(RecalcTrigger,Trigger3M)),NA())</f>
        <v>4.4656364852045118E-4</v>
      </c>
      <c r="L471" s="44">
        <f>IFERROR(_xll.qlIndexFixing(Index6M,$H471,TRUE,_xll.ohTrigger(RecalcTrigger,Trigger6M)),NA())</f>
        <v>1.7133594312313339E-3</v>
      </c>
      <c r="M471" s="186">
        <f>IFERROR(_xll.qlIndexFixing(Index1Y,$H471,TRUE,_xll.ohTrigger(RecalcTrigger,Trigger1Y)),NA())</f>
        <v>3.6956669765498603E-3</v>
      </c>
      <c r="N471" s="185">
        <f>IFERROR(_xll.qlIndexFixing(ONIndex1M,I471,TRUE,_xll.ohTrigger(RecalcTrigger,Trigger1M)),NA())</f>
        <v>-6.8571104154813156E-4</v>
      </c>
      <c r="O471" s="44">
        <f>IFERROR(_xll.qlIndexFixing(ONIndex3M,I471,TRUE,_xll.ohTrigger(RecalcTrigger,Trigger3M)),NA())</f>
        <v>2.7260142159590828E-4</v>
      </c>
      <c r="P471" s="44">
        <f>IFERROR(_xll.qlIndexFixing(ONIndex6M,I471,TRUE,_xll.ohTrigger(RecalcTrigger,Trigger6M)),NA())</f>
        <v>1.2489385911873541E-3</v>
      </c>
      <c r="Q471" s="186">
        <f>IFERROR(_xll.qlIndexFixing(ONIndex1Y,I471,TRUE,_xll.ohTrigger(RecalcTrigger,Trigger1Y)),NA())</f>
        <v>2.5252130207675805E-3</v>
      </c>
    </row>
    <row r="472" spans="2:17" x14ac:dyDescent="0.2">
      <c r="B472" s="39" t="s">
        <v>17</v>
      </c>
      <c r="D472" s="42">
        <f>_xll.qlCalendarAdvance(Calendar,$D471,B472,"f",FALSE)</f>
        <v>42935</v>
      </c>
      <c r="E472" s="180">
        <f>_xll.qlInterestRateIndexValueDate(IndexON,D472)</f>
        <v>42935</v>
      </c>
      <c r="F472" s="196">
        <f>IFERROR(_xll.qlIndexFixing(IndexON,D472,TRUE,_xll.ohTrigger(RecalcTrigger,TriggerON)),NA())</f>
        <v>-1.3087207008499746E-3</v>
      </c>
      <c r="H472" s="42">
        <f>_xll.qlCalendarAdvance(Calendar,$H471,B472,"f",FALSE)</f>
        <v>42935</v>
      </c>
      <c r="I472" s="180">
        <f>_xll.qlInterestRateIndexValueDate(Index1M,$H472)</f>
        <v>42937</v>
      </c>
      <c r="J472" s="185">
        <f>IFERROR(_xll.qlIndexFixing(Index1M,$H472,TRUE,_xll.ohTrigger(RecalcTrigger,Trigger1M)),NA())</f>
        <v>-6.4314242039364262E-4</v>
      </c>
      <c r="K472" s="44">
        <f>IFERROR(_xll.qlIndexFixing(Index3M,H472,TRUE,_xll.ohTrigger(RecalcTrigger,Trigger3M)),NA())</f>
        <v>4.5512653779339682E-4</v>
      </c>
      <c r="L472" s="44">
        <f>IFERROR(_xll.qlIndexFixing(Index6M,$H472,TRUE,_xll.ohTrigger(RecalcTrigger,Trigger6M)),NA())</f>
        <v>1.7157188755971592E-3</v>
      </c>
      <c r="M472" s="186">
        <f>IFERROR(_xll.qlIndexFixing(Index1Y,$H472,TRUE,_xll.ohTrigger(RecalcTrigger,Trigger1Y)),NA())</f>
        <v>3.7103948194363357E-3</v>
      </c>
      <c r="N472" s="185">
        <f>IFERROR(_xll.qlIndexFixing(ONIndex1M,I472,TRUE,_xll.ohTrigger(RecalcTrigger,Trigger1M)),NA())</f>
        <v>-6.8218925832308486E-4</v>
      </c>
      <c r="O472" s="44">
        <f>IFERROR(_xll.qlIndexFixing(ONIndex3M,I472,TRUE,_xll.ohTrigger(RecalcTrigger,Trigger3M)),NA())</f>
        <v>2.7677239692103228E-4</v>
      </c>
      <c r="P472" s="44">
        <f>IFERROR(_xll.qlIndexFixing(ONIndex6M,I472,TRUE,_xll.ohTrigger(RecalcTrigger,Trigger6M)),NA())</f>
        <v>1.241693194744542E-3</v>
      </c>
      <c r="Q472" s="186">
        <f>IFERROR(_xll.qlIndexFixing(ONIndex1Y,I472,TRUE,_xll.ohTrigger(RecalcTrigger,Trigger1Y)),NA())</f>
        <v>2.5198633712442131E-3</v>
      </c>
    </row>
    <row r="473" spans="2:17" x14ac:dyDescent="0.2">
      <c r="B473" s="39" t="s">
        <v>17</v>
      </c>
      <c r="D473" s="42">
        <f>_xll.qlCalendarAdvance(Calendar,$D472,B473,"f",FALSE)</f>
        <v>42936</v>
      </c>
      <c r="E473" s="180">
        <f>_xll.qlInterestRateIndexValueDate(IndexON,D473)</f>
        <v>42936</v>
      </c>
      <c r="F473" s="196">
        <f>IFERROR(_xll.qlIndexFixing(IndexON,D473,TRUE,_xll.ohTrigger(RecalcTrigger,TriggerON)),NA())</f>
        <v>-1.3064120472616736E-3</v>
      </c>
      <c r="H473" s="42">
        <f>_xll.qlCalendarAdvance(Calendar,$H472,B473,"f",FALSE)</f>
        <v>42936</v>
      </c>
      <c r="I473" s="180">
        <f>_xll.qlInterestRateIndexValueDate(Index1M,$H473)</f>
        <v>42940</v>
      </c>
      <c r="J473" s="185">
        <f>IFERROR(_xll.qlIndexFixing(Index1M,$H473,TRUE,_xll.ohTrigger(RecalcTrigger,Trigger1M)),NA())</f>
        <v>-6.324749254314351E-4</v>
      </c>
      <c r="K473" s="44">
        <f>IFERROR(_xll.qlIndexFixing(Index3M,H473,TRUE,_xll.ohTrigger(RecalcTrigger,Trigger3M)),NA())</f>
        <v>4.6358397582018003E-4</v>
      </c>
      <c r="L473" s="44">
        <f>IFERROR(_xll.qlIndexFixing(Index6M,$H473,TRUE,_xll.ohTrigger(RecalcTrigger,Trigger6M)),NA())</f>
        <v>1.7292575780718427E-3</v>
      </c>
      <c r="M473" s="186">
        <f>IFERROR(_xll.qlIndexFixing(Index1Y,$H473,TRUE,_xll.ohTrigger(RecalcTrigger,Trigger1Y)),NA())</f>
        <v>3.7238674634033982E-3</v>
      </c>
      <c r="N473" s="185">
        <f>IFERROR(_xll.qlIndexFixing(ONIndex1M,I473,TRUE,_xll.ohTrigger(RecalcTrigger,Trigger1M)),NA())</f>
        <v>-6.7866451842313325E-4</v>
      </c>
      <c r="O473" s="44">
        <f>IFERROR(_xll.qlIndexFixing(ONIndex3M,I473,TRUE,_xll.ohTrigger(RecalcTrigger,Trigger3M)),NA())</f>
        <v>2.8094449574744829E-4</v>
      </c>
      <c r="P473" s="44">
        <f>IFERROR(_xll.qlIndexFixing(ONIndex6M,I473,TRUE,_xll.ohTrigger(RecalcTrigger,Trigger6M)),NA())</f>
        <v>1.2350777917191635E-3</v>
      </c>
      <c r="Q473" s="186">
        <f>IFERROR(_xll.qlIndexFixing(ONIndex1Y,I473,TRUE,_xll.ohTrigger(RecalcTrigger,Trigger1Y)),NA())</f>
        <v>2.5149770977783703E-3</v>
      </c>
    </row>
    <row r="474" spans="2:17" x14ac:dyDescent="0.2">
      <c r="B474" s="39" t="s">
        <v>17</v>
      </c>
      <c r="D474" s="42">
        <f>_xll.qlCalendarAdvance(Calendar,$D473,B474,"f",FALSE)</f>
        <v>42937</v>
      </c>
      <c r="E474" s="180">
        <f>_xll.qlInterestRateIndexValueDate(IndexON,D474)</f>
        <v>42937</v>
      </c>
      <c r="F474" s="196">
        <f>IFERROR(_xll.qlIndexFixing(IndexON,D474,TRUE,_xll.ohTrigger(RecalcTrigger,TriggerON)),NA())</f>
        <v>-1.3016932873988196E-3</v>
      </c>
      <c r="H474" s="42">
        <f>_xll.qlCalendarAdvance(Calendar,$H473,B474,"f",FALSE)</f>
        <v>42937</v>
      </c>
      <c r="I474" s="180">
        <f>_xll.qlInterestRateIndexValueDate(Index1M,$H474)</f>
        <v>42941</v>
      </c>
      <c r="J474" s="185">
        <f>IFERROR(_xll.qlIndexFixing(Index1M,$H474,TRUE,_xll.ohTrigger(RecalcTrigger,Trigger1M)),NA())</f>
        <v>-6.2891412497951974E-4</v>
      </c>
      <c r="K474" s="44">
        <f>IFERROR(_xll.qlIndexFixing(Index3M,H474,TRUE,_xll.ohTrigger(RecalcTrigger,Trigger3M)),NA())</f>
        <v>4.6785357009483246E-4</v>
      </c>
      <c r="L474" s="44">
        <f>IFERROR(_xll.qlIndexFixing(Index6M,$H474,TRUE,_xll.ohTrigger(RecalcTrigger,Trigger6M)),NA())</f>
        <v>1.7349317585108291E-3</v>
      </c>
      <c r="M474" s="186">
        <f>IFERROR(_xll.qlIndexFixing(Index1Y,$H474,TRUE,_xll.ohTrigger(RecalcTrigger,Trigger1Y)),NA())</f>
        <v>3.7310083329080918E-3</v>
      </c>
      <c r="N474" s="185">
        <f>IFERROR(_xll.qlIndexFixing(ONIndex1M,I474,TRUE,_xll.ohTrigger(RecalcTrigger,Trigger1M)),NA())</f>
        <v>-6.7513685714004623E-4</v>
      </c>
      <c r="O474" s="44">
        <f>IFERROR(_xll.qlIndexFixing(ONIndex3M,I474,TRUE,_xll.ohTrigger(RecalcTrigger,Trigger3M)),NA())</f>
        <v>2.8511766507754999E-4</v>
      </c>
      <c r="P474" s="44">
        <f>IFERROR(_xll.qlIndexFixing(ONIndex6M,I474,TRUE,_xll.ohTrigger(RecalcTrigger,Trigger6M)),NA())</f>
        <v>1.2290923820312827E-3</v>
      </c>
      <c r="Q474" s="186">
        <f>IFERROR(_xll.qlIndexFixing(ONIndex1Y,I474,TRUE,_xll.ohTrigger(RecalcTrigger,Trigger1Y)),NA())</f>
        <v>2.5105571630401613E-3</v>
      </c>
    </row>
    <row r="475" spans="2:17" x14ac:dyDescent="0.2">
      <c r="B475" s="39" t="s">
        <v>17</v>
      </c>
      <c r="D475" s="42">
        <f>_xll.qlCalendarAdvance(Calendar,$D474,B475,"f",FALSE)</f>
        <v>42940</v>
      </c>
      <c r="E475" s="180">
        <f>_xll.qlInterestRateIndexValueDate(IndexON,D475)</f>
        <v>42940</v>
      </c>
      <c r="F475" s="196">
        <f>IFERROR(_xll.qlIndexFixing(IndexON,D475,TRUE,_xll.ohTrigger(RecalcTrigger,TriggerON)),NA())</f>
        <v>-1.2968865059859169E-3</v>
      </c>
      <c r="H475" s="42">
        <f>_xll.qlCalendarAdvance(Calendar,$H474,B475,"f",FALSE)</f>
        <v>42940</v>
      </c>
      <c r="I475" s="180">
        <f>_xll.qlInterestRateIndexValueDate(Index1M,$H475)</f>
        <v>42942</v>
      </c>
      <c r="J475" s="185">
        <f>IFERROR(_xll.qlIndexFixing(Index1M,$H475,TRUE,_xll.ohTrigger(RecalcTrigger,Trigger1M)),NA())</f>
        <v>-6.2177165971657262E-4</v>
      </c>
      <c r="K475" s="44">
        <f>IFERROR(_xll.qlIndexFixing(Index3M,H475,TRUE,_xll.ohTrigger(RecalcTrigger,Trigger3M)),NA())</f>
        <v>4.721293367964023E-4</v>
      </c>
      <c r="L475" s="44">
        <f>IFERROR(_xll.qlIndexFixing(Index6M,$H475,TRUE,_xll.ohTrigger(RecalcTrigger,Trigger6M)),NA())</f>
        <v>1.7406799054019092E-3</v>
      </c>
      <c r="M475" s="186">
        <f>IFERROR(_xll.qlIndexFixing(Index1Y,$H475,TRUE,_xll.ohTrigger(RecalcTrigger,Trigger1Y)),NA())</f>
        <v>3.7381860162025004E-3</v>
      </c>
      <c r="N475" s="185">
        <f>IFERROR(_xll.qlIndexFixing(ONIndex1M,I475,TRUE,_xll.ohTrigger(RecalcTrigger,Trigger1M)),NA())</f>
        <v>-6.680707350259496E-4</v>
      </c>
      <c r="O475" s="44">
        <f>IFERROR(_xll.qlIndexFixing(ONIndex3M,I475,TRUE,_xll.ohTrigger(RecalcTrigger,Trigger3M)),NA())</f>
        <v>2.9346754551795584E-4</v>
      </c>
      <c r="P475" s="44">
        <f>IFERROR(_xll.qlIndexFixing(ONIndex6M,I475,TRUE,_xll.ohTrigger(RecalcTrigger,Trigger6M)),NA())</f>
        <v>1.2192256690912728E-3</v>
      </c>
      <c r="Q475" s="186">
        <f>IFERROR(_xll.qlIndexFixing(ONIndex1Y,I475,TRUE,_xll.ohTrigger(RecalcTrigger,Trigger1Y)),NA())</f>
        <v>2.5033039752830888E-3</v>
      </c>
    </row>
    <row r="476" spans="2:17" x14ac:dyDescent="0.2">
      <c r="B476" s="39" t="s">
        <v>17</v>
      </c>
      <c r="D476" s="42">
        <f>_xll.qlCalendarAdvance(Calendar,$D475,B476,"f",FALSE)</f>
        <v>42941</v>
      </c>
      <c r="E476" s="180">
        <f>_xll.qlInterestRateIndexValueDate(IndexON,D476)</f>
        <v>42941</v>
      </c>
      <c r="F476" s="196">
        <f>IFERROR(_xll.qlIndexFixing(IndexON,D476,TRUE,_xll.ohTrigger(RecalcTrigger,TriggerON)),NA())</f>
        <v>-1.2944317005070261E-3</v>
      </c>
      <c r="H476" s="42">
        <f>_xll.qlCalendarAdvance(Calendar,$H475,B476,"f",FALSE)</f>
        <v>42941</v>
      </c>
      <c r="I476" s="180">
        <f>_xll.qlInterestRateIndexValueDate(Index1M,$H476)</f>
        <v>42943</v>
      </c>
      <c r="J476" s="185">
        <f>IFERROR(_xll.qlIndexFixing(Index1M,$H476,TRUE,_xll.ohTrigger(RecalcTrigger,Trigger1M)),NA())</f>
        <v>-6.1999492668329825E-4</v>
      </c>
      <c r="K476" s="44">
        <f>IFERROR(_xll.qlIndexFixing(Index3M,H476,TRUE,_xll.ohTrigger(RecalcTrigger,Trigger3M)),NA())</f>
        <v>4.7641146158246576E-4</v>
      </c>
      <c r="L476" s="44">
        <f>IFERROR(_xll.qlIndexFixing(Index6M,$H476,TRUE,_xll.ohTrigger(RecalcTrigger,Trigger6M)),NA())</f>
        <v>1.7526266457856818E-3</v>
      </c>
      <c r="M476" s="186">
        <f>IFERROR(_xll.qlIndexFixing(Index1Y,$H476,TRUE,_xll.ohTrigger(RecalcTrigger,Trigger1Y)),NA())</f>
        <v>3.745399240060716E-3</v>
      </c>
      <c r="N476" s="185">
        <f>IFERROR(_xll.qlIndexFixing(ONIndex1M,I476,TRUE,_xll.ohTrigger(RecalcTrigger,Trigger1M)),NA())</f>
        <v>-6.609977096871944E-4</v>
      </c>
      <c r="O476" s="44">
        <f>IFERROR(_xll.qlIndexFixing(ONIndex3M,I476,TRUE,_xll.ohTrigger(RecalcTrigger,Trigger3M)),NA())</f>
        <v>3.0181998420530931E-4</v>
      </c>
      <c r="P476" s="44">
        <f>IFERROR(_xll.qlIndexFixing(ONIndex6M,I476,TRUE,_xll.ohTrigger(RecalcTrigger,Trigger6M)),NA())</f>
        <v>1.2114506752958221E-3</v>
      </c>
      <c r="Q476" s="186">
        <f>IFERROR(_xll.qlIndexFixing(ONIndex1Y,I476,TRUE,_xll.ohTrigger(RecalcTrigger,Trigger1Y)),NA())</f>
        <v>2.4976000612486615E-3</v>
      </c>
    </row>
    <row r="477" spans="2:17" x14ac:dyDescent="0.2">
      <c r="B477" s="39" t="s">
        <v>17</v>
      </c>
      <c r="D477" s="42">
        <f>_xll.qlCalendarAdvance(Calendar,$D476,B477,"f",FALSE)</f>
        <v>42942</v>
      </c>
      <c r="E477" s="180">
        <f>_xll.qlInterestRateIndexValueDate(IndexON,D477)</f>
        <v>42942</v>
      </c>
      <c r="F477" s="196">
        <f>IFERROR(_xll.qlIndexFixing(IndexON,D477,TRUE,_xll.ohTrigger(RecalcTrigger,TriggerON)),NA())</f>
        <v>-1.2919472513406305E-3</v>
      </c>
      <c r="H477" s="42">
        <f>_xll.qlCalendarAdvance(Calendar,$H476,B477,"f",FALSE)</f>
        <v>42942</v>
      </c>
      <c r="I477" s="180">
        <f>_xll.qlInterestRateIndexValueDate(Index1M,$H477)</f>
        <v>42944</v>
      </c>
      <c r="J477" s="185">
        <f>IFERROR(_xll.qlIndexFixing(Index1M,$H477,TRUE,_xll.ohTrigger(RecalcTrigger,Trigger1M)),NA())</f>
        <v>-6.1821731412566255E-4</v>
      </c>
      <c r="K477" s="44">
        <f>IFERROR(_xll.qlIndexFixing(Index3M,H477,TRUE,_xll.ohTrigger(RecalcTrigger,Trigger3M)),NA())</f>
        <v>4.8508760485476305E-4</v>
      </c>
      <c r="L477" s="44">
        <f>IFERROR(_xll.qlIndexFixing(Index6M,$H477,TRUE,_xll.ohTrigger(RecalcTrigger,Trigger6M)),NA())</f>
        <v>1.7554505673612519E-3</v>
      </c>
      <c r="M477" s="186">
        <f>IFERROR(_xll.qlIndexFixing(Index1Y,$H477,TRUE,_xll.ohTrigger(RecalcTrigger,Trigger1Y)),NA())</f>
        <v>3.7604120741806185E-3</v>
      </c>
      <c r="N477" s="185">
        <f>IFERROR(_xll.qlIndexFixing(ONIndex1M,I477,TRUE,_xll.ohTrigger(RecalcTrigger,Trigger1M)),NA())</f>
        <v>-6.5745597466193573E-4</v>
      </c>
      <c r="O477" s="44">
        <f>IFERROR(_xll.qlIndexFixing(ONIndex3M,I477,TRUE,_xll.ohTrigger(RecalcTrigger,Trigger3M)),NA())</f>
        <v>3.0599770861172715E-4</v>
      </c>
      <c r="P477" s="44">
        <f>IFERROR(_xll.qlIndexFixing(ONIndex6M,I477,TRUE,_xll.ohTrigger(RecalcTrigger,Trigger6M)),NA())</f>
        <v>1.2086152314960685E-3</v>
      </c>
      <c r="Q477" s="186">
        <f>IFERROR(_xll.qlIndexFixing(ONIndex1Y,I477,TRUE,_xll.ohTrigger(RecalcTrigger,Trigger1Y)),NA())</f>
        <v>2.4955562577222423E-3</v>
      </c>
    </row>
    <row r="478" spans="2:17" x14ac:dyDescent="0.2">
      <c r="B478" s="39" t="s">
        <v>17</v>
      </c>
      <c r="D478" s="42">
        <f>_xll.qlCalendarAdvance(Calendar,$D477,B478,"f",FALSE)</f>
        <v>42943</v>
      </c>
      <c r="E478" s="180">
        <f>_xll.qlInterestRateIndexValueDate(IndexON,D478)</f>
        <v>42943</v>
      </c>
      <c r="F478" s="196">
        <f>IFERROR(_xll.qlIndexFixing(IndexON,D478,TRUE,_xll.ohTrigger(RecalcTrigger,TriggerON)),NA())</f>
        <v>-1.2894330209167748E-3</v>
      </c>
      <c r="H478" s="42">
        <f>_xll.qlCalendarAdvance(Calendar,$H477,B478,"f",FALSE)</f>
        <v>42943</v>
      </c>
      <c r="I478" s="180">
        <f>_xll.qlInterestRateIndexValueDate(Index1M,$H478)</f>
        <v>42947</v>
      </c>
      <c r="J478" s="185">
        <f>IFERROR(_xll.qlIndexFixing(Index1M,$H478,TRUE,_xll.ohTrigger(RecalcTrigger,Trigger1M)),NA())</f>
        <v>-6.0749963437938469E-4</v>
      </c>
      <c r="K478" s="44">
        <f>IFERROR(_xll.qlIndexFixing(Index3M,H478,TRUE,_xll.ohTrigger(RecalcTrigger,Trigger3M)),NA())</f>
        <v>4.9360729333056011E-4</v>
      </c>
      <c r="L478" s="44">
        <f>IFERROR(_xll.qlIndexFixing(Index6M,$H478,TRUE,_xll.ohTrigger(RecalcTrigger,Trigger6M)),NA())</f>
        <v>1.7704118128075467E-3</v>
      </c>
      <c r="M478" s="186">
        <f>IFERROR(_xll.qlIndexFixing(Index1Y,$H478,TRUE,_xll.ohTrigger(RecalcTrigger,Trigger1Y)),NA())</f>
        <v>3.7745817872738624E-3</v>
      </c>
      <c r="N478" s="185">
        <f>IFERROR(_xll.qlIndexFixing(ONIndex1M,I478,TRUE,_xll.ohTrigger(RecalcTrigger,Trigger1M)),NA())</f>
        <v>-6.5391153124316759E-4</v>
      </c>
      <c r="O478" s="44">
        <f>IFERROR(_xll.qlIndexFixing(ONIndex3M,I478,TRUE,_xll.ohTrigger(RecalcTrigger,Trigger3M)),NA())</f>
        <v>3.1017618457696017E-4</v>
      </c>
      <c r="P478" s="44">
        <f>IFERROR(_xll.qlIndexFixing(ONIndex6M,I478,TRUE,_xll.ohTrigger(RecalcTrigger,Trigger6M)),NA())</f>
        <v>1.2064097809538765E-3</v>
      </c>
      <c r="Q478" s="186">
        <f>IFERROR(_xll.qlIndexFixing(ONIndex1Y,I478,TRUE,_xll.ohTrigger(RecalcTrigger,Trigger1Y)),NA())</f>
        <v>2.4939965679049436E-3</v>
      </c>
    </row>
    <row r="479" spans="2:17" x14ac:dyDescent="0.2">
      <c r="B479" s="39" t="s">
        <v>17</v>
      </c>
      <c r="D479" s="42">
        <f>_xll.qlCalendarAdvance(Calendar,$D478,B479,"f",FALSE)</f>
        <v>42944</v>
      </c>
      <c r="E479" s="180">
        <f>_xll.qlInterestRateIndexValueDate(IndexON,D479)</f>
        <v>42944</v>
      </c>
      <c r="F479" s="196">
        <f>IFERROR(_xll.qlIndexFixing(IndexON,D479,TRUE,_xll.ohTrigger(RecalcTrigger,TriggerON)),NA())</f>
        <v>-1.2843000194129317E-3</v>
      </c>
      <c r="H479" s="42">
        <f>_xll.qlCalendarAdvance(Calendar,$H478,B479,"f",FALSE)</f>
        <v>42944</v>
      </c>
      <c r="I479" s="180">
        <f>_xll.qlInterestRateIndexValueDate(Index1M,$H479)</f>
        <v>42948</v>
      </c>
      <c r="J479" s="185">
        <f>IFERROR(_xll.qlIndexFixing(Index1M,$H479,TRUE,_xll.ohTrigger(RecalcTrigger,Trigger1M)),NA())</f>
        <v>-6.0392260256540839E-4</v>
      </c>
      <c r="K479" s="44">
        <f>IFERROR(_xll.qlIndexFixing(Index3M,H479,TRUE,_xll.ohTrigger(RecalcTrigger,Trigger3M)),NA())</f>
        <v>4.9792403201706517E-4</v>
      </c>
      <c r="L479" s="44">
        <f>IFERROR(_xll.qlIndexFixing(Index6M,$H479,TRUE,_xll.ohTrigger(RecalcTrigger,Trigger6M)),NA())</f>
        <v>1.7765327636346095E-3</v>
      </c>
      <c r="M479" s="186">
        <f>IFERROR(_xll.qlIndexFixing(Index1Y,$H479,TRUE,_xll.ohTrigger(RecalcTrigger,Trigger1Y)),NA())</f>
        <v>3.7819533262106043E-3</v>
      </c>
      <c r="N479" s="185">
        <f>IFERROR(_xll.qlIndexFixing(ONIndex1M,I479,TRUE,_xll.ohTrigger(RecalcTrigger,Trigger1M)),NA())</f>
        <v>-6.5036441516230781E-4</v>
      </c>
      <c r="O479" s="44">
        <f>IFERROR(_xll.qlIndexFixing(ONIndex3M,I479,TRUE,_xll.ohTrigger(RecalcTrigger,Trigger3M)),NA())</f>
        <v>3.1435535894352995E-4</v>
      </c>
      <c r="P479" s="44">
        <f>IFERROR(_xll.qlIndexFixing(ONIndex6M,I479,TRUE,_xll.ohTrigger(RecalcTrigger,Trigger6M)),NA())</f>
        <v>1.20483432358931E-3</v>
      </c>
      <c r="Q479" s="186">
        <f>IFERROR(_xll.qlIndexFixing(ONIndex1Y,I479,TRUE,_xll.ohTrigger(RecalcTrigger,Trigger1Y)),NA())</f>
        <v>2.4929239544668746E-3</v>
      </c>
    </row>
    <row r="480" spans="2:17" x14ac:dyDescent="0.2">
      <c r="B480" s="39" t="s">
        <v>17</v>
      </c>
      <c r="D480" s="42">
        <f>_xll.qlCalendarAdvance(Calendar,$D479,B480,"f",FALSE)</f>
        <v>42947</v>
      </c>
      <c r="E480" s="180">
        <f>_xll.qlInterestRateIndexValueDate(IndexON,D480)</f>
        <v>42947</v>
      </c>
      <c r="F480" s="196">
        <f>IFERROR(_xll.qlIndexFixing(IndexON,D480,TRUE,_xll.ohTrigger(RecalcTrigger,TriggerON)),NA())</f>
        <v>-1.2790755338087934E-3</v>
      </c>
      <c r="H480" s="42">
        <f>_xll.qlCalendarAdvance(Calendar,$H479,B480,"f",FALSE)</f>
        <v>42947</v>
      </c>
      <c r="I480" s="180">
        <f>_xll.qlInterestRateIndexValueDate(Index1M,$H480)</f>
        <v>42949</v>
      </c>
      <c r="J480" s="185">
        <f>IFERROR(_xll.qlIndexFixing(Index1M,$H480,TRUE,_xll.ohTrigger(RecalcTrigger,Trigger1M)),NA())</f>
        <v>-5.9674982976068696E-4</v>
      </c>
      <c r="K480" s="44">
        <f>IFERROR(_xll.qlIndexFixing(Index3M,H480,TRUE,_xll.ohTrigger(RecalcTrigger,Trigger3M)),NA())</f>
        <v>5.0224826590542068E-4</v>
      </c>
      <c r="L480" s="44">
        <f>IFERROR(_xll.qlIndexFixing(Index6M,$H480,TRUE,_xll.ohTrigger(RecalcTrigger,Trigger6M)),NA())</f>
        <v>1.7827040156613995E-3</v>
      </c>
      <c r="M480" s="186">
        <f>IFERROR(_xll.qlIndexFixing(Index1Y,$H480,TRUE,_xll.ohTrigger(RecalcTrigger,Trigger1Y)),NA())</f>
        <v>3.7893525927337099E-3</v>
      </c>
      <c r="N480" s="185">
        <f>IFERROR(_xll.qlIndexFixing(ONIndex1M,I480,TRUE,_xll.ohTrigger(RecalcTrigger,Trigger1M)),NA())</f>
        <v>-6.4326030153161184E-4</v>
      </c>
      <c r="O480" s="44">
        <f>IFERROR(_xll.qlIndexFixing(ONIndex3M,I480,TRUE,_xll.ohTrigger(RecalcTrigger,Trigger3M)),NA())</f>
        <v>3.2271605915568102E-4</v>
      </c>
      <c r="P480" s="44">
        <f>IFERROR(_xll.qlIndexFixing(ONIndex6M,I480,TRUE,_xll.ohTrigger(RecalcTrigger,Trigger6M)),NA())</f>
        <v>1.2037874110593094E-3</v>
      </c>
      <c r="Q480" s="186">
        <f>IFERROR(_xll.qlIndexFixing(ONIndex1Y,I480,TRUE,_xll.ohTrigger(RecalcTrigger,Trigger1Y)),NA())</f>
        <v>2.4924343838161889E-3</v>
      </c>
    </row>
    <row r="481" spans="2:17" x14ac:dyDescent="0.2">
      <c r="B481" s="39" t="s">
        <v>17</v>
      </c>
      <c r="D481" s="42">
        <f>_xll.qlCalendarAdvance(Calendar,$D480,B481,"f",FALSE)</f>
        <v>42948</v>
      </c>
      <c r="E481" s="180">
        <f>_xll.qlInterestRateIndexValueDate(IndexON,D481)</f>
        <v>42948</v>
      </c>
      <c r="F481" s="196">
        <f>IFERROR(_xll.qlIndexFixing(IndexON,D481,TRUE,_xll.ohTrigger(RecalcTrigger,TriggerON)),NA())</f>
        <v>-1.2764103319895526E-3</v>
      </c>
      <c r="H481" s="42">
        <f>_xll.qlCalendarAdvance(Calendar,$H480,B481,"f",FALSE)</f>
        <v>42948</v>
      </c>
      <c r="I481" s="180">
        <f>_xll.qlInterestRateIndexValueDate(Index1M,$H481)</f>
        <v>42950</v>
      </c>
      <c r="J481" s="185">
        <f>IFERROR(_xll.qlIndexFixing(Index1M,$H481,TRUE,_xll.ohTrigger(RecalcTrigger,Trigger1M)),NA())</f>
        <v>-5.9496460729613343E-4</v>
      </c>
      <c r="K481" s="44">
        <f>IFERROR(_xll.qlIndexFixing(Index3M,H481,TRUE,_xll.ohTrigger(RecalcTrigger,Trigger3M)),NA())</f>
        <v>5.0658018838006563E-4</v>
      </c>
      <c r="L481" s="44">
        <f>IFERROR(_xll.qlIndexFixing(Index6M,$H481,TRUE,_xll.ohTrigger(RecalcTrigger,Trigger6M)),NA())</f>
        <v>1.7950770253103501E-3</v>
      </c>
      <c r="M481" s="186">
        <f>IFERROR(_xll.qlIndexFixing(Index1Y,$H481,TRUE,_xll.ohTrigger(RecalcTrigger,Trigger1Y)),NA())</f>
        <v>3.7967782557359006E-3</v>
      </c>
      <c r="N481" s="185">
        <f>IFERROR(_xll.qlIndexFixing(ONIndex1M,I481,TRUE,_xll.ohTrigger(RecalcTrigger,Trigger1M)),NA())</f>
        <v>-6.3614993241145612E-4</v>
      </c>
      <c r="O481" s="44">
        <f>IFERROR(_xll.qlIndexFixing(ONIndex3M,I481,TRUE,_xll.ohTrigger(RecalcTrigger,Trigger3M)),NA())</f>
        <v>3.3107797711373621E-4</v>
      </c>
      <c r="P481" s="44">
        <f>IFERROR(_xll.qlIndexFixing(ONIndex6M,I481,TRUE,_xll.ohTrigger(RecalcTrigger,Trigger6M)),NA())</f>
        <v>1.2048324251079379E-3</v>
      </c>
      <c r="Q481" s="186">
        <f>IFERROR(_xll.qlIndexFixing(ONIndex1Y,I481,TRUE,_xll.ohTrigger(RecalcTrigger,Trigger1Y)),NA())</f>
        <v>2.4935635142320223E-3</v>
      </c>
    </row>
    <row r="482" spans="2:17" x14ac:dyDescent="0.2">
      <c r="B482" s="39" t="s">
        <v>17</v>
      </c>
      <c r="D482" s="42">
        <f>_xll.qlCalendarAdvance(Calendar,$D481,B482,"f",FALSE)</f>
        <v>42949</v>
      </c>
      <c r="E482" s="180">
        <f>_xll.qlInterestRateIndexValueDate(IndexON,D482)</f>
        <v>42949</v>
      </c>
      <c r="F482" s="196">
        <f>IFERROR(_xll.qlIndexFixing(IndexON,D482,TRUE,_xll.ohTrigger(RecalcTrigger,TriggerON)),NA())</f>
        <v>-1.2737145228536306E-3</v>
      </c>
      <c r="H482" s="42">
        <f>_xll.qlCalendarAdvance(Calendar,$H481,B482,"f",FALSE)</f>
        <v>42949</v>
      </c>
      <c r="I482" s="180">
        <f>_xll.qlInterestRateIndexValueDate(Index1M,$H482)</f>
        <v>42951</v>
      </c>
      <c r="J482" s="185">
        <f>IFERROR(_xll.qlIndexFixing(Index1M,$H482,TRUE,_xll.ohTrigger(RecalcTrigger,Trigger1M)),NA())</f>
        <v>-5.9317858833743853E-4</v>
      </c>
      <c r="K482" s="44">
        <f>IFERROR(_xll.qlIndexFixing(Index3M,H482,TRUE,_xll.ohTrigger(RecalcTrigger,Trigger3M)),NA())</f>
        <v>5.1539093273581503E-4</v>
      </c>
      <c r="L482" s="44">
        <f>IFERROR(_xll.qlIndexFixing(Index6M,$H482,TRUE,_xll.ohTrigger(RecalcTrigger,Trigger6M)),NA())</f>
        <v>1.7982615080473514E-3</v>
      </c>
      <c r="M482" s="186">
        <f>IFERROR(_xll.qlIndexFixing(Index1Y,$H482,TRUE,_xll.ohTrigger(RecalcTrigger,Trigger1Y)),NA())</f>
        <v>3.8120217462248311E-3</v>
      </c>
      <c r="N482" s="185">
        <f>IFERROR(_xll.qlIndexFixing(ONIndex1M,I482,TRUE,_xll.ohTrigger(RecalcTrigger,Trigger1M)),NA())</f>
        <v>-6.3258998479476247E-4</v>
      </c>
      <c r="O482" s="44">
        <f>IFERROR(_xll.qlIndexFixing(ONIndex3M,I482,TRUE,_xll.ohTrigger(RecalcTrigger,Trigger3M)),NA())</f>
        <v>3.3525984612481352E-4</v>
      </c>
      <c r="P482" s="44">
        <f>IFERROR(_xll.qlIndexFixing(ONIndex6M,I482,TRUE,_xll.ohTrigger(RecalcTrigger,Trigger6M)),NA())</f>
        <v>1.2064069333916905E-3</v>
      </c>
      <c r="Q482" s="186">
        <f>IFERROR(_xll.qlIndexFixing(ONIndex1Y,I482,TRUE,_xll.ohTrigger(RecalcTrigger,Trigger1Y)),NA())</f>
        <v>2.4949707202637228E-3</v>
      </c>
    </row>
    <row r="483" spans="2:17" x14ac:dyDescent="0.2">
      <c r="B483" s="39" t="s">
        <v>17</v>
      </c>
      <c r="D483" s="42">
        <f>_xll.qlCalendarAdvance(Calendar,$D482,B483,"f",FALSE)</f>
        <v>42950</v>
      </c>
      <c r="E483" s="180">
        <f>_xll.qlInterestRateIndexValueDate(IndexON,D483)</f>
        <v>42950</v>
      </c>
      <c r="F483" s="196">
        <f>IFERROR(_xll.qlIndexFixing(IndexON,D483,TRUE,_xll.ohTrigger(RecalcTrigger,TriggerON)),NA())</f>
        <v>-1.2709879686712E-3</v>
      </c>
      <c r="H483" s="42">
        <f>_xll.qlCalendarAdvance(Calendar,$H482,B483,"f",FALSE)</f>
        <v>42950</v>
      </c>
      <c r="I483" s="180">
        <f>_xll.qlInterestRateIndexValueDate(Index1M,$H483)</f>
        <v>42954</v>
      </c>
      <c r="J483" s="185">
        <f>IFERROR(_xll.qlIndexFixing(Index1M,$H483,TRUE,_xll.ohTrigger(RecalcTrigger,Trigger1M)),NA())</f>
        <v>-5.8241594128773154E-4</v>
      </c>
      <c r="K483" s="44">
        <f>IFERROR(_xll.qlIndexFixing(Index3M,H483,TRUE,_xll.ohTrigger(RecalcTrigger,Trigger3M)),NA())</f>
        <v>5.2398867043943289E-4</v>
      </c>
      <c r="L483" s="44">
        <f>IFERROR(_xll.qlIndexFixing(Index6M,$H483,TRUE,_xll.ohTrigger(RecalcTrigger,Trigger6M)),NA())</f>
        <v>1.8141964609955218E-3</v>
      </c>
      <c r="M483" s="186">
        <f>IFERROR(_xll.qlIndexFixing(Index1Y,$H483,TRUE,_xll.ohTrigger(RecalcTrigger,Trigger1Y)),NA())</f>
        <v>3.8267179608845198E-3</v>
      </c>
      <c r="N483" s="185">
        <f>IFERROR(_xll.qlIndexFixing(ONIndex1M,I483,TRUE,_xll.ohTrigger(RecalcTrigger,Trigger1M)),NA())</f>
        <v>-6.2902757726579495E-4</v>
      </c>
      <c r="O483" s="44">
        <f>IFERROR(_xll.qlIndexFixing(ONIndex3M,I483,TRUE,_xll.ohTrigger(RecalcTrigger,Trigger3M)),NA())</f>
        <v>3.3944209435254891E-4</v>
      </c>
      <c r="P483" s="44">
        <f>IFERROR(_xll.qlIndexFixing(ONIndex6M,I483,TRUE,_xll.ohTrigger(RecalcTrigger,Trigger6M)),NA())</f>
        <v>1.2086114346132604E-3</v>
      </c>
      <c r="Q483" s="186">
        <f>IFERROR(_xll.qlIndexFixing(ONIndex1Y,I483,TRUE,_xll.ohTrigger(RecalcTrigger,Trigger1Y)),NA())</f>
        <v>2.4968827778160119E-3</v>
      </c>
    </row>
    <row r="484" spans="2:17" x14ac:dyDescent="0.2">
      <c r="B484" s="39" t="s">
        <v>17</v>
      </c>
      <c r="D484" s="42">
        <f>_xll.qlCalendarAdvance(Calendar,$D483,B484,"f",FALSE)</f>
        <v>42951</v>
      </c>
      <c r="E484" s="180">
        <f>_xll.qlInterestRateIndexValueDate(IndexON,D484)</f>
        <v>42951</v>
      </c>
      <c r="F484" s="196">
        <f>IFERROR(_xll.qlIndexFixing(IndexON,D484,TRUE,_xll.ohTrigger(RecalcTrigger,TriggerON)),NA())</f>
        <v>-1.2654272402201627E-3</v>
      </c>
      <c r="H484" s="42">
        <f>_xll.qlCalendarAdvance(Calendar,$H483,B484,"f",FALSE)</f>
        <v>42951</v>
      </c>
      <c r="I484" s="180">
        <f>_xll.qlInterestRateIndexValueDate(Index1M,$H484)</f>
        <v>42955</v>
      </c>
      <c r="J484" s="185">
        <f>IFERROR(_xll.qlIndexFixing(Index1M,$H484,TRUE,_xll.ohTrigger(RecalcTrigger,Trigger1M)),NA())</f>
        <v>-5.7882441728050336E-4</v>
      </c>
      <c r="K484" s="44">
        <f>IFERROR(_xll.qlIndexFixing(Index3M,H484,TRUE,_xll.ohTrigger(RecalcTrigger,Trigger3M)),NA())</f>
        <v>5.2836197523078153E-4</v>
      </c>
      <c r="L484" s="44">
        <f>IFERROR(_xll.qlIndexFixing(Index6M,$H484,TRUE,_xll.ohTrigger(RecalcTrigger,Trigger6M)),NA())</f>
        <v>1.8205985199771647E-3</v>
      </c>
      <c r="M484" s="186">
        <f>IFERROR(_xll.qlIndexFixing(Index1Y,$H484,TRUE,_xll.ohTrigger(RecalcTrigger,Trigger1Y)),NA())</f>
        <v>3.8342553501546188E-3</v>
      </c>
      <c r="N484" s="185">
        <f>IFERROR(_xll.qlIndexFixing(ONIndex1M,I484,TRUE,_xll.ohTrigger(RecalcTrigger,Trigger1M)),NA())</f>
        <v>-6.2546274551600334E-4</v>
      </c>
      <c r="O484" s="44">
        <f>IFERROR(_xll.qlIndexFixing(ONIndex3M,I484,TRUE,_xll.ohTrigger(RecalcTrigger,Trigger3M)),NA())</f>
        <v>3.4362466919901635E-4</v>
      </c>
      <c r="P484" s="44">
        <f>IFERROR(_xll.qlIndexFixing(ONIndex6M,I484,TRUE,_xll.ohTrigger(RecalcTrigger,Trigger6M)),NA())</f>
        <v>1.2114459292522639E-3</v>
      </c>
      <c r="Q484" s="186">
        <f>IFERROR(_xll.qlIndexFixing(ONIndex1Y,I484,TRUE,_xll.ohTrigger(RecalcTrigger,Trigger1Y)),NA())</f>
        <v>2.4993026493191906E-3</v>
      </c>
    </row>
    <row r="485" spans="2:17" x14ac:dyDescent="0.2">
      <c r="B485" s="39" t="s">
        <v>17</v>
      </c>
      <c r="D485" s="42">
        <f>_xll.qlCalendarAdvance(Calendar,$D484,B485,"f",FALSE)</f>
        <v>42954</v>
      </c>
      <c r="E485" s="180">
        <f>_xll.qlInterestRateIndexValueDate(IndexON,D485)</f>
        <v>42954</v>
      </c>
      <c r="F485" s="196">
        <f>IFERROR(_xll.qlIndexFixing(IndexON,D485,TRUE,_xll.ohTrigger(RecalcTrigger,TriggerON)),NA())</f>
        <v>-1.2597715475193283E-3</v>
      </c>
      <c r="H485" s="42">
        <f>_xll.qlCalendarAdvance(Calendar,$H484,B485,"f",FALSE)</f>
        <v>42954</v>
      </c>
      <c r="I485" s="180">
        <f>_xll.qlInterestRateIndexValueDate(Index1M,$H485)</f>
        <v>42956</v>
      </c>
      <c r="J485" s="185">
        <f>IFERROR(_xll.qlIndexFixing(Index1M,$H485,TRUE,_xll.ohTrigger(RecalcTrigger,Trigger1M)),NA())</f>
        <v>-5.716248121185269E-4</v>
      </c>
      <c r="K485" s="44">
        <f>IFERROR(_xll.qlIndexFixing(Index3M,H485,TRUE,_xll.ohTrigger(RecalcTrigger,Trigger3M)),NA())</f>
        <v>5.3274415208868998E-4</v>
      </c>
      <c r="L485" s="44">
        <f>IFERROR(_xll.qlIndexFixing(Index6M,$H485,TRUE,_xll.ohTrigger(RecalcTrigger,Trigger6M)),NA())</f>
        <v>1.8270272130268021E-3</v>
      </c>
      <c r="M485" s="186">
        <f>IFERROR(_xll.qlIndexFixing(Index1Y,$H485,TRUE,_xll.ohTrigger(RecalcTrigger,Trigger1Y)),NA())</f>
        <v>3.8418109755384874E-3</v>
      </c>
      <c r="N485" s="185">
        <f>IFERROR(_xll.qlIndexFixing(ONIndex1M,I485,TRUE,_xll.ohTrigger(RecalcTrigger,Trigger1M)),NA())</f>
        <v>-6.1832411629492157E-4</v>
      </c>
      <c r="O485" s="44">
        <f>IFERROR(_xll.qlIndexFixing(ONIndex3M,I485,TRUE,_xll.ohTrigger(RecalcTrigger,Trigger3M)),NA())</f>
        <v>3.5199098441296428E-4</v>
      </c>
      <c r="P485" s="44">
        <f>IFERROR(_xll.qlIndexFixing(ONIndex6M,I485,TRUE,_xll.ohTrigger(RecalcTrigger,Trigger6M)),NA())</f>
        <v>1.2192190245663426E-3</v>
      </c>
      <c r="Q485" s="186">
        <f>IFERROR(_xll.qlIndexFixing(ONIndex1Y,I485,TRUE,_xll.ohTrigger(RecalcTrigger,Trigger1Y)),NA())</f>
        <v>2.5058673611599858E-3</v>
      </c>
    </row>
    <row r="486" spans="2:17" x14ac:dyDescent="0.2">
      <c r="B486" s="39" t="s">
        <v>17</v>
      </c>
      <c r="D486" s="42">
        <f>_xll.qlCalendarAdvance(Calendar,$D485,B486,"f",FALSE)</f>
        <v>42955</v>
      </c>
      <c r="E486" s="180">
        <f>_xll.qlInterestRateIndexValueDate(IndexON,D486)</f>
        <v>42955</v>
      </c>
      <c r="F486" s="196">
        <f>IFERROR(_xll.qlIndexFixing(IndexON,D486,TRUE,_xll.ohTrigger(RecalcTrigger,TriggerON)),NA())</f>
        <v>-1.2568892025166534E-3</v>
      </c>
      <c r="H486" s="42">
        <f>_xll.qlCalendarAdvance(Calendar,$H485,B486,"f",FALSE)</f>
        <v>42955</v>
      </c>
      <c r="I486" s="180">
        <f>_xll.qlInterestRateIndexValueDate(Index1M,$H486)</f>
        <v>42957</v>
      </c>
      <c r="J486" s="185">
        <f>IFERROR(_xll.qlIndexFixing(Index1M,$H486,TRUE,_xll.ohTrigger(RecalcTrigger,Trigger1M)),NA())</f>
        <v>-5.6983197137497332E-4</v>
      </c>
      <c r="K486" s="44">
        <f>IFERROR(_xll.qlIndexFixing(Index3M,H486,TRUE,_xll.ohTrigger(RecalcTrigger,Trigger3M)),NA())</f>
        <v>5.3713540212619725E-4</v>
      </c>
      <c r="L486" s="44">
        <f>IFERROR(_xll.qlIndexFixing(Index6M,$H486,TRUE,_xll.ohTrigger(RecalcTrigger,Trigger6M)),NA())</f>
        <v>1.8396423581958489E-3</v>
      </c>
      <c r="M486" s="186">
        <f>IFERROR(_xll.qlIndexFixing(Index1Y,$H486,TRUE,_xll.ohTrigger(RecalcTrigger,Trigger1Y)),NA())</f>
        <v>3.8493834480150635E-3</v>
      </c>
      <c r="N486" s="185">
        <f>IFERROR(_xll.qlIndexFixing(ONIndex1M,I486,TRUE,_xll.ohTrigger(RecalcTrigger,Trigger1M)),NA())</f>
        <v>-6.111798850216843E-4</v>
      </c>
      <c r="O486" s="44">
        <f>IFERROR(_xll.qlIndexFixing(ONIndex3M,I486,TRUE,_xll.ohTrigger(RecalcTrigger,Trigger3M)),NA())</f>
        <v>3.603571673860273E-4</v>
      </c>
      <c r="P486" s="44">
        <f>IFERROR(_xll.qlIndexFixing(ONIndex6M,I486,TRUE,_xll.ohTrigger(RecalcTrigger,Trigger6M)),NA())</f>
        <v>1.2290838391049164E-3</v>
      </c>
      <c r="Q486" s="186">
        <f>IFERROR(_xll.qlIndexFixing(ONIndex1Y,I486,TRUE,_xll.ohTrigger(RecalcTrigger,Trigger1Y)),NA())</f>
        <v>2.5141195268840733E-3</v>
      </c>
    </row>
    <row r="487" spans="2:17" x14ac:dyDescent="0.2">
      <c r="B487" s="39" t="s">
        <v>17</v>
      </c>
      <c r="D487" s="42">
        <f>_xll.qlCalendarAdvance(Calendar,$D486,B487,"f",FALSE)</f>
        <v>42956</v>
      </c>
      <c r="E487" s="180">
        <f>_xll.qlInterestRateIndexValueDate(IndexON,D487)</f>
        <v>42956</v>
      </c>
      <c r="F487" s="196">
        <f>IFERROR(_xll.qlIndexFixing(IndexON,D487,TRUE,_xll.ohTrigger(RecalcTrigger,TriggerON)),NA())</f>
        <v>-1.2539752864881848E-3</v>
      </c>
      <c r="H487" s="42">
        <f>_xll.qlCalendarAdvance(Calendar,$H486,B487,"f",FALSE)</f>
        <v>42956</v>
      </c>
      <c r="I487" s="180">
        <f>_xll.qlInterestRateIndexValueDate(Index1M,$H487)</f>
        <v>42958</v>
      </c>
      <c r="J487" s="185">
        <f>IFERROR(_xll.qlIndexFixing(Index1M,$H487,TRUE,_xll.ohTrigger(RecalcTrigger,Trigger1M)),NA())</f>
        <v>-5.6803841718226908E-4</v>
      </c>
      <c r="K487" s="44">
        <f>IFERROR(_xll.qlIndexFixing(Index3M,H487,TRUE,_xll.ohTrigger(RecalcTrigger,Trigger3M)),NA())</f>
        <v>5.461014235500234E-4</v>
      </c>
      <c r="L487" s="44">
        <f>IFERROR(_xll.qlIndexFixing(Index6M,$H487,TRUE,_xll.ohTrigger(RecalcTrigger,Trigger6M)),NA())</f>
        <v>1.8430318125315793E-3</v>
      </c>
      <c r="M487" s="186">
        <f>IFERROR(_xll.qlIndexFixing(Index1Y,$H487,TRUE,_xll.ohTrigger(RecalcTrigger,Trigger1Y)),NA())</f>
        <v>3.8647852456416549E-3</v>
      </c>
      <c r="N487" s="185">
        <f>IFERROR(_xll.qlIndexFixing(ONIndex1M,I487,TRUE,_xll.ohTrigger(RecalcTrigger,Trigger1M)),NA())</f>
        <v>-6.0760346410226873E-4</v>
      </c>
      <c r="O487" s="44">
        <f>IFERROR(_xll.qlIndexFixing(ONIndex3M,I487,TRUE,_xll.ohTrigger(RecalcTrigger,Trigger3M)),NA())</f>
        <v>3.6454057628532155E-4</v>
      </c>
      <c r="P487" s="44">
        <f>IFERROR(_xll.qlIndexFixing(ONIndex6M,I487,TRUE,_xll.ohTrigger(RecalcTrigger,Trigger6M)),NA())</f>
        <v>1.2350682996320472E-3</v>
      </c>
      <c r="Q487" s="186">
        <f>IFERROR(_xll.qlIndexFixing(ONIndex1Y,I487,TRUE,_xll.ohTrigger(RecalcTrigger,Trigger1Y)),NA())</f>
        <v>2.5191229068344256E-3</v>
      </c>
    </row>
    <row r="488" spans="2:17" x14ac:dyDescent="0.2">
      <c r="B488" s="39" t="s">
        <v>17</v>
      </c>
      <c r="D488" s="42">
        <f>_xll.qlCalendarAdvance(Calendar,$D487,B488,"f",FALSE)</f>
        <v>42957</v>
      </c>
      <c r="E488" s="180">
        <f>_xll.qlInterestRateIndexValueDate(IndexON,D488)</f>
        <v>42957</v>
      </c>
      <c r="F488" s="196">
        <f>IFERROR(_xll.qlIndexFixing(IndexON,D488,TRUE,_xll.ohTrigger(RecalcTrigger,TriggerON)),NA())</f>
        <v>-1.2510296615042549E-3</v>
      </c>
      <c r="H488" s="42">
        <f>_xll.qlCalendarAdvance(Calendar,$H487,B488,"f",FALSE)</f>
        <v>42957</v>
      </c>
      <c r="I488" s="180">
        <f>_xll.qlInterestRateIndexValueDate(Index1M,$H488)</f>
        <v>42961</v>
      </c>
      <c r="J488" s="185">
        <f>IFERROR(_xll.qlIndexFixing(Index1M,$H488,TRUE,_xll.ohTrigger(RecalcTrigger,Trigger1M)),NA())</f>
        <v>-5.5723602035360987E-4</v>
      </c>
      <c r="K488" s="44">
        <f>IFERROR(_xll.qlIndexFixing(Index3M,H488,TRUE,_xll.ohTrigger(RecalcTrigger,Trigger3M)),NA())</f>
        <v>5.547951949221333E-4</v>
      </c>
      <c r="L488" s="44">
        <f>IFERROR(_xll.qlIndexFixing(Index6M,$H488,TRUE,_xll.ohTrigger(RecalcTrigger,Trigger6M)),NA())</f>
        <v>1.859451846214789E-3</v>
      </c>
      <c r="M488" s="186">
        <f>IFERROR(_xll.qlIndexFixing(Index1Y,$H488,TRUE,_xll.ohTrigger(RecalcTrigger,Trigger1Y)),NA())</f>
        <v>3.8798137387706703E-3</v>
      </c>
      <c r="N488" s="185">
        <f>IFERROR(_xll.qlIndexFixing(ONIndex1M,I488,TRUE,_xll.ohTrigger(RecalcTrigger,Trigger1M)),NA())</f>
        <v>-6.0402483191168699E-4</v>
      </c>
      <c r="O488" s="44">
        <f>IFERROR(_xll.qlIndexFixing(ONIndex3M,I488,TRUE,_xll.ohTrigger(RecalcTrigger,Trigger3M)),NA())</f>
        <v>3.6872399213905283E-4</v>
      </c>
      <c r="P488" s="44">
        <f>IFERROR(_xll.qlIndexFixing(ONIndex6M,I488,TRUE,_xll.ohTrigger(RecalcTrigger,Trigger6M)),NA())</f>
        <v>1.2416827534966757E-3</v>
      </c>
      <c r="Q488" s="186">
        <f>IFERROR(_xll.qlIndexFixing(ONIndex1Y,I488,TRUE,_xll.ohTrigger(RecalcTrigger,Trigger1Y)),NA())</f>
        <v>2.5246518761168346E-3</v>
      </c>
    </row>
    <row r="489" spans="2:17" x14ac:dyDescent="0.2">
      <c r="B489" s="39" t="s">
        <v>17</v>
      </c>
      <c r="D489" s="42">
        <f>_xll.qlCalendarAdvance(Calendar,$D488,B489,"f",FALSE)</f>
        <v>42958</v>
      </c>
      <c r="E489" s="180">
        <f>_xll.qlInterestRateIndexValueDate(IndexON,D489)</f>
        <v>42958</v>
      </c>
      <c r="F489" s="196">
        <f>IFERROR(_xll.qlIndexFixing(IndexON,D489,TRUE,_xll.ohTrigger(RecalcTrigger,TriggerON)),NA())</f>
        <v>-1.2450277207198823E-3</v>
      </c>
      <c r="H489" s="42">
        <f>_xll.qlCalendarAdvance(Calendar,$H488,B489,"f",FALSE)</f>
        <v>42958</v>
      </c>
      <c r="I489" s="180">
        <f>_xll.qlInterestRateIndexValueDate(Index1M,$H489)</f>
        <v>42962</v>
      </c>
      <c r="J489" s="185">
        <f>IFERROR(_xll.qlIndexFixing(Index1M,$H489,TRUE,_xll.ohTrigger(RecalcTrigger,Trigger1M)),NA())</f>
        <v>-5.5363174332709591E-4</v>
      </c>
      <c r="K489" s="44">
        <f>IFERROR(_xll.qlIndexFixing(Index3M,H489,TRUE,_xll.ohTrigger(RecalcTrigger,Trigger3M)),NA())</f>
        <v>5.5923486615712696E-4</v>
      </c>
      <c r="L489" s="44">
        <f>IFERROR(_xll.qlIndexFixing(Index6M,$H489,TRUE,_xll.ohTrigger(RecalcTrigger,Trigger6M)),NA())</f>
        <v>1.8659693372047317E-3</v>
      </c>
      <c r="M489" s="186">
        <f>IFERROR(_xll.qlIndexFixing(Index1Y,$H489,TRUE,_xll.ohTrigger(RecalcTrigger,Trigger1Y)),NA())</f>
        <v>3.8874493217284705E-3</v>
      </c>
      <c r="N489" s="185">
        <f>IFERROR(_xll.qlIndexFixing(ONIndex1M,I489,TRUE,_xll.ohTrigger(RecalcTrigger,Trigger1M)),NA())</f>
        <v>-6.0044402378167661E-4</v>
      </c>
      <c r="O489" s="44">
        <f>IFERROR(_xll.qlIndexFixing(ONIndex3M,I489,TRUE,_xll.ohTrigger(RecalcTrigger,Trigger3M)),NA())</f>
        <v>3.7290736250916723E-4</v>
      </c>
      <c r="P489" s="44">
        <f>IFERROR(_xll.qlIndexFixing(ONIndex6M,I489,TRUE,_xll.ohTrigger(RecalcTrigger,Trigger6M)),NA())</f>
        <v>1.2489272006188656E-3</v>
      </c>
      <c r="Q489" s="186">
        <f>IFERROR(_xll.qlIndexFixing(ONIndex1Y,I489,TRUE,_xll.ohTrigger(RecalcTrigger,Trigger1Y)),NA())</f>
        <v>2.5307093972415373E-3</v>
      </c>
    </row>
    <row r="490" spans="2:17" x14ac:dyDescent="0.2">
      <c r="B490" s="39" t="s">
        <v>17</v>
      </c>
      <c r="D490" s="42">
        <f>_xll.qlCalendarAdvance(Calendar,$D489,B490,"f",FALSE)</f>
        <v>42961</v>
      </c>
      <c r="E490" s="180">
        <f>_xll.qlInterestRateIndexValueDate(IndexON,D490)</f>
        <v>42961</v>
      </c>
      <c r="F490" s="196">
        <f>IFERROR(_xll.qlIndexFixing(IndexON,D490,TRUE,_xll.ohTrigger(RecalcTrigger,TriggerON)),NA())</f>
        <v>-1.2389273184165717E-3</v>
      </c>
      <c r="H490" s="42">
        <f>_xll.qlCalendarAdvance(Calendar,$H489,B490,"f",FALSE)</f>
        <v>42961</v>
      </c>
      <c r="I490" s="180">
        <f>_xll.qlInterestRateIndexValueDate(Index1M,$H490)</f>
        <v>42963</v>
      </c>
      <c r="J490" s="185">
        <f>IFERROR(_xll.qlIndexFixing(Index1M,$H490,TRUE,_xll.ohTrigger(RecalcTrigger,Trigger1M)),NA())</f>
        <v>-5.4640878095601022E-4</v>
      </c>
      <c r="K490" s="44">
        <f>IFERROR(_xll.qlIndexFixing(Index3M,H490,TRUE,_xll.ohTrigger(RecalcTrigger,Trigger3M)),NA())</f>
        <v>5.6368484041924782E-4</v>
      </c>
      <c r="L490" s="44">
        <f>IFERROR(_xll.qlIndexFixing(Index6M,$H490,TRUE,_xll.ohTrigger(RecalcTrigger,Trigger6M)),NA())</f>
        <v>1.8724897930260979E-3</v>
      </c>
      <c r="M490" s="186">
        <f>IFERROR(_xll.qlIndexFixing(Index1Y,$H490,TRUE,_xll.ohTrigger(RecalcTrigger,Trigger1Y)),NA())</f>
        <v>3.8950932438444573E-3</v>
      </c>
      <c r="N490" s="185">
        <f>IFERROR(_xll.qlIndexFixing(ONIndex1M,I490,TRUE,_xll.ohTrigger(RecalcTrigger,Trigger1M)),NA())</f>
        <v>-5.9327435461664635E-4</v>
      </c>
      <c r="O490" s="44">
        <f>IFERROR(_xll.qlIndexFixing(ONIndex3M,I490,TRUE,_xll.ohTrigger(RecalcTrigger,Trigger3M)),NA())</f>
        <v>3.8127408822141717E-4</v>
      </c>
      <c r="P490" s="44">
        <f>IFERROR(_xll.qlIndexFixing(ONIndex6M,I490,TRUE,_xll.ohTrigger(RecalcTrigger,Trigger6M)),NA())</f>
        <v>1.2655205215228449E-3</v>
      </c>
      <c r="Q490" s="186">
        <f>IFERROR(_xll.qlIndexFixing(ONIndex1Y,I490,TRUE,_xll.ohTrigger(RecalcTrigger,Trigger1Y)),NA())</f>
        <v>2.544619077982091E-3</v>
      </c>
    </row>
    <row r="491" spans="2:17" x14ac:dyDescent="0.2">
      <c r="B491" s="39" t="s">
        <v>17</v>
      </c>
      <c r="D491" s="42">
        <f>_xll.qlCalendarAdvance(Calendar,$D490,B491,"f",FALSE)</f>
        <v>42962</v>
      </c>
      <c r="E491" s="180">
        <f>_xll.qlInterestRateIndexValueDate(IndexON,D491)</f>
        <v>42962</v>
      </c>
      <c r="F491" s="196">
        <f>IFERROR(_xll.qlIndexFixing(IndexON,D491,TRUE,_xll.ohTrigger(RecalcTrigger,TriggerON)),NA())</f>
        <v>-1.2358210833074423E-3</v>
      </c>
      <c r="H491" s="42">
        <f>_xll.qlCalendarAdvance(Calendar,$H490,B491,"f",FALSE)</f>
        <v>42962</v>
      </c>
      <c r="I491" s="180">
        <f>_xll.qlInterestRateIndexValueDate(Index1M,$H491)</f>
        <v>42964</v>
      </c>
      <c r="J491" s="185">
        <f>IFERROR(_xll.qlIndexFixing(Index1M,$H491,TRUE,_xll.ohTrigger(RecalcTrigger,Trigger1M)),NA())</f>
        <v>-5.4460919313395473E-4</v>
      </c>
      <c r="K491" s="44">
        <f>IFERROR(_xll.qlIndexFixing(Index3M,H491,TRUE,_xll.ohTrigger(RecalcTrigger,Trigger3M)),NA())</f>
        <v>5.6814532655100427E-4</v>
      </c>
      <c r="L491" s="44">
        <f>IFERROR(_xll.qlIndexFixing(Index6M,$H491,TRUE,_xll.ohTrigger(RecalcTrigger,Trigger6M)),NA())</f>
        <v>1.8851753819971331E-3</v>
      </c>
      <c r="M491" s="186">
        <f>IFERROR(_xll.qlIndexFixing(Index1Y,$H491,TRUE,_xll.ohTrigger(RecalcTrigger,Trigger1Y)),NA())</f>
        <v>3.9027440581566272E-3</v>
      </c>
      <c r="N491" s="185">
        <f>IFERROR(_xll.qlIndexFixing(ONIndex1M,I491,TRUE,_xll.ohTrigger(RecalcTrigger,Trigger1M)),NA())</f>
        <v>-5.8609974293855061E-4</v>
      </c>
      <c r="O491" s="44">
        <f>IFERROR(_xll.qlIndexFixing(ONIndex3M,I491,TRUE,_xll.ohTrigger(RecalcTrigger,Trigger3M)),NA())</f>
        <v>3.8963932200708484E-4</v>
      </c>
      <c r="P491" s="44">
        <f>IFERROR(_xll.qlIndexFixing(ONIndex6M,I491,TRUE,_xll.ohTrigger(RecalcTrigger,Trigger6M)),NA())</f>
        <v>1.284204923361898E-3</v>
      </c>
      <c r="Q491" s="186">
        <f>IFERROR(_xll.qlIndexFixing(ONIndex1Y,I491,TRUE,_xll.ohTrigger(RecalcTrigger,Trigger1Y)),NA())</f>
        <v>2.5602842517269409E-3</v>
      </c>
    </row>
    <row r="492" spans="2:17" x14ac:dyDescent="0.2">
      <c r="B492" s="39" t="s">
        <v>17</v>
      </c>
      <c r="D492" s="42">
        <f>_xll.qlCalendarAdvance(Calendar,$D491,B492,"f",FALSE)</f>
        <v>42963</v>
      </c>
      <c r="E492" s="180">
        <f>_xll.qlInterestRateIndexValueDate(IndexON,D492)</f>
        <v>42963</v>
      </c>
      <c r="F492" s="196">
        <f>IFERROR(_xll.qlIndexFixing(IndexON,D492,TRUE,_xll.ohTrigger(RecalcTrigger,TriggerON)),NA())</f>
        <v>-1.2326823132235987E-3</v>
      </c>
      <c r="H492" s="42">
        <f>_xll.qlCalendarAdvance(Calendar,$H491,B492,"f",FALSE)</f>
        <v>42963</v>
      </c>
      <c r="I492" s="180">
        <f>_xll.qlInterestRateIndexValueDate(Index1M,$H492)</f>
        <v>42965</v>
      </c>
      <c r="J492" s="185">
        <f>IFERROR(_xll.qlIndexFixing(Index1M,$H492,TRUE,_xll.ohTrigger(RecalcTrigger,Trigger1M)),NA())</f>
        <v>-5.4280897491530656E-4</v>
      </c>
      <c r="K492" s="44">
        <f>IFERROR(_xll.qlIndexFixing(Index3M,H492,TRUE,_xll.ohTrigger(RecalcTrigger,Trigger3M)),NA())</f>
        <v>5.7728657363952075E-4</v>
      </c>
      <c r="L492" s="44">
        <f>IFERROR(_xll.qlIndexFixing(Index6M,$H492,TRUE,_xll.ohTrigger(RecalcTrigger,Trigger6M)),NA())</f>
        <v>1.8886080093170237E-3</v>
      </c>
      <c r="M492" s="186">
        <f>IFERROR(_xll.qlIndexFixing(Index1Y,$H492,TRUE,_xll.ohTrigger(RecalcTrigger,Trigger1Y)),NA())</f>
        <v>3.9182314848860943E-3</v>
      </c>
      <c r="N492" s="185">
        <f>IFERROR(_xll.qlIndexFixing(ONIndex1M,I492,TRUE,_xll.ohTrigger(RecalcTrigger,Trigger1M)),NA())</f>
        <v>-5.8250858824493434E-4</v>
      </c>
      <c r="O492" s="44">
        <f>IFERROR(_xll.qlIndexFixing(ONIndex3M,I492,TRUE,_xll.ohTrigger(RecalcTrigger,Trigger3M)),NA())</f>
        <v>3.9382166591828138E-4</v>
      </c>
      <c r="P492" s="44">
        <f>IFERROR(_xll.qlIndexFixing(ONIndex6M,I492,TRUE,_xll.ohTrigger(RecalcTrigger,Trigger6M)),NA())</f>
        <v>1.2945993377311282E-3</v>
      </c>
      <c r="Q492" s="186">
        <f>IFERROR(_xll.qlIndexFixing(ONIndex1Y,I492,TRUE,_xll.ohTrigger(RecalcTrigger,Trigger1Y)),NA())</f>
        <v>2.5690289706759017E-3</v>
      </c>
    </row>
    <row r="493" spans="2:17" x14ac:dyDescent="0.2">
      <c r="B493" s="39" t="s">
        <v>17</v>
      </c>
      <c r="D493" s="42">
        <f>_xll.qlCalendarAdvance(Calendar,$D492,B493,"f",FALSE)</f>
        <v>42964</v>
      </c>
      <c r="E493" s="180">
        <f>_xll.qlInterestRateIndexValueDate(IndexON,D493)</f>
        <v>42964</v>
      </c>
      <c r="F493" s="196">
        <f>IFERROR(_xll.qlIndexFixing(IndexON,D493,TRUE,_xll.ohTrigger(RecalcTrigger,TriggerON)),NA())</f>
        <v>-1.2295108703552771E-3</v>
      </c>
      <c r="H493" s="42">
        <f>_xll.qlCalendarAdvance(Calendar,$H492,B493,"f",FALSE)</f>
        <v>42964</v>
      </c>
      <c r="I493" s="180">
        <f>_xll.qlInterestRateIndexValueDate(Index1M,$H493)</f>
        <v>42968</v>
      </c>
      <c r="J493" s="185">
        <f>IFERROR(_xll.qlIndexFixing(Index1M,$H493,TRUE,_xll.ohTrigger(RecalcTrigger,Trigger1M)),NA())</f>
        <v>-5.3197204587471865E-4</v>
      </c>
      <c r="K493" s="44">
        <f>IFERROR(_xll.qlIndexFixing(Index3M,H493,TRUE,_xll.ohTrigger(RecalcTrigger,Trigger3M)),NA())</f>
        <v>5.8609660517111345E-4</v>
      </c>
      <c r="L493" s="44">
        <f>IFERROR(_xll.qlIndexFixing(Index6M,$H493,TRUE,_xll.ohTrigger(RecalcTrigger,Trigger6M)),NA())</f>
        <v>1.9050181905759704E-3</v>
      </c>
      <c r="M493" s="186">
        <f>IFERROR(_xll.qlIndexFixing(Index1Y,$H493,TRUE,_xll.ohTrigger(RecalcTrigger,Trigger1Y)),NA())</f>
        <v>3.9333870083433399E-3</v>
      </c>
      <c r="N493" s="185">
        <f>IFERROR(_xll.qlIndexFixing(ONIndex1M,I493,TRUE,_xll.ohTrigger(RecalcTrigger,Trigger1M)),NA())</f>
        <v>-5.7891547048161129E-4</v>
      </c>
      <c r="O493" s="44">
        <f>IFERROR(_xll.qlIndexFixing(ONIndex3M,I493,TRUE,_xll.ohTrigger(RecalcTrigger,Trigger3M)),NA())</f>
        <v>3.9800364484143813E-4</v>
      </c>
      <c r="P493" s="44">
        <f>IFERROR(_xll.qlIndexFixing(ONIndex6M,I493,TRUE,_xll.ohTrigger(RecalcTrigger,Trigger6M)),NA())</f>
        <v>1.3056237457576003E-3</v>
      </c>
      <c r="Q493" s="186">
        <f>IFERROR(_xll.qlIndexFixing(ONIndex1Y,I493,TRUE,_xll.ohTrigger(RecalcTrigger,Trigger1Y)),NA())</f>
        <v>2.5783200168483233E-3</v>
      </c>
    </row>
    <row r="494" spans="2:17" x14ac:dyDescent="0.2">
      <c r="B494" s="39" t="s">
        <v>17</v>
      </c>
      <c r="D494" s="42">
        <f>_xll.qlCalendarAdvance(Calendar,$D493,B494,"f",FALSE)</f>
        <v>42965</v>
      </c>
      <c r="E494" s="180">
        <f>_xll.qlInterestRateIndexValueDate(IndexON,D494)</f>
        <v>42965</v>
      </c>
      <c r="F494" s="196">
        <f>IFERROR(_xll.qlIndexFixing(IndexON,D494,TRUE,_xll.ohTrigger(RecalcTrigger,TriggerON)),NA())</f>
        <v>-1.2230542317581694E-3</v>
      </c>
      <c r="H494" s="42">
        <f>_xll.qlCalendarAdvance(Calendar,$H493,B494,"f",FALSE)</f>
        <v>42965</v>
      </c>
      <c r="I494" s="180">
        <f>_xll.qlInterestRateIndexValueDate(Index1M,$H494)</f>
        <v>42969</v>
      </c>
      <c r="J494" s="185">
        <f>IFERROR(_xll.qlIndexFixing(Index1M,$H494,TRUE,_xll.ohTrigger(RecalcTrigger,Trigger1M)),NA())</f>
        <v>-5.2835675502738155E-4</v>
      </c>
      <c r="K494" s="44">
        <f>IFERROR(_xll.qlIndexFixing(Index3M,H494,TRUE,_xll.ohTrigger(RecalcTrigger,Trigger3M)),NA())</f>
        <v>5.9061282186738103E-4</v>
      </c>
      <c r="L494" s="44">
        <f>IFERROR(_xll.qlIndexFixing(Index6M,$H494,TRUE,_xll.ohTrigger(RecalcTrigger,Trigger6M)),NA())</f>
        <v>1.911485422342608E-3</v>
      </c>
      <c r="M494" s="186">
        <f>IFERROR(_xll.qlIndexFixing(Index1Y,$H494,TRUE,_xll.ohTrigger(RecalcTrigger,Trigger1Y)),NA())</f>
        <v>3.9410502894184742E-3</v>
      </c>
      <c r="N494" s="185">
        <f>IFERROR(_xll.qlIndexFixing(ONIndex1M,I494,TRUE,_xll.ohTrigger(RecalcTrigger,Trigger1M)),NA())</f>
        <v>-5.7532042553987139E-4</v>
      </c>
      <c r="O494" s="44">
        <f>IFERROR(_xll.qlIndexFixing(ONIndex3M,I494,TRUE,_xll.ohTrigger(RecalcTrigger,Trigger3M)),NA())</f>
        <v>4.021852059388209E-4</v>
      </c>
      <c r="P494" s="44">
        <f>IFERROR(_xll.qlIndexFixing(ONIndex6M,I494,TRUE,_xll.ohTrigger(RecalcTrigger,Trigger6M)),NA())</f>
        <v>1.31714018891671E-3</v>
      </c>
      <c r="Q494" s="186">
        <f>IFERROR(_xll.qlIndexFixing(ONIndex1Y,I494,TRUE,_xll.ohTrigger(RecalcTrigger,Trigger1Y)),NA())</f>
        <v>2.5880531269262264E-3</v>
      </c>
    </row>
    <row r="495" spans="2:17" x14ac:dyDescent="0.2">
      <c r="B495" s="39" t="s">
        <v>17</v>
      </c>
      <c r="D495" s="42">
        <f>_xll.qlCalendarAdvance(Calendar,$D494,B495,"f",FALSE)</f>
        <v>42968</v>
      </c>
      <c r="E495" s="180">
        <f>_xll.qlInterestRateIndexValueDate(IndexON,D495)</f>
        <v>42968</v>
      </c>
      <c r="F495" s="196">
        <f>IFERROR(_xll.qlIndexFixing(IndexON,D495,TRUE,_xll.ohTrigger(RecalcTrigger,TriggerON)),NA())</f>
        <v>-1.216495617279989E-3</v>
      </c>
      <c r="H495" s="42">
        <f>_xll.qlCalendarAdvance(Calendar,$H494,B495,"f",FALSE)</f>
        <v>42968</v>
      </c>
      <c r="I495" s="180">
        <f>_xll.qlInterestRateIndexValueDate(Index1M,$H495)</f>
        <v>42970</v>
      </c>
      <c r="J495" s="185">
        <f>IFERROR(_xll.qlIndexFixing(Index1M,$H495,TRUE,_xll.ohTrigger(RecalcTrigger,Trigger1M)),NA())</f>
        <v>-5.2111391053231352E-4</v>
      </c>
      <c r="K495" s="44">
        <f>IFERROR(_xll.qlIndexFixing(Index3M,H495,TRUE,_xll.ohTrigger(RecalcTrigger,Trigger3M)),NA())</f>
        <v>5.9514082664893905E-4</v>
      </c>
      <c r="L495" s="44">
        <f>IFERROR(_xll.qlIndexFixing(Index6M,$H495,TRUE,_xll.ohTrigger(RecalcTrigger,Trigger6M)),NA())</f>
        <v>1.9179319475088983E-3</v>
      </c>
      <c r="M495" s="186">
        <f>IFERROR(_xll.qlIndexFixing(Index1Y,$H495,TRUE,_xll.ohTrigger(RecalcTrigger,Trigger1Y)),NA())</f>
        <v>3.9487116070402086E-3</v>
      </c>
      <c r="N495" s="185">
        <f>IFERROR(_xll.qlIndexFixing(ONIndex1M,I495,TRUE,_xll.ohTrigger(RecalcTrigger,Trigger1M)),NA())</f>
        <v>-5.6812319181087645E-4</v>
      </c>
      <c r="O495" s="44">
        <f>IFERROR(_xll.qlIndexFixing(ONIndex3M,I495,TRUE,_xll.ohTrigger(RecalcTrigger,Trigger3M)),NA())</f>
        <v>4.1054713748600591E-4</v>
      </c>
      <c r="P495" s="44">
        <f>IFERROR(_xll.qlIndexFixing(ONIndex6M,I495,TRUE,_xll.ohTrigger(RecalcTrigger,Trigger6M)),NA())</f>
        <v>1.339794787540427E-3</v>
      </c>
      <c r="Q495" s="186">
        <f>IFERROR(_xll.qlIndexFixing(ONIndex1Y,I495,TRUE,_xll.ohTrigger(RecalcTrigger,Trigger1Y)),NA())</f>
        <v>2.607444154003602E-3</v>
      </c>
    </row>
    <row r="496" spans="2:17" x14ac:dyDescent="0.2">
      <c r="B496" s="39" t="s">
        <v>17</v>
      </c>
      <c r="D496" s="42">
        <f>_xll.qlCalendarAdvance(Calendar,$D495,B496,"f",FALSE)</f>
        <v>42969</v>
      </c>
      <c r="E496" s="180">
        <f>_xll.qlInterestRateIndexValueDate(IndexON,D496)</f>
        <v>42969</v>
      </c>
      <c r="F496" s="196">
        <f>IFERROR(_xll.qlIndexFixing(IndexON,D496,TRUE,_xll.ohTrigger(RecalcTrigger,TriggerON)),NA())</f>
        <v>-1.213158745141385E-3</v>
      </c>
      <c r="H496" s="42">
        <f>_xll.qlCalendarAdvance(Calendar,$H495,B496,"f",FALSE)</f>
        <v>42969</v>
      </c>
      <c r="I496" s="180">
        <f>_xll.qlInterestRateIndexValueDate(Index1M,$H496)</f>
        <v>42971</v>
      </c>
      <c r="J496" s="185">
        <f>IFERROR(_xll.qlIndexFixing(Index1M,$H496,TRUE,_xll.ohTrigger(RecalcTrigger,Trigger1M)),NA())</f>
        <v>-5.1930844688338751E-4</v>
      </c>
      <c r="K496" s="44">
        <f>IFERROR(_xll.qlIndexFixing(Index3M,H496,TRUE,_xll.ohTrigger(RecalcTrigger,Trigger3M)),NA())</f>
        <v>5.9968083608689644E-4</v>
      </c>
      <c r="L496" s="44">
        <f>IFERROR(_xll.qlIndexFixing(Index6M,$H496,TRUE,_xll.ohTrigger(RecalcTrigger,Trigger6M)),NA())</f>
        <v>1.9305287296766946E-3</v>
      </c>
      <c r="M496" s="186">
        <f>IFERROR(_xll.qlIndexFixing(Index1Y,$H496,TRUE,_xll.ohTrigger(RecalcTrigger,Trigger1Y)),NA())</f>
        <v>3.9563694562845773E-3</v>
      </c>
      <c r="N496" s="185">
        <f>IFERROR(_xll.qlIndexFixing(ONIndex1M,I496,TRUE,_xll.ohTrigger(RecalcTrigger,Trigger1M)),NA())</f>
        <v>-5.6092168178256685E-4</v>
      </c>
      <c r="O496" s="44">
        <f>IFERROR(_xll.qlIndexFixing(ONIndex3M,I496,TRUE,_xll.ohTrigger(RecalcTrigger,Trigger3M)),NA())</f>
        <v>4.1890620804174716E-4</v>
      </c>
      <c r="P496" s="44">
        <f>IFERROR(_xll.qlIndexFixing(ONIndex6M,I496,TRUE,_xll.ohTrigger(RecalcTrigger,Trigger6M)),NA())</f>
        <v>1.36178022282607E-3</v>
      </c>
      <c r="Q496" s="186">
        <f>IFERROR(_xll.qlIndexFixing(ONIndex1Y,I496,TRUE,_xll.ohTrigger(RecalcTrigger,Trigger1Y)),NA())</f>
        <v>2.6264859497704407E-3</v>
      </c>
    </row>
    <row r="497" spans="2:17" x14ac:dyDescent="0.2">
      <c r="B497" s="39" t="s">
        <v>17</v>
      </c>
      <c r="D497" s="42">
        <f>_xll.qlCalendarAdvance(Calendar,$D496,B497,"f",FALSE)</f>
        <v>42970</v>
      </c>
      <c r="E497" s="180">
        <f>_xll.qlInterestRateIndexValueDate(IndexON,D497)</f>
        <v>42970</v>
      </c>
      <c r="F497" s="196">
        <f>IFERROR(_xll.qlIndexFixing(IndexON,D497,TRUE,_xll.ohTrigger(RecalcTrigger,TriggerON)),NA())</f>
        <v>-1.2097883740391779E-3</v>
      </c>
      <c r="H497" s="42">
        <f>_xll.qlCalendarAdvance(Calendar,$H496,B497,"f",FALSE)</f>
        <v>42970</v>
      </c>
      <c r="I497" s="180">
        <f>_xll.qlInterestRateIndexValueDate(Index1M,$H497)</f>
        <v>42972</v>
      </c>
      <c r="J497" s="185">
        <f>IFERROR(_xll.qlIndexFixing(Index1M,$H497,TRUE,_xll.ohTrigger(RecalcTrigger,Trigger1M)),NA())</f>
        <v>-5.1750243588968934E-4</v>
      </c>
      <c r="K497" s="44">
        <f>IFERROR(_xll.qlIndexFixing(Index3M,H497,TRUE,_xll.ohTrigger(RecalcTrigger,Trigger3M)),NA())</f>
        <v>6.0901647376643742E-4</v>
      </c>
      <c r="L497" s="44">
        <f>IFERROR(_xll.qlIndexFixing(Index6M,$H497,TRUE,_xll.ohTrigger(RecalcTrigger,Trigger6M)),NA())</f>
        <v>1.9338372680358683E-3</v>
      </c>
      <c r="M497" s="186">
        <f>IFERROR(_xll.qlIndexFixing(Index1Y,$H497,TRUE,_xll.ohTrigger(RecalcTrigger,Trigger1Y)),NA())</f>
        <v>3.9718699044819488E-3</v>
      </c>
      <c r="N497" s="185">
        <f>IFERROR(_xll.qlIndexFixing(ONIndex1M,I497,TRUE,_xll.ohTrigger(RecalcTrigger,Trigger1M)),NA())</f>
        <v>-5.5731753232368675E-4</v>
      </c>
      <c r="O497" s="44">
        <f>IFERROR(_xll.qlIndexFixing(ONIndex3M,I497,TRUE,_xll.ohTrigger(RecalcTrigger,Trigger3M)),NA())</f>
        <v>4.2308488200859529E-4</v>
      </c>
      <c r="P497" s="44">
        <f>IFERROR(_xll.qlIndexFixing(ONIndex6M,I497,TRUE,_xll.ohTrigger(RecalcTrigger,Trigger6M)),NA())</f>
        <v>1.3724458380171001E-3</v>
      </c>
      <c r="Q497" s="186">
        <f>IFERROR(_xll.qlIndexFixing(ONIndex1Y,I497,TRUE,_xll.ohTrigger(RecalcTrigger,Trigger1Y)),NA())</f>
        <v>2.635858788355705E-3</v>
      </c>
    </row>
    <row r="498" spans="2:17" x14ac:dyDescent="0.2">
      <c r="B498" s="39" t="s">
        <v>17</v>
      </c>
      <c r="D498" s="42">
        <f>_xll.qlCalendarAdvance(Calendar,$D497,B498,"f",FALSE)</f>
        <v>42971</v>
      </c>
      <c r="E498" s="180">
        <f>_xll.qlInterestRateIndexValueDate(IndexON,D498)</f>
        <v>42971</v>
      </c>
      <c r="F498" s="196">
        <f>IFERROR(_xll.qlIndexFixing(IndexON,D498,TRUE,_xll.ohTrigger(RecalcTrigger,TriggerON)),NA())</f>
        <v>-1.2063843664833485E-3</v>
      </c>
      <c r="H498" s="42">
        <f>_xll.qlCalendarAdvance(Calendar,$H497,B498,"f",FALSE)</f>
        <v>42971</v>
      </c>
      <c r="I498" s="180">
        <f>_xll.qlInterestRateIndexValueDate(Index1M,$H498)</f>
        <v>42975</v>
      </c>
      <c r="J498" s="185">
        <f>IFERROR(_xll.qlIndexFixing(Index1M,$H498,TRUE,_xll.ohTrigger(RecalcTrigger,Trigger1M)),NA())</f>
        <v>-5.0663482312902062E-4</v>
      </c>
      <c r="K498" s="44">
        <f>IFERROR(_xll.qlIndexFixing(Index3M,H498,TRUE,_xll.ohTrigger(RecalcTrigger,Trigger3M)),NA())</f>
        <v>6.1796529038796308E-4</v>
      </c>
      <c r="L498" s="44">
        <f>IFERROR(_xll.qlIndexFixing(Index6M,$H498,TRUE,_xll.ohTrigger(RecalcTrigger,Trigger6M)),NA())</f>
        <v>1.9497836426537898E-3</v>
      </c>
      <c r="M498" s="186">
        <f>IFERROR(_xll.qlIndexFixing(Index1Y,$H498,TRUE,_xll.ohTrigger(RecalcTrigger,Trigger1Y)),NA())</f>
        <v>3.986954739055899E-3</v>
      </c>
      <c r="N498" s="185">
        <f>IFERROR(_xll.qlIndexFixing(ONIndex1M,I498,TRUE,_xll.ohTrigger(RecalcTrigger,Trigger1M)),NA())</f>
        <v>-5.5371166867601573E-4</v>
      </c>
      <c r="O498" s="44">
        <f>IFERROR(_xll.qlIndexFixing(ONIndex3M,I498,TRUE,_xll.ohTrigger(RecalcTrigger,Trigger3M)),NA())</f>
        <v>4.2726281936467103E-4</v>
      </c>
      <c r="P498" s="44">
        <f>IFERROR(_xll.qlIndexFixing(ONIndex6M,I498,TRUE,_xll.ohTrigger(RecalcTrigger,Trigger6M)),NA())</f>
        <v>1.3829136957976829E-3</v>
      </c>
      <c r="Q498" s="186">
        <f>IFERROR(_xll.qlIndexFixing(ONIndex1Y,I498,TRUE,_xll.ohTrigger(RecalcTrigger,Trigger1Y)),NA())</f>
        <v>2.6451360629842213E-3</v>
      </c>
    </row>
    <row r="499" spans="2:17" x14ac:dyDescent="0.2">
      <c r="B499" s="39" t="s">
        <v>17</v>
      </c>
      <c r="D499" s="42">
        <f>_xll.qlCalendarAdvance(Calendar,$D498,B499,"f",FALSE)</f>
        <v>42972</v>
      </c>
      <c r="E499" s="180">
        <f>_xll.qlInterestRateIndexValueDate(IndexON,D499)</f>
        <v>42972</v>
      </c>
      <c r="F499" s="196">
        <f>IFERROR(_xll.qlIndexFixing(IndexON,D499,TRUE,_xll.ohTrigger(RecalcTrigger,TriggerON)),NA())</f>
        <v>-1.1994595439546174E-3</v>
      </c>
      <c r="H499" s="42">
        <f>_xll.qlCalendarAdvance(Calendar,$H498,B499,"f",FALSE)</f>
        <v>42972</v>
      </c>
      <c r="I499" s="180">
        <f>_xll.qlInterestRateIndexValueDate(Index1M,$H499)</f>
        <v>42976</v>
      </c>
      <c r="J499" s="185">
        <f>IFERROR(_xll.qlIndexFixing(Index1M,$H499,TRUE,_xll.ohTrigger(RecalcTrigger,Trigger1M)),NA())</f>
        <v>-5.0300837704365985E-4</v>
      </c>
      <c r="K499" s="44">
        <f>IFERROR(_xll.qlIndexFixing(Index3M,H499,TRUE,_xll.ohTrigger(RecalcTrigger,Trigger3M)),NA())</f>
        <v>6.225686102619446E-4</v>
      </c>
      <c r="L499" s="44">
        <f>IFERROR(_xll.qlIndexFixing(Index6M,$H499,TRUE,_xll.ohTrigger(RecalcTrigger,Trigger6M)),NA())</f>
        <v>1.952989388477959E-3</v>
      </c>
      <c r="M499" s="186">
        <f>IFERROR(_xll.qlIndexFixing(Index1Y,$H499,TRUE,_xll.ohTrigger(RecalcTrigger,Trigger1Y)),NA())</f>
        <v>3.9945905048294345E-3</v>
      </c>
      <c r="N499" s="185">
        <f>IFERROR(_xll.qlIndexFixing(ONIndex1M,I499,TRUE,_xll.ohTrigger(RecalcTrigger,Trigger1M)),NA())</f>
        <v>-5.5010412593148317E-4</v>
      </c>
      <c r="O499" s="44">
        <f>IFERROR(_xll.qlIndexFixing(ONIndex3M,I499,TRUE,_xll.ohTrigger(RecalcTrigger,Trigger3M)),NA())</f>
        <v>4.3143996663275175E-4</v>
      </c>
      <c r="P499" s="44">
        <f>IFERROR(_xll.qlIndexFixing(ONIndex6M,I499,TRUE,_xll.ohTrigger(RecalcTrigger,Trigger6M)),NA())</f>
        <v>1.3931837962477545E-3</v>
      </c>
      <c r="Q499" s="186">
        <f>IFERROR(_xll.qlIndexFixing(ONIndex1Y,I499,TRUE,_xll.ohTrigger(RecalcTrigger,Trigger1Y)),NA())</f>
        <v>2.6543170650228376E-3</v>
      </c>
    </row>
    <row r="500" spans="2:17" x14ac:dyDescent="0.2">
      <c r="B500" s="39" t="s">
        <v>17</v>
      </c>
      <c r="D500" s="42">
        <f>_xll.qlCalendarAdvance(Calendar,$D499,B500,"f",FALSE)</f>
        <v>42975</v>
      </c>
      <c r="E500" s="180">
        <f>_xll.qlInterestRateIndexValueDate(IndexON,D500)</f>
        <v>42975</v>
      </c>
      <c r="F500" s="196">
        <f>IFERROR(_xll.qlIndexFixing(IndexON,D500,TRUE,_xll.ohTrigger(RecalcTrigger,TriggerON)),NA())</f>
        <v>-1.1924292154086302E-3</v>
      </c>
      <c r="H500" s="42">
        <f>_xll.qlCalendarAdvance(Calendar,$H499,B500,"f",FALSE)</f>
        <v>42975</v>
      </c>
      <c r="I500" s="180">
        <f>_xll.qlInterestRateIndexValueDate(Index1M,$H500)</f>
        <v>42977</v>
      </c>
      <c r="J500" s="185">
        <f>IFERROR(_xll.qlIndexFixing(Index1M,$H500,TRUE,_xll.ohTrigger(RecalcTrigger,Trigger1M)),NA())</f>
        <v>-5.0119884777632961E-4</v>
      </c>
      <c r="K500" s="44">
        <f>IFERROR(_xll.qlIndexFixing(Index3M,H500,TRUE,_xll.ohTrigger(RecalcTrigger,Trigger3M)),NA())</f>
        <v>6.2718525738740245E-4</v>
      </c>
      <c r="L500" s="44">
        <f>IFERROR(_xll.qlIndexFixing(Index6M,$H500,TRUE,_xll.ohTrigger(RecalcTrigger,Trigger6M)),NA())</f>
        <v>1.9561717305954123E-3</v>
      </c>
      <c r="M500" s="186">
        <f>IFERROR(_xll.qlIndexFixing(Index1Y,$H500,TRUE,_xll.ohTrigger(RecalcTrigger,Trigger1Y)),NA())</f>
        <v>4.0022225622770502E-3</v>
      </c>
      <c r="N500" s="185">
        <f>IFERROR(_xll.qlIndexFixing(ONIndex1M,I500,TRUE,_xll.ohTrigger(RecalcTrigger,Trigger1M)),NA())</f>
        <v>-5.4288280332492889E-4</v>
      </c>
      <c r="O500" s="44">
        <f>IFERROR(_xll.qlIndexFixing(ONIndex3M,I500,TRUE,_xll.ohTrigger(RecalcTrigger,Trigger3M)),NA())</f>
        <v>4.3979189911169669E-4</v>
      </c>
      <c r="P500" s="44">
        <f>IFERROR(_xll.qlIndexFixing(ONIndex6M,I500,TRUE,_xll.ohTrigger(RecalcTrigger,Trigger6M)),NA())</f>
        <v>1.4130703522230448E-3</v>
      </c>
      <c r="Q500" s="186">
        <f>IFERROR(_xll.qlIndexFixing(ONIndex1Y,I500,TRUE,_xll.ohTrigger(RecalcTrigger,Trigger1Y)),NA())</f>
        <v>2.6723744554857376E-3</v>
      </c>
    </row>
    <row r="501" spans="2:17" x14ac:dyDescent="0.2">
      <c r="B501" s="39" t="s">
        <v>17</v>
      </c>
      <c r="D501" s="42">
        <f>_xll.qlCalendarAdvance(Calendar,$D500,B501,"f",FALSE)</f>
        <v>42976</v>
      </c>
      <c r="E501" s="180">
        <f>_xll.qlInterestRateIndexValueDate(IndexON,D501)</f>
        <v>42976</v>
      </c>
      <c r="F501" s="196">
        <f>IFERROR(_xll.qlIndexFixing(IndexON,D501,TRUE,_xll.ohTrigger(RecalcTrigger,TriggerON)),NA())</f>
        <v>-1.1888549590777231E-3</v>
      </c>
      <c r="H501" s="42">
        <f>_xll.qlCalendarAdvance(Calendar,$H500,B501,"f",FALSE)</f>
        <v>42976</v>
      </c>
      <c r="I501" s="180">
        <f>_xll.qlInterestRateIndexValueDate(Index1M,$H501)</f>
        <v>42978</v>
      </c>
      <c r="J501" s="185">
        <f>IFERROR(_xll.qlIndexFixing(Index1M,$H501,TRUE,_xll.ohTrigger(RecalcTrigger,Trigger1M)),NA())</f>
        <v>-4.9938882895157689E-4</v>
      </c>
      <c r="K501" s="44">
        <f>IFERROR(_xll.qlIndexFixing(Index3M,H501,TRUE,_xll.ohTrigger(RecalcTrigger,Trigger3M)),NA())</f>
        <v>6.2938146027967672E-4</v>
      </c>
      <c r="L501" s="44">
        <f>IFERROR(_xll.qlIndexFixing(Index6M,$H501,TRUE,_xll.ohTrigger(RecalcTrigger,Trigger6M)),NA())</f>
        <v>1.9593313754297814E-3</v>
      </c>
      <c r="M501" s="186">
        <f>IFERROR(_xll.qlIndexFixing(Index1Y,$H501,TRUE,_xll.ohTrigger(RecalcTrigger,Trigger1Y)),NA())</f>
        <v>4.009851171494252E-3</v>
      </c>
      <c r="N501" s="185">
        <f>IFERROR(_xll.qlIndexFixing(ONIndex1M,I501,TRUE,_xll.ohTrigger(RecalcTrigger,Trigger1M)),NA())</f>
        <v>-5.356578766946285E-4</v>
      </c>
      <c r="O501" s="44">
        <f>IFERROR(_xll.qlIndexFixing(ONIndex3M,I501,TRUE,_xll.ohTrigger(RecalcTrigger,Trigger3M)),NA())</f>
        <v>4.4813959215517229E-4</v>
      </c>
      <c r="P501" s="44">
        <f>IFERROR(_xll.qlIndexFixing(ONIndex6M,I501,TRUE,_xll.ohTrigger(RecalcTrigger,Trigger6M)),NA())</f>
        <v>1.4322866238636323E-3</v>
      </c>
      <c r="Q501" s="186">
        <f>IFERROR(_xll.qlIndexFixing(ONIndex1Y,I501,TRUE,_xll.ohTrigger(RecalcTrigger,Trigger1Y)),NA())</f>
        <v>2.6900641772531486E-3</v>
      </c>
    </row>
    <row r="502" spans="2:17" x14ac:dyDescent="0.2">
      <c r="B502" s="39" t="s">
        <v>17</v>
      </c>
      <c r="D502" s="42">
        <f>_xll.qlCalendarAdvance(Calendar,$D501,B502,"f",FALSE)</f>
        <v>42977</v>
      </c>
      <c r="E502" s="180">
        <f>_xll.qlInterestRateIndexValueDate(IndexON,D502)</f>
        <v>42977</v>
      </c>
      <c r="F502" s="196">
        <f>IFERROR(_xll.qlIndexFixing(IndexON,D502,TRUE,_xll.ohTrigger(RecalcTrigger,TriggerON)),NA())</f>
        <v>-1.1852462400341324E-3</v>
      </c>
      <c r="H502" s="42">
        <f>_xll.qlCalendarAdvance(Calendar,$H501,B502,"f",FALSE)</f>
        <v>42977</v>
      </c>
      <c r="I502" s="180">
        <f>_xll.qlInterestRateIndexValueDate(Index1M,$H502)</f>
        <v>42979</v>
      </c>
      <c r="J502" s="185">
        <f>IFERROR(_xll.qlIndexFixing(Index1M,$H502,TRUE,_xll.ohTrigger(RecalcTrigger,Trigger1M)),NA())</f>
        <v>-4.9211348696323327E-4</v>
      </c>
      <c r="K502" s="44">
        <f>IFERROR(_xll.qlIndexFixing(Index3M,H502,TRUE,_xll.ohTrigger(RecalcTrigger,Trigger3M)),NA())</f>
        <v>6.3401662467703573E-4</v>
      </c>
      <c r="L502" s="44">
        <f>IFERROR(_xll.qlIndexFixing(Index6M,$H502,TRUE,_xll.ohTrigger(RecalcTrigger,Trigger6M)),NA())</f>
        <v>1.9655590499556871E-3</v>
      </c>
      <c r="M502" s="186">
        <f>IFERROR(_xll.qlIndexFixing(Index1Y,$H502,TRUE,_xll.ohTrigger(RecalcTrigger,Trigger1Y)),NA())</f>
        <v>4.0253407019218658E-3</v>
      </c>
      <c r="N502" s="185">
        <f>IFERROR(_xll.qlIndexFixing(ONIndex1M,I502,TRUE,_xll.ohTrigger(RecalcTrigger,Trigger1M)),NA())</f>
        <v>-5.3204247207894184E-4</v>
      </c>
      <c r="O502" s="44">
        <f>IFERROR(_xll.qlIndexFixing(ONIndex3M,I502,TRUE,_xll.ohTrigger(RecalcTrigger,Trigger3M)),NA())</f>
        <v>4.5231199194084581E-4</v>
      </c>
      <c r="P502" s="44">
        <f>IFERROR(_xll.qlIndexFixing(ONIndex6M,I502,TRUE,_xll.ohTrigger(RecalcTrigger,Trigger6M)),NA())</f>
        <v>1.4415679371815315E-3</v>
      </c>
      <c r="Q502" s="186">
        <f>IFERROR(_xll.qlIndexFixing(ONIndex1Y,I502,TRUE,_xll.ohTrigger(RecalcTrigger,Trigger1Y)),NA())</f>
        <v>2.6987531885236393E-3</v>
      </c>
    </row>
    <row r="503" spans="2:17" x14ac:dyDescent="0.2">
      <c r="B503" s="39" t="s">
        <v>17</v>
      </c>
      <c r="D503" s="42">
        <f>_xll.qlCalendarAdvance(Calendar,$D502,B503,"f",FALSE)</f>
        <v>42978</v>
      </c>
      <c r="E503" s="180">
        <f>_xll.qlInterestRateIndexValueDate(IndexON,D503)</f>
        <v>42978</v>
      </c>
      <c r="F503" s="196">
        <f>IFERROR(_xll.qlIndexFixing(IndexON,D503,TRUE,_xll.ohTrigger(RecalcTrigger,TriggerON)),NA())</f>
        <v>-1.1816029204680945E-3</v>
      </c>
      <c r="H503" s="42">
        <f>_xll.qlCalendarAdvance(Calendar,$H502,B503,"f",FALSE)</f>
        <v>42978</v>
      </c>
      <c r="I503" s="180">
        <f>_xll.qlInterestRateIndexValueDate(Index1M,$H503)</f>
        <v>42982</v>
      </c>
      <c r="J503" s="185">
        <f>IFERROR(_xll.qlIndexFixing(Index1M,$H503,TRUE,_xll.ohTrigger(RecalcTrigger,Trigger1M)),NA())</f>
        <v>-4.830206441446272E-4</v>
      </c>
      <c r="K503" s="44">
        <f>IFERROR(_xll.qlIndexFixing(Index3M,H503,TRUE,_xll.ohTrigger(RecalcTrigger,Trigger3M)),NA())</f>
        <v>6.480066622133856E-4</v>
      </c>
      <c r="L503" s="44">
        <f>IFERROR(_xll.qlIndexFixing(Index6M,$H503,TRUE,_xll.ohTrigger(RecalcTrigger,Trigger6M)),NA())</f>
        <v>1.9872335958287584E-3</v>
      </c>
      <c r="M503" s="186">
        <f>IFERROR(_xll.qlIndexFixing(Index1Y,$H503,TRUE,_xll.ohTrigger(RecalcTrigger,Trigger1Y)),NA())</f>
        <v>4.0403363934603427E-3</v>
      </c>
      <c r="N503" s="185">
        <f>IFERROR(_xll.qlIndexFixing(ONIndex1M,I503,TRUE,_xll.ohTrigger(RecalcTrigger,Trigger1M)),NA())</f>
        <v>-5.284256016757638E-4</v>
      </c>
      <c r="O503" s="44">
        <f>IFERROR(_xll.qlIndexFixing(ONIndex3M,I503,TRUE,_xll.ohTrigger(RecalcTrigger,Trigger3M)),NA())</f>
        <v>4.5648328261371773E-4</v>
      </c>
      <c r="P503" s="44">
        <f>IFERROR(_xll.qlIndexFixing(ONIndex6M,I503,TRUE,_xll.ohTrigger(RecalcTrigger,Trigger6M)),NA())</f>
        <v>1.4506514930090475E-3</v>
      </c>
      <c r="Q503" s="186">
        <f>IFERROR(_xll.qlIndexFixing(ONIndex1Y,I503,TRUE,_xll.ohTrigger(RecalcTrigger,Trigger1Y)),NA())</f>
        <v>2.7073416759648694E-3</v>
      </c>
    </row>
    <row r="504" spans="2:17" x14ac:dyDescent="0.2">
      <c r="B504" s="39" t="s">
        <v>17</v>
      </c>
      <c r="D504" s="42">
        <f>_xll.qlCalendarAdvance(Calendar,$D503,B504,"f",FALSE)</f>
        <v>42979</v>
      </c>
      <c r="E504" s="180">
        <f>_xll.qlInterestRateIndexValueDate(IndexON,D504)</f>
        <v>42979</v>
      </c>
      <c r="F504" s="196">
        <f>IFERROR(_xll.qlIndexFixing(IndexON,D504,TRUE,_xll.ohTrigger(RecalcTrigger,TriggerON)),NA())</f>
        <v>-1.1741964280620465E-3</v>
      </c>
      <c r="H504" s="42">
        <f>_xll.qlCalendarAdvance(Calendar,$H503,B504,"f",FALSE)</f>
        <v>42979</v>
      </c>
      <c r="I504" s="180">
        <f>_xll.qlInterestRateIndexValueDate(Index1M,$H504)</f>
        <v>42983</v>
      </c>
      <c r="J504" s="185">
        <f>IFERROR(_xll.qlIndexFixing(Index1M,$H504,TRUE,_xll.ohTrigger(RecalcTrigger,Trigger1M)),NA())</f>
        <v>-4.7937454150748238E-4</v>
      </c>
      <c r="K504" s="44">
        <f>IFERROR(_xll.qlIndexFixing(Index3M,H504,TRUE,_xll.ohTrigger(RecalcTrigger,Trigger3M)),NA())</f>
        <v>6.5269895848799574E-4</v>
      </c>
      <c r="L504" s="44">
        <f>IFERROR(_xll.qlIndexFixing(Index6M,$H504,TRUE,_xll.ohTrigger(RecalcTrigger,Trigger6M)),NA())</f>
        <v>1.9902916826763191E-3</v>
      </c>
      <c r="M504" s="186">
        <f>IFERROR(_xll.qlIndexFixing(Index1Y,$H504,TRUE,_xll.ohTrigger(RecalcTrigger,Trigger1Y)),NA())</f>
        <v>4.0479517284495812E-3</v>
      </c>
      <c r="N504" s="185">
        <f>IFERROR(_xll.qlIndexFixing(ONIndex1M,I504,TRUE,_xll.ohTrigger(RecalcTrigger,Trigger1M)),NA())</f>
        <v>-5.2480730081683191E-4</v>
      </c>
      <c r="O504" s="44">
        <f>IFERROR(_xll.qlIndexFixing(ONIndex3M,I504,TRUE,_xll.ohTrigger(RecalcTrigger,Trigger3M)),NA())</f>
        <v>4.6065341133605386E-4</v>
      </c>
      <c r="P504" s="44">
        <f>IFERROR(_xll.qlIndexFixing(ONIndex6M,I504,TRUE,_xll.ohTrigger(RecalcTrigger,Trigger6M)),NA())</f>
        <v>1.4595372913461802E-3</v>
      </c>
      <c r="Q504" s="186">
        <f>IFERROR(_xll.qlIndexFixing(ONIndex1Y,I504,TRUE,_xll.ohTrigger(RecalcTrigger,Trigger1Y)),NA())</f>
        <v>2.7158289310236228E-3</v>
      </c>
    </row>
    <row r="505" spans="2:17" x14ac:dyDescent="0.2">
      <c r="B505" s="39" t="s">
        <v>17</v>
      </c>
      <c r="D505" s="42">
        <f>_xll.qlCalendarAdvance(Calendar,$D504,B505,"f",FALSE)</f>
        <v>42982</v>
      </c>
      <c r="E505" s="180">
        <f>_xll.qlInterestRateIndexValueDate(IndexON,D505)</f>
        <v>42982</v>
      </c>
      <c r="F505" s="196">
        <f>IFERROR(_xll.qlIndexFixing(IndexON,D505,TRUE,_xll.ohTrigger(RecalcTrigger,TriggerON)),NA())</f>
        <v>-1.1666808834620568E-3</v>
      </c>
      <c r="H505" s="42">
        <f>_xll.qlCalendarAdvance(Calendar,$H504,B505,"f",FALSE)</f>
        <v>42982</v>
      </c>
      <c r="I505" s="180">
        <f>_xll.qlInterestRateIndexValueDate(Index1M,$H505)</f>
        <v>42984</v>
      </c>
      <c r="J505" s="185">
        <f>IFERROR(_xll.qlIndexFixing(Index1M,$H505,TRUE,_xll.ohTrigger(RecalcTrigger,Trigger1M)),NA())</f>
        <v>-4.7572426986386418E-4</v>
      </c>
      <c r="K505" s="44">
        <f>IFERROR(_xll.qlIndexFixing(Index3M,H505,TRUE,_xll.ohTrigger(RecalcTrigger,Trigger3M)),NA())</f>
        <v>6.5740611725713762E-4</v>
      </c>
      <c r="L505" s="44">
        <f>IFERROR(_xll.qlIndexFixing(Index6M,$H505,TRUE,_xll.ohTrigger(RecalcTrigger,Trigger6M)),NA())</f>
        <v>1.9964360239759387E-3</v>
      </c>
      <c r="M505" s="186">
        <f>IFERROR(_xll.qlIndexFixing(Index1Y,$H505,TRUE,_xll.ohTrigger(RecalcTrigger,Trigger1Y)),NA())</f>
        <v>4.0555652150773558E-3</v>
      </c>
      <c r="N505" s="185">
        <f>IFERROR(_xll.qlIndexFixing(ONIndex1M,I505,TRUE,_xll.ohTrigger(RecalcTrigger,Trigger1M)),NA())</f>
        <v>-5.1756536445957124E-4</v>
      </c>
      <c r="O505" s="44">
        <f>IFERROR(_xll.qlIndexFixing(ONIndex3M,I505,TRUE,_xll.ohTrigger(RecalcTrigger,Trigger3M)),NA())</f>
        <v>4.6899013997681038E-4</v>
      </c>
      <c r="P505" s="44">
        <f>IFERROR(_xll.qlIndexFixing(ONIndex6M,I505,TRUE,_xll.ohTrigger(RecalcTrigger,Trigger6M)),NA())</f>
        <v>1.4766557532475133E-3</v>
      </c>
      <c r="Q505" s="186">
        <f>IFERROR(_xll.qlIndexFixing(ONIndex1Y,I505,TRUE,_xll.ohTrigger(RecalcTrigger,Trigger1Y)),NA())</f>
        <v>2.7324831970698682E-3</v>
      </c>
    </row>
    <row r="506" spans="2:17" x14ac:dyDescent="0.2">
      <c r="B506" s="39" t="s">
        <v>17</v>
      </c>
      <c r="D506" s="42">
        <f>_xll.qlCalendarAdvance(Calendar,$D505,B506,"f",FALSE)</f>
        <v>42983</v>
      </c>
      <c r="E506" s="180">
        <f>_xll.qlInterestRateIndexValueDate(IndexON,D506)</f>
        <v>42983</v>
      </c>
      <c r="F506" s="196">
        <f>IFERROR(_xll.qlIndexFixing(IndexON,D506,TRUE,_xll.ohTrigger(RecalcTrigger,TriggerON)),NA())</f>
        <v>-1.1628624960557943E-3</v>
      </c>
      <c r="H506" s="42">
        <f>_xll.qlCalendarAdvance(Calendar,$H505,B506,"f",FALSE)</f>
        <v>42983</v>
      </c>
      <c r="I506" s="180">
        <f>_xll.qlInterestRateIndexValueDate(Index1M,$H506)</f>
        <v>42985</v>
      </c>
      <c r="J506" s="185">
        <f>IFERROR(_xll.qlIndexFixing(Index1M,$H506,TRUE,_xll.ohTrigger(RecalcTrigger,Trigger1M)),NA())</f>
        <v>-4.6838493532333492E-4</v>
      </c>
      <c r="K506" s="44">
        <f>IFERROR(_xll.qlIndexFixing(Index3M,H506,TRUE,_xll.ohTrigger(RecalcTrigger,Trigger3M)),NA())</f>
        <v>6.6212837257007484E-4</v>
      </c>
      <c r="L506" s="44">
        <f>IFERROR(_xll.qlIndexFixing(Index6M,$H506,TRUE,_xll.ohTrigger(RecalcTrigger,Trigger6M)),NA())</f>
        <v>2.0025671183608327E-3</v>
      </c>
      <c r="M506" s="186">
        <f>IFERROR(_xll.qlIndexFixing(Index1Y,$H506,TRUE,_xll.ohTrigger(RecalcTrigger,Trigger1Y)),NA())</f>
        <v>4.0631771265388318E-3</v>
      </c>
      <c r="N506" s="185">
        <f>IFERROR(_xll.qlIndexFixing(ONIndex1M,I506,TRUE,_xll.ohTrigger(RecalcTrigger,Trigger1M)),NA())</f>
        <v>-5.1032050329524736E-4</v>
      </c>
      <c r="O506" s="44">
        <f>IFERROR(_xll.qlIndexFixing(ONIndex3M,I506,TRUE,_xll.ohTrigger(RecalcTrigger,Trigger3M)),NA())</f>
        <v>4.7732124149213462E-4</v>
      </c>
      <c r="P506" s="44">
        <f>IFERROR(_xll.qlIndexFixing(ONIndex6M,I506,TRUE,_xll.ohTrigger(RecalcTrigger,Trigger6M)),NA())</f>
        <v>1.4931029096310056E-3</v>
      </c>
      <c r="Q506" s="186">
        <f>IFERROR(_xll.qlIndexFixing(ONIndex1Y,I506,TRUE,_xll.ohTrigger(RecalcTrigger,Trigger1Y)),NA())</f>
        <v>2.7487514566892912E-3</v>
      </c>
    </row>
    <row r="507" spans="2:17" x14ac:dyDescent="0.2">
      <c r="B507" s="39" t="s">
        <v>17</v>
      </c>
      <c r="D507" s="42">
        <f>_xll.qlCalendarAdvance(Calendar,$D506,B507,"f",FALSE)</f>
        <v>42984</v>
      </c>
      <c r="E507" s="180">
        <f>_xll.qlInterestRateIndexValueDate(IndexON,D507)</f>
        <v>42984</v>
      </c>
      <c r="F507" s="196">
        <f>IFERROR(_xll.qlIndexFixing(IndexON,D507,TRUE,_xll.ohTrigger(RecalcTrigger,TriggerON)),NA())</f>
        <v>-1.1590086819879275E-3</v>
      </c>
      <c r="H507" s="42">
        <f>_xll.qlCalendarAdvance(Calendar,$H506,B507,"f",FALSE)</f>
        <v>42984</v>
      </c>
      <c r="I507" s="180">
        <f>_xll.qlInterestRateIndexValueDate(Index1M,$H507)</f>
        <v>42986</v>
      </c>
      <c r="J507" s="185">
        <f>IFERROR(_xll.qlIndexFixing(Index1M,$H507,TRUE,_xll.ohTrigger(RecalcTrigger,Trigger1M)),NA())</f>
        <v>-4.6656553917495859E-4</v>
      </c>
      <c r="K507" s="44">
        <f>IFERROR(_xll.qlIndexFixing(Index3M,H507,TRUE,_xll.ohTrigger(RecalcTrigger,Trigger3M)),NA())</f>
        <v>6.6686595958024251E-4</v>
      </c>
      <c r="L507" s="44">
        <f>IFERROR(_xll.qlIndexFixing(Index6M,$H507,TRUE,_xll.ohTrigger(RecalcTrigger,Trigger6M)),NA())</f>
        <v>2.0086861057743897E-3</v>
      </c>
      <c r="M507" s="186">
        <f>IFERROR(_xll.qlIndexFixing(Index1Y,$H507,TRUE,_xll.ohTrigger(RecalcTrigger,Trigger1Y)),NA())</f>
        <v>4.0786691819422443E-3</v>
      </c>
      <c r="N507" s="185">
        <f>IFERROR(_xll.qlIndexFixing(ONIndex1M,I507,TRUE,_xll.ohTrigger(RecalcTrigger,Trigger1M)),NA())</f>
        <v>-5.0669558285143523E-4</v>
      </c>
      <c r="O507" s="44">
        <f>IFERROR(_xll.qlIndexFixing(ONIndex3M,I507,TRUE,_xll.ohTrigger(RecalcTrigger,Trigger3M)),NA())</f>
        <v>4.8148476206044677E-4</v>
      </c>
      <c r="P507" s="44">
        <f>IFERROR(_xll.qlIndexFixing(ONIndex6M,I507,TRUE,_xll.ohTrigger(RecalcTrigger,Trigger6M)),NA())</f>
        <v>1.5009999203563495E-3</v>
      </c>
      <c r="Q507" s="186">
        <f>IFERROR(_xll.qlIndexFixing(ONIndex1Y,I507,TRUE,_xll.ohTrigger(RecalcTrigger,Trigger1Y)),NA())</f>
        <v>2.7567219216173555E-3</v>
      </c>
    </row>
    <row r="508" spans="2:17" x14ac:dyDescent="0.2">
      <c r="B508" s="39" t="s">
        <v>17</v>
      </c>
      <c r="D508" s="42">
        <f>_xll.qlCalendarAdvance(Calendar,$D507,B508,"f",FALSE)</f>
        <v>42985</v>
      </c>
      <c r="E508" s="180">
        <f>_xll.qlInterestRateIndexValueDate(IndexON,D508)</f>
        <v>42985</v>
      </c>
      <c r="F508" s="196">
        <f>IFERROR(_xll.qlIndexFixing(IndexON,D508,TRUE,_xll.ohTrigger(RecalcTrigger,TriggerON)),NA())</f>
        <v>-1.1551193035685969E-3</v>
      </c>
      <c r="H508" s="42">
        <f>_xll.qlCalendarAdvance(Calendar,$H507,B508,"f",FALSE)</f>
        <v>42985</v>
      </c>
      <c r="I508" s="180">
        <f>_xll.qlInterestRateIndexValueDate(Index1M,$H508)</f>
        <v>42989</v>
      </c>
      <c r="J508" s="185">
        <f>IFERROR(_xll.qlIndexFixing(Index1M,$H508,TRUE,_xll.ohTrigger(RecalcTrigger,Trigger1M)),NA())</f>
        <v>-4.5739997118943165E-4</v>
      </c>
      <c r="K508" s="44">
        <f>IFERROR(_xll.qlIndexFixing(Index3M,H508,TRUE,_xll.ohTrigger(RecalcTrigger,Trigger3M)),NA())</f>
        <v>6.811730791677574E-4</v>
      </c>
      <c r="L508" s="44">
        <f>IFERROR(_xll.qlIndexFixing(Index6M,$H508,TRUE,_xll.ohTrigger(RecalcTrigger,Trigger6M)),NA())</f>
        <v>2.0301053529054674E-3</v>
      </c>
      <c r="M508" s="186">
        <f>IFERROR(_xll.qlIndexFixing(Index1Y,$H508,TRUE,_xll.ohTrigger(RecalcTrigger,Trigger1Y)),NA())</f>
        <v>4.0936145501224647E-3</v>
      </c>
      <c r="N508" s="185">
        <f>IFERROR(_xll.qlIndexFixing(ONIndex1M,I508,TRUE,_xll.ohTrigger(RecalcTrigger,Trigger1M)),NA())</f>
        <v>-5.0306944510136731E-4</v>
      </c>
      <c r="O508" s="44">
        <f>IFERROR(_xll.qlIndexFixing(ONIndex3M,I508,TRUE,_xll.ohTrigger(RecalcTrigger,Trigger3M)),NA())</f>
        <v>4.856468015734805E-4</v>
      </c>
      <c r="P508" s="44">
        <f>IFERROR(_xll.qlIndexFixing(ONIndex6M,I508,TRUE,_xll.ohTrigger(RecalcTrigger,Trigger6M)),NA())</f>
        <v>1.5086991735113742E-3</v>
      </c>
      <c r="Q508" s="186">
        <f>IFERROR(_xll.qlIndexFixing(ONIndex1Y,I508,TRUE,_xll.ohTrigger(RecalcTrigger,Trigger1Y)),NA())</f>
        <v>2.7645869030035186E-3</v>
      </c>
    </row>
    <row r="509" spans="2:17" x14ac:dyDescent="0.2">
      <c r="B509" s="39" t="s">
        <v>17</v>
      </c>
      <c r="D509" s="42">
        <f>_xll.qlCalendarAdvance(Calendar,$D508,B509,"f",FALSE)</f>
        <v>42986</v>
      </c>
      <c r="E509" s="180">
        <f>_xll.qlInterestRateIndexValueDate(IndexON,D509)</f>
        <v>42986</v>
      </c>
      <c r="F509" s="196">
        <f>IFERROR(_xll.qlIndexFixing(IndexON,D509,TRUE,_xll.ohTrigger(RecalcTrigger,TriggerON)),NA())</f>
        <v>-1.1472176545535007E-3</v>
      </c>
      <c r="H509" s="42">
        <f>_xll.qlCalendarAdvance(Calendar,$H508,B509,"f",FALSE)</f>
        <v>42986</v>
      </c>
      <c r="I509" s="180">
        <f>_xll.qlInterestRateIndexValueDate(Index1M,$H509)</f>
        <v>42990</v>
      </c>
      <c r="J509" s="185">
        <f>IFERROR(_xll.qlIndexFixing(Index1M,$H509,TRUE,_xll.ohTrigger(RecalcTrigger,Trigger1M)),NA())</f>
        <v>-4.5371841834951354E-4</v>
      </c>
      <c r="K509" s="44">
        <f>IFERROR(_xll.qlIndexFixing(Index3M,H509,TRUE,_xll.ohTrigger(RecalcTrigger,Trigger3M)),NA())</f>
        <v>6.8597436691491794E-4</v>
      </c>
      <c r="L509" s="44">
        <f>IFERROR(_xll.qlIndexFixing(Index6M,$H509,TRUE,_xll.ohTrigger(RecalcTrigger,Trigger6M)),NA())</f>
        <v>2.0330637850842696E-3</v>
      </c>
      <c r="M509" s="186">
        <f>IFERROR(_xll.qlIndexFixing(Index1Y,$H509,TRUE,_xll.ohTrigger(RecalcTrigger,Trigger1Y)),NA())</f>
        <v>4.1012227491821571E-3</v>
      </c>
      <c r="N509" s="185">
        <f>IFERROR(_xll.qlIndexFixing(ONIndex1M,I509,TRUE,_xll.ohTrigger(RecalcTrigger,Trigger1M)),NA())</f>
        <v>-4.9944212525687703E-4</v>
      </c>
      <c r="O509" s="44">
        <f>IFERROR(_xll.qlIndexFixing(ONIndex3M,I509,TRUE,_xll.ohTrigger(RecalcTrigger,Trigger3M)),NA())</f>
        <v>4.8980730703362951E-4</v>
      </c>
      <c r="P509" s="44">
        <f>IFERROR(_xll.qlIndexFixing(ONIndex6M,I509,TRUE,_xll.ohTrigger(RecalcTrigger,Trigger6M)),NA())</f>
        <v>1.5162006690161434E-3</v>
      </c>
      <c r="Q509" s="186">
        <f>IFERROR(_xll.qlIndexFixing(ONIndex1Y,I509,TRUE,_xll.ohTrigger(RecalcTrigger,Trigger1Y)),NA())</f>
        <v>2.7723456920547562E-3</v>
      </c>
    </row>
    <row r="510" spans="2:17" x14ac:dyDescent="0.2">
      <c r="B510" s="39" t="s">
        <v>17</v>
      </c>
      <c r="D510" s="42">
        <f>_xll.qlCalendarAdvance(Calendar,$D509,B510,"f",FALSE)</f>
        <v>42989</v>
      </c>
      <c r="E510" s="180">
        <f>_xll.qlInterestRateIndexValueDate(IndexON,D510)</f>
        <v>42989</v>
      </c>
      <c r="F510" s="196">
        <f>IFERROR(_xll.qlIndexFixing(IndexON,D510,TRUE,_xll.ohTrigger(RecalcTrigger,TriggerON)),NA())</f>
        <v>-1.1392033924195744E-3</v>
      </c>
      <c r="H510" s="42">
        <f>_xll.qlCalendarAdvance(Calendar,$H509,B510,"f",FALSE)</f>
        <v>42989</v>
      </c>
      <c r="I510" s="180">
        <f>_xll.qlInterestRateIndexValueDate(Index1M,$H510)</f>
        <v>42991</v>
      </c>
      <c r="J510" s="185">
        <f>IFERROR(_xll.qlIndexFixing(Index1M,$H510,TRUE,_xll.ohTrigger(RecalcTrigger,Trigger1M)),NA())</f>
        <v>-4.5003059148429614E-4</v>
      </c>
      <c r="K510" s="44">
        <f>IFERROR(_xll.qlIndexFixing(Index3M,H510,TRUE,_xll.ohTrigger(RecalcTrigger,Trigger3M)),NA())</f>
        <v>6.9079217891042182E-4</v>
      </c>
      <c r="L510" s="44">
        <f>IFERROR(_xll.qlIndexFixing(Index6M,$H510,TRUE,_xll.ohTrigger(RecalcTrigger,Trigger6M)),NA())</f>
        <v>2.0391393372918977E-3</v>
      </c>
      <c r="M510" s="186">
        <f>IFERROR(_xll.qlIndexFixing(Index1Y,$H510,TRUE,_xll.ohTrigger(RecalcTrigger,Trigger1Y)),NA())</f>
        <v>4.108831051550554E-3</v>
      </c>
      <c r="N510" s="185">
        <f>IFERROR(_xll.qlIndexFixing(ONIndex1M,I510,TRUE,_xll.ohTrigger(RecalcTrigger,Trigger1M)),NA())</f>
        <v>-4.9218305064879786E-4</v>
      </c>
      <c r="O510" s="44">
        <f>IFERROR(_xll.qlIndexFixing(ONIndex3M,I510,TRUE,_xll.ohTrigger(RecalcTrigger,Trigger3M)),NA())</f>
        <v>4.9812362698631318E-4</v>
      </c>
      <c r="P510" s="44">
        <f>IFERROR(_xll.qlIndexFixing(ONIndex6M,I510,TRUE,_xll.ohTrigger(RecalcTrigger,Trigger6M)),NA())</f>
        <v>1.5305509752394642E-3</v>
      </c>
      <c r="Q510" s="186">
        <f>IFERROR(_xll.qlIndexFixing(ONIndex1Y,I510,TRUE,_xll.ohTrigger(RecalcTrigger,Trigger1Y)),NA())</f>
        <v>2.7875273372757192E-3</v>
      </c>
    </row>
    <row r="511" spans="2:17" x14ac:dyDescent="0.2">
      <c r="B511" s="39" t="s">
        <v>17</v>
      </c>
      <c r="D511" s="42">
        <f>_xll.qlCalendarAdvance(Calendar,$D510,B511,"f",FALSE)</f>
        <v>42990</v>
      </c>
      <c r="E511" s="180">
        <f>_xll.qlInterestRateIndexValueDate(IndexON,D511)</f>
        <v>42990</v>
      </c>
      <c r="F511" s="196">
        <f>IFERROR(_xll.qlIndexFixing(IndexON,D511,TRUE,_xll.ohTrigger(RecalcTrigger,TriggerON)),NA())</f>
        <v>-1.1351341269350002E-3</v>
      </c>
      <c r="H511" s="42">
        <f>_xll.qlCalendarAdvance(Calendar,$H510,B511,"f",FALSE)</f>
        <v>42990</v>
      </c>
      <c r="I511" s="180">
        <f>_xll.qlInterestRateIndexValueDate(Index1M,$H511)</f>
        <v>42992</v>
      </c>
      <c r="J511" s="185">
        <f>IFERROR(_xll.qlIndexFixing(Index1M,$H511,TRUE,_xll.ohTrigger(RecalcTrigger,Trigger1M)),NA())</f>
        <v>-4.4259406778046628E-4</v>
      </c>
      <c r="K511" s="44">
        <f>IFERROR(_xll.qlIndexFixing(Index3M,H511,TRUE,_xll.ohTrigger(RecalcTrigger,Trigger3M)),NA())</f>
        <v>6.9562675701618408E-4</v>
      </c>
      <c r="L511" s="44">
        <f>IFERROR(_xll.qlIndexFixing(Index6M,$H511,TRUE,_xll.ohTrigger(RecalcTrigger,Trigger6M)),NA())</f>
        <v>2.0452096224866222E-3</v>
      </c>
      <c r="M511" s="186">
        <f>IFERROR(_xll.qlIndexFixing(Index1Y,$H511,TRUE,_xll.ohTrigger(RecalcTrigger,Trigger1Y)),NA())</f>
        <v>4.116439743525325E-3</v>
      </c>
      <c r="N511" s="185">
        <f>IFERROR(_xll.qlIndexFixing(ONIndex1M,I511,TRUE,_xll.ohTrigger(RecalcTrigger,Trigger1M)),NA())</f>
        <v>-4.8492173704506314E-4</v>
      </c>
      <c r="O511" s="44">
        <f>IFERROR(_xll.qlIndexFixing(ONIndex3M,I511,TRUE,_xll.ohTrigger(RecalcTrigger,Trigger3M)),NA())</f>
        <v>5.0643292287766428E-4</v>
      </c>
      <c r="P511" s="44">
        <f>IFERROR(_xll.qlIndexFixing(ONIndex6M,I511,TRUE,_xll.ohTrigger(RecalcTrigger,Trigger6M)),NA())</f>
        <v>1.5442290751721544E-3</v>
      </c>
      <c r="Q511" s="186">
        <f>IFERROR(_xll.qlIndexFixing(ONIndex1Y,I511,TRUE,_xll.ohTrigger(RecalcTrigger,Trigger1Y)),NA())</f>
        <v>2.8023047552050429E-3</v>
      </c>
    </row>
    <row r="512" spans="2:17" x14ac:dyDescent="0.2">
      <c r="B512" s="39" t="s">
        <v>17</v>
      </c>
      <c r="D512" s="42">
        <f>_xll.qlCalendarAdvance(Calendar,$D511,B512,"f",FALSE)</f>
        <v>42991</v>
      </c>
      <c r="E512" s="180">
        <f>_xll.qlInterestRateIndexValueDate(IndexON,D512)</f>
        <v>42991</v>
      </c>
      <c r="F512" s="196">
        <f>IFERROR(_xll.qlIndexFixing(IndexON,D512,TRUE,_xll.ohTrigger(RecalcTrigger,TriggerON)),NA())</f>
        <v>-1.131028470799933E-3</v>
      </c>
      <c r="H512" s="42">
        <f>_xll.qlCalendarAdvance(Calendar,$H511,B512,"f",FALSE)</f>
        <v>42991</v>
      </c>
      <c r="I512" s="180">
        <f>_xll.qlInterestRateIndexValueDate(Index1M,$H512)</f>
        <v>42993</v>
      </c>
      <c r="J512" s="185">
        <f>IFERROR(_xll.qlIndexFixing(Index1M,$H512,TRUE,_xll.ohTrigger(RecalcTrigger,Trigger1M)),NA())</f>
        <v>-4.4076087095983176E-4</v>
      </c>
      <c r="K512" s="44">
        <f>IFERROR(_xll.qlIndexFixing(Index3M,H512,TRUE,_xll.ohTrigger(RecalcTrigger,Trigger3M)),NA())</f>
        <v>7.0047834420619722E-4</v>
      </c>
      <c r="L512" s="44">
        <f>IFERROR(_xll.qlIndexFixing(Index6M,$H512,TRUE,_xll.ohTrigger(RecalcTrigger,Trigger6M)),NA())</f>
        <v>2.0512757807120831E-3</v>
      </c>
      <c r="M512" s="186">
        <f>IFERROR(_xll.qlIndexFixing(Index1Y,$H512,TRUE,_xll.ohTrigger(RecalcTrigger,Trigger1Y)),NA())</f>
        <v>4.131947845397145E-3</v>
      </c>
      <c r="N512" s="185">
        <f>IFERROR(_xll.qlIndexFixing(ONIndex1M,I512,TRUE,_xll.ohTrigger(RecalcTrigger,Trigger1M)),NA())</f>
        <v>-4.8128904006183859E-4</v>
      </c>
      <c r="O512" s="44">
        <f>IFERROR(_xll.qlIndexFixing(ONIndex3M,I512,TRUE,_xll.ohTrigger(RecalcTrigger,Trigger3M)),NA())</f>
        <v>5.1058495967204465E-4</v>
      </c>
      <c r="P512" s="44">
        <f>IFERROR(_xll.qlIndexFixing(ONIndex6M,I512,TRUE,_xll.ohTrigger(RecalcTrigger,Trigger6M)),NA())</f>
        <v>1.5507417826654546E-3</v>
      </c>
      <c r="Q512" s="186">
        <f>IFERROR(_xll.qlIndexFixing(ONIndex1Y,I512,TRUE,_xll.ohTrigger(RecalcTrigger,Trigger1Y)),NA())</f>
        <v>2.8095219549229E-3</v>
      </c>
    </row>
    <row r="513" spans="2:17" x14ac:dyDescent="0.2">
      <c r="B513" s="39" t="s">
        <v>17</v>
      </c>
      <c r="D513" s="42">
        <f>_xll.qlCalendarAdvance(Calendar,$D512,B513,"f",FALSE)</f>
        <v>42992</v>
      </c>
      <c r="E513" s="180">
        <f>_xll.qlInterestRateIndexValueDate(IndexON,D513)</f>
        <v>42992</v>
      </c>
      <c r="F513" s="196">
        <f>IFERROR(_xll.qlIndexFixing(IndexON,D513,TRUE,_xll.ohTrigger(RecalcTrigger,TriggerON)),NA())</f>
        <v>-1.1268862865243534E-3</v>
      </c>
      <c r="H513" s="42">
        <f>_xll.qlCalendarAdvance(Calendar,$H512,B513,"f",FALSE)</f>
        <v>42992</v>
      </c>
      <c r="I513" s="180">
        <f>_xll.qlInterestRateIndexValueDate(Index1M,$H513)</f>
        <v>42996</v>
      </c>
      <c r="J513" s="185">
        <f>IFERROR(_xll.qlIndexFixing(Index1M,$H513,TRUE,_xll.ohTrigger(RecalcTrigger,Trigger1M)),NA())</f>
        <v>-4.3148652215885264E-4</v>
      </c>
      <c r="K513" s="44">
        <f>IFERROR(_xll.qlIndexFixing(Index3M,H513,TRUE,_xll.ohTrigger(RecalcTrigger,Trigger3M)),NA())</f>
        <v>7.1513760679682104E-4</v>
      </c>
      <c r="L513" s="44">
        <f>IFERROR(_xll.qlIndexFixing(Index6M,$H513,TRUE,_xll.ohTrigger(RecalcTrigger,Trigger6M)),NA())</f>
        <v>2.0726116077343678E-3</v>
      </c>
      <c r="M513" s="186">
        <f>IFERROR(_xll.qlIndexFixing(Index1Y,$H513,TRUE,_xll.ohTrigger(RecalcTrigger,Trigger1Y)),NA())</f>
        <v>4.1468841989628523E-3</v>
      </c>
      <c r="N513" s="185">
        <f>IFERROR(_xll.qlIndexFixing(ONIndex1M,I513,TRUE,_xll.ohTrigger(RecalcTrigger,Trigger1M)),NA())</f>
        <v>-4.7765537429356186E-4</v>
      </c>
      <c r="O513" s="44">
        <f>IFERROR(_xll.qlIndexFixing(ONIndex3M,I513,TRUE,_xll.ohTrigger(RecalcTrigger,Trigger3M)),NA())</f>
        <v>5.1473514330879766E-4</v>
      </c>
      <c r="P513" s="44">
        <f>IFERROR(_xll.qlIndexFixing(ONIndex6M,I513,TRUE,_xll.ohTrigger(RecalcTrigger,Trigger6M)),NA())</f>
        <v>1.5570567325084994E-3</v>
      </c>
      <c r="Q513" s="186">
        <f>IFERROR(_xll.qlIndexFixing(ONIndex1Y,I513,TRUE,_xll.ohTrigger(RecalcTrigger,Trigger1Y)),NA())</f>
        <v>2.8166287111464072E-3</v>
      </c>
    </row>
    <row r="514" spans="2:17" x14ac:dyDescent="0.2">
      <c r="B514" s="39" t="s">
        <v>17</v>
      </c>
      <c r="D514" s="42">
        <f>_xll.qlCalendarAdvance(Calendar,$D513,B514,"f",FALSE)</f>
        <v>42993</v>
      </c>
      <c r="E514" s="180">
        <f>_xll.qlInterestRateIndexValueDate(IndexON,D514)</f>
        <v>42993</v>
      </c>
      <c r="F514" s="196">
        <f>IFERROR(_xll.qlIndexFixing(IndexON,D514,TRUE,_xll.ohTrigger(RecalcTrigger,TriggerON)),NA())</f>
        <v>-1.1184759937954425E-3</v>
      </c>
      <c r="H514" s="42">
        <f>_xll.qlCalendarAdvance(Calendar,$H513,B514,"f",FALSE)</f>
        <v>42993</v>
      </c>
      <c r="I514" s="180">
        <f>_xll.qlInterestRateIndexValueDate(Index1M,$H514)</f>
        <v>42997</v>
      </c>
      <c r="J514" s="185">
        <f>IFERROR(_xll.qlIndexFixing(Index1M,$H514,TRUE,_xll.ohTrigger(RecalcTrigger,Trigger1M)),NA())</f>
        <v>-4.2775453241894468E-4</v>
      </c>
      <c r="K514" s="44">
        <f>IFERROR(_xll.qlIndexFixing(Index3M,H514,TRUE,_xll.ohTrigger(RecalcTrigger,Trigger3M)),NA())</f>
        <v>7.200596824195074E-4</v>
      </c>
      <c r="L514" s="44">
        <f>IFERROR(_xll.qlIndexFixing(Index6M,$H514,TRUE,_xll.ohTrigger(RecalcTrigger,Trigger6M)),NA())</f>
        <v>2.0755219452419024E-3</v>
      </c>
      <c r="M514" s="186">
        <f>IFERROR(_xll.qlIndexFixing(Index1Y,$H514,TRUE,_xll.ohTrigger(RecalcTrigger,Trigger1Y)),NA())</f>
        <v>4.1544991989584685E-3</v>
      </c>
      <c r="N514" s="185">
        <f>IFERROR(_xll.qlIndexFixing(ONIndex1M,I514,TRUE,_xll.ohTrigger(RecalcTrigger,Trigger1M)),NA())</f>
        <v>-4.740207749520664E-4</v>
      </c>
      <c r="O514" s="44">
        <f>IFERROR(_xll.qlIndexFixing(ONIndex3M,I514,TRUE,_xll.ohTrigger(RecalcTrigger,Trigger3M)),NA())</f>
        <v>5.188865026450884E-4</v>
      </c>
      <c r="P514" s="44">
        <f>IFERROR(_xll.qlIndexFixing(ONIndex6M,I514,TRUE,_xll.ohTrigger(RecalcTrigger,Trigger6M)),NA())</f>
        <v>1.5631739246213527E-3</v>
      </c>
      <c r="Q514" s="186">
        <f>IFERROR(_xll.qlIndexFixing(ONIndex1Y,I514,TRUE,_xll.ohTrigger(RecalcTrigger,Trigger1Y)),NA())</f>
        <v>2.8236243152424123E-3</v>
      </c>
    </row>
    <row r="515" spans="2:17" x14ac:dyDescent="0.2">
      <c r="B515" s="39" t="s">
        <v>17</v>
      </c>
      <c r="D515" s="42">
        <f>_xll.qlCalendarAdvance(Calendar,$D514,B515,"f",FALSE)</f>
        <v>42996</v>
      </c>
      <c r="E515" s="180">
        <f>_xll.qlInterestRateIndexValueDate(IndexON,D515)</f>
        <v>42996</v>
      </c>
      <c r="F515" s="196">
        <f>IFERROR(_xll.qlIndexFixing(IndexON,D515,TRUE,_xll.ohTrigger(RecalcTrigger,TriggerON)),NA())</f>
        <v>-1.1099495133404247E-3</v>
      </c>
      <c r="H515" s="42">
        <f>_xll.qlCalendarAdvance(Calendar,$H514,B515,"f",FALSE)</f>
        <v>42996</v>
      </c>
      <c r="I515" s="180">
        <f>_xll.qlInterestRateIndexValueDate(Index1M,$H515)</f>
        <v>42998</v>
      </c>
      <c r="J515" s="185">
        <f>IFERROR(_xll.qlIndexFixing(Index1M,$H515,TRUE,_xll.ohTrigger(RecalcTrigger,Trigger1M)),NA())</f>
        <v>-4.2401407978198691E-4</v>
      </c>
      <c r="K515" s="44">
        <f>IFERROR(_xll.qlIndexFixing(Index3M,H515,TRUE,_xll.ohTrigger(RecalcTrigger,Trigger3M)),NA())</f>
        <v>7.2499999875750556E-4</v>
      </c>
      <c r="L515" s="44">
        <f>IFERROR(_xll.qlIndexFixing(Index6M,$H515,TRUE,_xll.ohTrigger(RecalcTrigger,Trigger6M)),NA())</f>
        <v>2.0815845697367071E-3</v>
      </c>
      <c r="M515" s="186">
        <f>IFERROR(_xll.qlIndexFixing(Index1Y,$H515,TRUE,_xll.ohTrigger(RecalcTrigger,Trigger1Y)),NA())</f>
        <v>4.1621163456625398E-3</v>
      </c>
      <c r="N515" s="185">
        <f>IFERROR(_xll.qlIndexFixing(ONIndex1M,I515,TRUE,_xll.ohTrigger(RecalcTrigger,Trigger1M)),NA())</f>
        <v>-4.6674803723334435E-4</v>
      </c>
      <c r="O515" s="44">
        <f>IFERROR(_xll.qlIndexFixing(ONIndex3M,I515,TRUE,_xll.ohTrigger(RecalcTrigger,Trigger3M)),NA())</f>
        <v>5.2723911905694365E-4</v>
      </c>
      <c r="P515" s="44">
        <f>IFERROR(_xll.qlIndexFixing(ONIndex6M,I515,TRUE,_xll.ohTrigger(RecalcTrigger,Trigger6M)),NA())</f>
        <v>1.5747560050893838E-3</v>
      </c>
      <c r="Q515" s="186">
        <f>IFERROR(_xll.qlIndexFixing(ONIndex1Y,I515,TRUE,_xll.ohTrigger(RecalcTrigger,Trigger1Y)),NA())</f>
        <v>2.8372638348628243E-3</v>
      </c>
    </row>
    <row r="516" spans="2:17" x14ac:dyDescent="0.2">
      <c r="B516" s="39" t="s">
        <v>17</v>
      </c>
      <c r="D516" s="42">
        <f>_xll.qlCalendarAdvance(Calendar,$D515,B516,"f",FALSE)</f>
        <v>42997</v>
      </c>
      <c r="E516" s="180">
        <f>_xll.qlInterestRateIndexValueDate(IndexON,D516)</f>
        <v>42997</v>
      </c>
      <c r="F516" s="196">
        <f>IFERROR(_xll.qlIndexFixing(IndexON,D516,TRUE,_xll.ohTrigger(RecalcTrigger,TriggerON)),NA())</f>
        <v>-1.1056226225347743E-3</v>
      </c>
      <c r="H516" s="42">
        <f>_xll.qlCalendarAdvance(Calendar,$H515,B516,"f",FALSE)</f>
        <v>42997</v>
      </c>
      <c r="I516" s="180">
        <f>_xll.qlInterestRateIndexValueDate(Index1M,$H516)</f>
        <v>42999</v>
      </c>
      <c r="J516" s="185">
        <f>IFERROR(_xll.qlIndexFixing(Index1M,$H516,TRUE,_xll.ohTrigger(RecalcTrigger,Trigger1M)),NA())</f>
        <v>-4.1645422390476639E-4</v>
      </c>
      <c r="K516" s="44">
        <f>IFERROR(_xll.qlIndexFixing(Index3M,H516,TRUE,_xll.ohTrigger(RecalcTrigger,Trigger3M)),NA())</f>
        <v>7.2995878429705651E-4</v>
      </c>
      <c r="L516" s="44">
        <f>IFERROR(_xll.qlIndexFixing(Index6M,$H516,TRUE,_xll.ohTrigger(RecalcTrigger,Trigger6M)),NA())</f>
        <v>2.087649907806733E-3</v>
      </c>
      <c r="M516" s="186">
        <f>IFERROR(_xll.qlIndexFixing(Index1Y,$H516,TRUE,_xll.ohTrigger(RecalcTrigger,Trigger1Y)),NA())</f>
        <v>4.169735938478746E-3</v>
      </c>
      <c r="N516" s="185">
        <f>IFERROR(_xll.qlIndexFixing(ONIndex1M,I516,TRUE,_xll.ohTrigger(RecalcTrigger,Trigger1M)),NA())</f>
        <v>-4.5947218557884639E-4</v>
      </c>
      <c r="O516" s="44">
        <f>IFERROR(_xll.qlIndexFixing(ONIndex3M,I516,TRUE,_xll.ohTrigger(RecalcTrigger,Trigger3M)),NA())</f>
        <v>5.3564570547059986E-4</v>
      </c>
      <c r="P516" s="44">
        <f>IFERROR(_xll.qlIndexFixing(ONIndex6M,I516,TRUE,_xll.ohTrigger(RecalcTrigger,Trigger6M)),NA())</f>
        <v>1.5856994738072672E-3</v>
      </c>
      <c r="Q516" s="186">
        <f>IFERROR(_xll.qlIndexFixing(ONIndex1Y,I516,TRUE,_xll.ohTrigger(RecalcTrigger,Trigger1Y)),NA())</f>
        <v>2.850501725299992E-3</v>
      </c>
    </row>
    <row r="517" spans="2:17" x14ac:dyDescent="0.2">
      <c r="B517" s="39" t="s">
        <v>17</v>
      </c>
      <c r="D517" s="42">
        <f>_xll.qlCalendarAdvance(Calendar,$D516,B517,"f",FALSE)</f>
        <v>42998</v>
      </c>
      <c r="E517" s="180">
        <f>_xll.qlInterestRateIndexValueDate(IndexON,D517)</f>
        <v>42998</v>
      </c>
      <c r="F517" s="196">
        <f>IFERROR(_xll.qlIndexFixing(IndexON,D517,TRUE,_xll.ohTrigger(RecalcTrigger,TriggerON)),NA())</f>
        <v>-1.1012583774494544E-3</v>
      </c>
      <c r="H517" s="42">
        <f>_xll.qlCalendarAdvance(Calendar,$H516,B517,"f",FALSE)</f>
        <v>42998</v>
      </c>
      <c r="I517" s="180">
        <f>_xll.qlInterestRateIndexValueDate(Index1M,$H517)</f>
        <v>43000</v>
      </c>
      <c r="J517" s="185">
        <f>IFERROR(_xll.qlIndexFixing(Index1M,$H517,TRUE,_xll.ohTrigger(RecalcTrigger,Trigger1M)),NA())</f>
        <v>-4.145977842975252E-4</v>
      </c>
      <c r="K517" s="44">
        <f>IFERROR(_xll.qlIndexFixing(Index3M,H517,TRUE,_xll.ohTrigger(RecalcTrigger,Trigger3M)),NA())</f>
        <v>7.3493614980669748E-4</v>
      </c>
      <c r="L517" s="44">
        <f>IFERROR(_xll.qlIndexFixing(Index6M,$H517,TRUE,_xll.ohTrigger(RecalcTrigger,Trigger6M)),NA())</f>
        <v>2.0937190995910125E-3</v>
      </c>
      <c r="M517" s="186">
        <f>IFERROR(_xll.qlIndexFixing(Index1Y,$H517,TRUE,_xll.ohTrigger(RecalcTrigger,Trigger1Y)),NA())</f>
        <v>4.1852736629728717E-3</v>
      </c>
      <c r="N517" s="185">
        <f>IFERROR(_xll.qlIndexFixing(ONIndex1M,I517,TRUE,_xll.ohTrigger(RecalcTrigger,Trigger1M)),NA())</f>
        <v>-4.5582402788291176E-4</v>
      </c>
      <c r="O517" s="44">
        <f>IFERROR(_xll.qlIndexFixing(ONIndex3M,I517,TRUE,_xll.ohTrigger(RecalcTrigger,Trigger3M)),NA())</f>
        <v>5.3987726281512494E-4</v>
      </c>
      <c r="P517" s="44">
        <f>IFERROR(_xll.qlIndexFixing(ONIndex6M,I517,TRUE,_xll.ohTrigger(RecalcTrigger,Trigger6M)),NA())</f>
        <v>1.5910340222902164E-3</v>
      </c>
      <c r="Q517" s="186">
        <f>IFERROR(_xll.qlIndexFixing(ONIndex1Y,I517,TRUE,_xll.ohTrigger(RecalcTrigger,Trigger1Y)),NA())</f>
        <v>2.8570552780404768E-3</v>
      </c>
    </row>
    <row r="518" spans="2:17" x14ac:dyDescent="0.2">
      <c r="B518" s="39" t="s">
        <v>17</v>
      </c>
      <c r="D518" s="42">
        <f>_xll.qlCalendarAdvance(Calendar,$D517,B518,"f",FALSE)</f>
        <v>42999</v>
      </c>
      <c r="E518" s="180">
        <f>_xll.qlInterestRateIndexValueDate(IndexON,D518)</f>
        <v>42999</v>
      </c>
      <c r="F518" s="196">
        <f>IFERROR(_xll.qlIndexFixing(IndexON,D518,TRUE,_xll.ohTrigger(RecalcTrigger,TriggerON)),NA())</f>
        <v>-1.0968566401947655E-3</v>
      </c>
      <c r="H518" s="42">
        <f>_xll.qlCalendarAdvance(Calendar,$H517,B518,"f",FALSE)</f>
        <v>42999</v>
      </c>
      <c r="I518" s="180">
        <f>_xll.qlInterestRateIndexValueDate(Index1M,$H518)</f>
        <v>43003</v>
      </c>
      <c r="J518" s="185">
        <f>IFERROR(_xll.qlIndexFixing(Index1M,$H518,TRUE,_xll.ohTrigger(RecalcTrigger,Trigger1M)),NA())</f>
        <v>-4.0517362919301192E-4</v>
      </c>
      <c r="K518" s="44">
        <f>IFERROR(_xll.qlIndexFixing(Index3M,H518,TRUE,_xll.ohTrigger(RecalcTrigger,Trigger3M)),NA())</f>
        <v>7.5532014922951771E-4</v>
      </c>
      <c r="L518" s="44">
        <f>IFERROR(_xll.qlIndexFixing(Index6M,$H518,TRUE,_xll.ohTrigger(RecalcTrigger,Trigger6M)),NA())</f>
        <v>2.1151412538758917E-3</v>
      </c>
      <c r="M518" s="186">
        <f>IFERROR(_xll.qlIndexFixing(Index1Y,$H518,TRUE,_xll.ohTrigger(RecalcTrigger,Trigger1Y)),NA())</f>
        <v>4.2002448264695938E-3</v>
      </c>
      <c r="N518" s="185">
        <f>IFERROR(_xll.qlIndexFixing(ONIndex1M,I518,TRUE,_xll.ohTrigger(RecalcTrigger,Trigger1M)),NA())</f>
        <v>-4.5216567917893968E-4</v>
      </c>
      <c r="O518" s="44">
        <f>IFERROR(_xll.qlIndexFixing(ONIndex3M,I518,TRUE,_xll.ohTrigger(RecalcTrigger,Trigger3M)),NA())</f>
        <v>5.441256191218713E-4</v>
      </c>
      <c r="P518" s="44">
        <f>IFERROR(_xll.qlIndexFixing(ONIndex6M,I518,TRUE,_xll.ohTrigger(RecalcTrigger,Trigger6M)),NA())</f>
        <v>1.5963769575844111E-3</v>
      </c>
      <c r="Q518" s="186">
        <f>IFERROR(_xll.qlIndexFixing(ONIndex1Y,I518,TRUE,_xll.ohTrigger(RecalcTrigger,Trigger1Y)),NA())</f>
        <v>2.863618385378075E-3</v>
      </c>
    </row>
    <row r="519" spans="2:17" x14ac:dyDescent="0.2">
      <c r="B519" s="39" t="s">
        <v>17</v>
      </c>
      <c r="D519" s="42">
        <f>_xll.qlCalendarAdvance(Calendar,$D518,B519,"f",FALSE)</f>
        <v>43000</v>
      </c>
      <c r="E519" s="180">
        <f>_xll.qlInterestRateIndexValueDate(IndexON,D519)</f>
        <v>43000</v>
      </c>
      <c r="F519" s="196">
        <f>IFERROR(_xll.qlIndexFixing(IndexON,D519,TRUE,_xll.ohTrigger(RecalcTrigger,TriggerON)),NA())</f>
        <v>-1.0879242160743985E-3</v>
      </c>
      <c r="H519" s="42">
        <f>_xll.qlCalendarAdvance(Calendar,$H518,B519,"f",FALSE)</f>
        <v>43000</v>
      </c>
      <c r="I519" s="180">
        <f>_xll.qlInterestRateIndexValueDate(Index1M,$H519)</f>
        <v>43004</v>
      </c>
      <c r="J519" s="185">
        <f>IFERROR(_xll.qlIndexFixing(Index1M,$H519,TRUE,_xll.ohTrigger(RecalcTrigger,Trigger1M)),NA())</f>
        <v>-4.0137568112097455E-4</v>
      </c>
      <c r="K519" s="44">
        <f>IFERROR(_xll.qlIndexFixing(Index3M,H519,TRUE,_xll.ohTrigger(RecalcTrigger,Trigger3M)),NA())</f>
        <v>7.5770678752698137E-4</v>
      </c>
      <c r="L519" s="44">
        <f>IFERROR(_xll.qlIndexFixing(Index6M,$H519,TRUE,_xll.ohTrigger(RecalcTrigger,Trigger6M)),NA())</f>
        <v>2.1180570171339748E-3</v>
      </c>
      <c r="M519" s="186">
        <f>IFERROR(_xll.qlIndexFixing(Index1Y,$H519,TRUE,_xll.ohTrigger(RecalcTrigger,Trigger1Y)),NA())</f>
        <v>4.2078811634267774E-3</v>
      </c>
      <c r="N519" s="185">
        <f>IFERROR(_xll.qlIndexFixing(ONIndex1M,I519,TRUE,_xll.ohTrigger(RecalcTrigger,Trigger1M)),NA())</f>
        <v>-4.4849712355965465E-4</v>
      </c>
      <c r="O519" s="44">
        <f>IFERROR(_xll.qlIndexFixing(ONIndex3M,I519,TRUE,_xll.ohTrigger(RecalcTrigger,Trigger3M)),NA())</f>
        <v>5.483908233117063E-4</v>
      </c>
      <c r="P519" s="44">
        <f>IFERROR(_xll.qlIndexFixing(ONIndex6M,I519,TRUE,_xll.ohTrigger(RecalcTrigger,Trigger6M)),NA())</f>
        <v>1.6017282800095956E-3</v>
      </c>
      <c r="Q519" s="186">
        <f>IFERROR(_xll.qlIndexFixing(ONIndex1Y,I519,TRUE,_xll.ohTrigger(RecalcTrigger,Trigger1Y)),NA())</f>
        <v>2.8701910161377242E-3</v>
      </c>
    </row>
    <row r="520" spans="2:17" x14ac:dyDescent="0.2">
      <c r="B520" s="39" t="s">
        <v>17</v>
      </c>
      <c r="D520" s="42">
        <f>_xll.qlCalendarAdvance(Calendar,$D519,B520,"f",FALSE)</f>
        <v>43003</v>
      </c>
      <c r="E520" s="180">
        <f>_xll.qlInterestRateIndexValueDate(IndexON,D520)</f>
        <v>43003</v>
      </c>
      <c r="F520" s="196">
        <f>IFERROR(_xll.qlIndexFixing(IndexON,D520,TRUE,_xll.ohTrigger(RecalcTrigger,TriggerON)),NA())</f>
        <v>-1.0788765180835824E-3</v>
      </c>
      <c r="H520" s="42">
        <f>_xll.qlCalendarAdvance(Calendar,$H519,B520,"f",FALSE)</f>
        <v>43003</v>
      </c>
      <c r="I520" s="180">
        <f>_xll.qlInterestRateIndexValueDate(Index1M,$H520)</f>
        <v>43005</v>
      </c>
      <c r="J520" s="185">
        <f>IFERROR(_xll.qlIndexFixing(Index1M,$H520,TRUE,_xll.ohTrigger(RecalcTrigger,Trigger1M)),NA())</f>
        <v>-3.9756731152262859E-4</v>
      </c>
      <c r="K520" s="44">
        <f>IFERROR(_xll.qlIndexFixing(Index3M,H520,TRUE,_xll.ohTrigger(RecalcTrigger,Trigger3M)),NA())</f>
        <v>7.6009937867783028E-4</v>
      </c>
      <c r="L520" s="44">
        <f>IFERROR(_xll.qlIndexFixing(Index6M,$H520,TRUE,_xll.ohTrigger(RecalcTrigger,Trigger6M)),NA())</f>
        <v>2.1241612499181902E-3</v>
      </c>
      <c r="M520" s="186">
        <f>IFERROR(_xll.qlIndexFixing(Index1Y,$H520,TRUE,_xll.ohTrigger(RecalcTrigger,Trigger1Y)),NA())</f>
        <v>4.21552146399937E-3</v>
      </c>
      <c r="N520" s="185">
        <f>IFERROR(_xll.qlIndexFixing(ONIndex1M,I520,TRUE,_xll.ohTrigger(RecalcTrigger,Trigger1M)),NA())</f>
        <v>-4.4112536940588143E-4</v>
      </c>
      <c r="O520" s="44">
        <f>IFERROR(_xll.qlIndexFixing(ONIndex3M,I520,TRUE,_xll.ohTrigger(RecalcTrigger,Trigger3M)),NA())</f>
        <v>5.569784928205479E-4</v>
      </c>
      <c r="P520" s="44">
        <f>IFERROR(_xll.qlIndexFixing(ONIndex6M,I520,TRUE,_xll.ohTrigger(RecalcTrigger,Trigger6M)),NA())</f>
        <v>1.6124661035998855E-3</v>
      </c>
      <c r="Q520" s="186">
        <f>IFERROR(_xll.qlIndexFixing(ONIndex1Y,I520,TRUE,_xll.ohTrigger(RecalcTrigger,Trigger1Y)),NA())</f>
        <v>2.8833909598890983E-3</v>
      </c>
    </row>
    <row r="521" spans="2:17" x14ac:dyDescent="0.2">
      <c r="B521" s="39" t="s">
        <v>17</v>
      </c>
      <c r="D521" s="42">
        <f>_xll.qlCalendarAdvance(Calendar,$D520,B521,"f",FALSE)</f>
        <v>43004</v>
      </c>
      <c r="E521" s="180">
        <f>_xll.qlInterestRateIndexValueDate(IndexON,D521)</f>
        <v>43004</v>
      </c>
      <c r="F521" s="196">
        <f>IFERROR(_xll.qlIndexFixing(IndexON,D521,TRUE,_xll.ohTrigger(RecalcTrigger,TriggerON)),NA())</f>
        <v>-1.0743123119505427E-3</v>
      </c>
      <c r="H521" s="42">
        <f>_xll.qlCalendarAdvance(Calendar,$H520,B521,"f",FALSE)</f>
        <v>43004</v>
      </c>
      <c r="I521" s="180">
        <f>_xll.qlInterestRateIndexValueDate(Index1M,$H521)</f>
        <v>43006</v>
      </c>
      <c r="J521" s="185">
        <f>IFERROR(_xll.qlIndexFixing(Index1M,$H521,TRUE,_xll.ohTrigger(RecalcTrigger,Trigger1M)),NA())</f>
        <v>-3.8986473836266633E-4</v>
      </c>
      <c r="K521" s="44">
        <f>IFERROR(_xll.qlIndexFixing(Index3M,H521,TRUE,_xll.ohTrigger(RecalcTrigger,Trigger3M)),NA())</f>
        <v>7.651867350276433E-4</v>
      </c>
      <c r="L521" s="44">
        <f>IFERROR(_xll.qlIndexFixing(Index6M,$H521,TRUE,_xll.ohTrigger(RecalcTrigger,Trigger6M)),NA())</f>
        <v>2.1302738972682456E-3</v>
      </c>
      <c r="M521" s="186">
        <f>IFERROR(_xll.qlIndexFixing(Index1Y,$H521,TRUE,_xll.ohTrigger(RecalcTrigger,Trigger1Y)),NA())</f>
        <v>4.2231657088708779E-3</v>
      </c>
      <c r="N521" s="185">
        <f>IFERROR(_xll.qlIndexFixing(ONIndex1M,I521,TRUE,_xll.ohTrigger(RecalcTrigger,Trigger1M)),NA())</f>
        <v>-4.3372051490297991E-4</v>
      </c>
      <c r="O521" s="44">
        <f>IFERROR(_xll.qlIndexFixing(ONIndex3M,I521,TRUE,_xll.ohTrigger(RecalcTrigger,Trigger3M)),NA())</f>
        <v>5.6562108053270777E-4</v>
      </c>
      <c r="P521" s="44">
        <f>IFERROR(_xll.qlIndexFixing(ONIndex6M,I521,TRUE,_xll.ohTrigger(RecalcTrigger,Trigger6M)),NA())</f>
        <v>1.6232174393415733E-3</v>
      </c>
      <c r="Q521" s="186">
        <f>IFERROR(_xll.qlIndexFixing(ONIndex1Y,I521,TRUE,_xll.ohTrigger(RecalcTrigger,Trigger1Y)),NA())</f>
        <v>2.8965761478172425E-3</v>
      </c>
    </row>
    <row r="522" spans="2:17" x14ac:dyDescent="0.2">
      <c r="B522" s="39" t="s">
        <v>42</v>
      </c>
      <c r="D522" s="42">
        <f>_xll.qlCalendarAdvance(Calendar,$D521,B522,"f",FALSE)</f>
        <v>43011</v>
      </c>
      <c r="E522" s="180">
        <f>_xll.qlInterestRateIndexValueDate(IndexON,D522)</f>
        <v>43011</v>
      </c>
      <c r="F522" s="196">
        <f>IFERROR(_xll.qlIndexFixing(IndexON,D522,TRUE,_xll.ohTrigger(RecalcTrigger,TriggerON)),NA())</f>
        <v>-1.0420518399767431E-3</v>
      </c>
      <c r="H522" s="42">
        <f>_xll.qlCalendarAdvance(Calendar,$H521,B522,"f",FALSE)</f>
        <v>43011</v>
      </c>
      <c r="I522" s="180">
        <f>_xll.qlInterestRateIndexValueDate(Index1M,$H522)</f>
        <v>43013</v>
      </c>
      <c r="J522" s="185">
        <f>IFERROR(_xll.qlIndexFixing(Index1M,$H522,TRUE,_xll.ohTrigger(RecalcTrigger,Trigger1M)),NA())</f>
        <v>-3.627653800965247E-4</v>
      </c>
      <c r="K522" s="44">
        <f>IFERROR(_xll.qlIndexFixing(Index3M,H522,TRUE,_xll.ohTrigger(RecalcTrigger,Trigger3M)),NA())</f>
        <v>8.0405318991937525E-4</v>
      </c>
      <c r="L522" s="44">
        <f>IFERROR(_xll.qlIndexFixing(Index6M,$H522,TRUE,_xll.ohTrigger(RecalcTrigger,Trigger6M)),NA())</f>
        <v>2.1765205417730166E-3</v>
      </c>
      <c r="M522" s="186">
        <f>IFERROR(_xll.qlIndexFixing(Index1Y,$H522,TRUE,_xll.ohTrigger(RecalcTrigger,Trigger1Y)),NA())</f>
        <v>4.2767842497833195E-3</v>
      </c>
      <c r="N522" s="185">
        <f>IFERROR(_xll.qlIndexFixing(ONIndex1M,I522,TRUE,_xll.ohTrigger(RecalcTrigger,Trigger1M)),NA())</f>
        <v>-4.074648252405666E-4</v>
      </c>
      <c r="O522" s="44">
        <f>IFERROR(_xll.qlIndexFixing(ONIndex3M,I522,TRUE,_xll.ohTrigger(RecalcTrigger,Trigger3M)),NA())</f>
        <v>5.9643381953300434E-4</v>
      </c>
      <c r="P522" s="44">
        <f>IFERROR(_xll.qlIndexFixing(ONIndex6M,I522,TRUE,_xll.ohTrigger(RecalcTrigger,Trigger6M)),NA())</f>
        <v>1.6611463671001303E-3</v>
      </c>
      <c r="Q522" s="186">
        <f>IFERROR(_xll.qlIndexFixing(ONIndex1Y,I522,TRUE,_xll.ohTrigger(RecalcTrigger,Trigger1Y)),NA())</f>
        <v>2.943109556863277E-3</v>
      </c>
    </row>
    <row r="523" spans="2:17" x14ac:dyDescent="0.2">
      <c r="B523" s="39" t="s">
        <v>42</v>
      </c>
      <c r="D523" s="42">
        <f>_xll.qlCalendarAdvance(Calendar,$D522,B523,"f",FALSE)</f>
        <v>43018</v>
      </c>
      <c r="E523" s="180">
        <f>_xll.qlInterestRateIndexValueDate(IndexON,D523)</f>
        <v>43018</v>
      </c>
      <c r="F523" s="196">
        <f>IFERROR(_xll.qlIndexFixing(IndexON,D523,TRUE,_xll.ohTrigger(RecalcTrigger,TriggerON)),NA())</f>
        <v>-1.0092493436975047E-3</v>
      </c>
      <c r="H523" s="42">
        <f>_xll.qlCalendarAdvance(Calendar,$H522,B523,"f",FALSE)</f>
        <v>43018</v>
      </c>
      <c r="I523" s="180">
        <f>_xll.qlInterestRateIndexValueDate(Index1M,$H523)</f>
        <v>43020</v>
      </c>
      <c r="J523" s="185">
        <f>IFERROR(_xll.qlIndexFixing(Index1M,$H523,TRUE,_xll.ohTrigger(RecalcTrigger,Trigger1M)),NA())</f>
        <v>-3.35147600389607E-4</v>
      </c>
      <c r="K523" s="44">
        <f>IFERROR(_xll.qlIndexFixing(Index3M,H523,TRUE,_xll.ohTrigger(RecalcTrigger,Trigger3M)),NA())</f>
        <v>8.4107530916791148E-4</v>
      </c>
      <c r="L523" s="44">
        <f>IFERROR(_xll.qlIndexFixing(Index6M,$H523,TRUE,_xll.ohTrigger(RecalcTrigger,Trigger6M)),NA())</f>
        <v>2.2199867540170144E-3</v>
      </c>
      <c r="M523" s="186">
        <f>IFERROR(_xll.qlIndexFixing(Index1Y,$H523,TRUE,_xll.ohTrigger(RecalcTrigger,Trigger1Y)),NA())</f>
        <v>4.3305885733453007E-3</v>
      </c>
      <c r="N523" s="185">
        <f>IFERROR(_xll.qlIndexFixing(ONIndex1M,I523,TRUE,_xll.ohTrigger(RecalcTrigger,Trigger1M)),NA())</f>
        <v>-3.80699685256225E-4</v>
      </c>
      <c r="O523" s="44">
        <f>IFERROR(_xll.qlIndexFixing(ONIndex3M,I523,TRUE,_xll.ohTrigger(RecalcTrigger,Trigger3M)),NA())</f>
        <v>6.2810049177741689E-4</v>
      </c>
      <c r="P523" s="44">
        <f>IFERROR(_xll.qlIndexFixing(ONIndex6M,I523,TRUE,_xll.ohTrigger(RecalcTrigger,Trigger6M)),NA())</f>
        <v>1.6994862573227465E-3</v>
      </c>
      <c r="Q523" s="186">
        <f>IFERROR(_xll.qlIndexFixing(ONIndex1Y,I523,TRUE,_xll.ohTrigger(RecalcTrigger,Trigger1Y)),NA())</f>
        <v>2.9900912289360093E-3</v>
      </c>
    </row>
    <row r="524" spans="2:17" x14ac:dyDescent="0.2">
      <c r="B524" s="39" t="s">
        <v>42</v>
      </c>
      <c r="D524" s="42">
        <f>_xll.qlCalendarAdvance(Calendar,$D523,B524,"f",FALSE)</f>
        <v>43025</v>
      </c>
      <c r="E524" s="180">
        <f>_xll.qlInterestRateIndexValueDate(IndexON,D524)</f>
        <v>43025</v>
      </c>
      <c r="F524" s="196">
        <f>IFERROR(_xll.qlIndexFixing(IndexON,D524,TRUE,_xll.ohTrigger(RecalcTrigger,TriggerON)),NA())</f>
        <v>-9.7590800880453799E-4</v>
      </c>
      <c r="H524" s="42">
        <f>_xll.qlCalendarAdvance(Calendar,$H523,B524,"f",FALSE)</f>
        <v>43025</v>
      </c>
      <c r="I524" s="180">
        <f>_xll.qlInterestRateIndexValueDate(Index1M,$H524)</f>
        <v>43027</v>
      </c>
      <c r="J524" s="185">
        <f>IFERROR(_xll.qlIndexFixing(Index1M,$H524,TRUE,_xll.ohTrigger(RecalcTrigger,Trigger1M)),NA())</f>
        <v>-3.0700596437310823E-4</v>
      </c>
      <c r="K524" s="44">
        <f>IFERROR(_xll.qlIndexFixing(Index3M,H524,TRUE,_xll.ohTrigger(RecalcTrigger,Trigger3M)),NA())</f>
        <v>8.7891709127924827E-4</v>
      </c>
      <c r="L524" s="44">
        <f>IFERROR(_xll.qlIndexFixing(Index6M,$H524,TRUE,_xll.ohTrigger(RecalcTrigger,Trigger6M)),NA())</f>
        <v>2.2638653472176473E-3</v>
      </c>
      <c r="M524" s="186">
        <f>IFERROR(_xll.qlIndexFixing(Index1Y,$H524,TRUE,_xll.ohTrigger(RecalcTrigger,Trigger1Y)),NA())</f>
        <v>4.3845722303688956E-3</v>
      </c>
      <c r="N524" s="185">
        <f>IFERROR(_xll.qlIndexFixing(ONIndex1M,I524,TRUE,_xll.ohTrigger(RecalcTrigger,Trigger1M)),NA())</f>
        <v>-3.5341966365454169E-4</v>
      </c>
      <c r="O524" s="44">
        <f>IFERROR(_xll.qlIndexFixing(ONIndex3M,I524,TRUE,_xll.ohTrigger(RecalcTrigger,Trigger3M)),NA())</f>
        <v>6.6063766649193667E-4</v>
      </c>
      <c r="P524" s="44">
        <f>IFERROR(_xll.qlIndexFixing(ONIndex6M,I524,TRUE,_xll.ohTrigger(RecalcTrigger,Trigger6M)),NA())</f>
        <v>1.73823711024923E-3</v>
      </c>
      <c r="Q524" s="186">
        <f>IFERROR(_xll.qlIndexFixing(ONIndex1Y,I524,TRUE,_xll.ohTrigger(RecalcTrigger,Trigger1Y)),NA())</f>
        <v>3.0375104406132891E-3</v>
      </c>
    </row>
    <row r="525" spans="2:17" x14ac:dyDescent="0.2">
      <c r="B525" s="39" t="s">
        <v>42</v>
      </c>
      <c r="D525" s="42">
        <f>_xll.qlCalendarAdvance(Calendar,$D524,B525,"f",FALSE)</f>
        <v>43032</v>
      </c>
      <c r="E525" s="180">
        <f>_xll.qlInterestRateIndexValueDate(IndexON,D525)</f>
        <v>43032</v>
      </c>
      <c r="F525" s="196">
        <f>IFERROR(_xll.qlIndexFixing(IndexON,D525,TRUE,_xll.ohTrigger(RecalcTrigger,TriggerON)),NA())</f>
        <v>-9.4203102082968115E-4</v>
      </c>
      <c r="H525" s="42">
        <f>_xll.qlCalendarAdvance(Calendar,$H524,B525,"f",FALSE)</f>
        <v>43032</v>
      </c>
      <c r="I525" s="180">
        <f>_xll.qlInterestRateIndexValueDate(Index1M,$H525)</f>
        <v>43034</v>
      </c>
      <c r="J525" s="185">
        <f>IFERROR(_xll.qlIndexFixing(Index1M,$H525,TRUE,_xll.ohTrigger(RecalcTrigger,Trigger1M)),NA())</f>
        <v>-2.783350370608173E-4</v>
      </c>
      <c r="K525" s="44">
        <f>IFERROR(_xll.qlIndexFixing(Index3M,H525,TRUE,_xll.ohTrigger(RecalcTrigger,Trigger3M)),NA())</f>
        <v>9.1754646917222146E-4</v>
      </c>
      <c r="L525" s="44">
        <f>IFERROR(_xll.qlIndexFixing(Index6M,$H525,TRUE,_xll.ohTrigger(RecalcTrigger,Trigger6M)),NA())</f>
        <v>2.3081563487437917E-3</v>
      </c>
      <c r="M525" s="186">
        <f>IFERROR(_xll.qlIndexFixing(Index1Y,$H525,TRUE,_xll.ohTrigger(RecalcTrigger,Trigger1Y)),NA())</f>
        <v>4.438728874501403E-3</v>
      </c>
      <c r="N525" s="185">
        <f>IFERROR(_xll.qlIndexFixing(ONIndex1M,I525,TRUE,_xll.ohTrigger(RecalcTrigger,Trigger1M)),NA())</f>
        <v>-3.2561932910013525E-4</v>
      </c>
      <c r="O525" s="44">
        <f>IFERROR(_xll.qlIndexFixing(ONIndex3M,I525,TRUE,_xll.ohTrigger(RecalcTrigger,Trigger3M)),NA())</f>
        <v>6.940619131423631E-4</v>
      </c>
      <c r="P525" s="44">
        <f>IFERROR(_xll.qlIndexFixing(ONIndex6M,I525,TRUE,_xll.ohTrigger(RecalcTrigger,Trigger6M)),NA())</f>
        <v>1.7773989259595169E-3</v>
      </c>
      <c r="Q525" s="186">
        <f>IFERROR(_xll.qlIndexFixing(ONIndex1Y,I525,TRUE,_xll.ohTrigger(RecalcTrigger,Trigger1Y)),NA())</f>
        <v>3.085356468233158E-3</v>
      </c>
    </row>
    <row r="526" spans="2:17" x14ac:dyDescent="0.2">
      <c r="B526" s="39" t="s">
        <v>42</v>
      </c>
      <c r="D526" s="42">
        <f>_xll.qlCalendarAdvance(Calendar,$D525,B526,"f",FALSE)</f>
        <v>43039</v>
      </c>
      <c r="E526" s="180">
        <f>_xll.qlInterestRateIndexValueDate(IndexON,D526)</f>
        <v>43039</v>
      </c>
      <c r="F526" s="196">
        <f>IFERROR(_xll.qlIndexFixing(IndexON,D526,TRUE,_xll.ohTrigger(RecalcTrigger,TriggerON)),NA())</f>
        <v>-9.0762156538470862E-4</v>
      </c>
      <c r="H526" s="42">
        <f>_xll.qlCalendarAdvance(Calendar,$H525,B526,"f",FALSE)</f>
        <v>43039</v>
      </c>
      <c r="I526" s="180">
        <f>_xll.qlInterestRateIndexValueDate(Index1M,$H526)</f>
        <v>43041</v>
      </c>
      <c r="J526" s="185">
        <f>IFERROR(_xll.qlIndexFixing(Index1M,$H526,TRUE,_xll.ohTrigger(RecalcTrigger,Trigger1M)),NA())</f>
        <v>-2.4912938333662704E-4</v>
      </c>
      <c r="K526" s="44">
        <f>IFERROR(_xll.qlIndexFixing(Index3M,H526,TRUE,_xll.ohTrigger(RecalcTrigger,Trigger3M)),NA())</f>
        <v>9.569299003180763E-4</v>
      </c>
      <c r="L526" s="44">
        <f>IFERROR(_xll.qlIndexFixing(Index6M,$H526,TRUE,_xll.ohTrigger(RecalcTrigger,Trigger6M)),NA())</f>
        <v>2.3495183391716995E-3</v>
      </c>
      <c r="M526" s="186">
        <f>IFERROR(_xll.qlIndexFixing(Index1Y,$H526,TRUE,_xll.ohTrigger(RecalcTrigger,Trigger1Y)),NA())</f>
        <v>4.4930522622432956E-3</v>
      </c>
      <c r="N526" s="185">
        <f>IFERROR(_xll.qlIndexFixing(ONIndex1M,I526,TRUE,_xll.ohTrigger(RecalcTrigger,Trigger1M)),NA())</f>
        <v>-2.9729325029759224E-4</v>
      </c>
      <c r="O526" s="44">
        <f>IFERROR(_xll.qlIndexFixing(ONIndex3M,I526,TRUE,_xll.ohTrigger(RecalcTrigger,Trigger3M)),NA())</f>
        <v>7.2838980111455953E-4</v>
      </c>
      <c r="P526" s="44">
        <f>IFERROR(_xll.qlIndexFixing(ONIndex6M,I526,TRUE,_xll.ohTrigger(RecalcTrigger,Trigger6M)),NA())</f>
        <v>1.8169717044536071E-3</v>
      </c>
      <c r="Q526" s="186">
        <f>IFERROR(_xll.qlIndexFixing(ONIndex1Y,I526,TRUE,_xll.ohTrigger(RecalcTrigger,Trigger1Y)),NA())</f>
        <v>3.1336185882935297E-3</v>
      </c>
    </row>
    <row r="527" spans="2:17" x14ac:dyDescent="0.2">
      <c r="B527" s="39" t="s">
        <v>42</v>
      </c>
      <c r="D527" s="42">
        <f>_xll.qlCalendarAdvance(Calendar,$D526,B527,"f",FALSE)</f>
        <v>43046</v>
      </c>
      <c r="E527" s="180">
        <f>_xll.qlInterestRateIndexValueDate(IndexON,D527)</f>
        <v>43046</v>
      </c>
      <c r="F527" s="196">
        <f>IFERROR(_xll.qlIndexFixing(IndexON,D527,TRUE,_xll.ohTrigger(RecalcTrigger,TriggerON)),NA())</f>
        <v>-8.7268282796149066E-4</v>
      </c>
      <c r="H527" s="42">
        <f>_xll.qlCalendarAdvance(Calendar,$H526,B527,"f",FALSE)</f>
        <v>43046</v>
      </c>
      <c r="I527" s="180">
        <f>_xll.qlInterestRateIndexValueDate(Index1M,$H527)</f>
        <v>43048</v>
      </c>
      <c r="J527" s="185">
        <f>IFERROR(_xll.qlIndexFixing(Index1M,$H527,TRUE,_xll.ohTrigger(RecalcTrigger,Trigger1M)),NA())</f>
        <v>-2.1938356794454217E-4</v>
      </c>
      <c r="K527" s="44">
        <f>IFERROR(_xll.qlIndexFixing(Index3M,H527,TRUE,_xll.ohTrigger(RecalcTrigger,Trigger3M)),NA())</f>
        <v>9.9703236659102242E-4</v>
      </c>
      <c r="L527" s="44">
        <f>IFERROR(_xll.qlIndexFixing(Index6M,$H527,TRUE,_xll.ohTrigger(RecalcTrigger,Trigger6M)),NA())</f>
        <v>2.3946044780691475E-3</v>
      </c>
      <c r="M527" s="186">
        <f>IFERROR(_xll.qlIndexFixing(Index1Y,$H527,TRUE,_xll.ohTrigger(RecalcTrigger,Trigger1Y)),NA())</f>
        <v>4.547536252965746E-3</v>
      </c>
      <c r="N527" s="185">
        <f>IFERROR(_xll.qlIndexFixing(ONIndex1M,I527,TRUE,_xll.ohTrigger(RecalcTrigger,Trigger1M)),NA())</f>
        <v>-2.6843599591153122E-4</v>
      </c>
      <c r="O527" s="44">
        <f>IFERROR(_xll.qlIndexFixing(ONIndex3M,I527,TRUE,_xll.ohTrigger(RecalcTrigger,Trigger3M)),NA())</f>
        <v>7.6363789971445328E-4</v>
      </c>
      <c r="P527" s="44">
        <f>IFERROR(_xll.qlIndexFixing(ONIndex6M,I527,TRUE,_xll.ohTrigger(RecalcTrigger,Trigger6M)),NA())</f>
        <v>1.856955446051245E-3</v>
      </c>
      <c r="Q527" s="186">
        <f>IFERROR(_xll.qlIndexFixing(ONIndex1Y,I527,TRUE,_xll.ohTrigger(RecalcTrigger,Trigger1Y)),NA())</f>
        <v>3.1822860772123818E-3</v>
      </c>
    </row>
    <row r="528" spans="2:17" x14ac:dyDescent="0.2">
      <c r="B528" s="39" t="s">
        <v>42</v>
      </c>
      <c r="D528" s="42">
        <f>_xll.qlCalendarAdvance(Calendar,$D527,B528,"f",FALSE)</f>
        <v>43053</v>
      </c>
      <c r="E528" s="180">
        <f>_xll.qlInterestRateIndexValueDate(IndexON,D528)</f>
        <v>43053</v>
      </c>
      <c r="F528" s="196">
        <f>IFERROR(_xll.qlIndexFixing(IndexON,D528,TRUE,_xll.ohTrigger(RecalcTrigger,TriggerON)),NA())</f>
        <v>-8.3721799441160982E-4</v>
      </c>
      <c r="H528" s="42">
        <f>_xll.qlCalendarAdvance(Calendar,$H527,B528,"f",FALSE)</f>
        <v>43053</v>
      </c>
      <c r="I528" s="180">
        <f>_xll.qlInterestRateIndexValueDate(Index1M,$H528)</f>
        <v>43055</v>
      </c>
      <c r="J528" s="185">
        <f>IFERROR(_xll.qlIndexFixing(Index1M,$H528,TRUE,_xll.ohTrigger(RecalcTrigger,Trigger1M)),NA())</f>
        <v>-1.8909215551241032E-4</v>
      </c>
      <c r="K528" s="44">
        <f>IFERROR(_xll.qlIndexFixing(Index3M,H528,TRUE,_xll.ohTrigger(RecalcTrigger,Trigger3M)),NA())</f>
        <v>1.0378173741370342E-3</v>
      </c>
      <c r="L528" s="44">
        <f>IFERROR(_xll.qlIndexFixing(Index6M,$H528,TRUE,_xll.ohTrigger(RecalcTrigger,Trigger6M)),NA())</f>
        <v>2.4401030984710177E-3</v>
      </c>
      <c r="M528" s="186">
        <f>IFERROR(_xll.qlIndexFixing(Index1Y,$H528,TRUE,_xll.ohTrigger(RecalcTrigger,Trigger1Y)),NA())</f>
        <v>4.6021748089283658E-3</v>
      </c>
      <c r="N528" s="185">
        <f>IFERROR(_xll.qlIndexFixing(ONIndex1M,I528,TRUE,_xll.ohTrigger(RecalcTrigger,Trigger1M)),NA())</f>
        <v>-2.3904213472647484E-4</v>
      </c>
      <c r="O528" s="44">
        <f>IFERROR(_xll.qlIndexFixing(ONIndex3M,I528,TRUE,_xll.ohTrigger(RecalcTrigger,Trigger3M)),NA())</f>
        <v>7.998227781680356E-4</v>
      </c>
      <c r="P528" s="44">
        <f>IFERROR(_xll.qlIndexFixing(ONIndex6M,I528,TRUE,_xll.ohTrigger(RecalcTrigger,Trigger6M)),NA())</f>
        <v>1.8973501506724944E-3</v>
      </c>
      <c r="Q528" s="186">
        <f>IFERROR(_xll.qlIndexFixing(ONIndex1Y,I528,TRUE,_xll.ohTrigger(RecalcTrigger,Trigger1Y)),NA())</f>
        <v>3.2313482113277558E-3</v>
      </c>
    </row>
    <row r="529" spans="2:17" x14ac:dyDescent="0.2">
      <c r="B529" s="39" t="s">
        <v>42</v>
      </c>
      <c r="D529" s="42">
        <f>_xll.qlCalendarAdvance(Calendar,$D528,B529,"f",FALSE)</f>
        <v>43060</v>
      </c>
      <c r="E529" s="180">
        <f>_xll.qlInterestRateIndexValueDate(IndexON,D529)</f>
        <v>43060</v>
      </c>
      <c r="F529" s="196">
        <f>IFERROR(_xll.qlIndexFixing(IndexON,D529,TRUE,_xll.ohTrigger(RecalcTrigger,TriggerON)),NA())</f>
        <v>-8.0123025018696836E-4</v>
      </c>
      <c r="H529" s="42">
        <f>_xll.qlCalendarAdvance(Calendar,$H528,B529,"f",FALSE)</f>
        <v>43060</v>
      </c>
      <c r="I529" s="180">
        <f>_xll.qlInterestRateIndexValueDate(Index1M,$H529)</f>
        <v>43062</v>
      </c>
      <c r="J529" s="185">
        <f>IFERROR(_xll.qlIndexFixing(Index1M,$H529,TRUE,_xll.ohTrigger(RecalcTrigger,Trigger1M)),NA())</f>
        <v>-1.5373574391989753E-4</v>
      </c>
      <c r="K529" s="44">
        <f>IFERROR(_xll.qlIndexFixing(Index3M,H529,TRUE,_xll.ohTrigger(RecalcTrigger,Trigger3M)),NA())</f>
        <v>1.0792469532270117E-3</v>
      </c>
      <c r="L529" s="44">
        <f>IFERROR(_xll.qlIndexFixing(Index6M,$H529,TRUE,_xll.ohTrigger(RecalcTrigger,Trigger6M)),NA())</f>
        <v>2.4860142286040133E-3</v>
      </c>
      <c r="M529" s="186">
        <f>IFERROR(_xll.qlIndexFixing(Index1Y,$H529,TRUE,_xll.ohTrigger(RecalcTrigger,Trigger1Y)),NA())</f>
        <v>4.6569619952993501E-3</v>
      </c>
      <c r="N529" s="185">
        <f>IFERROR(_xll.qlIndexFixing(ONIndex1M,I529,TRUE,_xll.ohTrigger(RecalcTrigger,Trigger1M)),NA())</f>
        <v>-2.0910623536707362E-4</v>
      </c>
      <c r="O529" s="44">
        <f>IFERROR(_xll.qlIndexFixing(ONIndex3M,I529,TRUE,_xll.ohTrigger(RecalcTrigger,Trigger3M)),NA())</f>
        <v>8.3696100610097801E-4</v>
      </c>
      <c r="P529" s="44">
        <f>IFERROR(_xll.qlIndexFixing(ONIndex6M,I529,TRUE,_xll.ohTrigger(RecalcTrigger,Trigger6M)),NA())</f>
        <v>1.9381558187170356E-3</v>
      </c>
      <c r="Q529" s="186">
        <f>IFERROR(_xll.qlIndexFixing(ONIndex1Y,I529,TRUE,_xll.ohTrigger(RecalcTrigger,Trigger1Y)),NA())</f>
        <v>3.2807942671375656E-3</v>
      </c>
    </row>
    <row r="530" spans="2:17" x14ac:dyDescent="0.2">
      <c r="B530" s="39" t="s">
        <v>42</v>
      </c>
      <c r="D530" s="42">
        <f>_xll.qlCalendarAdvance(Calendar,$D529,B530,"f",FALSE)</f>
        <v>43067</v>
      </c>
      <c r="E530" s="180">
        <f>_xll.qlInterestRateIndexValueDate(IndexON,D530)</f>
        <v>43067</v>
      </c>
      <c r="F530" s="196">
        <f>IFERROR(_xll.qlIndexFixing(IndexON,D530,TRUE,_xll.ohTrigger(RecalcTrigger,TriggerON)),NA())</f>
        <v>-7.6472278101924474E-4</v>
      </c>
      <c r="H530" s="42">
        <f>_xll.qlCalendarAdvance(Calendar,$H529,B530,"f",FALSE)</f>
        <v>43067</v>
      </c>
      <c r="I530" s="180">
        <f>_xll.qlInterestRateIndexValueDate(Index1M,$H530)</f>
        <v>43069</v>
      </c>
      <c r="J530" s="185">
        <f>IFERROR(_xll.qlIndexFixing(Index1M,$H530,TRUE,_xll.ohTrigger(RecalcTrigger,Trigger1M)),NA())</f>
        <v>-1.3371357235516599E-4</v>
      </c>
      <c r="K530" s="44">
        <f>IFERROR(_xll.qlIndexFixing(Index3M,H530,TRUE,_xll.ohTrigger(RecalcTrigger,Trigger3M)),NA())</f>
        <v>1.1150774307502331E-3</v>
      </c>
      <c r="L530" s="44">
        <f>IFERROR(_xll.qlIndexFixing(Index6M,$H530,TRUE,_xll.ohTrigger(RecalcTrigger,Trigger6M)),NA())</f>
        <v>2.5357984572729419E-3</v>
      </c>
      <c r="M530" s="186">
        <f>IFERROR(_xll.qlIndexFixing(Index1Y,$H530,TRUE,_xll.ohTrigger(RecalcTrigger,Trigger1Y)),NA())</f>
        <v>4.7118919801738763E-3</v>
      </c>
      <c r="N530" s="185">
        <f>IFERROR(_xll.qlIndexFixing(ONIndex1M,I530,TRUE,_xll.ohTrigger(RecalcTrigger,Trigger1M)),NA())</f>
        <v>-1.7862286649794612E-4</v>
      </c>
      <c r="O530" s="44">
        <f>IFERROR(_xll.qlIndexFixing(ONIndex3M,I530,TRUE,_xll.ohTrigger(RecalcTrigger,Trigger3M)),NA())</f>
        <v>8.7506915281920783E-4</v>
      </c>
      <c r="P530" s="44">
        <f>IFERROR(_xll.qlIndexFixing(ONIndex6M,I530,TRUE,_xll.ohTrigger(RecalcTrigger,Trigger6M)),NA())</f>
        <v>1.9793724501848686E-3</v>
      </c>
      <c r="Q530" s="186">
        <f>IFERROR(_xll.qlIndexFixing(ONIndex1Y,I530,TRUE,_xll.ohTrigger(RecalcTrigger,Trigger1Y)),NA())</f>
        <v>3.3306135211397248E-3</v>
      </c>
    </row>
    <row r="531" spans="2:17" x14ac:dyDescent="0.2">
      <c r="B531" s="39" t="s">
        <v>42</v>
      </c>
      <c r="D531" s="42">
        <f>_xll.qlCalendarAdvance(Calendar,$D530,B531,"f",FALSE)</f>
        <v>43074</v>
      </c>
      <c r="E531" s="180">
        <f>_xll.qlInterestRateIndexValueDate(IndexON,D531)</f>
        <v>43074</v>
      </c>
      <c r="F531" s="196">
        <f>IFERROR(_xll.qlIndexFixing(IndexON,D531,TRUE,_xll.ohTrigger(RecalcTrigger,TriggerON)),NA())</f>
        <v>-7.2769877232037317E-4</v>
      </c>
      <c r="H531" s="42">
        <f>_xll.qlCalendarAdvance(Calendar,$H530,B531,"f",FALSE)</f>
        <v>43074</v>
      </c>
      <c r="I531" s="180">
        <f>_xll.qlInterestRateIndexValueDate(Index1M,$H531)</f>
        <v>43076</v>
      </c>
      <c r="J531" s="185">
        <f>IFERROR(_xll.qlIndexFixing(Index1M,$H531,TRUE,_xll.ohTrigger(RecalcTrigger,Trigger1M)),NA())</f>
        <v>-9.4889980008505681E-5</v>
      </c>
      <c r="K531" s="44">
        <f>IFERROR(_xll.qlIndexFixing(Index3M,H531,TRUE,_xll.ohTrigger(RecalcTrigger,Trigger3M)),NA())</f>
        <v>1.157610591717706E-3</v>
      </c>
      <c r="L531" s="44">
        <f>IFERROR(_xll.qlIndexFixing(Index6M,$H531,TRUE,_xll.ohTrigger(RecalcTrigger,Trigger6M)),NA())</f>
        <v>2.5825644979665481E-3</v>
      </c>
      <c r="M531" s="186">
        <f>IFERROR(_xll.qlIndexFixing(Index1Y,$H531,TRUE,_xll.ohTrigger(RecalcTrigger,Trigger1Y)),NA())</f>
        <v>4.7669590345955672E-3</v>
      </c>
      <c r="N531" s="185">
        <f>IFERROR(_xll.qlIndexFixing(ONIndex1M,I531,TRUE,_xll.ohTrigger(RecalcTrigger,Trigger1M)),NA())</f>
        <v>-1.4758659682367892E-4</v>
      </c>
      <c r="O531" s="44">
        <f>IFERROR(_xll.qlIndexFixing(ONIndex3M,I531,TRUE,_xll.ohTrigger(RecalcTrigger,Trigger3M)),NA())</f>
        <v>9.1416378778852447E-4</v>
      </c>
      <c r="P531" s="44">
        <f>IFERROR(_xll.qlIndexFixing(ONIndex6M,I531,TRUE,_xll.ohTrigger(RecalcTrigger,Trigger6M)),NA())</f>
        <v>2.0210000452358656E-3</v>
      </c>
      <c r="Q531" s="186">
        <f>IFERROR(_xll.qlIndexFixing(ONIndex1Y,I531,TRUE,_xll.ohTrigger(RecalcTrigger,Trigger1Y)),NA())</f>
        <v>3.3807952496722748E-3</v>
      </c>
    </row>
    <row r="532" spans="2:17" x14ac:dyDescent="0.2">
      <c r="B532" s="39" t="s">
        <v>42</v>
      </c>
      <c r="D532" s="42">
        <f>_xll.qlCalendarAdvance(Calendar,$D531,B532,"f",FALSE)</f>
        <v>43081</v>
      </c>
      <c r="E532" s="180">
        <f>_xll.qlInterestRateIndexValueDate(IndexON,D532)</f>
        <v>43081</v>
      </c>
      <c r="F532" s="196">
        <f>IFERROR(_xll.qlIndexFixing(IndexON,D532,TRUE,_xll.ohTrigger(RecalcTrigger,TriggerON)),NA())</f>
        <v>-6.901614099419362E-4</v>
      </c>
      <c r="H532" s="42">
        <f>_xll.qlCalendarAdvance(Calendar,$H531,B532,"f",FALSE)</f>
        <v>43081</v>
      </c>
      <c r="I532" s="180">
        <f>_xll.qlInterestRateIndexValueDate(Index1M,$H532)</f>
        <v>43083</v>
      </c>
      <c r="J532" s="185">
        <f>IFERROR(_xll.qlIndexFixing(Index1M,$H532,TRUE,_xll.ohTrigger(RecalcTrigger,Trigger1M)),NA())</f>
        <v>-6.2361822755763185E-5</v>
      </c>
      <c r="K532" s="44">
        <f>IFERROR(_xll.qlIndexFixing(Index3M,H532,TRUE,_xll.ohTrigger(RecalcTrigger,Trigger3M)),NA())</f>
        <v>1.200667662632604E-3</v>
      </c>
      <c r="L532" s="44">
        <f>IFERROR(_xll.qlIndexFixing(Index6M,$H532,TRUE,_xll.ohTrigger(RecalcTrigger,Trigger6M)),NA())</f>
        <v>2.6297431457949867E-3</v>
      </c>
      <c r="M532" s="186">
        <f>IFERROR(_xll.qlIndexFixing(Index1Y,$H532,TRUE,_xll.ohTrigger(RecalcTrigger,Trigger1Y)),NA())</f>
        <v>4.8221575325761989E-3</v>
      </c>
      <c r="N532" s="185">
        <f>IFERROR(_xll.qlIndexFixing(ONIndex1M,I532,TRUE,_xll.ohTrigger(RecalcTrigger,Trigger1M)),NA())</f>
        <v>-1.1599199496892254E-4</v>
      </c>
      <c r="O532" s="44">
        <f>IFERROR(_xll.qlIndexFixing(ONIndex3M,I532,TRUE,_xll.ohTrigger(RecalcTrigger,Trigger3M)),NA())</f>
        <v>9.5426148023491919E-4</v>
      </c>
      <c r="P532" s="44">
        <f>IFERROR(_xll.qlIndexFixing(ONIndex6M,I532,TRUE,_xll.ohTrigger(RecalcTrigger,Trigger6M)),NA())</f>
        <v>2.0630386039499626E-3</v>
      </c>
      <c r="Q532" s="186">
        <f>IFERROR(_xll.qlIndexFixing(ONIndex1Y,I532,TRUE,_xll.ohTrigger(RecalcTrigger,Trigger1Y)),NA())</f>
        <v>3.4313287291531935E-3</v>
      </c>
    </row>
    <row r="533" spans="2:17" x14ac:dyDescent="0.2">
      <c r="B533" s="39" t="s">
        <v>42</v>
      </c>
      <c r="D533" s="42">
        <f>_xll.qlCalendarAdvance(Calendar,$D532,B533,"f",FALSE)</f>
        <v>43088</v>
      </c>
      <c r="E533" s="180">
        <f>_xll.qlInterestRateIndexValueDate(IndexON,D533)</f>
        <v>43088</v>
      </c>
      <c r="F533" s="196">
        <f>IFERROR(_xll.qlIndexFixing(IndexON,D533,TRUE,_xll.ohTrigger(RecalcTrigger,TriggerON)),NA())</f>
        <v>-6.5211387957564426E-4</v>
      </c>
      <c r="H533" s="42">
        <f>_xll.qlCalendarAdvance(Calendar,$H532,B533,"f",FALSE)</f>
        <v>43088</v>
      </c>
      <c r="I533" s="180">
        <f>_xll.qlInterestRateIndexValueDate(Index1M,$H533)</f>
        <v>43090</v>
      </c>
      <c r="J533" s="185">
        <f>IFERROR(_xll.qlIndexFixing(Index1M,$H533,TRUE,_xll.ohTrigger(RecalcTrigger,Trigger1M)),NA())</f>
        <v>-2.9260889421456326E-5</v>
      </c>
      <c r="K533" s="44">
        <f>IFERROR(_xll.qlIndexFixing(Index3M,H533,TRUE,_xll.ohTrigger(RecalcTrigger,Trigger3M)),NA())</f>
        <v>1.24420387737878E-3</v>
      </c>
      <c r="L533" s="44">
        <f>IFERROR(_xll.qlIndexFixing(Index6M,$H533,TRUE,_xll.ohTrigger(RecalcTrigger,Trigger6M)),NA())</f>
        <v>2.6773344301914167E-3</v>
      </c>
      <c r="M533" s="186">
        <f>IFERROR(_xll.qlIndexFixing(Index1Y,$H533,TRUE,_xll.ohTrigger(RecalcTrigger,Trigger1Y)),NA())</f>
        <v>4.8774819511171663E-3</v>
      </c>
      <c r="N533" s="185">
        <f>IFERROR(_xll.qlIndexFixing(ONIndex1M,I533,TRUE,_xll.ohTrigger(RecalcTrigger,Trigger1M)),NA())</f>
        <v>-7.454121667915814E-5</v>
      </c>
      <c r="O533" s="44">
        <f>IFERROR(_xll.qlIndexFixing(ONIndex3M,I533,TRUE,_xll.ohTrigger(RecalcTrigger,Trigger3M)),NA())</f>
        <v>1.0069868142537075E-3</v>
      </c>
      <c r="P533" s="44">
        <f>IFERROR(_xll.qlIndexFixing(ONIndex6M,I533,TRUE,_xll.ohTrigger(RecalcTrigger,Trigger6M)),NA())</f>
        <v>2.1176920448429115E-3</v>
      </c>
      <c r="Q533" s="186">
        <f>IFERROR(_xll.qlIndexFixing(ONIndex1Y,I533,TRUE,_xll.ohTrigger(RecalcTrigger,Trigger1Y)),NA())</f>
        <v>3.4967999464008415E-3</v>
      </c>
    </row>
    <row r="534" spans="2:17" x14ac:dyDescent="0.2">
      <c r="B534" s="39" t="s">
        <v>42</v>
      </c>
      <c r="D534" s="42">
        <f>_xll.qlCalendarAdvance(Calendar,$D533,B534,"f",FALSE)</f>
        <v>43096</v>
      </c>
      <c r="E534" s="180">
        <f>_xll.qlInterestRateIndexValueDate(IndexON,D534)</f>
        <v>43096</v>
      </c>
      <c r="F534" s="196">
        <f>IFERROR(_xll.qlIndexFixing(IndexON,D534,TRUE,_xll.ohTrigger(RecalcTrigger,TriggerON)),NA())</f>
        <v>-6.080103784045221E-4</v>
      </c>
      <c r="H534" s="42">
        <f>_xll.qlCalendarAdvance(Calendar,$H533,B534,"f",FALSE)</f>
        <v>43096</v>
      </c>
      <c r="I534" s="180">
        <f>_xll.qlInterestRateIndexValueDate(Index1M,$H534)</f>
        <v>43098</v>
      </c>
      <c r="J534" s="185">
        <f>IFERROR(_xll.qlIndexFixing(Index1M,$H534,TRUE,_xll.ohTrigger(RecalcTrigger,Trigger1M)),NA())</f>
        <v>1.1743283044167315E-5</v>
      </c>
      <c r="K534" s="44">
        <f>IFERROR(_xll.qlIndexFixing(Index3M,H534,TRUE,_xll.ohTrigger(RecalcTrigger,Trigger3M)),NA())</f>
        <v>1.2945024999186927E-3</v>
      </c>
      <c r="L534" s="44">
        <f>IFERROR(_xll.qlIndexFixing(Index6M,$H534,TRUE,_xll.ohTrigger(RecalcTrigger,Trigger6M)),NA())</f>
        <v>2.7322297768663647E-3</v>
      </c>
      <c r="M534" s="186">
        <f>IFERROR(_xll.qlIndexFixing(Index1Y,$H534,TRUE,_xll.ohTrigger(RecalcTrigger,Trigger1Y)),NA())</f>
        <v>4.9489645570426049E-3</v>
      </c>
      <c r="N534" s="185">
        <f>IFERROR(_xll.qlIndexFixing(ONIndex1M,I534,TRUE,_xll.ohTrigger(RecalcTrigger,Trigger1M)),NA())</f>
        <v>-4.1650031743500904E-5</v>
      </c>
      <c r="O534" s="44">
        <f>IFERROR(_xll.qlIndexFixing(ONIndex3M,I534,TRUE,_xll.ohTrigger(RecalcTrigger,Trigger3M)),NA())</f>
        <v>1.0485251299208187E-3</v>
      </c>
      <c r="P534" s="44">
        <f>IFERROR(_xll.qlIndexFixing(ONIndex6M,I534,TRUE,_xll.ohTrigger(RecalcTrigger,Trigger6M)),NA())</f>
        <v>2.1606699498377679E-3</v>
      </c>
      <c r="Q534" s="186">
        <f>IFERROR(_xll.qlIndexFixing(ONIndex1Y,I534,TRUE,_xll.ohTrigger(RecalcTrigger,Trigger1Y)),NA())</f>
        <v>3.5480971599177735E-3</v>
      </c>
    </row>
    <row r="535" spans="2:17" x14ac:dyDescent="0.2">
      <c r="B535" s="39" t="s">
        <v>42</v>
      </c>
      <c r="D535" s="42">
        <f>_xll.qlCalendarAdvance(Calendar,$D534,B535,"f",FALSE)</f>
        <v>43103</v>
      </c>
      <c r="E535" s="180">
        <f>_xll.qlInterestRateIndexValueDate(IndexON,D535)</f>
        <v>43103</v>
      </c>
      <c r="F535" s="196">
        <f>IFERROR(_xll.qlIndexFixing(IndexON,D535,TRUE,_xll.ohTrigger(RecalcTrigger,TriggerON)),NA())</f>
        <v>-5.6888035754099064E-4</v>
      </c>
      <c r="H535" s="42">
        <f>_xll.qlCalendarAdvance(Calendar,$H534,B535,"f",FALSE)</f>
        <v>43103</v>
      </c>
      <c r="I535" s="180">
        <f>_xll.qlInterestRateIndexValueDate(Index1M,$H535)</f>
        <v>43105</v>
      </c>
      <c r="J535" s="185">
        <f>IFERROR(_xll.qlIndexFixing(Index1M,$H535,TRUE,_xll.ohTrigger(RecalcTrigger,Trigger1M)),NA())</f>
        <v>4.1119294647938519E-5</v>
      </c>
      <c r="K535" s="44">
        <f>IFERROR(_xll.qlIndexFixing(Index3M,H535,TRUE,_xll.ohTrigger(RecalcTrigger,Trigger3M)),NA())</f>
        <v>1.338981149866747E-3</v>
      </c>
      <c r="L535" s="44">
        <f>IFERROR(_xll.qlIndexFixing(Index6M,$H535,TRUE,_xll.ohTrigger(RecalcTrigger,Trigger6M)),NA())</f>
        <v>2.7770914163964366E-3</v>
      </c>
      <c r="M535" s="186">
        <f>IFERROR(_xll.qlIndexFixing(Index1Y,$H535,TRUE,_xll.ohTrigger(RecalcTrigger,Trigger1Y)),NA())</f>
        <v>5.0045520599861486E-3</v>
      </c>
      <c r="N535" s="185">
        <f>IFERROR(_xll.qlIndexFixing(ONIndex1M,I535,TRUE,_xll.ohTrigger(RecalcTrigger,Trigger1M)),NA())</f>
        <v>-1.2999202754215844E-5</v>
      </c>
      <c r="O535" s="44">
        <f>IFERROR(_xll.qlIndexFixing(ONIndex3M,I535,TRUE,_xll.ohTrigger(RecalcTrigger,Trigger3M)),NA())</f>
        <v>1.0844886920491348E-3</v>
      </c>
      <c r="P535" s="44">
        <f>IFERROR(_xll.qlIndexFixing(ONIndex6M,I535,TRUE,_xll.ohTrigger(RecalcTrigger,Trigger6M)),NA())</f>
        <v>2.1978352479568031E-3</v>
      </c>
      <c r="Q535" s="186">
        <f>IFERROR(_xll.qlIndexFixing(ONIndex1Y,I535,TRUE,_xll.ohTrigger(RecalcTrigger,Trigger1Y)),NA())</f>
        <v>3.5923185276853786E-3</v>
      </c>
    </row>
    <row r="536" spans="2:17" x14ac:dyDescent="0.2">
      <c r="B536" s="39" t="s">
        <v>42</v>
      </c>
      <c r="D536" s="42">
        <f>_xll.qlCalendarAdvance(Calendar,$D535,B536,"f",FALSE)</f>
        <v>43110</v>
      </c>
      <c r="E536" s="180">
        <f>_xll.qlInterestRateIndexValueDate(IndexON,D536)</f>
        <v>43110</v>
      </c>
      <c r="F536" s="196">
        <f>IFERROR(_xll.qlIndexFixing(IndexON,D536,TRUE,_xll.ohTrigger(RecalcTrigger,TriggerON)),NA())</f>
        <v>-5.2925018060090423E-4</v>
      </c>
      <c r="H536" s="42">
        <f>_xll.qlCalendarAdvance(Calendar,$H535,B536,"f",FALSE)</f>
        <v>43110</v>
      </c>
      <c r="I536" s="180">
        <f>_xll.qlInterestRateIndexValueDate(Index1M,$H536)</f>
        <v>43112</v>
      </c>
      <c r="J536" s="185">
        <f>IFERROR(_xll.qlIndexFixing(Index1M,$H536,TRUE,_xll.ohTrigger(RecalcTrigger,Trigger1M)),NA())</f>
        <v>7.6013163165146493E-5</v>
      </c>
      <c r="K536" s="44">
        <f>IFERROR(_xll.qlIndexFixing(Index3M,H536,TRUE,_xll.ohTrigger(RecalcTrigger,Trigger3M)),NA())</f>
        <v>1.3838930708889308E-3</v>
      </c>
      <c r="L536" s="44">
        <f>IFERROR(_xll.qlIndexFixing(Index6M,$H536,TRUE,_xll.ohTrigger(RecalcTrigger,Trigger6M)),NA())</f>
        <v>2.8259498882066687E-3</v>
      </c>
      <c r="M536" s="186">
        <f>IFERROR(_xll.qlIndexFixing(Index1Y,$H536,TRUE,_xll.ohTrigger(RecalcTrigger,Trigger1Y)),NA())</f>
        <v>5.0602484889710657E-3</v>
      </c>
      <c r="N536" s="185">
        <f>IFERROR(_xll.qlIndexFixing(ONIndex1M,I536,TRUE,_xll.ohTrigger(RecalcTrigger,Trigger1M)),NA())</f>
        <v>2.0966349936202278E-5</v>
      </c>
      <c r="O536" s="44">
        <f>IFERROR(_xll.qlIndexFixing(ONIndex3M,I536,TRUE,_xll.ohTrigger(RecalcTrigger,Trigger3M)),NA())</f>
        <v>1.1268628720539908E-3</v>
      </c>
      <c r="P536" s="44">
        <f>IFERROR(_xll.qlIndexFixing(ONIndex6M,I536,TRUE,_xll.ohTrigger(RecalcTrigger,Trigger6M)),NA())</f>
        <v>2.2415763721994608E-3</v>
      </c>
      <c r="Q536" s="186">
        <f>IFERROR(_xll.qlIndexFixing(ONIndex1Y,I536,TRUE,_xll.ohTrigger(RecalcTrigger,Trigger1Y)),NA())</f>
        <v>3.6441950220655883E-3</v>
      </c>
    </row>
    <row r="537" spans="2:17" x14ac:dyDescent="0.2">
      <c r="B537" s="39" t="s">
        <v>42</v>
      </c>
      <c r="D537" s="42">
        <f>_xll.qlCalendarAdvance(Calendar,$D536,B537,"f",FALSE)</f>
        <v>43117</v>
      </c>
      <c r="E537" s="180">
        <f>_xll.qlInterestRateIndexValueDate(IndexON,D537)</f>
        <v>43117</v>
      </c>
      <c r="F537" s="196">
        <f>IFERROR(_xll.qlIndexFixing(IndexON,D537,TRUE,_xll.ohTrigger(RecalcTrigger,TriggerON)),NA())</f>
        <v>-4.8912303299619708E-4</v>
      </c>
      <c r="H537" s="42">
        <f>_xll.qlCalendarAdvance(Calendar,$H536,B537,"f",FALSE)</f>
        <v>43117</v>
      </c>
      <c r="I537" s="180">
        <f>_xll.qlInterestRateIndexValueDate(Index1M,$H537)</f>
        <v>43119</v>
      </c>
      <c r="J537" s="185">
        <f>IFERROR(_xll.qlIndexFixing(Index1M,$H537,TRUE,_xll.ohTrigger(RecalcTrigger,Trigger1M)),NA())</f>
        <v>1.1150193846425564E-4</v>
      </c>
      <c r="K537" s="44">
        <f>IFERROR(_xll.qlIndexFixing(Index3M,H537,TRUE,_xll.ohTrigger(RecalcTrigger,Trigger3M)),NA())</f>
        <v>1.4292354689180442E-3</v>
      </c>
      <c r="L537" s="44">
        <f>IFERROR(_xll.qlIndexFixing(Index6M,$H537,TRUE,_xll.ohTrigger(RecalcTrigger,Trigger6M)),NA())</f>
        <v>2.8752211091366453E-3</v>
      </c>
      <c r="M537" s="186">
        <f>IFERROR(_xll.qlIndexFixing(Index1Y,$H537,TRUE,_xll.ohTrigger(RecalcTrigger,Trigger1Y)),NA())</f>
        <v>5.1160487465126353E-3</v>
      </c>
      <c r="N537" s="185">
        <f>IFERROR(_xll.qlIndexFixing(ONIndex1M,I537,TRUE,_xll.ohTrigger(RecalcTrigger,Trigger1M)),NA())</f>
        <v>5.5518167503265659E-5</v>
      </c>
      <c r="O537" s="44">
        <f>IFERROR(_xll.qlIndexFixing(ONIndex3M,I537,TRUE,_xll.ohTrigger(RecalcTrigger,Trigger3M)),NA())</f>
        <v>1.1696831218799275E-3</v>
      </c>
      <c r="P537" s="44">
        <f>IFERROR(_xll.qlIndexFixing(ONIndex6M,I537,TRUE,_xll.ohTrigger(RecalcTrigger,Trigger6M)),NA())</f>
        <v>2.2857284610644513E-3</v>
      </c>
      <c r="Q537" s="186">
        <f>IFERROR(_xll.qlIndexFixing(ONIndex1Y,I537,TRUE,_xll.ohTrigger(RecalcTrigger,Trigger1Y)),NA())</f>
        <v>3.6963681174295715E-3</v>
      </c>
    </row>
    <row r="538" spans="2:17" x14ac:dyDescent="0.2">
      <c r="B538" s="39" t="s">
        <v>42</v>
      </c>
      <c r="D538" s="42">
        <f>_xll.qlCalendarAdvance(Calendar,$D537,B538,"f",FALSE)</f>
        <v>43124</v>
      </c>
      <c r="E538" s="180">
        <f>_xll.qlInterestRateIndexValueDate(IndexON,D538)</f>
        <v>43124</v>
      </c>
      <c r="F538" s="196">
        <f>IFERROR(_xll.qlIndexFixing(IndexON,D538,TRUE,_xll.ohTrigger(RecalcTrigger,TriggerON)),NA())</f>
        <v>-4.4850210021873949E-4</v>
      </c>
      <c r="H538" s="42">
        <f>_xll.qlCalendarAdvance(Calendar,$H537,B538,"f",FALSE)</f>
        <v>43124</v>
      </c>
      <c r="I538" s="180">
        <f>_xll.qlInterestRateIndexValueDate(Index1M,$H538)</f>
        <v>43126</v>
      </c>
      <c r="J538" s="185">
        <f>IFERROR(_xll.qlIndexFixing(Index1M,$H538,TRUE,_xll.ohTrigger(RecalcTrigger,Trigger1M)),NA())</f>
        <v>1.475910572621491E-4</v>
      </c>
      <c r="K538" s="44">
        <f>IFERROR(_xll.qlIndexFixing(Index3M,H538,TRUE,_xll.ohTrigger(RecalcTrigger,Trigger3M)),NA())</f>
        <v>1.4750055499002102E-3</v>
      </c>
      <c r="L538" s="44">
        <f>IFERROR(_xll.qlIndexFixing(Index6M,$H538,TRUE,_xll.ohTrigger(RecalcTrigger,Trigger6M)),NA())</f>
        <v>2.9249051097594795E-3</v>
      </c>
      <c r="M538" s="186">
        <f>IFERROR(_xll.qlIndexFixing(Index1Y,$H538,TRUE,_xll.ohTrigger(RecalcTrigger,Trigger1Y)),NA())</f>
        <v>5.1719478376627505E-3</v>
      </c>
      <c r="N538" s="185">
        <f>IFERROR(_xll.qlIndexFixing(ONIndex1M,I538,TRUE,_xll.ohTrigger(RecalcTrigger,Trigger1M)),NA())</f>
        <v>9.0661681122483628E-5</v>
      </c>
      <c r="O538" s="44">
        <f>IFERROR(_xll.qlIndexFixing(ONIndex3M,I538,TRUE,_xll.ohTrigger(RecalcTrigger,Trigger3M)),NA())</f>
        <v>1.2129466342525319E-3</v>
      </c>
      <c r="P538" s="44">
        <f>IFERROR(_xll.qlIndexFixing(ONIndex6M,I538,TRUE,_xll.ohTrigger(RecalcTrigger,Trigger6M)),NA())</f>
        <v>2.3302915143919023E-3</v>
      </c>
      <c r="Q538" s="186">
        <f>IFERROR(_xll.qlIndexFixing(ONIndex1Y,I538,TRUE,_xll.ohTrigger(RecalcTrigger,Trigger1Y)),NA())</f>
        <v>3.7488270901153697E-3</v>
      </c>
    </row>
    <row r="539" spans="2:17" x14ac:dyDescent="0.2">
      <c r="B539" s="39" t="s">
        <v>42</v>
      </c>
      <c r="D539" s="42">
        <f>_xll.qlCalendarAdvance(Calendar,$D538,B539,"f",FALSE)</f>
        <v>43131</v>
      </c>
      <c r="E539" s="180">
        <f>_xll.qlInterestRateIndexValueDate(IndexON,D539)</f>
        <v>43131</v>
      </c>
      <c r="F539" s="196">
        <f>IFERROR(_xll.qlIndexFixing(IndexON,D539,TRUE,_xll.ohTrigger(RecalcTrigger,TriggerON)),NA())</f>
        <v>-4.0739056812011398E-4</v>
      </c>
      <c r="H539" s="42">
        <f>_xll.qlCalendarAdvance(Calendar,$H538,B539,"f",FALSE)</f>
        <v>43131</v>
      </c>
      <c r="I539" s="180">
        <f>_xll.qlInterestRateIndexValueDate(Index1M,$H539)</f>
        <v>43133</v>
      </c>
      <c r="J539" s="185">
        <f>IFERROR(_xll.qlIndexFixing(Index1M,$H539,TRUE,_xll.ohTrigger(RecalcTrigger,Trigger1M)),NA())</f>
        <v>1.7627956353770204E-4</v>
      </c>
      <c r="K539" s="44">
        <f>IFERROR(_xll.qlIndexFixing(Index3M,H539,TRUE,_xll.ohTrigger(RecalcTrigger,Trigger3M)),NA())</f>
        <v>1.5178194526554126E-3</v>
      </c>
      <c r="L539" s="44">
        <f>IFERROR(_xll.qlIndexFixing(Index6M,$H539,TRUE,_xll.ohTrigger(RecalcTrigger,Trigger6M)),NA())</f>
        <v>2.9750019209017829E-3</v>
      </c>
      <c r="M539" s="186">
        <f>IFERROR(_xll.qlIndexFixing(Index1Y,$H539,TRUE,_xll.ohTrigger(RecalcTrigger,Trigger1Y)),NA())</f>
        <v>5.2279408700336618E-3</v>
      </c>
      <c r="N539" s="185">
        <f>IFERROR(_xll.qlIndexFixing(ONIndex1M,I539,TRUE,_xll.ohTrigger(RecalcTrigger,Trigger1M)),NA())</f>
        <v>1.2640232236904581E-4</v>
      </c>
      <c r="O539" s="44">
        <f>IFERROR(_xll.qlIndexFixing(ONIndex3M,I539,TRUE,_xll.ohTrigger(RecalcTrigger,Trigger3M)),NA())</f>
        <v>1.256650601737519E-3</v>
      </c>
      <c r="P539" s="44">
        <f>IFERROR(_xll.qlIndexFixing(ONIndex6M,I539,TRUE,_xll.ohTrigger(RecalcTrigger,Trigger6M)),NA())</f>
        <v>2.3752655325814942E-3</v>
      </c>
      <c r="Q539" s="186">
        <f>IFERROR(_xll.qlIndexFixing(ONIndex1Y,I539,TRUE,_xll.ohTrigger(RecalcTrigger,Trigger1Y)),NA())</f>
        <v>3.8015612167008328E-3</v>
      </c>
    </row>
    <row r="540" spans="2:17" x14ac:dyDescent="0.2">
      <c r="B540" s="39" t="s">
        <v>42</v>
      </c>
      <c r="D540" s="42">
        <f>_xll.qlCalendarAdvance(Calendar,$D539,B540,"f",FALSE)</f>
        <v>43138</v>
      </c>
      <c r="E540" s="180">
        <f>_xll.qlInterestRateIndexValueDate(IndexON,D540)</f>
        <v>43138</v>
      </c>
      <c r="F540" s="196">
        <f>IFERROR(_xll.qlIndexFixing(IndexON,D540,TRUE,_xll.ohTrigger(RecalcTrigger,TriggerON)),NA())</f>
        <v>-3.6579162247196706E-4</v>
      </c>
      <c r="H540" s="42">
        <f>_xll.qlCalendarAdvance(Calendar,$H539,B540,"f",FALSE)</f>
        <v>43138</v>
      </c>
      <c r="I540" s="180">
        <f>_xll.qlInterestRateIndexValueDate(Index1M,$H540)</f>
        <v>43140</v>
      </c>
      <c r="J540" s="185">
        <f>IFERROR(_xll.qlIndexFixing(Index1M,$H540,TRUE,_xll.ohTrigger(RecalcTrigger,Trigger1M)),NA())</f>
        <v>2.1345336911147785E-4</v>
      </c>
      <c r="K540" s="44">
        <f>IFERROR(_xll.qlIndexFixing(Index3M,H540,TRUE,_xll.ohTrigger(RecalcTrigger,Trigger3M)),NA())</f>
        <v>1.5644066878171465E-3</v>
      </c>
      <c r="L540" s="44">
        <f>IFERROR(_xll.qlIndexFixing(Index6M,$H540,TRUE,_xll.ohTrigger(RecalcTrigger,Trigger6M)),NA())</f>
        <v>3.0255115736489663E-3</v>
      </c>
      <c r="M540" s="186">
        <f>IFERROR(_xll.qlIndexFixing(Index1Y,$H540,TRUE,_xll.ohTrigger(RecalcTrigger,Trigger1Y)),NA())</f>
        <v>5.2840230538221565E-3</v>
      </c>
      <c r="N540" s="185">
        <f>IFERROR(_xll.qlIndexFixing(ONIndex1M,I540,TRUE,_xll.ohTrigger(RecalcTrigger,Trigger1M)),NA())</f>
        <v>1.6274552249839758E-4</v>
      </c>
      <c r="O540" s="44">
        <f>IFERROR(_xll.qlIndexFixing(ONIndex3M,I540,TRUE,_xll.ohTrigger(RecalcTrigger,Trigger3M)),NA())</f>
        <v>1.3007922166607955E-3</v>
      </c>
      <c r="P540" s="44">
        <f>IFERROR(_xll.qlIndexFixing(ONIndex6M,I540,TRUE,_xll.ohTrigger(RecalcTrigger,Trigger6M)),NA())</f>
        <v>2.420650515713163E-3</v>
      </c>
      <c r="Q540" s="186">
        <f>IFERROR(_xll.qlIndexFixing(ONIndex1Y,I540,TRUE,_xll.ohTrigger(RecalcTrigger,Trigger1Y)),NA())</f>
        <v>3.8545597733641301E-3</v>
      </c>
    </row>
    <row r="541" spans="2:17" x14ac:dyDescent="0.2">
      <c r="B541" s="39" t="s">
        <v>42</v>
      </c>
      <c r="D541" s="42">
        <f>_xll.qlCalendarAdvance(Calendar,$D540,B541,"f",FALSE)</f>
        <v>43145</v>
      </c>
      <c r="E541" s="180">
        <f>_xll.qlInterestRateIndexValueDate(IndexON,D541)</f>
        <v>43145</v>
      </c>
      <c r="F541" s="196">
        <f>IFERROR(_xll.qlIndexFixing(IndexON,D541,TRUE,_xll.ohTrigger(RecalcTrigger,TriggerON)),NA())</f>
        <v>-3.2370844840645674E-4</v>
      </c>
      <c r="H541" s="42">
        <f>_xll.qlCalendarAdvance(Calendar,$H540,B541,"f",FALSE)</f>
        <v>43145</v>
      </c>
      <c r="I541" s="180">
        <f>_xll.qlInterestRateIndexValueDate(Index1M,$H541)</f>
        <v>43147</v>
      </c>
      <c r="J541" s="185">
        <f>IFERROR(_xll.qlIndexFixing(Index1M,$H541,TRUE,_xll.ohTrigger(RecalcTrigger,Trigger1M)),NA())</f>
        <v>2.512426513577383E-4</v>
      </c>
      <c r="K541" s="44">
        <f>IFERROR(_xll.qlIndexFixing(Index3M,H541,TRUE,_xll.ohTrigger(RecalcTrigger,Trigger3M)),NA())</f>
        <v>1.611413415484332E-3</v>
      </c>
      <c r="L541" s="44">
        <f>IFERROR(_xll.qlIndexFixing(Index6M,$H541,TRUE,_xll.ohTrigger(RecalcTrigger,Trigger6M)),NA())</f>
        <v>3.0764340993421472E-3</v>
      </c>
      <c r="M541" s="186">
        <f>IFERROR(_xll.qlIndexFixing(Index1Y,$H541,TRUE,_xll.ohTrigger(RecalcTrigger,Trigger1Y)),NA())</f>
        <v>5.3401897018352578E-3</v>
      </c>
      <c r="N541" s="185">
        <f>IFERROR(_xll.qlIndexFixing(ONIndex1M,I541,TRUE,_xll.ohTrigger(RecalcTrigger,Trigger1M)),NA())</f>
        <v>1.9969671292585645E-4</v>
      </c>
      <c r="O541" s="44">
        <f>IFERROR(_xll.qlIndexFixing(ONIndex3M,I541,TRUE,_xll.ohTrigger(RecalcTrigger,Trigger3M)),NA())</f>
        <v>1.3453686715081403E-3</v>
      </c>
      <c r="P541" s="44">
        <f>IFERROR(_xll.qlIndexFixing(ONIndex6M,I541,TRUE,_xll.ohTrigger(RecalcTrigger,Trigger6M)),NA())</f>
        <v>2.4664464638668449E-3</v>
      </c>
      <c r="Q541" s="186">
        <f>IFERROR(_xll.qlIndexFixing(ONIndex1Y,I541,TRUE,_xll.ohTrigger(RecalcTrigger,Trigger1Y)),NA())</f>
        <v>3.9078120366031754E-3</v>
      </c>
    </row>
    <row r="542" spans="2:17" x14ac:dyDescent="0.2">
      <c r="B542" s="39" t="s">
        <v>42</v>
      </c>
      <c r="D542" s="42">
        <f>_xll.qlCalendarAdvance(Calendar,$D541,B542,"f",FALSE)</f>
        <v>43152</v>
      </c>
      <c r="E542" s="180">
        <f>_xll.qlInterestRateIndexValueDate(IndexON,D542)</f>
        <v>43152</v>
      </c>
      <c r="F542" s="196">
        <f>IFERROR(_xll.qlIndexFixing(IndexON,D542,TRUE,_xll.ohTrigger(RecalcTrigger,TriggerON)),NA())</f>
        <v>-2.8114423193503768E-4</v>
      </c>
      <c r="H542" s="42">
        <f>_xll.qlCalendarAdvance(Calendar,$H541,B542,"f",FALSE)</f>
        <v>43152</v>
      </c>
      <c r="I542" s="180">
        <f>_xll.qlInterestRateIndexValueDate(Index1M,$H542)</f>
        <v>43154</v>
      </c>
      <c r="J542" s="185">
        <f>IFERROR(_xll.qlIndexFixing(Index1M,$H542,TRUE,_xll.ohTrigger(RecalcTrigger,Trigger1M)),NA())</f>
        <v>2.8965284701325852E-4</v>
      </c>
      <c r="K542" s="44">
        <f>IFERROR(_xll.qlIndexFixing(Index3M,H542,TRUE,_xll.ohTrigger(RecalcTrigger,Trigger3M)),NA())</f>
        <v>1.6588368414696155E-3</v>
      </c>
      <c r="L542" s="44">
        <f>IFERROR(_xll.qlIndexFixing(Index6M,$H542,TRUE,_xll.ohTrigger(RecalcTrigger,Trigger6M)),NA())</f>
        <v>3.1277695295794756E-3</v>
      </c>
      <c r="M542" s="186">
        <f>IFERROR(_xll.qlIndexFixing(Index1Y,$H542,TRUE,_xll.ohTrigger(RecalcTrigger,Trigger1Y)),NA())</f>
        <v>5.3964362295157078E-3</v>
      </c>
      <c r="N542" s="185">
        <f>IFERROR(_xll.qlIndexFixing(ONIndex1M,I542,TRUE,_xll.ohTrigger(RecalcTrigger,Trigger1M)),NA())</f>
        <v>2.3726132498680386E-4</v>
      </c>
      <c r="O542" s="44">
        <f>IFERROR(_xll.qlIndexFixing(ONIndex3M,I542,TRUE,_xll.ohTrigger(RecalcTrigger,Trigger3M)),NA())</f>
        <v>1.3903771591650127E-3</v>
      </c>
      <c r="P542" s="44">
        <f>IFERROR(_xll.qlIndexFixing(ONIndex6M,I542,TRUE,_xll.ohTrigger(RecalcTrigger,Trigger6M)),NA())</f>
        <v>2.5126533773622839E-3</v>
      </c>
      <c r="Q542" s="186">
        <f>IFERROR(_xll.qlIndexFixing(ONIndex1Y,I542,TRUE,_xll.ohTrigger(RecalcTrigger,Trigger1Y)),NA())</f>
        <v>3.9613072825961382E-3</v>
      </c>
    </row>
    <row r="543" spans="2:17" x14ac:dyDescent="0.2">
      <c r="B543" s="39" t="s">
        <v>42</v>
      </c>
      <c r="D543" s="42">
        <f>_xll.qlCalendarAdvance(Calendar,$D542,B543,"f",FALSE)</f>
        <v>43159</v>
      </c>
      <c r="E543" s="180">
        <f>_xll.qlInterestRateIndexValueDate(IndexON,D543)</f>
        <v>43159</v>
      </c>
      <c r="F543" s="196">
        <f>IFERROR(_xll.qlIndexFixing(IndexON,D543,TRUE,_xll.ohTrigger(RecalcTrigger,TriggerON)),NA())</f>
        <v>-2.3810215842967608E-4</v>
      </c>
      <c r="H543" s="42">
        <f>_xll.qlCalendarAdvance(Calendar,$H542,B543,"f",FALSE)</f>
        <v>43159</v>
      </c>
      <c r="I543" s="180">
        <f>_xll.qlInterestRateIndexValueDate(Index1M,$H543)</f>
        <v>43161</v>
      </c>
      <c r="J543" s="185">
        <f>IFERROR(_xll.qlIndexFixing(Index1M,$H543,TRUE,_xll.ohTrigger(RecalcTrigger,Trigger1M)),NA())</f>
        <v>3.4008836758747663E-4</v>
      </c>
      <c r="K543" s="44">
        <f>IFERROR(_xll.qlIndexFixing(Index3M,H543,TRUE,_xll.ohTrigger(RecalcTrigger,Trigger3M)),NA())</f>
        <v>1.7241979960274383E-3</v>
      </c>
      <c r="L543" s="44">
        <f>IFERROR(_xll.qlIndexFixing(Index6M,$H543,TRUE,_xll.ohTrigger(RecalcTrigger,Trigger6M)),NA())</f>
        <v>3.1949480922013212E-3</v>
      </c>
      <c r="M543" s="186">
        <f>IFERROR(_xll.qlIndexFixing(Index1Y,$H543,TRUE,_xll.ohTrigger(RecalcTrigger,Trigger1Y)),NA())</f>
        <v>5.4527581549668009E-3</v>
      </c>
      <c r="N543" s="185">
        <f>IFERROR(_xll.qlIndexFixing(ONIndex1M,I543,TRUE,_xll.ohTrigger(RecalcTrigger,Trigger1M)),NA())</f>
        <v>2.7544479009655731E-4</v>
      </c>
      <c r="O543" s="44">
        <f>IFERROR(_xll.qlIndexFixing(ONIndex3M,I543,TRUE,_xll.ohTrigger(RecalcTrigger,Trigger3M)),NA())</f>
        <v>1.4358148716375752E-3</v>
      </c>
      <c r="P543" s="44">
        <f>IFERROR(_xll.qlIndexFixing(ONIndex6M,I543,TRUE,_xll.ohTrigger(RecalcTrigger,Trigger6M)),NA())</f>
        <v>2.5592712561994801E-3</v>
      </c>
      <c r="Q543" s="186">
        <f>IFERROR(_xll.qlIndexFixing(ONIndex1Y,I543,TRUE,_xll.ohTrigger(RecalcTrigger,Trigger1Y)),NA())</f>
        <v>4.0150347879208681E-3</v>
      </c>
    </row>
    <row r="544" spans="2:17" x14ac:dyDescent="0.2">
      <c r="B544" s="39" t="s">
        <v>42</v>
      </c>
      <c r="D544" s="42">
        <f>_xll.qlCalendarAdvance(Calendar,$D543,B544,"f",FALSE)</f>
        <v>43166</v>
      </c>
      <c r="E544" s="180">
        <f>_xll.qlInterestRateIndexValueDate(IndexON,D544)</f>
        <v>43166</v>
      </c>
      <c r="F544" s="196">
        <f>IFERROR(_xll.qlIndexFixing(IndexON,D544,TRUE,_xll.ohTrigger(RecalcTrigger,TriggerON)),NA())</f>
        <v>-1.9458541370198645E-4</v>
      </c>
      <c r="H544" s="42">
        <f>_xll.qlCalendarAdvance(Calendar,$H543,B544,"f",FALSE)</f>
        <v>43166</v>
      </c>
      <c r="I544" s="180">
        <f>_xll.qlInterestRateIndexValueDate(Index1M,$H544)</f>
        <v>43168</v>
      </c>
      <c r="J544" s="185">
        <f>IFERROR(_xll.qlIndexFixing(Index1M,$H544,TRUE,_xll.ohTrigger(RecalcTrigger,Trigger1M)),NA())</f>
        <v>3.7703746000155956E-4</v>
      </c>
      <c r="K544" s="44">
        <f>IFERROR(_xll.qlIndexFixing(Index3M,H544,TRUE,_xll.ohTrigger(RecalcTrigger,Trigger3M)),NA())</f>
        <v>1.7725915770958468E-3</v>
      </c>
      <c r="L544" s="44">
        <f>IFERROR(_xll.qlIndexFixing(Index6M,$H544,TRUE,_xll.ohTrigger(RecalcTrigger,Trigger6M)),NA())</f>
        <v>3.2472293072908012E-3</v>
      </c>
      <c r="M544" s="186">
        <f>IFERROR(_xll.qlIndexFixing(Index1Y,$H544,TRUE,_xll.ohTrigger(RecalcTrigger,Trigger1Y)),NA())</f>
        <v>5.5091510989787361E-3</v>
      </c>
      <c r="N544" s="185">
        <f>IFERROR(_xll.qlIndexFixing(ONIndex1M,I544,TRUE,_xll.ohTrigger(RecalcTrigger,Trigger1M)),NA())</f>
        <v>3.1425253967043432E-4</v>
      </c>
      <c r="O544" s="44">
        <f>IFERROR(_xll.qlIndexFixing(ONIndex3M,I544,TRUE,_xll.ohTrigger(RecalcTrigger,Trigger3M)),NA())</f>
        <v>1.4816790018112869E-3</v>
      </c>
      <c r="P544" s="44">
        <f>IFERROR(_xll.qlIndexFixing(ONIndex6M,I544,TRUE,_xll.ohTrigger(RecalcTrigger,Trigger6M)),NA())</f>
        <v>2.6063001006182418E-3</v>
      </c>
      <c r="Q544" s="186">
        <f>IFERROR(_xll.qlIndexFixing(ONIndex1Y,I544,TRUE,_xll.ohTrigger(RecalcTrigger,Trigger1Y)),NA())</f>
        <v>4.0689838288354707E-3</v>
      </c>
    </row>
    <row r="545" spans="2:17" x14ac:dyDescent="0.2">
      <c r="B545" s="39" t="s">
        <v>42</v>
      </c>
      <c r="D545" s="42">
        <f>_xll.qlCalendarAdvance(Calendar,$D544,B545,"f",FALSE)</f>
        <v>43173</v>
      </c>
      <c r="E545" s="180">
        <f>_xll.qlInterestRateIndexValueDate(IndexON,D545)</f>
        <v>43173</v>
      </c>
      <c r="F545" s="196">
        <f>IFERROR(_xll.qlIndexFixing(IndexON,D545,TRUE,_xll.ohTrigger(RecalcTrigger,TriggerON)),NA())</f>
        <v>-1.5059718320387105E-4</v>
      </c>
      <c r="H545" s="42">
        <f>_xll.qlCalendarAdvance(Calendar,$H544,B545,"f",FALSE)</f>
        <v>43173</v>
      </c>
      <c r="I545" s="180">
        <f>_xll.qlInterestRateIndexValueDate(Index1M,$H545)</f>
        <v>43175</v>
      </c>
      <c r="J545" s="185">
        <f>IFERROR(_xll.qlIndexFixing(Index1M,$H545,TRUE,_xll.ohTrigger(RecalcTrigger,Trigger1M)),NA())</f>
        <v>4.1748122507141581E-4</v>
      </c>
      <c r="K545" s="44">
        <f>IFERROR(_xll.qlIndexFixing(Index3M,H545,TRUE,_xll.ohTrigger(RecalcTrigger,Trigger3M)),NA())</f>
        <v>1.8213925187580231E-3</v>
      </c>
      <c r="L545" s="44">
        <f>IFERROR(_xll.qlIndexFixing(Index6M,$H545,TRUE,_xll.ohTrigger(RecalcTrigger,Trigger6M)),NA())</f>
        <v>3.2999235781100097E-3</v>
      </c>
      <c r="M545" s="186">
        <f>IFERROR(_xll.qlIndexFixing(Index1Y,$H545,TRUE,_xll.ohTrigger(RecalcTrigger,Trigger1Y)),NA())</f>
        <v>5.5656107850556242E-3</v>
      </c>
      <c r="N545" s="185">
        <f>IFERROR(_xll.qlIndexFixing(ONIndex1M,I545,TRUE,_xll.ohTrigger(RecalcTrigger,Trigger1M)),NA())</f>
        <v>3.5369000512375237E-4</v>
      </c>
      <c r="O545" s="44">
        <f>IFERROR(_xll.qlIndexFixing(ONIndex3M,I545,TRUE,_xll.ohTrigger(RecalcTrigger,Trigger3M)),NA())</f>
        <v>1.5279667420120546E-3</v>
      </c>
      <c r="P545" s="44">
        <f>IFERROR(_xll.qlIndexFixing(ONIndex6M,I545,TRUE,_xll.ohTrigger(RecalcTrigger,Trigger6M)),NA())</f>
        <v>2.653739910778441E-3</v>
      </c>
      <c r="Q545" s="186">
        <f>IFERROR(_xll.qlIndexFixing(ONIndex1Y,I545,TRUE,_xll.ohTrigger(RecalcTrigger,Trigger1Y)),NA())</f>
        <v>4.1231436815980516E-3</v>
      </c>
    </row>
    <row r="546" spans="2:17" x14ac:dyDescent="0.2">
      <c r="B546" s="39" t="s">
        <v>42</v>
      </c>
      <c r="D546" s="42">
        <f>_xll.qlCalendarAdvance(Calendar,$D545,B546,"f",FALSE)</f>
        <v>43180</v>
      </c>
      <c r="E546" s="180">
        <f>_xll.qlInterestRateIndexValueDate(IndexON,D546)</f>
        <v>43180</v>
      </c>
      <c r="F546" s="196">
        <f>IFERROR(_xll.qlIndexFixing(IndexON,D546,TRUE,_xll.ohTrigger(RecalcTrigger,TriggerON)),NA())</f>
        <v>-1.0614065254710425E-4</v>
      </c>
      <c r="H546" s="42">
        <f>_xll.qlCalendarAdvance(Calendar,$H545,B546,"f",FALSE)</f>
        <v>43180</v>
      </c>
      <c r="I546" s="180">
        <f>_xll.qlInterestRateIndexValueDate(Index1M,$H546)</f>
        <v>43182</v>
      </c>
      <c r="J546" s="185">
        <f>IFERROR(_xll.qlIndexFixing(Index1M,$H546,TRUE,_xll.ohTrigger(RecalcTrigger,Trigger1M)),NA())</f>
        <v>4.5856883335485438E-4</v>
      </c>
      <c r="K546" s="44">
        <f>IFERROR(_xll.qlIndexFixing(Index3M,H546,TRUE,_xll.ohTrigger(RecalcTrigger,Trigger3M)),NA())</f>
        <v>1.8705980275489334E-3</v>
      </c>
      <c r="L546" s="44">
        <f>IFERROR(_xll.qlIndexFixing(Index6M,$H546,TRUE,_xll.ohTrigger(RecalcTrigger,Trigger6M)),NA())</f>
        <v>3.353030938083452E-3</v>
      </c>
      <c r="M546" s="186">
        <f>IFERROR(_xll.qlIndexFixing(Index1Y,$H546,TRUE,_xll.ohTrigger(RecalcTrigger,Trigger1Y)),NA())</f>
        <v>5.6221330394409762E-3</v>
      </c>
      <c r="N546" s="185">
        <f>IFERROR(_xll.qlIndexFixing(ONIndex1M,I546,TRUE,_xll.ohTrigger(RecalcTrigger,Trigger1M)),NA())</f>
        <v>3.9376261779189292E-4</v>
      </c>
      <c r="O546" s="44">
        <f>IFERROR(_xll.qlIndexFixing(ONIndex3M,I546,TRUE,_xll.ohTrigger(RecalcTrigger,Trigger3M)),NA())</f>
        <v>1.5746752848855294E-3</v>
      </c>
      <c r="P546" s="44">
        <f>IFERROR(_xll.qlIndexFixing(ONIndex6M,I546,TRUE,_xll.ohTrigger(RecalcTrigger,Trigger6M)),NA())</f>
        <v>2.7015906868399497E-3</v>
      </c>
      <c r="Q546" s="186">
        <f>IFERROR(_xll.qlIndexFixing(ONIndex1Y,I546,TRUE,_xll.ohTrigger(RecalcTrigger,Trigger1Y)),NA())</f>
        <v>4.1775036226265883E-3</v>
      </c>
    </row>
    <row r="547" spans="2:17" x14ac:dyDescent="0.2">
      <c r="B547" s="39" t="s">
        <v>42</v>
      </c>
      <c r="D547" s="42">
        <f>_xll.qlCalendarAdvance(Calendar,$D546,B547,"f",FALSE)</f>
        <v>43187</v>
      </c>
      <c r="E547" s="180">
        <f>_xll.qlInterestRateIndexValueDate(IndexON,D547)</f>
        <v>43187</v>
      </c>
      <c r="F547" s="196">
        <f>IFERROR(_xll.qlIndexFixing(IndexON,D547,TRUE,_xll.ohTrigger(RecalcTrigger,TriggerON)),NA())</f>
        <v>-6.1219007383428448E-5</v>
      </c>
      <c r="H547" s="42">
        <f>_xll.qlCalendarAdvance(Calendar,$H546,B547,"f",FALSE)</f>
        <v>43187</v>
      </c>
      <c r="I547" s="180">
        <f>_xll.qlInterestRateIndexValueDate(Index1M,$H547)</f>
        <v>43193</v>
      </c>
      <c r="J547" s="185">
        <f>IFERROR(_xll.qlIndexFixing(Index1M,$H547,TRUE,_xll.ohTrigger(RecalcTrigger,Trigger1M)),NA())</f>
        <v>5.2138487664343813E-4</v>
      </c>
      <c r="K547" s="44">
        <f>IFERROR(_xll.qlIndexFixing(Index3M,H547,TRUE,_xll.ohTrigger(RecalcTrigger,Trigger3M)),NA())</f>
        <v>1.9378158732975292E-3</v>
      </c>
      <c r="L547" s="44">
        <f>IFERROR(_xll.qlIndexFixing(Index6M,$H547,TRUE,_xll.ohTrigger(RecalcTrigger,Trigger6M)),NA())</f>
        <v>3.4293187870213372E-3</v>
      </c>
      <c r="M547" s="186">
        <f>IFERROR(_xll.qlIndexFixing(Index1Y,$H547,TRUE,_xll.ohTrigger(RecalcTrigger,Trigger1Y)),NA())</f>
        <v>5.7028357365520987E-3</v>
      </c>
      <c r="N547" s="185">
        <f>IFERROR(_xll.qlIndexFixing(ONIndex1M,I547,TRUE,_xll.ohTrigger(RecalcTrigger,Trigger1M)),NA())</f>
        <v>4.4622656681703177E-4</v>
      </c>
      <c r="O547" s="44">
        <f>IFERROR(_xll.qlIndexFixing(ONIndex3M,I547,TRUE,_xll.ohTrigger(RecalcTrigger,Trigger3M)),NA())</f>
        <v>1.6353429293936017E-3</v>
      </c>
      <c r="P547" s="44">
        <f>IFERROR(_xll.qlIndexFixing(ONIndex6M,I547,TRUE,_xll.ohTrigger(RecalcTrigger,Trigger6M)),NA())</f>
        <v>2.7637169815886153E-3</v>
      </c>
      <c r="Q547" s="186">
        <f>IFERROR(_xll.qlIndexFixing(ONIndex1Y,I547,TRUE,_xll.ohTrigger(RecalcTrigger,Trigger1Y)),NA())</f>
        <v>4.2476717246753282E-3</v>
      </c>
    </row>
    <row r="548" spans="2:17" x14ac:dyDescent="0.2">
      <c r="B548" s="39" t="s">
        <v>42</v>
      </c>
      <c r="D548" s="42">
        <f>_xll.qlCalendarAdvance(Calendar,$D547,B548,"f",FALSE)</f>
        <v>43194</v>
      </c>
      <c r="E548" s="180">
        <f>_xll.qlInterestRateIndexValueDate(IndexON,D548)</f>
        <v>43194</v>
      </c>
      <c r="F548" s="196">
        <f>IFERROR(_xll.qlIndexFixing(IndexON,D548,TRUE,_xll.ohTrigger(RecalcTrigger,TriggerON)),NA())</f>
        <v>-1.5835433404554067E-5</v>
      </c>
      <c r="H548" s="42">
        <f>_xll.qlCalendarAdvance(Calendar,$H547,B548,"f",FALSE)</f>
        <v>43194</v>
      </c>
      <c r="I548" s="180">
        <f>_xll.qlInterestRateIndexValueDate(Index1M,$H548)</f>
        <v>43196</v>
      </c>
      <c r="J548" s="185">
        <f>IFERROR(_xll.qlIndexFixing(Index1M,$H548,TRUE,_xll.ohTrigger(RecalcTrigger,Trigger1M)),NA())</f>
        <v>5.4269733276558806E-4</v>
      </c>
      <c r="K548" s="44">
        <f>IFERROR(_xll.qlIndexFixing(Index3M,H548,TRUE,_xll.ohTrigger(RecalcTrigger,Trigger3M)),NA())</f>
        <v>1.9592595562806666E-3</v>
      </c>
      <c r="L548" s="44">
        <f>IFERROR(_xll.qlIndexFixing(Index6M,$H548,TRUE,_xll.ohTrigger(RecalcTrigger,Trigger6M)),NA())</f>
        <v>3.4604621274809139E-3</v>
      </c>
      <c r="M548" s="186">
        <f>IFERROR(_xll.qlIndexFixing(Index1Y,$H548,TRUE,_xll.ohTrigger(RecalcTrigger,Trigger1Y)),NA())</f>
        <v>5.735349071974938E-3</v>
      </c>
      <c r="N548" s="185">
        <f>IFERROR(_xll.qlIndexFixing(ONIndex1M,I548,TRUE,_xll.ohTrigger(RecalcTrigger,Trigger1M)),NA())</f>
        <v>4.7583501051384758E-4</v>
      </c>
      <c r="O548" s="44">
        <f>IFERROR(_xll.qlIndexFixing(ONIndex3M,I548,TRUE,_xll.ohTrigger(RecalcTrigger,Trigger3M)),NA())</f>
        <v>1.6693435481140995E-3</v>
      </c>
      <c r="P548" s="44">
        <f>IFERROR(_xll.qlIndexFixing(ONIndex6M,I548,TRUE,_xll.ohTrigger(RecalcTrigger,Trigger6M)),NA())</f>
        <v>2.7985251372264486E-3</v>
      </c>
      <c r="Q548" s="186">
        <f>IFERROR(_xll.qlIndexFixing(ONIndex1Y,I548,TRUE,_xll.ohTrigger(RecalcTrigger,Trigger1Y)),NA())</f>
        <v>4.2867808747537595E-3</v>
      </c>
    </row>
    <row r="549" spans="2:17" x14ac:dyDescent="0.2">
      <c r="B549" s="39" t="s">
        <v>42</v>
      </c>
      <c r="D549" s="42">
        <f>_xll.qlCalendarAdvance(Calendar,$D548,B549,"f",FALSE)</f>
        <v>43201</v>
      </c>
      <c r="E549" s="180">
        <f>_xll.qlInterestRateIndexValueDate(IndexON,D549)</f>
        <v>43201</v>
      </c>
      <c r="F549" s="196">
        <f>IFERROR(_xll.qlIndexFixing(IndexON,D549,TRUE,_xll.ohTrigger(RecalcTrigger,TriggerON)),NA())</f>
        <v>3.0006883857680577E-5</v>
      </c>
      <c r="H549" s="42">
        <f>_xll.qlCalendarAdvance(Calendar,$H548,B549,"f",FALSE)</f>
        <v>43201</v>
      </c>
      <c r="I549" s="180">
        <f>_xll.qlInterestRateIndexValueDate(Index1M,$H549)</f>
        <v>43203</v>
      </c>
      <c r="J549" s="185">
        <f>IFERROR(_xll.qlIndexFixing(Index1M,$H549,TRUE,_xll.ohTrigger(RecalcTrigger,Trigger1M)),NA())</f>
        <v>5.8574910097276519E-4</v>
      </c>
      <c r="K549" s="44">
        <f>IFERROR(_xll.qlIndexFixing(Index3M,H549,TRUE,_xll.ohTrigger(RecalcTrigger,Trigger3M)),NA())</f>
        <v>2.0095778349127958E-3</v>
      </c>
      <c r="L549" s="44">
        <f>IFERROR(_xll.qlIndexFixing(Index6M,$H549,TRUE,_xll.ohTrigger(RecalcTrigger,Trigger6M)),NA())</f>
        <v>3.5147544900101138E-3</v>
      </c>
      <c r="M549" s="186">
        <f>IFERROR(_xll.qlIndexFixing(Index1Y,$H549,TRUE,_xll.ohTrigger(RecalcTrigger,Trigger1Y)),NA())</f>
        <v>5.7920350165552035E-3</v>
      </c>
      <c r="N549" s="185">
        <f>IFERROR(_xll.qlIndexFixing(ONIndex1M,I549,TRUE,_xll.ohTrigger(RecalcTrigger,Trigger1M)),NA())</f>
        <v>5.1784565339829669E-4</v>
      </c>
      <c r="O549" s="44">
        <f>IFERROR(_xll.qlIndexFixing(ONIndex3M,I549,TRUE,_xll.ohTrigger(RecalcTrigger,Trigger3M)),NA())</f>
        <v>1.7172976536805606E-3</v>
      </c>
      <c r="P549" s="44">
        <f>IFERROR(_xll.qlIndexFixing(ONIndex6M,I549,TRUE,_xll.ohTrigger(RecalcTrigger,Trigger6M)),NA())</f>
        <v>2.8476088118711829E-3</v>
      </c>
      <c r="Q549" s="186">
        <f>IFERROR(_xll.qlIndexFixing(ONIndex1Y,I549,TRUE,_xll.ohTrigger(RecalcTrigger,Trigger1Y)),NA())</f>
        <v>4.3416767384485411E-3</v>
      </c>
    </row>
    <row r="550" spans="2:17" x14ac:dyDescent="0.2">
      <c r="B550" s="39" t="s">
        <v>42</v>
      </c>
      <c r="D550" s="42">
        <f>_xll.qlCalendarAdvance(Calendar,$D549,B550,"f",FALSE)</f>
        <v>43208</v>
      </c>
      <c r="E550" s="180">
        <f>_xll.qlInterestRateIndexValueDate(IndexON,D550)</f>
        <v>43208</v>
      </c>
      <c r="F550" s="196">
        <f>IFERROR(_xll.qlIndexFixing(IndexON,D550,TRUE,_xll.ohTrigger(RecalcTrigger,TriggerON)),NA())</f>
        <v>7.6304758991341259E-5</v>
      </c>
      <c r="H550" s="42">
        <f>_xll.qlCalendarAdvance(Calendar,$H549,B550,"f",FALSE)</f>
        <v>43208</v>
      </c>
      <c r="I550" s="180">
        <f>_xll.qlInterestRateIndexValueDate(Index1M,$H550)</f>
        <v>43210</v>
      </c>
      <c r="J550" s="185">
        <f>IFERROR(_xll.qlIndexFixing(Index1M,$H550,TRUE,_xll.ohTrigger(RecalcTrigger,Trigger1M)),NA())</f>
        <v>6.2946646655328848E-4</v>
      </c>
      <c r="K550" s="44">
        <f>IFERROR(_xll.qlIndexFixing(Index3M,H550,TRUE,_xll.ohTrigger(RecalcTrigger,Trigger3M)),NA())</f>
        <v>2.0602900774156821E-3</v>
      </c>
      <c r="L550" s="44">
        <f>IFERROR(_xll.qlIndexFixing(Index6M,$H550,TRUE,_xll.ohTrigger(RecalcTrigger,Trigger6M)),NA())</f>
        <v>3.5694084727783638E-3</v>
      </c>
      <c r="M550" s="186">
        <f>IFERROR(_xll.qlIndexFixing(Index1Y,$H550,TRUE,_xll.ohTrigger(RecalcTrigger,Trigger1Y)),NA())</f>
        <v>5.852893668581583E-3</v>
      </c>
      <c r="N550" s="185">
        <f>IFERROR(_xll.qlIndexFixing(ONIndex1M,I550,TRUE,_xll.ohTrigger(RecalcTrigger,Trigger1M)),NA())</f>
        <v>5.6051316923877437E-4</v>
      </c>
      <c r="O550" s="44">
        <f>IFERROR(_xll.qlIndexFixing(ONIndex3M,I550,TRUE,_xll.ohTrigger(RecalcTrigger,Trigger3M)),NA())</f>
        <v>1.7656613318628445E-3</v>
      </c>
      <c r="P550" s="44">
        <f>IFERROR(_xll.qlIndexFixing(ONIndex6M,I550,TRUE,_xll.ohTrigger(RecalcTrigger,Trigger6M)),NA())</f>
        <v>2.8971034530567152E-3</v>
      </c>
      <c r="Q550" s="186">
        <f>IFERROR(_xll.qlIndexFixing(ONIndex1Y,I550,TRUE,_xll.ohTrigger(RecalcTrigger,Trigger1Y)),NA())</f>
        <v>4.3967297956815088E-3</v>
      </c>
    </row>
    <row r="551" spans="2:17" x14ac:dyDescent="0.2">
      <c r="B551" s="39" t="s">
        <v>42</v>
      </c>
      <c r="D551" s="42">
        <f>_xll.qlCalendarAdvance(Calendar,$D550,B551,"f",FALSE)</f>
        <v>43215</v>
      </c>
      <c r="E551" s="180">
        <f>_xll.qlInterestRateIndexValueDate(IndexON,D551)</f>
        <v>43215</v>
      </c>
      <c r="F551" s="196">
        <f>IFERROR(_xll.qlIndexFixing(IndexON,D551,TRUE,_xll.ohTrigger(RecalcTrigger,TriggerON)),NA())</f>
        <v>1.2305500594500529E-4</v>
      </c>
      <c r="H551" s="42">
        <f>_xll.qlCalendarAdvance(Calendar,$H550,B551,"f",FALSE)</f>
        <v>43215</v>
      </c>
      <c r="I551" s="180">
        <f>_xll.qlInterestRateIndexValueDate(Index1M,$H551)</f>
        <v>43217</v>
      </c>
      <c r="J551" s="185">
        <f>IFERROR(_xll.qlIndexFixing(Index1M,$H551,TRUE,_xll.ohTrigger(RecalcTrigger,Trigger1M)),NA())</f>
        <v>6.7385486852929394E-4</v>
      </c>
      <c r="K551" s="44">
        <f>IFERROR(_xll.qlIndexFixing(Index3M,H551,TRUE,_xll.ohTrigger(RecalcTrigger,Trigger3M)),NA())</f>
        <v>2.1113934897781491E-3</v>
      </c>
      <c r="L551" s="44">
        <f>IFERROR(_xll.qlIndexFixing(Index6M,$H551,TRUE,_xll.ohTrigger(RecalcTrigger,Trigger6M)),NA())</f>
        <v>3.6244069049055955E-3</v>
      </c>
      <c r="M551" s="186">
        <f>IFERROR(_xll.qlIndexFixing(Index1Y,$H551,TRUE,_xll.ohTrigger(RecalcTrigger,Trigger1Y)),NA())</f>
        <v>5.9055439497491856E-3</v>
      </c>
      <c r="N551" s="185">
        <f>IFERROR(_xll.qlIndexFixing(ONIndex1M,I551,TRUE,_xll.ohTrigger(RecalcTrigger,Trigger1M)),NA())</f>
        <v>6.1008734608236637E-4</v>
      </c>
      <c r="O551" s="44">
        <f>IFERROR(_xll.qlIndexFixing(ONIndex3M,I551,TRUE,_xll.ohTrigger(RecalcTrigger,Trigger3M)),NA())</f>
        <v>1.8214320230480752E-3</v>
      </c>
      <c r="P551" s="44">
        <f>IFERROR(_xll.qlIndexFixing(ONIndex6M,I551,TRUE,_xll.ohTrigger(RecalcTrigger,Trigger6M)),NA())</f>
        <v>2.9541719819192735E-3</v>
      </c>
      <c r="Q551" s="186">
        <f>IFERROR(_xll.qlIndexFixing(ONIndex1Y,I551,TRUE,_xll.ohTrigger(RecalcTrigger,Trigger1Y)),NA())</f>
        <v>4.4598263009021366E-3</v>
      </c>
    </row>
    <row r="552" spans="2:17" x14ac:dyDescent="0.2">
      <c r="B552" s="39" t="s">
        <v>42</v>
      </c>
      <c r="D552" s="42">
        <f>_xll.qlCalendarAdvance(Calendar,$D551,B552,"f",FALSE)</f>
        <v>43222</v>
      </c>
      <c r="E552" s="180">
        <f>_xll.qlInterestRateIndexValueDate(IndexON,D552)</f>
        <v>43222</v>
      </c>
      <c r="F552" s="196">
        <f>IFERROR(_xll.qlIndexFixing(IndexON,D552,TRUE,_xll.ohTrigger(RecalcTrigger,TriggerON)),NA())</f>
        <v>1.7025443958651465E-4</v>
      </c>
      <c r="H552" s="42">
        <f>_xll.qlCalendarAdvance(Calendar,$H551,B552,"f",FALSE)</f>
        <v>43222</v>
      </c>
      <c r="I552" s="180">
        <f>_xll.qlInterestRateIndexValueDate(Index1M,$H552)</f>
        <v>43224</v>
      </c>
      <c r="J552" s="185">
        <f>IFERROR(_xll.qlIndexFixing(Index1M,$H552,TRUE,_xll.ohTrigger(RecalcTrigger,Trigger1M)),NA())</f>
        <v>7.1891974611888959E-4</v>
      </c>
      <c r="K552" s="44">
        <f>IFERROR(_xll.qlIndexFixing(Index3M,H552,TRUE,_xll.ohTrigger(RecalcTrigger,Trigger3M)),NA())</f>
        <v>2.1741705536972994E-3</v>
      </c>
      <c r="L552" s="44">
        <f>IFERROR(_xll.qlIndexFixing(Index6M,$H552,TRUE,_xll.ohTrigger(RecalcTrigger,Trigger6M)),NA())</f>
        <v>3.6797326137604919E-3</v>
      </c>
      <c r="M552" s="186">
        <f>IFERROR(_xll.qlIndexFixing(Index1Y,$H552,TRUE,_xll.ohTrigger(RecalcTrigger,Trigger1Y)),NA())</f>
        <v>5.9623597219747616E-3</v>
      </c>
      <c r="N552" s="185">
        <f>IFERROR(_xll.qlIndexFixing(ONIndex1M,I552,TRUE,_xll.ohTrigger(RecalcTrigger,Trigger1M)),NA())</f>
        <v>6.4784054536914937E-4</v>
      </c>
      <c r="O552" s="44">
        <f>IFERROR(_xll.qlIndexFixing(ONIndex3M,I552,TRUE,_xll.ohTrigger(RecalcTrigger,Trigger3M)),NA())</f>
        <v>1.8636061761778677E-3</v>
      </c>
      <c r="P552" s="44">
        <f>IFERROR(_xll.qlIndexFixing(ONIndex6M,I552,TRUE,_xll.ohTrigger(RecalcTrigger,Trigger6M)),NA())</f>
        <v>2.9973256359294709E-3</v>
      </c>
      <c r="Q552" s="186">
        <f>IFERROR(_xll.qlIndexFixing(ONIndex1Y,I552,TRUE,_xll.ohTrigger(RecalcTrigger,Trigger1Y)),NA())</f>
        <v>4.5072645959542967E-3</v>
      </c>
    </row>
    <row r="553" spans="2:17" x14ac:dyDescent="0.2">
      <c r="B553" s="39" t="s">
        <v>42</v>
      </c>
      <c r="D553" s="42">
        <f>_xll.qlCalendarAdvance(Calendar,$D552,B553,"f",FALSE)</f>
        <v>43229</v>
      </c>
      <c r="E553" s="180">
        <f>_xll.qlInterestRateIndexValueDate(IndexON,D553)</f>
        <v>43229</v>
      </c>
      <c r="F553" s="196">
        <f>IFERROR(_xll.qlIndexFixing(IndexON,D553,TRUE,_xll.ohTrigger(RecalcTrigger,TriggerON)),NA())</f>
        <v>2.1789987398435073E-4</v>
      </c>
      <c r="H553" s="42">
        <f>_xll.qlCalendarAdvance(Calendar,$H552,B553,"f",FALSE)</f>
        <v>43229</v>
      </c>
      <c r="I553" s="180">
        <f>_xll.qlInterestRateIndexValueDate(Index1M,$H553)</f>
        <v>43231</v>
      </c>
      <c r="J553" s="185">
        <f>IFERROR(_xll.qlIndexFixing(Index1M,$H553,TRUE,_xll.ohTrigger(RecalcTrigger,Trigger1M)),NA())</f>
        <v>7.6466653874904885E-4</v>
      </c>
      <c r="K553" s="44">
        <f>IFERROR(_xll.qlIndexFixing(Index3M,H553,TRUE,_xll.ohTrigger(RecalcTrigger,Trigger3M)),NA())</f>
        <v>2.2261298137263119E-3</v>
      </c>
      <c r="L553" s="44">
        <f>IFERROR(_xll.qlIndexFixing(Index6M,$H553,TRUE,_xll.ohTrigger(RecalcTrigger,Trigger6M)),NA())</f>
        <v>3.7353684249293775E-3</v>
      </c>
      <c r="M553" s="186">
        <f>IFERROR(_xll.qlIndexFixing(Index1Y,$H553,TRUE,_xll.ohTrigger(RecalcTrigger,Trigger1Y)),NA())</f>
        <v>6.0192117252313732E-3</v>
      </c>
      <c r="N553" s="185">
        <f>IFERROR(_xll.qlIndexFixing(ONIndex1M,I553,TRUE,_xll.ohTrigger(RecalcTrigger,Trigger1M)),NA())</f>
        <v>6.9251126856961776E-4</v>
      </c>
      <c r="O553" s="44">
        <f>IFERROR(_xll.qlIndexFixing(ONIndex3M,I553,TRUE,_xll.ohTrigger(RecalcTrigger,Trigger3M)),NA())</f>
        <v>1.913181727282165E-3</v>
      </c>
      <c r="P553" s="44">
        <f>IFERROR(_xll.qlIndexFixing(ONIndex6M,I553,TRUE,_xll.ohTrigger(RecalcTrigger,Trigger6M)),NA())</f>
        <v>3.0480531777765663E-3</v>
      </c>
      <c r="Q553" s="186">
        <f>IFERROR(_xll.qlIndexFixing(ONIndex1Y,I553,TRUE,_xll.ohTrigger(RecalcTrigger,Trigger1Y)),NA())</f>
        <v>4.5627248916702001E-3</v>
      </c>
    </row>
    <row r="554" spans="2:17" x14ac:dyDescent="0.2">
      <c r="B554" s="39" t="s">
        <v>42</v>
      </c>
      <c r="D554" s="42">
        <f>_xll.qlCalendarAdvance(Calendar,$D553,B554,"f",FALSE)</f>
        <v>43236</v>
      </c>
      <c r="E554" s="180">
        <f>_xll.qlInterestRateIndexValueDate(IndexON,D554)</f>
        <v>43236</v>
      </c>
      <c r="F554" s="196">
        <f>IFERROR(_xll.qlIndexFixing(IndexON,D554,TRUE,_xll.ohTrigger(RecalcTrigger,TriggerON)),NA())</f>
        <v>2.6598812360667523E-4</v>
      </c>
      <c r="H554" s="42">
        <f>_xll.qlCalendarAdvance(Calendar,$H553,B554,"f",FALSE)</f>
        <v>43236</v>
      </c>
      <c r="I554" s="180">
        <f>_xll.qlInterestRateIndexValueDate(Index1M,$H554)</f>
        <v>43238</v>
      </c>
      <c r="J554" s="185">
        <f>IFERROR(_xll.qlIndexFixing(Index1M,$H554,TRUE,_xll.ohTrigger(RecalcTrigger,Trigger1M)),NA())</f>
        <v>8.111006860401388E-4</v>
      </c>
      <c r="K554" s="44">
        <f>IFERROR(_xll.qlIndexFixing(Index3M,H554,TRUE,_xll.ohTrigger(RecalcTrigger,Trigger3M)),NA())</f>
        <v>2.2784712923686794E-3</v>
      </c>
      <c r="L554" s="44">
        <f>IFERROR(_xll.qlIndexFixing(Index6M,$H554,TRUE,_xll.ohTrigger(RecalcTrigger,Trigger6M)),NA())</f>
        <v>3.7912971621885659E-3</v>
      </c>
      <c r="M554" s="186">
        <f>IFERROR(_xll.qlIndexFixing(Index1Y,$H554,TRUE,_xll.ohTrigger(RecalcTrigger,Trigger1Y)),NA())</f>
        <v>6.0760966086735348E-3</v>
      </c>
      <c r="N554" s="185">
        <f>IFERROR(_xll.qlIndexFixing(ONIndex1M,I554,TRUE,_xll.ohTrigger(RecalcTrigger,Trigger1M)),NA())</f>
        <v>7.3786059038738472E-4</v>
      </c>
      <c r="O554" s="44">
        <f>IFERROR(_xll.qlIndexFixing(ONIndex3M,I554,TRUE,_xll.ohTrigger(RecalcTrigger,Trigger3M)),NA())</f>
        <v>1.9631556209454004E-3</v>
      </c>
      <c r="P554" s="44">
        <f>IFERROR(_xll.qlIndexFixing(ONIndex6M,I554,TRUE,_xll.ohTrigger(RecalcTrigger,Trigger6M)),NA())</f>
        <v>3.0991916869638203E-3</v>
      </c>
      <c r="Q554" s="186">
        <f>IFERROR(_xll.qlIndexFixing(ONIndex1Y,I554,TRUE,_xll.ohTrigger(RecalcTrigger,Trigger1Y)),NA())</f>
        <v>4.6182994859567117E-3</v>
      </c>
    </row>
    <row r="555" spans="2:17" x14ac:dyDescent="0.2">
      <c r="B555" s="39" t="s">
        <v>42</v>
      </c>
      <c r="D555" s="42">
        <f>_xll.qlCalendarAdvance(Calendar,$D554,B555,"f",FALSE)</f>
        <v>43243</v>
      </c>
      <c r="E555" s="180">
        <f>_xll.qlInterestRateIndexValueDate(IndexON,D555)</f>
        <v>43243</v>
      </c>
      <c r="F555" s="196">
        <f>IFERROR(_xll.qlIndexFixing(IndexON,D555,TRUE,_xll.ohTrigger(RecalcTrigger,TriggerON)),NA())</f>
        <v>3.1451600292164983E-4</v>
      </c>
      <c r="H555" s="42">
        <f>_xll.qlCalendarAdvance(Calendar,$H554,B555,"f",FALSE)</f>
        <v>43243</v>
      </c>
      <c r="I555" s="180">
        <f>_xll.qlInterestRateIndexValueDate(Index1M,$H555)</f>
        <v>43245</v>
      </c>
      <c r="J555" s="185">
        <f>IFERROR(_xll.qlIndexFixing(Index1M,$H555,TRUE,_xll.ohTrigger(RecalcTrigger,Trigger1M)),NA())</f>
        <v>8.5822762783428449E-4</v>
      </c>
      <c r="K555" s="44">
        <f>IFERROR(_xll.qlIndexFixing(Index3M,H555,TRUE,_xll.ohTrigger(RecalcTrigger,Trigger3M)),NA())</f>
        <v>2.3311921959161589E-3</v>
      </c>
      <c r="L555" s="44">
        <f>IFERROR(_xll.qlIndexFixing(Index6M,$H555,TRUE,_xll.ohTrigger(RecalcTrigger,Trigger6M)),NA())</f>
        <v>3.8475016474784338E-3</v>
      </c>
      <c r="M555" s="186">
        <f>IFERROR(_xll.qlIndexFixing(Index1Y,$H555,TRUE,_xll.ohTrigger(RecalcTrigger,Trigger1Y)),NA())</f>
        <v>6.1330111244471625E-3</v>
      </c>
      <c r="N555" s="185">
        <f>IFERROR(_xll.qlIndexFixing(ONIndex1M,I555,TRUE,_xll.ohTrigger(RecalcTrigger,Trigger1M)),NA())</f>
        <v>7.8389394255751199E-4</v>
      </c>
      <c r="O555" s="44">
        <f>IFERROR(_xll.qlIndexFixing(ONIndex3M,I555,TRUE,_xll.ohTrigger(RecalcTrigger,Trigger3M)),NA())</f>
        <v>2.0135250498931612E-3</v>
      </c>
      <c r="P555" s="44">
        <f>IFERROR(_xll.qlIndexFixing(ONIndex6M,I555,TRUE,_xll.ohTrigger(RecalcTrigger,Trigger6M)),NA())</f>
        <v>3.150741163491233E-3</v>
      </c>
      <c r="Q555" s="186">
        <f>IFERROR(_xll.qlIndexFixing(ONIndex1Y,I555,TRUE,_xll.ohTrigger(RecalcTrigger,Trigger1Y)),NA())</f>
        <v>4.6739776553916812E-3</v>
      </c>
    </row>
    <row r="556" spans="2:17" x14ac:dyDescent="0.2">
      <c r="B556" s="39" t="s">
        <v>42</v>
      </c>
      <c r="D556" s="42">
        <f>_xll.qlCalendarAdvance(Calendar,$D555,B556,"f",FALSE)</f>
        <v>43250</v>
      </c>
      <c r="E556" s="180">
        <f>_xll.qlInterestRateIndexValueDate(IndexON,D556)</f>
        <v>43250</v>
      </c>
      <c r="F556" s="196">
        <f>IFERROR(_xll.qlIndexFixing(IndexON,D556,TRUE,_xll.ohTrigger(RecalcTrigger,TriggerON)),NA())</f>
        <v>3.6348032631750016E-4</v>
      </c>
      <c r="H556" s="42">
        <f>_xll.qlCalendarAdvance(Calendar,$H555,B556,"f",FALSE)</f>
        <v>43250</v>
      </c>
      <c r="I556" s="180">
        <f>_xll.qlInterestRateIndexValueDate(Index1M,$H556)</f>
        <v>43252</v>
      </c>
      <c r="J556" s="185">
        <f>IFERROR(_xll.qlIndexFixing(Index1M,$H556,TRUE,_xll.ohTrigger(RecalcTrigger,Trigger1M)),NA())</f>
        <v>9.0605280417474065E-4</v>
      </c>
      <c r="K556" s="44">
        <f>IFERROR(_xll.qlIndexFixing(Index3M,H556,TRUE,_xll.ohTrigger(RecalcTrigger,Trigger3M)),NA())</f>
        <v>2.3842897306179871E-3</v>
      </c>
      <c r="L556" s="44">
        <f>IFERROR(_xll.qlIndexFixing(Index6M,$H556,TRUE,_xll.ohTrigger(RecalcTrigger,Trigger6M)),NA())</f>
        <v>3.9039647008761997E-3</v>
      </c>
      <c r="M556" s="186">
        <f>IFERROR(_xll.qlIndexFixing(Index1Y,$H556,TRUE,_xll.ohTrigger(RecalcTrigger,Trigger1Y)),NA())</f>
        <v>6.1899521277170196E-3</v>
      </c>
      <c r="N556" s="185">
        <f>IFERROR(_xll.qlIndexFixing(ONIndex1M,I556,TRUE,_xll.ohTrigger(RecalcTrigger,Trigger1M)),NA())</f>
        <v>8.306167562555089E-4</v>
      </c>
      <c r="O556" s="44">
        <f>IFERROR(_xll.qlIndexFixing(ONIndex3M,I556,TRUE,_xll.ohTrigger(RecalcTrigger,Trigger3M)),NA())</f>
        <v>2.064287206451354E-3</v>
      </c>
      <c r="P556" s="44">
        <f>IFERROR(_xll.qlIndexFixing(ONIndex6M,I556,TRUE,_xll.ohTrigger(RecalcTrigger,Trigger6M)),NA())</f>
        <v>3.2027016076785486E-3</v>
      </c>
      <c r="Q556" s="186">
        <f>IFERROR(_xll.qlIndexFixing(ONIndex1Y,I556,TRUE,_xll.ohTrigger(RecalcTrigger,Trigger1Y)),NA())</f>
        <v>4.729748675993406E-3</v>
      </c>
    </row>
    <row r="557" spans="2:17" x14ac:dyDescent="0.2">
      <c r="B557" s="39" t="s">
        <v>42</v>
      </c>
      <c r="D557" s="42">
        <f>_xll.qlCalendarAdvance(Calendar,$D556,B557,"f",FALSE)</f>
        <v>43257</v>
      </c>
      <c r="E557" s="180">
        <f>_xll.qlInterestRateIndexValueDate(IndexON,D557)</f>
        <v>43257</v>
      </c>
      <c r="F557" s="196">
        <f>IFERROR(_xll.qlIndexFixing(IndexON,D557,TRUE,_xll.ohTrigger(RecalcTrigger,TriggerON)),NA())</f>
        <v>4.1287790818245185E-4</v>
      </c>
      <c r="H557" s="42">
        <f>_xll.qlCalendarAdvance(Calendar,$H556,B557,"f",FALSE)</f>
        <v>43257</v>
      </c>
      <c r="I557" s="180">
        <f>_xll.qlInterestRateIndexValueDate(Index1M,$H557)</f>
        <v>43259</v>
      </c>
      <c r="J557" s="185">
        <f>IFERROR(_xll.qlIndexFixing(Index1M,$H557,TRUE,_xll.ohTrigger(RecalcTrigger,Trigger1M)),NA())</f>
        <v>9.5458165532909841E-4</v>
      </c>
      <c r="K557" s="44">
        <f>IFERROR(_xll.qlIndexFixing(Index3M,H557,TRUE,_xll.ohTrigger(RecalcTrigger,Trigger3M)),NA())</f>
        <v>2.4377611026825839E-3</v>
      </c>
      <c r="L557" s="44">
        <f>IFERROR(_xll.qlIndexFixing(Index6M,$H557,TRUE,_xll.ohTrigger(RecalcTrigger,Trigger6M)),NA())</f>
        <v>3.9606691405769112E-3</v>
      </c>
      <c r="M557" s="186">
        <f>IFERROR(_xll.qlIndexFixing(Index1Y,$H557,TRUE,_xll.ohTrigger(RecalcTrigger,Trigger1Y)),NA())</f>
        <v>6.2469165766978621E-3</v>
      </c>
      <c r="N557" s="185">
        <f>IFERROR(_xll.qlIndexFixing(ONIndex1M,I557,TRUE,_xll.ohTrigger(RecalcTrigger,Trigger1M)),NA())</f>
        <v>8.7803446297662902E-4</v>
      </c>
      <c r="O557" s="44">
        <f>IFERROR(_xll.qlIndexFixing(ONIndex3M,I557,TRUE,_xll.ohTrigger(RecalcTrigger,Trigger3M)),NA())</f>
        <v>2.1154392831856939E-3</v>
      </c>
      <c r="P557" s="44">
        <f>IFERROR(_xll.qlIndexFixing(ONIndex6M,I557,TRUE,_xll.ohTrigger(RecalcTrigger,Trigger6M)),NA())</f>
        <v>3.2550730196856392E-3</v>
      </c>
      <c r="Q557" s="186">
        <f>IFERROR(_xll.qlIndexFixing(ONIndex1Y,I557,TRUE,_xll.ohTrigger(RecalcTrigger,Trigger1Y)),NA())</f>
        <v>4.7856018240999276E-3</v>
      </c>
    </row>
    <row r="558" spans="2:17" x14ac:dyDescent="0.2">
      <c r="B558" s="39" t="s">
        <v>42</v>
      </c>
      <c r="D558" s="42">
        <f>_xll.qlCalendarAdvance(Calendar,$D557,B558,"f",FALSE)</f>
        <v>43264</v>
      </c>
      <c r="E558" s="180">
        <f>_xll.qlInterestRateIndexValueDate(IndexON,D558)</f>
        <v>43264</v>
      </c>
      <c r="F558" s="196">
        <f>IFERROR(_xll.qlIndexFixing(IndexON,D558,TRUE,_xll.ohTrigger(RecalcTrigger,TriggerON)),NA())</f>
        <v>4.6270556274485841E-4</v>
      </c>
      <c r="H558" s="42">
        <f>_xll.qlCalendarAdvance(Calendar,$H557,B558,"f",FALSE)</f>
        <v>43264</v>
      </c>
      <c r="I558" s="180">
        <f>_xll.qlInterestRateIndexValueDate(Index1M,$H558)</f>
        <v>43266</v>
      </c>
      <c r="J558" s="185">
        <f>IFERROR(_xll.qlIndexFixing(Index1M,$H558,TRUE,_xll.ohTrigger(RecalcTrigger,Trigger1M)),NA())</f>
        <v>1.0038196217686572E-3</v>
      </c>
      <c r="K558" s="44">
        <f>IFERROR(_xll.qlIndexFixing(Index3M,H558,TRUE,_xll.ohTrigger(RecalcTrigger,Trigger3M)),NA())</f>
        <v>2.4916035182673442E-3</v>
      </c>
      <c r="L558" s="44">
        <f>IFERROR(_xll.qlIndexFixing(Index6M,$H558,TRUE,_xll.ohTrigger(RecalcTrigger,Trigger6M)),NA())</f>
        <v>4.0175977828649295E-3</v>
      </c>
      <c r="M558" s="186">
        <f>IFERROR(_xll.qlIndexFixing(Index1Y,$H558,TRUE,_xll.ohTrigger(RecalcTrigger,Trigger1Y)),NA())</f>
        <v>6.3039015326823199E-3</v>
      </c>
      <c r="N558" s="185">
        <f>IFERROR(_xll.qlIndexFixing(ONIndex1M,I558,TRUE,_xll.ohTrigger(RecalcTrigger,Trigger1M)),NA())</f>
        <v>9.26152494375998E-4</v>
      </c>
      <c r="O558" s="44">
        <f>IFERROR(_xll.qlIndexFixing(ONIndex3M,I558,TRUE,_xll.ohTrigger(RecalcTrigger,Trigger3M)),NA())</f>
        <v>2.1669784725819596E-3</v>
      </c>
      <c r="P558" s="44">
        <f>IFERROR(_xll.qlIndexFixing(ONIndex6M,I558,TRUE,_xll.ohTrigger(RecalcTrigger,Trigger6M)),NA())</f>
        <v>3.3078553995125048E-3</v>
      </c>
      <c r="Q558" s="186">
        <f>IFERROR(_xll.qlIndexFixing(ONIndex1Y,I558,TRUE,_xll.ohTrigger(RecalcTrigger,Trigger1Y)),NA())</f>
        <v>4.8415263759693516E-3</v>
      </c>
    </row>
    <row r="559" spans="2:17" x14ac:dyDescent="0.2">
      <c r="B559" s="39" t="s">
        <v>42</v>
      </c>
      <c r="D559" s="42">
        <f>_xll.qlCalendarAdvance(Calendar,$D558,B559,"f",FALSE)</f>
        <v>43271</v>
      </c>
      <c r="E559" s="180">
        <f>_xll.qlInterestRateIndexValueDate(IndexON,D559)</f>
        <v>43271</v>
      </c>
      <c r="F559" s="196">
        <f>IFERROR(_xll.qlIndexFixing(IndexON,D559,TRUE,_xll.ohTrigger(RecalcTrigger,TriggerON)),NA())</f>
        <v>5.1296010463275366E-4</v>
      </c>
      <c r="H559" s="42">
        <f>_xll.qlCalendarAdvance(Calendar,$H558,B559,"f",FALSE)</f>
        <v>43271</v>
      </c>
      <c r="I559" s="180">
        <f>_xll.qlInterestRateIndexValueDate(Index1M,$H559)</f>
        <v>43273</v>
      </c>
      <c r="J559" s="185">
        <f>IFERROR(_xll.qlIndexFixing(Index1M,$H559,TRUE,_xll.ohTrigger(RecalcTrigger,Trigger1M)),NA())</f>
        <v>1.0537721442045241E-3</v>
      </c>
      <c r="K559" s="44">
        <f>IFERROR(_xll.qlIndexFixing(Index3M,H559,TRUE,_xll.ohTrigger(RecalcTrigger,Trigger3M)),NA())</f>
        <v>2.5458141834828938E-3</v>
      </c>
      <c r="L559" s="44">
        <f>IFERROR(_xll.qlIndexFixing(Index6M,$H559,TRUE,_xll.ohTrigger(RecalcTrigger,Trigger6M)),NA())</f>
        <v>4.0747334421001001E-3</v>
      </c>
      <c r="M559" s="186">
        <f>IFERROR(_xll.qlIndexFixing(Index1Y,$H559,TRUE,_xll.ohTrigger(RecalcTrigger,Trigger1Y)),NA())</f>
        <v>6.3609041600694296E-3</v>
      </c>
      <c r="N559" s="185">
        <f>IFERROR(_xll.qlIndexFixing(ONIndex1M,I559,TRUE,_xll.ohTrigger(RecalcTrigger,Trigger1M)),NA())</f>
        <v>9.7497628178899731E-4</v>
      </c>
      <c r="O559" s="44">
        <f>IFERROR(_xll.qlIndexFixing(ONIndex3M,I559,TRUE,_xll.ohTrigger(RecalcTrigger,Trigger3M)),NA())</f>
        <v>2.2189019672058663E-3</v>
      </c>
      <c r="P559" s="44">
        <f>IFERROR(_xll.qlIndexFixing(ONIndex6M,I559,TRUE,_xll.ohTrigger(RecalcTrigger,Trigger6M)),NA())</f>
        <v>3.3610487474788897E-3</v>
      </c>
      <c r="Q559" s="186">
        <f>IFERROR(_xll.qlIndexFixing(ONIndex1Y,I559,TRUE,_xll.ohTrigger(RecalcTrigger,Trigger1Y)),NA())</f>
        <v>4.8975116079397196E-3</v>
      </c>
    </row>
    <row r="560" spans="2:17" x14ac:dyDescent="0.2">
      <c r="B560" s="39" t="s">
        <v>42</v>
      </c>
      <c r="D560" s="42">
        <f>_xll.qlCalendarAdvance(Calendar,$D559,B560,"f",FALSE)</f>
        <v>43278</v>
      </c>
      <c r="E560" s="180">
        <f>_xll.qlInterestRateIndexValueDate(IndexON,D560)</f>
        <v>43278</v>
      </c>
      <c r="F560" s="196">
        <f>IFERROR(_xll.qlIndexFixing(IndexON,D560,TRUE,_xll.ohTrigger(RecalcTrigger,TriggerON)),NA())</f>
        <v>5.6363834799455503E-4</v>
      </c>
      <c r="H560" s="42">
        <f>_xll.qlCalendarAdvance(Calendar,$H559,B560,"f",FALSE)</f>
        <v>43278</v>
      </c>
      <c r="I560" s="180">
        <f>_xll.qlInterestRateIndexValueDate(Index1M,$H560)</f>
        <v>43280</v>
      </c>
      <c r="J560" s="185">
        <f>IFERROR(_xll.qlIndexFixing(Index1M,$H560,TRUE,_xll.ohTrigger(RecalcTrigger,Trigger1M)),NA())</f>
        <v>1.1081324008649363E-3</v>
      </c>
      <c r="K560" s="44">
        <f>IFERROR(_xll.qlIndexFixing(Index3M,H560,TRUE,_xll.ohTrigger(RecalcTrigger,Trigger3M)),NA())</f>
        <v>2.5884653099655748E-3</v>
      </c>
      <c r="L560" s="44">
        <f>IFERROR(_xll.qlIndexFixing(Index6M,$H560,TRUE,_xll.ohTrigger(RecalcTrigger,Trigger6M)),NA())</f>
        <v>4.1320589306931251E-3</v>
      </c>
      <c r="M560" s="186">
        <f>IFERROR(_xll.qlIndexFixing(Index1Y,$H560,TRUE,_xll.ohTrigger(RecalcTrigger,Trigger1Y)),NA())</f>
        <v>6.4054850496217371E-3</v>
      </c>
      <c r="N560" s="185">
        <f>IFERROR(_xll.qlIndexFixing(ONIndex1M,I560,TRUE,_xll.ohTrigger(RecalcTrigger,Trigger1M)),NA())</f>
        <v>1.0245112567908166E-3</v>
      </c>
      <c r="O560" s="44">
        <f>IFERROR(_xll.qlIndexFixing(ONIndex3M,I560,TRUE,_xll.ohTrigger(RecalcTrigger,Trigger3M)),NA())</f>
        <v>2.2712069594632567E-3</v>
      </c>
      <c r="P560" s="44">
        <f>IFERROR(_xll.qlIndexFixing(ONIndex6M,I560,TRUE,_xll.ohTrigger(RecalcTrigger,Trigger6M)),NA())</f>
        <v>3.414653063824602E-3</v>
      </c>
      <c r="Q560" s="186">
        <f>IFERROR(_xll.qlIndexFixing(ONIndex1Y,I560,TRUE,_xll.ohTrigger(RecalcTrigger,Trigger1Y)),NA())</f>
        <v>4.953546796189201E-3</v>
      </c>
    </row>
    <row r="561" spans="2:17" x14ac:dyDescent="0.2">
      <c r="B561" s="39" t="s">
        <v>42</v>
      </c>
      <c r="D561" s="42">
        <f>_xll.qlCalendarAdvance(Calendar,$D560,B561,"f",FALSE)</f>
        <v>43285</v>
      </c>
      <c r="E561" s="180">
        <f>_xll.qlInterestRateIndexValueDate(IndexON,D561)</f>
        <v>43285</v>
      </c>
      <c r="F561" s="196">
        <f>IFERROR(_xll.qlIndexFixing(IndexON,D561,TRUE,_xll.ohTrigger(RecalcTrigger,TriggerON)),NA())</f>
        <v>6.1473710753823241E-4</v>
      </c>
      <c r="H561" s="42">
        <f>_xll.qlCalendarAdvance(Calendar,$H560,B561,"f",FALSE)</f>
        <v>43285</v>
      </c>
      <c r="I561" s="180">
        <f>_xll.qlInterestRateIndexValueDate(Index1M,$H561)</f>
        <v>43287</v>
      </c>
      <c r="J561" s="185">
        <f>IFERROR(_xll.qlIndexFixing(Index1M,$H561,TRUE,_xll.ohTrigger(RecalcTrigger,Trigger1M)),NA())</f>
        <v>1.1558426209823034E-3</v>
      </c>
      <c r="K561" s="44">
        <f>IFERROR(_xll.qlIndexFixing(Index3M,H561,TRUE,_xll.ohTrigger(RecalcTrigger,Trigger3M)),NA())</f>
        <v>2.6553078899810879E-3</v>
      </c>
      <c r="L561" s="44">
        <f>IFERROR(_xll.qlIndexFixing(Index6M,$H561,TRUE,_xll.ohTrigger(RecalcTrigger,Trigger6M)),NA())</f>
        <v>4.1895570590921687E-3</v>
      </c>
      <c r="M561" s="186">
        <f>IFERROR(_xll.qlIndexFixing(Index1Y,$H561,TRUE,_xll.ohTrigger(RecalcTrigger,Trigger1Y)),NA())</f>
        <v>6.4749516023647011E-3</v>
      </c>
      <c r="N561" s="185">
        <f>IFERROR(_xll.qlIndexFixing(ONIndex1M,I561,TRUE,_xll.ohTrigger(RecalcTrigger,Trigger1M)),NA())</f>
        <v>1.0747628508767093E-3</v>
      </c>
      <c r="O561" s="44">
        <f>IFERROR(_xll.qlIndexFixing(ONIndex3M,I561,TRUE,_xll.ohTrigger(RecalcTrigger,Trigger3M)),NA())</f>
        <v>2.3238906419198457E-3</v>
      </c>
      <c r="P561" s="44">
        <f>IFERROR(_xll.qlIndexFixing(ONIndex6M,I561,TRUE,_xll.ohTrigger(RecalcTrigger,Trigger6M)),NA())</f>
        <v>3.4686683486295777E-3</v>
      </c>
      <c r="Q561" s="186">
        <f>IFERROR(_xll.qlIndexFixing(ONIndex1Y,I561,TRUE,_xll.ohTrigger(RecalcTrigger,Trigger1Y)),NA())</f>
        <v>5.0096212169759013E-3</v>
      </c>
    </row>
    <row r="562" spans="2:17" x14ac:dyDescent="0.2">
      <c r="B562" s="39" t="s">
        <v>42</v>
      </c>
      <c r="D562" s="42">
        <f>_xll.qlCalendarAdvance(Calendar,$D561,B562,"f",FALSE)</f>
        <v>43292</v>
      </c>
      <c r="E562" s="180">
        <f>_xll.qlInterestRateIndexValueDate(IndexON,D562)</f>
        <v>43292</v>
      </c>
      <c r="F562" s="196">
        <f>IFERROR(_xll.qlIndexFixing(IndexON,D562,TRUE,_xll.ohTrigger(RecalcTrigger,TriggerON)),NA())</f>
        <v>6.6625319741220324E-4</v>
      </c>
      <c r="H562" s="42">
        <f>_xll.qlCalendarAdvance(Calendar,$H561,B562,"f",FALSE)</f>
        <v>43292</v>
      </c>
      <c r="I562" s="180">
        <f>_xll.qlInterestRateIndexValueDate(Index1M,$H562)</f>
        <v>43294</v>
      </c>
      <c r="J562" s="185">
        <f>IFERROR(_xll.qlIndexFixing(Index1M,$H562,TRUE,_xll.ohTrigger(RecalcTrigger,Trigger1M)),NA())</f>
        <v>1.2079714578655352E-3</v>
      </c>
      <c r="K562" s="44">
        <f>IFERROR(_xll.qlIndexFixing(Index3M,H562,TRUE,_xll.ohTrigger(RecalcTrigger,Trigger3M)),NA())</f>
        <v>2.710555745140781E-3</v>
      </c>
      <c r="L562" s="44">
        <f>IFERROR(_xll.qlIndexFixing(Index6M,$H562,TRUE,_xll.ohTrigger(RecalcTrigger,Trigger6M)),NA())</f>
        <v>4.2472106357642758E-3</v>
      </c>
      <c r="M562" s="186">
        <f>IFERROR(_xll.qlIndexFixing(Index1Y,$H562,TRUE,_xll.ohTrigger(RecalcTrigger,Trigger1Y)),NA())</f>
        <v>6.5319912618734856E-3</v>
      </c>
      <c r="N562" s="185">
        <f>IFERROR(_xll.qlIndexFixing(ONIndex1M,I562,TRUE,_xll.ohTrigger(RecalcTrigger,Trigger1M)),NA())</f>
        <v>1.125736495382057E-3</v>
      </c>
      <c r="O562" s="44">
        <f>IFERROR(_xll.qlIndexFixing(ONIndex3M,I562,TRUE,_xll.ohTrigger(RecalcTrigger,Trigger3M)),NA())</f>
        <v>2.3769502071413484E-3</v>
      </c>
      <c r="P562" s="44">
        <f>IFERROR(_xll.qlIndexFixing(ONIndex6M,I562,TRUE,_xll.ohTrigger(RecalcTrigger,Trigger6M)),NA())</f>
        <v>3.5230946020536891E-3</v>
      </c>
      <c r="Q562" s="186">
        <f>IFERROR(_xll.qlIndexFixing(ONIndex1Y,I562,TRUE,_xll.ohTrigger(RecalcTrigger,Trigger1Y)),NA())</f>
        <v>5.0657241465579261E-3</v>
      </c>
    </row>
    <row r="563" spans="2:17" x14ac:dyDescent="0.2">
      <c r="B563" s="39" t="s">
        <v>42</v>
      </c>
      <c r="D563" s="42">
        <f>_xll.qlCalendarAdvance(Calendar,$D562,B563,"f",FALSE)</f>
        <v>43299</v>
      </c>
      <c r="E563" s="180">
        <f>_xll.qlInterestRateIndexValueDate(IndexON,D563)</f>
        <v>43299</v>
      </c>
      <c r="F563" s="196">
        <f>IFERROR(_xll.qlIndexFixing(IndexON,D563,TRUE,_xll.ohTrigger(RecalcTrigger,TriggerON)),NA())</f>
        <v>7.1818343192475709E-4</v>
      </c>
      <c r="H563" s="42">
        <f>_xll.qlCalendarAdvance(Calendar,$H562,B563,"f",FALSE)</f>
        <v>43299</v>
      </c>
      <c r="I563" s="180">
        <f>_xll.qlInterestRateIndexValueDate(Index1M,$H563)</f>
        <v>43301</v>
      </c>
      <c r="J563" s="185">
        <f>IFERROR(_xll.qlIndexFixing(Index1M,$H563,TRUE,_xll.ohTrigger(RecalcTrigger,Trigger1M)),NA())</f>
        <v>1.2608366158251363E-3</v>
      </c>
      <c r="K563" s="44">
        <f>IFERROR(_xll.qlIndexFixing(Index3M,H563,TRUE,_xll.ohTrigger(RecalcTrigger,Trigger3M)),NA())</f>
        <v>2.7661117411817955E-3</v>
      </c>
      <c r="L563" s="44">
        <f>IFERROR(_xll.qlIndexFixing(Index6M,$H563,TRUE,_xll.ohTrigger(RecalcTrigger,Trigger6M)),NA())</f>
        <v>4.3050024671819819E-3</v>
      </c>
      <c r="M563" s="186">
        <f>IFERROR(_xll.qlIndexFixing(Index1Y,$H563,TRUE,_xll.ohTrigger(RecalcTrigger,Trigger1Y)),NA())</f>
        <v>6.5890382820469363E-3</v>
      </c>
      <c r="N563" s="185">
        <f>IFERROR(_xll.qlIndexFixing(ONIndex1M,I563,TRUE,_xll.ohTrigger(RecalcTrigger,Trigger1M)),NA())</f>
        <v>1.1774376221218574E-3</v>
      </c>
      <c r="O563" s="44">
        <f>IFERROR(_xll.qlIndexFixing(ONIndex3M,I563,TRUE,_xll.ohTrigger(RecalcTrigger,Trigger3M)),NA())</f>
        <v>2.4303828476135436E-3</v>
      </c>
      <c r="P563" s="44">
        <f>IFERROR(_xll.qlIndexFixing(ONIndex6M,I563,TRUE,_xll.ohTrigger(RecalcTrigger,Trigger6M)),NA())</f>
        <v>3.5779318244166802E-3</v>
      </c>
      <c r="Q563" s="186">
        <f>IFERROR(_xll.qlIndexFixing(ONIndex1Y,I563,TRUE,_xll.ohTrigger(RecalcTrigger,Trigger1Y)),NA())</f>
        <v>5.1218448610335088E-3</v>
      </c>
    </row>
    <row r="564" spans="2:17" x14ac:dyDescent="0.2">
      <c r="B564" s="39" t="s">
        <v>42</v>
      </c>
      <c r="D564" s="42">
        <f>_xll.qlCalendarAdvance(Calendar,$D563,B564,"f",FALSE)</f>
        <v>43306</v>
      </c>
      <c r="E564" s="180">
        <f>_xll.qlInterestRateIndexValueDate(IndexON,D564)</f>
        <v>43306</v>
      </c>
      <c r="F564" s="196">
        <f>IFERROR(_xll.qlIndexFixing(IndexON,D564,TRUE,_xll.ohTrigger(RecalcTrigger,TriggerON)),NA())</f>
        <v>7.7052462578386383E-4</v>
      </c>
      <c r="H564" s="42">
        <f>_xll.qlCalendarAdvance(Calendar,$H563,B564,"f",FALSE)</f>
        <v>43306</v>
      </c>
      <c r="I564" s="180">
        <f>_xll.qlInterestRateIndexValueDate(Index1M,$H564)</f>
        <v>43308</v>
      </c>
      <c r="J564" s="185">
        <f>IFERROR(_xll.qlIndexFixing(Index1M,$H564,TRUE,_xll.ohTrigger(RecalcTrigger,Trigger1M)),NA())</f>
        <v>1.3144435367248406E-3</v>
      </c>
      <c r="K564" s="44">
        <f>IFERROR(_xll.qlIndexFixing(Index3M,H564,TRUE,_xll.ohTrigger(RecalcTrigger,Trigger3M)),NA())</f>
        <v>2.8219559802029328E-3</v>
      </c>
      <c r="L564" s="44">
        <f>IFERROR(_xll.qlIndexFixing(Index6M,$H564,TRUE,_xll.ohTrigger(RecalcTrigger,Trigger6M)),NA())</f>
        <v>4.3629153578099112E-3</v>
      </c>
      <c r="M564" s="186">
        <f>IFERROR(_xll.qlIndexFixing(Index1Y,$H564,TRUE,_xll.ohTrigger(RecalcTrigger,Trigger1Y)),NA())</f>
        <v>6.6460903432639367E-3</v>
      </c>
      <c r="N564" s="185">
        <f>IFERROR(_xll.qlIndexFixing(ONIndex1M,I564,TRUE,_xll.ohTrigger(RecalcTrigger,Trigger1M)),NA())</f>
        <v>1.229871662431492E-3</v>
      </c>
      <c r="O564" s="44">
        <f>IFERROR(_xll.qlIndexFixing(ONIndex3M,I564,TRUE,_xll.ohTrigger(RecalcTrigger,Trigger3M)),NA())</f>
        <v>2.4841857557422742E-3</v>
      </c>
      <c r="P564" s="44">
        <f>IFERROR(_xll.qlIndexFixing(ONIndex6M,I564,TRUE,_xll.ohTrigger(RecalcTrigger,Trigger6M)),NA())</f>
        <v>3.6331800158784233E-3</v>
      </c>
      <c r="Q564" s="186">
        <f>IFERROR(_xll.qlIndexFixing(ONIndex1Y,I564,TRUE,_xll.ohTrigger(RecalcTrigger,Trigger1Y)),NA())</f>
        <v>5.1779726367406909E-3</v>
      </c>
    </row>
    <row r="565" spans="2:17" x14ac:dyDescent="0.2">
      <c r="B565" s="39" t="s">
        <v>42</v>
      </c>
      <c r="D565" s="42">
        <f>_xll.qlCalendarAdvance(Calendar,$D564,B565,"f",FALSE)</f>
        <v>43313</v>
      </c>
      <c r="E565" s="180">
        <f>_xll.qlInterestRateIndexValueDate(IndexON,D565)</f>
        <v>43313</v>
      </c>
      <c r="F565" s="196">
        <f>IFERROR(_xll.qlIndexFixing(IndexON,D565,TRUE,_xll.ohTrigger(RecalcTrigger,TriggerON)),NA())</f>
        <v>8.2327359321787696E-4</v>
      </c>
      <c r="H565" s="42">
        <f>_xll.qlCalendarAdvance(Calendar,$H564,B565,"f",FALSE)</f>
        <v>43313</v>
      </c>
      <c r="I565" s="180">
        <f>_xll.qlInterestRateIndexValueDate(Index1M,$H565)</f>
        <v>43315</v>
      </c>
      <c r="J565" s="185">
        <f>IFERROR(_xll.qlIndexFixing(Index1M,$H565,TRUE,_xll.ohTrigger(RecalcTrigger,Trigger1M)),NA())</f>
        <v>1.3687976626578753E-3</v>
      </c>
      <c r="K565" s="44">
        <f>IFERROR(_xll.qlIndexFixing(Index3M,H565,TRUE,_xll.ohTrigger(RecalcTrigger,Trigger3M)),NA())</f>
        <v>2.8780681621599939E-3</v>
      </c>
      <c r="L565" s="44">
        <f>IFERROR(_xll.qlIndexFixing(Index6M,$H565,TRUE,_xll.ohTrigger(RecalcTrigger,Trigger6M)),NA())</f>
        <v>4.4209321100948454E-3</v>
      </c>
      <c r="M565" s="186">
        <f>IFERROR(_xll.qlIndexFixing(Index1Y,$H565,TRUE,_xll.ohTrigger(RecalcTrigger,Trigger1Y)),NA())</f>
        <v>6.7031452291888161E-3</v>
      </c>
      <c r="N565" s="185">
        <f>IFERROR(_xll.qlIndexFixing(ONIndex1M,I565,TRUE,_xll.ohTrigger(RecalcTrigger,Trigger1M)),NA())</f>
        <v>1.2830440478861505E-3</v>
      </c>
      <c r="O565" s="44">
        <f>IFERROR(_xll.qlIndexFixing(ONIndex3M,I565,TRUE,_xll.ohTrigger(RecalcTrigger,Trigger3M)),NA())</f>
        <v>2.538356124013319E-3</v>
      </c>
      <c r="P565" s="44">
        <f>IFERROR(_xll.qlIndexFixing(ONIndex6M,I565,TRUE,_xll.ohTrigger(RecalcTrigger,Trigger6M)),NA())</f>
        <v>3.6888391765188544E-3</v>
      </c>
      <c r="Q565" s="186">
        <f>IFERROR(_xll.qlIndexFixing(ONIndex1Y,I565,TRUE,_xll.ohTrigger(RecalcTrigger,Trigger1Y)),NA())</f>
        <v>5.2340967498576418E-3</v>
      </c>
    </row>
    <row r="566" spans="2:17" x14ac:dyDescent="0.2">
      <c r="B566" s="39" t="s">
        <v>42</v>
      </c>
      <c r="D566" s="42">
        <f>_xll.qlCalendarAdvance(Calendar,$D565,B566,"f",FALSE)</f>
        <v>43320</v>
      </c>
      <c r="E566" s="180">
        <f>_xll.qlInterestRateIndexValueDate(IndexON,D566)</f>
        <v>43320</v>
      </c>
      <c r="F566" s="196">
        <f>IFERROR(_xll.qlIndexFixing(IndexON,D566,TRUE,_xll.ohTrigger(RecalcTrigger,TriggerON)),NA())</f>
        <v>8.7642714853508608E-4</v>
      </c>
      <c r="H566" s="42">
        <f>_xll.qlCalendarAdvance(Calendar,$H565,B566,"f",FALSE)</f>
        <v>43320</v>
      </c>
      <c r="I566" s="180">
        <f>_xll.qlInterestRateIndexValueDate(Index1M,$H566)</f>
        <v>43322</v>
      </c>
      <c r="J566" s="185">
        <f>IFERROR(_xll.qlIndexFixing(Index1M,$H566,TRUE,_xll.ohTrigger(RecalcTrigger,Trigger1M)),NA())</f>
        <v>1.4239044359779052E-3</v>
      </c>
      <c r="K566" s="44">
        <f>IFERROR(_xll.qlIndexFixing(Index3M,H566,TRUE,_xll.ohTrigger(RecalcTrigger,Trigger3M)),NA())</f>
        <v>2.9344275848275131E-3</v>
      </c>
      <c r="L566" s="44">
        <f>IFERROR(_xll.qlIndexFixing(Index6M,$H566,TRUE,_xll.ohTrigger(RecalcTrigger,Trigger6M)),NA())</f>
        <v>4.4790355244531893E-3</v>
      </c>
      <c r="M566" s="186">
        <f>IFERROR(_xll.qlIndexFixing(Index1Y,$H566,TRUE,_xll.ohTrigger(RecalcTrigger,Trigger1Y)),NA())</f>
        <v>6.7602008268014069E-3</v>
      </c>
      <c r="N566" s="185">
        <f>IFERROR(_xll.qlIndexFixing(ONIndex1M,I566,TRUE,_xll.ohTrigger(RecalcTrigger,Trigger1M)),NA())</f>
        <v>1.3369602100610223E-3</v>
      </c>
      <c r="O566" s="44">
        <f>IFERROR(_xll.qlIndexFixing(ONIndex3M,I566,TRUE,_xll.ohTrigger(RecalcTrigger,Trigger3M)),NA())</f>
        <v>2.5928911450723291E-3</v>
      </c>
      <c r="P566" s="44">
        <f>IFERROR(_xll.qlIndexFixing(ONIndex6M,I566,TRUE,_xll.ohTrigger(RecalcTrigger,Trigger6M)),NA())</f>
        <v>3.7449093065777816E-3</v>
      </c>
      <c r="Q566" s="186">
        <f>IFERROR(_xll.qlIndexFixing(ONIndex1Y,I566,TRUE,_xll.ohTrigger(RecalcTrigger,Trigger1Y)),NA())</f>
        <v>5.2902064765625312E-3</v>
      </c>
    </row>
    <row r="567" spans="2:17" x14ac:dyDescent="0.2">
      <c r="B567" s="39" t="s">
        <v>42</v>
      </c>
      <c r="D567" s="42">
        <f>_xll.qlCalendarAdvance(Calendar,$D566,B567,"f",FALSE)</f>
        <v>43327</v>
      </c>
      <c r="E567" s="180">
        <f>_xll.qlInterestRateIndexValueDate(IndexON,D567)</f>
        <v>43327</v>
      </c>
      <c r="F567" s="196">
        <f>IFERROR(_xll.qlIndexFixing(IndexON,D567,TRUE,_xll.ohTrigger(RecalcTrigger,TriggerON)),NA())</f>
        <v>9.2998210620365285E-4</v>
      </c>
      <c r="H567" s="42">
        <f>_xll.qlCalendarAdvance(Calendar,$H566,B567,"f",FALSE)</f>
        <v>43327</v>
      </c>
      <c r="I567" s="180">
        <f>_xll.qlInterestRateIndexValueDate(Index1M,$H567)</f>
        <v>43329</v>
      </c>
      <c r="J567" s="185">
        <f>IFERROR(_xll.qlIndexFixing(Index1M,$H567,TRUE,_xll.ohTrigger(RecalcTrigger,Trigger1M)),NA())</f>
        <v>1.4797692992758245E-3</v>
      </c>
      <c r="K567" s="44">
        <f>IFERROR(_xll.qlIndexFixing(Index3M,H567,TRUE,_xll.ohTrigger(RecalcTrigger,Trigger3M)),NA())</f>
        <v>2.9910131437519863E-3</v>
      </c>
      <c r="L567" s="44">
        <f>IFERROR(_xll.qlIndexFixing(Index6M,$H567,TRUE,_xll.ohTrigger(RecalcTrigger,Trigger6M)),NA())</f>
        <v>4.5372083992649215E-3</v>
      </c>
      <c r="M567" s="186">
        <f>IFERROR(_xll.qlIndexFixing(Index1Y,$H567,TRUE,_xll.ohTrigger(RecalcTrigger,Trigger1Y)),NA())</f>
        <v>6.8172551264255787E-3</v>
      </c>
      <c r="N567" s="185">
        <f>IFERROR(_xll.qlIndexFixing(ONIndex1M,I567,TRUE,_xll.ohTrigger(RecalcTrigger,Trigger1M)),NA())</f>
        <v>1.391625580291489E-3</v>
      </c>
      <c r="O567" s="44">
        <f>IFERROR(_xll.qlIndexFixing(ONIndex3M,I567,TRUE,_xll.ohTrigger(RecalcTrigger,Trigger3M)),NA())</f>
        <v>2.6477880113251473E-3</v>
      </c>
      <c r="P567" s="44">
        <f>IFERROR(_xll.qlIndexFixing(ONIndex6M,I567,TRUE,_xll.ohTrigger(RecalcTrigger,Trigger6M)),NA())</f>
        <v>3.8013904062950132E-3</v>
      </c>
      <c r="Q567" s="186">
        <f>IFERROR(_xll.qlIndexFixing(ONIndex1Y,I567,TRUE,_xll.ohTrigger(RecalcTrigger,Trigger1Y)),NA())</f>
        <v>5.3462910931134644E-3</v>
      </c>
    </row>
    <row r="568" spans="2:17" x14ac:dyDescent="0.2">
      <c r="B568" s="39" t="s">
        <v>42</v>
      </c>
      <c r="D568" s="42">
        <f>_xll.qlCalendarAdvance(Calendar,$D567,B568,"f",FALSE)</f>
        <v>43334</v>
      </c>
      <c r="E568" s="180">
        <f>_xll.qlInterestRateIndexValueDate(IndexON,D568)</f>
        <v>43334</v>
      </c>
      <c r="F568" s="196">
        <f>IFERROR(_xll.qlIndexFixing(IndexON,D568,TRUE,_xll.ohTrigger(RecalcTrigger,TriggerON)),NA())</f>
        <v>9.8393528053186685E-4</v>
      </c>
      <c r="H568" s="42">
        <f>_xll.qlCalendarAdvance(Calendar,$H567,B568,"f",FALSE)</f>
        <v>43334</v>
      </c>
      <c r="I568" s="180">
        <f>_xll.qlInterestRateIndexValueDate(Index1M,$H568)</f>
        <v>43336</v>
      </c>
      <c r="J568" s="185">
        <f>IFERROR(_xll.qlIndexFixing(Index1M,$H568,TRUE,_xll.ohTrigger(RecalcTrigger,Trigger1M)),NA())</f>
        <v>1.5363976953952283E-3</v>
      </c>
      <c r="K568" s="44">
        <f>IFERROR(_xll.qlIndexFixing(Index3M,H568,TRUE,_xll.ohTrigger(RecalcTrigger,Trigger3M)),NA())</f>
        <v>3.0478033322093524E-3</v>
      </c>
      <c r="L568" s="44">
        <f>IFERROR(_xll.qlIndexFixing(Index6M,$H568,TRUE,_xll.ohTrigger(RecalcTrigger,Trigger6M)),NA())</f>
        <v>4.5954335308649565E-3</v>
      </c>
      <c r="M568" s="186">
        <f>IFERROR(_xll.qlIndexFixing(Index1Y,$H568,TRUE,_xll.ohTrigger(RecalcTrigger,Trigger1Y)),NA())</f>
        <v>6.8743062217608173E-3</v>
      </c>
      <c r="N568" s="185">
        <f>IFERROR(_xll.qlIndexFixing(ONIndex1M,I568,TRUE,_xll.ohTrigger(RecalcTrigger,Trigger1M)),NA())</f>
        <v>1.4470455903925483E-3</v>
      </c>
      <c r="O568" s="44">
        <f>IFERROR(_xll.qlIndexFixing(ONIndex3M,I568,TRUE,_xll.ohTrigger(RecalcTrigger,Trigger3M)),NA())</f>
        <v>2.7030439154973607E-3</v>
      </c>
      <c r="P568" s="44">
        <f>IFERROR(_xll.qlIndexFixing(ONIndex6M,I568,TRUE,_xll.ohTrigger(RecalcTrigger,Trigger6M)),NA())</f>
        <v>3.8582824757504852E-3</v>
      </c>
      <c r="Q568" s="186">
        <f>IFERROR(_xll.qlIndexFixing(ONIndex1Y,I568,TRUE,_xll.ohTrigger(RecalcTrigger,Trigger1Y)),NA())</f>
        <v>5.402339875688611E-3</v>
      </c>
    </row>
    <row r="569" spans="2:17" x14ac:dyDescent="0.2">
      <c r="B569" s="39" t="s">
        <v>42</v>
      </c>
      <c r="D569" s="42">
        <f>_xll.qlCalendarAdvance(Calendar,$D568,B569,"f",FALSE)</f>
        <v>43341</v>
      </c>
      <c r="E569" s="180">
        <f>_xll.qlInterestRateIndexValueDate(IndexON,D569)</f>
        <v>43341</v>
      </c>
      <c r="F569" s="196">
        <f>IFERROR(_xll.qlIndexFixing(IndexON,D569,TRUE,_xll.ohTrigger(RecalcTrigger,TriggerON)),NA())</f>
        <v>1.0382834862276979E-3</v>
      </c>
      <c r="H569" s="42">
        <f>_xll.qlCalendarAdvance(Calendar,$H568,B569,"f",FALSE)</f>
        <v>43341</v>
      </c>
      <c r="I569" s="180">
        <f>_xll.qlInterestRateIndexValueDate(Index1M,$H569)</f>
        <v>43343</v>
      </c>
      <c r="J569" s="185">
        <f>IFERROR(_xll.qlIndexFixing(Index1M,$H569,TRUE,_xll.ohTrigger(RecalcTrigger,Trigger1M)),NA())</f>
        <v>1.5812991710707966E-3</v>
      </c>
      <c r="K569" s="44">
        <f>IFERROR(_xll.qlIndexFixing(Index3M,H569,TRUE,_xll.ohTrigger(RecalcTrigger,Trigger3M)),NA())</f>
        <v>3.0924447966593554E-3</v>
      </c>
      <c r="L569" s="44">
        <f>IFERROR(_xll.qlIndexFixing(Index6M,$H569,TRUE,_xll.ohTrigger(RecalcTrigger,Trigger6M)),NA())</f>
        <v>4.6369506018623446E-3</v>
      </c>
      <c r="M569" s="186">
        <f>IFERROR(_xll.qlIndexFixing(Index1Y,$H569,TRUE,_xll.ohTrigger(RecalcTrigger,Trigger1Y)),NA())</f>
        <v>6.918926388130975E-3</v>
      </c>
      <c r="N569" s="185">
        <f>IFERROR(_xll.qlIndexFixing(ONIndex1M,I569,TRUE,_xll.ohTrigger(RecalcTrigger,Trigger1M)),NA())</f>
        <v>1.5032256718594539E-3</v>
      </c>
      <c r="O569" s="44">
        <f>IFERROR(_xll.qlIndexFixing(ONIndex3M,I569,TRUE,_xll.ohTrigger(RecalcTrigger,Trigger3M)),NA())</f>
        <v>2.7586560496750678E-3</v>
      </c>
      <c r="P569" s="44">
        <f>IFERROR(_xll.qlIndexFixing(ONIndex6M,I569,TRUE,_xll.ohTrigger(RecalcTrigger,Trigger6M)),NA())</f>
        <v>3.9155855153438779E-3</v>
      </c>
      <c r="Q569" s="186">
        <f>IFERROR(_xll.qlIndexFixing(ONIndex1Y,I569,TRUE,_xll.ohTrigger(RecalcTrigger,Trigger1Y)),NA())</f>
        <v>5.4583421004661403E-3</v>
      </c>
    </row>
    <row r="570" spans="2:17" x14ac:dyDescent="0.2">
      <c r="B570" s="39" t="s">
        <v>42</v>
      </c>
      <c r="D570" s="42">
        <f>_xll.qlCalendarAdvance(Calendar,$D569,B570,"f",FALSE)</f>
        <v>43348</v>
      </c>
      <c r="E570" s="180">
        <f>_xll.qlInterestRateIndexValueDate(IndexON,D570)</f>
        <v>43348</v>
      </c>
      <c r="F570" s="196">
        <f>IFERROR(_xll.qlIndexFixing(IndexON,D570,TRUE,_xll.ohTrigger(RecalcTrigger,TriggerON)),NA())</f>
        <v>1.0930235372796915E-3</v>
      </c>
      <c r="H570" s="42">
        <f>_xll.qlCalendarAdvance(Calendar,$H569,B570,"f",FALSE)</f>
        <v>43348</v>
      </c>
      <c r="I570" s="180">
        <f>_xll.qlInterestRateIndexValueDate(Index1M,$H570)</f>
        <v>43350</v>
      </c>
      <c r="J570" s="185">
        <f>IFERROR(_xll.qlIndexFixing(Index1M,$H570,TRUE,_xll.ohTrigger(RecalcTrigger,Trigger1M)),NA())</f>
        <v>1.6517834374685236E-3</v>
      </c>
      <c r="K570" s="44">
        <f>IFERROR(_xll.qlIndexFixing(Index3M,H570,TRUE,_xll.ohTrigger(RecalcTrigger,Trigger3M)),NA())</f>
        <v>3.1495556506183084E-3</v>
      </c>
      <c r="L570" s="44">
        <f>IFERROR(_xll.qlIndexFixing(Index6M,$H570,TRUE,_xll.ohTrigger(RecalcTrigger,Trigger6M)),NA())</f>
        <v>4.6952357245035499E-3</v>
      </c>
      <c r="M570" s="186">
        <f>IFERROR(_xll.qlIndexFixing(Index1Y,$H570,TRUE,_xll.ohTrigger(RecalcTrigger,Trigger1Y)),NA())</f>
        <v>6.9883916914174034E-3</v>
      </c>
      <c r="N570" s="185">
        <f>IFERROR(_xll.qlIndexFixing(ONIndex1M,I570,TRUE,_xll.ohTrigger(RecalcTrigger,Trigger1M)),NA())</f>
        <v>1.5601712562673953E-3</v>
      </c>
      <c r="O570" s="44">
        <f>IFERROR(_xll.qlIndexFixing(ONIndex3M,I570,TRUE,_xll.ohTrigger(RecalcTrigger,Trigger3M)),NA())</f>
        <v>2.8146216066637919E-3</v>
      </c>
      <c r="P570" s="44">
        <f>IFERROR(_xll.qlIndexFixing(ONIndex6M,I570,TRUE,_xll.ohTrigger(RecalcTrigger,Trigger6M)),NA())</f>
        <v>3.9732995250751912E-3</v>
      </c>
      <c r="Q570" s="186">
        <f>IFERROR(_xll.qlIndexFixing(ONIndex1Y,I570,TRUE,_xll.ohTrigger(RecalcTrigger,Trigger1Y)),NA())</f>
        <v>5.514287043624222E-3</v>
      </c>
    </row>
    <row r="571" spans="2:17" x14ac:dyDescent="0.2">
      <c r="B571" s="39" t="s">
        <v>42</v>
      </c>
      <c r="D571" s="42">
        <f>_xll.qlCalendarAdvance(Calendar,$D570,B571,"f",FALSE)</f>
        <v>43355</v>
      </c>
      <c r="E571" s="180">
        <f>_xll.qlInterestRateIndexValueDate(IndexON,D571)</f>
        <v>43355</v>
      </c>
      <c r="F571" s="196">
        <f>IFERROR(_xll.qlIndexFixing(IndexON,D571,TRUE,_xll.ohTrigger(RecalcTrigger,TriggerON)),NA())</f>
        <v>1.1481522481560091E-3</v>
      </c>
      <c r="H571" s="42">
        <f>_xll.qlCalendarAdvance(Calendar,$H570,B571,"f",FALSE)</f>
        <v>43355</v>
      </c>
      <c r="I571" s="180">
        <f>_xll.qlInterestRateIndexValueDate(Index1M,$H571)</f>
        <v>43357</v>
      </c>
      <c r="J571" s="185">
        <f>IFERROR(_xll.qlIndexFixing(Index1M,$H571,TRUE,_xll.ohTrigger(RecalcTrigger,Trigger1M)),NA())</f>
        <v>1.7102955590654657E-3</v>
      </c>
      <c r="K571" s="44">
        <f>IFERROR(_xll.qlIndexFixing(Index3M,H571,TRUE,_xll.ohTrigger(RecalcTrigger,Trigger3M)),NA())</f>
        <v>3.2068071410573055E-3</v>
      </c>
      <c r="L571" s="44">
        <f>IFERROR(_xll.qlIndexFixing(Index6M,$H571,TRUE,_xll.ohTrigger(RecalcTrigger,Trigger6M)),NA())</f>
        <v>4.753522367242395E-3</v>
      </c>
      <c r="M571" s="186">
        <f>IFERROR(_xll.qlIndexFixing(Index1Y,$H571,TRUE,_xll.ohTrigger(RecalcTrigger,Trigger1Y)),NA())</f>
        <v>7.0454227702824168E-3</v>
      </c>
      <c r="N571" s="185">
        <f>IFERROR(_xll.qlIndexFixing(ONIndex1M,I571,TRUE,_xll.ohTrigger(RecalcTrigger,Trigger1M)),NA())</f>
        <v>1.6178877751116261E-3</v>
      </c>
      <c r="O571" s="44">
        <f>IFERROR(_xll.qlIndexFixing(ONIndex3M,I571,TRUE,_xll.ohTrigger(RecalcTrigger,Trigger3M)),NA())</f>
        <v>2.8709377788693757E-3</v>
      </c>
      <c r="P571" s="44">
        <f>IFERROR(_xll.qlIndexFixing(ONIndex6M,I571,TRUE,_xll.ohTrigger(RecalcTrigger,Trigger6M)),NA())</f>
        <v>4.0314245051842335E-3</v>
      </c>
      <c r="Q571" s="186">
        <f>IFERROR(_xll.qlIndexFixing(ONIndex1Y,I571,TRUE,_xll.ohTrigger(RecalcTrigger,Trigger1Y)),NA())</f>
        <v>5.5701639813410253E-3</v>
      </c>
    </row>
    <row r="572" spans="2:17" x14ac:dyDescent="0.2">
      <c r="B572" s="39" t="s">
        <v>42</v>
      </c>
      <c r="D572" s="42">
        <f>_xll.qlCalendarAdvance(Calendar,$D571,B572,"f",FALSE)</f>
        <v>43362</v>
      </c>
      <c r="E572" s="180">
        <f>_xll.qlInterestRateIndexValueDate(IndexON,D572)</f>
        <v>43362</v>
      </c>
      <c r="F572" s="196">
        <f>IFERROR(_xll.qlIndexFixing(IndexON,D572,TRUE,_xll.ohTrigger(RecalcTrigger,TriggerON)),NA())</f>
        <v>1.2036664334047487E-3</v>
      </c>
      <c r="H572" s="42">
        <f>_xll.qlCalendarAdvance(Calendar,$H571,B572,"f",FALSE)</f>
        <v>43362</v>
      </c>
      <c r="I572" s="180">
        <f>_xll.qlInterestRateIndexValueDate(Index1M,$H572)</f>
        <v>43364</v>
      </c>
      <c r="J572" s="185">
        <f>IFERROR(_xll.qlIndexFixing(Index1M,$H572,TRUE,_xll.ohTrigger(RecalcTrigger,Trigger1M)),NA())</f>
        <v>1.7691695811539176E-3</v>
      </c>
      <c r="K572" s="44">
        <f>IFERROR(_xll.qlIndexFixing(Index3M,H572,TRUE,_xll.ohTrigger(RecalcTrigger,Trigger3M)),NA())</f>
        <v>3.2641756603391824E-3</v>
      </c>
      <c r="L572" s="44">
        <f>IFERROR(_xll.qlIndexFixing(Index6M,$H572,TRUE,_xll.ohTrigger(RecalcTrigger,Trigger6M)),NA())</f>
        <v>4.8117929389962545E-3</v>
      </c>
      <c r="M572" s="186">
        <f>IFERROR(_xll.qlIndexFixing(Index1Y,$H572,TRUE,_xll.ohTrigger(RecalcTrigger,Trigger1Y)),NA())</f>
        <v>7.1024440540068193E-3</v>
      </c>
      <c r="N572" s="185">
        <f>IFERROR(_xll.qlIndexFixing(ONIndex1M,I572,TRUE,_xll.ohTrigger(RecalcTrigger,Trigger1M)),NA())</f>
        <v>1.6763663116847738E-3</v>
      </c>
      <c r="O572" s="44">
        <f>IFERROR(_xll.qlIndexFixing(ONIndex3M,I572,TRUE,_xll.ohTrigger(RecalcTrigger,Trigger3M)),NA())</f>
        <v>2.9275967335973263E-3</v>
      </c>
      <c r="P572" s="44">
        <f>IFERROR(_xll.qlIndexFixing(ONIndex6M,I572,TRUE,_xll.ohTrigger(RecalcTrigger,Trigger6M)),NA())</f>
        <v>4.0899496520729883E-3</v>
      </c>
      <c r="Q572" s="186">
        <f>IFERROR(_xll.qlIndexFixing(ONIndex1Y,I572,TRUE,_xll.ohTrigger(RecalcTrigger,Trigger1Y)),NA())</f>
        <v>5.6259672381564485E-3</v>
      </c>
    </row>
    <row r="573" spans="2:17" x14ac:dyDescent="0.2">
      <c r="B573" s="39" t="s">
        <v>42</v>
      </c>
      <c r="D573" s="42">
        <f>_xll.qlCalendarAdvance(Calendar,$D572,B573,"f",FALSE)</f>
        <v>43369</v>
      </c>
      <c r="E573" s="180">
        <f>_xll.qlInterestRateIndexValueDate(IndexON,D573)</f>
        <v>43369</v>
      </c>
      <c r="F573" s="196">
        <f>IFERROR(_xll.qlIndexFixing(IndexON,D573,TRUE,_xll.ohTrigger(RecalcTrigger,TriggerON)),NA())</f>
        <v>1.2595460835918004E-3</v>
      </c>
      <c r="H573" s="42">
        <f>_xll.qlCalendarAdvance(Calendar,$H572,B573,"f",FALSE)</f>
        <v>43369</v>
      </c>
      <c r="I573" s="180">
        <f>_xll.qlInterestRateIndexValueDate(Index1M,$H573)</f>
        <v>43371</v>
      </c>
      <c r="J573" s="185">
        <f>IFERROR(_xll.qlIndexFixing(Index1M,$H573,TRUE,_xll.ohTrigger(RecalcTrigger,Trigger1M)),NA())</f>
        <v>1.836748306627682E-3</v>
      </c>
      <c r="K573" s="44">
        <f>IFERROR(_xll.qlIndexFixing(Index3M,H573,TRUE,_xll.ohTrigger(RecalcTrigger,Trigger3M)),NA())</f>
        <v>3.3340433081396653E-3</v>
      </c>
      <c r="L573" s="44">
        <f>IFERROR(_xll.qlIndexFixing(Index6M,$H573,TRUE,_xll.ohTrigger(RecalcTrigger,Trigger6M)),NA())</f>
        <v>4.8742083773843942E-3</v>
      </c>
      <c r="M573" s="186">
        <f>IFERROR(_xll.qlIndexFixing(Index1Y,$H573,TRUE,_xll.ohTrigger(RecalcTrigger,Trigger1Y)),NA())</f>
        <v>7.1594545761902448E-3</v>
      </c>
      <c r="N573" s="185">
        <f>IFERROR(_xll.qlIndexFixing(ONIndex1M,I573,TRUE,_xll.ohTrigger(RecalcTrigger,Trigger1M)),NA())</f>
        <v>1.7352068109577345E-3</v>
      </c>
      <c r="O573" s="44">
        <f>IFERROR(_xll.qlIndexFixing(ONIndex3M,I573,TRUE,_xll.ohTrigger(RecalcTrigger,Trigger3M)),NA())</f>
        <v>2.9844536498924157E-3</v>
      </c>
      <c r="P573" s="44">
        <f>IFERROR(_xll.qlIndexFixing(ONIndex6M,I573,TRUE,_xll.ohTrigger(RecalcTrigger,Trigger6M)),NA())</f>
        <v>4.1485724569234605E-3</v>
      </c>
      <c r="Q573" s="186">
        <f>IFERROR(_xll.qlIndexFixing(ONIndex1Y,I573,TRUE,_xll.ohTrigger(RecalcTrigger,Trigger1Y)),NA())</f>
        <v>5.6818287594051498E-3</v>
      </c>
    </row>
    <row r="574" spans="2:17" x14ac:dyDescent="0.2">
      <c r="B574" s="39" t="s">
        <v>42</v>
      </c>
      <c r="D574" s="42">
        <f>_xll.qlCalendarAdvance(Calendar,$D573,B574,"f",FALSE)</f>
        <v>43376</v>
      </c>
      <c r="E574" s="180">
        <f>_xll.qlInterestRateIndexValueDate(IndexON,D574)</f>
        <v>43376</v>
      </c>
      <c r="F574" s="196">
        <f>IFERROR(_xll.qlIndexFixing(IndexON,D574,TRUE,_xll.ohTrigger(RecalcTrigger,TriggerON)),NA())</f>
        <v>1.3155965059752361E-3</v>
      </c>
      <c r="H574" s="42">
        <f>_xll.qlCalendarAdvance(Calendar,$H573,B574,"f",FALSE)</f>
        <v>43376</v>
      </c>
      <c r="I574" s="180">
        <f>_xll.qlInterestRateIndexValueDate(Index1M,$H574)</f>
        <v>43378</v>
      </c>
      <c r="J574" s="185">
        <f>IFERROR(_xll.qlIndexFixing(Index1M,$H574,TRUE,_xll.ohTrigger(RecalcTrigger,Trigger1M)),NA())</f>
        <v>1.8875184207829195E-3</v>
      </c>
      <c r="K574" s="44">
        <f>IFERROR(_xll.qlIndexFixing(Index3M,H574,TRUE,_xll.ohTrigger(RecalcTrigger,Trigger3M)),NA())</f>
        <v>3.391596866305753E-3</v>
      </c>
      <c r="L574" s="44">
        <f>IFERROR(_xll.qlIndexFixing(Index6M,$H574,TRUE,_xll.ohTrigger(RecalcTrigger,Trigger6M)),NA())</f>
        <v>4.9324027040316184E-3</v>
      </c>
      <c r="M574" s="186">
        <f>IFERROR(_xll.qlIndexFixing(Index1Y,$H574,TRUE,_xll.ohTrigger(RecalcTrigger,Trigger1Y)),NA())</f>
        <v>7.2164547434985654E-3</v>
      </c>
      <c r="N574" s="185">
        <f>IFERROR(_xll.qlIndexFixing(ONIndex1M,I574,TRUE,_xll.ohTrigger(RecalcTrigger,Trigger1M)),NA())</f>
        <v>1.7942144267912852E-3</v>
      </c>
      <c r="O574" s="44">
        <f>IFERROR(_xll.qlIndexFixing(ONIndex3M,I574,TRUE,_xll.ohTrigger(RecalcTrigger,Trigger3M)),NA())</f>
        <v>3.0414355769092793E-3</v>
      </c>
      <c r="P574" s="44">
        <f>IFERROR(_xll.qlIndexFixing(ONIndex6M,I574,TRUE,_xll.ohTrigger(RecalcTrigger,Trigger6M)),NA())</f>
        <v>4.2071524690445727E-3</v>
      </c>
      <c r="Q574" s="186">
        <f>IFERROR(_xll.qlIndexFixing(ONIndex1Y,I574,TRUE,_xll.ohTrigger(RecalcTrigger,Trigger1Y)),NA())</f>
        <v>5.7378082882575399E-3</v>
      </c>
    </row>
    <row r="575" spans="2:17" x14ac:dyDescent="0.2">
      <c r="B575" s="39" t="s">
        <v>42</v>
      </c>
      <c r="D575" s="42">
        <f>_xll.qlCalendarAdvance(Calendar,$D574,B575,"f",FALSE)</f>
        <v>43383</v>
      </c>
      <c r="E575" s="180">
        <f>_xll.qlInterestRateIndexValueDate(IndexON,D575)</f>
        <v>43383</v>
      </c>
      <c r="F575" s="196">
        <f>IFERROR(_xll.qlIndexFixing(IndexON,D575,TRUE,_xll.ohTrigger(RecalcTrigger,TriggerON)),NA())</f>
        <v>1.3717543487512529E-3</v>
      </c>
      <c r="H575" s="42">
        <f>_xll.qlCalendarAdvance(Calendar,$H574,B575,"f",FALSE)</f>
        <v>43383</v>
      </c>
      <c r="I575" s="180">
        <f>_xll.qlInterestRateIndexValueDate(Index1M,$H575)</f>
        <v>43385</v>
      </c>
      <c r="J575" s="185">
        <f>IFERROR(_xll.qlIndexFixing(Index1M,$H575,TRUE,_xll.ohTrigger(RecalcTrigger,Trigger1M)),NA())</f>
        <v>1.946911525929199E-3</v>
      </c>
      <c r="K575" s="44">
        <f>IFERROR(_xll.qlIndexFixing(Index3M,H575,TRUE,_xll.ohTrigger(RecalcTrigger,Trigger3M)),NA())</f>
        <v>3.4492184411755991E-3</v>
      </c>
      <c r="L575" s="44">
        <f>IFERROR(_xll.qlIndexFixing(Index6M,$H575,TRUE,_xll.ohTrigger(RecalcTrigger,Trigger6M)),NA())</f>
        <v>4.990555828901907E-3</v>
      </c>
      <c r="M575" s="186">
        <f>IFERROR(_xll.qlIndexFixing(Index1Y,$H575,TRUE,_xll.ohTrigger(RecalcTrigger,Trigger1Y)),NA())</f>
        <v>7.2734445976976097E-3</v>
      </c>
      <c r="N575" s="185">
        <f>IFERROR(_xll.qlIndexFixing(ONIndex1M,I575,TRUE,_xll.ohTrigger(RecalcTrigger,Trigger1M)),NA())</f>
        <v>1.8533792248920378E-3</v>
      </c>
      <c r="O575" s="44">
        <f>IFERROR(_xll.qlIndexFixing(ONIndex3M,I575,TRUE,_xll.ohTrigger(RecalcTrigger,Trigger3M)),NA())</f>
        <v>3.0985343255984787E-3</v>
      </c>
      <c r="P575" s="44">
        <f>IFERROR(_xll.qlIndexFixing(ONIndex6M,I575,TRUE,_xll.ohTrigger(RecalcTrigger,Trigger6M)),NA())</f>
        <v>4.265689688516261E-3</v>
      </c>
      <c r="Q575" s="186">
        <f>IFERROR(_xll.qlIndexFixing(ONIndex1Y,I575,TRUE,_xll.ohTrigger(RecalcTrigger,Trigger1Y)),NA())</f>
        <v>5.7939005073670558E-3</v>
      </c>
    </row>
    <row r="576" spans="2:17" x14ac:dyDescent="0.2">
      <c r="B576" s="39" t="s">
        <v>42</v>
      </c>
      <c r="D576" s="42">
        <f>_xll.qlCalendarAdvance(Calendar,$D575,B576,"f",FALSE)</f>
        <v>43390</v>
      </c>
      <c r="E576" s="180">
        <f>_xll.qlInterestRateIndexValueDate(IndexON,D576)</f>
        <v>43390</v>
      </c>
      <c r="F576" s="196">
        <f>IFERROR(_xll.qlIndexFixing(IndexON,D576,TRUE,_xll.ohTrigger(RecalcTrigger,TriggerON)),NA())</f>
        <v>1.4280098078423009E-3</v>
      </c>
      <c r="H576" s="42">
        <f>_xll.qlCalendarAdvance(Calendar,$H575,B576,"f",FALSE)</f>
        <v>43390</v>
      </c>
      <c r="I576" s="180">
        <f>_xll.qlInterestRateIndexValueDate(Index1M,$H576)</f>
        <v>43392</v>
      </c>
      <c r="J576" s="185">
        <f>IFERROR(_xll.qlIndexFixing(Index1M,$H576,TRUE,_xll.ohTrigger(RecalcTrigger,Trigger1M)),NA())</f>
        <v>2.0064365837797254E-3</v>
      </c>
      <c r="K576" s="44">
        <f>IFERROR(_xll.qlIndexFixing(Index3M,H576,TRUE,_xll.ohTrigger(RecalcTrigger,Trigger3M)),NA())</f>
        <v>3.506899839196134E-3</v>
      </c>
      <c r="L576" s="44">
        <f>IFERROR(_xll.qlIndexFixing(Index6M,$H576,TRUE,_xll.ohTrigger(RecalcTrigger,Trigger6M)),NA())</f>
        <v>5.065352289282201E-3</v>
      </c>
      <c r="M576" s="186">
        <f>IFERROR(_xll.qlIndexFixing(Index1Y,$H576,TRUE,_xll.ohTrigger(RecalcTrigger,Trigger1Y)),NA())</f>
        <v>7.3304242298323687E-3</v>
      </c>
      <c r="N576" s="185">
        <f>IFERROR(_xll.qlIndexFixing(ONIndex1M,I576,TRUE,_xll.ohTrigger(RecalcTrigger,Trigger1M)),NA())</f>
        <v>1.9126912708067323E-3</v>
      </c>
      <c r="O576" s="44">
        <f>IFERROR(_xll.qlIndexFixing(ONIndex3M,I576,TRUE,_xll.ohTrigger(RecalcTrigger,Trigger3M)),NA())</f>
        <v>3.1557417068306393E-3</v>
      </c>
      <c r="P576" s="44">
        <f>IFERROR(_xll.qlIndexFixing(ONIndex6M,I576,TRUE,_xll.ohTrigger(RecalcTrigger,Trigger6M)),NA())</f>
        <v>4.3241841154184613E-3</v>
      </c>
      <c r="Q576" s="186">
        <f>IFERROR(_xll.qlIndexFixing(ONIndex1Y,I576,TRUE,_xll.ohTrigger(RecalcTrigger,Trigger1Y)),NA())</f>
        <v>5.8501000993071983E-3</v>
      </c>
    </row>
    <row r="577" spans="2:17" x14ac:dyDescent="0.2">
      <c r="B577" s="39" t="s">
        <v>42</v>
      </c>
      <c r="D577" s="42">
        <f>_xll.qlCalendarAdvance(Calendar,$D576,B577,"f",FALSE)</f>
        <v>43397</v>
      </c>
      <c r="E577" s="180">
        <f>_xll.qlInterestRateIndexValueDate(IndexON,D577)</f>
        <v>43397</v>
      </c>
      <c r="F577" s="196">
        <f>IFERROR(_xll.qlIndexFixing(IndexON,D577,TRUE,_xll.ohTrigger(RecalcTrigger,TriggerON)),NA())</f>
        <v>1.484353080050127E-3</v>
      </c>
      <c r="H577" s="42">
        <f>_xll.qlCalendarAdvance(Calendar,$H576,B577,"f",FALSE)</f>
        <v>43397</v>
      </c>
      <c r="I577" s="180">
        <f>_xll.qlInterestRateIndexValueDate(Index1M,$H577)</f>
        <v>43399</v>
      </c>
      <c r="J577" s="185">
        <f>IFERROR(_xll.qlIndexFixing(Index1M,$H577,TRUE,_xll.ohTrigger(RecalcTrigger,Trigger1M)),NA())</f>
        <v>2.0660836602345049E-3</v>
      </c>
      <c r="K577" s="44">
        <f>IFERROR(_xll.qlIndexFixing(Index3M,H577,TRUE,_xll.ohTrigger(RecalcTrigger,Trigger3M)),NA())</f>
        <v>3.5646328663253165E-3</v>
      </c>
      <c r="L577" s="44">
        <f>IFERROR(_xll.qlIndexFixing(Index6M,$H577,TRUE,_xll.ohTrigger(RecalcTrigger,Trigger6M)),NA())</f>
        <v>5.1067384584172204E-3</v>
      </c>
      <c r="M577" s="186">
        <f>IFERROR(_xll.qlIndexFixing(Index1Y,$H577,TRUE,_xll.ohTrigger(RecalcTrigger,Trigger1Y)),NA())</f>
        <v>7.3873938309162602E-3</v>
      </c>
      <c r="N577" s="185">
        <f>IFERROR(_xll.qlIndexFixing(ONIndex1M,I577,TRUE,_xll.ohTrigger(RecalcTrigger,Trigger1M)),NA())</f>
        <v>1.9721406304018529E-3</v>
      </c>
      <c r="O577" s="44">
        <f>IFERROR(_xll.qlIndexFixing(ONIndex3M,I577,TRUE,_xll.ohTrigger(RecalcTrigger,Trigger3M)),NA())</f>
        <v>3.2130495313964502E-3</v>
      </c>
      <c r="P577" s="44">
        <f>IFERROR(_xll.qlIndexFixing(ONIndex6M,I577,TRUE,_xll.ohTrigger(RecalcTrigger,Trigger6M)),NA())</f>
        <v>4.3826357495113655E-3</v>
      </c>
      <c r="Q577" s="186">
        <f>IFERROR(_xll.qlIndexFixing(ONIndex1Y,I577,TRUE,_xll.ohTrigger(RecalcTrigger,Trigger1Y)),NA())</f>
        <v>5.9064017465715324E-3</v>
      </c>
    </row>
    <row r="578" spans="2:17" x14ac:dyDescent="0.2">
      <c r="B578" s="39" t="s">
        <v>42</v>
      </c>
      <c r="D578" s="42">
        <f>_xll.qlCalendarAdvance(Calendar,$D577,B578,"f",FALSE)</f>
        <v>43404</v>
      </c>
      <c r="E578" s="180">
        <f>_xll.qlInterestRateIndexValueDate(IndexON,D578)</f>
        <v>43404</v>
      </c>
      <c r="F578" s="196">
        <f>IFERROR(_xll.qlIndexFixing(IndexON,D578,TRUE,_xll.ohTrigger(RecalcTrigger,TriggerON)),NA())</f>
        <v>1.5407743614570535E-3</v>
      </c>
      <c r="H578" s="42">
        <f>_xll.qlCalendarAdvance(Calendar,$H577,B578,"f",FALSE)</f>
        <v>43404</v>
      </c>
      <c r="I578" s="180">
        <f>_xll.qlInterestRateIndexValueDate(Index1M,$H578)</f>
        <v>43406</v>
      </c>
      <c r="J578" s="185">
        <f>IFERROR(_xll.qlIndexFixing(Index1M,$H578,TRUE,_xll.ohTrigger(RecalcTrigger,Trigger1M)),NA())</f>
        <v>2.1258428210027278E-3</v>
      </c>
      <c r="K578" s="44">
        <f>IFERROR(_xll.qlIndexFixing(Index3M,H578,TRUE,_xll.ohTrigger(RecalcTrigger,Trigger3M)),NA())</f>
        <v>3.622409328028734E-3</v>
      </c>
      <c r="L578" s="44">
        <f>IFERROR(_xll.qlIndexFixing(Index6M,$H578,TRUE,_xll.ohTrigger(RecalcTrigger,Trigger6M)),NA())</f>
        <v>5.1606006477446439E-3</v>
      </c>
      <c r="M578" s="186">
        <f>IFERROR(_xll.qlIndexFixing(Index1Y,$H578,TRUE,_xll.ohTrigger(RecalcTrigger,Trigger1Y)),NA())</f>
        <v>7.4443536919592259E-3</v>
      </c>
      <c r="N578" s="185">
        <f>IFERROR(_xll.qlIndexFixing(ONIndex1M,I578,TRUE,_xll.ohTrigger(RecalcTrigger,Trigger1M)),NA())</f>
        <v>2.0317173690642676E-3</v>
      </c>
      <c r="O578" s="44">
        <f>IFERROR(_xll.qlIndexFixing(ONIndex3M,I578,TRUE,_xll.ohTrigger(RecalcTrigger,Trigger3M)),NA())</f>
        <v>3.2704496104063452E-3</v>
      </c>
      <c r="P578" s="44">
        <f>IFERROR(_xll.qlIndexFixing(ONIndex6M,I578,TRUE,_xll.ohTrigger(RecalcTrigger,Trigger6M)),NA())</f>
        <v>4.4410445909548457E-3</v>
      </c>
      <c r="Q578" s="186">
        <f>IFERROR(_xll.qlIndexFixing(ONIndex1Y,I578,TRUE,_xll.ohTrigger(RecalcTrigger,Trigger1Y)),NA())</f>
        <v>5.962800131973367E-3</v>
      </c>
    </row>
    <row r="579" spans="2:17" x14ac:dyDescent="0.2">
      <c r="B579" s="39" t="s">
        <v>42</v>
      </c>
      <c r="D579" s="42">
        <f>_xll.qlCalendarAdvance(Calendar,$D578,B579,"f",FALSE)</f>
        <v>43411</v>
      </c>
      <c r="E579" s="180">
        <f>_xll.qlInterestRateIndexValueDate(IndexON,D579)</f>
        <v>43411</v>
      </c>
      <c r="F579" s="196">
        <f>IFERROR(_xll.qlIndexFixing(IndexON,D579,TRUE,_xll.ohTrigger(RecalcTrigger,TriggerON)),NA())</f>
        <v>1.5972638483852108E-3</v>
      </c>
      <c r="H579" s="42">
        <f>_xll.qlCalendarAdvance(Calendar,$H578,B579,"f",FALSE)</f>
        <v>43411</v>
      </c>
      <c r="I579" s="180">
        <f>_xll.qlInterestRateIndexValueDate(Index1M,$H579)</f>
        <v>43413</v>
      </c>
      <c r="J579" s="185">
        <f>IFERROR(_xll.qlIndexFixing(Index1M,$H579,TRUE,_xll.ohTrigger(RecalcTrigger,Trigger1M)),NA())</f>
        <v>2.1857041315821411E-3</v>
      </c>
      <c r="K579" s="44">
        <f>IFERROR(_xll.qlIndexFixing(Index3M,H579,TRUE,_xll.ohTrigger(RecalcTrigger,Trigger3M)),NA())</f>
        <v>3.6802210292779013E-3</v>
      </c>
      <c r="L579" s="44">
        <f>IFERROR(_xll.qlIndexFixing(Index6M,$H579,TRUE,_xll.ohTrigger(RecalcTrigger,Trigger6M)),NA())</f>
        <v>5.2185910379630726E-3</v>
      </c>
      <c r="M579" s="186">
        <f>IFERROR(_xll.qlIndexFixing(Index1Y,$H579,TRUE,_xll.ohTrigger(RecalcTrigger,Trigger1Y)),NA())</f>
        <v>7.5013042039966983E-3</v>
      </c>
      <c r="N579" s="185">
        <f>IFERROR(_xll.qlIndexFixing(ONIndex1M,I579,TRUE,_xll.ohTrigger(RecalcTrigger,Trigger1M)),NA())</f>
        <v>2.0914115525805244E-3</v>
      </c>
      <c r="O579" s="44">
        <f>IFERROR(_xll.qlIndexFixing(ONIndex3M,I579,TRUE,_xll.ohTrigger(RecalcTrigger,Trigger3M)),NA())</f>
        <v>3.3279337544911414E-3</v>
      </c>
      <c r="P579" s="44">
        <f>IFERROR(_xll.qlIndexFixing(ONIndex6M,I579,TRUE,_xll.ohTrigger(RecalcTrigger,Trigger6M)),NA())</f>
        <v>4.4994106395890299E-3</v>
      </c>
      <c r="Q579" s="186">
        <f>IFERROR(_xll.qlIndexFixing(ONIndex1Y,I579,TRUE,_xll.ohTrigger(RecalcTrigger,Trigger1Y)),NA())</f>
        <v>6.0192899379263309E-3</v>
      </c>
    </row>
    <row r="580" spans="2:17" x14ac:dyDescent="0.2">
      <c r="B580" s="39" t="s">
        <v>42</v>
      </c>
      <c r="D580" s="42">
        <f>_xll.qlCalendarAdvance(Calendar,$D579,B580,"f",FALSE)</f>
        <v>43418</v>
      </c>
      <c r="E580" s="180">
        <f>_xll.qlInterestRateIndexValueDate(IndexON,D580)</f>
        <v>43418</v>
      </c>
      <c r="F580" s="196">
        <f>IFERROR(_xll.qlIndexFixing(IndexON,D580,TRUE,_xll.ohTrigger(RecalcTrigger,TriggerON)),NA())</f>
        <v>1.6538117374764738E-3</v>
      </c>
      <c r="H580" s="42">
        <f>_xll.qlCalendarAdvance(Calendar,$H579,B580,"f",FALSE)</f>
        <v>43418</v>
      </c>
      <c r="I580" s="180">
        <f>_xll.qlInterestRateIndexValueDate(Index1M,$H580)</f>
        <v>43420</v>
      </c>
      <c r="J580" s="185">
        <f>IFERROR(_xll.qlIndexFixing(Index1M,$H580,TRUE,_xll.ohTrigger(RecalcTrigger,Trigger1M)),NA())</f>
        <v>2.2456576572770976E-3</v>
      </c>
      <c r="K580" s="44">
        <f>IFERROR(_xll.qlIndexFixing(Index3M,H580,TRUE,_xll.ohTrigger(RecalcTrigger,Trigger3M)),NA())</f>
        <v>3.7380597745545118E-3</v>
      </c>
      <c r="L580" s="44">
        <f>IFERROR(_xll.qlIndexFixing(Index6M,$H580,TRUE,_xll.ohTrigger(RecalcTrigger,Trigger6M)),NA())</f>
        <v>5.2765401993578312E-3</v>
      </c>
      <c r="M580" s="186">
        <f>IFERROR(_xll.qlIndexFixing(Index1Y,$H580,TRUE,_xll.ohTrigger(RecalcTrigger,Trigger1Y)),NA())</f>
        <v>7.55824585811857E-3</v>
      </c>
      <c r="N580" s="185">
        <f>IFERROR(_xll.qlIndexFixing(ONIndex1M,I580,TRUE,_xll.ohTrigger(RecalcTrigger,Trigger1M)),NA())</f>
        <v>2.1512132466572353E-3</v>
      </c>
      <c r="O580" s="44">
        <f>IFERROR(_xll.qlIndexFixing(ONIndex3M,I580,TRUE,_xll.ohTrigger(RecalcTrigger,Trigger3M)),NA())</f>
        <v>3.3854937746813363E-3</v>
      </c>
      <c r="P580" s="44">
        <f>IFERROR(_xll.qlIndexFixing(ONIndex6M,I580,TRUE,_xll.ohTrigger(RecalcTrigger,Trigger6M)),NA())</f>
        <v>4.557733895493854E-3</v>
      </c>
      <c r="Q580" s="186">
        <f>IFERROR(_xll.qlIndexFixing(ONIndex1Y,I580,TRUE,_xll.ohTrigger(RecalcTrigger,Trigger1Y)),NA())</f>
        <v>6.075865846923989E-3</v>
      </c>
    </row>
    <row r="581" spans="2:17" x14ac:dyDescent="0.2">
      <c r="B581" s="39" t="s">
        <v>42</v>
      </c>
      <c r="D581" s="42">
        <f>_xll.qlCalendarAdvance(Calendar,$D580,B581,"f",FALSE)</f>
        <v>43425</v>
      </c>
      <c r="E581" s="180">
        <f>_xll.qlInterestRateIndexValueDate(IndexON,D581)</f>
        <v>43425</v>
      </c>
      <c r="F581" s="196">
        <f>IFERROR(_xll.qlIndexFixing(IndexON,D581,TRUE,_xll.ohTrigger(RecalcTrigger,TriggerON)),NA())</f>
        <v>1.7104082246532926E-3</v>
      </c>
      <c r="H581" s="42">
        <f>_xll.qlCalendarAdvance(Calendar,$H580,B581,"f",FALSE)</f>
        <v>43425</v>
      </c>
      <c r="I581" s="180">
        <f>_xll.qlInterestRateIndexValueDate(Index1M,$H581)</f>
        <v>43427</v>
      </c>
      <c r="J581" s="185">
        <f>IFERROR(_xll.qlIndexFixing(Index1M,$H581,TRUE,_xll.ohTrigger(RecalcTrigger,Trigger1M)),NA())</f>
        <v>2.3056934631830862E-3</v>
      </c>
      <c r="K581" s="44">
        <f>IFERROR(_xll.qlIndexFixing(Index3M,H581,TRUE,_xll.ohTrigger(RecalcTrigger,Trigger3M)),NA())</f>
        <v>3.7959173678419338E-3</v>
      </c>
      <c r="L581" s="44">
        <f>IFERROR(_xll.qlIndexFixing(Index6M,$H581,TRUE,_xll.ohTrigger(RecalcTrigger,Trigger6M)),NA())</f>
        <v>5.3344481282355206E-3</v>
      </c>
      <c r="M581" s="186">
        <f>IFERROR(_xll.qlIndexFixing(Index1Y,$H581,TRUE,_xll.ohTrigger(RecalcTrigger,Trigger1Y)),NA())</f>
        <v>7.6151792454977295E-3</v>
      </c>
      <c r="N581" s="185">
        <f>IFERROR(_xll.qlIndexFixing(ONIndex1M,I581,TRUE,_xll.ohTrigger(RecalcTrigger,Trigger1M)),NA())</f>
        <v>2.2111125168411405E-3</v>
      </c>
      <c r="O581" s="44">
        <f>IFERROR(_xll.qlIndexFixing(ONIndex3M,I581,TRUE,_xll.ohTrigger(RecalcTrigger,Trigger3M)),NA())</f>
        <v>3.4431214817676192E-3</v>
      </c>
      <c r="P581" s="44">
        <f>IFERROR(_xll.qlIndexFixing(ONIndex6M,I581,TRUE,_xll.ohTrigger(RecalcTrigger,Trigger6M)),NA())</f>
        <v>4.6160143586693181E-3</v>
      </c>
      <c r="Q581" s="186">
        <f>IFERROR(_xll.qlIndexFixing(ONIndex1Y,I581,TRUE,_xll.ohTrigger(RecalcTrigger,Trigger1Y)),NA())</f>
        <v>6.1325225416997142E-3</v>
      </c>
    </row>
    <row r="582" spans="2:17" x14ac:dyDescent="0.2">
      <c r="B582" s="39" t="s">
        <v>42</v>
      </c>
      <c r="D582" s="42">
        <f>_xll.qlCalendarAdvance(Calendar,$D581,B582,"f",FALSE)</f>
        <v>43432</v>
      </c>
      <c r="E582" s="180">
        <f>_xll.qlInterestRateIndexValueDate(IndexON,D582)</f>
        <v>43432</v>
      </c>
      <c r="F582" s="196">
        <f>IFERROR(_xll.qlIndexFixing(IndexON,D582,TRUE,_xll.ohTrigger(RecalcTrigger,TriggerON)),NA())</f>
        <v>1.7670435065575418E-3</v>
      </c>
      <c r="H582" s="42">
        <f>_xll.qlCalendarAdvance(Calendar,$H581,B582,"f",FALSE)</f>
        <v>43432</v>
      </c>
      <c r="I582" s="180">
        <f>_xll.qlInterestRateIndexValueDate(Index1M,$H582)</f>
        <v>43434</v>
      </c>
      <c r="J582" s="185">
        <f>IFERROR(_xll.qlIndexFixing(Index1M,$H582,TRUE,_xll.ohTrigger(RecalcTrigger,Trigger1M)),NA())</f>
        <v>2.3658016141970433E-3</v>
      </c>
      <c r="K582" s="44">
        <f>IFERROR(_xll.qlIndexFixing(Index3M,H582,TRUE,_xll.ohTrigger(RecalcTrigger,Trigger3M)),NA())</f>
        <v>3.837166990052765E-3</v>
      </c>
      <c r="L582" s="44">
        <f>IFERROR(_xll.qlIndexFixing(Index6M,$H582,TRUE,_xll.ohTrigger(RecalcTrigger,Trigger6M)),NA())</f>
        <v>5.3964737406840468E-3</v>
      </c>
      <c r="M582" s="186">
        <f>IFERROR(_xll.qlIndexFixing(Index1Y,$H582,TRUE,_xll.ohTrigger(RecalcTrigger,Trigger1Y)),NA())</f>
        <v>7.6597373656237559E-3</v>
      </c>
      <c r="N582" s="185">
        <f>IFERROR(_xll.qlIndexFixing(ONIndex1M,I582,TRUE,_xll.ohTrigger(RecalcTrigger,Trigger1M)),NA())</f>
        <v>2.2710994287589159E-3</v>
      </c>
      <c r="O582" s="44">
        <f>IFERROR(_xll.qlIndexFixing(ONIndex3M,I582,TRUE,_xll.ohTrigger(RecalcTrigger,Trigger3M)),NA())</f>
        <v>3.5008086866206156E-3</v>
      </c>
      <c r="P582" s="44">
        <f>IFERROR(_xll.qlIndexFixing(ONIndex6M,I582,TRUE,_xll.ohTrigger(RecalcTrigger,Trigger6M)),NA())</f>
        <v>4.67425202895555E-3</v>
      </c>
      <c r="Q582" s="186">
        <f>IFERROR(_xll.qlIndexFixing(ONIndex1Y,I582,TRUE,_xll.ohTrigger(RecalcTrigger,Trigger1Y)),NA())</f>
        <v>6.1892547047470714E-3</v>
      </c>
    </row>
    <row r="583" spans="2:17" x14ac:dyDescent="0.2">
      <c r="B583" s="39" t="s">
        <v>42</v>
      </c>
      <c r="D583" s="42">
        <f>_xll.qlCalendarAdvance(Calendar,$D582,B583,"f",FALSE)</f>
        <v>43439</v>
      </c>
      <c r="E583" s="180">
        <f>_xll.qlInterestRateIndexValueDate(IndexON,D583)</f>
        <v>43439</v>
      </c>
      <c r="F583" s="196">
        <f>IFERROR(_xll.qlIndexFixing(IndexON,D583,TRUE,_xll.ohTrigger(RecalcTrigger,TriggerON)),NA())</f>
        <v>1.82370777935148E-3</v>
      </c>
      <c r="H583" s="42">
        <f>_xll.qlCalendarAdvance(Calendar,$H582,B583,"f",FALSE)</f>
        <v>43439</v>
      </c>
      <c r="I583" s="180">
        <f>_xll.qlInterestRateIndexValueDate(Index1M,$H583)</f>
        <v>43441</v>
      </c>
      <c r="J583" s="185">
        <f>IFERROR(_xll.qlIndexFixing(Index1M,$H583,TRUE,_xll.ohTrigger(RecalcTrigger,Trigger1M)),NA())</f>
        <v>2.4259721750096198E-3</v>
      </c>
      <c r="K583" s="44">
        <f>IFERROR(_xll.qlIndexFixing(Index3M,H583,TRUE,_xll.ohTrigger(RecalcTrigger,Trigger3M)),NA())</f>
        <v>3.895040469932276E-3</v>
      </c>
      <c r="L583" s="44">
        <f>IFERROR(_xll.qlIndexFixing(Index6M,$H583,TRUE,_xll.ohTrigger(RecalcTrigger,Trigger6M)),NA())</f>
        <v>5.4542971174595728E-3</v>
      </c>
      <c r="M583" s="186">
        <f>IFERROR(_xll.qlIndexFixing(Index1Y,$H583,TRUE,_xll.ohTrigger(RecalcTrigger,Trigger1Y)),NA())</f>
        <v>7.7290240853075858E-3</v>
      </c>
      <c r="N583" s="185">
        <f>IFERROR(_xll.qlIndexFixing(ONIndex1M,I583,TRUE,_xll.ohTrigger(RecalcTrigger,Trigger1M)),NA())</f>
        <v>2.3311640481971097E-3</v>
      </c>
      <c r="O583" s="44">
        <f>IFERROR(_xll.qlIndexFixing(ONIndex3M,I583,TRUE,_xll.ohTrigger(RecalcTrigger,Trigger3M)),NA())</f>
        <v>3.5585472001109508E-3</v>
      </c>
      <c r="P583" s="44">
        <f>IFERROR(_xll.qlIndexFixing(ONIndex6M,I583,TRUE,_xll.ohTrigger(RecalcTrigger,Trigger6M)),NA())</f>
        <v>4.7324469064324859E-3</v>
      </c>
      <c r="Q583" s="186">
        <f>IFERROR(_xll.qlIndexFixing(ONIndex1Y,I583,TRUE,_xll.ohTrigger(RecalcTrigger,Trigger1Y)),NA())</f>
        <v>6.2460570187194975E-3</v>
      </c>
    </row>
    <row r="584" spans="2:17" x14ac:dyDescent="0.2">
      <c r="B584" s="39" t="s">
        <v>42</v>
      </c>
      <c r="D584" s="42">
        <f>_xll.qlCalendarAdvance(Calendar,$D583,B584,"f",FALSE)</f>
        <v>43446</v>
      </c>
      <c r="E584" s="180">
        <f>_xll.qlInterestRateIndexValueDate(IndexON,D584)</f>
        <v>43446</v>
      </c>
      <c r="F584" s="196">
        <f>IFERROR(_xll.qlIndexFixing(IndexON,D584,TRUE,_xll.ohTrigger(RecalcTrigger,TriggerON)),NA())</f>
        <v>1.8803912395171096E-3</v>
      </c>
      <c r="H584" s="42">
        <f>_xll.qlCalendarAdvance(Calendar,$H583,B584,"f",FALSE)</f>
        <v>43446</v>
      </c>
      <c r="I584" s="180">
        <f>_xll.qlInterestRateIndexValueDate(Index1M,$H584)</f>
        <v>43448</v>
      </c>
      <c r="J584" s="185">
        <f>IFERROR(_xll.qlIndexFixing(Index1M,$H584,TRUE,_xll.ohTrigger(RecalcTrigger,Trigger1M)),NA())</f>
        <v>2.4861952101077585E-3</v>
      </c>
      <c r="K584" s="44">
        <f>IFERROR(_xll.qlIndexFixing(Index3M,H584,TRUE,_xll.ohTrigger(RecalcTrigger,Trigger3M)),NA())</f>
        <v>3.9529105121314245E-3</v>
      </c>
      <c r="L584" s="44">
        <f>IFERROR(_xll.qlIndexFixing(Index6M,$H584,TRUE,_xll.ohTrigger(RecalcTrigger,Trigger6M)),NA())</f>
        <v>5.5120792590255653E-3</v>
      </c>
      <c r="M584" s="186">
        <f>IFERROR(_xll.qlIndexFixing(Index1Y,$H584,TRUE,_xll.ohTrigger(RecalcTrigger,Trigger1Y)),NA())</f>
        <v>7.7859372207582187E-3</v>
      </c>
      <c r="N584" s="185">
        <f>IFERROR(_xll.qlIndexFixing(ONIndex1M,I584,TRUE,_xll.ohTrigger(RecalcTrigger,Trigger1M)),NA())</f>
        <v>2.3912964405425896E-3</v>
      </c>
      <c r="O584" s="44">
        <f>IFERROR(_xll.qlIndexFixing(ONIndex3M,I584,TRUE,_xll.ohTrigger(RecalcTrigger,Trigger3M)),NA())</f>
        <v>3.6163288331092502E-3</v>
      </c>
      <c r="P584" s="44">
        <f>IFERROR(_xll.qlIndexFixing(ONIndex6M,I584,TRUE,_xll.ohTrigger(RecalcTrigger,Trigger6M)),NA())</f>
        <v>4.7905989911001257E-3</v>
      </c>
      <c r="Q584" s="186">
        <f>IFERROR(_xll.qlIndexFixing(ONIndex1Y,I584,TRUE,_xll.ohTrigger(RecalcTrigger,Trigger1Y)),NA())</f>
        <v>6.3029241659506852E-3</v>
      </c>
    </row>
    <row r="585" spans="2:17" x14ac:dyDescent="0.2">
      <c r="B585" s="39" t="s">
        <v>42</v>
      </c>
      <c r="D585" s="42">
        <f>_xll.qlCalendarAdvance(Calendar,$D584,B585,"f",FALSE)</f>
        <v>43453</v>
      </c>
      <c r="E585" s="180">
        <f>_xll.qlInterestRateIndexValueDate(IndexON,D585)</f>
        <v>43453</v>
      </c>
      <c r="F585" s="196">
        <f>IFERROR(_xll.qlIndexFixing(IndexON,D585,TRUE,_xll.ohTrigger(RecalcTrigger,TriggerON)),NA())</f>
        <v>1.9370840831367531E-3</v>
      </c>
      <c r="H585" s="42">
        <f>_xll.qlCalendarAdvance(Calendar,$H584,B585,"f",FALSE)</f>
        <v>43453</v>
      </c>
      <c r="I585" s="180">
        <f>_xll.qlInterestRateIndexValueDate(Index1M,$H585)</f>
        <v>43455</v>
      </c>
      <c r="J585" s="185">
        <f>IFERROR(_xll.qlIndexFixing(Index1M,$H585,TRUE,_xll.ohTrigger(RecalcTrigger,Trigger1M)),NA())</f>
        <v>2.5464607837695362E-3</v>
      </c>
      <c r="K585" s="44">
        <f>IFERROR(_xll.qlIndexFixing(Index3M,H585,TRUE,_xll.ohTrigger(RecalcTrigger,Trigger3M)),NA())</f>
        <v>4.0107689191701823E-3</v>
      </c>
      <c r="L585" s="44">
        <f>IFERROR(_xll.qlIndexFixing(Index6M,$H585,TRUE,_xll.ohTrigger(RecalcTrigger,Trigger6M)),NA())</f>
        <v>5.5698201616808107E-3</v>
      </c>
      <c r="M585" s="186">
        <f>IFERROR(_xll.qlIndexFixing(Index1Y,$H585,TRUE,_xll.ohTrigger(RecalcTrigger,Trigger1Y)),NA())</f>
        <v>7.8428454555630762E-3</v>
      </c>
      <c r="N585" s="185">
        <f>IFERROR(_xll.qlIndexFixing(ONIndex1M,I585,TRUE,_xll.ohTrigger(RecalcTrigger,Trigger1M)),NA())</f>
        <v>2.4686931136130852E-3</v>
      </c>
      <c r="O585" s="44">
        <f>IFERROR(_xll.qlIndexFixing(ONIndex3M,I585,TRUE,_xll.ohTrigger(RecalcTrigger,Trigger3M)),NA())</f>
        <v>3.6906696841843001E-3</v>
      </c>
      <c r="P585" s="44">
        <f>IFERROR(_xll.qlIndexFixing(ONIndex6M,I585,TRUE,_xll.ohTrigger(RecalcTrigger,Trigger6M)),NA())</f>
        <v>4.8653030777767725E-3</v>
      </c>
      <c r="Q585" s="186">
        <f>IFERROR(_xll.qlIndexFixing(ONIndex1Y,I585,TRUE,_xll.ohTrigger(RecalcTrigger,Trigger1Y)),NA())</f>
        <v>6.3761257776029368E-3</v>
      </c>
    </row>
    <row r="586" spans="2:17" x14ac:dyDescent="0.2">
      <c r="B586" s="39" t="s">
        <v>42</v>
      </c>
      <c r="D586" s="42">
        <f>_xll.qlCalendarAdvance(Calendar,$D585,B586,"f",FALSE)</f>
        <v>43461</v>
      </c>
      <c r="E586" s="180">
        <f>_xll.qlInterestRateIndexValueDate(IndexON,D586)</f>
        <v>43461</v>
      </c>
      <c r="F586" s="196">
        <f>IFERROR(_xll.qlIndexFixing(IndexON,D586,TRUE,_xll.ohTrigger(RecalcTrigger,TriggerON)),NA())</f>
        <v>2.0018748184735813E-3</v>
      </c>
      <c r="H586" s="42">
        <f>_xll.qlCalendarAdvance(Calendar,$H585,B586,"f",FALSE)</f>
        <v>43461</v>
      </c>
      <c r="I586" s="180">
        <f>_xll.qlInterestRateIndexValueDate(Index1M,$H586)</f>
        <v>43465</v>
      </c>
      <c r="J586" s="185">
        <f>IFERROR(_xll.qlIndexFixing(Index1M,$H586,TRUE,_xll.ohTrigger(RecalcTrigger,Trigger1M)),NA())</f>
        <v>2.6326085537297489E-3</v>
      </c>
      <c r="K586" s="44">
        <f>IFERROR(_xll.qlIndexFixing(Index3M,H586,TRUE,_xll.ohTrigger(RecalcTrigger,Trigger3M)),NA())</f>
        <v>4.0850911170050878E-3</v>
      </c>
      <c r="L586" s="44">
        <f>IFERROR(_xll.qlIndexFixing(Index6M,$H586,TRUE,_xll.ohTrigger(RecalcTrigger,Trigger6M)),NA())</f>
        <v>5.639785789437567E-3</v>
      </c>
      <c r="M586" s="186">
        <f>IFERROR(_xll.qlIndexFixing(Index1Y,$H586,TRUE,_xll.ohTrigger(RecalcTrigger,Trigger1Y)),NA())</f>
        <v>7.9158788919509743E-3</v>
      </c>
      <c r="N586" s="185">
        <f>IFERROR(_xll.qlIndexFixing(ONIndex1M,I586,TRUE,_xll.ohTrigger(RecalcTrigger,Trigger1M)),NA())</f>
        <v>2.5289431110842031E-3</v>
      </c>
      <c r="O586" s="44">
        <f>IFERROR(_xll.qlIndexFixing(ONIndex3M,I586,TRUE,_xll.ohTrigger(RecalcTrigger,Trigger3M)),NA())</f>
        <v>3.7485191247821348E-3</v>
      </c>
      <c r="P586" s="44">
        <f>IFERROR(_xll.qlIndexFixing(ONIndex6M,I586,TRUE,_xll.ohTrigger(RecalcTrigger,Trigger6M)),NA())</f>
        <v>4.9233573501261674E-3</v>
      </c>
      <c r="Q586" s="186">
        <f>IFERROR(_xll.qlIndexFixing(ONIndex1Y,I586,TRUE,_xll.ohTrigger(RecalcTrigger,Trigger1Y)),NA())</f>
        <v>6.4331211481061246E-3</v>
      </c>
    </row>
    <row r="587" spans="2:17" x14ac:dyDescent="0.2">
      <c r="B587" s="39" t="s">
        <v>42</v>
      </c>
      <c r="D587" s="42">
        <f>_xll.qlCalendarAdvance(Calendar,$D586,B587,"f",FALSE)</f>
        <v>43468</v>
      </c>
      <c r="E587" s="180">
        <f>_xll.qlInterestRateIndexValueDate(IndexON,D587)</f>
        <v>43468</v>
      </c>
      <c r="F587" s="196">
        <f>IFERROR(_xll.qlIndexFixing(IndexON,D587,TRUE,_xll.ohTrigger(RecalcTrigger,TriggerON)),NA())</f>
        <v>2.0585547572959939E-3</v>
      </c>
      <c r="H587" s="42">
        <f>_xll.qlCalendarAdvance(Calendar,$H586,B587,"f",FALSE)</f>
        <v>43468</v>
      </c>
      <c r="I587" s="180">
        <f>_xll.qlInterestRateIndexValueDate(Index1M,$H587)</f>
        <v>43472</v>
      </c>
      <c r="J587" s="185">
        <f>IFERROR(_xll.qlIndexFixing(Index1M,$H587,TRUE,_xll.ohTrigger(RecalcTrigger,Trigger1M)),NA())</f>
        <v>2.6929360690304415E-3</v>
      </c>
      <c r="K587" s="44">
        <f>IFERROR(_xll.qlIndexFixing(Index3M,H587,TRUE,_xll.ohTrigger(RecalcTrigger,Trigger3M)),NA())</f>
        <v>4.1553278702581194E-3</v>
      </c>
      <c r="L587" s="44">
        <f>IFERROR(_xll.qlIndexFixing(Index6M,$H587,TRUE,_xll.ohTrigger(RecalcTrigger,Trigger6M)),NA())</f>
        <v>5.7098763568716798E-3</v>
      </c>
      <c r="M587" s="186">
        <f>IFERROR(_xll.qlIndexFixing(Index1Y,$H587,TRUE,_xll.ohTrigger(RecalcTrigger,Trigger1Y)),NA())</f>
        <v>7.9727752683012333E-3</v>
      </c>
      <c r="N587" s="185">
        <f>IFERROR(_xll.qlIndexFixing(ONIndex1M,I587,TRUE,_xll.ohTrigger(RecalcTrigger,Trigger1M)),NA())</f>
        <v>2.5806143043283214E-3</v>
      </c>
      <c r="O587" s="44">
        <f>IFERROR(_xll.qlIndexFixing(ONIndex3M,I587,TRUE,_xll.ohTrigger(RecalcTrigger,Trigger3M)),NA())</f>
        <v>3.798117573490245E-3</v>
      </c>
      <c r="P587" s="44">
        <f>IFERROR(_xll.qlIndexFixing(ONIndex6M,I587,TRUE,_xll.ohTrigger(RecalcTrigger,Trigger6M)),NA())</f>
        <v>4.9730840953277067E-3</v>
      </c>
      <c r="Q587" s="186">
        <f>IFERROR(_xll.qlIndexFixing(ONIndex1Y,I587,TRUE,_xll.ohTrigger(RecalcTrigger,Trigger1Y)),NA())</f>
        <v>6.4820122204167774E-3</v>
      </c>
    </row>
    <row r="588" spans="2:17" x14ac:dyDescent="0.2">
      <c r="B588" s="39" t="s">
        <v>42</v>
      </c>
      <c r="D588" s="42">
        <f>_xll.qlCalendarAdvance(Calendar,$D587,B588,"f",FALSE)</f>
        <v>43475</v>
      </c>
      <c r="E588" s="180">
        <f>_xll.qlInterestRateIndexValueDate(IndexON,D588)</f>
        <v>43475</v>
      </c>
      <c r="F588" s="196">
        <f>IFERROR(_xll.qlIndexFixing(IndexON,D588,TRUE,_xll.ohTrigger(RecalcTrigger,TriggerON)),NA())</f>
        <v>2.1152132682988878E-3</v>
      </c>
      <c r="H588" s="42">
        <f>_xll.qlCalendarAdvance(Calendar,$H587,B588,"f",FALSE)</f>
        <v>43475</v>
      </c>
      <c r="I588" s="180">
        <f>_xll.qlInterestRateIndexValueDate(Index1M,$H588)</f>
        <v>43479</v>
      </c>
      <c r="J588" s="185">
        <f>IFERROR(_xll.qlIndexFixing(Index1M,$H588,TRUE,_xll.ohTrigger(RecalcTrigger,Trigger1M)),NA())</f>
        <v>2.753272056016423E-3</v>
      </c>
      <c r="K588" s="44">
        <f>IFERROR(_xll.qlIndexFixing(Index3M,H588,TRUE,_xll.ohTrigger(RecalcTrigger,Trigger3M)),NA())</f>
        <v>4.2130804013179772E-3</v>
      </c>
      <c r="L588" s="44">
        <f>IFERROR(_xll.qlIndexFixing(Index6M,$H588,TRUE,_xll.ohTrigger(RecalcTrigger,Trigger6M)),NA())</f>
        <v>5.7674758409054965E-3</v>
      </c>
      <c r="M588" s="186">
        <f>IFERROR(_xll.qlIndexFixing(Index1Y,$H588,TRUE,_xll.ohTrigger(RecalcTrigger,Trigger1Y)),NA())</f>
        <v>8.0296702203162106E-3</v>
      </c>
      <c r="N588" s="185">
        <f>IFERROR(_xll.qlIndexFixing(ONIndex1M,I588,TRUE,_xll.ohTrigger(RecalcTrigger,Trigger1M)),NA())</f>
        <v>2.6409216389744472E-3</v>
      </c>
      <c r="O588" s="44">
        <f>IFERROR(_xll.qlIndexFixing(ONIndex3M,I588,TRUE,_xll.ohTrigger(RecalcTrigger,Trigger3M)),NA())</f>
        <v>3.8559906046575776E-3</v>
      </c>
      <c r="P588" s="44">
        <f>IFERROR(_xll.qlIndexFixing(ONIndex6M,I588,TRUE,_xll.ohTrigger(RecalcTrigger,Trigger6M)),NA())</f>
        <v>5.0310588950885915E-3</v>
      </c>
      <c r="Q588" s="186">
        <f>IFERROR(_xll.qlIndexFixing(ONIndex1Y,I588,TRUE,_xll.ohTrigger(RecalcTrigger,Trigger1Y)),NA())</f>
        <v>6.5390913162666209E-3</v>
      </c>
    </row>
    <row r="589" spans="2:17" x14ac:dyDescent="0.2">
      <c r="B589" s="39" t="s">
        <v>42</v>
      </c>
      <c r="D589" s="42">
        <f>_xll.qlCalendarAdvance(Calendar,$D588,B589,"f",FALSE)</f>
        <v>43482</v>
      </c>
      <c r="E589" s="180">
        <f>_xll.qlInterestRateIndexValueDate(IndexON,D589)</f>
        <v>43482</v>
      </c>
      <c r="F589" s="196">
        <f>IFERROR(_xll.qlIndexFixing(IndexON,D589,TRUE,_xll.ohTrigger(RecalcTrigger,TriggerON)),NA())</f>
        <v>2.171840547244841E-3</v>
      </c>
      <c r="H589" s="42">
        <f>_xll.qlCalendarAdvance(Calendar,$H588,B589,"f",FALSE)</f>
        <v>43482</v>
      </c>
      <c r="I589" s="180">
        <f>_xll.qlInterestRateIndexValueDate(Index1M,$H589)</f>
        <v>43486</v>
      </c>
      <c r="J589" s="185">
        <f>IFERROR(_xll.qlIndexFixing(Index1M,$H589,TRUE,_xll.ohTrigger(RecalcTrigger,Trigger1M)),NA())</f>
        <v>2.8136065780426378E-3</v>
      </c>
      <c r="K589" s="44">
        <f>IFERROR(_xll.qlIndexFixing(Index3M,H589,TRUE,_xll.ohTrigger(RecalcTrigger,Trigger3M)),NA())</f>
        <v>4.2749203771896838E-3</v>
      </c>
      <c r="L589" s="44">
        <f>IFERROR(_xll.qlIndexFixing(Index6M,$H589,TRUE,_xll.ohTrigger(RecalcTrigger,Trigger6M)),NA())</f>
        <v>5.8250340696640729E-3</v>
      </c>
      <c r="M589" s="186">
        <f>IFERROR(_xll.qlIndexFixing(Index1Y,$H589,TRUE,_xll.ohTrigger(RecalcTrigger,Trigger1Y)),NA())</f>
        <v>8.0865651921932184E-3</v>
      </c>
      <c r="N589" s="185">
        <f>IFERROR(_xll.qlIndexFixing(ONIndex1M,I589,TRUE,_xll.ohTrigger(RecalcTrigger,Trigger1M)),NA())</f>
        <v>2.7012456553965336E-3</v>
      </c>
      <c r="O589" s="44">
        <f>IFERROR(_xll.qlIndexFixing(ONIndex3M,I589,TRUE,_xll.ohTrigger(RecalcTrigger,Trigger3M)),NA())</f>
        <v>3.9138646394221155E-3</v>
      </c>
      <c r="P589" s="44">
        <f>IFERROR(_xll.qlIndexFixing(ONIndex6M,I589,TRUE,_xll.ohTrigger(RecalcTrigger,Trigger6M)),NA())</f>
        <v>5.0889909019602442E-3</v>
      </c>
      <c r="Q589" s="186">
        <f>IFERROR(_xll.qlIndexFixing(ONIndex1Y,I589,TRUE,_xll.ohTrigger(RecalcTrigger,Trigger1Y)),NA())</f>
        <v>6.5962078986103734E-3</v>
      </c>
    </row>
    <row r="590" spans="2:17" x14ac:dyDescent="0.2">
      <c r="B590" s="39" t="s">
        <v>42</v>
      </c>
      <c r="D590" s="42">
        <f>_xll.qlCalendarAdvance(Calendar,$D589,B590,"f",FALSE)</f>
        <v>43489</v>
      </c>
      <c r="E590" s="180">
        <f>_xll.qlInterestRateIndexValueDate(IndexON,D590)</f>
        <v>43489</v>
      </c>
      <c r="F590" s="196">
        <f>IFERROR(_xll.qlIndexFixing(IndexON,D590,TRUE,_xll.ohTrigger(RecalcTrigger,TriggerON)),NA())</f>
        <v>2.2284267907757283E-3</v>
      </c>
      <c r="H590" s="42">
        <f>_xll.qlCalendarAdvance(Calendar,$H589,B590,"f",FALSE)</f>
        <v>43489</v>
      </c>
      <c r="I590" s="180">
        <f>_xll.qlInterestRateIndexValueDate(Index1M,$H590)</f>
        <v>43493</v>
      </c>
      <c r="J590" s="185">
        <f>IFERROR(_xll.qlIndexFixing(Index1M,$H590,TRUE,_xll.ohTrigger(RecalcTrigger,Trigger1M)),NA())</f>
        <v>2.8739296982757947E-3</v>
      </c>
      <c r="K590" s="44">
        <f>IFERROR(_xll.qlIndexFixing(Index3M,H590,TRUE,_xll.ohTrigger(RecalcTrigger,Trigger3M)),NA())</f>
        <v>4.3284317001384574E-3</v>
      </c>
      <c r="L590" s="44">
        <f>IFERROR(_xll.qlIndexFixing(Index6M,$H590,TRUE,_xll.ohTrigger(RecalcTrigger,Trigger6M)),NA())</f>
        <v>5.8825510394606879E-3</v>
      </c>
      <c r="M590" s="186">
        <f>IFERROR(_xll.qlIndexFixing(Index1Y,$H590,TRUE,_xll.ohTrigger(RecalcTrigger,Trigger1Y)),NA())</f>
        <v>8.1434617290259536E-3</v>
      </c>
      <c r="N590" s="185">
        <f>IFERROR(_xll.qlIndexFixing(ONIndex1M,I590,TRUE,_xll.ohTrigger(RecalcTrigger,Trigger1M)),NA())</f>
        <v>2.7615764191413206E-3</v>
      </c>
      <c r="O590" s="44">
        <f>IFERROR(_xll.qlIndexFixing(ONIndex3M,I590,TRUE,_xll.ohTrigger(RecalcTrigger,Trigger3M)),NA())</f>
        <v>3.9717314887344202E-3</v>
      </c>
      <c r="P590" s="44">
        <f>IFERROR(_xll.qlIndexFixing(ONIndex6M,I590,TRUE,_xll.ohTrigger(RecalcTrigger,Trigger6M)),NA())</f>
        <v>5.1468801157827926E-3</v>
      </c>
      <c r="Q590" s="186">
        <f>IFERROR(_xll.qlIndexFixing(ONIndex1Y,I590,TRUE,_xll.ohTrigger(RecalcTrigger,Trigger1Y)),NA())</f>
        <v>6.6533566501014718E-3</v>
      </c>
    </row>
    <row r="591" spans="2:17" x14ac:dyDescent="0.2">
      <c r="B591" s="39" t="s">
        <v>42</v>
      </c>
      <c r="D591" s="42">
        <f>_xll.qlCalendarAdvance(Calendar,$D590,B591,"f",FALSE)</f>
        <v>43496</v>
      </c>
      <c r="E591" s="180">
        <f>_xll.qlInterestRateIndexValueDate(IndexON,D591)</f>
        <v>43496</v>
      </c>
      <c r="F591" s="196">
        <f>IFERROR(_xll.qlIndexFixing(IndexON,D591,TRUE,_xll.ohTrigger(RecalcTrigger,TriggerON)),NA())</f>
        <v>2.28496219521368E-3</v>
      </c>
      <c r="H591" s="42">
        <f>_xll.qlCalendarAdvance(Calendar,$H590,B591,"f",FALSE)</f>
        <v>43496</v>
      </c>
      <c r="I591" s="180">
        <f>_xll.qlInterestRateIndexValueDate(Index1M,$H591)</f>
        <v>43500</v>
      </c>
      <c r="J591" s="185">
        <f>IFERROR(_xll.qlIndexFixing(Index1M,$H591,TRUE,_xll.ohTrigger(RecalcTrigger,Trigger1M)),NA())</f>
        <v>2.9212808422359893E-3</v>
      </c>
      <c r="K591" s="44">
        <f>IFERROR(_xll.qlIndexFixing(Index3M,H591,TRUE,_xll.ohTrigger(RecalcTrigger,Trigger3M)),NA())</f>
        <v>4.3860140670228176E-3</v>
      </c>
      <c r="L591" s="44">
        <f>IFERROR(_xll.qlIndexFixing(Index6M,$H591,TRUE,_xll.ohTrigger(RecalcTrigger,Trigger6M)),NA())</f>
        <v>5.9400267466094992E-3</v>
      </c>
      <c r="M591" s="186">
        <f>IFERROR(_xll.qlIndexFixing(Index1Y,$H591,TRUE,_xll.ohTrigger(RecalcTrigger,Trigger1Y)),NA())</f>
        <v>8.2003614768334076E-3</v>
      </c>
      <c r="N591" s="185">
        <f>IFERROR(_xll.qlIndexFixing(ONIndex1M,I591,TRUE,_xll.ohTrigger(RecalcTrigger,Trigger1M)),NA())</f>
        <v>2.8219039958354841E-3</v>
      </c>
      <c r="O591" s="44">
        <f>IFERROR(_xll.qlIndexFixing(ONIndex3M,I591,TRUE,_xll.ohTrigger(RecalcTrigger,Trigger3M)),NA())</f>
        <v>4.029582963465117E-3</v>
      </c>
      <c r="P591" s="44">
        <f>IFERROR(_xll.qlIndexFixing(ONIndex6M,I591,TRUE,_xll.ohTrigger(RecalcTrigger,Trigger6M)),NA())</f>
        <v>5.2047265367161089E-3</v>
      </c>
      <c r="Q591" s="186">
        <f>IFERROR(_xll.qlIndexFixing(ONIndex1Y,I591,TRUE,_xll.ohTrigger(RecalcTrigger,Trigger1Y)),NA())</f>
        <v>6.710532253153545E-3</v>
      </c>
    </row>
    <row r="592" spans="2:17" x14ac:dyDescent="0.2">
      <c r="B592" s="39" t="s">
        <v>42</v>
      </c>
      <c r="D592" s="42">
        <f>_xll.qlCalendarAdvance(Calendar,$D591,B592,"f",FALSE)</f>
        <v>43503</v>
      </c>
      <c r="E592" s="180">
        <f>_xll.qlInterestRateIndexValueDate(IndexON,D592)</f>
        <v>43503</v>
      </c>
      <c r="F592" s="196">
        <f>IFERROR(_xll.qlIndexFixing(IndexON,D592,TRUE,_xll.ohTrigger(RecalcTrigger,TriggerON)),NA())</f>
        <v>2.3414369567209548E-3</v>
      </c>
      <c r="H592" s="42">
        <f>_xll.qlCalendarAdvance(Calendar,$H591,B592,"f",FALSE)</f>
        <v>43503</v>
      </c>
      <c r="I592" s="180">
        <f>_xll.qlInterestRateIndexValueDate(Index1M,$H592)</f>
        <v>43507</v>
      </c>
      <c r="J592" s="185">
        <f>IFERROR(_xll.qlIndexFixing(Index1M,$H592,TRUE,_xll.ohTrigger(RecalcTrigger,Trigger1M)),NA())</f>
        <v>2.9815588993588526E-3</v>
      </c>
      <c r="K592" s="44">
        <f>IFERROR(_xll.qlIndexFixing(Index3M,H592,TRUE,_xll.ohTrigger(RecalcTrigger,Trigger3M)),NA())</f>
        <v>4.4435233108479216E-3</v>
      </c>
      <c r="L592" s="44">
        <f>IFERROR(_xll.qlIndexFixing(Index6M,$H592,TRUE,_xll.ohTrigger(RecalcTrigger,Trigger6M)),NA())</f>
        <v>5.9974611874272984E-3</v>
      </c>
      <c r="M592" s="186">
        <f>IFERROR(_xll.qlIndexFixing(Index1Y,$H592,TRUE,_xll.ohTrigger(RecalcTrigger,Trigger1Y)),NA())</f>
        <v>8.2572661825898713E-3</v>
      </c>
      <c r="N592" s="185">
        <f>IFERROR(_xll.qlIndexFixing(ONIndex1M,I592,TRUE,_xll.ohTrigger(RecalcTrigger,Trigger1M)),NA())</f>
        <v>2.8822184511856364E-3</v>
      </c>
      <c r="O592" s="44">
        <f>IFERROR(_xll.qlIndexFixing(ONIndex3M,I592,TRUE,_xll.ohTrigger(RecalcTrigger,Trigger3M)),NA())</f>
        <v>4.0874108744048954E-3</v>
      </c>
      <c r="P592" s="44">
        <f>IFERROR(_xll.qlIndexFixing(ONIndex6M,I592,TRUE,_xll.ohTrigger(RecalcTrigger,Trigger6M)),NA())</f>
        <v>5.2625301645203848E-3</v>
      </c>
      <c r="Q592" s="186">
        <f>IFERROR(_xll.qlIndexFixing(ONIndex1Y,I592,TRUE,_xll.ohTrigger(RecalcTrigger,Trigger1Y)),NA())</f>
        <v>6.7677293904200297E-3</v>
      </c>
    </row>
    <row r="593" spans="2:17" x14ac:dyDescent="0.2">
      <c r="B593" s="39" t="s">
        <v>42</v>
      </c>
      <c r="D593" s="42">
        <f>_xll.qlCalendarAdvance(Calendar,$D592,B593,"f",FALSE)</f>
        <v>43510</v>
      </c>
      <c r="E593" s="180">
        <f>_xll.qlInterestRateIndexValueDate(IndexON,D593)</f>
        <v>43510</v>
      </c>
      <c r="F593" s="196">
        <f>IFERROR(_xll.qlIndexFixing(IndexON,D593,TRUE,_xll.ohTrigger(RecalcTrigger,TriggerON)),NA())</f>
        <v>2.3978412714598107E-3</v>
      </c>
      <c r="H593" s="42">
        <f>_xll.qlCalendarAdvance(Calendar,$H592,B593,"f",FALSE)</f>
        <v>43510</v>
      </c>
      <c r="I593" s="180">
        <f>_xll.qlInterestRateIndexValueDate(Index1M,$H593)</f>
        <v>43514</v>
      </c>
      <c r="J593" s="185">
        <f>IFERROR(_xll.qlIndexFixing(Index1M,$H593,TRUE,_xll.ohTrigger(RecalcTrigger,Trigger1M)),NA())</f>
        <v>3.0417978431434328E-3</v>
      </c>
      <c r="K593" s="44">
        <f>IFERROR(_xll.qlIndexFixing(Index3M,H593,TRUE,_xll.ohTrigger(RecalcTrigger,Trigger3M)),NA())</f>
        <v>4.5009512299915315E-3</v>
      </c>
      <c r="L593" s="44">
        <f>IFERROR(_xll.qlIndexFixing(Index6M,$H593,TRUE,_xll.ohTrigger(RecalcTrigger,Trigger6M)),NA())</f>
        <v>6.0548543582343928E-3</v>
      </c>
      <c r="M593" s="186">
        <f>IFERROR(_xll.qlIndexFixing(Index1Y,$H593,TRUE,_xll.ohTrigger(RecalcTrigger,Trigger1Y)),NA())</f>
        <v>8.3141776942523109E-3</v>
      </c>
      <c r="N593" s="185">
        <f>IFERROR(_xll.qlIndexFixing(ONIndex1M,I593,TRUE,_xll.ohTrigger(RecalcTrigger,Trigger1M)),NA())</f>
        <v>2.9425098505786451E-3</v>
      </c>
      <c r="O593" s="44">
        <f>IFERROR(_xll.qlIndexFixing(ONIndex3M,I593,TRUE,_xll.ohTrigger(RecalcTrigger,Trigger3M)),NA())</f>
        <v>4.1452070321845724E-3</v>
      </c>
      <c r="P593" s="44">
        <f>IFERROR(_xll.qlIndexFixing(ONIndex6M,I593,TRUE,_xll.ohTrigger(RecalcTrigger,Trigger6M)),NA())</f>
        <v>5.3202909993554925E-3</v>
      </c>
      <c r="Q593" s="186">
        <f>IFERROR(_xll.qlIndexFixing(ONIndex1Y,I593,TRUE,_xll.ohTrigger(RecalcTrigger,Trigger1Y)),NA())</f>
        <v>6.8249427443145549E-3</v>
      </c>
    </row>
    <row r="594" spans="2:17" x14ac:dyDescent="0.2">
      <c r="B594" s="39" t="s">
        <v>42</v>
      </c>
      <c r="D594" s="42">
        <f>_xll.qlCalendarAdvance(Calendar,$D593,B594,"f",FALSE)</f>
        <v>43517</v>
      </c>
      <c r="E594" s="180">
        <f>_xll.qlInterestRateIndexValueDate(IndexON,D594)</f>
        <v>43517</v>
      </c>
      <c r="F594" s="196">
        <f>IFERROR(_xll.qlIndexFixing(IndexON,D594,TRUE,_xll.ohTrigger(RecalcTrigger,TriggerON)),NA())</f>
        <v>2.4541653357523785E-3</v>
      </c>
      <c r="H594" s="42">
        <f>_xll.qlCalendarAdvance(Calendar,$H593,B594,"f",FALSE)</f>
        <v>43517</v>
      </c>
      <c r="I594" s="180">
        <f>_xll.qlInterestRateIndexValueDate(Index1M,$H594)</f>
        <v>43521</v>
      </c>
      <c r="J594" s="185">
        <f>IFERROR(_xll.qlIndexFixing(Index1M,$H594,TRUE,_xll.ohTrigger(RecalcTrigger,Trigger1M)),NA())</f>
        <v>3.1019877362873211E-3</v>
      </c>
      <c r="K594" s="44">
        <f>IFERROR(_xll.qlIndexFixing(Index3M,H594,TRUE,_xll.ohTrigger(RecalcTrigger,Trigger3M)),NA())</f>
        <v>4.5582896223605764E-3</v>
      </c>
      <c r="L594" s="44">
        <f>IFERROR(_xll.qlIndexFixing(Index6M,$H594,TRUE,_xll.ohTrigger(RecalcTrigger,Trigger6M)),NA())</f>
        <v>6.1122062553519655E-3</v>
      </c>
      <c r="M594" s="186">
        <f>IFERROR(_xll.qlIndexFixing(Index1Y,$H594,TRUE,_xll.ohTrigger(RecalcTrigger,Trigger1Y)),NA())</f>
        <v>8.3710979607901498E-3</v>
      </c>
      <c r="N594" s="185">
        <f>IFERROR(_xll.qlIndexFixing(ONIndex1M,I594,TRUE,_xll.ohTrigger(RecalcTrigger,Trigger1M)),NA())</f>
        <v>3.0027682595612504E-3</v>
      </c>
      <c r="O594" s="44">
        <f>IFERROR(_xll.qlIndexFixing(ONIndex3M,I594,TRUE,_xll.ohTrigger(RecalcTrigger,Trigger3M)),NA())</f>
        <v>4.2029632479145818E-3</v>
      </c>
      <c r="P594" s="44">
        <f>IFERROR(_xll.qlIndexFixing(ONIndex6M,I594,TRUE,_xll.ohTrigger(RecalcTrigger,Trigger6M)),NA())</f>
        <v>5.378009041141496E-3</v>
      </c>
      <c r="Q594" s="186">
        <f>IFERROR(_xll.qlIndexFixing(ONIndex1Y,I594,TRUE,_xll.ohTrigger(RecalcTrigger,Trigger1Y)),NA())</f>
        <v>6.8821669974106214E-3</v>
      </c>
    </row>
    <row r="595" spans="2:17" x14ac:dyDescent="0.2">
      <c r="B595" s="39" t="s">
        <v>42</v>
      </c>
      <c r="D595" s="42">
        <f>_xll.qlCalendarAdvance(Calendar,$D594,B595,"f",FALSE)</f>
        <v>43524</v>
      </c>
      <c r="E595" s="180">
        <f>_xll.qlInterestRateIndexValueDate(IndexON,D595)</f>
        <v>43524</v>
      </c>
      <c r="F595" s="196">
        <f>IFERROR(_xll.qlIndexFixing(IndexON,D595,TRUE,_xll.ohTrigger(RecalcTrigger,TriggerON)),NA())</f>
        <v>2.5103993457609164E-3</v>
      </c>
      <c r="H595" s="42">
        <f>_xll.qlCalendarAdvance(Calendar,$H594,B595,"f",FALSE)</f>
        <v>43524</v>
      </c>
      <c r="I595" s="180">
        <f>_xll.qlInterestRateIndexValueDate(Index1M,$H595)</f>
        <v>43528</v>
      </c>
      <c r="J595" s="185">
        <f>IFERROR(_xll.qlIndexFixing(Index1M,$H595,TRUE,_xll.ohTrigger(RecalcTrigger,Trigger1M)),NA())</f>
        <v>3.1750264687728288E-3</v>
      </c>
      <c r="K595" s="44">
        <f>IFERROR(_xll.qlIndexFixing(Index3M,H595,TRUE,_xll.ohTrigger(RecalcTrigger,Trigger3M)),NA())</f>
        <v>4.6196278722342105E-3</v>
      </c>
      <c r="L595" s="44">
        <f>IFERROR(_xll.qlIndexFixing(Index6M,$H595,TRUE,_xll.ohTrigger(RecalcTrigger,Trigger6M)),NA())</f>
        <v>6.177779912809999E-3</v>
      </c>
      <c r="M595" s="186">
        <f>IFERROR(_xll.qlIndexFixing(Index1Y,$H595,TRUE,_xll.ohTrigger(RecalcTrigger,Trigger1Y)),NA())</f>
        <v>8.4321906367183994E-3</v>
      </c>
      <c r="N595" s="185">
        <f>IFERROR(_xll.qlIndexFixing(ONIndex1M,I595,TRUE,_xll.ohTrigger(RecalcTrigger,Trigger1M)),NA())</f>
        <v>3.0629837436801921E-3</v>
      </c>
      <c r="O595" s="44">
        <f>IFERROR(_xll.qlIndexFixing(ONIndex3M,I595,TRUE,_xll.ohTrigger(RecalcTrigger,Trigger3M)),NA())</f>
        <v>4.2606713320658685E-3</v>
      </c>
      <c r="P595" s="44">
        <f>IFERROR(_xll.qlIndexFixing(ONIndex6M,I595,TRUE,_xll.ohTrigger(RecalcTrigger,Trigger6M)),NA())</f>
        <v>5.4356842897984592E-3</v>
      </c>
      <c r="Q595" s="186">
        <f>IFERROR(_xll.qlIndexFixing(ONIndex1Y,I595,TRUE,_xll.ohTrigger(RecalcTrigger,Trigger1Y)),NA())</f>
        <v>6.9393968322817301E-3</v>
      </c>
    </row>
    <row r="596" spans="2:17" x14ac:dyDescent="0.2">
      <c r="B596" s="39" t="s">
        <v>42</v>
      </c>
      <c r="D596" s="42">
        <f>_xll.qlCalendarAdvance(Calendar,$D595,B596,"f",FALSE)</f>
        <v>43531</v>
      </c>
      <c r="E596" s="180">
        <f>_xll.qlInterestRateIndexValueDate(IndexON,D596)</f>
        <v>43531</v>
      </c>
      <c r="F596" s="196">
        <f>IFERROR(_xll.qlIndexFixing(IndexON,D596,TRUE,_xll.ohTrigger(RecalcTrigger,TriggerON)),NA())</f>
        <v>2.5665334980473631E-3</v>
      </c>
      <c r="H596" s="42">
        <f>_xll.qlCalendarAdvance(Calendar,$H595,B596,"f",FALSE)</f>
        <v>43531</v>
      </c>
      <c r="I596" s="180">
        <f>_xll.qlInterestRateIndexValueDate(Index1M,$H596)</f>
        <v>43535</v>
      </c>
      <c r="J596" s="185">
        <f>IFERROR(_xll.qlIndexFixing(Index1M,$H596,TRUE,_xll.ohTrigger(RecalcTrigger,Trigger1M)),NA())</f>
        <v>3.2350724930958977E-3</v>
      </c>
      <c r="K596" s="44">
        <f>IFERROR(_xll.qlIndexFixing(Index3M,H596,TRUE,_xll.ohTrigger(RecalcTrigger,Trigger3M)),NA())</f>
        <v>4.6767541834808642E-3</v>
      </c>
      <c r="L596" s="44">
        <f>IFERROR(_xll.qlIndexFixing(Index6M,$H596,TRUE,_xll.ohTrigger(RecalcTrigger,Trigger6M)),NA())</f>
        <v>6.235045324522146E-3</v>
      </c>
      <c r="M596" s="186">
        <f>IFERROR(_xll.qlIndexFixing(Index1Y,$H596,TRUE,_xll.ohTrigger(RecalcTrigger,Trigger1Y)),NA())</f>
        <v>8.4891399124061902E-3</v>
      </c>
      <c r="N596" s="185">
        <f>IFERROR(_xll.qlIndexFixing(ONIndex1M,I596,TRUE,_xll.ohTrigger(RecalcTrigger,Trigger1M)),NA())</f>
        <v>3.1231463686420824E-3</v>
      </c>
      <c r="O596" s="44">
        <f>IFERROR(_xll.qlIndexFixing(ONIndex3M,I596,TRUE,_xll.ohTrigger(RecalcTrigger,Trigger3M)),NA())</f>
        <v>4.318323095588994E-3</v>
      </c>
      <c r="P596" s="44">
        <f>IFERROR(_xll.qlIndexFixing(ONIndex6M,I596,TRUE,_xll.ohTrigger(RecalcTrigger,Trigger6M)),NA())</f>
        <v>5.4933167454063181E-3</v>
      </c>
      <c r="Q596" s="186">
        <f>IFERROR(_xll.qlIndexFixing(ONIndex1Y,I596,TRUE,_xll.ohTrigger(RecalcTrigger,Trigger1Y)),NA())</f>
        <v>6.9966269314214458E-3</v>
      </c>
    </row>
    <row r="597" spans="2:17" x14ac:dyDescent="0.2">
      <c r="B597" s="39" t="s">
        <v>42</v>
      </c>
      <c r="D597" s="42">
        <f>_xll.qlCalendarAdvance(Calendar,$D596,B597,"f",FALSE)</f>
        <v>43538</v>
      </c>
      <c r="E597" s="180">
        <f>_xll.qlInterestRateIndexValueDate(IndexON,D597)</f>
        <v>43538</v>
      </c>
      <c r="F597" s="196">
        <f>IFERROR(_xll.qlIndexFixing(IndexON,D597,TRUE,_xll.ohTrigger(RecalcTrigger,TriggerON)),NA())</f>
        <v>2.6225579886141048E-3</v>
      </c>
      <c r="H597" s="42">
        <f>_xll.qlCalendarAdvance(Calendar,$H596,B597,"f",FALSE)</f>
        <v>43538</v>
      </c>
      <c r="I597" s="180">
        <f>_xll.qlInterestRateIndexValueDate(Index1M,$H597)</f>
        <v>43542</v>
      </c>
      <c r="J597" s="185">
        <f>IFERROR(_xll.qlIndexFixing(Index1M,$H597,TRUE,_xll.ohTrigger(RecalcTrigger,Trigger1M)),NA())</f>
        <v>3.2950375519910555E-3</v>
      </c>
      <c r="K597" s="44">
        <f>IFERROR(_xll.qlIndexFixing(Index3M,H597,TRUE,_xll.ohTrigger(RecalcTrigger,Trigger3M)),NA())</f>
        <v>4.7337657803964393E-3</v>
      </c>
      <c r="L597" s="44">
        <f>IFERROR(_xll.qlIndexFixing(Index6M,$H597,TRUE,_xll.ohTrigger(RecalcTrigger,Trigger6M)),NA())</f>
        <v>6.2922694677239443E-3</v>
      </c>
      <c r="M597" s="186">
        <f>IFERROR(_xll.qlIndexFixing(Index1Y,$H597,TRUE,_xll.ohTrigger(RecalcTrigger,Trigger1Y)),NA())</f>
        <v>8.5461046924004552E-3</v>
      </c>
      <c r="N597" s="185">
        <f>IFERROR(_xll.qlIndexFixing(ONIndex1M,I597,TRUE,_xll.ohTrigger(RecalcTrigger,Trigger1M)),NA())</f>
        <v>3.183246199753853E-3</v>
      </c>
      <c r="O597" s="44">
        <f>IFERROR(_xll.qlIndexFixing(ONIndex3M,I597,TRUE,_xll.ohTrigger(RecalcTrigger,Trigger3M)),NA())</f>
        <v>4.3759103491947116E-3</v>
      </c>
      <c r="P597" s="44">
        <f>IFERROR(_xll.qlIndexFixing(ONIndex6M,I597,TRUE,_xll.ohTrigger(RecalcTrigger,Trigger6M)),NA())</f>
        <v>5.5509064078851367E-3</v>
      </c>
      <c r="Q597" s="186">
        <f>IFERROR(_xll.qlIndexFixing(ONIndex1Y,I597,TRUE,_xll.ohTrigger(RecalcTrigger,Trigger1Y)),NA())</f>
        <v>7.0538519774032693E-3</v>
      </c>
    </row>
    <row r="598" spans="2:17" x14ac:dyDescent="0.2">
      <c r="B598" s="39" t="s">
        <v>42</v>
      </c>
      <c r="D598" s="42">
        <f>_xll.qlCalendarAdvance(Calendar,$D597,B598,"f",FALSE)</f>
        <v>43545</v>
      </c>
      <c r="E598" s="180">
        <f>_xll.qlInterestRateIndexValueDate(IndexON,D598)</f>
        <v>43545</v>
      </c>
      <c r="F598" s="196">
        <f>IFERROR(_xll.qlIndexFixing(IndexON,D598,TRUE,_xll.ohTrigger(RecalcTrigger,TriggerON)),NA())</f>
        <v>2.6784630137033361E-3</v>
      </c>
      <c r="H598" s="42">
        <f>_xll.qlCalendarAdvance(Calendar,$H597,B598,"f",FALSE)</f>
        <v>43545</v>
      </c>
      <c r="I598" s="180">
        <f>_xll.qlInterestRateIndexValueDate(Index1M,$H598)</f>
        <v>43549</v>
      </c>
      <c r="J598" s="185">
        <f>IFERROR(_xll.qlIndexFixing(Index1M,$H598,TRUE,_xll.ohTrigger(RecalcTrigger,Trigger1M)),NA())</f>
        <v>3.3549117069772974E-3</v>
      </c>
      <c r="K598" s="44">
        <f>IFERROR(_xll.qlIndexFixing(Index3M,H598,TRUE,_xll.ohTrigger(RecalcTrigger,Trigger3M)),NA())</f>
        <v>4.7906544588261907E-3</v>
      </c>
      <c r="L598" s="44">
        <f>IFERROR(_xll.qlIndexFixing(Index6M,$H598,TRUE,_xll.ohTrigger(RecalcTrigger,Trigger6M)),NA())</f>
        <v>6.3494523419023279E-3</v>
      </c>
      <c r="M598" s="186">
        <f>IFERROR(_xll.qlIndexFixing(Index1Y,$H598,TRUE,_xll.ohTrigger(RecalcTrigger,Trigger1Y)),NA())</f>
        <v>8.6030873233864415E-3</v>
      </c>
      <c r="N598" s="185">
        <f>IFERROR(_xll.qlIndexFixing(ONIndex1M,I598,TRUE,_xll.ohTrigger(RecalcTrigger,Trigger1M)),NA())</f>
        <v>3.2432733027221161E-3</v>
      </c>
      <c r="O598" s="44">
        <f>IFERROR(_xll.qlIndexFixing(ONIndex3M,I598,TRUE,_xll.ohTrigger(RecalcTrigger,Trigger3M)),NA())</f>
        <v>4.4334249036737106E-3</v>
      </c>
      <c r="P598" s="44">
        <f>IFERROR(_xll.qlIndexFixing(ONIndex6M,I598,TRUE,_xll.ohTrigger(RecalcTrigger,Trigger6M)),NA())</f>
        <v>5.6084532772349149E-3</v>
      </c>
      <c r="Q598" s="186">
        <f>IFERROR(_xll.qlIndexFixing(ONIndex1Y,I598,TRUE,_xll.ohTrigger(RecalcTrigger,Trigger1Y)),NA())</f>
        <v>7.1110666525608934E-3</v>
      </c>
    </row>
    <row r="599" spans="2:17" x14ac:dyDescent="0.2">
      <c r="B599" s="39" t="s">
        <v>42</v>
      </c>
      <c r="D599" s="42">
        <f>_xll.qlCalendarAdvance(Calendar,$D598,B599,"f",FALSE)</f>
        <v>43552</v>
      </c>
      <c r="E599" s="180">
        <f>_xll.qlInterestRateIndexValueDate(IndexON,D599)</f>
        <v>43552</v>
      </c>
      <c r="F599" s="196">
        <f>IFERROR(_xll.qlIndexFixing(IndexON,D599,TRUE,_xll.ohTrigger(RecalcTrigger,TriggerON)),NA())</f>
        <v>2.7342387693973791E-3</v>
      </c>
      <c r="H599" s="42">
        <f>_xll.qlCalendarAdvance(Calendar,$H598,B599,"f",FALSE)</f>
        <v>43552</v>
      </c>
      <c r="I599" s="180">
        <f>_xll.qlInterestRateIndexValueDate(Index1M,$H599)</f>
        <v>43556</v>
      </c>
      <c r="J599" s="185">
        <f>IFERROR(_xll.qlIndexFixing(Index1M,$H599,TRUE,_xll.ohTrigger(RecalcTrigger,Trigger1M)),NA())</f>
        <v>3.4146850193724873E-3</v>
      </c>
      <c r="K599" s="44">
        <f>IFERROR(_xll.qlIndexFixing(Index3M,H599,TRUE,_xll.ohTrigger(RecalcTrigger,Trigger3M)),NA())</f>
        <v>4.8433515766114054E-3</v>
      </c>
      <c r="L599" s="44">
        <f>IFERROR(_xll.qlIndexFixing(Index6M,$H599,TRUE,_xll.ohTrigger(RecalcTrigger,Trigger6M)),NA())</f>
        <v>6.4024713909904283E-3</v>
      </c>
      <c r="M599" s="186">
        <f>IFERROR(_xll.qlIndexFixing(Index1Y,$H599,TRUE,_xll.ohTrigger(RecalcTrigger,Trigger1Y)),NA())</f>
        <v>8.6600902529341672E-3</v>
      </c>
      <c r="N599" s="185">
        <f>IFERROR(_xll.qlIndexFixing(ONIndex1M,I599,TRUE,_xll.ohTrigger(RecalcTrigger,Trigger1M)),NA())</f>
        <v>3.3032177428538034E-3</v>
      </c>
      <c r="O599" s="44">
        <f>IFERROR(_xll.qlIndexFixing(ONIndex3M,I599,TRUE,_xll.ohTrigger(RecalcTrigger,Trigger3M)),NA())</f>
        <v>4.4908585698166803E-3</v>
      </c>
      <c r="P599" s="44">
        <f>IFERROR(_xll.qlIndexFixing(ONIndex6M,I599,TRUE,_xll.ohTrigger(RecalcTrigger,Trigger6M)),NA())</f>
        <v>5.6659573534556529E-3</v>
      </c>
      <c r="Q599" s="186">
        <f>IFERROR(_xll.qlIndexFixing(ONIndex1Y,I599,TRUE,_xll.ohTrigger(RecalcTrigger,Trigger1Y)),NA())</f>
        <v>7.1682656396276911E-3</v>
      </c>
    </row>
    <row r="600" spans="2:17" x14ac:dyDescent="0.2">
      <c r="B600" s="39" t="s">
        <v>42</v>
      </c>
      <c r="D600" s="42">
        <f>_xll.qlCalendarAdvance(Calendar,$D599,B600,"f",FALSE)</f>
        <v>43559</v>
      </c>
      <c r="E600" s="180">
        <f>_xll.qlInterestRateIndexValueDate(IndexON,D600)</f>
        <v>43559</v>
      </c>
      <c r="F600" s="196">
        <f>IFERROR(_xll.qlIndexFixing(IndexON,D600,TRUE,_xll.ohTrigger(RecalcTrigger,TriggerON)),NA())</f>
        <v>2.7898754521782365E-3</v>
      </c>
      <c r="H600" s="42">
        <f>_xll.qlCalendarAdvance(Calendar,$H599,B600,"f",FALSE)</f>
        <v>43559</v>
      </c>
      <c r="I600" s="180">
        <f>_xll.qlInterestRateIndexValueDate(Index1M,$H600)</f>
        <v>43563</v>
      </c>
      <c r="J600" s="185">
        <f>IFERROR(_xll.qlIndexFixing(Index1M,$H600,TRUE,_xll.ohTrigger(RecalcTrigger,Trigger1M)),NA())</f>
        <v>3.4700793449333744E-3</v>
      </c>
      <c r="K600" s="44">
        <f>IFERROR(_xll.qlIndexFixing(Index3M,H600,TRUE,_xll.ohTrigger(RecalcTrigger,Trigger3M)),NA())</f>
        <v>4.8999805382579312E-3</v>
      </c>
      <c r="L600" s="44">
        <f>IFERROR(_xll.qlIndexFixing(Index6M,$H600,TRUE,_xll.ohTrigger(RecalcTrigger,Trigger6M)),NA())</f>
        <v>6.4595813460588403E-3</v>
      </c>
      <c r="M600" s="186">
        <f>IFERROR(_xll.qlIndexFixing(Index1Y,$H600,TRUE,_xll.ohTrigger(RecalcTrigger,Trigger1Y)),NA())</f>
        <v>8.7171160295278979E-3</v>
      </c>
      <c r="N600" s="185">
        <f>IFERROR(_xll.qlIndexFixing(ONIndex1M,I600,TRUE,_xll.ohTrigger(RecalcTrigger,Trigger1M)),NA())</f>
        <v>3.3630695859354631E-3</v>
      </c>
      <c r="O600" s="44">
        <f>IFERROR(_xll.qlIndexFixing(ONIndex3M,I600,TRUE,_xll.ohTrigger(RecalcTrigger,Trigger3M)),NA())</f>
        <v>4.5482031584143101E-3</v>
      </c>
      <c r="P600" s="44">
        <f>IFERROR(_xll.qlIndexFixing(ONIndex6M,I600,TRUE,_xll.ohTrigger(RecalcTrigger,Trigger6M)),NA())</f>
        <v>5.7234186364674144E-3</v>
      </c>
      <c r="Q600" s="186">
        <f>IFERROR(_xll.qlIndexFixing(ONIndex1Y,I600,TRUE,_xll.ohTrigger(RecalcTrigger,Trigger1Y)),NA())</f>
        <v>7.2254436209373551E-3</v>
      </c>
    </row>
    <row r="601" spans="2:17" x14ac:dyDescent="0.2">
      <c r="B601" s="39" t="s">
        <v>42</v>
      </c>
      <c r="D601" s="42">
        <f>_xll.qlCalendarAdvance(Calendar,$D600,B601,"f",FALSE)</f>
        <v>43566</v>
      </c>
      <c r="E601" s="180">
        <f>_xll.qlInterestRateIndexValueDate(IndexON,D601)</f>
        <v>43566</v>
      </c>
      <c r="F601" s="196">
        <f>IFERROR(_xll.qlIndexFixing(IndexON,D601,TRUE,_xll.ohTrigger(RecalcTrigger,TriggerON)),NA())</f>
        <v>2.8453632580482946E-3</v>
      </c>
      <c r="H601" s="42">
        <f>_xll.qlCalendarAdvance(Calendar,$H600,B601,"f",FALSE)</f>
        <v>43566</v>
      </c>
      <c r="I601" s="180">
        <f>_xll.qlInterestRateIndexValueDate(Index1M,$H601)</f>
        <v>43570</v>
      </c>
      <c r="J601" s="185">
        <f>IFERROR(_xll.qlIndexFixing(Index1M,$H601,TRUE,_xll.ohTrigger(RecalcTrigger,Trigger1M)),NA())</f>
        <v>3.5296300444249695E-3</v>
      </c>
      <c r="K601" s="44">
        <f>IFERROR(_xll.qlIndexFixing(Index3M,H601,TRUE,_xll.ohTrigger(RecalcTrigger,Trigger3M)),NA())</f>
        <v>4.9564625454655087E-3</v>
      </c>
      <c r="L601" s="44">
        <f>IFERROR(_xll.qlIndexFixing(Index6M,$H601,TRUE,_xll.ohTrigger(RecalcTrigger,Trigger6M)),NA())</f>
        <v>6.5166632259688797E-3</v>
      </c>
      <c r="M601" s="186">
        <f>IFERROR(_xll.qlIndexFixing(Index1Y,$H601,TRUE,_xll.ohTrigger(RecalcTrigger,Trigger1Y)),NA())</f>
        <v>8.7741673025969399E-3</v>
      </c>
      <c r="N601" s="185">
        <f>IFERROR(_xll.qlIndexFixing(ONIndex1M,I601,TRUE,_xll.ohTrigger(RecalcTrigger,Trigger1M)),NA())</f>
        <v>3.4228188971940909E-3</v>
      </c>
      <c r="O601" s="44">
        <f>IFERROR(_xll.qlIndexFixing(ONIndex3M,I601,TRUE,_xll.ohTrigger(RecalcTrigger,Trigger3M)),NA())</f>
        <v>4.6054504801773533E-3</v>
      </c>
      <c r="P601" s="44">
        <f>IFERROR(_xll.qlIndexFixing(ONIndex6M,I601,TRUE,_xll.ohTrigger(RecalcTrigger,Trigger6M)),NA())</f>
        <v>5.7808371262701996E-3</v>
      </c>
      <c r="Q601" s="186">
        <f>IFERROR(_xll.qlIndexFixing(ONIndex1Y,I601,TRUE,_xll.ohTrigger(RecalcTrigger,Trigger1Y)),NA())</f>
        <v>7.2825952790633863E-3</v>
      </c>
    </row>
    <row r="602" spans="2:17" x14ac:dyDescent="0.2">
      <c r="B602" s="39" t="s">
        <v>42</v>
      </c>
      <c r="D602" s="42">
        <f>_xll.qlCalendarAdvance(Calendar,$D601,B602,"f",FALSE)</f>
        <v>43573</v>
      </c>
      <c r="E602" s="180">
        <f>_xll.qlInterestRateIndexValueDate(IndexON,D602)</f>
        <v>43573</v>
      </c>
      <c r="F602" s="196">
        <f>IFERROR(_xll.qlIndexFixing(IndexON,D602,TRUE,_xll.ohTrigger(RecalcTrigger,TriggerON)),NA())</f>
        <v>2.9165139464772949E-3</v>
      </c>
      <c r="H602" s="42">
        <f>_xll.qlCalendarAdvance(Calendar,$H601,B602,"f",FALSE)</f>
        <v>43573</v>
      </c>
      <c r="I602" s="180">
        <f>_xll.qlInterestRateIndexValueDate(Index1M,$H602)</f>
        <v>43579</v>
      </c>
      <c r="J602" s="185">
        <f>IFERROR(_xll.qlIndexFixing(Index1M,$H602,TRUE,_xll.ohTrigger(RecalcTrigger,Trigger1M)),NA())</f>
        <v>3.6060028792253007E-3</v>
      </c>
      <c r="K602" s="44">
        <f>IFERROR(_xll.qlIndexFixing(Index3M,H602,TRUE,_xll.ohTrigger(RecalcTrigger,Trigger3M)),NA())</f>
        <v>5.0288531301069363E-3</v>
      </c>
      <c r="L602" s="44">
        <f>IFERROR(_xll.qlIndexFixing(Index6M,$H602,TRUE,_xll.ohTrigger(RecalcTrigger,Trigger6M)),NA())</f>
        <v>6.5900235916889465E-3</v>
      </c>
      <c r="M602" s="186">
        <f>IFERROR(_xll.qlIndexFixing(Index1Y,$H602,TRUE,_xll.ohTrigger(RecalcTrigger,Trigger1Y)),NA())</f>
        <v>8.8475608415215182E-3</v>
      </c>
      <c r="N602" s="185">
        <f>IFERROR(_xll.qlIndexFixing(ONIndex1M,I602,TRUE,_xll.ohTrigger(RecalcTrigger,Trigger1M)),NA())</f>
        <v>3.5080108214557981E-3</v>
      </c>
      <c r="O602" s="44">
        <f>IFERROR(_xll.qlIndexFixing(ONIndex3M,I602,TRUE,_xll.ohTrigger(RecalcTrigger,Trigger3M)),NA())</f>
        <v>4.6871076314314308E-3</v>
      </c>
      <c r="P602" s="44">
        <f>IFERROR(_xll.qlIndexFixing(ONIndex6M,I602,TRUE,_xll.ohTrigger(RecalcTrigger,Trigger6M)),NA())</f>
        <v>5.8628844950892045E-3</v>
      </c>
      <c r="Q602" s="186">
        <f>IFERROR(_xll.qlIndexFixing(ONIndex1Y,I602,TRUE,_xll.ohTrigger(RecalcTrigger,Trigger1Y)),NA())</f>
        <v>7.3643346766605333E-3</v>
      </c>
    </row>
    <row r="603" spans="2:17" x14ac:dyDescent="0.2">
      <c r="B603" s="39" t="s">
        <v>42</v>
      </c>
      <c r="D603" s="42">
        <f>_xll.qlCalendarAdvance(Calendar,$D602,B603,"f",FALSE)</f>
        <v>43580</v>
      </c>
      <c r="E603" s="180">
        <f>_xll.qlInterestRateIndexValueDate(IndexON,D603)</f>
        <v>43580</v>
      </c>
      <c r="F603" s="196">
        <f>IFERROR(_xll.qlIndexFixing(IndexON,D603,TRUE,_xll.ohTrigger(RecalcTrigger,TriggerON)),NA())</f>
        <v>2.9558530244244707E-3</v>
      </c>
      <c r="H603" s="42">
        <f>_xll.qlCalendarAdvance(Calendar,$H602,B603,"f",FALSE)</f>
        <v>43580</v>
      </c>
      <c r="I603" s="180">
        <f>_xll.qlInterestRateIndexValueDate(Index1M,$H603)</f>
        <v>43584</v>
      </c>
      <c r="J603" s="185">
        <f>IFERROR(_xll.qlIndexFixing(Index1M,$H603,TRUE,_xll.ohTrigger(RecalcTrigger,Trigger1M)),NA())</f>
        <v>3.6483316287734269E-3</v>
      </c>
      <c r="K603" s="44">
        <f>IFERROR(_xll.qlIndexFixing(Index3M,H603,TRUE,_xll.ohTrigger(RecalcTrigger,Trigger3M)),NA())</f>
        <v>5.0689528729887566E-3</v>
      </c>
      <c r="L603" s="44">
        <f>IFERROR(_xll.qlIndexFixing(Index6M,$H603,TRUE,_xll.ohTrigger(RecalcTrigger,Trigger6M)),NA())</f>
        <v>6.6307691831899666E-3</v>
      </c>
      <c r="M603" s="186">
        <f>IFERROR(_xll.qlIndexFixing(Index1Y,$H603,TRUE,_xll.ohTrigger(RecalcTrigger,Trigger1Y)),NA())</f>
        <v>8.8883574407724736E-3</v>
      </c>
      <c r="N603" s="185">
        <f>IFERROR(_xll.qlIndexFixing(ONIndex1M,I603,TRUE,_xll.ohTrigger(RecalcTrigger,Trigger1M)),NA())</f>
        <v>3.5504616791381949E-3</v>
      </c>
      <c r="O603" s="44">
        <f>IFERROR(_xll.qlIndexFixing(ONIndex3M,I603,TRUE,_xll.ohTrigger(RecalcTrigger,Trigger3M)),NA())</f>
        <v>4.7277576999693594E-3</v>
      </c>
      <c r="P603" s="44">
        <f>IFERROR(_xll.qlIndexFixing(ONIndex6M,I603,TRUE,_xll.ohTrigger(RecalcTrigger,Trigger6M)),NA())</f>
        <v>5.903732647709603E-3</v>
      </c>
      <c r="Q603" s="186">
        <f>IFERROR(_xll.qlIndexFixing(ONIndex1Y,I603,TRUE,_xll.ohTrigger(RecalcTrigger,Trigger1Y)),NA())</f>
        <v>7.4049497515371598E-3</v>
      </c>
    </row>
    <row r="604" spans="2:17" x14ac:dyDescent="0.2">
      <c r="B604" s="39" t="s">
        <v>42</v>
      </c>
      <c r="D604" s="42">
        <f>_xll.qlCalendarAdvance(Calendar,$D603,B604,"f",FALSE)</f>
        <v>43587</v>
      </c>
      <c r="E604" s="180">
        <f>_xll.qlInterestRateIndexValueDate(IndexON,D604)</f>
        <v>43587</v>
      </c>
      <c r="F604" s="196">
        <f>IFERROR(_xll.qlIndexFixing(IndexON,D604,TRUE,_xll.ohTrigger(RecalcTrigger,TriggerON)),NA())</f>
        <v>3.0108353770952334E-3</v>
      </c>
      <c r="H604" s="42">
        <f>_xll.qlCalendarAdvance(Calendar,$H603,B604,"f",FALSE)</f>
        <v>43587</v>
      </c>
      <c r="I604" s="180">
        <f>_xll.qlInterestRateIndexValueDate(Index1M,$H604)</f>
        <v>43591</v>
      </c>
      <c r="J604" s="185">
        <f>IFERROR(_xll.qlIndexFixing(Index1M,$H604,TRUE,_xll.ohTrigger(RecalcTrigger,Trigger1M)),NA())</f>
        <v>3.7116910744154049E-3</v>
      </c>
      <c r="K604" s="44">
        <f>IFERROR(_xll.qlIndexFixing(Index3M,H604,TRUE,_xll.ohTrigger(RecalcTrigger,Trigger3M)),NA())</f>
        <v>5.1289457503761226E-3</v>
      </c>
      <c r="L604" s="44">
        <f>IFERROR(_xll.qlIndexFixing(Index6M,$H604,TRUE,_xll.ohTrigger(RecalcTrigger,Trigger6M)),NA())</f>
        <v>6.691936563310792E-3</v>
      </c>
      <c r="M604" s="186">
        <f>IFERROR(_xll.qlIndexFixing(Index1Y,$H604,TRUE,_xll.ohTrigger(RecalcTrigger,Trigger1Y)),NA())</f>
        <v>8.9455021097224908E-3</v>
      </c>
      <c r="N604" s="185">
        <f>IFERROR(_xll.qlIndexFixing(ONIndex1M,I604,TRUE,_xll.ohTrigger(RecalcTrigger,Trigger1M)),NA())</f>
        <v>3.6013522959787991E-3</v>
      </c>
      <c r="O604" s="44">
        <f>IFERROR(_xll.qlIndexFixing(ONIndex3M,I604,TRUE,_xll.ohTrigger(RecalcTrigger,Trigger3M)),NA())</f>
        <v>4.7765269518063036E-3</v>
      </c>
      <c r="P604" s="44">
        <f>IFERROR(_xll.qlIndexFixing(ONIndex6M,I604,TRUE,_xll.ohTrigger(RecalcTrigger,Trigger6M)),NA())</f>
        <v>5.9528358363447609E-3</v>
      </c>
      <c r="Q604" s="186">
        <f>IFERROR(_xll.qlIndexFixing(ONIndex1Y,I604,TRUE,_xll.ohTrigger(RecalcTrigger,Trigger1Y)),NA())</f>
        <v>7.4538391394352033E-3</v>
      </c>
    </row>
    <row r="605" spans="2:17" x14ac:dyDescent="0.2">
      <c r="B605" s="39" t="s">
        <v>42</v>
      </c>
      <c r="D605" s="42">
        <f>_xll.qlCalendarAdvance(Calendar,$D604,B605,"f",FALSE)</f>
        <v>43594</v>
      </c>
      <c r="E605" s="180">
        <f>_xll.qlInterestRateIndexValueDate(IndexON,D605)</f>
        <v>43594</v>
      </c>
      <c r="F605" s="196">
        <f>IFERROR(_xll.qlIndexFixing(IndexON,D605,TRUE,_xll.ohTrigger(RecalcTrigger,TriggerON)),NA())</f>
        <v>3.0656296378239745E-3</v>
      </c>
      <c r="H605" s="42">
        <f>_xll.qlCalendarAdvance(Calendar,$H604,B605,"f",FALSE)</f>
        <v>43594</v>
      </c>
      <c r="I605" s="180">
        <f>_xll.qlInterestRateIndexValueDate(Index1M,$H605)</f>
        <v>43598</v>
      </c>
      <c r="J605" s="185">
        <f>IFERROR(_xll.qlIndexFixing(Index1M,$H605,TRUE,_xll.ohTrigger(RecalcTrigger,Trigger1M)),NA())</f>
        <v>3.7706506076400931E-3</v>
      </c>
      <c r="K605" s="44">
        <f>IFERROR(_xll.qlIndexFixing(Index3M,H605,TRUE,_xll.ohTrigger(RecalcTrigger,Trigger3M)),NA())</f>
        <v>5.1847442444013835E-3</v>
      </c>
      <c r="L605" s="44">
        <f>IFERROR(_xll.qlIndexFixing(Index6M,$H605,TRUE,_xll.ohTrigger(RecalcTrigger,Trigger6M)),NA())</f>
        <v>6.7489757283550169E-3</v>
      </c>
      <c r="M605" s="186">
        <f>IFERROR(_xll.qlIndexFixing(Index1Y,$H605,TRUE,_xll.ohTrigger(RecalcTrigger,Trigger1Y)),NA())</f>
        <v>9.0026838828940626E-3</v>
      </c>
      <c r="N605" s="185">
        <f>IFERROR(_xll.qlIndexFixing(ONIndex1M,I605,TRUE,_xll.ohTrigger(RecalcTrigger,Trigger1M)),NA())</f>
        <v>3.6605921354926352E-3</v>
      </c>
      <c r="O605" s="44">
        <f>IFERROR(_xll.qlIndexFixing(ONIndex3M,I605,TRUE,_xll.ohTrigger(RecalcTrigger,Trigger3M)),NA())</f>
        <v>4.8333033137382131E-3</v>
      </c>
      <c r="P605" s="44">
        <f>IFERROR(_xll.qlIndexFixing(ONIndex6M,I605,TRUE,_xll.ohTrigger(RecalcTrigger,Trigger6M)),NA())</f>
        <v>6.0100831531517684E-3</v>
      </c>
      <c r="Q605" s="186">
        <f>IFERROR(_xll.qlIndexFixing(ONIndex1Y,I605,TRUE,_xll.ohTrigger(RecalcTrigger,Trigger1Y)),NA())</f>
        <v>7.5108323298422874E-3</v>
      </c>
    </row>
    <row r="606" spans="2:17" x14ac:dyDescent="0.2">
      <c r="B606" s="39" t="s">
        <v>42</v>
      </c>
      <c r="D606" s="42">
        <f>_xll.qlCalendarAdvance(Calendar,$D605,B606,"f",FALSE)</f>
        <v>43601</v>
      </c>
      <c r="E606" s="180">
        <f>_xll.qlInterestRateIndexValueDate(IndexON,D606)</f>
        <v>43601</v>
      </c>
      <c r="F606" s="196">
        <f>IFERROR(_xll.qlIndexFixing(IndexON,D606,TRUE,_xll.ohTrigger(RecalcTrigger,TriggerON)),NA())</f>
        <v>3.1202260026930162E-3</v>
      </c>
      <c r="H606" s="42">
        <f>_xll.qlCalendarAdvance(Calendar,$H605,B606,"f",FALSE)</f>
        <v>43601</v>
      </c>
      <c r="I606" s="180">
        <f>_xll.qlInterestRateIndexValueDate(Index1M,$H606)</f>
        <v>43605</v>
      </c>
      <c r="J606" s="185">
        <f>IFERROR(_xll.qlIndexFixing(Index1M,$H606,TRUE,_xll.ohTrigger(RecalcTrigger,Trigger1M)),NA())</f>
        <v>3.8294397218852083E-3</v>
      </c>
      <c r="K606" s="44">
        <f>IFERROR(_xll.qlIndexFixing(Index3M,H606,TRUE,_xll.ohTrigger(RecalcTrigger,Trigger3M)),NA())</f>
        <v>5.2403541702142949E-3</v>
      </c>
      <c r="L606" s="44">
        <f>IFERROR(_xll.qlIndexFixing(Index6M,$H606,TRUE,_xll.ohTrigger(RecalcTrigger,Trigger6M)),NA())</f>
        <v>6.8060205503484988E-3</v>
      </c>
      <c r="M606" s="186">
        <f>IFERROR(_xll.qlIndexFixing(Index1Y,$H606,TRUE,_xll.ohTrigger(RecalcTrigger,Trigger1Y)),NA())</f>
        <v>9.0599059148807112E-3</v>
      </c>
      <c r="N606" s="185">
        <f>IFERROR(_xll.qlIndexFixing(ONIndex1M,I606,TRUE,_xll.ohTrigger(RecalcTrigger,Trigger1M)),NA())</f>
        <v>3.7196797707572671E-3</v>
      </c>
      <c r="O606" s="44">
        <f>IFERROR(_xll.qlIndexFixing(ONIndex3M,I606,TRUE,_xll.ohTrigger(RecalcTrigger,Trigger3M)),NA())</f>
        <v>4.8899414624692383E-3</v>
      </c>
      <c r="P606" s="44">
        <f>IFERROR(_xll.qlIndexFixing(ONIndex6M,I606,TRUE,_xll.ohTrigger(RecalcTrigger,Trigger6M)),NA())</f>
        <v>6.0672876765899275E-3</v>
      </c>
      <c r="Q606" s="186">
        <f>IFERROR(_xll.qlIndexFixing(ONIndex1Y,I606,TRUE,_xll.ohTrigger(RecalcTrigger,Trigger1Y)),NA())</f>
        <v>7.5677726095335629E-3</v>
      </c>
    </row>
    <row r="607" spans="2:17" x14ac:dyDescent="0.2">
      <c r="B607" s="39" t="s">
        <v>42</v>
      </c>
      <c r="D607" s="42">
        <f>_xll.qlCalendarAdvance(Calendar,$D606,B607,"f",FALSE)</f>
        <v>43608</v>
      </c>
      <c r="E607" s="180">
        <f>_xll.qlInterestRateIndexValueDate(IndexON,D607)</f>
        <v>43608</v>
      </c>
      <c r="F607" s="196">
        <f>IFERROR(_xll.qlIndexFixing(IndexON,D607,TRUE,_xll.ohTrigger(RecalcTrigger,TriggerON)),NA())</f>
        <v>3.174614667864617E-3</v>
      </c>
      <c r="H607" s="42">
        <f>_xll.qlCalendarAdvance(Calendar,$H606,B607,"f",FALSE)</f>
        <v>43608</v>
      </c>
      <c r="I607" s="180">
        <f>_xll.qlInterestRateIndexValueDate(Index1M,$H607)</f>
        <v>43612</v>
      </c>
      <c r="J607" s="185">
        <f>IFERROR(_xll.qlIndexFixing(Index1M,$H607,TRUE,_xll.ohTrigger(RecalcTrigger,Trigger1M)),NA())</f>
        <v>3.8880484768724724E-3</v>
      </c>
      <c r="K607" s="44">
        <f>IFERROR(_xll.qlIndexFixing(Index3M,H607,TRUE,_xll.ohTrigger(RecalcTrigger,Trigger3M)),NA())</f>
        <v>5.2957673195851099E-3</v>
      </c>
      <c r="L607" s="44">
        <f>IFERROR(_xll.qlIndexFixing(Index6M,$H607,TRUE,_xll.ohTrigger(RecalcTrigger,Trigger6M)),NA())</f>
        <v>6.8630776029211388E-3</v>
      </c>
      <c r="M607" s="186">
        <f>IFERROR(_xll.qlIndexFixing(Index1Y,$H607,TRUE,_xll.ohTrigger(RecalcTrigger,Trigger1Y)),NA())</f>
        <v>9.1171714613987927E-3</v>
      </c>
      <c r="N607" s="185">
        <f>IFERROR(_xll.qlIndexFixing(ONIndex1M,I607,TRUE,_xll.ohTrigger(RecalcTrigger,Trigger1M)),NA())</f>
        <v>3.7786052672394987E-3</v>
      </c>
      <c r="O607" s="44">
        <f>IFERROR(_xll.qlIndexFixing(ONIndex3M,I607,TRUE,_xll.ohTrigger(RecalcTrigger,Trigger3M)),NA())</f>
        <v>4.9464332088700047E-3</v>
      </c>
      <c r="P607" s="44">
        <f>IFERROR(_xll.qlIndexFixing(ONIndex6M,I607,TRUE,_xll.ohTrigger(RecalcTrigger,Trigger6M)),NA())</f>
        <v>6.1244494068191102E-3</v>
      </c>
      <c r="Q607" s="186">
        <f>IFERROR(_xll.qlIndexFixing(ONIndex1Y,I607,TRUE,_xll.ohTrigger(RecalcTrigger,Trigger1Y)),NA())</f>
        <v>7.6246546610825305E-3</v>
      </c>
    </row>
    <row r="608" spans="2:17" x14ac:dyDescent="0.2">
      <c r="B608" s="39" t="s">
        <v>42</v>
      </c>
      <c r="D608" s="42">
        <f>_xll.qlCalendarAdvance(Calendar,$D607,B608,"f",FALSE)</f>
        <v>43615</v>
      </c>
      <c r="E608" s="180">
        <f>_xll.qlInterestRateIndexValueDate(IndexON,D608)</f>
        <v>43615</v>
      </c>
      <c r="F608" s="196">
        <f>IFERROR(_xll.qlIndexFixing(IndexON,D608,TRUE,_xll.ohTrigger(RecalcTrigger,TriggerON)),NA())</f>
        <v>3.2287858297408434E-3</v>
      </c>
      <c r="H608" s="42">
        <f>_xll.qlCalendarAdvance(Calendar,$H607,B608,"f",FALSE)</f>
        <v>43615</v>
      </c>
      <c r="I608" s="180">
        <f>_xll.qlInterestRateIndexValueDate(Index1M,$H608)</f>
        <v>43619</v>
      </c>
      <c r="J608" s="185">
        <f>IFERROR(_xll.qlIndexFixing(Index1M,$H608,TRUE,_xll.ohTrigger(RecalcTrigger,Trigger1M)),NA())</f>
        <v>3.9422894898741845E-3</v>
      </c>
      <c r="K608" s="44">
        <f>IFERROR(_xll.qlIndexFixing(Index3M,H608,TRUE,_xll.ohTrigger(RecalcTrigger,Trigger3M)),NA())</f>
        <v>5.3509754838487744E-3</v>
      </c>
      <c r="L608" s="44">
        <f>IFERROR(_xll.qlIndexFixing(Index6M,$H608,TRUE,_xll.ohTrigger(RecalcTrigger,Trigger6M)),NA())</f>
        <v>6.916005241560063E-3</v>
      </c>
      <c r="M608" s="186">
        <f>IFERROR(_xll.qlIndexFixing(Index1Y,$H608,TRUE,_xll.ohTrigger(RecalcTrigger,Trigger1Y)),NA())</f>
        <v>9.1744838793176246E-3</v>
      </c>
      <c r="N608" s="185">
        <f>IFERROR(_xll.qlIndexFixing(ONIndex1M,I608,TRUE,_xll.ohTrigger(RecalcTrigger,Trigger1M)),NA())</f>
        <v>3.837358690326198E-3</v>
      </c>
      <c r="O608" s="44">
        <f>IFERROR(_xll.qlIndexFixing(ONIndex3M,I608,TRUE,_xll.ohTrigger(RecalcTrigger,Trigger3M)),NA())</f>
        <v>5.0027703634913934E-3</v>
      </c>
      <c r="P608" s="44">
        <f>IFERROR(_xll.qlIndexFixing(ONIndex6M,I608,TRUE,_xll.ohTrigger(RecalcTrigger,Trigger6M)),NA())</f>
        <v>6.1815683436794444E-3</v>
      </c>
      <c r="Q608" s="186">
        <f>IFERROR(_xll.qlIndexFixing(ONIndex1Y,I608,TRUE,_xll.ohTrigger(RecalcTrigger,Trigger1Y)),NA())</f>
        <v>7.681473166742947E-3</v>
      </c>
    </row>
    <row r="609" spans="2:17" x14ac:dyDescent="0.2">
      <c r="B609" s="39" t="s">
        <v>42</v>
      </c>
      <c r="D609" s="42">
        <f>_xll.qlCalendarAdvance(Calendar,$D608,B609,"f",FALSE)</f>
        <v>43622</v>
      </c>
      <c r="E609" s="180">
        <f>_xll.qlInterestRateIndexValueDate(IndexON,D609)</f>
        <v>43622</v>
      </c>
      <c r="F609" s="196">
        <f>IFERROR(_xll.qlIndexFixing(IndexON,D609,TRUE,_xll.ohTrigger(RecalcTrigger,TriggerON)),NA())</f>
        <v>3.2827296840842735E-3</v>
      </c>
      <c r="H609" s="42">
        <f>_xll.qlCalendarAdvance(Calendar,$H608,B609,"f",FALSE)</f>
        <v>43622</v>
      </c>
      <c r="I609" s="180">
        <f>_xll.qlInterestRateIndexValueDate(Index1M,$H609)</f>
        <v>43626</v>
      </c>
      <c r="J609" s="185">
        <f>IFERROR(_xll.qlIndexFixing(Index1M,$H609,TRUE,_xll.ohTrigger(RecalcTrigger,Trigger1M)),NA())</f>
        <v>4.0005222105623517E-3</v>
      </c>
      <c r="K609" s="44">
        <f>IFERROR(_xll.qlIndexFixing(Index3M,H609,TRUE,_xll.ohTrigger(RecalcTrigger,Trigger3M)),NA())</f>
        <v>5.4059704539101477E-3</v>
      </c>
      <c r="L609" s="44">
        <f>IFERROR(_xll.qlIndexFixing(Index6M,$H609,TRUE,_xll.ohTrigger(RecalcTrigger,Trigger6M)),NA())</f>
        <v>6.9731003834094087E-3</v>
      </c>
      <c r="M609" s="186">
        <f>IFERROR(_xll.qlIndexFixing(Index1Y,$H609,TRUE,_xll.ohTrigger(RecalcTrigger,Trigger1Y)),NA())</f>
        <v>9.2318466266900663E-3</v>
      </c>
      <c r="N609" s="185">
        <f>IFERROR(_xll.qlIndexFixing(ONIndex1M,I609,TRUE,_xll.ohTrigger(RecalcTrigger,Trigger1M)),NA())</f>
        <v>3.8959301054841688E-3</v>
      </c>
      <c r="O609" s="44">
        <f>IFERROR(_xll.qlIndexFixing(ONIndex3M,I609,TRUE,_xll.ohTrigger(RecalcTrigger,Trigger3M)),NA())</f>
        <v>5.0589447372040297E-3</v>
      </c>
      <c r="P609" s="44">
        <f>IFERROR(_xll.qlIndexFixing(ONIndex6M,I609,TRUE,_xll.ohTrigger(RecalcTrigger,Trigger6M)),NA())</f>
        <v>6.2386444871709301E-3</v>
      </c>
      <c r="Q609" s="186">
        <f>IFERROR(_xll.qlIndexFixing(ONIndex1Y,I609,TRUE,_xll.ohTrigger(RecalcTrigger,Trigger1Y)),NA())</f>
        <v>7.7382228092481853E-3</v>
      </c>
    </row>
    <row r="610" spans="2:17" x14ac:dyDescent="0.2">
      <c r="B610" s="39" t="s">
        <v>42</v>
      </c>
      <c r="D610" s="42">
        <f>_xll.qlCalendarAdvance(Calendar,$D609,B610,"f",FALSE)</f>
        <v>43629</v>
      </c>
      <c r="E610" s="180">
        <f>_xll.qlInterestRateIndexValueDate(IndexON,D610)</f>
        <v>43629</v>
      </c>
      <c r="F610" s="196">
        <f>IFERROR(_xll.qlIndexFixing(IndexON,D610,TRUE,_xll.ohTrigger(RecalcTrigger,TriggerON)),NA())</f>
        <v>3.3364364273769098E-3</v>
      </c>
      <c r="H610" s="42">
        <f>_xll.qlCalendarAdvance(Calendar,$H609,B610,"f",FALSE)</f>
        <v>43629</v>
      </c>
      <c r="I610" s="180">
        <f>_xll.qlInterestRateIndexValueDate(Index1M,$H610)</f>
        <v>43633</v>
      </c>
      <c r="J610" s="185">
        <f>IFERROR(_xll.qlIndexFixing(Index1M,$H610,TRUE,_xll.ohTrigger(RecalcTrigger,Trigger1M)),NA())</f>
        <v>4.058545453053064E-3</v>
      </c>
      <c r="K610" s="44">
        <f>IFERROR(_xll.qlIndexFixing(Index3M,H610,TRUE,_xll.ohTrigger(RecalcTrigger,Trigger3M)),NA())</f>
        <v>5.4607440202474712E-3</v>
      </c>
      <c r="L610" s="44">
        <f>IFERROR(_xll.qlIndexFixing(Index6M,$H610,TRUE,_xll.ohTrigger(RecalcTrigger,Trigger6M)),NA())</f>
        <v>7.0302269273658973E-3</v>
      </c>
      <c r="M610" s="186">
        <f>IFERROR(_xll.qlIndexFixing(Index1Y,$H610,TRUE,_xll.ohTrigger(RecalcTrigger,Trigger1Y)),NA())</f>
        <v>9.2892632627830981E-3</v>
      </c>
      <c r="N610" s="185">
        <f>IFERROR(_xll.qlIndexFixing(ONIndex1M,I610,TRUE,_xll.ohTrigger(RecalcTrigger,Trigger1M)),NA())</f>
        <v>3.9543095783400872E-3</v>
      </c>
      <c r="O610" s="44">
        <f>IFERROR(_xll.qlIndexFixing(ONIndex3M,I610,TRUE,_xll.ohTrigger(RecalcTrigger,Trigger3M)),NA())</f>
        <v>5.114948140718667E-3</v>
      </c>
      <c r="P610" s="44">
        <f>IFERROR(_xll.qlIndexFixing(ONIndex6M,I610,TRUE,_xll.ohTrigger(RecalcTrigger,Trigger6M)),NA())</f>
        <v>6.2956778372935673E-3</v>
      </c>
      <c r="Q610" s="186">
        <f>IFERROR(_xll.qlIndexFixing(ONIndex1Y,I610,TRUE,_xll.ohTrigger(RecalcTrigger,Trigger1Y)),NA())</f>
        <v>7.7948982709319381E-3</v>
      </c>
    </row>
    <row r="611" spans="2:17" x14ac:dyDescent="0.2">
      <c r="B611" s="39" t="s">
        <v>42</v>
      </c>
      <c r="D611" s="42">
        <f>_xll.qlCalendarAdvance(Calendar,$D610,B611,"f",FALSE)</f>
        <v>43636</v>
      </c>
      <c r="E611" s="180">
        <f>_xll.qlInterestRateIndexValueDate(IndexON,D611)</f>
        <v>43636</v>
      </c>
      <c r="F611" s="196">
        <f>IFERROR(_xll.qlIndexFixing(IndexON,D611,TRUE,_xll.ohTrigger(RecalcTrigger,TriggerON)),NA())</f>
        <v>3.3898962555412027E-3</v>
      </c>
      <c r="H611" s="42">
        <f>_xll.qlCalendarAdvance(Calendar,$H610,B611,"f",FALSE)</f>
        <v>43636</v>
      </c>
      <c r="I611" s="180">
        <f>_xll.qlInterestRateIndexValueDate(Index1M,$H611)</f>
        <v>43640</v>
      </c>
      <c r="J611" s="185">
        <f>IFERROR(_xll.qlIndexFixing(Index1M,$H611,TRUE,_xll.ohTrigger(RecalcTrigger,Trigger1M)),NA())</f>
        <v>4.116349276548803E-3</v>
      </c>
      <c r="K611" s="44">
        <f>IFERROR(_xll.qlIndexFixing(Index3M,H611,TRUE,_xll.ohTrigger(RecalcTrigger,Trigger3M)),NA())</f>
        <v>5.5152879729167157E-3</v>
      </c>
      <c r="L611" s="44">
        <f>IFERROR(_xll.qlIndexFixing(Index6M,$H611,TRUE,_xll.ohTrigger(RecalcTrigger,Trigger6M)),NA())</f>
        <v>7.0873914858389491E-3</v>
      </c>
      <c r="M611" s="186">
        <f>IFERROR(_xll.qlIndexFixing(Index1Y,$H611,TRUE,_xll.ohTrigger(RecalcTrigger,Trigger1Y)),NA())</f>
        <v>9.3467374481092675E-3</v>
      </c>
      <c r="N611" s="185">
        <f>IFERROR(_xll.qlIndexFixing(ONIndex1M,I611,TRUE,_xll.ohTrigger(RecalcTrigger,Trigger1M)),NA())</f>
        <v>4.0124871741209489E-3</v>
      </c>
      <c r="O611" s="44">
        <f>IFERROR(_xll.qlIndexFixing(ONIndex3M,I611,TRUE,_xll.ohTrigger(RecalcTrigger,Trigger3M)),NA())</f>
        <v>5.1707723847460585E-3</v>
      </c>
      <c r="P611" s="44">
        <f>IFERROR(_xll.qlIndexFixing(ONIndex6M,I611,TRUE,_xll.ohTrigger(RecalcTrigger,Trigger6M)),NA())</f>
        <v>6.3526683940473561E-3</v>
      </c>
      <c r="Q611" s="186">
        <f>IFERROR(_xll.qlIndexFixing(ONIndex1Y,I611,TRUE,_xll.ohTrigger(RecalcTrigger,Trigger1Y)),NA())</f>
        <v>7.8514942342877703E-3</v>
      </c>
    </row>
    <row r="612" spans="2:17" x14ac:dyDescent="0.2">
      <c r="B612" s="39" t="s">
        <v>42</v>
      </c>
      <c r="D612" s="42">
        <f>_xll.qlCalendarAdvance(Calendar,$D611,B612,"f",FALSE)</f>
        <v>43643</v>
      </c>
      <c r="E612" s="180">
        <f>_xll.qlInterestRateIndexValueDate(IndexON,D612)</f>
        <v>43643</v>
      </c>
      <c r="F612" s="196">
        <f>IFERROR(_xll.qlIndexFixing(IndexON,D612,TRUE,_xll.ohTrigger(RecalcTrigger,TriggerON)),NA())</f>
        <v>3.4430993652190267E-3</v>
      </c>
      <c r="H612" s="42">
        <f>_xll.qlCalendarAdvance(Calendar,$H611,B612,"f",FALSE)</f>
        <v>43643</v>
      </c>
      <c r="I612" s="180">
        <f>_xll.qlInterestRateIndexValueDate(Index1M,$H612)</f>
        <v>43647</v>
      </c>
      <c r="J612" s="185">
        <f>IFERROR(_xll.qlIndexFixing(Index1M,$H612,TRUE,_xll.ohTrigger(RecalcTrigger,Trigger1M)),NA())</f>
        <v>4.1780389401949256E-3</v>
      </c>
      <c r="K612" s="44">
        <f>IFERROR(_xll.qlIndexFixing(Index3M,H612,TRUE,_xll.ohTrigger(RecalcTrigger,Trigger3M)),NA())</f>
        <v>5.569601029527165E-3</v>
      </c>
      <c r="L612" s="44">
        <f>IFERROR(_xll.qlIndexFixing(Index6M,$H612,TRUE,_xll.ohTrigger(RecalcTrigger,Trigger6M)),NA())</f>
        <v>7.1529531778858702E-3</v>
      </c>
      <c r="M612" s="186">
        <f>IFERROR(_xll.qlIndexFixing(Index1Y,$H612,TRUE,_xll.ohTrigger(RecalcTrigger,Trigger1Y)),NA())</f>
        <v>9.4042729444568339E-3</v>
      </c>
      <c r="N612" s="185">
        <f>IFERROR(_xll.qlIndexFixing(ONIndex1M,I612,TRUE,_xll.ohTrigger(RecalcTrigger,Trigger1M)),NA())</f>
        <v>4.0704529583734939E-3</v>
      </c>
      <c r="O612" s="44">
        <f>IFERROR(_xll.qlIndexFixing(ONIndex3M,I612,TRUE,_xll.ohTrigger(RecalcTrigger,Trigger3M)),NA())</f>
        <v>5.2264092798370854E-3</v>
      </c>
      <c r="P612" s="44">
        <f>IFERROR(_xll.qlIndexFixing(ONIndex6M,I612,TRUE,_xll.ohTrigger(RecalcTrigger,Trigger6M)),NA())</f>
        <v>6.4096161572724242E-3</v>
      </c>
      <c r="Q612" s="186">
        <f>IFERROR(_xll.qlIndexFixing(ONIndex1Y,I612,TRUE,_xll.ohTrigger(RecalcTrigger,Trigger1Y)),NA())</f>
        <v>7.9080053818092466E-3</v>
      </c>
    </row>
    <row r="613" spans="2:17" x14ac:dyDescent="0.2">
      <c r="B613" s="39" t="s">
        <v>42</v>
      </c>
      <c r="D613" s="42">
        <f>_xll.qlCalendarAdvance(Calendar,$D612,B613,"f",FALSE)</f>
        <v>43650</v>
      </c>
      <c r="E613" s="180">
        <f>_xll.qlInterestRateIndexValueDate(IndexON,D613)</f>
        <v>43650</v>
      </c>
      <c r="F613" s="196">
        <f>IFERROR(_xll.qlIndexFixing(IndexON,D613,TRUE,_xll.ohTrigger(RecalcTrigger,TriggerON)),NA())</f>
        <v>3.4960359518532158E-3</v>
      </c>
      <c r="H613" s="42">
        <f>_xll.qlCalendarAdvance(Calendar,$H612,B613,"f",FALSE)</f>
        <v>43650</v>
      </c>
      <c r="I613" s="180">
        <f>_xll.qlInterestRateIndexValueDate(Index1M,$H613)</f>
        <v>43654</v>
      </c>
      <c r="J613" s="185">
        <f>IFERROR(_xll.qlIndexFixing(Index1M,$H613,TRUE,_xll.ohTrigger(RecalcTrigger,Trigger1M)),NA())</f>
        <v>4.2353567833325152E-3</v>
      </c>
      <c r="K613" s="44">
        <f>IFERROR(_xll.qlIndexFixing(Index3M,H613,TRUE,_xll.ohTrigger(RecalcTrigger,Trigger3M)),NA())</f>
        <v>5.6237098842065979E-3</v>
      </c>
      <c r="L613" s="44">
        <f>IFERROR(_xll.qlIndexFixing(Index6M,$H613,TRUE,_xll.ohTrigger(RecalcTrigger,Trigger6M)),NA())</f>
        <v>7.2060449802405354E-3</v>
      </c>
      <c r="M613" s="186">
        <f>IFERROR(_xll.qlIndexFixing(Index1Y,$H613,TRUE,_xll.ohTrigger(RecalcTrigger,Trigger1Y)),NA())</f>
        <v>9.4618736149220863E-3</v>
      </c>
      <c r="N613" s="185">
        <f>IFERROR(_xll.qlIndexFixing(ONIndex1M,I613,TRUE,_xll.ohTrigger(RecalcTrigger,Trigger1M)),NA())</f>
        <v>4.128196996564526E-3</v>
      </c>
      <c r="O613" s="44">
        <f>IFERROR(_xll.qlIndexFixing(ONIndex3M,I613,TRUE,_xll.ohTrigger(RecalcTrigger,Trigger3M)),NA())</f>
        <v>5.281850636862373E-3</v>
      </c>
      <c r="P613" s="44">
        <f>IFERROR(_xll.qlIndexFixing(ONIndex6M,I613,TRUE,_xll.ohTrigger(RecalcTrigger,Trigger6M)),NA())</f>
        <v>6.4665211271286438E-3</v>
      </c>
      <c r="Q613" s="186">
        <f>IFERROR(_xll.qlIndexFixing(ONIndex1Y,I613,TRUE,_xll.ohTrigger(RecalcTrigger,Trigger1Y)),NA())</f>
        <v>7.9644263959099959E-3</v>
      </c>
    </row>
    <row r="614" spans="2:17" x14ac:dyDescent="0.2">
      <c r="B614" s="39" t="s">
        <v>42</v>
      </c>
      <c r="D614" s="42">
        <f>_xll.qlCalendarAdvance(Calendar,$D613,B614,"f",FALSE)</f>
        <v>43657</v>
      </c>
      <c r="E614" s="180">
        <f>_xll.qlInterestRateIndexValueDate(IndexON,D614)</f>
        <v>43657</v>
      </c>
      <c r="F614" s="196">
        <f>IFERROR(_xll.qlIndexFixing(IndexON,D614,TRUE,_xll.ohTrigger(RecalcTrigger,TriggerON)),NA())</f>
        <v>3.5486962120856447E-3</v>
      </c>
      <c r="H614" s="42">
        <f>_xll.qlCalendarAdvance(Calendar,$H613,B614,"f",FALSE)</f>
        <v>43657</v>
      </c>
      <c r="I614" s="180">
        <f>_xll.qlInterestRateIndexValueDate(Index1M,$H614)</f>
        <v>43661</v>
      </c>
      <c r="J614" s="185">
        <f>IFERROR(_xll.qlIndexFixing(Index1M,$H614,TRUE,_xll.ohTrigger(RecalcTrigger,Trigger1M)),NA())</f>
        <v>4.2924246800272077E-3</v>
      </c>
      <c r="K614" s="44">
        <f>IFERROR(_xll.qlIndexFixing(Index3M,H614,TRUE,_xll.ohTrigger(RecalcTrigger,Trigger3M)),NA())</f>
        <v>5.6776488875495577E-3</v>
      </c>
      <c r="L614" s="44">
        <f>IFERROR(_xll.qlIndexFixing(Index6M,$H614,TRUE,_xll.ohTrigger(RecalcTrigger,Trigger6M)),NA())</f>
        <v>7.2633717728265443E-3</v>
      </c>
      <c r="M614" s="186">
        <f>IFERROR(_xll.qlIndexFixing(Index1Y,$H614,TRUE,_xll.ohTrigger(RecalcTrigger,Trigger1Y)),NA())</f>
        <v>9.5195434239397098E-3</v>
      </c>
      <c r="N614" s="185">
        <f>IFERROR(_xll.qlIndexFixing(ONIndex1M,I614,TRUE,_xll.ohTrigger(RecalcTrigger,Trigger1M)),NA())</f>
        <v>4.185709353921041E-3</v>
      </c>
      <c r="O614" s="44">
        <f>IFERROR(_xll.qlIndexFixing(ONIndex3M,I614,TRUE,_xll.ohTrigger(RecalcTrigger,Trigger3M)),NA())</f>
        <v>5.3370882663728025E-3</v>
      </c>
      <c r="P614" s="44">
        <f>IFERROR(_xll.qlIndexFixing(ONIndex6M,I614,TRUE,_xll.ohTrigger(RecalcTrigger,Trigger6M)),NA())</f>
        <v>6.5233833034561428E-3</v>
      </c>
      <c r="Q614" s="186">
        <f>IFERROR(_xll.qlIndexFixing(ONIndex1Y,I614,TRUE,_xll.ohTrigger(RecalcTrigger,Trigger1Y)),NA())</f>
        <v>8.020751959083583E-3</v>
      </c>
    </row>
    <row r="615" spans="2:17" x14ac:dyDescent="0.2">
      <c r="B615" s="39" t="s">
        <v>42</v>
      </c>
      <c r="D615" s="42">
        <f>_xll.qlCalendarAdvance(Calendar,$D614,B615,"f",FALSE)</f>
        <v>43664</v>
      </c>
      <c r="E615" s="180">
        <f>_xll.qlInterestRateIndexValueDate(IndexON,D615)</f>
        <v>43664</v>
      </c>
      <c r="F615" s="196">
        <f>IFERROR(_xll.qlIndexFixing(IndexON,D615,TRUE,_xll.ohTrigger(RecalcTrigger,TriggerON)),NA())</f>
        <v>3.6010703417588275E-3</v>
      </c>
      <c r="H615" s="42">
        <f>_xll.qlCalendarAdvance(Calendar,$H614,B615,"f",FALSE)</f>
        <v>43664</v>
      </c>
      <c r="I615" s="180">
        <f>_xll.qlInterestRateIndexValueDate(Index1M,$H615)</f>
        <v>43668</v>
      </c>
      <c r="J615" s="185">
        <f>IFERROR(_xll.qlIndexFixing(Index1M,$H615,TRUE,_xll.ohTrigger(RecalcTrigger,Trigger1M)),NA())</f>
        <v>4.3492326885231957E-3</v>
      </c>
      <c r="K615" s="44">
        <f>IFERROR(_xll.qlIndexFixing(Index3M,H615,TRUE,_xll.ohTrigger(RecalcTrigger,Trigger3M)),NA())</f>
        <v>5.7314531849478566E-3</v>
      </c>
      <c r="L615" s="44">
        <f>IFERROR(_xll.qlIndexFixing(Index6M,$H615,TRUE,_xll.ohTrigger(RecalcTrigger,Trigger6M)),NA())</f>
        <v>7.320763412624067E-3</v>
      </c>
      <c r="M615" s="186">
        <f>IFERROR(_xll.qlIndexFixing(Index1Y,$H615,TRUE,_xll.ohTrigger(RecalcTrigger,Trigger1Y)),NA())</f>
        <v>9.5772864373161928E-3</v>
      </c>
      <c r="N615" s="185">
        <f>IFERROR(_xll.qlIndexFixing(ONIndex1M,I615,TRUE,_xll.ohTrigger(RecalcTrigger,Trigger1M)),NA())</f>
        <v>4.242980096069715E-3</v>
      </c>
      <c r="O615" s="44">
        <f>IFERROR(_xll.qlIndexFixing(ONIndex3M,I615,TRUE,_xll.ohTrigger(RecalcTrigger,Trigger3M)),NA())</f>
        <v>5.3921139792389994E-3</v>
      </c>
      <c r="P615" s="44">
        <f>IFERROR(_xll.qlIndexFixing(ONIndex6M,I615,TRUE,_xll.ohTrigger(RecalcTrigger,Trigger6M)),NA())</f>
        <v>6.5802026864147933E-3</v>
      </c>
      <c r="Q615" s="186">
        <f>IFERROR(_xll.qlIndexFixing(ONIndex1Y,I615,TRUE,_xll.ohTrigger(RecalcTrigger,Trigger1Y)),NA())</f>
        <v>8.0769767538235726E-3</v>
      </c>
    </row>
    <row r="616" spans="2:17" x14ac:dyDescent="0.2">
      <c r="B616" s="39" t="s">
        <v>42</v>
      </c>
      <c r="D616" s="42">
        <f>_xll.qlCalendarAdvance(Calendar,$D615,B616,"f",FALSE)</f>
        <v>43671</v>
      </c>
      <c r="E616" s="180">
        <f>_xll.qlInterestRateIndexValueDate(IndexON,D616)</f>
        <v>43671</v>
      </c>
      <c r="F616" s="196">
        <f>IFERROR(_xll.qlIndexFixing(IndexON,D616,TRUE,_xll.ohTrigger(RecalcTrigger,TriggerON)),NA())</f>
        <v>3.6531485372748307E-3</v>
      </c>
      <c r="H616" s="42">
        <f>_xll.qlCalendarAdvance(Calendar,$H615,B616,"f",FALSE)</f>
        <v>43671</v>
      </c>
      <c r="I616" s="180">
        <f>_xll.qlInterestRateIndexValueDate(Index1M,$H616)</f>
        <v>43675</v>
      </c>
      <c r="J616" s="185">
        <f>IFERROR(_xll.qlIndexFixing(Index1M,$H616,TRUE,_xll.ohTrigger(RecalcTrigger,Trigger1M)),NA())</f>
        <v>4.4057708668841745E-3</v>
      </c>
      <c r="K616" s="44">
        <f>IFERROR(_xll.qlIndexFixing(Index3M,H616,TRUE,_xll.ohTrigger(RecalcTrigger,Trigger3M)),NA())</f>
        <v>5.7851587166296813E-3</v>
      </c>
      <c r="L616" s="44">
        <f>IFERROR(_xll.qlIndexFixing(Index6M,$H616,TRUE,_xll.ohTrigger(RecalcTrigger,Trigger6M)),NA())</f>
        <v>7.3782264801796451E-3</v>
      </c>
      <c r="M616" s="186">
        <f>IFERROR(_xll.qlIndexFixing(Index1Y,$H616,TRUE,_xll.ohTrigger(RecalcTrigger,Trigger1Y)),NA())</f>
        <v>9.6351068222597508E-3</v>
      </c>
      <c r="N616" s="185">
        <f>IFERROR(_xll.qlIndexFixing(ONIndex1M,I616,TRUE,_xll.ohTrigger(RecalcTrigger,Trigger1M)),NA())</f>
        <v>4.2999992883974159E-3</v>
      </c>
      <c r="O616" s="44">
        <f>IFERROR(_xll.qlIndexFixing(ONIndex3M,I616,TRUE,_xll.ohTrigger(RecalcTrigger,Trigger3M)),NA())</f>
        <v>5.4469195859319086E-3</v>
      </c>
      <c r="P616" s="44">
        <f>IFERROR(_xll.qlIndexFixing(ONIndex6M,I616,TRUE,_xll.ohTrigger(RecalcTrigger,Trigger6M)),NA())</f>
        <v>6.6369792757647872E-3</v>
      </c>
      <c r="Q616" s="186">
        <f>IFERROR(_xll.qlIndexFixing(ONIndex1Y,I616,TRUE,_xll.ohTrigger(RecalcTrigger,Trigger1Y)),NA())</f>
        <v>8.1330954625435936E-3</v>
      </c>
    </row>
    <row r="617" spans="2:17" x14ac:dyDescent="0.2">
      <c r="B617" s="39" t="s">
        <v>42</v>
      </c>
      <c r="D617" s="42">
        <f>_xll.qlCalendarAdvance(Calendar,$D616,B617,"f",FALSE)</f>
        <v>43678</v>
      </c>
      <c r="E617" s="180">
        <f>_xll.qlInterestRateIndexValueDate(IndexON,D617)</f>
        <v>43678</v>
      </c>
      <c r="F617" s="196">
        <f>IFERROR(_xll.qlIndexFixing(IndexON,D617,TRUE,_xll.ohTrigger(RecalcTrigger,TriggerON)),NA())</f>
        <v>3.7049209946360406E-3</v>
      </c>
      <c r="H617" s="42">
        <f>_xll.qlCalendarAdvance(Calendar,$H616,B617,"f",FALSE)</f>
        <v>43678</v>
      </c>
      <c r="I617" s="180">
        <f>_xll.qlInterestRateIndexValueDate(Index1M,$H617)</f>
        <v>43682</v>
      </c>
      <c r="J617" s="185">
        <f>IFERROR(_xll.qlIndexFixing(Index1M,$H617,TRUE,_xll.ohTrigger(RecalcTrigger,Trigger1M)),NA())</f>
        <v>4.4620292729907569E-3</v>
      </c>
      <c r="K617" s="44">
        <f>IFERROR(_xll.qlIndexFixing(Index3M,H617,TRUE,_xll.ohTrigger(RecalcTrigger,Trigger3M)),NA())</f>
        <v>5.8388022177065062E-3</v>
      </c>
      <c r="L617" s="44">
        <f>IFERROR(_xll.qlIndexFixing(Index6M,$H617,TRUE,_xll.ohTrigger(RecalcTrigger,Trigger6M)),NA())</f>
        <v>7.4357675568157231E-3</v>
      </c>
      <c r="M617" s="186">
        <f>IFERROR(_xll.qlIndexFixing(Index1Y,$H617,TRUE,_xll.ohTrigger(RecalcTrigger,Trigger1Y)),NA())</f>
        <v>9.6930088474150595E-3</v>
      </c>
      <c r="N617" s="185">
        <f>IFERROR(_xll.qlIndexFixing(ONIndex1M,I617,TRUE,_xll.ohTrigger(RecalcTrigger,Trigger1M)),NA())</f>
        <v>4.3567569962110753E-3</v>
      </c>
      <c r="O617" s="44">
        <f>IFERROR(_xll.qlIndexFixing(ONIndex3M,I617,TRUE,_xll.ohTrigger(RecalcTrigger,Trigger3M)),NA())</f>
        <v>5.5014968972422196E-3</v>
      </c>
      <c r="P617" s="44">
        <f>IFERROR(_xll.qlIndexFixing(ONIndex6M,I617,TRUE,_xll.ohTrigger(RecalcTrigger,Trigger6M)),NA())</f>
        <v>6.6937130716659965E-3</v>
      </c>
      <c r="Q617" s="186">
        <f>IFERROR(_xll.qlIndexFixing(ONIndex1Y,I617,TRUE,_xll.ohTrigger(RecalcTrigger,Trigger1Y)),NA())</f>
        <v>8.1891027677372108E-3</v>
      </c>
    </row>
    <row r="618" spans="2:17" x14ac:dyDescent="0.2">
      <c r="B618" s="39" t="s">
        <v>42</v>
      </c>
      <c r="D618" s="42">
        <f>_xll.qlCalendarAdvance(Calendar,$D617,B618,"f",FALSE)</f>
        <v>43685</v>
      </c>
      <c r="E618" s="180">
        <f>_xll.qlInterestRateIndexValueDate(IndexON,D618)</f>
        <v>43685</v>
      </c>
      <c r="F618" s="196">
        <f>IFERROR(_xll.qlIndexFixing(IndexON,D618,TRUE,_xll.ohTrigger(RecalcTrigger,TriggerON)),NA())</f>
        <v>3.7563779097649075E-3</v>
      </c>
      <c r="H618" s="42">
        <f>_xll.qlCalendarAdvance(Calendar,$H617,B618,"f",FALSE)</f>
        <v>43685</v>
      </c>
      <c r="I618" s="180">
        <f>_xll.qlInterestRateIndexValueDate(Index1M,$H618)</f>
        <v>43689</v>
      </c>
      <c r="J618" s="185">
        <f>IFERROR(_xll.qlIndexFixing(Index1M,$H618,TRUE,_xll.ohTrigger(RecalcTrigger,Trigger1M)),NA())</f>
        <v>4.5179979645611082E-3</v>
      </c>
      <c r="K618" s="44">
        <f>IFERROR(_xll.qlIndexFixing(Index3M,H618,TRUE,_xll.ohTrigger(RecalcTrigger,Trigger3M)),NA())</f>
        <v>5.8924212182156687E-3</v>
      </c>
      <c r="L618" s="44">
        <f>IFERROR(_xll.qlIndexFixing(Index6M,$H618,TRUE,_xll.ohTrigger(RecalcTrigger,Trigger6M)),NA())</f>
        <v>7.4933932246358595E-3</v>
      </c>
      <c r="M618" s="186">
        <f>IFERROR(_xll.qlIndexFixing(Index1Y,$H618,TRUE,_xll.ohTrigger(RecalcTrigger,Trigger1Y)),NA())</f>
        <v>9.7509968828942573E-3</v>
      </c>
      <c r="N618" s="185">
        <f>IFERROR(_xll.qlIndexFixing(ONIndex1M,I618,TRUE,_xll.ohTrigger(RecalcTrigger,Trigger1M)),NA())</f>
        <v>4.4132432849774972E-3</v>
      </c>
      <c r="O618" s="44">
        <f>IFERROR(_xll.qlIndexFixing(ONIndex3M,I618,TRUE,_xll.ohTrigger(RecalcTrigger,Trigger3M)),NA())</f>
        <v>5.5558377238806855E-3</v>
      </c>
      <c r="P618" s="44">
        <f>IFERROR(_xll.qlIndexFixing(ONIndex6M,I618,TRUE,_xll.ohTrigger(RecalcTrigger,Trigger6M)),NA())</f>
        <v>6.7504040739585491E-3</v>
      </c>
      <c r="Q618" s="186">
        <f>IFERROR(_xll.qlIndexFixing(ONIndex1Y,I618,TRUE,_xll.ohTrigger(RecalcTrigger,Trigger1Y)),NA())</f>
        <v>8.2449933518180529E-3</v>
      </c>
    </row>
    <row r="619" spans="2:17" x14ac:dyDescent="0.2">
      <c r="B619" s="39" t="s">
        <v>42</v>
      </c>
      <c r="D619" s="42">
        <f>_xll.qlCalendarAdvance(Calendar,$D618,B619,"f",FALSE)</f>
        <v>43692</v>
      </c>
      <c r="E619" s="180">
        <f>_xll.qlInterestRateIndexValueDate(IndexON,D619)</f>
        <v>43692</v>
      </c>
      <c r="F619" s="196">
        <f>IFERROR(_xll.qlIndexFixing(IndexON,D619,TRUE,_xll.ohTrigger(RecalcTrigger,TriggerON)),NA())</f>
        <v>3.8075094792233699E-3</v>
      </c>
      <c r="H619" s="42">
        <f>_xll.qlCalendarAdvance(Calendar,$H618,B619,"f",FALSE)</f>
        <v>43692</v>
      </c>
      <c r="I619" s="180">
        <f>_xll.qlInterestRateIndexValueDate(Index1M,$H619)</f>
        <v>43696</v>
      </c>
      <c r="J619" s="185">
        <f>IFERROR(_xll.qlIndexFixing(Index1M,$H619,TRUE,_xll.ohTrigger(RecalcTrigger,Trigger1M)),NA())</f>
        <v>4.5736669991380463E-3</v>
      </c>
      <c r="K619" s="44">
        <f>IFERROR(_xll.qlIndexFixing(Index3M,H619,TRUE,_xll.ohTrigger(RecalcTrigger,Trigger3M)),NA())</f>
        <v>5.9460540431733738E-3</v>
      </c>
      <c r="L619" s="44">
        <f>IFERROR(_xll.qlIndexFixing(Index6M,$H619,TRUE,_xll.ohTrigger(RecalcTrigger,Trigger6M)),NA())</f>
        <v>7.5511100665242902E-3</v>
      </c>
      <c r="M619" s="186">
        <f>IFERROR(_xll.qlIndexFixing(Index1Y,$H619,TRUE,_xll.ohTrigger(RecalcTrigger,Trigger1Y)),NA())</f>
        <v>9.8090754003101535E-3</v>
      </c>
      <c r="N619" s="185">
        <f>IFERROR(_xll.qlIndexFixing(ONIndex1M,I619,TRUE,_xll.ohTrigger(RecalcTrigger,Trigger1M)),NA())</f>
        <v>4.4694482200835495E-3</v>
      </c>
      <c r="O619" s="44">
        <f>IFERROR(_xll.qlIndexFixing(ONIndex3M,I619,TRUE,_xll.ohTrigger(RecalcTrigger,Trigger3M)),NA())</f>
        <v>5.6099338764781237E-3</v>
      </c>
      <c r="P619" s="44">
        <f>IFERROR(_xll.qlIndexFixing(ONIndex6M,I619,TRUE,_xll.ohTrigger(RecalcTrigger,Trigger6M)),NA())</f>
        <v>6.8070522827223812E-3</v>
      </c>
      <c r="Q619" s="186">
        <f>IFERROR(_xll.qlIndexFixing(ONIndex1Y,I619,TRUE,_xll.ohTrigger(RecalcTrigger,Trigger1Y)),NA())</f>
        <v>8.3007618971997488E-3</v>
      </c>
    </row>
    <row r="620" spans="2:17" x14ac:dyDescent="0.2">
      <c r="B620" s="39" t="s">
        <v>42</v>
      </c>
      <c r="D620" s="42">
        <f>_xll.qlCalendarAdvance(Calendar,$D619,B620,"f",FALSE)</f>
        <v>43699</v>
      </c>
      <c r="E620" s="180">
        <f>_xll.qlInterestRateIndexValueDate(IndexON,D620)</f>
        <v>43699</v>
      </c>
      <c r="F620" s="196">
        <f>IFERROR(_xll.qlIndexFixing(IndexON,D620,TRUE,_xll.ohTrigger(RecalcTrigger,TriggerON)),NA())</f>
        <v>3.858305898774006E-3</v>
      </c>
      <c r="H620" s="42">
        <f>_xll.qlCalendarAdvance(Calendar,$H619,B620,"f",FALSE)</f>
        <v>43699</v>
      </c>
      <c r="I620" s="180">
        <f>_xll.qlInterestRateIndexValueDate(Index1M,$H620)</f>
        <v>43703</v>
      </c>
      <c r="J620" s="185">
        <f>IFERROR(_xll.qlIndexFixing(Index1M,$H620,TRUE,_xll.ohTrigger(RecalcTrigger,Trigger1M)),NA())</f>
        <v>4.6290269210981904E-3</v>
      </c>
      <c r="K620" s="44">
        <f>IFERROR(_xll.qlIndexFixing(Index3M,H620,TRUE,_xll.ohTrigger(RecalcTrigger,Trigger3M)),NA())</f>
        <v>5.9997398126276922E-3</v>
      </c>
      <c r="L620" s="44">
        <f>IFERROR(_xll.qlIndexFixing(Index6M,$H620,TRUE,_xll.ohTrigger(RecalcTrigger,Trigger6M)),NA())</f>
        <v>7.6089246661511468E-3</v>
      </c>
      <c r="M620" s="186">
        <f>IFERROR(_xll.qlIndexFixing(Index1Y,$H620,TRUE,_xll.ohTrigger(RecalcTrigger,Trigger1Y)),NA())</f>
        <v>9.8672489728102893E-3</v>
      </c>
      <c r="N620" s="185">
        <f>IFERROR(_xll.qlIndexFixing(ONIndex1M,I620,TRUE,_xll.ohTrigger(RecalcTrigger,Trigger1M)),NA())</f>
        <v>4.5253618669161E-3</v>
      </c>
      <c r="O620" s="44">
        <f>IFERROR(_xll.qlIndexFixing(ONIndex3M,I620,TRUE,_xll.ohTrigger(RecalcTrigger,Trigger3M)),NA())</f>
        <v>5.6637771655854152E-3</v>
      </c>
      <c r="P620" s="44">
        <f>IFERROR(_xll.qlIndexFixing(ONIndex6M,I620,TRUE,_xll.ohTrigger(RecalcTrigger,Trigger6M)),NA())</f>
        <v>6.8636576979574926E-3</v>
      </c>
      <c r="Q620" s="186">
        <f>IFERROR(_xll.qlIndexFixing(ONIndex1Y,I620,TRUE,_xll.ohTrigger(RecalcTrigger,Trigger1Y)),NA())</f>
        <v>8.3564030862959271E-3</v>
      </c>
    </row>
    <row r="621" spans="2:17" x14ac:dyDescent="0.2">
      <c r="B621" s="39" t="s">
        <v>42</v>
      </c>
      <c r="D621" s="42">
        <f>_xll.qlCalendarAdvance(Calendar,$D620,B621,"f",FALSE)</f>
        <v>43706</v>
      </c>
      <c r="E621" s="180">
        <f>_xll.qlInterestRateIndexValueDate(IndexON,D621)</f>
        <v>43706</v>
      </c>
      <c r="F621" s="196">
        <f>IFERROR(_xll.qlIndexFixing(IndexON,D621,TRUE,_xll.ohTrigger(RecalcTrigger,TriggerON)),NA())</f>
        <v>3.9087573646590101E-3</v>
      </c>
      <c r="H621" s="42">
        <f>_xll.qlCalendarAdvance(Calendar,$H620,B621,"f",FALSE)</f>
        <v>43706</v>
      </c>
      <c r="I621" s="180">
        <f>_xll.qlInterestRateIndexValueDate(Index1M,$H621)</f>
        <v>43710</v>
      </c>
      <c r="J621" s="185">
        <f>IFERROR(_xll.qlIndexFixing(Index1M,$H621,TRUE,_xll.ohTrigger(RecalcTrigger,Trigger1M)),NA())</f>
        <v>4.6801647030632054E-3</v>
      </c>
      <c r="K621" s="44">
        <f>IFERROR(_xll.qlIndexFixing(Index3M,H621,TRUE,_xll.ohTrigger(RecalcTrigger,Trigger3M)),NA())</f>
        <v>6.049594412953301E-3</v>
      </c>
      <c r="L621" s="44">
        <f>IFERROR(_xll.qlIndexFixing(Index6M,$H621,TRUE,_xll.ohTrigger(RecalcTrigger,Trigger6M)),NA())</f>
        <v>7.6583237609010278E-3</v>
      </c>
      <c r="M621" s="186">
        <f>IFERROR(_xll.qlIndexFixing(Index1Y,$H621,TRUE,_xll.ohTrigger(RecalcTrigger,Trigger1Y)),NA())</f>
        <v>9.9255222751094899E-3</v>
      </c>
      <c r="N621" s="185">
        <f>IFERROR(_xll.qlIndexFixing(ONIndex1M,I621,TRUE,_xll.ohTrigger(RecalcTrigger,Trigger1M)),NA())</f>
        <v>4.5809742907820805E-3</v>
      </c>
      <c r="O621" s="44">
        <f>IFERROR(_xll.qlIndexFixing(ONIndex3M,I621,TRUE,_xll.ohTrigger(RecalcTrigger,Trigger3M)),NA())</f>
        <v>5.7173594020731855E-3</v>
      </c>
      <c r="P621" s="44">
        <f>IFERROR(_xll.qlIndexFixing(ONIndex6M,I621,TRUE,_xll.ohTrigger(RecalcTrigger,Trigger6M)),NA())</f>
        <v>6.9202203195040113E-3</v>
      </c>
      <c r="Q621" s="186">
        <f>IFERROR(_xll.qlIndexFixing(ONIndex1Y,I621,TRUE,_xll.ohTrigger(RecalcTrigger,Trigger1Y)),NA())</f>
        <v>8.4119116017600248E-3</v>
      </c>
    </row>
    <row r="622" spans="2:17" x14ac:dyDescent="0.2">
      <c r="B622" s="39" t="s">
        <v>42</v>
      </c>
      <c r="D622" s="42">
        <f>_xll.qlCalendarAdvance(Calendar,$D621,B622,"f",FALSE)</f>
        <v>43713</v>
      </c>
      <c r="E622" s="180">
        <f>_xll.qlInterestRateIndexValueDate(IndexON,D622)</f>
        <v>43713</v>
      </c>
      <c r="F622" s="196">
        <f>IFERROR(_xll.qlIndexFixing(IndexON,D622,TRUE,_xll.ohTrigger(RecalcTrigger,TriggerON)),NA())</f>
        <v>3.9588540728008326E-3</v>
      </c>
      <c r="H622" s="42">
        <f>_xll.qlCalendarAdvance(Calendar,$H621,B622,"f",FALSE)</f>
        <v>43713</v>
      </c>
      <c r="I622" s="180">
        <f>_xll.qlInterestRateIndexValueDate(Index1M,$H622)</f>
        <v>43717</v>
      </c>
      <c r="J622" s="185">
        <f>IFERROR(_xll.qlIndexFixing(Index1M,$H622,TRUE,_xll.ohTrigger(RecalcTrigger,Trigger1M)),NA())</f>
        <v>4.7350806239911947E-3</v>
      </c>
      <c r="K622" s="44">
        <f>IFERROR(_xll.qlIndexFixing(Index3M,H622,TRUE,_xll.ohTrigger(RecalcTrigger,Trigger3M)),NA())</f>
        <v>6.1034883178341433E-3</v>
      </c>
      <c r="L622" s="44">
        <f>IFERROR(_xll.qlIndexFixing(Index6M,$H622,TRUE,_xll.ohTrigger(RecalcTrigger,Trigger6M)),NA())</f>
        <v>7.716332610742031E-3</v>
      </c>
      <c r="M622" s="186">
        <f>IFERROR(_xll.qlIndexFixing(Index1Y,$H622,TRUE,_xll.ohTrigger(RecalcTrigger,Trigger1Y)),NA())</f>
        <v>9.9839000835248021E-3</v>
      </c>
      <c r="N622" s="185">
        <f>IFERROR(_xll.qlIndexFixing(ONIndex1M,I622,TRUE,_xll.ohTrigger(RecalcTrigger,Trigger1M)),NA())</f>
        <v>4.636275557228231E-3</v>
      </c>
      <c r="O622" s="44">
        <f>IFERROR(_xll.qlIndexFixing(ONIndex3M,I622,TRUE,_xll.ohTrigger(RecalcTrigger,Trigger3M)),NA())</f>
        <v>5.7706723964123796E-3</v>
      </c>
      <c r="P622" s="44">
        <f>IFERROR(_xll.qlIndexFixing(ONIndex6M,I622,TRUE,_xll.ohTrigger(RecalcTrigger,Trigger6M)),NA())</f>
        <v>6.9767401474418733E-3</v>
      </c>
      <c r="Q622" s="186">
        <f>IFERROR(_xll.qlIndexFixing(ONIndex1Y,I622,TRUE,_xll.ohTrigger(RecalcTrigger,Trigger1Y)),NA())</f>
        <v>8.4672821257658626E-3</v>
      </c>
    </row>
    <row r="623" spans="2:17" x14ac:dyDescent="0.2">
      <c r="B623" s="39" t="s">
        <v>42</v>
      </c>
      <c r="D623" s="42">
        <f>_xll.qlCalendarAdvance(Calendar,$D622,B623,"f",FALSE)</f>
        <v>43720</v>
      </c>
      <c r="E623" s="180">
        <f>_xll.qlInterestRateIndexValueDate(IndexON,D623)</f>
        <v>43720</v>
      </c>
      <c r="F623" s="196">
        <f>IFERROR(_xll.qlIndexFixing(IndexON,D623,TRUE,_xll.ohTrigger(RecalcTrigger,TriggerON)),NA())</f>
        <v>4.0085862195216038E-3</v>
      </c>
      <c r="H623" s="42">
        <f>_xll.qlCalendarAdvance(Calendar,$H622,B623,"f",FALSE)</f>
        <v>43720</v>
      </c>
      <c r="I623" s="180">
        <f>_xll.qlInterestRateIndexValueDate(Index1M,$H623)</f>
        <v>43724</v>
      </c>
      <c r="J623" s="185">
        <f>IFERROR(_xll.qlIndexFixing(Index1M,$H623,TRUE,_xll.ohTrigger(RecalcTrigger,Trigger1M)),NA())</f>
        <v>4.7899407491138746E-3</v>
      </c>
      <c r="K623" s="44">
        <f>IFERROR(_xll.qlIndexFixing(Index3M,H623,TRUE,_xll.ohTrigger(RecalcTrigger,Trigger3M)),NA())</f>
        <v>6.1575561743250247E-3</v>
      </c>
      <c r="L623" s="44">
        <f>IFERROR(_xll.qlIndexFixing(Index6M,$H623,TRUE,_xll.ohTrigger(RecalcTrigger,Trigger6M)),NA())</f>
        <v>7.7744587939515492E-3</v>
      </c>
      <c r="M623" s="186">
        <f>IFERROR(_xll.qlIndexFixing(Index1Y,$H623,TRUE,_xll.ohTrigger(RecalcTrigger,Trigger1Y)),NA())</f>
        <v>1.0042387276009347E-2</v>
      </c>
      <c r="N623" s="185">
        <f>IFERROR(_xll.qlIndexFixing(ONIndex1M,I623,TRUE,_xll.ohTrigger(RecalcTrigger,Trigger1M)),NA())</f>
        <v>4.6912557314815473E-3</v>
      </c>
      <c r="O623" s="44">
        <f>IFERROR(_xll.qlIndexFixing(ONIndex3M,I623,TRUE,_xll.ohTrigger(RecalcTrigger,Trigger3M)),NA())</f>
        <v>5.823707959473623E-3</v>
      </c>
      <c r="P623" s="44">
        <f>IFERROR(_xll.qlIndexFixing(ONIndex6M,I623,TRUE,_xll.ohTrigger(RecalcTrigger,Trigger6M)),NA())</f>
        <v>7.0332171816911426E-3</v>
      </c>
      <c r="Q623" s="186">
        <f>IFERROR(_xll.qlIndexFixing(ONIndex1Y,I623,TRUE,_xll.ohTrigger(RecalcTrigger,Trigger1Y)),NA())</f>
        <v>8.5225093408869412E-3</v>
      </c>
    </row>
    <row r="624" spans="2:17" x14ac:dyDescent="0.2">
      <c r="B624" s="39" t="s">
        <v>42</v>
      </c>
      <c r="D624" s="42">
        <f>_xll.qlCalendarAdvance(Calendar,$D623,B624,"f",FALSE)</f>
        <v>43727</v>
      </c>
      <c r="E624" s="180">
        <f>_xll.qlInterestRateIndexValueDate(IndexON,D624)</f>
        <v>43727</v>
      </c>
      <c r="F624" s="196">
        <f>IFERROR(_xll.qlIndexFixing(IndexON,D624,TRUE,_xll.ohTrigger(RecalcTrigger,TriggerON)),NA())</f>
        <v>4.05794400082371E-3</v>
      </c>
      <c r="H624" s="42">
        <f>_xll.qlCalendarAdvance(Calendar,$H623,B624,"f",FALSE)</f>
        <v>43727</v>
      </c>
      <c r="I624" s="180">
        <f>_xll.qlInterestRateIndexValueDate(Index1M,$H624)</f>
        <v>43731</v>
      </c>
      <c r="J624" s="185">
        <f>IFERROR(_xll.qlIndexFixing(Index1M,$H624,TRUE,_xll.ohTrigger(RecalcTrigger,Trigger1M)),NA())</f>
        <v>4.8448709685082747E-3</v>
      </c>
      <c r="K624" s="44">
        <f>IFERROR(_xll.qlIndexFixing(Index3M,H624,TRUE,_xll.ohTrigger(RecalcTrigger,Trigger3M)),NA())</f>
        <v>6.2118407226873854E-3</v>
      </c>
      <c r="L624" s="44">
        <f>IFERROR(_xll.qlIndexFixing(Index6M,$H624,TRUE,_xll.ohTrigger(RecalcTrigger,Trigger6M)),NA())</f>
        <v>7.8327089691957296E-3</v>
      </c>
      <c r="M624" s="186">
        <f>IFERROR(_xll.qlIndexFixing(Index1Y,$H624,TRUE,_xll.ohTrigger(RecalcTrigger,Trigger1Y)),NA())</f>
        <v>1.0100988832187052E-2</v>
      </c>
      <c r="N624" s="185">
        <f>IFERROR(_xll.qlIndexFixing(ONIndex1M,I624,TRUE,_xll.ohTrigger(RecalcTrigger,Trigger1M)),NA())</f>
        <v>4.7459180850850657E-3</v>
      </c>
      <c r="O624" s="44">
        <f>IFERROR(_xll.qlIndexFixing(ONIndex3M,I624,TRUE,_xll.ohTrigger(RecalcTrigger,Trigger3M)),NA())</f>
        <v>5.8764708480918415E-3</v>
      </c>
      <c r="P624" s="44">
        <f>IFERROR(_xll.qlIndexFixing(ONIndex6M,I624,TRUE,_xll.ohTrigger(RecalcTrigger,Trigger6M)),NA())</f>
        <v>7.0896555219324142E-3</v>
      </c>
      <c r="Q624" s="186">
        <f>IFERROR(_xll.qlIndexFixing(ONIndex1Y,I624,TRUE,_xll.ohTrigger(RecalcTrigger,Trigger1Y)),NA())</f>
        <v>8.5775944003607663E-3</v>
      </c>
    </row>
    <row r="625" spans="2:17" x14ac:dyDescent="0.2">
      <c r="B625" s="39" t="s">
        <v>42</v>
      </c>
      <c r="D625" s="42">
        <f>_xll.qlCalendarAdvance(Calendar,$D624,B625,"f",FALSE)</f>
        <v>43734</v>
      </c>
      <c r="E625" s="180">
        <f>_xll.qlInterestRateIndexValueDate(IndexON,D625)</f>
        <v>43734</v>
      </c>
      <c r="F625" s="196">
        <f>IFERROR(_xll.qlIndexFixing(IndexON,D625,TRUE,_xll.ohTrigger(RecalcTrigger,TriggerON)),NA())</f>
        <v>4.1069683548400349E-3</v>
      </c>
      <c r="H625" s="42">
        <f>_xll.qlCalendarAdvance(Calendar,$H624,B625,"f",FALSE)</f>
        <v>43734</v>
      </c>
      <c r="I625" s="180">
        <f>_xll.qlInterestRateIndexValueDate(Index1M,$H625)</f>
        <v>43738</v>
      </c>
      <c r="J625" s="185">
        <f>IFERROR(_xll.qlIndexFixing(Index1M,$H625,TRUE,_xll.ohTrigger(RecalcTrigger,Trigger1M)),NA())</f>
        <v>4.9039757849578978E-3</v>
      </c>
      <c r="K625" s="44">
        <f>IFERROR(_xll.qlIndexFixing(Index3M,H625,TRUE,_xll.ohTrigger(RecalcTrigger,Trigger3M)),NA())</f>
        <v>6.2703833283079442E-3</v>
      </c>
      <c r="L625" s="44">
        <f>IFERROR(_xll.qlIndexFixing(Index6M,$H625,TRUE,_xll.ohTrigger(RecalcTrigger,Trigger6M)),NA())</f>
        <v>7.8953909217823262E-3</v>
      </c>
      <c r="M625" s="186">
        <f>IFERROR(_xll.qlIndexFixing(Index1Y,$H625,TRUE,_xll.ohTrigger(RecalcTrigger,Trigger1Y)),NA())</f>
        <v>1.0159708862043057E-2</v>
      </c>
      <c r="N625" s="185">
        <f>IFERROR(_xll.qlIndexFixing(ONIndex1M,I625,TRUE,_xll.ohTrigger(RecalcTrigger,Trigger1M)),NA())</f>
        <v>4.8006250342158552E-3</v>
      </c>
      <c r="O625" s="44">
        <f>IFERROR(_xll.qlIndexFixing(ONIndex3M,I625,TRUE,_xll.ohTrigger(RecalcTrigger,Trigger3M)),NA())</f>
        <v>5.9293178992270157E-3</v>
      </c>
      <c r="P625" s="44">
        <f>IFERROR(_xll.qlIndexFixing(ONIndex6M,I625,TRUE,_xll.ohTrigger(RecalcTrigger,Trigger6M)),NA())</f>
        <v>7.1461699557051617E-3</v>
      </c>
      <c r="Q625" s="186">
        <f>IFERROR(_xll.qlIndexFixing(ONIndex1Y,I625,TRUE,_xll.ohTrigger(RecalcTrigger,Trigger1Y)),NA())</f>
        <v>8.632714436016542E-3</v>
      </c>
    </row>
    <row r="626" spans="2:17" x14ac:dyDescent="0.2">
      <c r="B626" s="39" t="s">
        <v>42</v>
      </c>
      <c r="D626" s="42">
        <f>_xll.qlCalendarAdvance(Calendar,$D625,B626,"f",FALSE)</f>
        <v>43741</v>
      </c>
      <c r="E626" s="180">
        <f>_xll.qlInterestRateIndexValueDate(IndexON,D626)</f>
        <v>43741</v>
      </c>
      <c r="F626" s="196">
        <f>IFERROR(_xll.qlIndexFixing(IndexON,D626,TRUE,_xll.ohTrigger(RecalcTrigger,TriggerON)),NA())</f>
        <v>4.1562255679483684E-3</v>
      </c>
      <c r="H626" s="42">
        <f>_xll.qlCalendarAdvance(Calendar,$H625,B626,"f",FALSE)</f>
        <v>43741</v>
      </c>
      <c r="I626" s="180">
        <f>_xll.qlInterestRateIndexValueDate(Index1M,$H626)</f>
        <v>43745</v>
      </c>
      <c r="J626" s="185">
        <f>IFERROR(_xll.qlIndexFixing(Index1M,$H626,TRUE,_xll.ohTrigger(RecalcTrigger,Trigger1M)),NA())</f>
        <v>4.9593245125281113E-3</v>
      </c>
      <c r="K626" s="44">
        <f>IFERROR(_xll.qlIndexFixing(Index3M,H626,TRUE,_xll.ohTrigger(RecalcTrigger,Trigger3M)),NA())</f>
        <v>6.3252126106483827E-3</v>
      </c>
      <c r="L626" s="44">
        <f>IFERROR(_xll.qlIndexFixing(Index6M,$H626,TRUE,_xll.ohTrigger(RecalcTrigger,Trigger6M)),NA())</f>
        <v>7.9539133483845711E-3</v>
      </c>
      <c r="M626" s="186">
        <f>IFERROR(_xll.qlIndexFixing(Index1Y,$H626,TRUE,_xll.ohTrigger(RecalcTrigger,Trigger1Y)),NA())</f>
        <v>1.0218545539170577E-2</v>
      </c>
      <c r="N626" s="185">
        <f>IFERROR(_xll.qlIndexFixing(ONIndex1M,I626,TRUE,_xll.ohTrigger(RecalcTrigger,Trigger1M)),NA())</f>
        <v>4.855547822053552E-3</v>
      </c>
      <c r="O626" s="44">
        <f>IFERROR(_xll.qlIndexFixing(ONIndex3M,I626,TRUE,_xll.ohTrigger(RecalcTrigger,Trigger3M)),NA())</f>
        <v>5.9824185375134675E-3</v>
      </c>
      <c r="P626" s="44">
        <f>IFERROR(_xll.qlIndexFixing(ONIndex6M,I626,TRUE,_xll.ohTrigger(RecalcTrigger,Trigger6M)),NA())</f>
        <v>7.2028137774982071E-3</v>
      </c>
      <c r="Q626" s="186">
        <f>IFERROR(_xll.qlIndexFixing(ONIndex1Y,I626,TRUE,_xll.ohTrigger(RecalcTrigger,Trigger1Y)),NA())</f>
        <v>8.6879529059746829E-3</v>
      </c>
    </row>
    <row r="627" spans="2:17" x14ac:dyDescent="0.2">
      <c r="B627" s="39" t="s">
        <v>42</v>
      </c>
      <c r="D627" s="42">
        <f>_xll.qlCalendarAdvance(Calendar,$D626,B627,"f",FALSE)</f>
        <v>43748</v>
      </c>
      <c r="E627" s="180">
        <f>_xll.qlInterestRateIndexValueDate(IndexON,D627)</f>
        <v>43748</v>
      </c>
      <c r="F627" s="196">
        <f>IFERROR(_xll.qlIndexFixing(IndexON,D627,TRUE,_xll.ohTrigger(RecalcTrigger,TriggerON)),NA())</f>
        <v>4.205882685486273E-3</v>
      </c>
      <c r="H627" s="42">
        <f>_xll.qlCalendarAdvance(Calendar,$H626,B627,"f",FALSE)</f>
        <v>43748</v>
      </c>
      <c r="I627" s="180">
        <f>_xll.qlInterestRateIndexValueDate(Index1M,$H627)</f>
        <v>43752</v>
      </c>
      <c r="J627" s="185">
        <f>IFERROR(_xll.qlIndexFixing(Index1M,$H627,TRUE,_xll.ohTrigger(RecalcTrigger,Trigger1M)),NA())</f>
        <v>5.0148913679495897E-3</v>
      </c>
      <c r="K627" s="44">
        <f>IFERROR(_xll.qlIndexFixing(Index3M,H627,TRUE,_xll.ohTrigger(RecalcTrigger,Trigger3M)),NA())</f>
        <v>6.3803126641968858E-3</v>
      </c>
      <c r="L627" s="44">
        <f>IFERROR(_xll.qlIndexFixing(Index6M,$H627,TRUE,_xll.ohTrigger(RecalcTrigger,Trigger6M)),NA())</f>
        <v>8.0125674124641288E-3</v>
      </c>
      <c r="M627" s="186">
        <f>IFERROR(_xll.qlIndexFixing(Index1Y,$H627,TRUE,_xll.ohTrigger(RecalcTrigger,Trigger1Y)),NA())</f>
        <v>1.0277494711094307E-2</v>
      </c>
      <c r="N627" s="185">
        <f>IFERROR(_xll.qlIndexFixing(ONIndex1M,I627,TRUE,_xll.ohTrigger(RecalcTrigger,Trigger1M)),NA())</f>
        <v>4.9106871285342635E-3</v>
      </c>
      <c r="O627" s="44">
        <f>IFERROR(_xll.qlIndexFixing(ONIndex3M,I627,TRUE,_xll.ohTrigger(RecalcTrigger,Trigger3M)),NA())</f>
        <v>6.035774979498143E-3</v>
      </c>
      <c r="P627" s="44">
        <f>IFERROR(_xll.qlIndexFixing(ONIndex6M,I627,TRUE,_xll.ohTrigger(RecalcTrigger,Trigger6M)),NA())</f>
        <v>7.2595869873115504E-3</v>
      </c>
      <c r="Q627" s="186">
        <f>IFERROR(_xll.qlIndexFixing(ONIndex1Y,I627,TRUE,_xll.ohTrigger(RecalcTrigger,Trigger1Y)),NA())</f>
        <v>8.743309693848289E-3</v>
      </c>
    </row>
    <row r="628" spans="2:17" x14ac:dyDescent="0.2">
      <c r="B628" s="39" t="s">
        <v>42</v>
      </c>
      <c r="D628" s="42">
        <f>_xll.qlCalendarAdvance(Calendar,$D627,B628,"f",FALSE)</f>
        <v>43755</v>
      </c>
      <c r="E628" s="180">
        <f>_xll.qlInterestRateIndexValueDate(IndexON,D628)</f>
        <v>43755</v>
      </c>
      <c r="F628" s="196">
        <f>IFERROR(_xll.qlIndexFixing(IndexON,D628,TRUE,_xll.ohTrigger(RecalcTrigger,TriggerON)),NA())</f>
        <v>4.2559448956236423E-3</v>
      </c>
      <c r="H628" s="42">
        <f>_xll.qlCalendarAdvance(Calendar,$H627,B628,"f",FALSE)</f>
        <v>43755</v>
      </c>
      <c r="I628" s="180">
        <f>_xll.qlInterestRateIndexValueDate(Index1M,$H628)</f>
        <v>43759</v>
      </c>
      <c r="J628" s="185">
        <f>IFERROR(_xll.qlIndexFixing(Index1M,$H628,TRUE,_xll.ohTrigger(RecalcTrigger,Trigger1M)),NA())</f>
        <v>5.070677034577642E-3</v>
      </c>
      <c r="K628" s="44">
        <f>IFERROR(_xll.qlIndexFixing(Index3M,H628,TRUE,_xll.ohTrigger(RecalcTrigger,Trigger3M)),NA())</f>
        <v>6.4356857203606852E-3</v>
      </c>
      <c r="L628" s="44">
        <f>IFERROR(_xll.qlIndexFixing(Index6M,$H628,TRUE,_xll.ohTrigger(RecalcTrigger,Trigger6M)),NA())</f>
        <v>8.0713531256457974E-3</v>
      </c>
      <c r="M628" s="186">
        <f>IFERROR(_xll.qlIndexFixing(Index1Y,$H628,TRUE,_xll.ohTrigger(RecalcTrigger,Trigger1Y)),NA())</f>
        <v>1.0336552158958599E-2</v>
      </c>
      <c r="N628" s="185">
        <f>IFERROR(_xll.qlIndexFixing(ONIndex1M,I628,TRUE,_xll.ohTrigger(RecalcTrigger,Trigger1M)),NA())</f>
        <v>4.9660436339138414E-3</v>
      </c>
      <c r="O628" s="44">
        <f>IFERROR(_xll.qlIndexFixing(ONIndex3M,I628,TRUE,_xll.ohTrigger(RecalcTrigger,Trigger3M)),NA())</f>
        <v>6.089389441568116E-3</v>
      </c>
      <c r="P628" s="44">
        <f>IFERROR(_xll.qlIndexFixing(ONIndex6M,I628,TRUE,_xll.ohTrigger(RecalcTrigger,Trigger6M)),NA())</f>
        <v>7.3164895852251277E-3</v>
      </c>
      <c r="Q628" s="186">
        <f>IFERROR(_xll.qlIndexFixing(ONIndex1Y,I628,TRUE,_xll.ohTrigger(RecalcTrigger,Trigger1Y)),NA())</f>
        <v>8.7987846831705241E-3</v>
      </c>
    </row>
    <row r="629" spans="2:17" x14ac:dyDescent="0.2">
      <c r="B629" s="39" t="s">
        <v>42</v>
      </c>
      <c r="D629" s="42">
        <f>_xll.qlCalendarAdvance(Calendar,$D628,B629,"f",FALSE)</f>
        <v>43762</v>
      </c>
      <c r="E629" s="180">
        <f>_xll.qlInterestRateIndexValueDate(IndexON,D629)</f>
        <v>43762</v>
      </c>
      <c r="F629" s="196">
        <f>IFERROR(_xll.qlIndexFixing(IndexON,D629,TRUE,_xll.ohTrigger(RecalcTrigger,TriggerON)),NA())</f>
        <v>4.3064173870099864E-3</v>
      </c>
      <c r="H629" s="42">
        <f>_xll.qlCalendarAdvance(Calendar,$H628,B629,"f",FALSE)</f>
        <v>43762</v>
      </c>
      <c r="I629" s="180">
        <f>_xll.qlInterestRateIndexValueDate(Index1M,$H629)</f>
        <v>43766</v>
      </c>
      <c r="J629" s="185">
        <f>IFERROR(_xll.qlIndexFixing(Index1M,$H629,TRUE,_xll.ohTrigger(RecalcTrigger,Trigger1M)),NA())</f>
        <v>5.1266821957907825E-3</v>
      </c>
      <c r="K629" s="44">
        <f>IFERROR(_xll.qlIndexFixing(Index3M,H629,TRUE,_xll.ohTrigger(RecalcTrigger,Trigger3M)),NA())</f>
        <v>6.4913340107320833E-3</v>
      </c>
      <c r="L629" s="44">
        <f>IFERROR(_xll.qlIndexFixing(Index6M,$H629,TRUE,_xll.ohTrigger(RecalcTrigger,Trigger6M)),NA())</f>
        <v>8.1302704995792757E-3</v>
      </c>
      <c r="M629" s="186">
        <f>IFERROR(_xll.qlIndexFixing(Index1Y,$H629,TRUE,_xll.ohTrigger(RecalcTrigger,Trigger1Y)),NA())</f>
        <v>1.0395713601982697E-2</v>
      </c>
      <c r="N629" s="185">
        <f>IFERROR(_xll.qlIndexFixing(ONIndex1M,I629,TRUE,_xll.ohTrigger(RecalcTrigger,Trigger1M)),NA())</f>
        <v>5.021618017968521E-3</v>
      </c>
      <c r="O629" s="44">
        <f>IFERROR(_xll.qlIndexFixing(ONIndex3M,I629,TRUE,_xll.ohTrigger(RecalcTrigger,Trigger3M)),NA())</f>
        <v>6.1432641403502686E-3</v>
      </c>
      <c r="P629" s="44">
        <f>IFERROR(_xll.qlIndexFixing(ONIndex6M,I629,TRUE,_xll.ohTrigger(RecalcTrigger,Trigger6M)),NA())</f>
        <v>7.3735215713188751E-3</v>
      </c>
      <c r="Q629" s="186">
        <f>IFERROR(_xll.qlIndexFixing(ONIndex1Y,I629,TRUE,_xll.ohTrigger(RecalcTrigger,Trigger1Y)),NA())</f>
        <v>8.8543777573946159E-3</v>
      </c>
    </row>
    <row r="630" spans="2:17" x14ac:dyDescent="0.2">
      <c r="B630" s="39" t="s">
        <v>42</v>
      </c>
      <c r="D630" s="42">
        <f>_xll.qlCalendarAdvance(Calendar,$D629,B630,"f",FALSE)</f>
        <v>43769</v>
      </c>
      <c r="E630" s="180">
        <f>_xll.qlInterestRateIndexValueDate(IndexON,D630)</f>
        <v>43769</v>
      </c>
      <c r="F630" s="196">
        <f>IFERROR(_xll.qlIndexFixing(IndexON,D630,TRUE,_xll.ohTrigger(RecalcTrigger,TriggerON)),NA())</f>
        <v>4.3573053478151991E-3</v>
      </c>
      <c r="H630" s="42">
        <f>_xll.qlCalendarAdvance(Calendar,$H629,B630,"f",FALSE)</f>
        <v>43769</v>
      </c>
      <c r="I630" s="180">
        <f>_xll.qlInterestRateIndexValueDate(Index1M,$H630)</f>
        <v>43773</v>
      </c>
      <c r="J630" s="185">
        <f>IFERROR(_xll.qlIndexFixing(Index1M,$H630,TRUE,_xll.ohTrigger(RecalcTrigger,Trigger1M)),NA())</f>
        <v>5.1788354381043789E-3</v>
      </c>
      <c r="K630" s="44">
        <f>IFERROR(_xll.qlIndexFixing(Index3M,H630,TRUE,_xll.ohTrigger(RecalcTrigger,Trigger3M)),NA())</f>
        <v>6.5472597670841078E-3</v>
      </c>
      <c r="L630" s="44">
        <f>IFERROR(_xll.qlIndexFixing(Index6M,$H630,TRUE,_xll.ohTrigger(RecalcTrigger,Trigger6M)),NA())</f>
        <v>8.1849641484341238E-3</v>
      </c>
      <c r="M630" s="186">
        <f>IFERROR(_xll.qlIndexFixing(Index1Y,$H630,TRUE,_xll.ohTrigger(RecalcTrigger,Trigger1Y)),NA())</f>
        <v>1.0454974697436711E-2</v>
      </c>
      <c r="N630" s="185">
        <f>IFERROR(_xll.qlIndexFixing(ONIndex1M,I630,TRUE,_xll.ohTrigger(RecalcTrigger,Trigger1M)),NA())</f>
        <v>5.077410960954154E-3</v>
      </c>
      <c r="O630" s="44">
        <f>IFERROR(_xll.qlIndexFixing(ONIndex3M,I630,TRUE,_xll.ohTrigger(RecalcTrigger,Trigger3M)),NA())</f>
        <v>6.1974012923116106E-3</v>
      </c>
      <c r="P630" s="44">
        <f>IFERROR(_xll.qlIndexFixing(ONIndex6M,I630,TRUE,_xll.ohTrigger(RecalcTrigger,Trigger6M)),NA())</f>
        <v>7.4306829455128565E-3</v>
      </c>
      <c r="Q630" s="186">
        <f>IFERROR(_xll.qlIndexFixing(ONIndex1Y,I630,TRUE,_xll.ohTrigger(RecalcTrigger,Trigger1Y)),NA())</f>
        <v>8.9100888002136003E-3</v>
      </c>
    </row>
    <row r="631" spans="2:17" x14ac:dyDescent="0.2">
      <c r="B631" s="39" t="s">
        <v>42</v>
      </c>
      <c r="D631" s="42">
        <f>_xll.qlCalendarAdvance(Calendar,$D630,B631,"f",FALSE)</f>
        <v>43776</v>
      </c>
      <c r="E631" s="180">
        <f>_xll.qlInterestRateIndexValueDate(IndexON,D631)</f>
        <v>43776</v>
      </c>
      <c r="F631" s="196">
        <f>IFERROR(_xll.qlIndexFixing(IndexON,D631,TRUE,_xll.ohTrigger(RecalcTrigger,TriggerON)),NA())</f>
        <v>4.4086139667687263E-3</v>
      </c>
      <c r="H631" s="42">
        <f>_xll.qlCalendarAdvance(Calendar,$H630,B631,"f",FALSE)</f>
        <v>43776</v>
      </c>
      <c r="I631" s="180">
        <f>_xll.qlInterestRateIndexValueDate(Index1M,$H631)</f>
        <v>43780</v>
      </c>
      <c r="J631" s="185">
        <f>IFERROR(_xll.qlIndexFixing(Index1M,$H631,TRUE,_xll.ohTrigger(RecalcTrigger,Trigger1M)),NA())</f>
        <v>5.2352649888831593E-3</v>
      </c>
      <c r="K631" s="44">
        <f>IFERROR(_xll.qlIndexFixing(Index3M,H631,TRUE,_xll.ohTrigger(RecalcTrigger,Trigger3M)),NA())</f>
        <v>6.6034652213774617E-3</v>
      </c>
      <c r="L631" s="44">
        <f>IFERROR(_xll.qlIndexFixing(Index6M,$H631,TRUE,_xll.ohTrigger(RecalcTrigger,Trigger6M)),NA())</f>
        <v>8.2441341239516148E-3</v>
      </c>
      <c r="M631" s="186">
        <f>IFERROR(_xll.qlIndexFixing(Index1Y,$H631,TRUE,_xll.ohTrigger(RecalcTrigger,Trigger1Y)),NA())</f>
        <v>1.051433104062021E-2</v>
      </c>
      <c r="N631" s="185">
        <f>IFERROR(_xll.qlIndexFixing(ONIndex1M,I631,TRUE,_xll.ohTrigger(RecalcTrigger,Trigger1M)),NA())</f>
        <v>5.1334231428068477E-3</v>
      </c>
      <c r="O631" s="44">
        <f>IFERROR(_xll.qlIndexFixing(ONIndex3M,I631,TRUE,_xll.ohTrigger(RecalcTrigger,Trigger3M)),NA())</f>
        <v>6.2518031140790242E-3</v>
      </c>
      <c r="P631" s="44">
        <f>IFERROR(_xll.qlIndexFixing(ONIndex6M,I631,TRUE,_xll.ohTrigger(RecalcTrigger,Trigger6M)),NA())</f>
        <v>7.48797370804688E-3</v>
      </c>
      <c r="Q631" s="186">
        <f>IFERROR(_xll.qlIndexFixing(ONIndex1Y,I631,TRUE,_xll.ohTrigger(RecalcTrigger,Trigger1Y)),NA())</f>
        <v>8.9659176950807051E-3</v>
      </c>
    </row>
    <row r="632" spans="2:17" x14ac:dyDescent="0.2">
      <c r="B632" s="39" t="s">
        <v>42</v>
      </c>
      <c r="D632" s="42">
        <f>_xll.qlCalendarAdvance(Calendar,$D631,B632,"f",FALSE)</f>
        <v>43783</v>
      </c>
      <c r="E632" s="180">
        <f>_xll.qlInterestRateIndexValueDate(IndexON,D632)</f>
        <v>43783</v>
      </c>
      <c r="F632" s="196">
        <f>IFERROR(_xll.qlIndexFixing(IndexON,D632,TRUE,_xll.ohTrigger(RecalcTrigger,TriggerON)),NA())</f>
        <v>4.46034843228027E-3</v>
      </c>
      <c r="H632" s="42">
        <f>_xll.qlCalendarAdvance(Calendar,$H631,B632,"f",FALSE)</f>
        <v>43783</v>
      </c>
      <c r="I632" s="180">
        <f>_xll.qlInterestRateIndexValueDate(Index1M,$H632)</f>
        <v>43787</v>
      </c>
      <c r="J632" s="185">
        <f>IFERROR(_xll.qlIndexFixing(Index1M,$H632,TRUE,_xll.ohTrigger(RecalcTrigger,Trigger1M)),NA())</f>
        <v>5.2919160236237772E-3</v>
      </c>
      <c r="K632" s="44">
        <f>IFERROR(_xll.qlIndexFixing(Index3M,H632,TRUE,_xll.ohTrigger(RecalcTrigger,Trigger3M)),NA())</f>
        <v>6.6599526057570489E-3</v>
      </c>
      <c r="L632" s="44">
        <f>IFERROR(_xll.qlIndexFixing(Index6M,$H632,TRUE,_xll.ohTrigger(RecalcTrigger,Trigger6M)),NA())</f>
        <v>8.3034357817732864E-3</v>
      </c>
      <c r="M632" s="186">
        <f>IFERROR(_xll.qlIndexFixing(Index1Y,$H632,TRUE,_xll.ohTrigger(RecalcTrigger,Trigger1Y)),NA())</f>
        <v>1.0573778164839075E-2</v>
      </c>
      <c r="N632" s="185">
        <f>IFERROR(_xll.qlIndexFixing(ONIndex1M,I632,TRUE,_xll.ohTrigger(RecalcTrigger,Trigger1M)),NA())</f>
        <v>5.1896552436225818E-3</v>
      </c>
      <c r="O632" s="44">
        <f>IFERROR(_xll.qlIndexFixing(ONIndex3M,I632,TRUE,_xll.ohTrigger(RecalcTrigger,Trigger3M)),NA())</f>
        <v>6.3064718220395832E-3</v>
      </c>
      <c r="P632" s="44">
        <f>IFERROR(_xll.qlIndexFixing(ONIndex6M,I632,TRUE,_xll.ohTrigger(RecalcTrigger,Trigger6M)),NA())</f>
        <v>7.5453938588410097E-3</v>
      </c>
      <c r="Q632" s="186">
        <f>IFERROR(_xll.qlIndexFixing(ONIndex1Y,I632,TRUE,_xll.ohTrigger(RecalcTrigger,Trigger1Y)),NA())</f>
        <v>9.0218643255290942E-3</v>
      </c>
    </row>
    <row r="633" spans="2:17" x14ac:dyDescent="0.2">
      <c r="B633" s="39" t="s">
        <v>42</v>
      </c>
      <c r="D633" s="42">
        <f>_xll.qlCalendarAdvance(Calendar,$D632,B633,"f",FALSE)</f>
        <v>43790</v>
      </c>
      <c r="E633" s="180">
        <f>_xll.qlInterestRateIndexValueDate(IndexON,D633)</f>
        <v>43790</v>
      </c>
      <c r="F633" s="196">
        <f>IFERROR(_xll.qlIndexFixing(IndexON,D633,TRUE,_xll.ohTrigger(RecalcTrigger,TriggerON)),NA())</f>
        <v>4.5125139329194042E-3</v>
      </c>
      <c r="H633" s="42">
        <f>_xll.qlCalendarAdvance(Calendar,$H632,B633,"f",FALSE)</f>
        <v>43790</v>
      </c>
      <c r="I633" s="180">
        <f>_xll.qlInterestRateIndexValueDate(Index1M,$H633)</f>
        <v>43794</v>
      </c>
      <c r="J633" s="185">
        <f>IFERROR(_xll.qlIndexFixing(Index1M,$H633,TRUE,_xll.ohTrigger(RecalcTrigger,Trigger1M)),NA())</f>
        <v>5.3570353271609195E-3</v>
      </c>
      <c r="K633" s="44">
        <f>IFERROR(_xll.qlIndexFixing(Index3M,H633,TRUE,_xll.ohTrigger(RecalcTrigger,Trigger3M)),NA())</f>
        <v>6.7167241525606623E-3</v>
      </c>
      <c r="L633" s="44">
        <f>IFERROR(_xll.qlIndexFixing(Index6M,$H633,TRUE,_xll.ohTrigger(RecalcTrigger,Trigger6M)),NA())</f>
        <v>8.3628691335878112E-3</v>
      </c>
      <c r="M633" s="186">
        <f>IFERROR(_xll.qlIndexFixing(Index1Y,$H633,TRUE,_xll.ohTrigger(RecalcTrigger,Trigger1Y)),NA())</f>
        <v>1.0633311541383439E-2</v>
      </c>
      <c r="N633" s="185">
        <f>IFERROR(_xll.qlIndexFixing(ONIndex1M,I633,TRUE,_xll.ohTrigger(RecalcTrigger,Trigger1M)),NA())</f>
        <v>5.2461079433374636E-3</v>
      </c>
      <c r="O633" s="44">
        <f>IFERROR(_xll.qlIndexFixing(ONIndex3M,I633,TRUE,_xll.ohTrigger(RecalcTrigger,Trigger3M)),NA())</f>
        <v>6.3614096327402336E-3</v>
      </c>
      <c r="P633" s="44">
        <f>IFERROR(_xll.qlIndexFixing(ONIndex6M,I633,TRUE,_xll.ohTrigger(RecalcTrigger,Trigger6M)),NA())</f>
        <v>7.6029433981350536E-3</v>
      </c>
      <c r="Q633" s="186">
        <f>IFERROR(_xll.qlIndexFixing(ONIndex1Y,I633,TRUE,_xll.ohTrigger(RecalcTrigger,Trigger1Y)),NA())</f>
        <v>9.0779285751718675E-3</v>
      </c>
    </row>
    <row r="634" spans="2:17" x14ac:dyDescent="0.2">
      <c r="B634" s="39" t="s">
        <v>42</v>
      </c>
      <c r="D634" s="42">
        <f>_xll.qlCalendarAdvance(Calendar,$D633,B634,"f",FALSE)</f>
        <v>43797</v>
      </c>
      <c r="E634" s="180">
        <f>_xll.qlInterestRateIndexValueDate(IndexON,D634)</f>
        <v>43797</v>
      </c>
      <c r="F634" s="196">
        <f>IFERROR(_xll.qlIndexFixing(IndexON,D634,TRUE,_xll.ohTrigger(RecalcTrigger,TriggerON)),NA())</f>
        <v>4.5651156570158946E-3</v>
      </c>
      <c r="H634" s="42">
        <f>_xll.qlCalendarAdvance(Calendar,$H633,B634,"f",FALSE)</f>
        <v>43797</v>
      </c>
      <c r="I634" s="180">
        <f>_xll.qlInterestRateIndexValueDate(Index1M,$H634)</f>
        <v>43801</v>
      </c>
      <c r="J634" s="185">
        <f>IFERROR(_xll.qlIndexFixing(Index1M,$H634,TRUE,_xll.ohTrigger(RecalcTrigger,Trigger1M)),NA())</f>
        <v>5.4100243407399912E-3</v>
      </c>
      <c r="K634" s="44">
        <f>IFERROR(_xll.qlIndexFixing(Index3M,H634,TRUE,_xll.ohTrigger(RecalcTrigger,Trigger3M)),NA())</f>
        <v>6.7695886090847679E-3</v>
      </c>
      <c r="L634" s="44">
        <f>IFERROR(_xll.qlIndexFixing(Index6M,$H634,TRUE,_xll.ohTrigger(RecalcTrigger,Trigger6M)),NA())</f>
        <v>8.4268326901393124E-3</v>
      </c>
      <c r="M634" s="186">
        <f>IFERROR(_xll.qlIndexFixing(Index1Y,$H634,TRUE,_xll.ohTrigger(RecalcTrigger,Trigger1Y)),NA())</f>
        <v>1.0692926579504977E-2</v>
      </c>
      <c r="N634" s="185">
        <f>IFERROR(_xll.qlIndexFixing(ONIndex1M,I634,TRUE,_xll.ohTrigger(RecalcTrigger,Trigger1M)),NA())</f>
        <v>5.3027819221274086E-3</v>
      </c>
      <c r="O634" s="44">
        <f>IFERROR(_xll.qlIndexFixing(ONIndex3M,I634,TRUE,_xll.ohTrigger(RecalcTrigger,Trigger3M)),NA())</f>
        <v>6.4166187628078575E-3</v>
      </c>
      <c r="P634" s="44">
        <f>IFERROR(_xll.qlIndexFixing(ONIndex6M,I634,TRUE,_xll.ohTrigger(RecalcTrigger,Trigger6M)),NA())</f>
        <v>7.6606223258490758E-3</v>
      </c>
      <c r="Q634" s="186">
        <f>IFERROR(_xll.qlIndexFixing(ONIndex1Y,I634,TRUE,_xll.ohTrigger(RecalcTrigger,Trigger1Y)),NA())</f>
        <v>9.1341103273823165E-3</v>
      </c>
    </row>
    <row r="635" spans="2:17" x14ac:dyDescent="0.2">
      <c r="B635" s="39" t="s">
        <v>42</v>
      </c>
      <c r="D635" s="42">
        <f>_xll.qlCalendarAdvance(Calendar,$D634,B635,"f",FALSE)</f>
        <v>43804</v>
      </c>
      <c r="E635" s="180">
        <f>_xll.qlInterestRateIndexValueDate(IndexON,D635)</f>
        <v>43804</v>
      </c>
      <c r="F635" s="196">
        <f>IFERROR(_xll.qlIndexFixing(IndexON,D635,TRUE,_xll.ohTrigger(RecalcTrigger,TriggerON)),NA())</f>
        <v>4.6181587932192514E-3</v>
      </c>
      <c r="H635" s="42">
        <f>_xll.qlCalendarAdvance(Calendar,$H634,B635,"f",FALSE)</f>
        <v>43804</v>
      </c>
      <c r="I635" s="180">
        <f>_xll.qlInterestRateIndexValueDate(Index1M,$H635)</f>
        <v>43808</v>
      </c>
      <c r="J635" s="185">
        <f>IFERROR(_xll.qlIndexFixing(Index1M,$H635,TRUE,_xll.ohTrigger(RecalcTrigger,Trigger1M)),NA())</f>
        <v>5.4673608218874254E-3</v>
      </c>
      <c r="K635" s="44">
        <f>IFERROR(_xll.qlIndexFixing(Index3M,H635,TRUE,_xll.ohTrigger(RecalcTrigger,Trigger3M)),NA())</f>
        <v>6.82691306044283E-3</v>
      </c>
      <c r="L635" s="44">
        <f>IFERROR(_xll.qlIndexFixing(Index6M,$H635,TRUE,_xll.ohTrigger(RecalcTrigger,Trigger6M)),NA())</f>
        <v>8.4865402747194337E-3</v>
      </c>
      <c r="M635" s="186">
        <f>IFERROR(_xll.qlIndexFixing(Index1Y,$H635,TRUE,_xll.ohTrigger(RecalcTrigger,Trigger1Y)),NA())</f>
        <v>1.0752618626395495E-2</v>
      </c>
      <c r="N635" s="185">
        <f>IFERROR(_xll.qlIndexFixing(ONIndex1M,I635,TRUE,_xll.ohTrigger(RecalcTrigger,Trigger1M)),NA())</f>
        <v>5.3596778600084605E-3</v>
      </c>
      <c r="O635" s="44">
        <f>IFERROR(_xll.qlIndexFixing(ONIndex3M,I635,TRUE,_xll.ohTrigger(RecalcTrigger,Trigger3M)),NA())</f>
        <v>6.4721014285495926E-3</v>
      </c>
      <c r="P635" s="44">
        <f>IFERROR(_xll.qlIndexFixing(ONIndex6M,I635,TRUE,_xll.ohTrigger(RecalcTrigger,Trigger6M)),NA())</f>
        <v>7.7184306420630122E-3</v>
      </c>
      <c r="Q635" s="186">
        <f>IFERROR(_xll.qlIndexFixing(ONIndex1Y,I635,TRUE,_xll.ohTrigger(RecalcTrigger,Trigger1Y)),NA())</f>
        <v>9.1904094659334135E-3</v>
      </c>
    </row>
    <row r="636" spans="2:17" x14ac:dyDescent="0.2">
      <c r="B636" s="39" t="s">
        <v>42</v>
      </c>
      <c r="D636" s="42">
        <f>_xll.qlCalendarAdvance(Calendar,$D635,B636,"f",FALSE)</f>
        <v>43811</v>
      </c>
      <c r="E636" s="180">
        <f>_xll.qlInterestRateIndexValueDate(IndexON,D636)</f>
        <v>43811</v>
      </c>
      <c r="F636" s="196">
        <f>IFERROR(_xll.qlIndexFixing(IndexON,D636,TRUE,_xll.ohTrigger(RecalcTrigger,TriggerON)),NA())</f>
        <v>4.6716485298592403E-3</v>
      </c>
      <c r="H636" s="42">
        <f>_xll.qlCalendarAdvance(Calendar,$H635,B636,"f",FALSE)</f>
        <v>43811</v>
      </c>
      <c r="I636" s="180">
        <f>_xll.qlInterestRateIndexValueDate(Index1M,$H636)</f>
        <v>43815</v>
      </c>
      <c r="J636" s="185">
        <f>IFERROR(_xll.qlIndexFixing(Index1M,$H636,TRUE,_xll.ohTrigger(RecalcTrigger,Trigger1M)),NA())</f>
        <v>5.5249215820070289E-3</v>
      </c>
      <c r="K636" s="44">
        <f>IFERROR(_xll.qlIndexFixing(Index3M,H636,TRUE,_xll.ohTrigger(RecalcTrigger,Trigger3M)),NA())</f>
        <v>6.8845281981962849E-3</v>
      </c>
      <c r="L636" s="44">
        <f>IFERROR(_xll.qlIndexFixing(Index6M,$H636,TRUE,_xll.ohTrigger(RecalcTrigger,Trigger6M)),NA())</f>
        <v>8.5463796023431335E-3</v>
      </c>
      <c r="M636" s="186">
        <f>IFERROR(_xll.qlIndexFixing(Index1Y,$H636,TRUE,_xll.ohTrigger(RecalcTrigger,Trigger1Y)),NA())</f>
        <v>1.0812382967164001E-2</v>
      </c>
      <c r="N636" s="185">
        <f>IFERROR(_xll.qlIndexFixing(ONIndex1M,I636,TRUE,_xll.ohTrigger(RecalcTrigger,Trigger1M)),NA())</f>
        <v>5.4167964369966626E-3</v>
      </c>
      <c r="O636" s="44">
        <f>IFERROR(_xll.qlIndexFixing(ONIndex3M,I636,TRUE,_xll.ohTrigger(RecalcTrigger,Trigger3M)),NA())</f>
        <v>6.5278598467521931E-3</v>
      </c>
      <c r="P636" s="44">
        <f>IFERROR(_xll.qlIndexFixing(ONIndex6M,I636,TRUE,_xll.ohTrigger(RecalcTrigger,Trigger6M)),NA())</f>
        <v>7.7763683469367351E-3</v>
      </c>
      <c r="Q636" s="186">
        <f>IFERROR(_xll.qlIndexFixing(ONIndex1Y,I636,TRUE,_xll.ohTrigger(RecalcTrigger,Trigger1Y)),NA())</f>
        <v>9.2468258741984499E-3</v>
      </c>
    </row>
    <row r="637" spans="2:17" x14ac:dyDescent="0.2">
      <c r="B637" s="39" t="s">
        <v>42</v>
      </c>
      <c r="D637" s="42">
        <f>_xll.qlCalendarAdvance(Calendar,$D636,B637,"f",FALSE)</f>
        <v>43818</v>
      </c>
      <c r="E637" s="180">
        <f>_xll.qlInterestRateIndexValueDate(IndexON,D637)</f>
        <v>43818</v>
      </c>
      <c r="F637" s="196">
        <f>IFERROR(_xll.qlIndexFixing(IndexON,D637,TRUE,_xll.ohTrigger(RecalcTrigger,TriggerON)),NA())</f>
        <v>4.7255900555853714E-3</v>
      </c>
      <c r="H637" s="42">
        <f>_xll.qlCalendarAdvance(Calendar,$H636,B637,"f",FALSE)</f>
        <v>43818</v>
      </c>
      <c r="I637" s="180">
        <f>_xll.qlInterestRateIndexValueDate(Index1M,$H637)</f>
        <v>43822</v>
      </c>
      <c r="J637" s="185">
        <f>IFERROR(_xll.qlIndexFixing(Index1M,$H637,TRUE,_xll.ohTrigger(RecalcTrigger,Trigger1M)),NA())</f>
        <v>5.5827073046810227E-3</v>
      </c>
      <c r="K637" s="44">
        <f>IFERROR(_xll.qlIndexFixing(Index3M,H637,TRUE,_xll.ohTrigger(RecalcTrigger,Trigger3M)),NA())</f>
        <v>6.94243625525262E-3</v>
      </c>
      <c r="L637" s="44">
        <f>IFERROR(_xll.qlIndexFixing(Index6M,$H637,TRUE,_xll.ohTrigger(RecalcTrigger,Trigger6M)),NA())</f>
        <v>8.6063506848697777E-3</v>
      </c>
      <c r="M637" s="186">
        <f>IFERROR(_xll.qlIndexFixing(Index1Y,$H637,TRUE,_xll.ohTrigger(RecalcTrigger,Trigger1Y)),NA())</f>
        <v>1.0872214824816174E-2</v>
      </c>
      <c r="N637" s="185">
        <f>IFERROR(_xll.qlIndexFixing(ONIndex1M,I637,TRUE,_xll.ohTrigger(RecalcTrigger,Trigger1M)),NA())</f>
        <v>5.4988674796785375E-3</v>
      </c>
      <c r="O637" s="44">
        <f>IFERROR(_xll.qlIndexFixing(ONIndex3M,I637,TRUE,_xll.ohTrigger(RecalcTrigger,Trigger3M)),NA())</f>
        <v>6.6081206768409118E-3</v>
      </c>
      <c r="P637" s="44">
        <f>IFERROR(_xll.qlIndexFixing(ONIndex6M,I637,TRUE,_xll.ohTrigger(RecalcTrigger,Trigger6M)),NA())</f>
        <v>7.8595334098796599E-3</v>
      </c>
      <c r="Q637" s="186">
        <f>IFERROR(_xll.qlIndexFixing(ONIndex1Y,I637,TRUE,_xll.ohTrigger(RecalcTrigger,Trigger1Y)),NA())</f>
        <v>9.3278664168217063E-3</v>
      </c>
    </row>
    <row r="638" spans="2:17" x14ac:dyDescent="0.2">
      <c r="B638" s="39" t="s">
        <v>42</v>
      </c>
      <c r="D638" s="42">
        <f>_xll.qlCalendarAdvance(Calendar,$D637,B638,"f",FALSE)</f>
        <v>43826</v>
      </c>
      <c r="E638" s="180">
        <f>_xll.qlInterestRateIndexValueDate(IndexON,D638)</f>
        <v>43826</v>
      </c>
      <c r="F638" s="196">
        <f>IFERROR(_xll.qlIndexFixing(IndexON,D638,TRUE,_xll.ohTrigger(RecalcTrigger,TriggerON)),NA())</f>
        <v>4.7956826866446534E-3</v>
      </c>
      <c r="H638" s="42">
        <f>_xll.qlCalendarAdvance(Calendar,$H637,B638,"f",FALSE)</f>
        <v>43826</v>
      </c>
      <c r="I638" s="180">
        <f>_xll.qlInterestRateIndexValueDate(Index1M,$H638)</f>
        <v>43830</v>
      </c>
      <c r="J638" s="185">
        <f>IFERROR(_xll.qlIndexFixing(Index1M,$H638,TRUE,_xll.ohTrigger(RecalcTrigger,Trigger1M)),NA())</f>
        <v>5.6490244718916541E-3</v>
      </c>
      <c r="K638" s="44">
        <f>IFERROR(_xll.qlIndexFixing(Index3M,H638,TRUE,_xll.ohTrigger(RecalcTrigger,Trigger3M)),NA())</f>
        <v>7.0089784332199355E-3</v>
      </c>
      <c r="L638" s="44">
        <f>IFERROR(_xll.qlIndexFixing(Index6M,$H638,TRUE,_xll.ohTrigger(RecalcTrigger,Trigger6M)),NA())</f>
        <v>8.6706070406824334E-3</v>
      </c>
      <c r="M638" s="186">
        <f>IFERROR(_xll.qlIndexFixing(Index1Y,$H638,TRUE,_xll.ohTrigger(RecalcTrigger,Trigger1Y)),NA())</f>
        <v>1.0940670553973344E-2</v>
      </c>
      <c r="N638" s="185">
        <f>IFERROR(_xll.qlIndexFixing(ONIndex1M,I638,TRUE,_xll.ohTrigger(RecalcTrigger,Trigger1M)),NA())</f>
        <v>5.5565313582039977E-3</v>
      </c>
      <c r="O638" s="44">
        <f>IFERROR(_xll.qlIndexFixing(ONIndex3M,I638,TRUE,_xll.ohTrigger(RecalcTrigger,Trigger3M)),NA())</f>
        <v>6.6645601032000457E-3</v>
      </c>
      <c r="P638" s="44">
        <f>IFERROR(_xll.qlIndexFixing(ONIndex6M,I638,TRUE,_xll.ohTrigger(RecalcTrigger,Trigger6M)),NA())</f>
        <v>7.9177878973002436E-3</v>
      </c>
      <c r="Q638" s="186">
        <f>IFERROR(_xll.qlIndexFixing(ONIndex1Y,I638,TRUE,_xll.ohTrigger(RecalcTrigger,Trigger1Y)),NA())</f>
        <v>9.3845700847161595E-3</v>
      </c>
    </row>
    <row r="639" spans="2:17" x14ac:dyDescent="0.2">
      <c r="B639" s="39" t="s">
        <v>42</v>
      </c>
      <c r="D639" s="42">
        <f>_xll.qlCalendarAdvance(Calendar,$D638,B639,"f",FALSE)</f>
        <v>43833</v>
      </c>
      <c r="E639" s="180">
        <f>_xll.qlInterestRateIndexValueDate(IndexON,D639)</f>
        <v>43833</v>
      </c>
      <c r="F639" s="196">
        <f>IFERROR(_xll.qlIndexFixing(IndexON,D639,TRUE,_xll.ohTrigger(RecalcTrigger,TriggerON)),NA())</f>
        <v>4.8506778652690485E-3</v>
      </c>
      <c r="H639" s="42">
        <f>_xll.qlCalendarAdvance(Calendar,$H638,B639,"f",FALSE)</f>
        <v>43833</v>
      </c>
      <c r="I639" s="180">
        <f>_xll.qlInterestRateIndexValueDate(Index1M,$H639)</f>
        <v>43837</v>
      </c>
      <c r="J639" s="185">
        <f>IFERROR(_xll.qlIndexFixing(Index1M,$H639,TRUE,_xll.ohTrigger(RecalcTrigger,Trigger1M)),NA())</f>
        <v>5.7072945591914752E-3</v>
      </c>
      <c r="K639" s="44">
        <f>IFERROR(_xll.qlIndexFixing(Index3M,H639,TRUE,_xll.ohTrigger(RecalcTrigger,Trigger3M)),NA())</f>
        <v>7.0675216943853619E-3</v>
      </c>
      <c r="L639" s="44">
        <f>IFERROR(_xll.qlIndexFixing(Index6M,$H639,TRUE,_xll.ohTrigger(RecalcTrigger,Trigger6M)),NA())</f>
        <v>8.730849627888183E-3</v>
      </c>
      <c r="M639" s="186">
        <f>IFERROR(_xll.qlIndexFixing(Index1Y,$H639,TRUE,_xll.ohTrigger(RecalcTrigger,Trigger1Y)),NA())</f>
        <v>1.1000630715939576E-2</v>
      </c>
      <c r="N639" s="185">
        <f>IFERROR(_xll.qlIndexFixing(ONIndex1M,I639,TRUE,_xll.ohTrigger(RecalcTrigger,Trigger1M)),NA())</f>
        <v>5.5977689801078867E-3</v>
      </c>
      <c r="O639" s="44">
        <f>IFERROR(_xll.qlIndexFixing(ONIndex3M,I639,TRUE,_xll.ohTrigger(RecalcTrigger,Trigger3M)),NA())</f>
        <v>6.7049205311864313E-3</v>
      </c>
      <c r="P639" s="44">
        <f>IFERROR(_xll.qlIndexFixing(ONIndex6M,I639,TRUE,_xll.ohTrigger(RecalcTrigger,Trigger6M)),NA())</f>
        <v>7.9593006231437613E-3</v>
      </c>
      <c r="Q639" s="186">
        <f>IFERROR(_xll.qlIndexFixing(ONIndex1Y,I639,TRUE,_xll.ohTrigger(RecalcTrigger,Trigger1Y)),NA())</f>
        <v>9.4248967365739844E-3</v>
      </c>
    </row>
    <row r="640" spans="2:17" x14ac:dyDescent="0.2">
      <c r="B640" s="39" t="s">
        <v>42</v>
      </c>
      <c r="D640" s="42">
        <f>_xll.qlCalendarAdvance(Calendar,$D639,B640,"f",FALSE)</f>
        <v>43840</v>
      </c>
      <c r="E640" s="180">
        <f>_xll.qlInterestRateIndexValueDate(IndexON,D640)</f>
        <v>43840</v>
      </c>
      <c r="F640" s="196">
        <f>IFERROR(_xll.qlIndexFixing(IndexON,D640,TRUE,_xll.ohTrigger(RecalcTrigger,TriggerON)),NA())</f>
        <v>4.9061419104390325E-3</v>
      </c>
      <c r="H640" s="42">
        <f>_xll.qlCalendarAdvance(Calendar,$H639,B640,"f",FALSE)</f>
        <v>43840</v>
      </c>
      <c r="I640" s="180">
        <f>_xll.qlInterestRateIndexValueDate(Index1M,$H640)</f>
        <v>43844</v>
      </c>
      <c r="J640" s="185">
        <f>IFERROR(_xll.qlIndexFixing(Index1M,$H640,TRUE,_xll.ohTrigger(RecalcTrigger,Trigger1M)),NA())</f>
        <v>5.7657917576392492E-3</v>
      </c>
      <c r="K640" s="44">
        <f>IFERROR(_xll.qlIndexFixing(Index3M,H640,TRUE,_xll.ohTrigger(RecalcTrigger,Trigger3M)),NA())</f>
        <v>7.1263648938421362E-3</v>
      </c>
      <c r="L640" s="44">
        <f>IFERROR(_xll.qlIndexFixing(Index6M,$H640,TRUE,_xll.ohTrigger(RecalcTrigger,Trigger6M)),NA())</f>
        <v>8.7912239933424664E-3</v>
      </c>
      <c r="M640" s="186">
        <f>IFERROR(_xll.qlIndexFixing(Index1Y,$H640,TRUE,_xll.ohTrigger(RecalcTrigger,Trigger1Y)),NA())</f>
        <v>1.1060642976825085E-2</v>
      </c>
      <c r="N640" s="185">
        <f>IFERROR(_xll.qlIndexFixing(ONIndex1M,I640,TRUE,_xll.ohTrigger(RecalcTrigger,Trigger1M)),NA())</f>
        <v>5.655817163727761E-3</v>
      </c>
      <c r="O640" s="44">
        <f>IFERROR(_xll.qlIndexFixing(ONIndex3M,I640,TRUE,_xll.ohTrigger(RecalcTrigger,Trigger3M)),NA())</f>
        <v>6.7618449649131662E-3</v>
      </c>
      <c r="P640" s="44">
        <f>IFERROR(_xll.qlIndexFixing(ONIndex6M,I640,TRUE,_xll.ohTrigger(RecalcTrigger,Trigger6M)),NA())</f>
        <v>8.0177743669906931E-3</v>
      </c>
      <c r="Q640" s="186">
        <f>IFERROR(_xll.qlIndexFixing(ONIndex1Y,I640,TRUE,_xll.ohTrigger(RecalcTrigger,Trigger1Y)),NA())</f>
        <v>9.4817977361660866E-3</v>
      </c>
    </row>
    <row r="641" spans="2:17" x14ac:dyDescent="0.2">
      <c r="B641" s="39" t="s">
        <v>42</v>
      </c>
      <c r="D641" s="42">
        <f>_xll.qlCalendarAdvance(Calendar,$D640,B641,"f",FALSE)</f>
        <v>43847</v>
      </c>
      <c r="E641" s="180">
        <f>_xll.qlInterestRateIndexValueDate(IndexON,D641)</f>
        <v>43847</v>
      </c>
      <c r="F641" s="196">
        <f>IFERROR(_xll.qlIndexFixing(IndexON,D641,TRUE,_xll.ohTrigger(RecalcTrigger,TriggerON)),NA())</f>
        <v>4.9620800113103769E-3</v>
      </c>
      <c r="H641" s="42">
        <f>_xll.qlCalendarAdvance(Calendar,$H640,B641,"f",FALSE)</f>
        <v>43847</v>
      </c>
      <c r="I641" s="180">
        <f>_xll.qlInterestRateIndexValueDate(Index1M,$H641)</f>
        <v>43851</v>
      </c>
      <c r="J641" s="185">
        <f>IFERROR(_xll.qlIndexFixing(Index1M,$H641,TRUE,_xll.ohTrigger(RecalcTrigger,Trigger1M)),NA())</f>
        <v>5.8245167509383923E-3</v>
      </c>
      <c r="K641" s="44">
        <f>IFERROR(_xll.qlIndexFixing(Index3M,H641,TRUE,_xll.ohTrigger(RecalcTrigger,Trigger3M)),NA())</f>
        <v>7.185510265315549E-3</v>
      </c>
      <c r="L641" s="44">
        <f>IFERROR(_xll.qlIndexFixing(Index6M,$H641,TRUE,_xll.ohTrigger(RecalcTrigger,Trigger6M)),NA())</f>
        <v>8.8517301489482881E-3</v>
      </c>
      <c r="M641" s="186">
        <f>IFERROR(_xll.qlIndexFixing(Index1Y,$H641,TRUE,_xll.ohTrigger(RecalcTrigger,Trigger1Y)),NA())</f>
        <v>1.1120702302117829E-2</v>
      </c>
      <c r="N641" s="185">
        <f>IFERROR(_xll.qlIndexFixing(ONIndex1M,I641,TRUE,_xll.ohTrigger(RecalcTrigger,Trigger1M)),NA())</f>
        <v>5.7140914838171852E-3</v>
      </c>
      <c r="O641" s="44">
        <f>IFERROR(_xll.qlIndexFixing(ONIndex3M,I641,TRUE,_xll.ohTrigger(RecalcTrigger,Trigger3M)),NA())</f>
        <v>6.8190565503822853E-3</v>
      </c>
      <c r="P641" s="44">
        <f>IFERROR(_xll.qlIndexFixing(ONIndex6M,I641,TRUE,_xll.ohTrigger(RecalcTrigger,Trigger6M)),NA())</f>
        <v>8.0763774998970916E-3</v>
      </c>
      <c r="Q641" s="186">
        <f>IFERROR(_xll.qlIndexFixing(ONIndex1Y,I641,TRUE,_xll.ohTrigger(RecalcTrigger,Trigger1Y)),NA())</f>
        <v>9.5388154065911834E-3</v>
      </c>
    </row>
    <row r="642" spans="2:17" x14ac:dyDescent="0.2">
      <c r="B642" s="39" t="s">
        <v>42</v>
      </c>
      <c r="D642" s="42">
        <f>_xll.qlCalendarAdvance(Calendar,$D641,B642,"f",FALSE)</f>
        <v>43854</v>
      </c>
      <c r="E642" s="180">
        <f>_xll.qlInterestRateIndexValueDate(IndexON,D642)</f>
        <v>43854</v>
      </c>
      <c r="F642" s="196">
        <f>IFERROR(_xll.qlIndexFixing(IndexON,D642,TRUE,_xll.ohTrigger(RecalcTrigger,TriggerON)),NA())</f>
        <v>5.0184973569855629E-3</v>
      </c>
      <c r="H642" s="42">
        <f>_xll.qlCalendarAdvance(Calendar,$H641,B642,"f",FALSE)</f>
        <v>43854</v>
      </c>
      <c r="I642" s="180">
        <f>_xll.qlInterestRateIndexValueDate(Index1M,$H642)</f>
        <v>43858</v>
      </c>
      <c r="J642" s="185">
        <f>IFERROR(_xll.qlIndexFixing(Index1M,$H642,TRUE,_xll.ohTrigger(RecalcTrigger,Trigger1M)),NA())</f>
        <v>5.8834702228129495E-3</v>
      </c>
      <c r="K642" s="44">
        <f>IFERROR(_xll.qlIndexFixing(Index3M,H642,TRUE,_xll.ohTrigger(RecalcTrigger,Trigger3M)),NA())</f>
        <v>7.2449600427311727E-3</v>
      </c>
      <c r="L642" s="44">
        <f>IFERROR(_xll.qlIndexFixing(Index6M,$H642,TRUE,_xll.ohTrigger(RecalcTrigger,Trigger6M)),NA())</f>
        <v>8.9123681066332512E-3</v>
      </c>
      <c r="M642" s="186">
        <f>IFERROR(_xll.qlIndexFixing(Index1Y,$H642,TRUE,_xll.ohTrigger(RecalcTrigger,Trigger1Y)),NA())</f>
        <v>1.1180803595091706E-2</v>
      </c>
      <c r="N642" s="185">
        <f>IFERROR(_xll.qlIndexFixing(ONIndex1M,I642,TRUE,_xll.ohTrigger(RecalcTrigger,Trigger1M)),NA())</f>
        <v>5.7725926204721389E-3</v>
      </c>
      <c r="O642" s="44">
        <f>IFERROR(_xll.qlIndexFixing(ONIndex3M,I642,TRUE,_xll.ohTrigger(RecalcTrigger,Trigger3M)),NA())</f>
        <v>6.8765575040607985E-3</v>
      </c>
      <c r="P642" s="44">
        <f>IFERROR(_xll.qlIndexFixing(ONIndex6M,I642,TRUE,_xll.ohTrigger(RecalcTrigger,Trigger6M)),NA())</f>
        <v>8.1351100216231487E-3</v>
      </c>
      <c r="Q642" s="186">
        <f>IFERROR(_xll.qlIndexFixing(ONIndex1Y,I642,TRUE,_xll.ohTrigger(RecalcTrigger,Trigger1Y)),NA())</f>
        <v>9.5959496314623749E-3</v>
      </c>
    </row>
    <row r="643" spans="2:17" x14ac:dyDescent="0.2">
      <c r="B643" s="39" t="s">
        <v>42</v>
      </c>
      <c r="D643" s="42">
        <f>_xll.qlCalendarAdvance(Calendar,$D642,B643,"f",FALSE)</f>
        <v>43861</v>
      </c>
      <c r="E643" s="180">
        <f>_xll.qlInterestRateIndexValueDate(IndexON,D643)</f>
        <v>43861</v>
      </c>
      <c r="F643" s="196">
        <f>IFERROR(_xll.qlIndexFixing(IndexON,D643,TRUE,_xll.ohTrigger(RecalcTrigger,TriggerON)),NA())</f>
        <v>5.0753991365670714E-3</v>
      </c>
      <c r="H643" s="42">
        <f>_xll.qlCalendarAdvance(Calendar,$H642,B643,"f",FALSE)</f>
        <v>43861</v>
      </c>
      <c r="I643" s="180">
        <f>_xll.qlInterestRateIndexValueDate(Index1M,$H643)</f>
        <v>43865</v>
      </c>
      <c r="J643" s="185">
        <f>IFERROR(_xll.qlIndexFixing(Index1M,$H643,TRUE,_xll.ohTrigger(RecalcTrigger,Trigger1M)),NA())</f>
        <v>5.9340629261859538E-3</v>
      </c>
      <c r="K643" s="44">
        <f>IFERROR(_xll.qlIndexFixing(Index3M,H643,TRUE,_xll.ohTrigger(RecalcTrigger,Trigger3M)),NA())</f>
        <v>7.3003165765541667E-3</v>
      </c>
      <c r="L643" s="44">
        <f>IFERROR(_xll.qlIndexFixing(Index6M,$H643,TRUE,_xll.ohTrigger(RecalcTrigger,Trigger6M)),NA())</f>
        <v>8.9731378783530647E-3</v>
      </c>
      <c r="M643" s="186">
        <f>IFERROR(_xll.qlIndexFixing(Index1Y,$H643,TRUE,_xll.ohTrigger(RecalcTrigger,Trigger1Y)),NA())</f>
        <v>1.124094169678559E-2</v>
      </c>
      <c r="N643" s="185">
        <f>IFERROR(_xll.qlIndexFixing(ONIndex1M,I643,TRUE,_xll.ohTrigger(RecalcTrigger,Trigger1M)),NA())</f>
        <v>5.8313212537086656E-3</v>
      </c>
      <c r="O643" s="44">
        <f>IFERROR(_xll.qlIndexFixing(ONIndex3M,I643,TRUE,_xll.ohTrigger(RecalcTrigger,Trigger3M)),NA())</f>
        <v>6.9343500425755877E-3</v>
      </c>
      <c r="P643" s="44">
        <f>IFERROR(_xll.qlIndexFixing(ONIndex6M,I643,TRUE,_xll.ohTrigger(RecalcTrigger,Trigger6M)),NA())</f>
        <v>8.1939719324086724E-3</v>
      </c>
      <c r="Q643" s="186">
        <f>IFERROR(_xll.qlIndexFixing(ONIndex1Y,I643,TRUE,_xll.ohTrigger(RecalcTrigger,Trigger1Y)),NA())</f>
        <v>9.6532002942328887E-3</v>
      </c>
    </row>
    <row r="644" spans="2:17" x14ac:dyDescent="0.2">
      <c r="B644" s="39" t="s">
        <v>42</v>
      </c>
      <c r="D644" s="42">
        <f>_xll.qlCalendarAdvance(Calendar,$D643,B644,"f",FALSE)</f>
        <v>43868</v>
      </c>
      <c r="E644" s="180">
        <f>_xll.qlInterestRateIndexValueDate(IndexON,D644)</f>
        <v>43868</v>
      </c>
      <c r="F644" s="196">
        <f>IFERROR(_xll.qlIndexFixing(IndexON,D644,TRUE,_xll.ohTrigger(RecalcTrigger,TriggerON)),NA())</f>
        <v>5.1327905392106743E-3</v>
      </c>
      <c r="H644" s="42">
        <f>_xll.qlCalendarAdvance(Calendar,$H643,B644,"f",FALSE)</f>
        <v>43868</v>
      </c>
      <c r="I644" s="180">
        <f>_xll.qlInterestRateIndexValueDate(Index1M,$H644)</f>
        <v>43872</v>
      </c>
      <c r="J644" s="185">
        <f>IFERROR(_xll.qlIndexFixing(Index1M,$H644,TRUE,_xll.ohTrigger(RecalcTrigger,Trigger1M)),NA())</f>
        <v>5.9934404930851483E-3</v>
      </c>
      <c r="K644" s="44">
        <f>IFERROR(_xll.qlIndexFixing(Index3M,H644,TRUE,_xll.ohTrigger(RecalcTrigger,Trigger3M)),NA())</f>
        <v>7.3603581679506647E-3</v>
      </c>
      <c r="L644" s="44">
        <f>IFERROR(_xll.qlIndexFixing(Index6M,$H644,TRUE,_xll.ohTrigger(RecalcTrigger,Trigger6M)),NA())</f>
        <v>9.0340394760889172E-3</v>
      </c>
      <c r="M644" s="186">
        <f>IFERROR(_xll.qlIndexFixing(Index1Y,$H644,TRUE,_xll.ohTrigger(RecalcTrigger,Trigger1Y)),NA())</f>
        <v>1.1301111385984762E-2</v>
      </c>
      <c r="N644" s="185">
        <f>IFERROR(_xll.qlIndexFixing(ONIndex1M,I644,TRUE,_xll.ohTrigger(RecalcTrigger,Trigger1M)),NA())</f>
        <v>5.8902780636227448E-3</v>
      </c>
      <c r="O644" s="44">
        <f>IFERROR(_xll.qlIndexFixing(ONIndex3M,I644,TRUE,_xll.ohTrigger(RecalcTrigger,Trigger3M)),NA())</f>
        <v>6.9924363823936631E-3</v>
      </c>
      <c r="P644" s="44">
        <f>IFERROR(_xll.qlIndexFixing(ONIndex6M,I644,TRUE,_xll.ohTrigger(RecalcTrigger,Trigger6M)),NA())</f>
        <v>8.2529632323335989E-3</v>
      </c>
      <c r="Q644" s="186">
        <f>IFERROR(_xll.qlIndexFixing(ONIndex1Y,I644,TRUE,_xll.ohTrigger(RecalcTrigger,Trigger1Y)),NA())</f>
        <v>9.7105672785158248E-3</v>
      </c>
    </row>
    <row r="645" spans="2:17" x14ac:dyDescent="0.2">
      <c r="B645" s="39" t="s">
        <v>42</v>
      </c>
      <c r="D645" s="42">
        <f>_xll.qlCalendarAdvance(Calendar,$D644,B645,"f",FALSE)</f>
        <v>43875</v>
      </c>
      <c r="E645" s="180">
        <f>_xll.qlInterestRateIndexValueDate(IndexON,D645)</f>
        <v>43875</v>
      </c>
      <c r="F645" s="196">
        <f>IFERROR(_xll.qlIndexFixing(IndexON,D645,TRUE,_xll.ohTrigger(RecalcTrigger,TriggerON)),NA())</f>
        <v>5.1906767540987886E-3</v>
      </c>
      <c r="H645" s="42">
        <f>_xll.qlCalendarAdvance(Calendar,$H644,B645,"f",FALSE)</f>
        <v>43875</v>
      </c>
      <c r="I645" s="180">
        <f>_xll.qlInterestRateIndexValueDate(Index1M,$H645)</f>
        <v>43879</v>
      </c>
      <c r="J645" s="185">
        <f>IFERROR(_xll.qlIndexFixing(Index1M,$H645,TRUE,_xll.ohTrigger(RecalcTrigger,Trigger1M)),NA())</f>
        <v>6.0530484648877751E-3</v>
      </c>
      <c r="K645" s="44">
        <f>IFERROR(_xll.qlIndexFixing(Index3M,H645,TRUE,_xll.ohTrigger(RecalcTrigger,Trigger3M)),NA())</f>
        <v>7.4207106922639099E-3</v>
      </c>
      <c r="L645" s="44">
        <f>IFERROR(_xll.qlIndexFixing(Index6M,$H645,TRUE,_xll.ohTrigger(RecalcTrigger,Trigger6M)),NA())</f>
        <v>9.0950729118479054E-3</v>
      </c>
      <c r="M645" s="186">
        <f>IFERROR(_xll.qlIndexFixing(Index1Y,$H645,TRUE,_xll.ohTrigger(RecalcTrigger,Trigger1Y)),NA())</f>
        <v>1.1361307379198203E-2</v>
      </c>
      <c r="N645" s="185">
        <f>IFERROR(_xll.qlIndexFixing(ONIndex1M,I645,TRUE,_xll.ohTrigger(RecalcTrigger,Trigger1M)),NA())</f>
        <v>5.9494637302304199E-3</v>
      </c>
      <c r="O645" s="44">
        <f>IFERROR(_xll.qlIndexFixing(ONIndex3M,I645,TRUE,_xll.ohTrigger(RecalcTrigger,Trigger3M)),NA())</f>
        <v>7.0508187400619704E-3</v>
      </c>
      <c r="P645" s="44">
        <f>IFERROR(_xll.qlIndexFixing(ONIndex6M,I645,TRUE,_xll.ohTrigger(RecalcTrigger,Trigger6M)),NA())</f>
        <v>8.3120839213979281E-3</v>
      </c>
      <c r="Q645" s="186">
        <f>IFERROR(_xll.qlIndexFixing(ONIndex1Y,I645,TRUE,_xll.ohTrigger(RecalcTrigger,Trigger1Y)),NA())</f>
        <v>9.7680504678443469E-3</v>
      </c>
    </row>
    <row r="646" spans="2:17" x14ac:dyDescent="0.2">
      <c r="B646" s="39" t="s">
        <v>42</v>
      </c>
      <c r="D646" s="42">
        <f>_xll.qlCalendarAdvance(Calendar,$D645,B646,"f",FALSE)</f>
        <v>43882</v>
      </c>
      <c r="E646" s="180">
        <f>_xll.qlInterestRateIndexValueDate(IndexON,D646)</f>
        <v>43882</v>
      </c>
      <c r="F646" s="196">
        <f>IFERROR(_xll.qlIndexFixing(IndexON,D646,TRUE,_xll.ohTrigger(RecalcTrigger,TriggerON)),NA())</f>
        <v>5.2490629703605407E-3</v>
      </c>
      <c r="H646" s="42">
        <f>_xll.qlCalendarAdvance(Calendar,$H645,B646,"f",FALSE)</f>
        <v>43882</v>
      </c>
      <c r="I646" s="180">
        <f>_xll.qlInterestRateIndexValueDate(Index1M,$H646)</f>
        <v>43886</v>
      </c>
      <c r="J646" s="185">
        <f>IFERROR(_xll.qlIndexFixing(Index1M,$H646,TRUE,_xll.ohTrigger(RecalcTrigger,Trigger1M)),NA())</f>
        <v>6.1128875251739226E-3</v>
      </c>
      <c r="K646" s="44">
        <f>IFERROR(_xll.qlIndexFixing(Index3M,H646,TRUE,_xll.ohTrigger(RecalcTrigger,Trigger3M)),NA())</f>
        <v>7.4813763840264613E-3</v>
      </c>
      <c r="L646" s="44">
        <f>IFERROR(_xll.qlIndexFixing(Index6M,$H646,TRUE,_xll.ohTrigger(RecalcTrigger,Trigger6M)),NA())</f>
        <v>9.1562381976639188E-3</v>
      </c>
      <c r="M646" s="186">
        <f>IFERROR(_xll.qlIndexFixing(Index1Y,$H646,TRUE,_xll.ohTrigger(RecalcTrigger,Trigger1Y)),NA())</f>
        <v>1.1421524330640238E-2</v>
      </c>
      <c r="N646" s="185">
        <f>IFERROR(_xll.qlIndexFixing(ONIndex1M,I646,TRUE,_xll.ohTrigger(RecalcTrigger,Trigger1M)),NA())</f>
        <v>6.0088789336276704E-3</v>
      </c>
      <c r="O646" s="44">
        <f>IFERROR(_xll.qlIndexFixing(ONIndex3M,I646,TRUE,_xll.ohTrigger(RecalcTrigger,Trigger3M)),NA())</f>
        <v>7.1094993322873279E-3</v>
      </c>
      <c r="P646" s="44">
        <f>IFERROR(_xll.qlIndexFixing(ONIndex6M,I646,TRUE,_xll.ohTrigger(RecalcTrigger,Trigger6M)),NA())</f>
        <v>8.3713339996815961E-3</v>
      </c>
      <c r="Q646" s="186">
        <f>IFERROR(_xll.qlIndexFixing(ONIndex1Y,I646,TRUE,_xll.ohTrigger(RecalcTrigger,Trigger1Y)),NA())</f>
        <v>9.825649745751619E-3</v>
      </c>
    </row>
    <row r="647" spans="2:17" x14ac:dyDescent="0.2">
      <c r="B647" s="39" t="s">
        <v>42</v>
      </c>
      <c r="D647" s="42">
        <f>_xll.qlCalendarAdvance(Calendar,$D646,B647,"f",FALSE)</f>
        <v>43889</v>
      </c>
      <c r="E647" s="180">
        <f>_xll.qlInterestRateIndexValueDate(IndexON,D647)</f>
        <v>43889</v>
      </c>
      <c r="F647" s="196">
        <f>IFERROR(_xll.qlIndexFixing(IndexON,D647,TRUE,_xll.ohTrigger(RecalcTrigger,TriggerON)),NA())</f>
        <v>5.3079543772582838E-3</v>
      </c>
      <c r="H647" s="42">
        <f>_xll.qlCalendarAdvance(Calendar,$H646,B647,"f",FALSE)</f>
        <v>43889</v>
      </c>
      <c r="I647" s="180">
        <f>_xll.qlInterestRateIndexValueDate(Index1M,$H647)</f>
        <v>43893</v>
      </c>
      <c r="J647" s="185">
        <f>IFERROR(_xll.qlIndexFixing(Index1M,$H647,TRUE,_xll.ohTrigger(RecalcTrigger,Trigger1M)),NA())</f>
        <v>6.1816886931466107E-3</v>
      </c>
      <c r="K647" s="44">
        <f>IFERROR(_xll.qlIndexFixing(Index3M,H647,TRUE,_xll.ohTrigger(RecalcTrigger,Trigger3M)),NA())</f>
        <v>7.5513513591645067E-3</v>
      </c>
      <c r="L647" s="44">
        <f>IFERROR(_xll.qlIndexFixing(Index6M,$H647,TRUE,_xll.ohTrigger(RecalcTrigger,Trigger6M)),NA())</f>
        <v>9.2266198506506195E-3</v>
      </c>
      <c r="M647" s="186">
        <f>IFERROR(_xll.qlIndexFixing(Index1Y,$H647,TRUE,_xll.ohTrigger(RecalcTrigger,Trigger1Y)),NA())</f>
        <v>1.1477260524071576E-2</v>
      </c>
      <c r="N647" s="185">
        <f>IFERROR(_xll.qlIndexFixing(ONIndex1M,I647,TRUE,_xll.ohTrigger(RecalcTrigger,Trigger1M)),NA())</f>
        <v>6.06852435383054E-3</v>
      </c>
      <c r="O647" s="44">
        <f>IFERROR(_xll.qlIndexFixing(ONIndex3M,I647,TRUE,_xll.ohTrigger(RecalcTrigger,Trigger3M)),NA())</f>
        <v>7.1684803752969373E-3</v>
      </c>
      <c r="P647" s="44">
        <f>IFERROR(_xll.qlIndexFixing(ONIndex6M,I647,TRUE,_xll.ohTrigger(RecalcTrigger,Trigger6M)),NA())</f>
        <v>8.430713467264539E-3</v>
      </c>
      <c r="Q647" s="186">
        <f>IFERROR(_xll.qlIndexFixing(ONIndex1Y,I647,TRUE,_xll.ohTrigger(RecalcTrigger,Trigger1Y)),NA())</f>
        <v>9.8833649957708047E-3</v>
      </c>
    </row>
    <row r="648" spans="2:17" x14ac:dyDescent="0.2">
      <c r="B648" s="39" t="s">
        <v>42</v>
      </c>
      <c r="D648" s="42">
        <f>_xll.qlCalendarAdvance(Calendar,$D647,B648,"f",FALSE)</f>
        <v>43896</v>
      </c>
      <c r="E648" s="180">
        <f>_xll.qlInterestRateIndexValueDate(IndexON,D648)</f>
        <v>43896</v>
      </c>
      <c r="F648" s="196">
        <f>IFERROR(_xll.qlIndexFixing(IndexON,D648,TRUE,_xll.ohTrigger(RecalcTrigger,TriggerON)),NA())</f>
        <v>5.3673561639477896E-3</v>
      </c>
      <c r="H648" s="42">
        <f>_xll.qlCalendarAdvance(Calendar,$H647,B648,"f",FALSE)</f>
        <v>43896</v>
      </c>
      <c r="I648" s="180">
        <f>_xll.qlInterestRateIndexValueDate(Index1M,$H648)</f>
        <v>43900</v>
      </c>
      <c r="J648" s="185">
        <f>IFERROR(_xll.qlIndexFixing(Index1M,$H648,TRUE,_xll.ohTrigger(RecalcTrigger,Trigger1M)),NA())</f>
        <v>6.2595798097618682E-3</v>
      </c>
      <c r="K648" s="44">
        <f>IFERROR(_xll.qlIndexFixing(Index3M,H648,TRUE,_xll.ohTrigger(RecalcTrigger,Trigger3M)),NA())</f>
        <v>7.6126989198177031E-3</v>
      </c>
      <c r="L648" s="44">
        <f>IFERROR(_xll.qlIndexFixing(Index6M,$H648,TRUE,_xll.ohTrigger(RecalcTrigger,Trigger6M)),NA())</f>
        <v>9.2880708683206834E-3</v>
      </c>
      <c r="M648" s="186">
        <f>IFERROR(_xll.qlIndexFixing(Index1Y,$H648,TRUE,_xll.ohTrigger(RecalcTrigger,Trigger1Y)),NA())</f>
        <v>1.1537505240802465E-2</v>
      </c>
      <c r="N648" s="185">
        <f>IFERROR(_xll.qlIndexFixing(ONIndex1M,I648,TRUE,_xll.ohTrigger(RecalcTrigger,Trigger1M)),NA())</f>
        <v>6.1284006709350081E-3</v>
      </c>
      <c r="O648" s="44">
        <f>IFERROR(_xll.qlIndexFixing(ONIndex3M,I648,TRUE,_xll.ohTrigger(RecalcTrigger,Trigger3M)),NA())</f>
        <v>7.2277640859574888E-3</v>
      </c>
      <c r="P648" s="44">
        <f>IFERROR(_xll.qlIndexFixing(ONIndex6M,I648,TRUE,_xll.ohTrigger(RecalcTrigger,Trigger6M)),NA())</f>
        <v>8.4902223241467567E-3</v>
      </c>
      <c r="Q648" s="186">
        <f>IFERROR(_xll.qlIndexFixing(ONIndex1Y,I648,TRUE,_xll.ohTrigger(RecalcTrigger,Trigger1Y)),NA())</f>
        <v>9.941196101355132E-3</v>
      </c>
    </row>
    <row r="649" spans="2:17" x14ac:dyDescent="0.2">
      <c r="B649" s="39" t="s">
        <v>42</v>
      </c>
      <c r="D649" s="42">
        <f>_xll.qlCalendarAdvance(Calendar,$D648,B649,"f",FALSE)</f>
        <v>43903</v>
      </c>
      <c r="E649" s="180">
        <f>_xll.qlInterestRateIndexValueDate(IndexON,D649)</f>
        <v>43903</v>
      </c>
      <c r="F649" s="196">
        <f>IFERROR(_xll.qlIndexFixing(IndexON,D649,TRUE,_xll.ohTrigger(RecalcTrigger,TriggerON)),NA())</f>
        <v>5.4272735196647659E-3</v>
      </c>
      <c r="H649" s="42">
        <f>_xll.qlCalendarAdvance(Calendar,$H648,B649,"f",FALSE)</f>
        <v>43903</v>
      </c>
      <c r="I649" s="180">
        <f>_xll.qlInterestRateIndexValueDate(Index1M,$H649)</f>
        <v>43907</v>
      </c>
      <c r="J649" s="185">
        <f>IFERROR(_xll.qlIndexFixing(Index1M,$H649,TRUE,_xll.ohTrigger(RecalcTrigger,Trigger1M)),NA())</f>
        <v>6.302599364799549E-3</v>
      </c>
      <c r="K649" s="44">
        <f>IFERROR(_xll.qlIndexFixing(Index3M,H649,TRUE,_xll.ohTrigger(RecalcTrigger,Trigger3M)),NA())</f>
        <v>7.6743667066277955E-3</v>
      </c>
      <c r="L649" s="44">
        <f>IFERROR(_xll.qlIndexFixing(Index6M,$H649,TRUE,_xll.ohTrigger(RecalcTrigger,Trigger6M)),NA())</f>
        <v>9.3496538017581853E-3</v>
      </c>
      <c r="M649" s="186">
        <f>IFERROR(_xll.qlIndexFixing(Index1Y,$H649,TRUE,_xll.ohTrigger(RecalcTrigger,Trigger1Y)),NA())</f>
        <v>1.1597754972849516E-2</v>
      </c>
      <c r="N649" s="185">
        <f>IFERROR(_xll.qlIndexFixing(ONIndex1M,I649,TRUE,_xll.ohTrigger(RecalcTrigger,Trigger1M)),NA())</f>
        <v>6.1885085649571181E-3</v>
      </c>
      <c r="O649" s="44">
        <f>IFERROR(_xll.qlIndexFixing(ONIndex3M,I649,TRUE,_xll.ohTrigger(RecalcTrigger,Trigger3M)),NA())</f>
        <v>7.2873526808159284E-3</v>
      </c>
      <c r="P649" s="44">
        <f>IFERROR(_xll.qlIndexFixing(ONIndex6M,I649,TRUE,_xll.ohTrigger(RecalcTrigger,Trigger6M)),NA())</f>
        <v>8.5498605704881214E-3</v>
      </c>
      <c r="Q649" s="186">
        <f>IFERROR(_xll.qlIndexFixing(ONIndex1Y,I649,TRUE,_xll.ohTrigger(RecalcTrigger,Trigger1Y)),NA())</f>
        <v>9.9991429461976367E-3</v>
      </c>
    </row>
    <row r="650" spans="2:17" x14ac:dyDescent="0.2">
      <c r="B650" s="39" t="s">
        <v>42</v>
      </c>
      <c r="D650" s="42">
        <f>_xll.qlCalendarAdvance(Calendar,$D649,B650,"f",FALSE)</f>
        <v>43910</v>
      </c>
      <c r="E650" s="180">
        <f>_xll.qlInterestRateIndexValueDate(IndexON,D650)</f>
        <v>43910</v>
      </c>
      <c r="F650" s="196">
        <f>IFERROR(_xll.qlIndexFixing(IndexON,D650,TRUE,_xll.ohTrigger(RecalcTrigger,TriggerON)),NA())</f>
        <v>5.4877116336715659E-3</v>
      </c>
      <c r="H650" s="42">
        <f>_xll.qlCalendarAdvance(Calendar,$H649,B650,"f",FALSE)</f>
        <v>43910</v>
      </c>
      <c r="I650" s="180">
        <f>_xll.qlInterestRateIndexValueDate(Index1M,$H650)</f>
        <v>43914</v>
      </c>
      <c r="J650" s="185">
        <f>IFERROR(_xll.qlIndexFixing(Index1M,$H650,TRUE,_xll.ohTrigger(RecalcTrigger,Trigger1M)),NA())</f>
        <v>6.3634052827184076E-3</v>
      </c>
      <c r="K650" s="44">
        <f>IFERROR(_xll.qlIndexFixing(Index3M,H650,TRUE,_xll.ohTrigger(RecalcTrigger,Trigger3M)),NA())</f>
        <v>7.7363569554219592E-3</v>
      </c>
      <c r="L650" s="44">
        <f>IFERROR(_xll.qlIndexFixing(Index6M,$H650,TRUE,_xll.ohTrigger(RecalcTrigger,Trigger6M)),NA())</f>
        <v>9.4113686632402646E-3</v>
      </c>
      <c r="M650" s="186">
        <f>IFERROR(_xll.qlIndexFixing(Index1Y,$H650,TRUE,_xll.ohTrigger(RecalcTrigger,Trigger1Y)),NA())</f>
        <v>1.1658004119077393E-2</v>
      </c>
      <c r="N650" s="185">
        <f>IFERROR(_xll.qlIndexFixing(ONIndex1M,I650,TRUE,_xll.ohTrigger(RecalcTrigger,Trigger1M)),NA())</f>
        <v>6.2488487159928496E-3</v>
      </c>
      <c r="O650" s="44">
        <f>IFERROR(_xll.qlIndexFixing(ONIndex3M,I650,TRUE,_xll.ohTrigger(RecalcTrigger,Trigger3M)),NA())</f>
        <v>7.347248376339266E-3</v>
      </c>
      <c r="P650" s="44">
        <f>IFERROR(_xll.qlIndexFixing(ONIndex6M,I650,TRUE,_xll.ohTrigger(RecalcTrigger,Trigger6M)),NA())</f>
        <v>8.6096282063685692E-3</v>
      </c>
      <c r="Q650" s="186">
        <f>IFERROR(_xll.qlIndexFixing(ONIndex1Y,I650,TRUE,_xll.ohTrigger(RecalcTrigger,Trigger1Y)),NA())</f>
        <v>1.0057205413751547E-2</v>
      </c>
    </row>
    <row r="651" spans="2:17" x14ac:dyDescent="0.2">
      <c r="B651" s="39" t="s">
        <v>42</v>
      </c>
      <c r="D651" s="42">
        <f>_xll.qlCalendarAdvance(Calendar,$D650,B651,"f",FALSE)</f>
        <v>43917</v>
      </c>
      <c r="E651" s="180">
        <f>_xll.qlInterestRateIndexValueDate(IndexON,D651)</f>
        <v>43917</v>
      </c>
      <c r="F651" s="196">
        <f>IFERROR(_xll.qlIndexFixing(IndexON,D651,TRUE,_xll.ohTrigger(RecalcTrigger,TriggerON)),NA())</f>
        <v>5.5486756952305427E-3</v>
      </c>
      <c r="H651" s="42">
        <f>_xll.qlCalendarAdvance(Calendar,$H650,B651,"f",FALSE)</f>
        <v>43917</v>
      </c>
      <c r="I651" s="180">
        <f>_xll.qlInterestRateIndexValueDate(Index1M,$H651)</f>
        <v>43921</v>
      </c>
      <c r="J651" s="185">
        <f>IFERROR(_xll.qlIndexFixing(Index1M,$H651,TRUE,_xll.ohTrigger(RecalcTrigger,Trigger1M)),NA())</f>
        <v>6.4200085766721315E-3</v>
      </c>
      <c r="K651" s="44">
        <f>IFERROR(_xll.qlIndexFixing(Index3M,H651,TRUE,_xll.ohTrigger(RecalcTrigger,Trigger3M)),NA())</f>
        <v>7.7940750066576034E-3</v>
      </c>
      <c r="L651" s="44">
        <f>IFERROR(_xll.qlIndexFixing(Index6M,$H651,TRUE,_xll.ohTrigger(RecalcTrigger,Trigger6M)),NA())</f>
        <v>9.4686272893769619E-3</v>
      </c>
      <c r="M651" s="186">
        <f>IFERROR(_xll.qlIndexFixing(Index1Y,$H651,TRUE,_xll.ohTrigger(RecalcTrigger,Trigger1Y)),NA())</f>
        <v>1.1718247015796525E-2</v>
      </c>
      <c r="N651" s="185">
        <f>IFERROR(_xll.qlIndexFixing(ONIndex1M,I651,TRUE,_xll.ohTrigger(RecalcTrigger,Trigger1M)),NA())</f>
        <v>6.3094218041381822E-3</v>
      </c>
      <c r="O651" s="44">
        <f>IFERROR(_xll.qlIndexFixing(ONIndex3M,I651,TRUE,_xll.ohTrigger(RecalcTrigger,Trigger3M)),NA())</f>
        <v>7.4074533889945116E-3</v>
      </c>
      <c r="P651" s="44">
        <f>IFERROR(_xll.qlIndexFixing(ONIndex6M,I651,TRUE,_xll.ohTrigger(RecalcTrigger,Trigger6M)),NA())</f>
        <v>8.6695252317081639E-3</v>
      </c>
      <c r="Q651" s="186">
        <f>IFERROR(_xll.qlIndexFixing(ONIndex1Y,I651,TRUE,_xll.ohTrigger(RecalcTrigger,Trigger1Y)),NA())</f>
        <v>1.0115383387709898E-2</v>
      </c>
    </row>
    <row r="652" spans="2:17" x14ac:dyDescent="0.2">
      <c r="B652" s="39" t="s">
        <v>42</v>
      </c>
      <c r="D652" s="42">
        <f>_xll.qlCalendarAdvance(Calendar,$D651,B652,"f",FALSE)</f>
        <v>43924</v>
      </c>
      <c r="E652" s="180">
        <f>_xll.qlInterestRateIndexValueDate(IndexON,D652)</f>
        <v>43924</v>
      </c>
      <c r="F652" s="196">
        <f>IFERROR(_xll.qlIndexFixing(IndexON,D652,TRUE,_xll.ohTrigger(RecalcTrigger,TriggerON)),NA())</f>
        <v>5.6101708935774042E-3</v>
      </c>
      <c r="H652" s="42">
        <f>_xll.qlCalendarAdvance(Calendar,$H651,B652,"f",FALSE)</f>
        <v>43924</v>
      </c>
      <c r="I652" s="180">
        <f>_xll.qlInterestRateIndexValueDate(Index1M,$H652)</f>
        <v>43928</v>
      </c>
      <c r="J652" s="185">
        <f>IFERROR(_xll.qlIndexFixing(Index1M,$H652,TRUE,_xll.ohTrigger(RecalcTrigger,Trigger1M)),NA())</f>
        <v>6.481266481522141E-3</v>
      </c>
      <c r="K652" s="44">
        <f>IFERROR(_xll.qlIndexFixing(Index3M,H652,TRUE,_xll.ohTrigger(RecalcTrigger,Trigger3M)),NA())</f>
        <v>7.8566917549873147E-3</v>
      </c>
      <c r="L652" s="44">
        <f>IFERROR(_xll.qlIndexFixing(Index6M,$H652,TRUE,_xll.ohTrigger(RecalcTrigger,Trigger6M)),NA())</f>
        <v>9.5305832635981108E-3</v>
      </c>
      <c r="M652" s="186">
        <f>IFERROR(_xll.qlIndexFixing(Index1Y,$H652,TRUE,_xll.ohTrigger(RecalcTrigger,Trigger1Y)),NA())</f>
        <v>1.1778477936746022E-2</v>
      </c>
      <c r="N652" s="185">
        <f>IFERROR(_xll.qlIndexFixing(ONIndex1M,I652,TRUE,_xll.ohTrigger(RecalcTrigger,Trigger1M)),NA())</f>
        <v>6.3878763256255411E-3</v>
      </c>
      <c r="O652" s="44">
        <f>IFERROR(_xll.qlIndexFixing(ONIndex3M,I652,TRUE,_xll.ohTrigger(RecalcTrigger,Trigger3M)),NA())</f>
        <v>7.4856356085728493E-3</v>
      </c>
      <c r="P652" s="44">
        <f>IFERROR(_xll.qlIndexFixing(ONIndex6M,I652,TRUE,_xll.ohTrigger(RecalcTrigger,Trigger6M)),NA())</f>
        <v>8.7471534963405873E-3</v>
      </c>
      <c r="Q652" s="186">
        <f>IFERROR(_xll.qlIndexFixing(ONIndex1Y,I652,TRUE,_xll.ohTrigger(RecalcTrigger,Trigger1Y)),NA())</f>
        <v>1.0190932451354939E-2</v>
      </c>
    </row>
    <row r="653" spans="2:17" x14ac:dyDescent="0.2">
      <c r="B653" s="39" t="s">
        <v>42</v>
      </c>
      <c r="D653" s="42">
        <f>_xll.qlCalendarAdvance(Calendar,$D652,B653,"f",FALSE)</f>
        <v>43935</v>
      </c>
      <c r="E653" s="180">
        <f>_xll.qlInterestRateIndexValueDate(IndexON,D653)</f>
        <v>43935</v>
      </c>
      <c r="F653" s="196">
        <f>IFERROR(_xll.qlIndexFixing(IndexON,D653,TRUE,_xll.ohTrigger(RecalcTrigger,TriggerON)),NA())</f>
        <v>5.6988589115736232E-3</v>
      </c>
      <c r="H653" s="42">
        <f>_xll.qlCalendarAdvance(Calendar,$H652,B653,"f",FALSE)</f>
        <v>43935</v>
      </c>
      <c r="I653" s="180">
        <f>_xll.qlInterestRateIndexValueDate(Index1M,$H653)</f>
        <v>43937</v>
      </c>
      <c r="J653" s="185">
        <f>IFERROR(_xll.qlIndexFixing(Index1M,$H653,TRUE,_xll.ohTrigger(RecalcTrigger,Trigger1M)),NA())</f>
        <v>6.5693320242618536E-3</v>
      </c>
      <c r="K653" s="44">
        <f>IFERROR(_xll.qlIndexFixing(Index3M,H653,TRUE,_xll.ohTrigger(RecalcTrigger,Trigger3M)),NA())</f>
        <v>7.937682733977958E-3</v>
      </c>
      <c r="L653" s="44">
        <f>IFERROR(_xll.qlIndexFixing(Index6M,$H653,TRUE,_xll.ohTrigger(RecalcTrigger,Trigger6M)),NA())</f>
        <v>9.6103998942231698E-3</v>
      </c>
      <c r="M653" s="186">
        <f>IFERROR(_xll.qlIndexFixing(Index1Y,$H653,TRUE,_xll.ohTrigger(RecalcTrigger,Trigger1Y)),NA())</f>
        <v>1.185589077183706E-2</v>
      </c>
      <c r="N653" s="185">
        <f>IFERROR(_xll.qlIndexFixing(ONIndex1M,I653,TRUE,_xll.ohTrigger(RecalcTrigger,Trigger1M)),NA())</f>
        <v>6.4662555409356059E-3</v>
      </c>
      <c r="O653" s="44">
        <f>IFERROR(_xll.qlIndexFixing(ONIndex3M,I653,TRUE,_xll.ohTrigger(RecalcTrigger,Trigger3M)),NA())</f>
        <v>7.5637021226260259E-3</v>
      </c>
      <c r="P653" s="44">
        <f>IFERROR(_xll.qlIndexFixing(ONIndex6M,I653,TRUE,_xll.ohTrigger(RecalcTrigger,Trigger6M)),NA())</f>
        <v>8.8241402901445554E-3</v>
      </c>
      <c r="Q653" s="186">
        <f>IFERROR(_xll.qlIndexFixing(ONIndex1Y,I653,TRUE,_xll.ohTrigger(RecalcTrigger,Trigger1Y)),NA())</f>
        <v>1.0265513463041387E-2</v>
      </c>
    </row>
    <row r="654" spans="2:17" x14ac:dyDescent="0.2">
      <c r="B654" s="39" t="s">
        <v>42</v>
      </c>
      <c r="D654" s="42">
        <f>_xll.qlCalendarAdvance(Calendar,$D653,B654,"f",FALSE)</f>
        <v>43942</v>
      </c>
      <c r="E654" s="180">
        <f>_xll.qlInterestRateIndexValueDate(IndexON,D654)</f>
        <v>43942</v>
      </c>
      <c r="F654" s="196">
        <f>IFERROR(_xll.qlIndexFixing(IndexON,D654,TRUE,_xll.ohTrigger(RecalcTrigger,TriggerON)),NA())</f>
        <v>5.7616635833568353E-3</v>
      </c>
      <c r="H654" s="42">
        <f>_xll.qlCalendarAdvance(Calendar,$H653,B654,"f",FALSE)</f>
        <v>43942</v>
      </c>
      <c r="I654" s="180">
        <f>_xll.qlInterestRateIndexValueDate(Index1M,$H654)</f>
        <v>43944</v>
      </c>
      <c r="J654" s="185">
        <f>IFERROR(_xll.qlIndexFixing(Index1M,$H654,TRUE,_xll.ohTrigger(RecalcTrigger,Trigger1M)),NA())</f>
        <v>6.6311664458873487E-3</v>
      </c>
      <c r="K654" s="44">
        <f>IFERROR(_xll.qlIndexFixing(Index3M,H654,TRUE,_xll.ohTrigger(RecalcTrigger,Trigger3M)),NA())</f>
        <v>8.0010547524073175E-3</v>
      </c>
      <c r="L654" s="44">
        <f>IFERROR(_xll.qlIndexFixing(Index6M,$H654,TRUE,_xll.ohTrigger(RecalcTrigger,Trigger6M)),NA())</f>
        <v>9.6725878918463397E-3</v>
      </c>
      <c r="M654" s="186">
        <f>IFERROR(_xll.qlIndexFixing(Index1Y,$H654,TRUE,_xll.ohTrigger(RecalcTrigger,Trigger1Y)),NA())</f>
        <v>1.1916072481112478E-2</v>
      </c>
      <c r="N654" s="185">
        <f>IFERROR(_xll.qlIndexFixing(ONIndex1M,I654,TRUE,_xll.ohTrigger(RecalcTrigger,Trigger1M)),NA())</f>
        <v>6.5276660986146595E-3</v>
      </c>
      <c r="O654" s="44">
        <f>IFERROR(_xll.qlIndexFixing(ONIndex3M,I654,TRUE,_xll.ohTrigger(RecalcTrigger,Trigger3M)),NA())</f>
        <v>7.6250299341751315E-3</v>
      </c>
      <c r="P654" s="44">
        <f>IFERROR(_xll.qlIndexFixing(ONIndex6M,I654,TRUE,_xll.ohTrigger(RecalcTrigger,Trigger6M)),NA())</f>
        <v>8.8844994215975248E-3</v>
      </c>
      <c r="Q654" s="186">
        <f>IFERROR(_xll.qlIndexFixing(ONIndex1Y,I654,TRUE,_xll.ohTrigger(RecalcTrigger,Trigger1Y)),NA())</f>
        <v>1.0324103008736429E-2</v>
      </c>
    </row>
    <row r="655" spans="2:17" x14ac:dyDescent="0.2">
      <c r="B655" s="39" t="s">
        <v>42</v>
      </c>
      <c r="D655" s="42">
        <f>_xll.qlCalendarAdvance(Calendar,$D654,B655,"f",FALSE)</f>
        <v>43949</v>
      </c>
      <c r="E655" s="180">
        <f>_xll.qlInterestRateIndexValueDate(IndexON,D655)</f>
        <v>43949</v>
      </c>
      <c r="F655" s="196">
        <f>IFERROR(_xll.qlIndexFixing(IndexON,D655,TRUE,_xll.ohTrigger(RecalcTrigger,TriggerON)),NA())</f>
        <v>5.8250171442342236E-3</v>
      </c>
      <c r="H655" s="42">
        <f>_xll.qlCalendarAdvance(Calendar,$H654,B655,"f",FALSE)</f>
        <v>43949</v>
      </c>
      <c r="I655" s="180">
        <f>_xll.qlInterestRateIndexValueDate(Index1M,$H655)</f>
        <v>43951</v>
      </c>
      <c r="J655" s="185">
        <f>IFERROR(_xll.qlIndexFixing(Index1M,$H655,TRUE,_xll.ohTrigger(RecalcTrigger,Trigger1M)),NA())</f>
        <v>6.6796944159538667E-3</v>
      </c>
      <c r="K655" s="44">
        <f>IFERROR(_xll.qlIndexFixing(Index3M,H655,TRUE,_xll.ohTrigger(RecalcTrigger,Trigger3M)),NA())</f>
        <v>8.069466737248867E-3</v>
      </c>
      <c r="L655" s="44">
        <f>IFERROR(_xll.qlIndexFixing(Index6M,$H655,TRUE,_xll.ohTrigger(RecalcTrigger,Trigger6M)),NA())</f>
        <v>9.7348574067808794E-3</v>
      </c>
      <c r="M655" s="186">
        <f>IFERROR(_xll.qlIndexFixing(Index1Y,$H655,TRUE,_xll.ohTrigger(RecalcTrigger,Trigger1Y)),NA())</f>
        <v>1.1976222958980954E-2</v>
      </c>
      <c r="N655" s="185">
        <f>IFERROR(_xll.qlIndexFixing(ONIndex1M,I655,TRUE,_xll.ohTrigger(RecalcTrigger,Trigger1M)),NA())</f>
        <v>6.5981386685542986E-3</v>
      </c>
      <c r="O655" s="44">
        <f>IFERROR(_xll.qlIndexFixing(ONIndex3M,I655,TRUE,_xll.ohTrigger(RecalcTrigger,Trigger3M)),NA())</f>
        <v>7.6955101544751159E-3</v>
      </c>
      <c r="P655" s="44">
        <f>IFERROR(_xll.qlIndexFixing(ONIndex6M,I655,TRUE,_xll.ohTrigger(RecalcTrigger,Trigger6M)),NA())</f>
        <v>8.9536397225220554E-3</v>
      </c>
      <c r="Q655" s="186">
        <f>IFERROR(_xll.qlIndexFixing(ONIndex1Y,I655,TRUE,_xll.ohTrigger(RecalcTrigger,Trigger1Y)),NA())</f>
        <v>1.0391203267046123E-2</v>
      </c>
    </row>
    <row r="656" spans="2:17" x14ac:dyDescent="0.2">
      <c r="B656" s="39" t="s">
        <v>42</v>
      </c>
      <c r="D656" s="42">
        <f>_xll.qlCalendarAdvance(Calendar,$D655,B656,"f",FALSE)</f>
        <v>43956</v>
      </c>
      <c r="E656" s="180">
        <f>_xll.qlInterestRateIndexValueDate(IndexON,D656)</f>
        <v>43956</v>
      </c>
      <c r="F656" s="196">
        <f>IFERROR(_xll.qlIndexFixing(IndexON,D656,TRUE,_xll.ohTrigger(RecalcTrigger,TriggerON)),NA())</f>
        <v>5.8889247829352342E-3</v>
      </c>
      <c r="H656" s="42">
        <f>_xll.qlCalendarAdvance(Calendar,$H655,B656,"f",FALSE)</f>
        <v>43956</v>
      </c>
      <c r="I656" s="180">
        <f>_xll.qlInterestRateIndexValueDate(Index1M,$H656)</f>
        <v>43958</v>
      </c>
      <c r="J656" s="185">
        <f>IFERROR(_xll.qlIndexFixing(Index1M,$H656,TRUE,_xll.ohTrigger(RecalcTrigger,Trigger1M)),NA())</f>
        <v>6.7555488601131475E-3</v>
      </c>
      <c r="K656" s="44">
        <f>IFERROR(_xll.qlIndexFixing(Index3M,H656,TRUE,_xll.ohTrigger(RecalcTrigger,Trigger3M)),NA())</f>
        <v>8.1335350998675317E-3</v>
      </c>
      <c r="L656" s="44">
        <f>IFERROR(_xll.qlIndexFixing(Index6M,$H656,TRUE,_xll.ohTrigger(RecalcTrigger,Trigger6M)),NA())</f>
        <v>9.8110399788473995E-3</v>
      </c>
      <c r="M656" s="186">
        <f>IFERROR(_xll.qlIndexFixing(Index1Y,$H656,TRUE,_xll.ohTrigger(RecalcTrigger,Trigger1Y)),NA())</f>
        <v>1.2036336210816545E-2</v>
      </c>
      <c r="N656" s="185">
        <f>IFERROR(_xll.qlIndexFixing(ONIndex1M,I656,TRUE,_xll.ohTrigger(RecalcTrigger,Trigger1M)),NA())</f>
        <v>6.6511960316972818E-3</v>
      </c>
      <c r="O656" s="44">
        <f>IFERROR(_xll.qlIndexFixing(ONIndex3M,I656,TRUE,_xll.ohTrigger(RecalcTrigger,Trigger3M)),NA())</f>
        <v>7.7486461243392313E-3</v>
      </c>
      <c r="P656" s="44">
        <f>IFERROR(_xll.qlIndexFixing(ONIndex6M,I656,TRUE,_xll.ohTrigger(RecalcTrigger,Trigger6M)),NA())</f>
        <v>9.0056058540000095E-3</v>
      </c>
      <c r="Q656" s="186">
        <f>IFERROR(_xll.qlIndexFixing(ONIndex1Y,I656,TRUE,_xll.ohTrigger(RecalcTrigger,Trigger1Y)),NA())</f>
        <v>1.0441626905350887E-2</v>
      </c>
    </row>
    <row r="657" spans="2:17" x14ac:dyDescent="0.2">
      <c r="B657" s="39" t="s">
        <v>42</v>
      </c>
      <c r="D657" s="42">
        <f>_xll.qlCalendarAdvance(Calendar,$D656,B657,"f",FALSE)</f>
        <v>43963</v>
      </c>
      <c r="E657" s="180">
        <f>_xll.qlInterestRateIndexValueDate(IndexON,D657)</f>
        <v>43963</v>
      </c>
      <c r="F657" s="196">
        <f>IFERROR(_xll.qlIndexFixing(IndexON,D657,TRUE,_xll.ohTrigger(RecalcTrigger,TriggerON)),NA())</f>
        <v>5.9533916878695692E-3</v>
      </c>
      <c r="H657" s="42">
        <f>_xll.qlCalendarAdvance(Calendar,$H656,B657,"f",FALSE)</f>
        <v>43963</v>
      </c>
      <c r="I657" s="180">
        <f>_xll.qlInterestRateIndexValueDate(Index1M,$H657)</f>
        <v>43965</v>
      </c>
      <c r="J657" s="185">
        <f>IFERROR(_xll.qlIndexFixing(Index1M,$H657,TRUE,_xll.ohTrigger(RecalcTrigger,Trigger1M)),NA())</f>
        <v>6.8180982212762142E-3</v>
      </c>
      <c r="K657" s="44">
        <f>IFERROR(_xll.qlIndexFixing(Index3M,H657,TRUE,_xll.ohTrigger(RecalcTrigger,Trigger3M)),NA())</f>
        <v>8.19794222081454E-3</v>
      </c>
      <c r="L657" s="44">
        <f>IFERROR(_xll.qlIndexFixing(Index6M,$H657,TRUE,_xll.ohTrigger(RecalcTrigger,Trigger6M)),NA())</f>
        <v>9.873438529281589E-3</v>
      </c>
      <c r="M657" s="186">
        <f>IFERROR(_xll.qlIndexFixing(Index1Y,$H657,TRUE,_xll.ohTrigger(RecalcTrigger,Trigger1Y)),NA())</f>
        <v>1.2096406179329784E-2</v>
      </c>
      <c r="N657" s="185">
        <f>IFERROR(_xll.qlIndexFixing(ONIndex1M,I657,TRUE,_xll.ohTrigger(RecalcTrigger,Trigger1M)),NA())</f>
        <v>6.7133167673727456E-3</v>
      </c>
      <c r="O657" s="44">
        <f>IFERROR(_xll.qlIndexFixing(ONIndex3M,I657,TRUE,_xll.ohTrigger(RecalcTrigger,Trigger3M)),NA())</f>
        <v>7.8109389360481174E-3</v>
      </c>
      <c r="P657" s="44">
        <f>IFERROR(_xll.qlIndexFixing(ONIndex6M,I657,TRUE,_xll.ohTrigger(RecalcTrigger,Trigger6M)),NA())</f>
        <v>9.0663531551093968E-3</v>
      </c>
      <c r="Q657" s="186">
        <f>IFERROR(_xll.qlIndexFixing(ONIndex1Y,I657,TRUE,_xll.ohTrigger(RecalcTrigger,Trigger1Y)),NA())</f>
        <v>1.050056102333663E-2</v>
      </c>
    </row>
    <row r="658" spans="2:17" x14ac:dyDescent="0.2">
      <c r="B658" s="39" t="s">
        <v>42</v>
      </c>
      <c r="D658" s="42">
        <f>_xll.qlCalendarAdvance(Calendar,$D657,B658,"f",FALSE)</f>
        <v>43970</v>
      </c>
      <c r="E658" s="180">
        <f>_xll.qlInterestRateIndexValueDate(IndexON,D658)</f>
        <v>43970</v>
      </c>
      <c r="F658" s="196">
        <f>IFERROR(_xll.qlIndexFixing(IndexON,D658,TRUE,_xll.ohTrigger(RecalcTrigger,TriggerON)),NA())</f>
        <v>6.0184230477666745E-3</v>
      </c>
      <c r="H658" s="42">
        <f>_xll.qlCalendarAdvance(Calendar,$H657,B658,"f",FALSE)</f>
        <v>43970</v>
      </c>
      <c r="I658" s="180">
        <f>_xll.qlInterestRateIndexValueDate(Index1M,$H658)</f>
        <v>43972</v>
      </c>
      <c r="J658" s="185">
        <f>IFERROR(_xll.qlIndexFixing(Index1M,$H658,TRUE,_xll.ohTrigger(RecalcTrigger,Trigger1M)),NA())</f>
        <v>6.8808872642286967E-3</v>
      </c>
      <c r="K658" s="44">
        <f>IFERROR(_xll.qlIndexFixing(Index3M,H658,TRUE,_xll.ohTrigger(RecalcTrigger,Trigger3M)),NA())</f>
        <v>8.262690337793829E-3</v>
      </c>
      <c r="L658" s="44">
        <f>IFERROR(_xll.qlIndexFixing(Index6M,$H658,TRUE,_xll.ohTrigger(RecalcTrigger,Trigger6M)),NA())</f>
        <v>9.9358783802525313E-3</v>
      </c>
      <c r="M658" s="186">
        <f>IFERROR(_xll.qlIndexFixing(Index1Y,$H658,TRUE,_xll.ohTrigger(RecalcTrigger,Trigger1Y)),NA())</f>
        <v>1.2156426744553455E-2</v>
      </c>
      <c r="N658" s="185">
        <f>IFERROR(_xll.qlIndexFixing(ONIndex1M,I658,TRUE,_xll.ohTrigger(RecalcTrigger,Trigger1M)),NA())</f>
        <v>6.7756755889991638E-3</v>
      </c>
      <c r="O658" s="44">
        <f>IFERROR(_xll.qlIndexFixing(ONIndex3M,I658,TRUE,_xll.ohTrigger(RecalcTrigger,Trigger3M)),NA())</f>
        <v>7.873557847624113E-3</v>
      </c>
      <c r="P658" s="44">
        <f>IFERROR(_xll.qlIndexFixing(ONIndex6M,I658,TRUE,_xll.ohTrigger(RecalcTrigger,Trigger6M)),NA())</f>
        <v>9.1272298463174195E-3</v>
      </c>
      <c r="Q658" s="186">
        <f>IFERROR(_xll.qlIndexFixing(ONIndex1Y,I658,TRUE,_xll.ohTrigger(RecalcTrigger,Trigger1Y)),NA())</f>
        <v>1.055960976595216E-2</v>
      </c>
    </row>
    <row r="659" spans="2:17" x14ac:dyDescent="0.2">
      <c r="B659" s="39" t="s">
        <v>42</v>
      </c>
      <c r="D659" s="42">
        <f>_xll.qlCalendarAdvance(Calendar,$D658,B659,"f",FALSE)</f>
        <v>43977</v>
      </c>
      <c r="E659" s="180">
        <f>_xll.qlInterestRateIndexValueDate(IndexON,D659)</f>
        <v>43977</v>
      </c>
      <c r="F659" s="196">
        <f>IFERROR(_xll.qlIndexFixing(IndexON,D659,TRUE,_xll.ohTrigger(RecalcTrigger,TriggerON)),NA())</f>
        <v>6.0840240511961241E-3</v>
      </c>
      <c r="H659" s="42">
        <f>_xll.qlCalendarAdvance(Calendar,$H658,B659,"f",FALSE)</f>
        <v>43977</v>
      </c>
      <c r="I659" s="180">
        <f>_xll.qlInterestRateIndexValueDate(Index1M,$H659)</f>
        <v>43979</v>
      </c>
      <c r="J659" s="185">
        <f>IFERROR(_xll.qlIndexFixing(Index1M,$H659,TRUE,_xll.ohTrigger(RecalcTrigger,Trigger1M)),NA())</f>
        <v>6.9439166733306634E-3</v>
      </c>
      <c r="K659" s="44">
        <f>IFERROR(_xll.qlIndexFixing(Index3M,H659,TRUE,_xll.ohTrigger(RecalcTrigger,Trigger3M)),NA())</f>
        <v>8.3277816887439293E-3</v>
      </c>
      <c r="L659" s="44">
        <f>IFERROR(_xll.qlIndexFixing(Index6M,$H659,TRUE,_xll.ohTrigger(RecalcTrigger,Trigger6M)),NA())</f>
        <v>9.998347550477165E-3</v>
      </c>
      <c r="M659" s="186">
        <f>IFERROR(_xll.qlIndexFixing(Index1Y,$H659,TRUE,_xll.ohTrigger(RecalcTrigger,Trigger1Y)),NA())</f>
        <v>1.2216391723825066E-2</v>
      </c>
      <c r="N659" s="185">
        <f>IFERROR(_xll.qlIndexFixing(ONIndex1M,I659,TRUE,_xll.ohTrigger(RecalcTrigger,Trigger1M)),NA())</f>
        <v>6.8382731769123239E-3</v>
      </c>
      <c r="O659" s="44">
        <f>IFERROR(_xll.qlIndexFixing(ONIndex3M,I659,TRUE,_xll.ohTrigger(RecalcTrigger,Trigger3M)),NA())</f>
        <v>7.9365050756141642E-3</v>
      </c>
      <c r="P659" s="44">
        <f>IFERROR(_xll.qlIndexFixing(ONIndex6M,I659,TRUE,_xll.ohTrigger(RecalcTrigger,Trigger6M)),NA())</f>
        <v>9.1882359275441416E-3</v>
      </c>
      <c r="Q659" s="186">
        <f>IFERROR(_xll.qlIndexFixing(ONIndex1Y,I659,TRUE,_xll.ohTrigger(RecalcTrigger,Trigger1Y)),NA())</f>
        <v>1.0618773016570771E-2</v>
      </c>
    </row>
    <row r="660" spans="2:17" x14ac:dyDescent="0.2">
      <c r="B660" s="39" t="s">
        <v>42</v>
      </c>
      <c r="D660" s="42">
        <f>_xll.qlCalendarAdvance(Calendar,$D659,B660,"f",FALSE)</f>
        <v>43984</v>
      </c>
      <c r="E660" s="180">
        <f>_xll.qlInterestRateIndexValueDate(IndexON,D660)</f>
        <v>43984</v>
      </c>
      <c r="F660" s="196">
        <f>IFERROR(_xll.qlIndexFixing(IndexON,D660,TRUE,_xll.ohTrigger(RecalcTrigger,TriggerON)),NA())</f>
        <v>6.1501998868074281E-3</v>
      </c>
      <c r="H660" s="42">
        <f>_xll.qlCalendarAdvance(Calendar,$H659,B660,"f",FALSE)</f>
        <v>43984</v>
      </c>
      <c r="I660" s="180">
        <f>_xll.qlInterestRateIndexValueDate(Index1M,$H660)</f>
        <v>43986</v>
      </c>
      <c r="J660" s="185">
        <f>IFERROR(_xll.qlIndexFixing(Index1M,$H660,TRUE,_xll.ohTrigger(RecalcTrigger,Trigger1M)),NA())</f>
        <v>7.0071871329671631E-3</v>
      </c>
      <c r="K660" s="44">
        <f>IFERROR(_xll.qlIndexFixing(Index3M,H660,TRUE,_xll.ohTrigger(RecalcTrigger,Trigger3M)),NA())</f>
        <v>8.3932185118414417E-3</v>
      </c>
      <c r="L660" s="44">
        <f>IFERROR(_xll.qlIndexFixing(Index6M,$H660,TRUE,_xll.ohTrigger(RecalcTrigger,Trigger6M)),NA())</f>
        <v>1.0047001675198E-2</v>
      </c>
      <c r="M660" s="186">
        <f>IFERROR(_xll.qlIndexFixing(Index1Y,$H660,TRUE,_xll.ohTrigger(RecalcTrigger,Trigger1Y)),NA())</f>
        <v>1.2276294871772616E-2</v>
      </c>
      <c r="N660" s="185">
        <f>IFERROR(_xll.qlIndexFixing(ONIndex1M,I660,TRUE,_xll.ohTrigger(RecalcTrigger,Trigger1M)),NA())</f>
        <v>6.9011102110483336E-3</v>
      </c>
      <c r="O660" s="44">
        <f>IFERROR(_xll.qlIndexFixing(ONIndex3M,I660,TRUE,_xll.ohTrigger(RecalcTrigger,Trigger3M)),NA())</f>
        <v>7.9997828367250889E-3</v>
      </c>
      <c r="P660" s="44">
        <f>IFERROR(_xll.qlIndexFixing(ONIndex6M,I660,TRUE,_xll.ohTrigger(RecalcTrigger,Trigger6M)),NA())</f>
        <v>9.2493713989494353E-3</v>
      </c>
      <c r="Q660" s="186">
        <f>IFERROR(_xll.qlIndexFixing(ONIndex1Y,I660,TRUE,_xll.ohTrigger(RecalcTrigger,Trigger1Y)),NA())</f>
        <v>1.067805065880556E-2</v>
      </c>
    </row>
    <row r="661" spans="2:17" x14ac:dyDescent="0.2">
      <c r="B661" s="39" t="s">
        <v>42</v>
      </c>
      <c r="D661" s="42">
        <f>_xll.qlCalendarAdvance(Calendar,$D660,B661,"f",FALSE)</f>
        <v>43991</v>
      </c>
      <c r="E661" s="180">
        <f>_xll.qlInterestRateIndexValueDate(IndexON,D661)</f>
        <v>43991</v>
      </c>
      <c r="F661" s="196">
        <f>IFERROR(_xll.qlIndexFixing(IndexON,D661,TRUE,_xll.ohTrigger(RecalcTrigger,TriggerON)),NA())</f>
        <v>6.2169557432500966E-3</v>
      </c>
      <c r="H661" s="42">
        <f>_xll.qlCalendarAdvance(Calendar,$H660,B661,"f",FALSE)</f>
        <v>43991</v>
      </c>
      <c r="I661" s="180">
        <f>_xll.qlInterestRateIndexValueDate(Index1M,$H661)</f>
        <v>43993</v>
      </c>
      <c r="J661" s="185">
        <f>IFERROR(_xll.qlIndexFixing(Index1M,$H661,TRUE,_xll.ohTrigger(RecalcTrigger,Trigger1M)),NA())</f>
        <v>7.0706993275607144E-3</v>
      </c>
      <c r="K661" s="44">
        <f>IFERROR(_xll.qlIndexFixing(Index3M,H661,TRUE,_xll.ohTrigger(RecalcTrigger,Trigger3M)),NA())</f>
        <v>8.4590030455010349E-3</v>
      </c>
      <c r="L661" s="44">
        <f>IFERROR(_xll.qlIndexFixing(Index6M,$H661,TRUE,_xll.ohTrigger(RecalcTrigger,Trigger6M)),NA())</f>
        <v>1.0109504632981854E-2</v>
      </c>
      <c r="M661" s="186">
        <f>IFERROR(_xll.qlIndexFixing(Index1Y,$H661,TRUE,_xll.ohTrigger(RecalcTrigger,Trigger1Y)),NA())</f>
        <v>1.233612988030036E-2</v>
      </c>
      <c r="N661" s="185">
        <f>IFERROR(_xll.qlIndexFixing(ONIndex1M,I661,TRUE,_xll.ohTrigger(RecalcTrigger,Trigger1M)),NA())</f>
        <v>6.9641873715031721E-3</v>
      </c>
      <c r="O661" s="44">
        <f>IFERROR(_xll.qlIndexFixing(ONIndex3M,I661,TRUE,_xll.ohTrigger(RecalcTrigger,Trigger3M)),NA())</f>
        <v>8.0633933474238972E-3</v>
      </c>
      <c r="P661" s="44">
        <f>IFERROR(_xll.qlIndexFixing(ONIndex6M,I661,TRUE,_xll.ohTrigger(RecalcTrigger,Trigger6M)),NA())</f>
        <v>9.3106362606132365E-3</v>
      </c>
      <c r="Q661" s="186">
        <f>IFERROR(_xll.qlIndexFixing(ONIndex1Y,I661,TRUE,_xll.ohTrigger(RecalcTrigger,Trigger1Y)),NA())</f>
        <v>1.0737442576269629E-2</v>
      </c>
    </row>
    <row r="662" spans="2:17" x14ac:dyDescent="0.2">
      <c r="B662" s="39" t="s">
        <v>42</v>
      </c>
      <c r="D662" s="42">
        <f>_xll.qlCalendarAdvance(Calendar,$D661,B662,"f",FALSE)</f>
        <v>43998</v>
      </c>
      <c r="E662" s="180">
        <f>_xll.qlInterestRateIndexValueDate(IndexON,D662)</f>
        <v>43998</v>
      </c>
      <c r="F662" s="196">
        <f>IFERROR(_xll.qlIndexFixing(IndexON,D662,TRUE,_xll.ohTrigger(RecalcTrigger,TriggerON)),NA())</f>
        <v>6.2842968092535756E-3</v>
      </c>
      <c r="H662" s="42">
        <f>_xll.qlCalendarAdvance(Calendar,$H661,B662,"f",FALSE)</f>
        <v>43998</v>
      </c>
      <c r="I662" s="180">
        <f>_xll.qlInterestRateIndexValueDate(Index1M,$H662)</f>
        <v>44000</v>
      </c>
      <c r="J662" s="185">
        <f>IFERROR(_xll.qlIndexFixing(Index1M,$H662,TRUE,_xll.ohTrigger(RecalcTrigger,Trigger1M)),NA())</f>
        <v>7.134453941556318E-3</v>
      </c>
      <c r="K662" s="44">
        <f>IFERROR(_xll.qlIndexFixing(Index3M,H662,TRUE,_xll.ohTrigger(RecalcTrigger,Trigger3M)),NA())</f>
        <v>8.5251375283771896E-3</v>
      </c>
      <c r="L662" s="44">
        <f>IFERROR(_xll.qlIndexFixing(Index6M,$H662,TRUE,_xll.ohTrigger(RecalcTrigger,Trigger6M)),NA())</f>
        <v>1.017200387340661E-2</v>
      </c>
      <c r="M662" s="186">
        <f>IFERROR(_xll.qlIndexFixing(Index1Y,$H662,TRUE,_xll.ohTrigger(RecalcTrigger,Trigger1Y)),NA())</f>
        <v>1.2395890378573481E-2</v>
      </c>
      <c r="N662" s="185">
        <f>IFERROR(_xll.qlIndexFixing(ONIndex1M,I662,TRUE,_xll.ohTrigger(RecalcTrigger,Trigger1M)),NA())</f>
        <v>7.0275053383728192E-3</v>
      </c>
      <c r="O662" s="44">
        <f>IFERROR(_xll.qlIndexFixing(ONIndex3M,I662,TRUE,_xll.ohTrigger(RecalcTrigger,Trigger3M)),NA())</f>
        <v>8.1273388243374711E-3</v>
      </c>
      <c r="P662" s="44">
        <f>IFERROR(_xll.qlIndexFixing(ONIndex6M,I662,TRUE,_xll.ohTrigger(RecalcTrigger,Trigger6M)),NA())</f>
        <v>9.3720305126154813E-3</v>
      </c>
      <c r="Q662" s="186">
        <f>IFERROR(_xll.qlIndexFixing(ONIndex1Y,I662,TRUE,_xll.ohTrigger(RecalcTrigger,Trigger1Y)),NA())</f>
        <v>1.0796948652496141E-2</v>
      </c>
    </row>
    <row r="663" spans="2:17" x14ac:dyDescent="0.2">
      <c r="B663" s="39" t="s">
        <v>42</v>
      </c>
      <c r="D663" s="42">
        <f>_xll.qlCalendarAdvance(Calendar,$D662,B663,"f",FALSE)</f>
        <v>44005</v>
      </c>
      <c r="E663" s="180">
        <f>_xll.qlInterestRateIndexValueDate(IndexON,D663)</f>
        <v>44005</v>
      </c>
      <c r="F663" s="196">
        <f>IFERROR(_xll.qlIndexFixing(IndexON,D663,TRUE,_xll.ohTrigger(RecalcTrigger,TriggerON)),NA())</f>
        <v>6.3522282733075031E-3</v>
      </c>
      <c r="H663" s="42">
        <f>_xll.qlCalendarAdvance(Calendar,$H662,B663,"f",FALSE)</f>
        <v>44005</v>
      </c>
      <c r="I663" s="180">
        <f>_xll.qlInterestRateIndexValueDate(Index1M,$H663)</f>
        <v>44007</v>
      </c>
      <c r="J663" s="185">
        <f>IFERROR(_xll.qlIndexFixing(Index1M,$H663,TRUE,_xll.ohTrigger(RecalcTrigger,Trigger1M)),NA())</f>
        <v>7.1984516594364445E-3</v>
      </c>
      <c r="K663" s="44">
        <f>IFERROR(_xll.qlIndexFixing(Index3M,H663,TRUE,_xll.ohTrigger(RecalcTrigger,Trigger3M)),NA())</f>
        <v>8.5916241812517245E-3</v>
      </c>
      <c r="L663" s="44">
        <f>IFERROR(_xll.qlIndexFixing(Index6M,$H663,TRUE,_xll.ohTrigger(RecalcTrigger,Trigger6M)),NA())</f>
        <v>1.0248277744369308E-2</v>
      </c>
      <c r="M663" s="186">
        <f>IFERROR(_xll.qlIndexFixing(Index1Y,$H663,TRUE,_xll.ohTrigger(RecalcTrigger,Trigger1Y)),NA())</f>
        <v>1.2455569933004944E-2</v>
      </c>
      <c r="N663" s="185">
        <f>IFERROR(_xll.qlIndexFixing(ONIndex1M,I663,TRUE,_xll.ohTrigger(RecalcTrigger,Trigger1M)),NA())</f>
        <v>7.0910647915933822E-3</v>
      </c>
      <c r="O663" s="44">
        <f>IFERROR(_xll.qlIndexFixing(ONIndex3M,I663,TRUE,_xll.ohTrigger(RecalcTrigger,Trigger3M)),NA())</f>
        <v>8.1916214840926926E-3</v>
      </c>
      <c r="P663" s="44">
        <f>IFERROR(_xll.qlIndexFixing(ONIndex6M,I663,TRUE,_xll.ohTrigger(RecalcTrigger,Trigger6M)),NA())</f>
        <v>9.4335541549561697E-3</v>
      </c>
      <c r="Q663" s="186">
        <f>IFERROR(_xll.qlIndexFixing(ONIndex1Y,I663,TRUE,_xll.ohTrigger(RecalcTrigger,Trigger1Y)),NA())</f>
        <v>1.0856568770938324E-2</v>
      </c>
    </row>
    <row r="664" spans="2:17" x14ac:dyDescent="0.2">
      <c r="B664" s="39" t="s">
        <v>42</v>
      </c>
      <c r="D664" s="42">
        <f>_xll.qlCalendarAdvance(Calendar,$D663,B664,"f",FALSE)</f>
        <v>44012</v>
      </c>
      <c r="E664" s="180">
        <f>_xll.qlInterestRateIndexValueDate(IndexON,D664)</f>
        <v>44012</v>
      </c>
      <c r="F664" s="196">
        <f>IFERROR(_xll.qlIndexFixing(IndexON,D664,TRUE,_xll.ohTrigger(RecalcTrigger,TriggerON)),NA())</f>
        <v>6.4207553243011972E-3</v>
      </c>
      <c r="H664" s="42">
        <f>_xll.qlCalendarAdvance(Calendar,$H663,B664,"f",FALSE)</f>
        <v>44012</v>
      </c>
      <c r="I664" s="180">
        <f>_xll.qlInterestRateIndexValueDate(Index1M,$H664)</f>
        <v>44014</v>
      </c>
      <c r="J664" s="185">
        <f>IFERROR(_xll.qlIndexFixing(Index1M,$H664,TRUE,_xll.ohTrigger(RecalcTrigger,Trigger1M)),NA())</f>
        <v>7.2626931657160387E-3</v>
      </c>
      <c r="K664" s="44">
        <f>IFERROR(_xll.qlIndexFixing(Index3M,H664,TRUE,_xll.ohTrigger(RecalcTrigger,Trigger3M)),NA())</f>
        <v>8.6584559843781179E-3</v>
      </c>
      <c r="L664" s="44">
        <f>IFERROR(_xll.qlIndexFixing(Index6M,$H664,TRUE,_xll.ohTrigger(RecalcTrigger,Trigger6M)),NA())</f>
        <v>1.0310713737737412E-2</v>
      </c>
      <c r="M664" s="186">
        <f>IFERROR(_xll.qlIndexFixing(Index1Y,$H664,TRUE,_xll.ohTrigger(RecalcTrigger,Trigger1Y)),NA())</f>
        <v>1.2515162047242583E-2</v>
      </c>
      <c r="N664" s="185">
        <f>IFERROR(_xll.qlIndexFixing(ONIndex1M,I664,TRUE,_xll.ohTrigger(RecalcTrigger,Trigger1M)),NA())</f>
        <v>7.1548664114207128E-3</v>
      </c>
      <c r="O664" s="44">
        <f>IFERROR(_xll.qlIndexFixing(ONIndex3M,I664,TRUE,_xll.ohTrigger(RecalcTrigger,Trigger3M)),NA())</f>
        <v>8.2562435432365078E-3</v>
      </c>
      <c r="P664" s="44">
        <f>IFERROR(_xll.qlIndexFixing(ONIndex6M,I664,TRUE,_xll.ohTrigger(RecalcTrigger,Trigger6M)),NA())</f>
        <v>9.4952071877152378E-3</v>
      </c>
      <c r="Q664" s="186">
        <f>IFERROR(_xll.qlIndexFixing(ONIndex1Y,I664,TRUE,_xll.ohTrigger(RecalcTrigger,Trigger1Y)),NA())</f>
        <v>1.0916302815129342E-2</v>
      </c>
    </row>
    <row r="665" spans="2:17" x14ac:dyDescent="0.2">
      <c r="B665" s="39" t="s">
        <v>42</v>
      </c>
      <c r="D665" s="42">
        <f>_xll.qlCalendarAdvance(Calendar,$D664,B665,"f",FALSE)</f>
        <v>44019</v>
      </c>
      <c r="E665" s="180">
        <f>_xll.qlInterestRateIndexValueDate(IndexON,D665)</f>
        <v>44019</v>
      </c>
      <c r="F665" s="196">
        <f>IFERROR(_xll.qlIndexFixing(IndexON,D665,TRUE,_xll.ohTrigger(RecalcTrigger,TriggerON)),NA())</f>
        <v>6.4898831506443599E-3</v>
      </c>
      <c r="H665" s="42">
        <f>_xll.qlCalendarAdvance(Calendar,$H664,B665,"f",FALSE)</f>
        <v>44019</v>
      </c>
      <c r="I665" s="180">
        <f>_xll.qlInterestRateIndexValueDate(Index1M,$H665)</f>
        <v>44021</v>
      </c>
      <c r="J665" s="185">
        <f>IFERROR(_xll.qlIndexFixing(Index1M,$H665,TRUE,_xll.ohTrigger(RecalcTrigger,Trigger1M)),NA())</f>
        <v>7.3271791449300294E-3</v>
      </c>
      <c r="K665" s="44">
        <f>IFERROR(_xll.qlIndexFixing(Index3M,H665,TRUE,_xll.ohTrigger(RecalcTrigger,Trigger3M)),NA())</f>
        <v>8.725601436240191E-3</v>
      </c>
      <c r="L665" s="44">
        <f>IFERROR(_xll.qlIndexFixing(Index6M,$H665,TRUE,_xll.ohTrigger(RecalcTrigger,Trigger6M)),NA())</f>
        <v>1.0373107130336581E-2</v>
      </c>
      <c r="M665" s="186">
        <f>IFERROR(_xll.qlIndexFixing(Index1Y,$H665,TRUE,_xll.ohTrigger(RecalcTrigger,Trigger1Y)),NA())</f>
        <v>1.257466016215442E-2</v>
      </c>
      <c r="N665" s="185">
        <f>IFERROR(_xll.qlIndexFixing(ONIndex1M,I665,TRUE,_xll.ohTrigger(RecalcTrigger,Trigger1M)),NA())</f>
        <v>7.2189108777909183E-3</v>
      </c>
      <c r="O665" s="44">
        <f>IFERROR(_xll.qlIndexFixing(ONIndex3M,I665,TRUE,_xll.ohTrigger(RecalcTrigger,Trigger3M)),NA())</f>
        <v>8.3212072183158625E-3</v>
      </c>
      <c r="P665" s="44">
        <f>IFERROR(_xll.qlIndexFixing(ONIndex6M,I665,TRUE,_xll.ohTrigger(RecalcTrigger,Trigger6M)),NA())</f>
        <v>9.5569896109726216E-3</v>
      </c>
      <c r="Q665" s="186">
        <f>IFERROR(_xll.qlIndexFixing(ONIndex1Y,I665,TRUE,_xll.ohTrigger(RecalcTrigger,Trigger1Y)),NA())</f>
        <v>1.0976150668682294E-2</v>
      </c>
    </row>
    <row r="666" spans="2:17" x14ac:dyDescent="0.2">
      <c r="B666" s="39" t="s">
        <v>42</v>
      </c>
      <c r="D666" s="42">
        <f>_xll.qlCalendarAdvance(Calendar,$D665,B666,"f",FALSE)</f>
        <v>44026</v>
      </c>
      <c r="E666" s="180">
        <f>_xll.qlInterestRateIndexValueDate(IndexON,D666)</f>
        <v>44026</v>
      </c>
      <c r="F666" s="196">
        <f>IFERROR(_xll.qlIndexFixing(IndexON,D666,TRUE,_xll.ohTrigger(RecalcTrigger,TriggerON)),NA())</f>
        <v>6.5596169411463734E-3</v>
      </c>
      <c r="H666" s="42">
        <f>_xll.qlCalendarAdvance(Calendar,$H665,B666,"f",FALSE)</f>
        <v>44026</v>
      </c>
      <c r="I666" s="180">
        <f>_xll.qlInterestRateIndexValueDate(Index1M,$H666)</f>
        <v>44028</v>
      </c>
      <c r="J666" s="185">
        <f>IFERROR(_xll.qlIndexFixing(Index1M,$H666,TRUE,_xll.ohTrigger(RecalcTrigger,Trigger1M)),NA())</f>
        <v>7.3919102816608073E-3</v>
      </c>
      <c r="K666" s="44">
        <f>IFERROR(_xll.qlIndexFixing(Index3M,H666,TRUE,_xll.ohTrigger(RecalcTrigger,Trigger3M)),NA())</f>
        <v>8.793024562823739E-3</v>
      </c>
      <c r="L666" s="44">
        <f>IFERROR(_xll.qlIndexFixing(Index6M,$H666,TRUE,_xll.ohTrigger(RecalcTrigger,Trigger6M)),NA())</f>
        <v>1.0435445930114303E-2</v>
      </c>
      <c r="M666" s="186">
        <f>IFERROR(_xll.qlIndexFixing(Index1Y,$H666,TRUE,_xll.ohTrigger(RecalcTrigger,Trigger1Y)),NA())</f>
        <v>1.263405765581925E-2</v>
      </c>
      <c r="N666" s="185">
        <f>IFERROR(_xll.qlIndexFixing(ONIndex1M,I666,TRUE,_xll.ohTrigger(RecalcTrigger,Trigger1M)),NA())</f>
        <v>7.2831988708799145E-3</v>
      </c>
      <c r="O666" s="44">
        <f>IFERROR(_xll.qlIndexFixing(ONIndex3M,I666,TRUE,_xll.ohTrigger(RecalcTrigger,Trigger3M)),NA())</f>
        <v>8.386514726117511E-3</v>
      </c>
      <c r="P666" s="44">
        <f>IFERROR(_xll.qlIndexFixing(ONIndex6M,I666,TRUE,_xll.ohTrigger(RecalcTrigger,Trigger6M)),NA())</f>
        <v>9.6189014248082572E-3</v>
      </c>
      <c r="Q666" s="186">
        <f>IFERROR(_xll.qlIndexFixing(ONIndex1Y,I666,TRUE,_xll.ohTrigger(RecalcTrigger,Trigger1Y)),NA())</f>
        <v>1.1036112215210281E-2</v>
      </c>
    </row>
    <row r="667" spans="2:17" x14ac:dyDescent="0.2">
      <c r="B667" s="39" t="s">
        <v>42</v>
      </c>
      <c r="D667" s="42">
        <f>_xll.qlCalendarAdvance(Calendar,$D666,B667,"f",FALSE)</f>
        <v>44033</v>
      </c>
      <c r="E667" s="180">
        <f>_xll.qlInterestRateIndexValueDate(IndexON,D667)</f>
        <v>44033</v>
      </c>
      <c r="F667" s="196">
        <f>IFERROR(_xll.qlIndexFixing(IndexON,D667,TRUE,_xll.ohTrigger(RecalcTrigger,TriggerON)),NA())</f>
        <v>6.6299618845366837E-3</v>
      </c>
      <c r="H667" s="42">
        <f>_xll.qlCalendarAdvance(Calendar,$H666,B667,"f",FALSE)</f>
        <v>44033</v>
      </c>
      <c r="I667" s="180">
        <f>_xll.qlInterestRateIndexValueDate(Index1M,$H667)</f>
        <v>44035</v>
      </c>
      <c r="J667" s="185">
        <f>IFERROR(_xll.qlIndexFixing(Index1M,$H667,TRUE,_xll.ohTrigger(RecalcTrigger,Trigger1M)),NA())</f>
        <v>7.4568872605107472E-3</v>
      </c>
      <c r="K667" s="44">
        <f>IFERROR(_xll.qlIndexFixing(Index3M,H667,TRUE,_xll.ohTrigger(RecalcTrigger,Trigger3M)),NA())</f>
        <v>8.8606888164638707E-3</v>
      </c>
      <c r="L667" s="44">
        <f>IFERROR(_xll.qlIndexFixing(Index6M,$H667,TRUE,_xll.ohTrigger(RecalcTrigger,Trigger6M)),NA())</f>
        <v>1.0497718143486819E-2</v>
      </c>
      <c r="M667" s="186">
        <f>IFERROR(_xll.qlIndexFixing(Index1Y,$H667,TRUE,_xll.ohTrigger(RecalcTrigger,Trigger1Y)),NA())</f>
        <v>1.2693347843511973E-2</v>
      </c>
      <c r="N667" s="185">
        <f>IFERROR(_xll.qlIndexFixing(ONIndex1M,I667,TRUE,_xll.ohTrigger(RecalcTrigger,Trigger1M)),NA())</f>
        <v>7.3477310707037446E-3</v>
      </c>
      <c r="O667" s="44">
        <f>IFERROR(_xll.qlIndexFixing(ONIndex3M,I667,TRUE,_xll.ohTrigger(RecalcTrigger,Trigger3M)),NA())</f>
        <v>8.4521682831084632E-3</v>
      </c>
      <c r="P667" s="44">
        <f>IFERROR(_xll.qlIndexFixing(ONIndex6M,I667,TRUE,_xll.ohTrigger(RecalcTrigger,Trigger6M)),NA())</f>
        <v>9.6809426292221445E-3</v>
      </c>
      <c r="Q667" s="186">
        <f>IFERROR(_xll.qlIndexFixing(ONIndex1Y,I667,TRUE,_xll.ohTrigger(RecalcTrigger,Trigger1Y)),NA())</f>
        <v>1.109618733816653E-2</v>
      </c>
    </row>
    <row r="668" spans="2:17" x14ac:dyDescent="0.2">
      <c r="B668" s="39" t="s">
        <v>42</v>
      </c>
      <c r="D668" s="42">
        <f>_xll.qlCalendarAdvance(Calendar,$D667,B668,"f",FALSE)</f>
        <v>44040</v>
      </c>
      <c r="E668" s="180">
        <f>_xll.qlInterestRateIndexValueDate(IndexON,D668)</f>
        <v>44040</v>
      </c>
      <c r="F668" s="196">
        <f>IFERROR(_xll.qlIndexFixing(IndexON,D668,TRUE,_xll.ohTrigger(RecalcTrigger,TriggerON)),NA())</f>
        <v>6.7009231693848648E-3</v>
      </c>
      <c r="H668" s="42">
        <f>_xll.qlCalendarAdvance(Calendar,$H667,B668,"f",FALSE)</f>
        <v>44040</v>
      </c>
      <c r="I668" s="180">
        <f>_xll.qlInterestRateIndexValueDate(Index1M,$H668)</f>
        <v>44042</v>
      </c>
      <c r="J668" s="185">
        <f>IFERROR(_xll.qlIndexFixing(Index1M,$H668,TRUE,_xll.ohTrigger(RecalcTrigger,Trigger1M)),NA())</f>
        <v>7.522110766117196E-3</v>
      </c>
      <c r="K668" s="44">
        <f>IFERROR(_xll.qlIndexFixing(Index3M,H668,TRUE,_xll.ohTrigger(RecalcTrigger,Trigger3M)),NA())</f>
        <v>8.9285570757650628E-3</v>
      </c>
      <c r="L668" s="44">
        <f>IFERROR(_xll.qlIndexFixing(Index6M,$H668,TRUE,_xll.ohTrigger(RecalcTrigger,Trigger6M)),NA())</f>
        <v>1.0546238921921067E-2</v>
      </c>
      <c r="M668" s="186">
        <f>IFERROR(_xll.qlIndexFixing(Index1Y,$H668,TRUE,_xll.ohTrigger(RecalcTrigger,Trigger1Y)),NA())</f>
        <v>1.2752523977694606E-2</v>
      </c>
      <c r="N668" s="185">
        <f>IFERROR(_xll.qlIndexFixing(ONIndex1M,I668,TRUE,_xll.ohTrigger(RecalcTrigger,Trigger1M)),NA())</f>
        <v>7.4125081573583884E-3</v>
      </c>
      <c r="O668" s="44">
        <f>IFERROR(_xll.qlIndexFixing(ONIndex3M,I668,TRUE,_xll.ohTrigger(RecalcTrigger,Trigger3M)),NA())</f>
        <v>8.5181701059156012E-3</v>
      </c>
      <c r="P668" s="44">
        <f>IFERROR(_xll.qlIndexFixing(ONIndex6M,I668,TRUE,_xll.ohTrigger(RecalcTrigger,Trigger6M)),NA())</f>
        <v>9.7431132244540919E-3</v>
      </c>
      <c r="Q668" s="186">
        <f>IFERROR(_xll.qlIndexFixing(ONIndex1Y,I668,TRUE,_xll.ohTrigger(RecalcTrigger,Trigger1Y)),NA())</f>
        <v>1.1156375921084205E-2</v>
      </c>
    </row>
    <row r="669" spans="2:17" x14ac:dyDescent="0.2">
      <c r="B669" s="39" t="s">
        <v>42</v>
      </c>
      <c r="D669" s="42">
        <f>_xll.qlCalendarAdvance(Calendar,$D668,B669,"f",FALSE)</f>
        <v>44047</v>
      </c>
      <c r="E669" s="180">
        <f>_xll.qlInterestRateIndexValueDate(IndexON,D669)</f>
        <v>44047</v>
      </c>
      <c r="F669" s="196">
        <f>IFERROR(_xll.qlIndexFixing(IndexON,D669,TRUE,_xll.ohTrigger(RecalcTrigger,TriggerON)),NA())</f>
        <v>6.7725059845002988E-3</v>
      </c>
      <c r="H669" s="42">
        <f>_xll.qlCalendarAdvance(Calendar,$H668,B669,"f",FALSE)</f>
        <v>44047</v>
      </c>
      <c r="I669" s="180">
        <f>_xll.qlInterestRateIndexValueDate(Index1M,$H669)</f>
        <v>44049</v>
      </c>
      <c r="J669" s="185">
        <f>IFERROR(_xll.qlIndexFixing(Index1M,$H669,TRUE,_xll.ohTrigger(RecalcTrigger,Trigger1M)),NA())</f>
        <v>7.5875814831524724E-3</v>
      </c>
      <c r="K669" s="44">
        <f>IFERROR(_xll.qlIndexFixing(Index3M,H669,TRUE,_xll.ohTrigger(RecalcTrigger,Trigger3M)),NA())</f>
        <v>8.9965916455377361E-3</v>
      </c>
      <c r="L669" s="44">
        <f>IFERROR(_xll.qlIndexFixing(Index6M,$H669,TRUE,_xll.ohTrigger(RecalcTrigger,Trigger6M)),NA())</f>
        <v>1.062201482903956E-2</v>
      </c>
      <c r="M669" s="186">
        <f>IFERROR(_xll.qlIndexFixing(Index1Y,$H669,TRUE,_xll.ohTrigger(RecalcTrigger,Trigger1Y)),NA())</f>
        <v>1.281157924800359E-2</v>
      </c>
      <c r="N669" s="185">
        <f>IFERROR(_xll.qlIndexFixing(ONIndex1M,I669,TRUE,_xll.ohTrigger(RecalcTrigger,Trigger1M)),NA())</f>
        <v>7.4775308109398253E-3</v>
      </c>
      <c r="O669" s="44">
        <f>IFERROR(_xll.qlIndexFixing(ONIndex3M,I669,TRUE,_xll.ohTrigger(RecalcTrigger,Trigger3M)),NA())</f>
        <v>8.5845224111658069E-3</v>
      </c>
      <c r="P669" s="44">
        <f>IFERROR(_xll.qlIndexFixing(ONIndex6M,I669,TRUE,_xll.ohTrigger(RecalcTrigger,Trigger6M)),NA())</f>
        <v>9.8054132103442271E-3</v>
      </c>
      <c r="Q669" s="186">
        <f>IFERROR(_xll.qlIndexFixing(ONIndex1Y,I669,TRUE,_xll.ohTrigger(RecalcTrigger,Trigger1Y)),NA())</f>
        <v>1.121667784749647E-2</v>
      </c>
    </row>
    <row r="670" spans="2:17" x14ac:dyDescent="0.2">
      <c r="B670" s="39" t="s">
        <v>42</v>
      </c>
      <c r="D670" s="42">
        <f>_xll.qlCalendarAdvance(Calendar,$D669,B670,"f",FALSE)</f>
        <v>44054</v>
      </c>
      <c r="E670" s="180">
        <f>_xll.qlInterestRateIndexValueDate(IndexON,D670)</f>
        <v>44054</v>
      </c>
      <c r="F670" s="196">
        <f>IFERROR(_xll.qlIndexFixing(IndexON,D670,TRUE,_xll.ohTrigger(RecalcTrigger,TriggerON)),NA())</f>
        <v>6.8447155184525599E-3</v>
      </c>
      <c r="H670" s="42">
        <f>_xll.qlCalendarAdvance(Calendar,$H669,B670,"f",FALSE)</f>
        <v>44054</v>
      </c>
      <c r="I670" s="180">
        <f>_xll.qlInterestRateIndexValueDate(Index1M,$H670)</f>
        <v>44056</v>
      </c>
      <c r="J670" s="185">
        <f>IFERROR(_xll.qlIndexFixing(Index1M,$H670,TRUE,_xll.ohTrigger(RecalcTrigger,Trigger1M)),NA())</f>
        <v>7.6533000963138753E-3</v>
      </c>
      <c r="K670" s="44">
        <f>IFERROR(_xll.qlIndexFixing(Index3M,H670,TRUE,_xll.ohTrigger(RecalcTrigger,Trigger3M)),NA())</f>
        <v>9.0647542567244017E-3</v>
      </c>
      <c r="L670" s="44">
        <f>IFERROR(_xll.qlIndexFixing(Index6M,$H670,TRUE,_xll.ohTrigger(RecalcTrigger,Trigger6M)),NA())</f>
        <v>1.0684015306427395E-2</v>
      </c>
      <c r="M670" s="186">
        <f>IFERROR(_xll.qlIndexFixing(Index1Y,$H670,TRUE,_xll.ohTrigger(RecalcTrigger,Trigger1Y)),NA())</f>
        <v>1.2870506781241683E-2</v>
      </c>
      <c r="N670" s="185">
        <f>IFERROR(_xll.qlIndexFixing(ONIndex1M,I670,TRUE,_xll.ohTrigger(RecalcTrigger,Trigger1M)),NA())</f>
        <v>7.5427997114640988E-3</v>
      </c>
      <c r="O670" s="44">
        <f>IFERROR(_xll.qlIndexFixing(ONIndex3M,I670,TRUE,_xll.ohTrigger(RecalcTrigger,Trigger3M)),NA())</f>
        <v>8.6512274154060265E-3</v>
      </c>
      <c r="P670" s="44">
        <f>IFERROR(_xll.qlIndexFixing(ONIndex6M,I670,TRUE,_xll.ohTrigger(RecalcTrigger,Trigger6M)),NA())</f>
        <v>9.8678425870524222E-3</v>
      </c>
      <c r="Q670" s="186">
        <f>IFERROR(_xll.qlIndexFixing(ONIndex1Y,I670,TRUE,_xll.ohTrigger(RecalcTrigger,Trigger1Y)),NA())</f>
        <v>1.1277093001016425E-2</v>
      </c>
    </row>
    <row r="671" spans="2:17" x14ac:dyDescent="0.2">
      <c r="B671" s="39" t="s">
        <v>42</v>
      </c>
      <c r="D671" s="42">
        <f>_xll.qlCalendarAdvance(Calendar,$D670,B671,"f",FALSE)</f>
        <v>44061</v>
      </c>
      <c r="E671" s="180">
        <f>_xll.qlInterestRateIndexValueDate(IndexON,D671)</f>
        <v>44061</v>
      </c>
      <c r="F671" s="196">
        <f>IFERROR(_xll.qlIndexFixing(IndexON,D671,TRUE,_xll.ohTrigger(RecalcTrigger,TriggerON)),NA())</f>
        <v>6.9175569601309661E-3</v>
      </c>
      <c r="H671" s="42">
        <f>_xll.qlCalendarAdvance(Calendar,$H670,B671,"f",FALSE)</f>
        <v>44061</v>
      </c>
      <c r="I671" s="180">
        <f>_xll.qlInterestRateIndexValueDate(Index1M,$H671)</f>
        <v>44063</v>
      </c>
      <c r="J671" s="185">
        <f>IFERROR(_xll.qlIndexFixing(Index1M,$H671,TRUE,_xll.ohTrigger(RecalcTrigger,Trigger1M)),NA())</f>
        <v>7.7192672903411697E-3</v>
      </c>
      <c r="K671" s="44">
        <f>IFERROR(_xll.qlIndexFixing(Index3M,H671,TRUE,_xll.ohTrigger(RecalcTrigger,Trigger3M)),NA())</f>
        <v>9.133006066343187E-3</v>
      </c>
      <c r="L671" s="44">
        <f>IFERROR(_xll.qlIndexFixing(Index6M,$H671,TRUE,_xll.ohTrigger(RecalcTrigger,Trigger6M)),NA())</f>
        <v>1.0745901207836847E-2</v>
      </c>
      <c r="M671" s="186">
        <f>IFERROR(_xll.qlIndexFixing(Index1Y,$H671,TRUE,_xll.ohTrigger(RecalcTrigger,Trigger1Y)),NA())</f>
        <v>1.2929299641366564E-2</v>
      </c>
      <c r="N671" s="185">
        <f>IFERROR(_xll.qlIndexFixing(ONIndex1M,I671,TRUE,_xll.ohTrigger(RecalcTrigger,Trigger1M)),NA())</f>
        <v>7.6083155389472523E-3</v>
      </c>
      <c r="O671" s="44">
        <f>IFERROR(_xll.qlIndexFixing(ONIndex3M,I671,TRUE,_xll.ohTrigger(RecalcTrigger,Trigger3M)),NA())</f>
        <v>8.7182873353430779E-3</v>
      </c>
      <c r="P671" s="44">
        <f>IFERROR(_xll.qlIndexFixing(ONIndex6M,I671,TRUE,_xll.ohTrigger(RecalcTrigger,Trigger6M)),NA())</f>
        <v>9.9304013548184855E-3</v>
      </c>
      <c r="Q671" s="186">
        <f>IFERROR(_xll.qlIndexFixing(ONIndex1Y,I671,TRUE,_xll.ohTrigger(RecalcTrigger,Trigger1Y)),NA())</f>
        <v>1.1337621265177233E-2</v>
      </c>
    </row>
    <row r="672" spans="2:17" x14ac:dyDescent="0.2">
      <c r="B672" s="39" t="s">
        <v>42</v>
      </c>
      <c r="D672" s="42">
        <f>_xll.qlCalendarAdvance(Calendar,$D671,B672,"f",FALSE)</f>
        <v>44068</v>
      </c>
      <c r="E672" s="180">
        <f>_xll.qlInterestRateIndexValueDate(IndexON,D672)</f>
        <v>44068</v>
      </c>
      <c r="F672" s="196">
        <f>IFERROR(_xll.qlIndexFixing(IndexON,D672,TRUE,_xll.ohTrigger(RecalcTrigger,TriggerON)),NA())</f>
        <v>6.9910354980251554E-3</v>
      </c>
      <c r="H672" s="42">
        <f>_xll.qlCalendarAdvance(Calendar,$H671,B672,"f",FALSE)</f>
        <v>44068</v>
      </c>
      <c r="I672" s="180">
        <f>_xll.qlInterestRateIndexValueDate(Index1M,$H672)</f>
        <v>44070</v>
      </c>
      <c r="J672" s="185">
        <f>IFERROR(_xll.qlIndexFixing(Index1M,$H672,TRUE,_xll.ohTrigger(RecalcTrigger,Trigger1M)),NA())</f>
        <v>7.785481498477631E-3</v>
      </c>
      <c r="K672" s="44">
        <f>IFERROR(_xll.qlIndexFixing(Index3M,H672,TRUE,_xll.ohTrigger(RecalcTrigger,Trigger3M)),NA())</f>
        <v>9.2013076574209273E-3</v>
      </c>
      <c r="L672" s="44">
        <f>IFERROR(_xll.qlIndexFixing(Index6M,$H672,TRUE,_xll.ohTrigger(RecalcTrigger,Trigger6M)),NA())</f>
        <v>1.0794110905439349E-2</v>
      </c>
      <c r="M672" s="186">
        <f>IFERROR(_xll.qlIndexFixing(Index1Y,$H672,TRUE,_xll.ohTrigger(RecalcTrigger,Trigger1Y)),NA())</f>
        <v>1.2987950829482967E-2</v>
      </c>
      <c r="N672" s="185">
        <f>IFERROR(_xll.qlIndexFixing(ONIndex1M,I672,TRUE,_xll.ohTrigger(RecalcTrigger,Trigger1M)),NA())</f>
        <v>7.6740789737250736E-3</v>
      </c>
      <c r="O672" s="44">
        <f>IFERROR(_xll.qlIndexFixing(ONIndex3M,I672,TRUE,_xll.ohTrigger(RecalcTrigger,Trigger3M)),NA())</f>
        <v>8.7857043876038432E-3</v>
      </c>
      <c r="P672" s="44">
        <f>IFERROR(_xll.qlIndexFixing(ONIndex6M,I672,TRUE,_xll.ohTrigger(RecalcTrigger,Trigger6M)),NA())</f>
        <v>9.9930895133226727E-3</v>
      </c>
      <c r="Q672" s="186">
        <f>IFERROR(_xll.qlIndexFixing(ONIndex1Y,I672,TRUE,_xll.ohTrigger(RecalcTrigger,Trigger1Y)),NA())</f>
        <v>1.1398262523432123E-2</v>
      </c>
    </row>
    <row r="673" spans="2:17" x14ac:dyDescent="0.2">
      <c r="B673" s="39" t="s">
        <v>42</v>
      </c>
      <c r="D673" s="42">
        <f>_xll.qlCalendarAdvance(Calendar,$D672,B673,"f",FALSE)</f>
        <v>44075</v>
      </c>
      <c r="E673" s="180">
        <f>_xll.qlInterestRateIndexValueDate(IndexON,D673)</f>
        <v>44075</v>
      </c>
      <c r="F673" s="196">
        <f>IFERROR(_xll.qlIndexFixing(IndexON,D673,TRUE,_xll.ohTrigger(RecalcTrigger,TriggerON)),NA())</f>
        <v>7.0651563211043822E-3</v>
      </c>
      <c r="H673" s="42">
        <f>_xll.qlCalendarAdvance(Calendar,$H672,B673,"f",FALSE)</f>
        <v>44075</v>
      </c>
      <c r="I673" s="180">
        <f>_xll.qlInterestRateIndexValueDate(Index1M,$H673)</f>
        <v>44077</v>
      </c>
      <c r="J673" s="185">
        <f>IFERROR(_xll.qlIndexFixing(Index1M,$H673,TRUE,_xll.ohTrigger(RecalcTrigger,Trigger1M)),NA())</f>
        <v>7.8519031562465647E-3</v>
      </c>
      <c r="K673" s="44">
        <f>IFERROR(_xll.qlIndexFixing(Index3M,H673,TRUE,_xll.ohTrigger(RecalcTrigger,Trigger3M)),NA())</f>
        <v>9.2646327233751706E-3</v>
      </c>
      <c r="L673" s="44">
        <f>IFERROR(_xll.qlIndexFixing(Index6M,$H673,TRUE,_xll.ohTrigger(RecalcTrigger,Trigger6M)),NA())</f>
        <v>1.0846748908523836E-2</v>
      </c>
      <c r="M673" s="186">
        <f>IFERROR(_xll.qlIndexFixing(Index1Y,$H673,TRUE,_xll.ohTrigger(RecalcTrigger,Trigger1Y)),NA())</f>
        <v>1.30464532838339E-2</v>
      </c>
      <c r="N673" s="185">
        <f>IFERROR(_xll.qlIndexFixing(ONIndex1M,I673,TRUE,_xll.ohTrigger(RecalcTrigger,Trigger1M)),NA())</f>
        <v>7.7400906956537341E-3</v>
      </c>
      <c r="O673" s="44">
        <f>IFERROR(_xll.qlIndexFixing(ONIndex3M,I673,TRUE,_xll.ohTrigger(RecalcTrigger,Trigger3M)),NA())</f>
        <v>8.8534807886553324E-3</v>
      </c>
      <c r="P673" s="44">
        <f>IFERROR(_xll.qlIndexFixing(ONIndex6M,I673,TRUE,_xll.ohTrigger(RecalcTrigger,Trigger6M)),NA())</f>
        <v>1.00559070630446E-2</v>
      </c>
      <c r="Q673" s="186">
        <f>IFERROR(_xll.qlIndexFixing(ONIndex1Y,I673,TRUE,_xll.ohTrigger(RecalcTrigger,Trigger1Y)),NA())</f>
        <v>1.1459016659394194E-2</v>
      </c>
    </row>
    <row r="674" spans="2:17" x14ac:dyDescent="0.2">
      <c r="B674" s="39" t="s">
        <v>42</v>
      </c>
      <c r="D674" s="42">
        <f>_xll.qlCalendarAdvance(Calendar,$D673,B674,"f",FALSE)</f>
        <v>44082</v>
      </c>
      <c r="E674" s="180">
        <f>_xll.qlInterestRateIndexValueDate(IndexON,D674)</f>
        <v>44082</v>
      </c>
      <c r="F674" s="196">
        <f>IFERROR(_xll.qlIndexFixing(IndexON,D674,TRUE,_xll.ohTrigger(RecalcTrigger,TriggerON)),NA())</f>
        <v>7.1399246180181564E-3</v>
      </c>
      <c r="H674" s="42">
        <f>_xll.qlCalendarAdvance(Calendar,$H673,B674,"f",FALSE)</f>
        <v>44082</v>
      </c>
      <c r="I674" s="180">
        <f>_xll.qlInterestRateIndexValueDate(Index1M,$H674)</f>
        <v>44084</v>
      </c>
      <c r="J674" s="185">
        <f>IFERROR(_xll.qlIndexFixing(Index1M,$H674,TRUE,_xll.ohTrigger(RecalcTrigger,Trigger1M)),NA())</f>
        <v>7.9184604646262424E-3</v>
      </c>
      <c r="K674" s="44">
        <f>IFERROR(_xll.qlIndexFixing(Index3M,H674,TRUE,_xll.ohTrigger(RecalcTrigger,Trigger3M)),NA())</f>
        <v>9.3329212857852593E-3</v>
      </c>
      <c r="L674" s="44">
        <f>IFERROR(_xll.qlIndexFixing(Index6M,$H674,TRUE,_xll.ohTrigger(RecalcTrigger,Trigger6M)),NA())</f>
        <v>1.0908275386984372E-2</v>
      </c>
      <c r="M674" s="186">
        <f>IFERROR(_xll.qlIndexFixing(Index1Y,$H674,TRUE,_xll.ohTrigger(RecalcTrigger,Trigger1Y)),NA())</f>
        <v>1.3104799879792997E-2</v>
      </c>
      <c r="N674" s="185">
        <f>IFERROR(_xll.qlIndexFixing(ONIndex1M,I674,TRUE,_xll.ohTrigger(RecalcTrigger,Trigger1M)),NA())</f>
        <v>7.8063513848292132E-3</v>
      </c>
      <c r="O674" s="44">
        <f>IFERROR(_xll.qlIndexFixing(ONIndex3M,I674,TRUE,_xll.ohTrigger(RecalcTrigger,Trigger3M)),NA())</f>
        <v>8.9216187553642357E-3</v>
      </c>
      <c r="P674" s="44">
        <f>IFERROR(_xll.qlIndexFixing(ONIndex6M,I674,TRUE,_xll.ohTrigger(RecalcTrigger,Trigger6M)),NA())</f>
        <v>1.011885400374446E-2</v>
      </c>
      <c r="Q674" s="186">
        <f>IFERROR(_xll.qlIndexFixing(ONIndex1Y,I674,TRUE,_xll.ohTrigger(RecalcTrigger,Trigger1Y)),NA())</f>
        <v>1.1519883556676547E-2</v>
      </c>
    </row>
    <row r="675" spans="2:17" x14ac:dyDescent="0.2">
      <c r="B675" s="39" t="s">
        <v>42</v>
      </c>
      <c r="D675" s="42">
        <f>_xll.qlCalendarAdvance(Calendar,$D674,B675,"f",FALSE)</f>
        <v>44089</v>
      </c>
      <c r="E675" s="180">
        <f>_xll.qlInterestRateIndexValueDate(IndexON,D675)</f>
        <v>44089</v>
      </c>
      <c r="F675" s="196">
        <f>IFERROR(_xll.qlIndexFixing(IndexON,D675,TRUE,_xll.ohTrigger(RecalcTrigger,TriggerON)),NA())</f>
        <v>7.215345577415988E-3</v>
      </c>
      <c r="H675" s="42">
        <f>_xll.qlCalendarAdvance(Calendar,$H674,B675,"f",FALSE)</f>
        <v>44089</v>
      </c>
      <c r="I675" s="180">
        <f>_xll.qlInterestRateIndexValueDate(Index1M,$H675)</f>
        <v>44091</v>
      </c>
      <c r="J675" s="185">
        <f>IFERROR(_xll.qlIndexFixing(Index1M,$H675,TRUE,_xll.ohTrigger(RecalcTrigger,Trigger1M)),NA())</f>
        <v>7.985079569488851E-3</v>
      </c>
      <c r="K675" s="44">
        <f>IFERROR(_xll.qlIndexFixing(Index3M,H675,TRUE,_xll.ohTrigger(RecalcTrigger,Trigger3M)),NA())</f>
        <v>9.4011391074932584E-3</v>
      </c>
      <c r="L675" s="44">
        <f>IFERROR(_xll.qlIndexFixing(Index6M,$H675,TRUE,_xll.ohTrigger(RecalcTrigger,Trigger6M)),NA())</f>
        <v>1.0969639916604271E-2</v>
      </c>
      <c r="M675" s="186">
        <f>IFERROR(_xll.qlIndexFixing(Index1Y,$H675,TRUE,_xll.ohTrigger(RecalcTrigger,Trigger1Y)),NA())</f>
        <v>1.3162983429857718E-2</v>
      </c>
      <c r="N675" s="185">
        <f>IFERROR(_xll.qlIndexFixing(ONIndex1M,I675,TRUE,_xll.ohTrigger(RecalcTrigger,Trigger1M)),NA())</f>
        <v>7.8728617214274266E-3</v>
      </c>
      <c r="O675" s="44">
        <f>IFERROR(_xll.qlIndexFixing(ONIndex3M,I675,TRUE,_xll.ohTrigger(RecalcTrigger,Trigger3M)),NA())</f>
        <v>8.9901205040376908E-3</v>
      </c>
      <c r="P675" s="44">
        <f>IFERROR(_xll.qlIndexFixing(ONIndex6M,I675,TRUE,_xll.ohTrigger(RecalcTrigger,Trigger6M)),NA())</f>
        <v>1.0181930335741995E-2</v>
      </c>
      <c r="Q675" s="186">
        <f>IFERROR(_xll.qlIndexFixing(ONIndex1Y,I675,TRUE,_xll.ohTrigger(RecalcTrigger,Trigger1Y)),NA())</f>
        <v>1.1580863098652472E-2</v>
      </c>
    </row>
    <row r="676" spans="2:17" x14ac:dyDescent="0.2">
      <c r="B676" s="39" t="s">
        <v>42</v>
      </c>
      <c r="D676" s="42">
        <f>_xll.qlCalendarAdvance(Calendar,$D675,B676,"f",FALSE)</f>
        <v>44096</v>
      </c>
      <c r="E676" s="180">
        <f>_xll.qlInterestRateIndexValueDate(IndexON,D676)</f>
        <v>44096</v>
      </c>
      <c r="F676" s="196">
        <f>IFERROR(_xll.qlIndexFixing(IndexON,D676,TRUE,_xll.ohTrigger(RecalcTrigger,TriggerON)),NA())</f>
        <v>7.2914243881072593E-3</v>
      </c>
      <c r="H676" s="42">
        <f>_xll.qlCalendarAdvance(Calendar,$H675,B676,"f",FALSE)</f>
        <v>44096</v>
      </c>
      <c r="I676" s="180">
        <f>_xll.qlInterestRateIndexValueDate(Index1M,$H676)</f>
        <v>44098</v>
      </c>
      <c r="J676" s="185">
        <f>IFERROR(_xll.qlIndexFixing(Index1M,$H676,TRUE,_xll.ohTrigger(RecalcTrigger,Trigger1M)),NA())</f>
        <v>8.0516855077661376E-3</v>
      </c>
      <c r="K676" s="44">
        <f>IFERROR(_xll.qlIndexFixing(Index3M,H676,TRUE,_xll.ohTrigger(RecalcTrigger,Trigger3M)),NA())</f>
        <v>9.4692440760590427E-3</v>
      </c>
      <c r="L676" s="44">
        <f>IFERROR(_xll.qlIndexFixing(Index6M,$H676,TRUE,_xll.ohTrigger(RecalcTrigger,Trigger6M)),NA())</f>
        <v>1.1030830161487253E-2</v>
      </c>
      <c r="M676" s="186">
        <f>IFERROR(_xll.qlIndexFixing(Index1Y,$H676,TRUE,_xll.ohTrigger(RecalcTrigger,Trigger1Y)),NA())</f>
        <v>1.3220996683641911E-2</v>
      </c>
      <c r="N676" s="185">
        <f>IFERROR(_xll.qlIndexFixing(ONIndex1M,I676,TRUE,_xll.ohTrigger(RecalcTrigger,Trigger1M)),NA())</f>
        <v>7.9395536833803959E-3</v>
      </c>
      <c r="O676" s="44">
        <f>IFERROR(_xll.qlIndexFixing(ONIndex3M,I676,TRUE,_xll.ohTrigger(RecalcTrigger,Trigger3M)),NA())</f>
        <v>9.0588865007745767E-3</v>
      </c>
      <c r="P676" s="44">
        <f>IFERROR(_xll.qlIndexFixing(ONIndex6M,I676,TRUE,_xll.ohTrigger(RecalcTrigger,Trigger6M)),NA())</f>
        <v>1.024507032114208E-2</v>
      </c>
      <c r="Q676" s="186">
        <f>IFERROR(_xll.qlIndexFixing(ONIndex1Y,I676,TRUE,_xll.ohTrigger(RecalcTrigger,Trigger1Y)),NA())</f>
        <v>1.1641912330242477E-2</v>
      </c>
    </row>
    <row r="677" spans="2:17" x14ac:dyDescent="0.2">
      <c r="B677" s="39" t="s">
        <v>42</v>
      </c>
      <c r="D677" s="42">
        <f>_xll.qlCalendarAdvance(Calendar,$D676,B677,"f",FALSE)</f>
        <v>44103</v>
      </c>
      <c r="E677" s="180">
        <f>_xll.qlInterestRateIndexValueDate(IndexON,D677)</f>
        <v>44103</v>
      </c>
      <c r="F677" s="196">
        <f>IFERROR(_xll.qlIndexFixing(IndexON,D677,TRUE,_xll.ohTrigger(RecalcTrigger,TriggerON)),NA())</f>
        <v>7.3679047607022596E-3</v>
      </c>
      <c r="H677" s="42">
        <f>_xll.qlCalendarAdvance(Calendar,$H676,B677,"f",FALSE)</f>
        <v>44103</v>
      </c>
      <c r="I677" s="180">
        <f>_xll.qlInterestRateIndexValueDate(Index1M,$H677)</f>
        <v>44105</v>
      </c>
      <c r="J677" s="185">
        <f>IFERROR(_xll.qlIndexFixing(Index1M,$H677,TRUE,_xll.ohTrigger(RecalcTrigger,Trigger1M)),NA())</f>
        <v>8.1182142942884394E-3</v>
      </c>
      <c r="K677" s="44">
        <f>IFERROR(_xll.qlIndexFixing(Index3M,H677,TRUE,_xll.ohTrigger(RecalcTrigger,Trigger3M)),NA())</f>
        <v>9.5569899857338957E-3</v>
      </c>
      <c r="L677" s="44">
        <f>IFERROR(_xll.qlIndexFixing(Index6M,$H677,TRUE,_xll.ohTrigger(RecalcTrigger,Trigger6M)),NA())</f>
        <v>1.1096298751472364E-2</v>
      </c>
      <c r="M677" s="186">
        <f>IFERROR(_xll.qlIndexFixing(Index1Y,$H677,TRUE,_xll.ohTrigger(RecalcTrigger,Trigger1Y)),NA())</f>
        <v>1.3278833747447772E-2</v>
      </c>
      <c r="N677" s="185">
        <f>IFERROR(_xll.qlIndexFixing(ONIndex1M,I677,TRUE,_xll.ohTrigger(RecalcTrigger,Trigger1M)),NA())</f>
        <v>8.0061846606760412E-3</v>
      </c>
      <c r="O677" s="44">
        <f>IFERROR(_xll.qlIndexFixing(ONIndex3M,I677,TRUE,_xll.ohTrigger(RecalcTrigger,Trigger3M)),NA())</f>
        <v>9.1275586389905072E-3</v>
      </c>
      <c r="P677" s="44">
        <f>IFERROR(_xll.qlIndexFixing(ONIndex6M,I677,TRUE,_xll.ohTrigger(RecalcTrigger,Trigger6M)),NA())</f>
        <v>1.0308043338982387E-2</v>
      </c>
      <c r="Q677" s="186">
        <f>IFERROR(_xll.qlIndexFixing(ONIndex1Y,I677,TRUE,_xll.ohTrigger(RecalcTrigger,Trigger1Y)),NA())</f>
        <v>1.1702879433128643E-2</v>
      </c>
    </row>
    <row r="678" spans="2:17" x14ac:dyDescent="0.2">
      <c r="B678" s="39" t="s">
        <v>42</v>
      </c>
      <c r="D678" s="42">
        <f>_xll.qlCalendarAdvance(Calendar,$D677,B678,"f",FALSE)</f>
        <v>44110</v>
      </c>
      <c r="E678" s="180">
        <f>_xll.qlInterestRateIndexValueDate(IndexON,D678)</f>
        <v>44110</v>
      </c>
      <c r="F678" s="196">
        <f>IFERROR(_xll.qlIndexFixing(IndexON,D678,TRUE,_xll.ohTrigger(RecalcTrigger,TriggerON)),NA())</f>
        <v>7.4442218670167648E-3</v>
      </c>
      <c r="H678" s="42">
        <f>_xll.qlCalendarAdvance(Calendar,$H677,B678,"f",FALSE)</f>
        <v>44110</v>
      </c>
      <c r="I678" s="180">
        <f>_xll.qlInterestRateIndexValueDate(Index1M,$H678)</f>
        <v>44112</v>
      </c>
      <c r="J678" s="185">
        <f>IFERROR(_xll.qlIndexFixing(Index1M,$H678,TRUE,_xll.ohTrigger(RecalcTrigger,Trigger1M)),NA())</f>
        <v>8.1846495519585782E-3</v>
      </c>
      <c r="K678" s="44">
        <f>IFERROR(_xll.qlIndexFixing(Index3M,H678,TRUE,_xll.ohTrigger(RecalcTrigger,Trigger3M)),NA())</f>
        <v>9.6099330165974016E-3</v>
      </c>
      <c r="L678" s="44">
        <f>IFERROR(_xll.qlIndexFixing(Index6M,$H678,TRUE,_xll.ohTrigger(RecalcTrigger,Trigger6M)),NA())</f>
        <v>1.1157106328954655E-2</v>
      </c>
      <c r="M678" s="186">
        <f>IFERROR(_xll.qlIndexFixing(Index1Y,$H678,TRUE,_xll.ohTrigger(RecalcTrigger,Trigger1Y)),NA())</f>
        <v>1.3336494383189144E-2</v>
      </c>
      <c r="N678" s="185">
        <f>IFERROR(_xll.qlIndexFixing(ONIndex1M,I678,TRUE,_xll.ohTrigger(RecalcTrigger,Trigger1M)),NA())</f>
        <v>8.0727289868853802E-3</v>
      </c>
      <c r="O678" s="44">
        <f>IFERROR(_xll.qlIndexFixing(ONIndex3M,I678,TRUE,_xll.ohTrigger(RecalcTrigger,Trigger3M)),NA())</f>
        <v>9.1961001146856347E-3</v>
      </c>
      <c r="P678" s="44">
        <f>IFERROR(_xll.qlIndexFixing(ONIndex6M,I678,TRUE,_xll.ohTrigger(RecalcTrigger,Trigger6M)),NA())</f>
        <v>1.0370828913641716E-2</v>
      </c>
      <c r="Q678" s="186">
        <f>IFERROR(_xll.qlIndexFixing(ONIndex1Y,I678,TRUE,_xll.ohTrigger(RecalcTrigger,Trigger1Y)),NA())</f>
        <v>1.1763747862705287E-2</v>
      </c>
    </row>
    <row r="679" spans="2:17" x14ac:dyDescent="0.2">
      <c r="B679" s="39" t="s">
        <v>42</v>
      </c>
      <c r="D679" s="42">
        <f>_xll.qlCalendarAdvance(Calendar,$D678,B679,"f",FALSE)</f>
        <v>44117</v>
      </c>
      <c r="E679" s="180">
        <f>_xll.qlInterestRateIndexValueDate(IndexON,D679)</f>
        <v>44117</v>
      </c>
      <c r="F679" s="196">
        <f>IFERROR(_xll.qlIndexFixing(IndexON,D679,TRUE,_xll.ohTrigger(RecalcTrigger,TriggerON)),NA())</f>
        <v>7.5203480052099536E-3</v>
      </c>
      <c r="H679" s="42">
        <f>_xll.qlCalendarAdvance(Calendar,$H678,B679,"f",FALSE)</f>
        <v>44117</v>
      </c>
      <c r="I679" s="180">
        <f>_xll.qlInterestRateIndexValueDate(Index1M,$H679)</f>
        <v>44119</v>
      </c>
      <c r="J679" s="185">
        <f>IFERROR(_xll.qlIndexFixing(Index1M,$H679,TRUE,_xll.ohTrigger(RecalcTrigger,Trigger1M)),NA())</f>
        <v>8.2509868980298884E-3</v>
      </c>
      <c r="K679" s="44">
        <f>IFERROR(_xll.qlIndexFixing(Index3M,H679,TRUE,_xll.ohTrigger(RecalcTrigger,Trigger3M)),NA())</f>
        <v>9.6775507827367279E-3</v>
      </c>
      <c r="L679" s="44">
        <f>IFERROR(_xll.qlIndexFixing(Index6M,$H679,TRUE,_xll.ohTrigger(RecalcTrigger,Trigger6M)),NA())</f>
        <v>1.1217727253329911E-2</v>
      </c>
      <c r="M679" s="186">
        <f>IFERROR(_xll.qlIndexFixing(Index1Y,$H679,TRUE,_xll.ohTrigger(RecalcTrigger,Trigger1Y)),NA())</f>
        <v>1.339397982001673E-2</v>
      </c>
      <c r="N679" s="185">
        <f>IFERROR(_xll.qlIndexFixing(ONIndex1M,I679,TRUE,_xll.ohTrigger(RecalcTrigger,Trigger1M)),NA())</f>
        <v>8.1391822839904648E-3</v>
      </c>
      <c r="O679" s="44">
        <f>IFERROR(_xll.qlIndexFixing(ONIndex3M,I679,TRUE,_xll.ohTrigger(RecalcTrigger,Trigger3M)),NA())</f>
        <v>9.2645056534390591E-3</v>
      </c>
      <c r="P679" s="44">
        <f>IFERROR(_xll.qlIndexFixing(ONIndex6M,I679,TRUE,_xll.ohTrigger(RecalcTrigger,Trigger6M)),NA())</f>
        <v>1.0433427044800325E-2</v>
      </c>
      <c r="Q679" s="186">
        <f>IFERROR(_xll.qlIndexFixing(ONIndex1Y,I679,TRUE,_xll.ohTrigger(RecalcTrigger,Trigger1Y)),NA())</f>
        <v>1.182451434846854E-2</v>
      </c>
    </row>
    <row r="680" spans="2:17" x14ac:dyDescent="0.2">
      <c r="B680" s="39" t="s">
        <v>42</v>
      </c>
      <c r="D680" s="42">
        <f>_xll.qlCalendarAdvance(Calendar,$D679,B680,"f",FALSE)</f>
        <v>44124</v>
      </c>
      <c r="E680" s="180">
        <f>_xll.qlInterestRateIndexValueDate(IndexON,D680)</f>
        <v>44124</v>
      </c>
      <c r="F680" s="196">
        <f>IFERROR(_xll.qlIndexFixing(IndexON,D680,TRUE,_xll.ohTrigger(RecalcTrigger,TriggerON)),NA())</f>
        <v>7.5962754828751144E-3</v>
      </c>
      <c r="H680" s="42">
        <f>_xll.qlCalendarAdvance(Calendar,$H679,B680,"f",FALSE)</f>
        <v>44124</v>
      </c>
      <c r="I680" s="180">
        <f>_xll.qlInterestRateIndexValueDate(Index1M,$H680)</f>
        <v>44126</v>
      </c>
      <c r="J680" s="185">
        <f>IFERROR(_xll.qlIndexFixing(Index1M,$H680,TRUE,_xll.ohTrigger(RecalcTrigger,Trigger1M)),NA())</f>
        <v>8.3172219496607802E-3</v>
      </c>
      <c r="K680" s="44">
        <f>IFERROR(_xll.qlIndexFixing(Index3M,H680,TRUE,_xll.ohTrigger(RecalcTrigger,Trigger3M)),NA())</f>
        <v>9.7449967939874805E-3</v>
      </c>
      <c r="L680" s="44">
        <f>IFERROR(_xll.qlIndexFixing(Index6M,$H680,TRUE,_xll.ohTrigger(RecalcTrigger,Trigger6M)),NA())</f>
        <v>1.1278161507418904E-2</v>
      </c>
      <c r="M680" s="186">
        <f>IFERROR(_xll.qlIndexFixing(Index1Y,$H680,TRUE,_xll.ohTrigger(RecalcTrigger,Trigger1Y)),NA())</f>
        <v>1.3451291344802946E-2</v>
      </c>
      <c r="N680" s="185">
        <f>IFERROR(_xll.qlIndexFixing(ONIndex1M,I680,TRUE,_xll.ohTrigger(RecalcTrigger,Trigger1M)),NA())</f>
        <v>8.2055401738934108E-3</v>
      </c>
      <c r="O680" s="44">
        <f>IFERROR(_xll.qlIndexFixing(ONIndex3M,I680,TRUE,_xll.ohTrigger(RecalcTrigger,Trigger3M)),NA())</f>
        <v>9.3327699806700082E-3</v>
      </c>
      <c r="P680" s="44">
        <f>IFERROR(_xll.qlIndexFixing(ONIndex6M,I680,TRUE,_xll.ohTrigger(RecalcTrigger,Trigger6M)),NA())</f>
        <v>1.0495837732378277E-2</v>
      </c>
      <c r="Q680" s="186">
        <f>IFERROR(_xll.qlIndexFixing(ONIndex1Y,I680,TRUE,_xll.ohTrigger(RecalcTrigger,Trigger1Y)),NA())</f>
        <v>1.1885175620074406E-2</v>
      </c>
    </row>
    <row r="681" spans="2:17" x14ac:dyDescent="0.2">
      <c r="B681" s="39" t="s">
        <v>42</v>
      </c>
      <c r="D681" s="42">
        <f>_xll.qlCalendarAdvance(Calendar,$D680,B681,"f",FALSE)</f>
        <v>44131</v>
      </c>
      <c r="E681" s="180">
        <f>_xll.qlInterestRateIndexValueDate(IndexON,D681)</f>
        <v>44131</v>
      </c>
      <c r="F681" s="196">
        <f>IFERROR(_xll.qlIndexFixing(IndexON,D681,TRUE,_xll.ohTrigger(RecalcTrigger,TriggerON)),NA())</f>
        <v>7.6719966073657275E-3</v>
      </c>
      <c r="H681" s="42">
        <f>_xll.qlCalendarAdvance(Calendar,$H680,B681,"f",FALSE)</f>
        <v>44131</v>
      </c>
      <c r="I681" s="180">
        <f>_xll.qlInterestRateIndexValueDate(Index1M,$H681)</f>
        <v>44133</v>
      </c>
      <c r="J681" s="185">
        <f>IFERROR(_xll.qlIndexFixing(Index1M,$H681,TRUE,_xll.ohTrigger(RecalcTrigger,Trigger1M)),NA())</f>
        <v>8.383350323899752E-3</v>
      </c>
      <c r="K681" s="44">
        <f>IFERROR(_xll.qlIndexFixing(Index3M,H681,TRUE,_xll.ohTrigger(RecalcTrigger,Trigger3M)),NA())</f>
        <v>9.8122657537838675E-3</v>
      </c>
      <c r="L681" s="44">
        <f>IFERROR(_xll.qlIndexFixing(Index6M,$H681,TRUE,_xll.ohTrigger(RecalcTrigger,Trigger6M)),NA())</f>
        <v>1.1338409074097312E-2</v>
      </c>
      <c r="M681" s="186">
        <f>IFERROR(_xll.qlIndexFixing(Index1Y,$H681,TRUE,_xll.ohTrigger(RecalcTrigger,Trigger1Y)),NA())</f>
        <v>1.3508430302159006E-2</v>
      </c>
      <c r="N681" s="185">
        <f>IFERROR(_xll.qlIndexFixing(ONIndex1M,I681,TRUE,_xll.ohTrigger(RecalcTrigger,Trigger1M)),NA())</f>
        <v>8.2717982786562061E-3</v>
      </c>
      <c r="O681" s="44">
        <f>IFERROR(_xll.qlIndexFixing(ONIndex3M,I681,TRUE,_xll.ohTrigger(RecalcTrigger,Trigger3M)),NA())</f>
        <v>9.4008878213980296E-3</v>
      </c>
      <c r="P681" s="44">
        <f>IFERROR(_xll.qlIndexFixing(ONIndex6M,I681,TRUE,_xll.ohTrigger(RecalcTrigger,Trigger6M)),NA())</f>
        <v>1.0558060976375572E-2</v>
      </c>
      <c r="Q681" s="186">
        <f>IFERROR(_xll.qlIndexFixing(ONIndex1Y,I681,TRUE,_xll.ohTrigger(RecalcTrigger,Trigger1Y)),NA())</f>
        <v>1.1945728407098954E-2</v>
      </c>
    </row>
    <row r="682" spans="2:17" x14ac:dyDescent="0.2">
      <c r="B682" s="39" t="s">
        <v>42</v>
      </c>
      <c r="D682" s="42">
        <f>_xll.qlCalendarAdvance(Calendar,$D681,B682,"f",FALSE)</f>
        <v>44138</v>
      </c>
      <c r="E682" s="180">
        <f>_xll.qlInterestRateIndexValueDate(IndexON,D682)</f>
        <v>44138</v>
      </c>
      <c r="F682" s="196">
        <f>IFERROR(_xll.qlIndexFixing(IndexON,D682,TRUE,_xll.ohTrigger(RecalcTrigger,TriggerON)),NA())</f>
        <v>7.7475036864349534E-3</v>
      </c>
      <c r="H682" s="42">
        <f>_xll.qlCalendarAdvance(Calendar,$H681,B682,"f",FALSE)</f>
        <v>44138</v>
      </c>
      <c r="I682" s="180">
        <f>_xll.qlInterestRateIndexValueDate(Index1M,$H682)</f>
        <v>44140</v>
      </c>
      <c r="J682" s="185">
        <f>IFERROR(_xll.qlIndexFixing(Index1M,$H682,TRUE,_xll.ohTrigger(RecalcTrigger,Trigger1M)),NA())</f>
        <v>8.4493676377003779E-3</v>
      </c>
      <c r="K682" s="44">
        <f>IFERROR(_xll.qlIndexFixing(Index3M,H682,TRUE,_xll.ohTrigger(RecalcTrigger,Trigger3M)),NA())</f>
        <v>9.8793523652186271E-3</v>
      </c>
      <c r="L682" s="44">
        <f>IFERROR(_xll.qlIndexFixing(Index6M,$H682,TRUE,_xll.ohTrigger(RecalcTrigger,Trigger6M)),NA())</f>
        <v>1.1394064289968271E-2</v>
      </c>
      <c r="M682" s="186">
        <f>IFERROR(_xll.qlIndexFixing(Index1Y,$H682,TRUE,_xll.ohTrigger(RecalcTrigger,Trigger1Y)),NA())</f>
        <v>1.3565398094446757E-2</v>
      </c>
      <c r="N682" s="185">
        <f>IFERROR(_xll.qlIndexFixing(ONIndex1M,I682,TRUE,_xll.ohTrigger(RecalcTrigger,Trigger1M)),NA())</f>
        <v>8.3379522201809664E-3</v>
      </c>
      <c r="O682" s="44">
        <f>IFERROR(_xll.qlIndexFixing(ONIndex3M,I682,TRUE,_xll.ohTrigger(RecalcTrigger,Trigger3M)),NA())</f>
        <v>9.4688539012022233E-3</v>
      </c>
      <c r="P682" s="44">
        <f>IFERROR(_xll.qlIndexFixing(ONIndex6M,I682,TRUE,_xll.ohTrigger(RecalcTrigger,Trigger6M)),NA())</f>
        <v>1.0620096776712273E-2</v>
      </c>
      <c r="Q682" s="186">
        <f>IFERROR(_xll.qlIndexFixing(ONIndex1Y,I682,TRUE,_xll.ohTrigger(RecalcTrigger,Trigger1Y)),NA())</f>
        <v>1.2006169439278125E-2</v>
      </c>
    </row>
    <row r="683" spans="2:17" x14ac:dyDescent="0.2">
      <c r="B683" s="39" t="s">
        <v>42</v>
      </c>
      <c r="D683" s="42">
        <f>_xll.qlCalendarAdvance(Calendar,$D682,B683,"f",FALSE)</f>
        <v>44145</v>
      </c>
      <c r="E683" s="180">
        <f>_xll.qlInterestRateIndexValueDate(IndexON,D683)</f>
        <v>44145</v>
      </c>
      <c r="F683" s="196">
        <f>IFERROR(_xll.qlIndexFixing(IndexON,D683,TRUE,_xll.ohTrigger(RecalcTrigger,TriggerON)),NA())</f>
        <v>7.8227890275162082E-3</v>
      </c>
      <c r="H683" s="42">
        <f>_xll.qlCalendarAdvance(Calendar,$H682,B683,"f",FALSE)</f>
        <v>44145</v>
      </c>
      <c r="I683" s="180">
        <f>_xll.qlInterestRateIndexValueDate(Index1M,$H683)</f>
        <v>44147</v>
      </c>
      <c r="J683" s="185">
        <f>IFERROR(_xll.qlIndexFixing(Index1M,$H683,TRUE,_xll.ohTrigger(RecalcTrigger,Trigger1M)),NA())</f>
        <v>8.5152695079188101E-3</v>
      </c>
      <c r="K683" s="44">
        <f>IFERROR(_xll.qlIndexFixing(Index3M,H683,TRUE,_xll.ohTrigger(RecalcTrigger,Trigger3M)),NA())</f>
        <v>9.9462513310517205E-3</v>
      </c>
      <c r="L683" s="44">
        <f>IFERROR(_xll.qlIndexFixing(Index6M,$H683,TRUE,_xll.ohTrigger(RecalcTrigger,Trigger6M)),NA())</f>
        <v>1.145394987525984E-2</v>
      </c>
      <c r="M683" s="186">
        <f>IFERROR(_xll.qlIndexFixing(Index1Y,$H683,TRUE,_xll.ohTrigger(RecalcTrigger,Trigger1Y)),NA())</f>
        <v>1.3622196181793996E-2</v>
      </c>
      <c r="N683" s="185">
        <f>IFERROR(_xll.qlIndexFixing(ONIndex1M,I683,TRUE,_xll.ohTrigger(RecalcTrigger,Trigger1M)),NA())</f>
        <v>8.4039976204497435E-3</v>
      </c>
      <c r="O683" s="44">
        <f>IFERROR(_xll.qlIndexFixing(ONIndex3M,I683,TRUE,_xll.ohTrigger(RecalcTrigger,Trigger3M)),NA())</f>
        <v>9.5366629453419449E-3</v>
      </c>
      <c r="P683" s="44">
        <f>IFERROR(_xll.qlIndexFixing(ONIndex6M,I683,TRUE,_xll.ohTrigger(RecalcTrigger,Trigger6M)),NA())</f>
        <v>1.0681945133148574E-2</v>
      </c>
      <c r="Q683" s="186">
        <f>IFERROR(_xll.qlIndexFixing(ONIndex1Y,I683,TRUE,_xll.ohTrigger(RecalcTrigger,Trigger1Y)),NA())</f>
        <v>1.2066495446028114E-2</v>
      </c>
    </row>
    <row r="684" spans="2:17" x14ac:dyDescent="0.2">
      <c r="B684" s="39" t="s">
        <v>42</v>
      </c>
      <c r="D684" s="42">
        <f>_xll.qlCalendarAdvance(Calendar,$D683,B684,"f",FALSE)</f>
        <v>44152</v>
      </c>
      <c r="E684" s="180">
        <f>_xll.qlInterestRateIndexValueDate(IndexON,D684)</f>
        <v>44152</v>
      </c>
      <c r="F684" s="196">
        <f>IFERROR(_xll.qlIndexFixing(IndexON,D684,TRUE,_xll.ohTrigger(RecalcTrigger,TriggerON)),NA())</f>
        <v>7.8978449381228444E-3</v>
      </c>
      <c r="H684" s="42">
        <f>_xll.qlCalendarAdvance(Calendar,$H683,B684,"f",FALSE)</f>
        <v>44152</v>
      </c>
      <c r="I684" s="180">
        <f>_xll.qlInterestRateIndexValueDate(Index1M,$H684)</f>
        <v>44154</v>
      </c>
      <c r="J684" s="185">
        <f>IFERROR(_xll.qlIndexFixing(Index1M,$H684,TRUE,_xll.ohTrigger(RecalcTrigger,Trigger1M)),NA())</f>
        <v>8.5810515513112806E-3</v>
      </c>
      <c r="K684" s="44">
        <f>IFERROR(_xll.qlIndexFixing(Index3M,H684,TRUE,_xll.ohTrigger(RecalcTrigger,Trigger3M)),NA())</f>
        <v>1.0012957353705989E-2</v>
      </c>
      <c r="L684" s="44">
        <f>IFERROR(_xll.qlIndexFixing(Index6M,$H684,TRUE,_xll.ohTrigger(RecalcTrigger,Trigger6M)),NA())</f>
        <v>1.1513648719334003E-2</v>
      </c>
      <c r="M684" s="186">
        <f>IFERROR(_xll.qlIndexFixing(Index1Y,$H684,TRUE,_xll.ohTrigger(RecalcTrigger,Trigger1Y)),NA())</f>
        <v>1.3678826082107402E-2</v>
      </c>
      <c r="N684" s="185">
        <f>IFERROR(_xll.qlIndexFixing(ONIndex1M,I684,TRUE,_xll.ohTrigger(RecalcTrigger,Trigger1M)),NA())</f>
        <v>8.4699301014445894E-3</v>
      </c>
      <c r="O684" s="44">
        <f>IFERROR(_xll.qlIndexFixing(ONIndex3M,I684,TRUE,_xll.ohTrigger(RecalcTrigger,Trigger3M)),NA())</f>
        <v>9.6043096792364224E-3</v>
      </c>
      <c r="P684" s="44">
        <f>IFERROR(_xll.qlIndexFixing(ONIndex6M,I684,TRUE,_xll.ohTrigger(RecalcTrigger,Trigger6M)),NA())</f>
        <v>1.0743606045764409E-2</v>
      </c>
      <c r="Q684" s="186">
        <f>IFERROR(_xll.qlIndexFixing(ONIndex1Y,I684,TRUE,_xll.ohTrigger(RecalcTrigger,Trigger1Y)),NA())</f>
        <v>1.2126703157084862E-2</v>
      </c>
    </row>
    <row r="685" spans="2:17" x14ac:dyDescent="0.2">
      <c r="B685" s="39" t="s">
        <v>42</v>
      </c>
      <c r="D685" s="42">
        <f>_xll.qlCalendarAdvance(Calendar,$D684,B685,"f",FALSE)</f>
        <v>44159</v>
      </c>
      <c r="E685" s="180">
        <f>_xll.qlInterestRateIndexValueDate(IndexON,D685)</f>
        <v>44159</v>
      </c>
      <c r="F685" s="196">
        <f>IFERROR(_xll.qlIndexFixing(IndexON,D685,TRUE,_xll.ohTrigger(RecalcTrigger,TriggerON)),NA())</f>
        <v>7.9726637257682142E-3</v>
      </c>
      <c r="H685" s="42">
        <f>_xll.qlCalendarAdvance(Calendar,$H684,B685,"f",FALSE)</f>
        <v>44159</v>
      </c>
      <c r="I685" s="180">
        <f>_xll.qlInterestRateIndexValueDate(Index1M,$H685)</f>
        <v>44161</v>
      </c>
      <c r="J685" s="185">
        <f>IFERROR(_xll.qlIndexFixing(Index1M,$H685,TRUE,_xll.ohTrigger(RecalcTrigger,Trigger1M)),NA())</f>
        <v>8.6467093845291054E-3</v>
      </c>
      <c r="K685" s="44">
        <f>IFERROR(_xll.qlIndexFixing(Index3M,H685,TRUE,_xll.ohTrigger(RecalcTrigger,Trigger3M)),NA())</f>
        <v>1.0079465135274971E-2</v>
      </c>
      <c r="L685" s="44">
        <f>IFERROR(_xll.qlIndexFixing(Index6M,$H685,TRUE,_xll.ohTrigger(RecalcTrigger,Trigger6M)),NA())</f>
        <v>1.1573160805364441E-2</v>
      </c>
      <c r="M685" s="186">
        <f>IFERROR(_xll.qlIndexFixing(Index1Y,$H685,TRUE,_xll.ohTrigger(RecalcTrigger,Trigger1Y)),NA())</f>
        <v>1.3735289371086543E-2</v>
      </c>
      <c r="N685" s="185">
        <f>IFERROR(_xll.qlIndexFixing(ONIndex1M,I685,TRUE,_xll.ohTrigger(RecalcTrigger,Trigger1M)),NA())</f>
        <v>8.5357452851475557E-3</v>
      </c>
      <c r="O685" s="44">
        <f>IFERROR(_xll.qlIndexFixing(ONIndex3M,I685,TRUE,_xll.ohTrigger(RecalcTrigger,Trigger3M)),NA())</f>
        <v>9.6717888280650754E-3</v>
      </c>
      <c r="P685" s="44">
        <f>IFERROR(_xll.qlIndexFixing(ONIndex6M,I685,TRUE,_xll.ohTrigger(RecalcTrigger,Trigger6M)),NA())</f>
        <v>1.0805079514399907E-2</v>
      </c>
      <c r="Q685" s="186">
        <f>IFERROR(_xll.qlIndexFixing(ONIndex1Y,I685,TRUE,_xll.ohTrigger(RecalcTrigger,Trigger1Y)),NA())</f>
        <v>1.2186789301944501E-2</v>
      </c>
    </row>
    <row r="686" spans="2:17" x14ac:dyDescent="0.2">
      <c r="B686" s="39" t="s">
        <v>42</v>
      </c>
      <c r="D686" s="42">
        <f>_xll.qlCalendarAdvance(Calendar,$D685,B686,"f",FALSE)</f>
        <v>44166</v>
      </c>
      <c r="E686" s="180">
        <f>_xll.qlInterestRateIndexValueDate(IndexON,D686)</f>
        <v>44166</v>
      </c>
      <c r="F686" s="196">
        <f>IFERROR(_xll.qlIndexFixing(IndexON,D686,TRUE,_xll.ohTrigger(RecalcTrigger,TriggerON)),NA())</f>
        <v>8.0472376979656701E-3</v>
      </c>
      <c r="H686" s="42">
        <f>_xll.qlCalendarAdvance(Calendar,$H685,B686,"f",FALSE)</f>
        <v>44166</v>
      </c>
      <c r="I686" s="180">
        <f>_xll.qlInterestRateIndexValueDate(Index1M,$H686)</f>
        <v>44168</v>
      </c>
      <c r="J686" s="185">
        <f>IFERROR(_xll.qlIndexFixing(Index1M,$H686,TRUE,_xll.ohTrigger(RecalcTrigger,Trigger1M)),NA())</f>
        <v>8.7122386241311744E-3</v>
      </c>
      <c r="K686" s="44">
        <f>IFERROR(_xll.qlIndexFixing(Index3M,H686,TRUE,_xll.ohTrigger(RecalcTrigger,Trigger3M)),NA())</f>
        <v>1.0136089603045129E-2</v>
      </c>
      <c r="L686" s="44">
        <f>IFERROR(_xll.qlIndexFixing(Index6M,$H686,TRUE,_xll.ohTrigger(RecalcTrigger,Trigger6M)),NA())</f>
        <v>1.1636846000607099E-2</v>
      </c>
      <c r="M686" s="186">
        <f>IFERROR(_xll.qlIndexFixing(Index1Y,$H686,TRUE,_xll.ohTrigger(RecalcTrigger,Trigger1Y)),NA())</f>
        <v>1.3791587682237464E-2</v>
      </c>
      <c r="N686" s="185">
        <f>IFERROR(_xll.qlIndexFixing(ONIndex1M,I686,TRUE,_xll.ohTrigger(RecalcTrigger,Trigger1M)),NA())</f>
        <v>8.6014387934607583E-3</v>
      </c>
      <c r="O686" s="44">
        <f>IFERROR(_xll.qlIndexFixing(ONIndex3M,I686,TRUE,_xll.ohTrigger(RecalcTrigger,Trigger3M)),NA())</f>
        <v>9.7390951172471318E-3</v>
      </c>
      <c r="P686" s="44">
        <f>IFERROR(_xll.qlIndexFixing(ONIndex6M,I686,TRUE,_xll.ohTrigger(RecalcTrigger,Trigger6M)),NA())</f>
        <v>1.0866365538815259E-2</v>
      </c>
      <c r="Q686" s="186">
        <f>IFERROR(_xll.qlIndexFixing(ONIndex1Y,I686,TRUE,_xll.ohTrigger(RecalcTrigger,Trigger1Y)),NA())</f>
        <v>1.2246750610183099E-2</v>
      </c>
    </row>
    <row r="687" spans="2:17" x14ac:dyDescent="0.2">
      <c r="B687" s="39" t="s">
        <v>42</v>
      </c>
      <c r="D687" s="42">
        <f>_xll.qlCalendarAdvance(Calendar,$D686,B687,"f",FALSE)</f>
        <v>44173</v>
      </c>
      <c r="E687" s="180">
        <f>_xll.qlInterestRateIndexValueDate(IndexON,D687)</f>
        <v>44173</v>
      </c>
      <c r="F687" s="196">
        <f>IFERROR(_xll.qlIndexFixing(IndexON,D687,TRUE,_xll.ohTrigger(RecalcTrigger,TriggerON)),NA())</f>
        <v>8.1215591622285643E-3</v>
      </c>
      <c r="H687" s="42">
        <f>_xll.qlCalendarAdvance(Calendar,$H686,B687,"f",FALSE)</f>
        <v>44173</v>
      </c>
      <c r="I687" s="180">
        <f>_xll.qlInterestRateIndexValueDate(Index1M,$H687)</f>
        <v>44175</v>
      </c>
      <c r="J687" s="185">
        <f>IFERROR(_xll.qlIndexFixing(Index1M,$H687,TRUE,_xll.ohTrigger(RecalcTrigger,Trigger1M)),NA())</f>
        <v>8.7776348865814535E-3</v>
      </c>
      <c r="K687" s="44">
        <f>IFERROR(_xll.qlIndexFixing(Index3M,H687,TRUE,_xll.ohTrigger(RecalcTrigger,Trigger3M)),NA())</f>
        <v>1.0202213072687094E-2</v>
      </c>
      <c r="L687" s="44">
        <f>IFERROR(_xll.qlIndexFixing(Index6M,$H687,TRUE,_xll.ohTrigger(RecalcTrigger,Trigger6M)),NA())</f>
        <v>1.1695973086125784E-2</v>
      </c>
      <c r="M687" s="186">
        <f>IFERROR(_xll.qlIndexFixing(Index1Y,$H687,TRUE,_xll.ohTrigger(RecalcTrigger,Trigger1Y)),NA())</f>
        <v>1.3847722706886697E-2</v>
      </c>
      <c r="N687" s="185">
        <f>IFERROR(_xll.qlIndexFixing(ONIndex1M,I687,TRUE,_xll.ohTrigger(RecalcTrigger,Trigger1M)),NA())</f>
        <v>8.6670062483662491E-3</v>
      </c>
      <c r="O687" s="44">
        <f>IFERROR(_xll.qlIndexFixing(ONIndex3M,I687,TRUE,_xll.ohTrigger(RecalcTrigger,Trigger3M)),NA())</f>
        <v>9.8062232720419473E-3</v>
      </c>
      <c r="P687" s="44">
        <f>IFERROR(_xll.qlIndexFixing(ONIndex6M,I687,TRUE,_xll.ohTrigger(RecalcTrigger,Trigger6M)),NA())</f>
        <v>1.0927464119090402E-2</v>
      </c>
      <c r="Q687" s="186">
        <f>IFERROR(_xll.qlIndexFixing(ONIndex1Y,I687,TRUE,_xll.ohTrigger(RecalcTrigger,Trigger1Y)),NA())</f>
        <v>1.2306583811456662E-2</v>
      </c>
    </row>
    <row r="688" spans="2:17" x14ac:dyDescent="0.2">
      <c r="B688" s="39" t="s">
        <v>42</v>
      </c>
      <c r="D688" s="42">
        <f>_xll.qlCalendarAdvance(Calendar,$D687,B688,"f",FALSE)</f>
        <v>44180</v>
      </c>
      <c r="E688" s="180">
        <f>_xll.qlInterestRateIndexValueDate(IndexON,D688)</f>
        <v>44180</v>
      </c>
      <c r="F688" s="196">
        <f>IFERROR(_xll.qlIndexFixing(IndexON,D688,TRUE,_xll.ohTrigger(RecalcTrigger,TriggerON)),NA())</f>
        <v>8.1956204260702492E-3</v>
      </c>
      <c r="H688" s="42">
        <f>_xll.qlCalendarAdvance(Calendar,$H687,B688,"f",FALSE)</f>
        <v>44180</v>
      </c>
      <c r="I688" s="180">
        <f>_xll.qlInterestRateIndexValueDate(Index1M,$H688)</f>
        <v>44182</v>
      </c>
      <c r="J688" s="185">
        <f>IFERROR(_xll.qlIndexFixing(Index1M,$H688,TRUE,_xll.ohTrigger(RecalcTrigger,Trigger1M)),NA())</f>
        <v>8.8428937882389924E-3</v>
      </c>
      <c r="K688" s="44">
        <f>IFERROR(_xll.qlIndexFixing(Index3M,H688,TRUE,_xll.ohTrigger(RecalcTrigger,Trigger3M)),NA())</f>
        <v>1.0268123150539488E-2</v>
      </c>
      <c r="L688" s="44">
        <f>IFERROR(_xll.qlIndexFixing(Index6M,$H688,TRUE,_xll.ohTrigger(RecalcTrigger,Trigger6M)),NA())</f>
        <v>1.1754913365826621E-2</v>
      </c>
      <c r="M688" s="186">
        <f>IFERROR(_xll.qlIndexFixing(Index1Y,$H688,TRUE,_xll.ohTrigger(RecalcTrigger,Trigger1Y)),NA())</f>
        <v>1.3903696194193521E-2</v>
      </c>
      <c r="N688" s="185">
        <f>IFERROR(_xll.qlIndexFixing(ONIndex1M,I688,TRUE,_xll.ohTrigger(RecalcTrigger,Trigger1M)),NA())</f>
        <v>8.7324432718460798E-3</v>
      </c>
      <c r="O688" s="44">
        <f>IFERROR(_xll.qlIndexFixing(ONIndex3M,I688,TRUE,_xll.ohTrigger(RecalcTrigger,Trigger3M)),NA())</f>
        <v>9.8731680178687498E-3</v>
      </c>
      <c r="P688" s="44">
        <f>IFERROR(_xll.qlIndexFixing(ONIndex6M,I688,TRUE,_xll.ohTrigger(RecalcTrigger,Trigger6M)),NA())</f>
        <v>1.0988375255145399E-2</v>
      </c>
      <c r="Q688" s="186">
        <f>IFERROR(_xll.qlIndexFixing(ONIndex1Y,I688,TRUE,_xll.ohTrigger(RecalcTrigger,Trigger1Y)),NA())</f>
        <v>1.2366285635341256E-2</v>
      </c>
    </row>
    <row r="689" spans="2:17" x14ac:dyDescent="0.2">
      <c r="B689" s="39" t="s">
        <v>42</v>
      </c>
      <c r="D689" s="42">
        <f>_xll.qlCalendarAdvance(Calendar,$D688,B689,"f",FALSE)</f>
        <v>44187</v>
      </c>
      <c r="E689" s="180">
        <f>_xll.qlInterestRateIndexValueDate(IndexON,D689)</f>
        <v>44187</v>
      </c>
      <c r="F689" s="196">
        <f>IFERROR(_xll.qlIndexFixing(IndexON,D689,TRUE,_xll.ohTrigger(RecalcTrigger,TriggerON)),NA())</f>
        <v>8.269413796924141E-3</v>
      </c>
      <c r="H689" s="42">
        <f>_xll.qlCalendarAdvance(Calendar,$H688,B689,"f",FALSE)</f>
        <v>44187</v>
      </c>
      <c r="I689" s="180">
        <f>_xll.qlInterestRateIndexValueDate(Index1M,$H689)</f>
        <v>44189</v>
      </c>
      <c r="J689" s="185">
        <f>IFERROR(_xll.qlIndexFixing(Index1M,$H689,TRUE,_xll.ohTrigger(RecalcTrigger,Trigger1M)),NA())</f>
        <v>8.9080109453729128E-3</v>
      </c>
      <c r="K689" s="44">
        <f>IFERROR(_xll.qlIndexFixing(Index3M,H689,TRUE,_xll.ohTrigger(RecalcTrigger,Trigger3M)),NA())</f>
        <v>1.0333814537976771E-2</v>
      </c>
      <c r="L689" s="44">
        <f>IFERROR(_xll.qlIndexFixing(Index6M,$H689,TRUE,_xll.ohTrigger(RecalcTrigger,Trigger6M)),NA())</f>
        <v>1.1813666823004731E-2</v>
      </c>
      <c r="M689" s="186">
        <f>IFERROR(_xll.qlIndexFixing(Index1Y,$H689,TRUE,_xll.ohTrigger(RecalcTrigger,Trigger1Y)),NA())</f>
        <v>1.3959509951163334E-2</v>
      </c>
      <c r="N689" s="185">
        <f>IFERROR(_xll.qlIndexFixing(ONIndex1M,I689,TRUE,_xll.ohTrigger(RecalcTrigger,Trigger1M)),NA())</f>
        <v>8.8070631133518873E-3</v>
      </c>
      <c r="O689" s="44">
        <f>IFERROR(_xll.qlIndexFixing(ONIndex3M,I689,TRUE,_xll.ohTrigger(RecalcTrigger,Trigger3M)),NA())</f>
        <v>9.9494449499193394E-3</v>
      </c>
      <c r="P689" s="44">
        <f>IFERROR(_xll.qlIndexFixing(ONIndex6M,I689,TRUE,_xll.ohTrigger(RecalcTrigger,Trigger6M)),NA())</f>
        <v>1.1057758458328237E-2</v>
      </c>
      <c r="Q689" s="186">
        <f>IFERROR(_xll.qlIndexFixing(ONIndex1Y,I689,TRUE,_xll.ohTrigger(RecalcTrigger,Trigger1Y)),NA())</f>
        <v>1.2434351225625306E-2</v>
      </c>
    </row>
    <row r="690" spans="2:17" x14ac:dyDescent="0.2">
      <c r="B690" s="39" t="s">
        <v>42</v>
      </c>
      <c r="D690" s="42">
        <f>_xll.qlCalendarAdvance(Calendar,$D689,B690,"f",FALSE)</f>
        <v>44194</v>
      </c>
      <c r="E690" s="180">
        <f>_xll.qlInterestRateIndexValueDate(IndexON,D690)</f>
        <v>44194</v>
      </c>
      <c r="F690" s="196">
        <f>IFERROR(_xll.qlIndexFixing(IndexON,D690,TRUE,_xll.ohTrigger(RecalcTrigger,TriggerON)),NA())</f>
        <v>8.3429315823835282E-3</v>
      </c>
      <c r="H690" s="42">
        <f>_xll.qlCalendarAdvance(Calendar,$H689,B690,"f",FALSE)</f>
        <v>44194</v>
      </c>
      <c r="I690" s="180">
        <f>_xll.qlInterestRateIndexValueDate(Index1M,$H690)</f>
        <v>44196</v>
      </c>
      <c r="J690" s="185">
        <f>IFERROR(_xll.qlIndexFixing(Index1M,$H690,TRUE,_xll.ohTrigger(RecalcTrigger,Trigger1M)),NA())</f>
        <v>8.9587611237010589E-3</v>
      </c>
      <c r="K690" s="44">
        <f>IFERROR(_xll.qlIndexFixing(Index3M,H690,TRUE,_xll.ohTrigger(RecalcTrigger,Trigger3M)),NA())</f>
        <v>1.0399281936066096E-2</v>
      </c>
      <c r="L690" s="44">
        <f>IFERROR(_xll.qlIndexFixing(Index6M,$H690,TRUE,_xll.ohTrigger(RecalcTrigger,Trigger6M)),NA())</f>
        <v>1.1867919279628101E-2</v>
      </c>
      <c r="M690" s="186">
        <f>IFERROR(_xll.qlIndexFixing(Index1Y,$H690,TRUE,_xll.ohTrigger(RecalcTrigger,Trigger1Y)),NA())</f>
        <v>1.4015165842662752E-2</v>
      </c>
      <c r="N690" s="185">
        <f>IFERROR(_xll.qlIndexFixing(ONIndex1M,I690,TRUE,_xll.ohTrigger(RecalcTrigger,Trigger1M)),NA())</f>
        <v>8.872205898358132E-3</v>
      </c>
      <c r="O690" s="44">
        <f>IFERROR(_xll.qlIndexFixing(ONIndex3M,I690,TRUE,_xll.ohTrigger(RecalcTrigger,Trigger3M)),NA())</f>
        <v>1.0015978914656998E-2</v>
      </c>
      <c r="P690" s="44">
        <f>IFERROR(_xll.qlIndexFixing(ONIndex6M,I690,TRUE,_xll.ohTrigger(RecalcTrigger,Trigger6M)),NA())</f>
        <v>1.1118267927683334E-2</v>
      </c>
      <c r="Q690" s="186">
        <f>IFERROR(_xll.qlIndexFixing(ONIndex1Y,I690,TRUE,_xll.ohTrigger(RecalcTrigger,Trigger1Y)),NA())</f>
        <v>1.2493760513834218E-2</v>
      </c>
    </row>
    <row r="691" spans="2:17" x14ac:dyDescent="0.2">
      <c r="B691" s="39" t="s">
        <v>42</v>
      </c>
      <c r="D691" s="42">
        <f>_xll.qlCalendarAdvance(Calendar,$D690,B691,"f",FALSE)</f>
        <v>44201</v>
      </c>
      <c r="E691" s="180">
        <f>_xll.qlInterestRateIndexValueDate(IndexON,D691)</f>
        <v>44201</v>
      </c>
      <c r="F691" s="196">
        <f>IFERROR(_xll.qlIndexFixing(IndexON,D691,TRUE,_xll.ohTrigger(RecalcTrigger,TriggerON)),NA())</f>
        <v>8.4161660898018908E-3</v>
      </c>
      <c r="H691" s="42">
        <f>_xll.qlCalendarAdvance(Calendar,$H690,B691,"f",FALSE)</f>
        <v>44201</v>
      </c>
      <c r="I691" s="180">
        <f>_xll.qlInterestRateIndexValueDate(Index1M,$H691)</f>
        <v>44203</v>
      </c>
      <c r="J691" s="185">
        <f>IFERROR(_xll.qlIndexFixing(Index1M,$H691,TRUE,_xll.ohTrigger(RecalcTrigger,Trigger1M)),NA())</f>
        <v>9.0378024906492826E-3</v>
      </c>
      <c r="K691" s="44">
        <f>IFERROR(_xll.qlIndexFixing(Index3M,H691,TRUE,_xll.ohTrigger(RecalcTrigger,Trigger3M)),NA())</f>
        <v>1.0464520045561976E-2</v>
      </c>
      <c r="L691" s="44">
        <f>IFERROR(_xll.qlIndexFixing(Index6M,$H691,TRUE,_xll.ohTrigger(RecalcTrigger,Trigger6M)),NA())</f>
        <v>1.1926310466986096E-2</v>
      </c>
      <c r="M691" s="186">
        <f>IFERROR(_xll.qlIndexFixing(Index1Y,$H691,TRUE,_xll.ohTrigger(RecalcTrigger,Trigger1Y)),NA())</f>
        <v>1.407066579142969E-2</v>
      </c>
      <c r="N691" s="185">
        <f>IFERROR(_xll.qlIndexFixing(ONIndex1M,I691,TRUE,_xll.ohTrigger(RecalcTrigger,Trigger1M)),NA())</f>
        <v>8.9279279728327054E-3</v>
      </c>
      <c r="O691" s="44">
        <f>IFERROR(_xll.qlIndexFixing(ONIndex3M,I691,TRUE,_xll.ohTrigger(RecalcTrigger,Trigger3M)),NA())</f>
        <v>1.0072849054134636E-2</v>
      </c>
      <c r="P691" s="44">
        <f>IFERROR(_xll.qlIndexFixing(ONIndex6M,I691,TRUE,_xll.ohTrigger(RecalcTrigger,Trigger6M)),NA())</f>
        <v>1.1169983996470734E-2</v>
      </c>
      <c r="Q691" s="186">
        <f>IFERROR(_xll.qlIndexFixing(ONIndex1Y,I691,TRUE,_xll.ohTrigger(RecalcTrigger,Trigger1Y)),NA())</f>
        <v>1.2544570138341982E-2</v>
      </c>
    </row>
    <row r="692" spans="2:17" x14ac:dyDescent="0.2">
      <c r="B692" s="39" t="s">
        <v>42</v>
      </c>
      <c r="D692" s="42">
        <f>_xll.qlCalendarAdvance(Calendar,$D691,B692,"f",FALSE)</f>
        <v>44208</v>
      </c>
      <c r="E692" s="180">
        <f>_xll.qlInterestRateIndexValueDate(IndexON,D692)</f>
        <v>44208</v>
      </c>
      <c r="F692" s="196">
        <f>IFERROR(_xll.qlIndexFixing(IndexON,D692,TRUE,_xll.ohTrigger(RecalcTrigger,TriggerON)),NA())</f>
        <v>8.4891096266925814E-3</v>
      </c>
      <c r="H692" s="42">
        <f>_xll.qlCalendarAdvance(Calendar,$H691,B692,"f",FALSE)</f>
        <v>44208</v>
      </c>
      <c r="I692" s="180">
        <f>_xll.qlInterestRateIndexValueDate(Index1M,$H692)</f>
        <v>44210</v>
      </c>
      <c r="J692" s="185">
        <f>IFERROR(_xll.qlIndexFixing(Index1M,$H692,TRUE,_xll.ohTrigger(RecalcTrigger,Trigger1M)),NA())</f>
        <v>9.1024681108478611E-3</v>
      </c>
      <c r="K692" s="44">
        <f>IFERROR(_xll.qlIndexFixing(Index3M,H692,TRUE,_xll.ohTrigger(RecalcTrigger,Trigger3M)),NA())</f>
        <v>1.0529523566915167E-2</v>
      </c>
      <c r="L692" s="44">
        <f>IFERROR(_xll.qlIndexFixing(Index6M,$H692,TRUE,_xll.ohTrigger(RecalcTrigger,Trigger6M)),NA())</f>
        <v>1.1984514779985892E-2</v>
      </c>
      <c r="M692" s="186">
        <f>IFERROR(_xll.qlIndexFixing(Index1Y,$H692,TRUE,_xll.ohTrigger(RecalcTrigger,Trigger1Y)),NA())</f>
        <v>1.4126011778088032E-2</v>
      </c>
      <c r="N692" s="185">
        <f>IFERROR(_xll.qlIndexFixing(ONIndex1M,I692,TRUE,_xll.ohTrigger(RecalcTrigger,Trigger1M)),NA())</f>
        <v>8.9927994899507979E-3</v>
      </c>
      <c r="O692" s="44">
        <f>IFERROR(_xll.qlIndexFixing(ONIndex3M,I692,TRUE,_xll.ohTrigger(RecalcTrigger,Trigger3M)),NA())</f>
        <v>1.0139007416842816E-2</v>
      </c>
      <c r="P692" s="44">
        <f>IFERROR(_xll.qlIndexFixing(ONIndex6M,I692,TRUE,_xll.ohTrigger(RecalcTrigger,Trigger6M)),NA())</f>
        <v>1.1230145354446108E-2</v>
      </c>
      <c r="Q692" s="186">
        <f>IFERROR(_xll.qlIndexFixing(ONIndex1Y,I692,TRUE,_xll.ohTrigger(RecalcTrigger,Trigger1Y)),NA())</f>
        <v>1.2603713748511325E-2</v>
      </c>
    </row>
    <row r="693" spans="2:17" x14ac:dyDescent="0.2">
      <c r="B693" s="39" t="s">
        <v>42</v>
      </c>
      <c r="D693" s="42">
        <f>_xll.qlCalendarAdvance(Calendar,$D692,B693,"f",FALSE)</f>
        <v>44215</v>
      </c>
      <c r="E693" s="180">
        <f>_xll.qlInterestRateIndexValueDate(IndexON,D693)</f>
        <v>44215</v>
      </c>
      <c r="F693" s="196">
        <f>IFERROR(_xll.qlIndexFixing(IndexON,D693,TRUE,_xll.ohTrigger(RecalcTrigger,TriggerON)),NA())</f>
        <v>8.5617545006488882E-3</v>
      </c>
      <c r="H693" s="42">
        <f>_xll.qlCalendarAdvance(Calendar,$H692,B693,"f",FALSE)</f>
        <v>44215</v>
      </c>
      <c r="I693" s="180">
        <f>_xll.qlInterestRateIndexValueDate(Index1M,$H693)</f>
        <v>44217</v>
      </c>
      <c r="J693" s="185">
        <f>IFERROR(_xll.qlIndexFixing(Index1M,$H693,TRUE,_xll.ohTrigger(RecalcTrigger,Trigger1M)),NA())</f>
        <v>9.1669744506325812E-3</v>
      </c>
      <c r="K693" s="44">
        <f>IFERROR(_xll.qlIndexFixing(Index3M,H693,TRUE,_xll.ohTrigger(RecalcTrigger,Trigger3M)),NA())</f>
        <v>1.0594287200274444E-2</v>
      </c>
      <c r="L693" s="44">
        <f>IFERROR(_xll.qlIndexFixing(Index6M,$H693,TRUE,_xll.ohTrigger(RecalcTrigger,Trigger6M)),NA())</f>
        <v>1.2042532202219399E-2</v>
      </c>
      <c r="M693" s="186">
        <f>IFERROR(_xll.qlIndexFixing(Index1Y,$H693,TRUE,_xll.ohTrigger(RecalcTrigger,Trigger1Y)),NA())</f>
        <v>1.4181205841160333E-2</v>
      </c>
      <c r="N693" s="185">
        <f>IFERROR(_xll.qlIndexFixing(ONIndex1M,I693,TRUE,_xll.ohTrigger(RecalcTrigger,Trigger1M)),NA())</f>
        <v>9.0575186851538092E-3</v>
      </c>
      <c r="O693" s="44">
        <f>IFERROR(_xll.qlIndexFixing(ONIndex3M,I693,TRUE,_xll.ohTrigger(RecalcTrigger,Trigger3M)),NA())</f>
        <v>1.0204955997039633E-2</v>
      </c>
      <c r="P693" s="44">
        <f>IFERROR(_xll.qlIndexFixing(ONIndex6M,I693,TRUE,_xll.ohTrigger(RecalcTrigger,Trigger6M)),NA())</f>
        <v>1.1290119267561849E-2</v>
      </c>
      <c r="Q693" s="186">
        <f>IFERROR(_xll.qlIndexFixing(ONIndex1Y,I693,TRUE,_xll.ohTrigger(RecalcTrigger,Trigger1Y)),NA())</f>
        <v>1.2662709629172042E-2</v>
      </c>
    </row>
    <row r="694" spans="2:17" x14ac:dyDescent="0.2">
      <c r="B694" s="39" t="s">
        <v>42</v>
      </c>
      <c r="D694" s="42">
        <f>_xll.qlCalendarAdvance(Calendar,$D693,B694,"f",FALSE)</f>
        <v>44222</v>
      </c>
      <c r="E694" s="180">
        <f>_xll.qlInterestRateIndexValueDate(IndexON,D694)</f>
        <v>44222</v>
      </c>
      <c r="F694" s="196">
        <f>IFERROR(_xll.qlIndexFixing(IndexON,D694,TRUE,_xll.ohTrigger(RecalcTrigger,TriggerON)),NA())</f>
        <v>8.6340930189443554E-3</v>
      </c>
      <c r="H694" s="42">
        <f>_xll.qlCalendarAdvance(Calendar,$H693,B694,"f",FALSE)</f>
        <v>44222</v>
      </c>
      <c r="I694" s="180">
        <f>_xll.qlInterestRateIndexValueDate(Index1M,$H694)</f>
        <v>44224</v>
      </c>
      <c r="J694" s="185">
        <f>IFERROR(_xll.qlIndexFixing(Index1M,$H694,TRUE,_xll.ohTrigger(RecalcTrigger,Trigger1M)),NA())</f>
        <v>9.2172155594300604E-3</v>
      </c>
      <c r="K694" s="44">
        <f>IFERROR(_xll.qlIndexFixing(Index3M,H694,TRUE,_xll.ohTrigger(RecalcTrigger,Trigger3M)),NA())</f>
        <v>1.0658805645491043E-2</v>
      </c>
      <c r="L694" s="44">
        <f>IFERROR(_xll.qlIndexFixing(Index6M,$H694,TRUE,_xll.ohTrigger(RecalcTrigger,Trigger6M)),NA())</f>
        <v>1.2100362717331966E-2</v>
      </c>
      <c r="M694" s="186">
        <f>IFERROR(_xll.qlIndexFixing(Index1Y,$H694,TRUE,_xll.ohTrigger(RecalcTrigger,Trigger1Y)),NA())</f>
        <v>1.4236250077080305E-2</v>
      </c>
      <c r="N694" s="185">
        <f>IFERROR(_xll.qlIndexFixing(ONIndex1M,I694,TRUE,_xll.ohTrigger(RecalcTrigger,Trigger1M)),NA())</f>
        <v>9.1220811806635993E-3</v>
      </c>
      <c r="O694" s="44">
        <f>IFERROR(_xll.qlIndexFixing(ONIndex3M,I694,TRUE,_xll.ohTrigger(RecalcTrigger,Trigger3M)),NA())</f>
        <v>1.027068952006438E-2</v>
      </c>
      <c r="P694" s="44">
        <f>IFERROR(_xll.qlIndexFixing(ONIndex6M,I694,TRUE,_xll.ohTrigger(RecalcTrigger,Trigger6M)),NA())</f>
        <v>1.1349905735897892E-2</v>
      </c>
      <c r="Q694" s="186">
        <f>IFERROR(_xll.qlIndexFixing(ONIndex1Y,I694,TRUE,_xll.ohTrigger(RecalcTrigger,Trigger1Y)),NA())</f>
        <v>1.2721554509820265E-2</v>
      </c>
    </row>
    <row r="695" spans="2:17" x14ac:dyDescent="0.2">
      <c r="B695" s="39" t="s">
        <v>42</v>
      </c>
      <c r="D695" s="42">
        <f>_xll.qlCalendarAdvance(Calendar,$D694,B695,"f",FALSE)</f>
        <v>44229</v>
      </c>
      <c r="E695" s="180">
        <f>_xll.qlInterestRateIndexValueDate(IndexON,D695)</f>
        <v>44229</v>
      </c>
      <c r="F695" s="196">
        <f>IFERROR(_xll.qlIndexFixing(IndexON,D695,TRUE,_xll.ohTrigger(RecalcTrigger,TriggerON)),NA())</f>
        <v>8.7061174890923354E-3</v>
      </c>
      <c r="H695" s="42">
        <f>_xll.qlCalendarAdvance(Calendar,$H694,B695,"f",FALSE)</f>
        <v>44229</v>
      </c>
      <c r="I695" s="180">
        <f>_xll.qlInterestRateIndexValueDate(Index1M,$H695)</f>
        <v>44231</v>
      </c>
      <c r="J695" s="185">
        <f>IFERROR(_xll.qlIndexFixing(Index1M,$H695,TRUE,_xll.ohTrigger(RecalcTrigger,Trigger1M)),NA())</f>
        <v>9.2767305574367343E-3</v>
      </c>
      <c r="K695" s="44">
        <f>IFERROR(_xll.qlIndexFixing(Index3M,H695,TRUE,_xll.ohTrigger(RecalcTrigger,Trigger3M)),NA())</f>
        <v>1.0718371065098421E-2</v>
      </c>
      <c r="L695" s="44">
        <f>IFERROR(_xll.qlIndexFixing(Index6M,$H695,TRUE,_xll.ohTrigger(RecalcTrigger,Trigger6M)),NA())</f>
        <v>1.2158006309021054E-2</v>
      </c>
      <c r="M695" s="186">
        <f>IFERROR(_xll.qlIndexFixing(Index1Y,$H695,TRUE,_xll.ohTrigger(RecalcTrigger,Trigger1Y)),NA())</f>
        <v>1.42911466402053E-2</v>
      </c>
      <c r="N695" s="185">
        <f>IFERROR(_xll.qlIndexFixing(ONIndex1M,I695,TRUE,_xll.ohTrigger(RecalcTrigger,Trigger1M)),NA())</f>
        <v>9.1864825982224119E-3</v>
      </c>
      <c r="O695" s="44">
        <f>IFERROR(_xll.qlIndexFixing(ONIndex3M,I695,TRUE,_xll.ohTrigger(RecalcTrigger,Trigger3M)),NA())</f>
        <v>1.0336202711096476E-2</v>
      </c>
      <c r="P695" s="44">
        <f>IFERROR(_xll.qlIndexFixing(ONIndex6M,I695,TRUE,_xll.ohTrigger(RecalcTrigger,Trigger6M)),NA())</f>
        <v>1.1409504759214428E-2</v>
      </c>
      <c r="Q695" s="186">
        <f>IFERROR(_xll.qlIndexFixing(ONIndex1Y,I695,TRUE,_xll.ohTrigger(RecalcTrigger,Trigger1Y)),NA())</f>
        <v>1.2780245120191935E-2</v>
      </c>
    </row>
    <row r="696" spans="2:17" x14ac:dyDescent="0.2">
      <c r="B696" s="39" t="s">
        <v>42</v>
      </c>
      <c r="D696" s="42">
        <f>_xll.qlCalendarAdvance(Calendar,$D695,B696,"f",FALSE)</f>
        <v>44236</v>
      </c>
      <c r="E696" s="180">
        <f>_xll.qlInterestRateIndexValueDate(IndexON,D696)</f>
        <v>44236</v>
      </c>
      <c r="F696" s="196">
        <f>IFERROR(_xll.qlIndexFixing(IndexON,D696,TRUE,_xll.ohTrigger(RecalcTrigger,TriggerON)),NA())</f>
        <v>8.7778202186061804E-3</v>
      </c>
      <c r="H696" s="42">
        <f>_xll.qlCalendarAdvance(Calendar,$H695,B696,"f",FALSE)</f>
        <v>44236</v>
      </c>
      <c r="I696" s="180">
        <f>_xll.qlInterestRateIndexValueDate(Index1M,$H696)</f>
        <v>44238</v>
      </c>
      <c r="J696" s="185">
        <f>IFERROR(_xll.qlIndexFixing(Index1M,$H696,TRUE,_xll.ohTrigger(RecalcTrigger,Trigger1M)),NA())</f>
        <v>9.3407767365112047E-3</v>
      </c>
      <c r="K696" s="44">
        <f>IFERROR(_xll.qlIndexFixing(Index3M,H696,TRUE,_xll.ohTrigger(RecalcTrigger,Trigger3M)),NA())</f>
        <v>1.0782400574917573E-2</v>
      </c>
      <c r="L696" s="44">
        <f>IFERROR(_xll.qlIndexFixing(Index6M,$H696,TRUE,_xll.ohTrigger(RecalcTrigger,Trigger6M)),NA())</f>
        <v>1.2215462961036235E-2</v>
      </c>
      <c r="M696" s="186">
        <f>IFERROR(_xll.qlIndexFixing(Index1Y,$H696,TRUE,_xll.ohTrigger(RecalcTrigger,Trigger1Y)),NA())</f>
        <v>1.4345897742829225E-2</v>
      </c>
      <c r="N696" s="185">
        <f>IFERROR(_xll.qlIndexFixing(ONIndex1M,I696,TRUE,_xll.ohTrigger(RecalcTrigger,Trigger1M)),NA())</f>
        <v>9.2507185598122987E-3</v>
      </c>
      <c r="O696" s="44">
        <f>IFERROR(_xll.qlIndexFixing(ONIndex3M,I696,TRUE,_xll.ohTrigger(RecalcTrigger,Trigger3M)),NA())</f>
        <v>1.0401490295555149E-2</v>
      </c>
      <c r="P696" s="44">
        <f>IFERROR(_xll.qlIndexFixing(ONIndex6M,I696,TRUE,_xll.ohTrigger(RecalcTrigger,Trigger6M)),NA())</f>
        <v>1.1468916337511459E-2</v>
      </c>
      <c r="Q696" s="186">
        <f>IFERROR(_xll.qlIndexFixing(ONIndex1Y,I696,TRUE,_xll.ohTrigger(RecalcTrigger,Trigger1Y)),NA())</f>
        <v>1.2838778189783184E-2</v>
      </c>
    </row>
    <row r="697" spans="2:17" x14ac:dyDescent="0.2">
      <c r="B697" s="39" t="s">
        <v>42</v>
      </c>
      <c r="D697" s="42">
        <f>_xll.qlCalendarAdvance(Calendar,$D696,B697,"f",FALSE)</f>
        <v>44243</v>
      </c>
      <c r="E697" s="180">
        <f>_xll.qlInterestRateIndexValueDate(IndexON,D697)</f>
        <v>44243</v>
      </c>
      <c r="F697" s="196">
        <f>IFERROR(_xll.qlIndexFixing(IndexON,D697,TRUE,_xll.ohTrigger(RecalcTrigger,TriggerON)),NA())</f>
        <v>8.8491935149193068E-3</v>
      </c>
      <c r="H697" s="42">
        <f>_xll.qlCalendarAdvance(Calendar,$H696,B697,"f",FALSE)</f>
        <v>44243</v>
      </c>
      <c r="I697" s="180">
        <f>_xll.qlInterestRateIndexValueDate(Index1M,$H697)</f>
        <v>44245</v>
      </c>
      <c r="J697" s="185">
        <f>IFERROR(_xll.qlIndexFixing(Index1M,$H697,TRUE,_xll.ohTrigger(RecalcTrigger,Trigger1M)),NA())</f>
        <v>9.4046473233049578E-3</v>
      </c>
      <c r="K697" s="44">
        <f>IFERROR(_xll.qlIndexFixing(Index3M,H697,TRUE,_xll.ohTrigger(RecalcTrigger,Trigger3M)),NA())</f>
        <v>1.0846169369541673E-2</v>
      </c>
      <c r="L697" s="44">
        <f>IFERROR(_xll.qlIndexFixing(Index6M,$H697,TRUE,_xll.ohTrigger(RecalcTrigger,Trigger6M)),NA())</f>
        <v>1.2272732657180962E-2</v>
      </c>
      <c r="M697" s="186">
        <f>IFERROR(_xll.qlIndexFixing(Index1Y,$H697,TRUE,_xll.ohTrigger(RecalcTrigger,Trigger1Y)),NA())</f>
        <v>1.4400505655195033E-2</v>
      </c>
      <c r="N697" s="185">
        <f>IFERROR(_xll.qlIndexFixing(ONIndex1M,I697,TRUE,_xll.ohTrigger(RecalcTrigger,Trigger1M)),NA())</f>
        <v>9.3147846874153117E-3</v>
      </c>
      <c r="O697" s="44">
        <f>IFERROR(_xll.qlIndexFixing(ONIndex3M,I697,TRUE,_xll.ohTrigger(RecalcTrigger,Trigger3M)),NA())</f>
        <v>1.0466546998619819E-2</v>
      </c>
      <c r="P697" s="44">
        <f>IFERROR(_xll.qlIndexFixing(ONIndex6M,I697,TRUE,_xll.ohTrigger(RecalcTrigger,Trigger6M)),NA())</f>
        <v>1.1528140470709047E-2</v>
      </c>
      <c r="Q697" s="186">
        <f>IFERROR(_xll.qlIndexFixing(ONIndex1Y,I697,TRUE,_xll.ohTrigger(RecalcTrigger,Trigger1Y)),NA())</f>
        <v>1.289715044817008E-2</v>
      </c>
    </row>
    <row r="698" spans="2:17" x14ac:dyDescent="0.2">
      <c r="B698" s="39" t="s">
        <v>42</v>
      </c>
      <c r="D698" s="42">
        <f>_xll.qlCalendarAdvance(Calendar,$D697,B698,"f",FALSE)</f>
        <v>44250</v>
      </c>
      <c r="E698" s="180">
        <f>_xll.qlInterestRateIndexValueDate(IndexON,D698)</f>
        <v>44250</v>
      </c>
      <c r="F698" s="196">
        <f>IFERROR(_xll.qlIndexFixing(IndexON,D698,TRUE,_xll.ohTrigger(RecalcTrigger,TriggerON)),NA())</f>
        <v>8.9202296854651308E-3</v>
      </c>
      <c r="H698" s="42">
        <f>_xll.qlCalendarAdvance(Calendar,$H697,B698,"f",FALSE)</f>
        <v>44250</v>
      </c>
      <c r="I698" s="180">
        <f>_xll.qlInterestRateIndexValueDate(Index1M,$H698)</f>
        <v>44252</v>
      </c>
      <c r="J698" s="185">
        <f>IFERROR(_xll.qlIndexFixing(Index1M,$H698,TRUE,_xll.ohTrigger(RecalcTrigger,Trigger1M)),NA())</f>
        <v>9.4683379341017494E-3</v>
      </c>
      <c r="K698" s="44">
        <f>IFERROR(_xll.qlIndexFixing(Index3M,H698,TRUE,_xll.ohTrigger(RecalcTrigger,Trigger3M)),NA())</f>
        <v>1.0909672147975126E-2</v>
      </c>
      <c r="L698" s="44">
        <f>IFERROR(_xll.qlIndexFixing(Index6M,$H698,TRUE,_xll.ohTrigger(RecalcTrigger,Trigger6M)),NA())</f>
        <v>1.2329815381308595E-2</v>
      </c>
      <c r="M698" s="186">
        <f>IFERROR(_xll.qlIndexFixing(Index1Y,$H698,TRUE,_xll.ohTrigger(RecalcTrigger,Trigger1Y)),NA())</f>
        <v>1.4454972705506547E-2</v>
      </c>
      <c r="N698" s="185">
        <f>IFERROR(_xll.qlIndexFixing(ONIndex1M,I698,TRUE,_xll.ohTrigger(RecalcTrigger,Trigger1M)),NA())</f>
        <v>9.3786766028536306E-3</v>
      </c>
      <c r="O698" s="44">
        <f>IFERROR(_xll.qlIndexFixing(ONIndex3M,I698,TRUE,_xll.ohTrigger(RecalcTrigger,Trigger3M)),NA())</f>
        <v>1.0531367545629777E-2</v>
      </c>
      <c r="P698" s="44">
        <f>IFERROR(_xll.qlIndexFixing(ONIndex6M,I698,TRUE,_xll.ohTrigger(RecalcTrigger,Trigger6M)),NA())</f>
        <v>1.1587177158647322E-2</v>
      </c>
      <c r="Q698" s="186">
        <f>IFERROR(_xll.qlIndexFixing(ONIndex1Y,I698,TRUE,_xll.ohTrigger(RecalcTrigger,Trigger1Y)),NA())</f>
        <v>1.2955358624848756E-2</v>
      </c>
    </row>
    <row r="699" spans="2:17" x14ac:dyDescent="0.2">
      <c r="B699" s="39" t="s">
        <v>42</v>
      </c>
      <c r="D699" s="42">
        <f>_xll.qlCalendarAdvance(Calendar,$D698,B699,"f",FALSE)</f>
        <v>44257</v>
      </c>
      <c r="E699" s="180">
        <f>_xll.qlInterestRateIndexValueDate(IndexON,D699)</f>
        <v>44257</v>
      </c>
      <c r="F699" s="196">
        <f>IFERROR(_xll.qlIndexFixing(IndexON,D699,TRUE,_xll.ohTrigger(RecalcTrigger,TriggerON)),NA())</f>
        <v>8.9909210376770687E-3</v>
      </c>
      <c r="H699" s="42">
        <f>_xll.qlCalendarAdvance(Calendar,$H698,B699,"f",FALSE)</f>
        <v>44257</v>
      </c>
      <c r="I699" s="180">
        <f>_xll.qlInterestRateIndexValueDate(Index1M,$H699)</f>
        <v>44259</v>
      </c>
      <c r="J699" s="185">
        <f>IFERROR(_xll.qlIndexFixing(Index1M,$H699,TRUE,_xll.ohTrigger(RecalcTrigger,Trigger1M)),NA())</f>
        <v>9.5550638464042045E-3</v>
      </c>
      <c r="K699" s="44">
        <f>IFERROR(_xll.qlIndexFixing(Index3M,H699,TRUE,_xll.ohTrigger(RecalcTrigger,Trigger3M)),NA())</f>
        <v>1.0986791169389788E-2</v>
      </c>
      <c r="L699" s="44">
        <f>IFERROR(_xll.qlIndexFixing(Index6M,$H699,TRUE,_xll.ohTrigger(RecalcTrigger,Trigger6M)),NA())</f>
        <v>1.240775816492211E-2</v>
      </c>
      <c r="M699" s="186">
        <f>IFERROR(_xll.qlIndexFixing(Index1Y,$H699,TRUE,_xll.ohTrigger(RecalcTrigger,Trigger1Y)),NA())</f>
        <v>1.4509301279941378E-2</v>
      </c>
      <c r="N699" s="185">
        <f>IFERROR(_xll.qlIndexFixing(ONIndex1M,I699,TRUE,_xll.ohTrigger(RecalcTrigger,Trigger1M)),NA())</f>
        <v>9.4423899281093071E-3</v>
      </c>
      <c r="O699" s="44">
        <f>IFERROR(_xll.qlIndexFixing(ONIndex3M,I699,TRUE,_xll.ohTrigger(RecalcTrigger,Trigger3M)),NA())</f>
        <v>1.0595946661764444E-2</v>
      </c>
      <c r="P699" s="44">
        <f>IFERROR(_xll.qlIndexFixing(ONIndex6M,I699,TRUE,_xll.ohTrigger(RecalcTrigger,Trigger6M)),NA())</f>
        <v>1.1646026401246345E-2</v>
      </c>
      <c r="Q699" s="186">
        <f>IFERROR(_xll.qlIndexFixing(ONIndex1Y,I699,TRUE,_xll.ohTrigger(RecalcTrigger,Trigger1Y)),NA())</f>
        <v>1.3013399449635088E-2</v>
      </c>
    </row>
    <row r="700" spans="2:17" x14ac:dyDescent="0.2">
      <c r="B700" s="39" t="s">
        <v>42</v>
      </c>
      <c r="D700" s="42">
        <f>_xll.qlCalendarAdvance(Calendar,$D699,B700,"f",FALSE)</f>
        <v>44264</v>
      </c>
      <c r="E700" s="180">
        <f>_xll.qlInterestRateIndexValueDate(IndexON,D700)</f>
        <v>44264</v>
      </c>
      <c r="F700" s="196">
        <f>IFERROR(_xll.qlIndexFixing(IndexON,D700,TRUE,_xll.ohTrigger(RecalcTrigger,TriggerON)),NA())</f>
        <v>9.0612598789885368E-3</v>
      </c>
      <c r="H700" s="42">
        <f>_xll.qlCalendarAdvance(Calendar,$H699,B700,"f",FALSE)</f>
        <v>44264</v>
      </c>
      <c r="I700" s="180">
        <f>_xll.qlInterestRateIndexValueDate(Index1M,$H700)</f>
        <v>44266</v>
      </c>
      <c r="J700" s="185">
        <f>IFERROR(_xll.qlIndexFixing(Index1M,$H700,TRUE,_xll.ohTrigger(RecalcTrigger,Trigger1M)),NA())</f>
        <v>9.6136906923202647E-3</v>
      </c>
      <c r="K700" s="44">
        <f>IFERROR(_xll.qlIndexFixing(Index3M,H700,TRUE,_xll.ohTrigger(RecalcTrigger,Trigger3M)),NA())</f>
        <v>1.1049689368875975E-2</v>
      </c>
      <c r="L700" s="44">
        <f>IFERROR(_xll.qlIndexFixing(Index6M,$H700,TRUE,_xll.ohTrigger(RecalcTrigger,Trigger6M)),NA())</f>
        <v>1.2464409850316539E-2</v>
      </c>
      <c r="M700" s="186">
        <f>IFERROR(_xll.qlIndexFixing(Index1Y,$H700,TRUE,_xll.ohTrigger(RecalcTrigger,Trigger1Y)),NA())</f>
        <v>1.456349382266363E-2</v>
      </c>
      <c r="N700" s="185">
        <f>IFERROR(_xll.qlIndexFixing(ONIndex1M,I700,TRUE,_xll.ohTrigger(RecalcTrigger,Trigger1M)),NA())</f>
        <v>9.5059202850844571E-3</v>
      </c>
      <c r="O700" s="44">
        <f>IFERROR(_xll.qlIndexFixing(ONIndex3M,I700,TRUE,_xll.ohTrigger(RecalcTrigger,Trigger3M)),NA())</f>
        <v>1.0660279072443046E-2</v>
      </c>
      <c r="P700" s="44">
        <f>IFERROR(_xll.qlIndexFixing(ONIndex6M,I700,TRUE,_xll.ohTrigger(RecalcTrigger,Trigger6M)),NA())</f>
        <v>1.1704688198506119E-2</v>
      </c>
      <c r="Q700" s="186">
        <f>IFERROR(_xll.qlIndexFixing(ONIndex1Y,I700,TRUE,_xll.ohTrigger(RecalcTrigger,Trigger1Y)),NA())</f>
        <v>1.30712696517854E-2</v>
      </c>
    </row>
    <row r="701" spans="2:17" x14ac:dyDescent="0.2">
      <c r="B701" s="39" t="s">
        <v>42</v>
      </c>
      <c r="D701" s="42">
        <f>_xll.qlCalendarAdvance(Calendar,$D700,B701,"f",FALSE)</f>
        <v>44271</v>
      </c>
      <c r="E701" s="180">
        <f>_xll.qlInterestRateIndexValueDate(IndexON,D701)</f>
        <v>44271</v>
      </c>
      <c r="F701" s="196">
        <f>IFERROR(_xll.qlIndexFixing(IndexON,D701,TRUE,_xll.ohTrigger(RecalcTrigger,TriggerON)),NA())</f>
        <v>9.1312385167530152E-3</v>
      </c>
      <c r="H701" s="42">
        <f>_xll.qlCalendarAdvance(Calendar,$H700,B701,"f",FALSE)</f>
        <v>44271</v>
      </c>
      <c r="I701" s="180">
        <f>_xll.qlInterestRateIndexValueDate(Index1M,$H701)</f>
        <v>44273</v>
      </c>
      <c r="J701" s="185">
        <f>IFERROR(_xll.qlIndexFixing(Index1M,$H701,TRUE,_xll.ohTrigger(RecalcTrigger,Trigger1M)),NA())</f>
        <v>9.676764949537453E-3</v>
      </c>
      <c r="K701" s="44">
        <f>IFERROR(_xll.qlIndexFixing(Index3M,H701,TRUE,_xll.ohTrigger(RecalcTrigger,Trigger3M)),NA())</f>
        <v>1.1112304518013783E-2</v>
      </c>
      <c r="L701" s="44">
        <f>IFERROR(_xll.qlIndexFixing(Index6M,$H701,TRUE,_xll.ohTrigger(RecalcTrigger,Trigger6M)),NA())</f>
        <v>1.2520874521771579E-2</v>
      </c>
      <c r="M701" s="186">
        <f>IFERROR(_xll.qlIndexFixing(Index1Y,$H701,TRUE,_xll.ohTrigger(RecalcTrigger,Trigger1Y)),NA())</f>
        <v>1.4617552835834411E-2</v>
      </c>
      <c r="N701" s="185">
        <f>IFERROR(_xll.qlIndexFixing(ONIndex1M,I701,TRUE,_xll.ohTrigger(RecalcTrigger,Trigger1M)),NA())</f>
        <v>9.5692632956811963E-3</v>
      </c>
      <c r="O701" s="44">
        <f>IFERROR(_xll.qlIndexFixing(ONIndex3M,I701,TRUE,_xll.ohTrigger(RecalcTrigger,Trigger3M)),NA())</f>
        <v>1.0724359502924941E-2</v>
      </c>
      <c r="P701" s="44">
        <f>IFERROR(_xll.qlIndexFixing(ONIndex6M,I701,TRUE,_xll.ohTrigger(RecalcTrigger,Trigger6M)),NA())</f>
        <v>1.1763162550186834E-2</v>
      </c>
      <c r="Q701" s="186">
        <f>IFERROR(_xll.qlIndexFixing(ONIndex1Y,I701,TRUE,_xll.ohTrigger(RecalcTrigger,Trigger1Y)),NA())</f>
        <v>1.3128965961035632E-2</v>
      </c>
    </row>
    <row r="702" spans="2:17" x14ac:dyDescent="0.2">
      <c r="B702" s="39" t="s">
        <v>42</v>
      </c>
      <c r="D702" s="42">
        <f>_xll.qlCalendarAdvance(Calendar,$D701,B702,"f",FALSE)</f>
        <v>44278</v>
      </c>
      <c r="E702" s="180">
        <f>_xll.qlInterestRateIndexValueDate(IndexON,D702)</f>
        <v>44278</v>
      </c>
      <c r="F702" s="196">
        <f>IFERROR(_xll.qlIndexFixing(IndexON,D702,TRUE,_xll.ohTrigger(RecalcTrigger,TriggerON)),NA())</f>
        <v>9.2008492584838564E-3</v>
      </c>
      <c r="H702" s="42">
        <f>_xll.qlCalendarAdvance(Calendar,$H701,B702,"f",FALSE)</f>
        <v>44278</v>
      </c>
      <c r="I702" s="180">
        <f>_xll.qlInterestRateIndexValueDate(Index1M,$H702)</f>
        <v>44280</v>
      </c>
      <c r="J702" s="185">
        <f>IFERROR(_xll.qlIndexFixing(Index1M,$H702,TRUE,_xll.ohTrigger(RecalcTrigger,Trigger1M)),NA())</f>
        <v>9.7396404651639568E-3</v>
      </c>
      <c r="K702" s="44">
        <f>IFERROR(_xll.qlIndexFixing(Index3M,H702,TRUE,_xll.ohTrigger(RecalcTrigger,Trigger3M)),NA())</f>
        <v>1.1174631313718287E-2</v>
      </c>
      <c r="L702" s="44">
        <f>IFERROR(_xll.qlIndexFixing(Index6M,$H702,TRUE,_xll.ohTrigger(RecalcTrigger,Trigger6M)),NA())</f>
        <v>1.2577152241353712E-2</v>
      </c>
      <c r="M702" s="186">
        <f>IFERROR(_xll.qlIndexFixing(Index1Y,$H702,TRUE,_xll.ohTrigger(RecalcTrigger,Trigger1Y)),NA())</f>
        <v>1.4671480879626069E-2</v>
      </c>
      <c r="N702" s="185">
        <f>IFERROR(_xll.qlIndexFixing(ONIndex1M,I702,TRUE,_xll.ohTrigger(RecalcTrigger,Trigger1M)),NA())</f>
        <v>9.6324145818016405E-3</v>
      </c>
      <c r="O702" s="44">
        <f>IFERROR(_xll.qlIndexFixing(ONIndex3M,I702,TRUE,_xll.ohTrigger(RecalcTrigger,Trigger3M)),NA())</f>
        <v>1.0788182678229674E-2</v>
      </c>
      <c r="P702" s="44">
        <f>IFERROR(_xll.qlIndexFixing(ONIndex6M,I702,TRUE,_xll.ohTrigger(RecalcTrigger,Trigger6M)),NA())</f>
        <v>1.1821449456288491E-2</v>
      </c>
      <c r="Q702" s="186">
        <f>IFERROR(_xll.qlIndexFixing(ONIndex1Y,I702,TRUE,_xll.ohTrigger(RecalcTrigger,Trigger1Y)),NA())</f>
        <v>1.3186485106881918E-2</v>
      </c>
    </row>
    <row r="703" spans="2:17" x14ac:dyDescent="0.2">
      <c r="B703" s="39" t="s">
        <v>42</v>
      </c>
      <c r="D703" s="42">
        <f>_xll.qlCalendarAdvance(Calendar,$D702,B703,"f",FALSE)</f>
        <v>44285</v>
      </c>
      <c r="E703" s="180">
        <f>_xll.qlInterestRateIndexValueDate(IndexON,D703)</f>
        <v>44285</v>
      </c>
      <c r="F703" s="196">
        <f>IFERROR(_xll.qlIndexFixing(IndexON,D703,TRUE,_xll.ohTrigger(RecalcTrigger,TriggerON)),NA())</f>
        <v>9.2700844116944126E-3</v>
      </c>
      <c r="H703" s="42">
        <f>_xll.qlCalendarAdvance(Calendar,$H702,B703,"f",FALSE)</f>
        <v>44285</v>
      </c>
      <c r="I703" s="180">
        <f>_xll.qlInterestRateIndexValueDate(Index1M,$H703)</f>
        <v>44287</v>
      </c>
      <c r="J703" s="185">
        <f>IFERROR(_xll.qlIndexFixing(Index1M,$H703,TRUE,_xll.ohTrigger(RecalcTrigger,Trigger1M)),NA())</f>
        <v>9.8023128541799287E-3</v>
      </c>
      <c r="K703" s="44">
        <f>IFERROR(_xll.qlIndexFixing(Index3M,H703,TRUE,_xll.ohTrigger(RecalcTrigger,Trigger3M)),NA())</f>
        <v>1.1232114921731637E-2</v>
      </c>
      <c r="L703" s="44">
        <f>IFERROR(_xll.qlIndexFixing(Index6M,$H703,TRUE,_xll.ohTrigger(RecalcTrigger,Trigger6M)),NA())</f>
        <v>1.2620755415875153E-2</v>
      </c>
      <c r="M703" s="186">
        <f>IFERROR(_xll.qlIndexFixing(Index1Y,$H703,TRUE,_xll.ohTrigger(RecalcTrigger,Trigger1Y)),NA())</f>
        <v>1.4725280572233141E-2</v>
      </c>
      <c r="N703" s="185">
        <f>IFERROR(_xll.qlIndexFixing(ONIndex1M,I703,TRUE,_xll.ohTrigger(RecalcTrigger,Trigger1M)),NA())</f>
        <v>9.7133203291832615E-3</v>
      </c>
      <c r="O703" s="44">
        <f>IFERROR(_xll.qlIndexFixing(ONIndex3M,I703,TRUE,_xll.ohTrigger(RecalcTrigger,Trigger3M)),NA())</f>
        <v>1.0869854550534797E-2</v>
      </c>
      <c r="P703" s="44">
        <f>IFERROR(_xll.qlIndexFixing(ONIndex6M,I703,TRUE,_xll.ohTrigger(RecalcTrigger,Trigger6M)),NA())</f>
        <v>1.1896114333689312E-2</v>
      </c>
      <c r="Q703" s="186">
        <f>IFERROR(_xll.qlIndexFixing(ONIndex1Y,I703,TRUE,_xll.ohTrigger(RecalcTrigger,Trigger1Y)),NA())</f>
        <v>1.3260172709541607E-2</v>
      </c>
    </row>
    <row r="704" spans="2:17" x14ac:dyDescent="0.2">
      <c r="B704" s="39" t="s">
        <v>42</v>
      </c>
      <c r="D704" s="42">
        <f>_xll.qlCalendarAdvance(Calendar,$D703,B704,"f",FALSE)</f>
        <v>44292</v>
      </c>
      <c r="E704" s="180">
        <f>_xll.qlInterestRateIndexValueDate(IndexON,D704)</f>
        <v>44292</v>
      </c>
      <c r="F704" s="196">
        <f>IFERROR(_xll.qlIndexFixing(IndexON,D704,TRUE,_xll.ohTrigger(RecalcTrigger,TriggerON)),NA())</f>
        <v>9.3389362835782919E-3</v>
      </c>
      <c r="H704" s="42">
        <f>_xll.qlCalendarAdvance(Calendar,$H703,B704,"f",FALSE)</f>
        <v>44292</v>
      </c>
      <c r="I704" s="180">
        <f>_xll.qlInterestRateIndexValueDate(Index1M,$H704)</f>
        <v>44294</v>
      </c>
      <c r="J704" s="185">
        <f>IFERROR(_xll.qlIndexFixing(Index1M,$H704,TRUE,_xll.ohTrigger(RecalcTrigger,Trigger1M)),NA())</f>
        <v>9.8647777314780916E-3</v>
      </c>
      <c r="K704" s="44">
        <f>IFERROR(_xll.qlIndexFixing(Index3M,H704,TRUE,_xll.ohTrigger(RecalcTrigger,Trigger3M)),NA())</f>
        <v>1.1293869524960542E-2</v>
      </c>
      <c r="L704" s="44">
        <f>IFERROR(_xll.qlIndexFixing(Index6M,$H704,TRUE,_xll.ohTrigger(RecalcTrigger,Trigger6M)),NA())</f>
        <v>1.2676700249313789E-2</v>
      </c>
      <c r="M704" s="186">
        <f>IFERROR(_xll.qlIndexFixing(Index1Y,$H704,TRUE,_xll.ohTrigger(RecalcTrigger,Trigger1Y)),NA())</f>
        <v>1.4778954589884184E-2</v>
      </c>
      <c r="N704" s="185">
        <f>IFERROR(_xll.qlIndexFixing(ONIndex1M,I704,TRUE,_xll.ohTrigger(RecalcTrigger,Trigger1M)),NA())</f>
        <v>9.7581244683020429E-3</v>
      </c>
      <c r="O704" s="44">
        <f>IFERROR(_xll.qlIndexFixing(ONIndex3M,I704,TRUE,_xll.ohTrigger(RecalcTrigger,Trigger3M)),NA())</f>
        <v>1.0915036165144443E-2</v>
      </c>
      <c r="P704" s="44">
        <f>IFERROR(_xll.qlIndexFixing(ONIndex6M,I704,TRUE,_xll.ohTrigger(RecalcTrigger,Trigger6M)),NA())</f>
        <v>1.1937460931434885E-2</v>
      </c>
      <c r="Q704" s="186">
        <f>IFERROR(_xll.qlIndexFixing(ONIndex1Y,I704,TRUE,_xll.ohTrigger(RecalcTrigger,Trigger1Y)),NA())</f>
        <v>1.330097882666692E-2</v>
      </c>
    </row>
    <row r="705" spans="2:17" x14ac:dyDescent="0.2">
      <c r="B705" s="39" t="s">
        <v>42</v>
      </c>
      <c r="D705" s="42">
        <f>_xll.qlCalendarAdvance(Calendar,$D704,B705,"f",FALSE)</f>
        <v>44299</v>
      </c>
      <c r="E705" s="180">
        <f>_xll.qlInterestRateIndexValueDate(IndexON,D705)</f>
        <v>44299</v>
      </c>
      <c r="F705" s="196">
        <f>IFERROR(_xll.qlIndexFixing(IndexON,D705,TRUE,_xll.ohTrigger(RecalcTrigger,TriggerON)),NA())</f>
        <v>9.4073971816488466E-3</v>
      </c>
      <c r="H705" s="42">
        <f>_xll.qlCalendarAdvance(Calendar,$H704,B705,"f",FALSE)</f>
        <v>44299</v>
      </c>
      <c r="I705" s="180">
        <f>_xll.qlInterestRateIndexValueDate(Index1M,$H705)</f>
        <v>44301</v>
      </c>
      <c r="J705" s="185">
        <f>IFERROR(_xll.qlIndexFixing(Index1M,$H705,TRUE,_xll.ohTrigger(RecalcTrigger,Trigger1M)),NA())</f>
        <v>9.927030711863738E-3</v>
      </c>
      <c r="K705" s="44">
        <f>IFERROR(_xll.qlIndexFixing(Index3M,H705,TRUE,_xll.ohTrigger(RecalcTrigger,Trigger3M)),NA())</f>
        <v>1.1355320241768366E-2</v>
      </c>
      <c r="L705" s="44">
        <f>IFERROR(_xll.qlIndexFixing(Index6M,$H705,TRUE,_xll.ohTrigger(RecalcTrigger,Trigger6M)),NA())</f>
        <v>1.2732470152551389E-2</v>
      </c>
      <c r="M705" s="186">
        <f>IFERROR(_xll.qlIndexFixing(Index1Y,$H705,TRUE,_xll.ohTrigger(RecalcTrigger,Trigger1Y)),NA())</f>
        <v>1.4848703231845213E-2</v>
      </c>
      <c r="N705" s="185">
        <f>IFERROR(_xll.qlIndexFixing(ONIndex1M,I705,TRUE,_xll.ohTrigger(RecalcTrigger,Trigger1M)),NA())</f>
        <v>9.8206743124862328E-3</v>
      </c>
      <c r="O705" s="44">
        <f>IFERROR(_xll.qlIndexFixing(ONIndex3M,I705,TRUE,_xll.ohTrigger(RecalcTrigger,Trigger3M)),NA())</f>
        <v>1.0978055927273189E-2</v>
      </c>
      <c r="P705" s="44">
        <f>IFERROR(_xll.qlIndexFixing(ONIndex6M,I705,TRUE,_xll.ohTrigger(RecalcTrigger,Trigger6M)),NA())</f>
        <v>1.1995185500159877E-2</v>
      </c>
      <c r="Q705" s="186">
        <f>IFERROR(_xll.qlIndexFixing(ONIndex1Y,I705,TRUE,_xll.ohTrigger(RecalcTrigger,Trigger1Y)),NA())</f>
        <v>1.3357946859757774E-2</v>
      </c>
    </row>
    <row r="706" spans="2:17" x14ac:dyDescent="0.2">
      <c r="B706" s="39" t="s">
        <v>42</v>
      </c>
      <c r="D706" s="42">
        <f>_xll.qlCalendarAdvance(Calendar,$D705,B706,"f",FALSE)</f>
        <v>44306</v>
      </c>
      <c r="E706" s="180">
        <f>_xll.qlInterestRateIndexValueDate(IndexON,D706)</f>
        <v>44306</v>
      </c>
      <c r="F706" s="196">
        <f>IFERROR(_xll.qlIndexFixing(IndexON,D706,TRUE,_xll.ohTrigger(RecalcTrigger,TriggerON)),NA())</f>
        <v>9.4754594132595571E-3</v>
      </c>
      <c r="H706" s="42">
        <f>_xll.qlCalendarAdvance(Calendar,$H705,B706,"f",FALSE)</f>
        <v>44306</v>
      </c>
      <c r="I706" s="180">
        <f>_xll.qlInterestRateIndexValueDate(Index1M,$H706)</f>
        <v>44308</v>
      </c>
      <c r="J706" s="185">
        <f>IFERROR(_xll.qlIndexFixing(Index1M,$H706,TRUE,_xll.ohTrigger(RecalcTrigger,Trigger1M)),NA())</f>
        <v>9.9890674100547305E-3</v>
      </c>
      <c r="K706" s="44">
        <f>IFERROR(_xll.qlIndexFixing(Index3M,H706,TRUE,_xll.ohTrigger(RecalcTrigger,Trigger3M)),NA())</f>
        <v>1.1416461768342333E-2</v>
      </c>
      <c r="L706" s="44">
        <f>IFERROR(_xll.qlIndexFixing(Index6M,$H706,TRUE,_xll.ohTrigger(RecalcTrigger,Trigger6M)),NA())</f>
        <v>1.2788071186448183E-2</v>
      </c>
      <c r="M706" s="186">
        <f>IFERROR(_xll.qlIndexFixing(Index1Y,$H706,TRUE,_xll.ohTrigger(RecalcTrigger,Trigger1Y)),NA())</f>
        <v>1.4885936595478466E-2</v>
      </c>
      <c r="N706" s="185">
        <f>IFERROR(_xll.qlIndexFixing(ONIndex1M,I706,TRUE,_xll.ohTrigger(RecalcTrigger,Trigger1M)),NA())</f>
        <v>9.8830149198025907E-3</v>
      </c>
      <c r="O706" s="44">
        <f>IFERROR(_xll.qlIndexFixing(ONIndex3M,I706,TRUE,_xll.ohTrigger(RecalcTrigger,Trigger3M)),NA())</f>
        <v>1.1040797335262198E-2</v>
      </c>
      <c r="P706" s="44">
        <f>IFERROR(_xll.qlIndexFixing(ONIndex6M,I706,TRUE,_xll.ohTrigger(RecalcTrigger,Trigger6M)),NA())</f>
        <v>1.2052722623066003E-2</v>
      </c>
      <c r="Q706" s="186">
        <f>IFERROR(_xll.qlIndexFixing(ONIndex1Y,I706,TRUE,_xll.ohTrigger(RecalcTrigger,Trigger1Y)),NA())</f>
        <v>1.3414724647669019E-2</v>
      </c>
    </row>
    <row r="707" spans="2:17" x14ac:dyDescent="0.2">
      <c r="B707" s="39" t="s">
        <v>42</v>
      </c>
      <c r="D707" s="42">
        <f>_xll.qlCalendarAdvance(Calendar,$D706,B707,"f",FALSE)</f>
        <v>44313</v>
      </c>
      <c r="E707" s="180">
        <f>_xll.qlInterestRateIndexValueDate(IndexON,D707)</f>
        <v>44313</v>
      </c>
      <c r="F707" s="196">
        <f>IFERROR(_xll.qlIndexFixing(IndexON,D707,TRUE,_xll.ohTrigger(RecalcTrigger,TriggerON)),NA())</f>
        <v>9.5431152859237756E-3</v>
      </c>
      <c r="H707" s="42">
        <f>_xll.qlCalendarAdvance(Calendar,$H706,B707,"f",FALSE)</f>
        <v>44313</v>
      </c>
      <c r="I707" s="180">
        <f>_xll.qlInterestRateIndexValueDate(Index1M,$H707)</f>
        <v>44315</v>
      </c>
      <c r="J707" s="185">
        <f>IFERROR(_xll.qlIndexFixing(Index1M,$H707,TRUE,_xll.ohTrigger(RecalcTrigger,Trigger1M)),NA())</f>
        <v>1.0050883440684E-2</v>
      </c>
      <c r="K707" s="44">
        <f>IFERROR(_xll.qlIndexFixing(Index3M,H707,TRUE,_xll.ohTrigger(RecalcTrigger,Trigger3M)),NA())</f>
        <v>1.1477288800616688E-2</v>
      </c>
      <c r="L707" s="44">
        <f>IFERROR(_xll.qlIndexFixing(Index6M,$H707,TRUE,_xll.ohTrigger(RecalcTrigger,Trigger6M)),NA())</f>
        <v>1.2843509412591688E-2</v>
      </c>
      <c r="M707" s="186">
        <f>IFERROR(_xll.qlIndexFixing(Index1Y,$H707,TRUE,_xll.ohTrigger(RecalcTrigger,Trigger1Y)),NA())</f>
        <v>1.4939250226159707E-2</v>
      </c>
      <c r="N707" s="185">
        <f>IFERROR(_xll.qlIndexFixing(ONIndex1M,I707,TRUE,_xll.ohTrigger(RecalcTrigger,Trigger1M)),NA())</f>
        <v>9.9451419121532325E-3</v>
      </c>
      <c r="O707" s="44">
        <f>IFERROR(_xll.qlIndexFixing(ONIndex3M,I707,TRUE,_xll.ohTrigger(RecalcTrigger,Trigger3M)),NA())</f>
        <v>1.1103255114610633E-2</v>
      </c>
      <c r="P707" s="44">
        <f>IFERROR(_xll.qlIndexFixing(ONIndex6M,I707,TRUE,_xll.ohTrigger(RecalcTrigger,Trigger6M)),NA())</f>
        <v>1.2110072299833519E-2</v>
      </c>
      <c r="Q707" s="186">
        <f>IFERROR(_xll.qlIndexFixing(ONIndex1Y,I707,TRUE,_xll.ohTrigger(RecalcTrigger,Trigger1Y)),NA())</f>
        <v>1.3471308919976721E-2</v>
      </c>
    </row>
    <row r="708" spans="2:17" x14ac:dyDescent="0.2">
      <c r="B708" s="39" t="s">
        <v>42</v>
      </c>
      <c r="D708" s="42">
        <f>_xll.qlCalendarAdvance(Calendar,$D707,B708,"f",FALSE)</f>
        <v>44320</v>
      </c>
      <c r="E708" s="180">
        <f>_xll.qlInterestRateIndexValueDate(IndexON,D708)</f>
        <v>44320</v>
      </c>
      <c r="F708" s="196">
        <f>IFERROR(_xll.qlIndexFixing(IndexON,D708,TRUE,_xll.ohTrigger(RecalcTrigger,TriggerON)),NA())</f>
        <v>9.6103571069949822E-3</v>
      </c>
      <c r="H708" s="42">
        <f>_xll.qlCalendarAdvance(Calendar,$H707,B708,"f",FALSE)</f>
        <v>44320</v>
      </c>
      <c r="I708" s="180">
        <f>_xll.qlInterestRateIndexValueDate(Index1M,$H708)</f>
        <v>44322</v>
      </c>
      <c r="J708" s="185">
        <f>IFERROR(_xll.qlIndexFixing(Index1M,$H708,TRUE,_xll.ohTrigger(RecalcTrigger,Trigger1M)),NA())</f>
        <v>1.0112474418312034E-2</v>
      </c>
      <c r="K708" s="44">
        <f>IFERROR(_xll.qlIndexFixing(Index3M,H708,TRUE,_xll.ohTrigger(RecalcTrigger,Trigger3M)),NA())</f>
        <v>1.1542239659202281E-2</v>
      </c>
      <c r="L708" s="44">
        <f>IFERROR(_xll.qlIndexFixing(Index6M,$H708,TRUE,_xll.ohTrigger(RecalcTrigger,Trigger6M)),NA())</f>
        <v>1.2911154193837234E-2</v>
      </c>
      <c r="M708" s="186">
        <f>IFERROR(_xll.qlIndexFixing(Index1Y,$H708,TRUE,_xll.ohTrigger(RecalcTrigger,Trigger1Y)),NA())</f>
        <v>1.4992449467385014E-2</v>
      </c>
      <c r="N708" s="185">
        <f>IFERROR(_xll.qlIndexFixing(ONIndex1M,I708,TRUE,_xll.ohTrigger(RecalcTrigger,Trigger1M)),NA())</f>
        <v>1.000705091152021E-2</v>
      </c>
      <c r="O708" s="44">
        <f>IFERROR(_xll.qlIndexFixing(ONIndex3M,I708,TRUE,_xll.ohTrigger(RecalcTrigger,Trigger3M)),NA())</f>
        <v>1.1165423990497914E-2</v>
      </c>
      <c r="P708" s="44">
        <f>IFERROR(_xll.qlIndexFixing(ONIndex6M,I708,TRUE,_xll.ohTrigger(RecalcTrigger,Trigger6M)),NA())</f>
        <v>1.2167234530462423E-2</v>
      </c>
      <c r="Q708" s="186">
        <f>IFERROR(_xll.qlIndexFixing(ONIndex1Y,I708,TRUE,_xll.ohTrigger(RecalcTrigger,Trigger1Y)),NA())</f>
        <v>1.3527696406177014E-2</v>
      </c>
    </row>
    <row r="709" spans="2:17" x14ac:dyDescent="0.2">
      <c r="B709" s="39" t="s">
        <v>42</v>
      </c>
      <c r="D709" s="42">
        <f>_xll.qlCalendarAdvance(Calendar,$D708,B709,"f",FALSE)</f>
        <v>44327</v>
      </c>
      <c r="E709" s="180">
        <f>_xll.qlInterestRateIndexValueDate(IndexON,D709)</f>
        <v>44327</v>
      </c>
      <c r="F709" s="196">
        <f>IFERROR(_xll.qlIndexFixing(IndexON,D709,TRUE,_xll.ohTrigger(RecalcTrigger,TriggerON)),NA())</f>
        <v>9.6771771838266574E-3</v>
      </c>
      <c r="H709" s="42">
        <f>_xll.qlCalendarAdvance(Calendar,$H708,B709,"f",FALSE)</f>
        <v>44327</v>
      </c>
      <c r="I709" s="180">
        <f>_xll.qlInterestRateIndexValueDate(Index1M,$H709)</f>
        <v>44329</v>
      </c>
      <c r="J709" s="185">
        <f>IFERROR(_xll.qlIndexFixing(Index1M,$H709,TRUE,_xll.ohTrigger(RecalcTrigger,Trigger1M)),NA())</f>
        <v>1.0173835957404398E-2</v>
      </c>
      <c r="K709" s="44">
        <f>IFERROR(_xll.qlIndexFixing(Index3M,H709,TRUE,_xll.ohTrigger(RecalcTrigger,Trigger3M)),NA())</f>
        <v>1.1602399472063185E-2</v>
      </c>
      <c r="L709" s="44">
        <f>IFERROR(_xll.qlIndexFixing(Index6M,$H709,TRUE,_xll.ohTrigger(RecalcTrigger,Trigger6M)),NA())</f>
        <v>1.2966265935233107E-2</v>
      </c>
      <c r="M709" s="186">
        <f>IFERROR(_xll.qlIndexFixing(Index1Y,$H709,TRUE,_xll.ohTrigger(RecalcTrigger,Trigger1Y)),NA())</f>
        <v>1.5045537285735011E-2</v>
      </c>
      <c r="N709" s="185">
        <f>IFERROR(_xll.qlIndexFixing(ONIndex1M,I709,TRUE,_xll.ohTrigger(RecalcTrigger,Trigger1M)),NA())</f>
        <v>1.0068737539565831E-2</v>
      </c>
      <c r="O709" s="44">
        <f>IFERROR(_xll.qlIndexFixing(ONIndex3M,I709,TRUE,_xll.ohTrigger(RecalcTrigger,Trigger3M)),NA())</f>
        <v>1.122729868810346E-2</v>
      </c>
      <c r="P709" s="44">
        <f>IFERROR(_xll.qlIndexFixing(ONIndex6M,I709,TRUE,_xll.ohTrigger(RecalcTrigger,Trigger6M)),NA())</f>
        <v>1.2224209314952716E-2</v>
      </c>
      <c r="Q709" s="186">
        <f>IFERROR(_xll.qlIndexFixing(ONIndex1Y,I709,TRUE,_xll.ohTrigger(RecalcTrigger,Trigger1Y)),NA())</f>
        <v>1.3583883835925903E-2</v>
      </c>
    </row>
    <row r="710" spans="2:17" x14ac:dyDescent="0.2">
      <c r="B710" s="39" t="s">
        <v>42</v>
      </c>
      <c r="D710" s="42">
        <f>_xll.qlCalendarAdvance(Calendar,$D709,B710,"f",FALSE)</f>
        <v>44334</v>
      </c>
      <c r="E710" s="180">
        <f>_xll.qlInterestRateIndexValueDate(IndexON,D710)</f>
        <v>44334</v>
      </c>
      <c r="F710" s="196">
        <f>IFERROR(_xll.qlIndexFixing(IndexON,D710,TRUE,_xll.ohTrigger(RecalcTrigger,TriggerON)),NA())</f>
        <v>9.7435678237722811E-3</v>
      </c>
      <c r="H710" s="42">
        <f>_xll.qlCalendarAdvance(Calendar,$H709,B710,"f",FALSE)</f>
        <v>44334</v>
      </c>
      <c r="I710" s="180">
        <f>_xll.qlInterestRateIndexValueDate(Index1M,$H710)</f>
        <v>44336</v>
      </c>
      <c r="J710" s="185">
        <f>IFERROR(_xll.qlIndexFixing(Index1M,$H710,TRUE,_xll.ohTrigger(RecalcTrigger,Trigger1M)),NA())</f>
        <v>1.023496367234672E-2</v>
      </c>
      <c r="K710" s="44">
        <f>IFERROR(_xll.qlIndexFixing(Index3M,H710,TRUE,_xll.ohTrigger(RecalcTrigger,Trigger3M)),NA())</f>
        <v>1.1662228497318084E-2</v>
      </c>
      <c r="L710" s="44">
        <f>IFERROR(_xll.qlIndexFixing(Index6M,$H710,TRUE,_xll.ohTrigger(RecalcTrigger,Trigger6M)),NA())</f>
        <v>1.3021234941533838E-2</v>
      </c>
      <c r="M710" s="186">
        <f>IFERROR(_xll.qlIndexFixing(Index1Y,$H710,TRUE,_xll.ohTrigger(RecalcTrigger,Trigger1Y)),NA())</f>
        <v>1.5098516705896828E-2</v>
      </c>
      <c r="N710" s="185">
        <f>IFERROR(_xll.qlIndexFixing(ONIndex1M,I710,TRUE,_xll.ohTrigger(RecalcTrigger,Trigger1M)),NA())</f>
        <v>1.0130197418432019E-2</v>
      </c>
      <c r="O710" s="44">
        <f>IFERROR(_xll.qlIndexFixing(ONIndex3M,I710,TRUE,_xll.ohTrigger(RecalcTrigger,Trigger3M)),NA())</f>
        <v>1.1288873932846499E-2</v>
      </c>
      <c r="P710" s="44">
        <f>IFERROR(_xll.qlIndexFixing(ONIndex6M,I710,TRUE,_xll.ohTrigger(RecalcTrigger,Trigger6M)),NA())</f>
        <v>1.2280996652984655E-2</v>
      </c>
      <c r="Q710" s="186">
        <f>IFERROR(_xll.qlIndexFixing(ONIndex1Y,I710,TRUE,_xll.ohTrigger(RecalcTrigger,Trigger1Y)),NA())</f>
        <v>1.3639867938719519E-2</v>
      </c>
    </row>
    <row r="711" spans="2:17" x14ac:dyDescent="0.2">
      <c r="B711" s="39" t="s">
        <v>42</v>
      </c>
      <c r="D711" s="42">
        <f>_xll.qlCalendarAdvance(Calendar,$D710,B711,"f",FALSE)</f>
        <v>44341</v>
      </c>
      <c r="E711" s="180">
        <f>_xll.qlInterestRateIndexValueDate(IndexON,D711)</f>
        <v>44341</v>
      </c>
      <c r="F711" s="196">
        <f>IFERROR(_xll.qlIndexFixing(IndexON,D711,TRUE,_xll.ohTrigger(RecalcTrigger,TriggerON)),NA())</f>
        <v>9.8095213342652698E-3</v>
      </c>
      <c r="H711" s="42">
        <f>_xll.qlCalendarAdvance(Calendar,$H710,B711,"f",FALSE)</f>
        <v>44341</v>
      </c>
      <c r="I711" s="180">
        <f>_xll.qlInterestRateIndexValueDate(Index1M,$H711)</f>
        <v>44343</v>
      </c>
      <c r="J711" s="185">
        <f>IFERROR(_xll.qlIndexFixing(Index1M,$H711,TRUE,_xll.ohTrigger(RecalcTrigger,Trigger1M)),NA())</f>
        <v>1.0295853177452186E-2</v>
      </c>
      <c r="K711" s="44">
        <f>IFERROR(_xll.qlIndexFixing(Index3M,H711,TRUE,_xll.ohTrigger(RecalcTrigger,Trigger3M)),NA())</f>
        <v>1.1721721429570862E-2</v>
      </c>
      <c r="L711" s="44">
        <f>IFERROR(_xll.qlIndexFixing(Index6M,$H711,TRUE,_xll.ohTrigger(RecalcTrigger,Trigger6M)),NA())</f>
        <v>1.307606717982389E-2</v>
      </c>
      <c r="M711" s="186">
        <f>IFERROR(_xll.qlIndexFixing(Index1Y,$H711,TRUE,_xll.ohTrigger(RecalcTrigger,Trigger1Y)),NA())</f>
        <v>1.5151390810675493E-2</v>
      </c>
      <c r="N711" s="185">
        <f>IFERROR(_xll.qlIndexFixing(ONIndex1M,I711,TRUE,_xll.ohTrigger(RecalcTrigger,Trigger1M)),NA())</f>
        <v>1.0191426169940954E-2</v>
      </c>
      <c r="O711" s="44">
        <f>IFERROR(_xll.qlIndexFixing(ONIndex3M,I711,TRUE,_xll.ohTrigger(RecalcTrigger,Trigger3M)),NA())</f>
        <v>1.1350144449906452E-2</v>
      </c>
      <c r="P711" s="44">
        <f>IFERROR(_xll.qlIndexFixing(ONIndex6M,I711,TRUE,_xll.ohTrigger(RecalcTrigger,Trigger6M)),NA())</f>
        <v>1.233759654471811E-2</v>
      </c>
      <c r="Q711" s="186">
        <f>IFERROR(_xll.qlIndexFixing(ONIndex1Y,I711,TRUE,_xll.ohTrigger(RecalcTrigger,Trigger1Y)),NA())</f>
        <v>1.3695645444053994E-2</v>
      </c>
    </row>
    <row r="712" spans="2:17" x14ac:dyDescent="0.2">
      <c r="B712" s="39" t="s">
        <v>42</v>
      </c>
      <c r="D712" s="42">
        <f>_xll.qlCalendarAdvance(Calendar,$D711,B712,"f",FALSE)</f>
        <v>44348</v>
      </c>
      <c r="E712" s="180">
        <f>_xll.qlInterestRateIndexValueDate(IndexON,D712)</f>
        <v>44348</v>
      </c>
      <c r="F712" s="196">
        <f>IFERROR(_xll.qlIndexFixing(IndexON,D712,TRUE,_xll.ohTrigger(RecalcTrigger,TriggerON)),NA())</f>
        <v>9.8750300226591037E-3</v>
      </c>
      <c r="H712" s="42">
        <f>_xll.qlCalendarAdvance(Calendar,$H711,B712,"f",FALSE)</f>
        <v>44348</v>
      </c>
      <c r="I712" s="180">
        <f>_xll.qlInterestRateIndexValueDate(Index1M,$H712)</f>
        <v>44350</v>
      </c>
      <c r="J712" s="185">
        <f>IFERROR(_xll.qlIndexFixing(Index1M,$H712,TRUE,_xll.ohTrigger(RecalcTrigger,Trigger1M)),NA())</f>
        <v>1.0356500086944054E-2</v>
      </c>
      <c r="K712" s="44">
        <f>IFERROR(_xll.qlIndexFixing(Index3M,H712,TRUE,_xll.ohTrigger(RecalcTrigger,Trigger3M)),NA())</f>
        <v>1.1780872963187321E-2</v>
      </c>
      <c r="L712" s="44">
        <f>IFERROR(_xll.qlIndexFixing(Index6M,$H712,TRUE,_xll.ohTrigger(RecalcTrigger,Trigger6M)),NA())</f>
        <v>1.3118470632825622E-2</v>
      </c>
      <c r="M712" s="186">
        <f>IFERROR(_xll.qlIndexFixing(Index1Y,$H712,TRUE,_xll.ohTrigger(RecalcTrigger,Trigger1Y)),NA())</f>
        <v>1.5204162741005748E-2</v>
      </c>
      <c r="N712" s="185">
        <f>IFERROR(_xll.qlIndexFixing(ONIndex1M,I712,TRUE,_xll.ohTrigger(RecalcTrigger,Trigger1M)),NA())</f>
        <v>1.0252419415834879E-2</v>
      </c>
      <c r="O712" s="44">
        <f>IFERROR(_xll.qlIndexFixing(ONIndex3M,I712,TRUE,_xll.ohTrigger(RecalcTrigger,Trigger3M)),NA())</f>
        <v>1.1411104964382801E-2</v>
      </c>
      <c r="P712" s="44">
        <f>IFERROR(_xll.qlIndexFixing(ONIndex6M,I712,TRUE,_xll.ohTrigger(RecalcTrigger,Trigger6M)),NA())</f>
        <v>1.239400898999321E-2</v>
      </c>
      <c r="Q712" s="186">
        <f>IFERROR(_xll.qlIndexFixing(ONIndex1Y,I712,TRUE,_xll.ohTrigger(RecalcTrigger,Trigger1Y)),NA())</f>
        <v>1.3751213081505398E-2</v>
      </c>
    </row>
    <row r="713" spans="2:17" x14ac:dyDescent="0.2">
      <c r="B713" s="39" t="s">
        <v>42</v>
      </c>
      <c r="D713" s="42">
        <f>_xll.qlCalendarAdvance(Calendar,$D712,B713,"f",FALSE)</f>
        <v>44355</v>
      </c>
      <c r="E713" s="180">
        <f>_xll.qlInterestRateIndexValueDate(IndexON,D713)</f>
        <v>44355</v>
      </c>
      <c r="F713" s="196">
        <f>IFERROR(_xll.qlIndexFixing(IndexON,D713,TRUE,_xll.ohTrigger(RecalcTrigger,TriggerON)),NA())</f>
        <v>9.9400861963871989E-3</v>
      </c>
      <c r="H713" s="42">
        <f>_xll.qlCalendarAdvance(Calendar,$H712,B713,"f",FALSE)</f>
        <v>44355</v>
      </c>
      <c r="I713" s="180">
        <f>_xll.qlInterestRateIndexValueDate(Index1M,$H713)</f>
        <v>44357</v>
      </c>
      <c r="J713" s="185">
        <f>IFERROR(_xll.qlIndexFixing(Index1M,$H713,TRUE,_xll.ohTrigger(RecalcTrigger,Trigger1M)),NA())</f>
        <v>1.0416900014975639E-2</v>
      </c>
      <c r="K713" s="44">
        <f>IFERROR(_xll.qlIndexFixing(Index3M,H713,TRUE,_xll.ohTrigger(RecalcTrigger,Trigger3M)),NA())</f>
        <v>1.1839677792307364E-2</v>
      </c>
      <c r="L713" s="44">
        <f>IFERROR(_xll.qlIndexFixing(Index6M,$H713,TRUE,_xll.ohTrigger(RecalcTrigger,Trigger6M)),NA())</f>
        <v>1.3173059345869698E-2</v>
      </c>
      <c r="M713" s="186">
        <f>IFERROR(_xll.qlIndexFixing(Index1Y,$H713,TRUE,_xll.ohTrigger(RecalcTrigger,Trigger1Y)),NA())</f>
        <v>1.5256835695964543E-2</v>
      </c>
      <c r="N713" s="185">
        <f>IFERROR(_xll.qlIndexFixing(ONIndex1M,I713,TRUE,_xll.ohTrigger(RecalcTrigger,Trigger1M)),NA())</f>
        <v>1.0313172778175783E-2</v>
      </c>
      <c r="O713" s="44">
        <f>IFERROR(_xll.qlIndexFixing(ONIndex3M,I713,TRUE,_xll.ohTrigger(RecalcTrigger,Trigger3M)),NA())</f>
        <v>1.1471750201614839E-2</v>
      </c>
      <c r="P713" s="44">
        <f>IFERROR(_xll.qlIndexFixing(ONIndex6M,I713,TRUE,_xll.ohTrigger(RecalcTrigger,Trigger6M)),NA())</f>
        <v>1.2450233988570147E-2</v>
      </c>
      <c r="Q713" s="186">
        <f>IFERROR(_xll.qlIndexFixing(ONIndex1Y,I713,TRUE,_xll.ohTrigger(RecalcTrigger,Trigger1Y)),NA())</f>
        <v>1.3806567580649798E-2</v>
      </c>
    </row>
    <row r="714" spans="2:17" x14ac:dyDescent="0.2">
      <c r="B714" s="39" t="s">
        <v>42</v>
      </c>
      <c r="D714" s="42">
        <f>_xll.qlCalendarAdvance(Calendar,$D713,B714,"f",FALSE)</f>
        <v>44362</v>
      </c>
      <c r="E714" s="180">
        <f>_xll.qlInterestRateIndexValueDate(IndexON,D714)</f>
        <v>44362</v>
      </c>
      <c r="F714" s="196">
        <f>IFERROR(_xll.qlIndexFixing(IndexON,D714,TRUE,_xll.ohTrigger(RecalcTrigger,TriggerON)),NA())</f>
        <v>1.0004682162803036E-2</v>
      </c>
      <c r="H714" s="42">
        <f>_xll.qlCalendarAdvance(Calendar,$H713,B714,"f",FALSE)</f>
        <v>44362</v>
      </c>
      <c r="I714" s="180">
        <f>_xll.qlInterestRateIndexValueDate(Index1M,$H714)</f>
        <v>44364</v>
      </c>
      <c r="J714" s="185">
        <f>IFERROR(_xll.qlIndexFixing(Index1M,$H714,TRUE,_xll.ohTrigger(RecalcTrigger,Trigger1M)),NA())</f>
        <v>1.0477048575610326E-2</v>
      </c>
      <c r="K714" s="44">
        <f>IFERROR(_xll.qlIndexFixing(Index3M,H714,TRUE,_xll.ohTrigger(RecalcTrigger,Trigger3M)),NA())</f>
        <v>1.1898130610842376E-2</v>
      </c>
      <c r="L714" s="44">
        <f>IFERROR(_xll.qlIndexFixing(Index6M,$H714,TRUE,_xll.ohTrigger(RecalcTrigger,Trigger6M)),NA())</f>
        <v>1.3227527702218671E-2</v>
      </c>
      <c r="M714" s="186">
        <f>IFERROR(_xll.qlIndexFixing(Index1Y,$H714,TRUE,_xll.ohTrigger(RecalcTrigger,Trigger1Y)),NA())</f>
        <v>1.5309412932782856E-2</v>
      </c>
      <c r="N714" s="185">
        <f>IFERROR(_xll.qlIndexFixing(ONIndex1M,I714,TRUE,_xll.ohTrigger(RecalcTrigger,Trigger1M)),NA())</f>
        <v>1.0373681878705909E-2</v>
      </c>
      <c r="O714" s="44">
        <f>IFERROR(_xll.qlIndexFixing(ONIndex3M,I714,TRUE,_xll.ohTrigger(RecalcTrigger,Trigger3M)),NA())</f>
        <v>1.1532074886861921E-2</v>
      </c>
      <c r="P714" s="44">
        <f>IFERROR(_xll.qlIndexFixing(ONIndex6M,I714,TRUE,_xll.ohTrigger(RecalcTrigger,Trigger6M)),NA())</f>
        <v>1.2506271540528857E-2</v>
      </c>
      <c r="Q714" s="186">
        <f>IFERROR(_xll.qlIndexFixing(ONIndex1Y,I714,TRUE,_xll.ohTrigger(RecalcTrigger,Trigger1Y)),NA())</f>
        <v>1.3861705670983326E-2</v>
      </c>
    </row>
    <row r="715" spans="2:17" x14ac:dyDescent="0.2">
      <c r="B715" s="39" t="s">
        <v>42</v>
      </c>
      <c r="D715" s="42">
        <f>_xll.qlCalendarAdvance(Calendar,$D714,B715,"f",FALSE)</f>
        <v>44369</v>
      </c>
      <c r="E715" s="180">
        <f>_xll.qlInterestRateIndexValueDate(IndexON,D715)</f>
        <v>44369</v>
      </c>
      <c r="F715" s="196">
        <f>IFERROR(_xll.qlIndexFixing(IndexON,D715,TRUE,_xll.ohTrigger(RecalcTrigger,TriggerON)),NA())</f>
        <v>1.0068810229260095E-2</v>
      </c>
      <c r="H715" s="42">
        <f>_xll.qlCalendarAdvance(Calendar,$H714,B715,"f",FALSE)</f>
        <v>44369</v>
      </c>
      <c r="I715" s="180">
        <f>_xll.qlInterestRateIndexValueDate(Index1M,$H715)</f>
        <v>44371</v>
      </c>
      <c r="J715" s="185">
        <f>IFERROR(_xll.qlIndexFixing(Index1M,$H715,TRUE,_xll.ohTrigger(RecalcTrigger,Trigger1M)),NA())</f>
        <v>1.0536941382849052E-2</v>
      </c>
      <c r="K715" s="44">
        <f>IFERROR(_xll.qlIndexFixing(Index3M,H715,TRUE,_xll.ohTrigger(RecalcTrigger,Trigger3M)),NA())</f>
        <v>1.1956226112482189E-2</v>
      </c>
      <c r="L715" s="44">
        <f>IFERROR(_xll.qlIndexFixing(Index6M,$H715,TRUE,_xll.ohTrigger(RecalcTrigger,Trigger6M)),NA())</f>
        <v>1.3281881769106253E-2</v>
      </c>
      <c r="M715" s="186">
        <f>IFERROR(_xll.qlIndexFixing(Index1Y,$H715,TRUE,_xll.ohTrigger(RecalcTrigger,Trigger1Y)),NA())</f>
        <v>1.5361897766856425E-2</v>
      </c>
      <c r="N715" s="185">
        <f>IFERROR(_xll.qlIndexFixing(ONIndex1M,I715,TRUE,_xll.ohTrigger(RecalcTrigger,Trigger1M)),NA())</f>
        <v>1.0433942339327373E-2</v>
      </c>
      <c r="O715" s="44">
        <f>IFERROR(_xll.qlIndexFixing(ONIndex3M,I715,TRUE,_xll.ohTrigger(RecalcTrigger,Trigger3M)),NA())</f>
        <v>1.1592073745303466E-2</v>
      </c>
      <c r="P715" s="44">
        <f>IFERROR(_xll.qlIndexFixing(ONIndex6M,I715,TRUE,_xll.ohTrigger(RecalcTrigger,Trigger6M)),NA())</f>
        <v>1.2562121645789404E-2</v>
      </c>
      <c r="Q715" s="186">
        <f>IFERROR(_xll.qlIndexFixing(ONIndex1Y,I715,TRUE,_xll.ohTrigger(RecalcTrigger,Trigger1Y)),NA())</f>
        <v>1.3916624082082052E-2</v>
      </c>
    </row>
    <row r="716" spans="2:17" x14ac:dyDescent="0.2">
      <c r="B716" s="39" t="s">
        <v>42</v>
      </c>
      <c r="D716" s="42">
        <f>_xll.qlCalendarAdvance(Calendar,$D715,B716,"f",FALSE)</f>
        <v>44376</v>
      </c>
      <c r="E716" s="180">
        <f>_xll.qlInterestRateIndexValueDate(IndexON,D716)</f>
        <v>44376</v>
      </c>
      <c r="F716" s="196">
        <f>IFERROR(_xll.qlIndexFixing(IndexON,D716,TRUE,_xll.ohTrigger(RecalcTrigger,TriggerON)),NA())</f>
        <v>1.0132462703031919E-2</v>
      </c>
      <c r="H716" s="42">
        <f>_xll.qlCalendarAdvance(Calendar,$H715,B716,"f",FALSE)</f>
        <v>44376</v>
      </c>
      <c r="I716" s="180">
        <f>_xll.qlInterestRateIndexValueDate(Index1M,$H716)</f>
        <v>44378</v>
      </c>
      <c r="J716" s="185">
        <f>IFERROR(_xll.qlIndexFixing(Index1M,$H716,TRUE,_xll.ohTrigger(RecalcTrigger,Trigger1M)),NA())</f>
        <v>1.0596574050607821E-2</v>
      </c>
      <c r="K716" s="44">
        <f>IFERROR(_xll.qlIndexFixing(Index3M,H716,TRUE,_xll.ohTrigger(RecalcTrigger,Trigger3M)),NA())</f>
        <v>1.2013963284602899E-2</v>
      </c>
      <c r="L716" s="44">
        <f>IFERROR(_xll.qlIndexFixing(Index6M,$H716,TRUE,_xll.ohTrigger(RecalcTrigger,Trigger6M)),NA())</f>
        <v>1.3348385748051974E-2</v>
      </c>
      <c r="M716" s="186">
        <f>IFERROR(_xll.qlIndexFixing(Index1Y,$H716,TRUE,_xll.ohTrigger(RecalcTrigger,Trigger1Y)),NA())</f>
        <v>1.541429357175911E-2</v>
      </c>
      <c r="N716" s="185">
        <f>IFERROR(_xll.qlIndexFixing(ONIndex1M,I716,TRUE,_xll.ohTrigger(RecalcTrigger,Trigger1M)),NA())</f>
        <v>1.0493949782022227E-2</v>
      </c>
      <c r="O716" s="44">
        <f>IFERROR(_xll.qlIndexFixing(ONIndex3M,I716,TRUE,_xll.ohTrigger(RecalcTrigger,Trigger3M)),NA())</f>
        <v>1.1651741502118895E-2</v>
      </c>
      <c r="P716" s="44">
        <f>IFERROR(_xll.qlIndexFixing(ONIndex6M,I716,TRUE,_xll.ohTrigger(RecalcTrigger,Trigger6M)),NA())</f>
        <v>1.2617784304191915E-2</v>
      </c>
      <c r="Q716" s="186">
        <f>IFERROR(_xll.qlIndexFixing(ONIndex1Y,I716,TRUE,_xll.ohTrigger(RecalcTrigger,Trigger1Y)),NA())</f>
        <v>1.3971319543362171E-2</v>
      </c>
    </row>
    <row r="717" spans="2:17" x14ac:dyDescent="0.2">
      <c r="B717" s="39" t="s">
        <v>42</v>
      </c>
      <c r="D717" s="42">
        <f>_xll.qlCalendarAdvance(Calendar,$D716,B717,"f",FALSE)</f>
        <v>44383</v>
      </c>
      <c r="E717" s="180">
        <f>_xll.qlInterestRateIndexValueDate(IndexON,D717)</f>
        <v>44383</v>
      </c>
      <c r="F717" s="196">
        <f>IFERROR(_xll.qlIndexFixing(IndexON,D717,TRUE,_xll.ohTrigger(RecalcTrigger,TriggerON)),NA())</f>
        <v>1.0195631891551926E-2</v>
      </c>
      <c r="H717" s="42">
        <f>_xll.qlCalendarAdvance(Calendar,$H716,B717,"f",FALSE)</f>
        <v>44383</v>
      </c>
      <c r="I717" s="180">
        <f>_xll.qlInterestRateIndexValueDate(Index1M,$H717)</f>
        <v>44385</v>
      </c>
      <c r="J717" s="185">
        <f>IFERROR(_xll.qlIndexFixing(Index1M,$H717,TRUE,_xll.ohTrigger(RecalcTrigger,Trigger1M)),NA())</f>
        <v>1.0655942192725198E-2</v>
      </c>
      <c r="K717" s="44">
        <f>IFERROR(_xll.qlIndexFixing(Index3M,H717,TRUE,_xll.ohTrigger(RecalcTrigger,Trigger3M)),NA())</f>
        <v>1.2071358399826891E-2</v>
      </c>
      <c r="L717" s="44">
        <f>IFERROR(_xll.qlIndexFixing(Index6M,$H717,TRUE,_xll.ohTrigger(RecalcTrigger,Trigger6M)),NA())</f>
        <v>1.3402522726135201E-2</v>
      </c>
      <c r="M717" s="186">
        <f>IFERROR(_xll.qlIndexFixing(Index1Y,$H717,TRUE,_xll.ohTrigger(RecalcTrigger,Trigger1Y)),NA())</f>
        <v>1.5466603779255152E-2</v>
      </c>
      <c r="N717" s="185">
        <f>IFERROR(_xll.qlIndexFixing(ONIndex1M,I717,TRUE,_xll.ohTrigger(RecalcTrigger,Trigger1M)),NA())</f>
        <v>1.0553699828532714E-2</v>
      </c>
      <c r="O717" s="44">
        <f>IFERROR(_xll.qlIndexFixing(ONIndex3M,I717,TRUE,_xll.ohTrigger(RecalcTrigger,Trigger3M)),NA())</f>
        <v>1.17110728826475E-2</v>
      </c>
      <c r="P717" s="44">
        <f>IFERROR(_xll.qlIndexFixing(ONIndex6M,I717,TRUE,_xll.ohTrigger(RecalcTrigger,Trigger6M)),NA())</f>
        <v>1.2673259515576518E-2</v>
      </c>
      <c r="Q717" s="186">
        <f>IFERROR(_xll.qlIndexFixing(ONIndex1Y,I717,TRUE,_xll.ohTrigger(RecalcTrigger,Trigger1Y)),NA())</f>
        <v>1.4025788784559623E-2</v>
      </c>
    </row>
    <row r="718" spans="2:17" x14ac:dyDescent="0.2">
      <c r="B718" s="39" t="s">
        <v>42</v>
      </c>
      <c r="D718" s="42">
        <f>_xll.qlCalendarAdvance(Calendar,$D717,B718,"f",FALSE)</f>
        <v>44390</v>
      </c>
      <c r="E718" s="180">
        <f>_xll.qlInterestRateIndexValueDate(IndexON,D718)</f>
        <v>44390</v>
      </c>
      <c r="F718" s="196">
        <f>IFERROR(_xll.qlIndexFixing(IndexON,D718,TRUE,_xll.ohTrigger(RecalcTrigger,TriggerON)),NA())</f>
        <v>1.0258310102173596E-2</v>
      </c>
      <c r="H718" s="42">
        <f>_xll.qlCalendarAdvance(Calendar,$H717,B718,"f",FALSE)</f>
        <v>44390</v>
      </c>
      <c r="I718" s="180">
        <f>_xll.qlInterestRateIndexValueDate(Index1M,$H718)</f>
        <v>44392</v>
      </c>
      <c r="J718" s="185">
        <f>IFERROR(_xll.qlIndexFixing(Index1M,$H718,TRUE,_xll.ohTrigger(RecalcTrigger,Trigger1M)),NA())</f>
        <v>1.0715041422977301E-2</v>
      </c>
      <c r="K718" s="44">
        <f>IFERROR(_xll.qlIndexFixing(Index3M,H718,TRUE,_xll.ohTrigger(RecalcTrigger,Trigger3M)),NA())</f>
        <v>1.212843232657246E-2</v>
      </c>
      <c r="L718" s="44">
        <f>IFERROR(_xll.qlIndexFixing(Index6M,$H718,TRUE,_xll.ohTrigger(RecalcTrigger,Trigger6M)),NA())</f>
        <v>1.3456564725261683E-2</v>
      </c>
      <c r="M718" s="186">
        <f>IFERROR(_xll.qlIndexFixing(Index1Y,$H718,TRUE,_xll.ohTrigger(RecalcTrigger,Trigger1Y)),NA())</f>
        <v>1.5518831879309471E-2</v>
      </c>
      <c r="N718" s="185">
        <f>IFERROR(_xll.qlIndexFixing(ONIndex1M,I718,TRUE,_xll.ohTrigger(RecalcTrigger,Trigger1M)),NA())</f>
        <v>1.0613188100760951E-2</v>
      </c>
      <c r="O718" s="44">
        <f>IFERROR(_xll.qlIndexFixing(ONIndex3M,I718,TRUE,_xll.ohTrigger(RecalcTrigger,Trigger3M)),NA())</f>
        <v>1.1770062612068699E-2</v>
      </c>
      <c r="P718" s="44">
        <f>IFERROR(_xll.qlIndexFixing(ONIndex6M,I718,TRUE,_xll.ohTrigger(RecalcTrigger,Trigger6M)),NA())</f>
        <v>1.272854728002315E-2</v>
      </c>
      <c r="Q718" s="186">
        <f>IFERROR(_xll.qlIndexFixing(ONIndex1Y,I718,TRUE,_xll.ohTrigger(RecalcTrigger,Trigger1Y)),NA())</f>
        <v>1.4080028535010669E-2</v>
      </c>
    </row>
    <row r="719" spans="2:17" x14ac:dyDescent="0.2">
      <c r="B719" s="39" t="s">
        <v>42</v>
      </c>
      <c r="D719" s="42">
        <f>_xll.qlCalendarAdvance(Calendar,$D718,B719,"f",FALSE)</f>
        <v>44397</v>
      </c>
      <c r="E719" s="180">
        <f>_xll.qlInterestRateIndexValueDate(IndexON,D719)</f>
        <v>44397</v>
      </c>
      <c r="F719" s="196">
        <f>IFERROR(_xll.qlIndexFixing(IndexON,D719,TRUE,_xll.ohTrigger(RecalcTrigger,TriggerON)),NA())</f>
        <v>1.0320489642250408E-2</v>
      </c>
      <c r="H719" s="42">
        <f>_xll.qlCalendarAdvance(Calendar,$H718,B719,"f",FALSE)</f>
        <v>44397</v>
      </c>
      <c r="I719" s="180">
        <f>_xll.qlInterestRateIndexValueDate(Index1M,$H719)</f>
        <v>44399</v>
      </c>
      <c r="J719" s="185">
        <f>IFERROR(_xll.qlIndexFixing(Index1M,$H719,TRUE,_xll.ohTrigger(RecalcTrigger,Trigger1M)),NA())</f>
        <v>1.0773867355052813E-2</v>
      </c>
      <c r="K719" s="44">
        <f>IFERROR(_xll.qlIndexFixing(Index3M,H719,TRUE,_xll.ohTrigger(RecalcTrigger,Trigger3M)),NA())</f>
        <v>1.2185206262611837E-2</v>
      </c>
      <c r="L719" s="44">
        <f>IFERROR(_xll.qlIndexFixing(Index6M,$H719,TRUE,_xll.ohTrigger(RecalcTrigger,Trigger6M)),NA())</f>
        <v>1.3510517718031044E-2</v>
      </c>
      <c r="M719" s="186">
        <f>IFERROR(_xll.qlIndexFixing(Index1Y,$H719,TRUE,_xll.ohTrigger(RecalcTrigger,Trigger1Y)),NA())</f>
        <v>1.5570981420100806E-2</v>
      </c>
      <c r="N719" s="185">
        <f>IFERROR(_xll.qlIndexFixing(ONIndex1M,I719,TRUE,_xll.ohTrigger(RecalcTrigger,Trigger1M)),NA())</f>
        <v>1.0672410220609052E-2</v>
      </c>
      <c r="O719" s="44">
        <f>IFERROR(_xll.qlIndexFixing(ONIndex3M,I719,TRUE,_xll.ohTrigger(RecalcTrigger,Trigger3M)),NA())</f>
        <v>1.1828705415481977E-2</v>
      </c>
      <c r="P719" s="44">
        <f>IFERROR(_xll.qlIndexFixing(ONIndex6M,I719,TRUE,_xll.ohTrigger(RecalcTrigger,Trigger6M)),NA())</f>
        <v>1.2783647597371939E-2</v>
      </c>
      <c r="Q719" s="186">
        <f>IFERROR(_xll.qlIndexFixing(ONIndex1Y,I719,TRUE,_xll.ohTrigger(RecalcTrigger,Trigger1Y)),NA())</f>
        <v>1.4134035524451249E-2</v>
      </c>
    </row>
    <row r="720" spans="2:17" x14ac:dyDescent="0.2">
      <c r="B720" s="39" t="s">
        <v>42</v>
      </c>
      <c r="D720" s="42">
        <f>_xll.qlCalendarAdvance(Calendar,$D719,B720,"f",FALSE)</f>
        <v>44404</v>
      </c>
      <c r="E720" s="180">
        <f>_xll.qlInterestRateIndexValueDate(IndexON,D720)</f>
        <v>44404</v>
      </c>
      <c r="F720" s="196">
        <f>IFERROR(_xll.qlIndexFixing(IndexON,D720,TRUE,_xll.ohTrigger(RecalcTrigger,TriggerON)),NA())</f>
        <v>1.0382162819135843E-2</v>
      </c>
      <c r="H720" s="42">
        <f>_xll.qlCalendarAdvance(Calendar,$H719,B720,"f",FALSE)</f>
        <v>44404</v>
      </c>
      <c r="I720" s="180">
        <f>_xll.qlInterestRateIndexValueDate(Index1M,$H720)</f>
        <v>44406</v>
      </c>
      <c r="J720" s="185">
        <f>IFERROR(_xll.qlIndexFixing(Index1M,$H720,TRUE,_xll.ohTrigger(RecalcTrigger,Trigger1M)),NA())</f>
        <v>1.083241560258047E-2</v>
      </c>
      <c r="K720" s="44">
        <f>IFERROR(_xll.qlIndexFixing(Index3M,H720,TRUE,_xll.ohTrigger(RecalcTrigger,Trigger3M)),NA())</f>
        <v>1.2241701735085099E-2</v>
      </c>
      <c r="L720" s="44">
        <f>IFERROR(_xll.qlIndexFixing(Index6M,$H720,TRUE,_xll.ohTrigger(RecalcTrigger,Trigger6M)),NA())</f>
        <v>1.3564387677721926E-2</v>
      </c>
      <c r="M720" s="186">
        <f>IFERROR(_xll.qlIndexFixing(Index1Y,$H720,TRUE,_xll.ohTrigger(RecalcTrigger,Trigger1Y)),NA())</f>
        <v>1.5623056008034632E-2</v>
      </c>
      <c r="N720" s="185">
        <f>IFERROR(_xll.qlIndexFixing(ONIndex1M,I720,TRUE,_xll.ohTrigger(RecalcTrigger,Trigger1M)),NA())</f>
        <v>1.0731361809979134E-2</v>
      </c>
      <c r="O720" s="44">
        <f>IFERROR(_xll.qlIndexFixing(ONIndex3M,I720,TRUE,_xll.ohTrigger(RecalcTrigger,Trigger3M)),NA())</f>
        <v>1.1886996018306561E-2</v>
      </c>
      <c r="P720" s="44">
        <f>IFERROR(_xll.qlIndexFixing(ONIndex6M,I720,TRUE,_xll.ohTrigger(RecalcTrigger,Trigger6M)),NA())</f>
        <v>1.2838560467542948E-2</v>
      </c>
      <c r="Q720" s="186">
        <f>IFERROR(_xll.qlIndexFixing(ONIndex1Y,I720,TRUE,_xll.ohTrigger(RecalcTrigger,Trigger1Y)),NA())</f>
        <v>1.4187806482217624E-2</v>
      </c>
    </row>
    <row r="721" spans="2:17" x14ac:dyDescent="0.2">
      <c r="B721" s="39" t="s">
        <v>42</v>
      </c>
      <c r="D721" s="42">
        <f>_xll.qlCalendarAdvance(Calendar,$D720,B721,"f",FALSE)</f>
        <v>44411</v>
      </c>
      <c r="E721" s="180">
        <f>_xll.qlInterestRateIndexValueDate(IndexON,D721)</f>
        <v>44411</v>
      </c>
      <c r="F721" s="196">
        <f>IFERROR(_xll.qlIndexFixing(IndexON,D721,TRUE,_xll.ohTrigger(RecalcTrigger,TriggerON)),NA())</f>
        <v>1.0443321940183381E-2</v>
      </c>
      <c r="H721" s="42">
        <f>_xll.qlCalendarAdvance(Calendar,$H720,B721,"f",FALSE)</f>
        <v>44411</v>
      </c>
      <c r="I721" s="180">
        <f>_xll.qlInterestRateIndexValueDate(Index1M,$H721)</f>
        <v>44413</v>
      </c>
      <c r="J721" s="185">
        <f>IFERROR(_xll.qlIndexFixing(Index1M,$H721,TRUE,_xll.ohTrigger(RecalcTrigger,Trigger1M)),NA())</f>
        <v>1.0890681779114064E-2</v>
      </c>
      <c r="K721" s="44">
        <f>IFERROR(_xll.qlIndexFixing(Index3M,H721,TRUE,_xll.ohTrigger(RecalcTrigger,Trigger3M)),NA())</f>
        <v>1.2297940600502755E-2</v>
      </c>
      <c r="L721" s="44">
        <f>IFERROR(_xll.qlIndexFixing(Index6M,$H721,TRUE,_xll.ohTrigger(RecalcTrigger,Trigger6M)),NA())</f>
        <v>1.3618180578282549E-2</v>
      </c>
      <c r="M721" s="186">
        <f>IFERROR(_xll.qlIndexFixing(Index1Y,$H721,TRUE,_xll.ohTrigger(RecalcTrigger,Trigger1Y)),NA())</f>
        <v>1.5675059307753671E-2</v>
      </c>
      <c r="N721" s="185">
        <f>IFERROR(_xll.qlIndexFixing(ONIndex1M,I721,TRUE,_xll.ohTrigger(RecalcTrigger,Trigger1M)),NA())</f>
        <v>1.0790038490613441E-2</v>
      </c>
      <c r="O721" s="44">
        <f>IFERROR(_xll.qlIndexFixing(ONIndex3M,I721,TRUE,_xll.ohTrigger(RecalcTrigger,Trigger3M)),NA())</f>
        <v>1.1944929145641936E-2</v>
      </c>
      <c r="P721" s="44">
        <f>IFERROR(_xll.qlIndexFixing(ONIndex6M,I721,TRUE,_xll.ohTrigger(RecalcTrigger,Trigger6M)),NA())</f>
        <v>1.2893285890456241E-2</v>
      </c>
      <c r="Q721" s="186">
        <f>IFERROR(_xll.qlIndexFixing(ONIndex1Y,I721,TRUE,_xll.ohTrigger(RecalcTrigger,Trigger1Y)),NA())</f>
        <v>1.4241338137885862E-2</v>
      </c>
    </row>
    <row r="722" spans="2:17" x14ac:dyDescent="0.2">
      <c r="B722" s="39" t="s">
        <v>42</v>
      </c>
      <c r="D722" s="42">
        <f>_xll.qlCalendarAdvance(Calendar,$D721,B722,"f",FALSE)</f>
        <v>44418</v>
      </c>
      <c r="E722" s="180">
        <f>_xll.qlInterestRateIndexValueDate(IndexON,D722)</f>
        <v>44418</v>
      </c>
      <c r="F722" s="196">
        <f>IFERROR(_xll.qlIndexFixing(IndexON,D722,TRUE,_xll.ohTrigger(RecalcTrigger,TriggerON)),NA())</f>
        <v>1.0503959312746503E-2</v>
      </c>
      <c r="H722" s="42">
        <f>_xll.qlCalendarAdvance(Calendar,$H721,B722,"f",FALSE)</f>
        <v>44418</v>
      </c>
      <c r="I722" s="180">
        <f>_xll.qlInterestRateIndexValueDate(Index1M,$H722)</f>
        <v>44420</v>
      </c>
      <c r="J722" s="185">
        <f>IFERROR(_xll.qlIndexFixing(Index1M,$H722,TRUE,_xll.ohTrigger(RecalcTrigger,Trigger1M)),NA())</f>
        <v>1.0948661498129952E-2</v>
      </c>
      <c r="K722" s="44">
        <f>IFERROR(_xll.qlIndexFixing(Index3M,H722,TRUE,_xll.ohTrigger(RecalcTrigger,Trigger3M)),NA())</f>
        <v>1.2353945044762274E-2</v>
      </c>
      <c r="L722" s="44">
        <f>IFERROR(_xll.qlIndexFixing(Index6M,$H722,TRUE,_xll.ohTrigger(RecalcTrigger,Trigger6M)),NA())</f>
        <v>1.3671902394331562E-2</v>
      </c>
      <c r="M722" s="186">
        <f>IFERROR(_xll.qlIndexFixing(Index1Y,$H722,TRUE,_xll.ohTrigger(RecalcTrigger,Trigger1Y)),NA())</f>
        <v>1.5726995042151047E-2</v>
      </c>
      <c r="N722" s="185">
        <f>IFERROR(_xll.qlIndexFixing(ONIndex1M,I722,TRUE,_xll.ohTrigger(RecalcTrigger,Trigger1M)),NA())</f>
        <v>1.0848435884494023E-2</v>
      </c>
      <c r="O722" s="44">
        <f>IFERROR(_xll.qlIndexFixing(ONIndex3M,I722,TRUE,_xll.ohTrigger(RecalcTrigger,Trigger3M)),NA())</f>
        <v>1.200249952266752E-2</v>
      </c>
      <c r="P722" s="44">
        <f>IFERROR(_xll.qlIndexFixing(ONIndex6M,I722,TRUE,_xll.ohTrigger(RecalcTrigger,Trigger6M)),NA())</f>
        <v>1.2947823865951946E-2</v>
      </c>
      <c r="Q722" s="186">
        <f>IFERROR(_xll.qlIndexFixing(ONIndex1Y,I722,TRUE,_xll.ohTrigger(RecalcTrigger,Trigger1Y)),NA())</f>
        <v>1.4294627221111966E-2</v>
      </c>
    </row>
    <row r="723" spans="2:17" x14ac:dyDescent="0.2">
      <c r="B723" s="39" t="s">
        <v>42</v>
      </c>
      <c r="D723" s="42">
        <f>_xll.qlCalendarAdvance(Calendar,$D722,B723,"f",FALSE)</f>
        <v>44425</v>
      </c>
      <c r="E723" s="180">
        <f>_xll.qlInterestRateIndexValueDate(IndexON,D723)</f>
        <v>44425</v>
      </c>
      <c r="F723" s="196">
        <f>IFERROR(_xll.qlIndexFixing(IndexON,D723,TRUE,_xll.ohTrigger(RecalcTrigger,TriggerON)),NA())</f>
        <v>1.0564067244098752E-2</v>
      </c>
      <c r="H723" s="42">
        <f>_xll.qlCalendarAdvance(Calendar,$H722,B723,"f",FALSE)</f>
        <v>44425</v>
      </c>
      <c r="I723" s="180">
        <f>_xll.qlInterestRateIndexValueDate(Index1M,$H723)</f>
        <v>44427</v>
      </c>
      <c r="J723" s="185">
        <f>IFERROR(_xll.qlIndexFixing(Index1M,$H723,TRUE,_xll.ohTrigger(RecalcTrigger,Trigger1M)),NA())</f>
        <v>1.1006350373052032E-2</v>
      </c>
      <c r="K723" s="44">
        <f>IFERROR(_xll.qlIndexFixing(Index3M,H723,TRUE,_xll.ohTrigger(RecalcTrigger,Trigger3M)),NA())</f>
        <v>1.2409737583148076E-2</v>
      </c>
      <c r="L723" s="44">
        <f>IFERROR(_xll.qlIndexFixing(Index6M,$H723,TRUE,_xll.ohTrigger(RecalcTrigger,Trigger6M)),NA())</f>
        <v>1.3725559101155896E-2</v>
      </c>
      <c r="M723" s="186">
        <f>IFERROR(_xll.qlIndexFixing(Index1Y,$H723,TRUE,_xll.ohTrigger(RecalcTrigger,Trigger1Y)),NA())</f>
        <v>1.5778866992382748E-2</v>
      </c>
      <c r="N723" s="185">
        <f>IFERROR(_xll.qlIndexFixing(ONIndex1M,I723,TRUE,_xll.ohTrigger(RecalcTrigger,Trigger1M)),NA())</f>
        <v>1.0906549613363126E-2</v>
      </c>
      <c r="O723" s="44">
        <f>IFERROR(_xll.qlIndexFixing(ONIndex3M,I723,TRUE,_xll.ohTrigger(RecalcTrigger,Trigger3M)),NA())</f>
        <v>1.2059701874562734E-2</v>
      </c>
      <c r="P723" s="44">
        <f>IFERROR(_xll.qlIndexFixing(ONIndex6M,I723,TRUE,_xll.ohTrigger(RecalcTrigger,Trigger6M)),NA())</f>
        <v>1.3002174394030064E-2</v>
      </c>
      <c r="Q723" s="186">
        <f>IFERROR(_xll.qlIndexFixing(ONIndex1Y,I723,TRUE,_xll.ohTrigger(RecalcTrigger,Trigger1Y)),NA())</f>
        <v>1.4347670461232198E-2</v>
      </c>
    </row>
    <row r="724" spans="2:17" x14ac:dyDescent="0.2">
      <c r="B724" s="39" t="s">
        <v>42</v>
      </c>
      <c r="D724" s="42">
        <f>_xll.qlCalendarAdvance(Calendar,$D723,B724,"f",FALSE)</f>
        <v>44432</v>
      </c>
      <c r="E724" s="180">
        <f>_xll.qlInterestRateIndexValueDate(IndexON,D724)</f>
        <v>44432</v>
      </c>
      <c r="F724" s="196">
        <f>IFERROR(_xll.qlIndexFixing(IndexON,D724,TRUE,_xll.ohTrigger(RecalcTrigger,TriggerON)),NA())</f>
        <v>1.0623638041673544E-2</v>
      </c>
      <c r="H724" s="42">
        <f>_xll.qlCalendarAdvance(Calendar,$H723,B724,"f",FALSE)</f>
        <v>44432</v>
      </c>
      <c r="I724" s="180">
        <f>_xll.qlInterestRateIndexValueDate(Index1M,$H724)</f>
        <v>44434</v>
      </c>
      <c r="J724" s="185">
        <f>IFERROR(_xll.qlIndexFixing(Index1M,$H724,TRUE,_xll.ohTrigger(RecalcTrigger,Trigger1M)),NA())</f>
        <v>1.1063744718278479E-2</v>
      </c>
      <c r="K724" s="44">
        <f>IFERROR(_xll.qlIndexFixing(Index3M,H724,TRUE,_xll.ohTrigger(RecalcTrigger,Trigger3M)),NA())</f>
        <v>1.2465341060349777E-2</v>
      </c>
      <c r="L724" s="44">
        <f>IFERROR(_xll.qlIndexFixing(Index6M,$H724,TRUE,_xll.ohTrigger(RecalcTrigger,Trigger6M)),NA())</f>
        <v>1.3779156674708188E-2</v>
      </c>
      <c r="M724" s="186">
        <f>IFERROR(_xll.qlIndexFixing(Index1Y,$H724,TRUE,_xll.ohTrigger(RecalcTrigger,Trigger1Y)),NA())</f>
        <v>1.5830678997880123E-2</v>
      </c>
      <c r="N724" s="185">
        <f>IFERROR(_xll.qlIndexFixing(ONIndex1M,I724,TRUE,_xll.ohTrigger(RecalcTrigger,Trigger1M)),NA())</f>
        <v>1.0964375299122864E-2</v>
      </c>
      <c r="O724" s="44">
        <f>IFERROR(_xll.qlIndexFixing(ONIndex3M,I724,TRUE,_xll.ohTrigger(RecalcTrigger,Trigger3M)),NA())</f>
        <v>1.2116530926746805E-2</v>
      </c>
      <c r="P724" s="44">
        <f>IFERROR(_xll.qlIndexFixing(ONIndex6M,I724,TRUE,_xll.ohTrigger(RecalcTrigger,Trigger6M)),NA())</f>
        <v>1.3056337474530721E-2</v>
      </c>
      <c r="Q724" s="186">
        <f>IFERROR(_xll.qlIndexFixing(ONIndex1Y,I724,TRUE,_xll.ohTrigger(RecalcTrigger,Trigger1Y)),NA())</f>
        <v>1.4400464587982498E-2</v>
      </c>
    </row>
    <row r="725" spans="2:17" x14ac:dyDescent="0.2">
      <c r="B725" s="39" t="s">
        <v>42</v>
      </c>
      <c r="D725" s="42">
        <f>_xll.qlCalendarAdvance(Calendar,$D724,B725,"f",FALSE)</f>
        <v>44439</v>
      </c>
      <c r="E725" s="180">
        <f>_xll.qlInterestRateIndexValueDate(IndexON,D725)</f>
        <v>44439</v>
      </c>
      <c r="F725" s="196">
        <f>IFERROR(_xll.qlIndexFixing(IndexON,D725,TRUE,_xll.ohTrigger(RecalcTrigger,TriggerON)),NA())</f>
        <v>1.0682664012744425E-2</v>
      </c>
      <c r="H725" s="42">
        <f>_xll.qlCalendarAdvance(Calendar,$H724,B725,"f",FALSE)</f>
        <v>44439</v>
      </c>
      <c r="I725" s="180">
        <f>_xll.qlInterestRateIndexValueDate(Index1M,$H725)</f>
        <v>44441</v>
      </c>
      <c r="J725" s="185">
        <f>IFERROR(_xll.qlIndexFixing(Index1M,$H725,TRUE,_xll.ohTrigger(RecalcTrigger,Trigger1M)),NA())</f>
        <v>1.1120864091876959E-2</v>
      </c>
      <c r="K725" s="44">
        <f>IFERROR(_xll.qlIndexFixing(Index3M,H725,TRUE,_xll.ohTrigger(RecalcTrigger,Trigger3M)),NA())</f>
        <v>1.2516624119099087E-2</v>
      </c>
      <c r="L725" s="44">
        <f>IFERROR(_xll.qlIndexFixing(Index6M,$H725,TRUE,_xll.ohTrigger(RecalcTrigger,Trigger6M)),NA())</f>
        <v>1.3812319437694818E-2</v>
      </c>
      <c r="M725" s="186">
        <f>IFERROR(_xll.qlIndexFixing(Index1Y,$H725,TRUE,_xll.ohTrigger(RecalcTrigger,Trigger1Y)),NA())</f>
        <v>1.588243495636148E-2</v>
      </c>
      <c r="N725" s="185">
        <f>IFERROR(_xll.qlIndexFixing(ONIndex1M,I725,TRUE,_xll.ohTrigger(RecalcTrigger,Trigger1M)),NA())</f>
        <v>1.1021908563595417E-2</v>
      </c>
      <c r="O725" s="44">
        <f>IFERROR(_xll.qlIndexFixing(ONIndex3M,I725,TRUE,_xll.ohTrigger(RecalcTrigger,Trigger3M)),NA())</f>
        <v>1.217298140423928E-2</v>
      </c>
      <c r="P725" s="44">
        <f>IFERROR(_xll.qlIndexFixing(ONIndex6M,I725,TRUE,_xll.ohTrigger(RecalcTrigger,Trigger6M)),NA())</f>
        <v>1.3110313107453919E-2</v>
      </c>
      <c r="Q725" s="186">
        <f>IFERROR(_xll.qlIndexFixing(ONIndex1Y,I725,TRUE,_xll.ohTrigger(RecalcTrigger,Trigger1Y)),NA())</f>
        <v>1.4453006330699125E-2</v>
      </c>
    </row>
    <row r="726" spans="2:17" x14ac:dyDescent="0.2">
      <c r="B726" s="39" t="s">
        <v>42</v>
      </c>
      <c r="D726" s="42">
        <f>_xll.qlCalendarAdvance(Calendar,$D725,B726,"f",FALSE)</f>
        <v>44446</v>
      </c>
      <c r="E726" s="180">
        <f>_xll.qlInterestRateIndexValueDate(IndexON,D726)</f>
        <v>44446</v>
      </c>
      <c r="F726" s="196">
        <f>IFERROR(_xll.qlIndexFixing(IndexON,D726,TRUE,_xll.ohTrigger(RecalcTrigger,TriggerON)),NA())</f>
        <v>1.0741137464584938E-2</v>
      </c>
      <c r="H726" s="42">
        <f>_xll.qlCalendarAdvance(Calendar,$H725,B726,"f",FALSE)</f>
        <v>44446</v>
      </c>
      <c r="I726" s="180">
        <f>_xll.qlInterestRateIndexValueDate(Index1M,$H726)</f>
        <v>44448</v>
      </c>
      <c r="J726" s="185">
        <f>IFERROR(_xll.qlIndexFixing(Index1M,$H726,TRUE,_xll.ohTrigger(RecalcTrigger,Trigger1M)),NA())</f>
        <v>1.1177756447428577E-2</v>
      </c>
      <c r="K726" s="44">
        <f>IFERROR(_xll.qlIndexFixing(Index3M,H726,TRUE,_xll.ohTrigger(RecalcTrigger,Trigger3M)),NA())</f>
        <v>1.2571923095011761E-2</v>
      </c>
      <c r="L726" s="44">
        <f>IFERROR(_xll.qlIndexFixing(Index6M,$H726,TRUE,_xll.ohTrigger(RecalcTrigger,Trigger6M)),NA())</f>
        <v>1.3865817148731641E-2</v>
      </c>
      <c r="M726" s="186">
        <f>IFERROR(_xll.qlIndexFixing(Index1Y,$H726,TRUE,_xll.ohTrigger(RecalcTrigger,Trigger1Y)),NA())</f>
        <v>1.5934138823845898E-2</v>
      </c>
      <c r="N726" s="185">
        <f>IFERROR(_xll.qlIndexFixing(ONIndex1M,I726,TRUE,_xll.ohTrigger(RecalcTrigger,Trigger1M)),NA())</f>
        <v>1.1079145028762838E-2</v>
      </c>
      <c r="O726" s="44">
        <f>IFERROR(_xll.qlIndexFixing(ONIndex3M,I726,TRUE,_xll.ohTrigger(RecalcTrigger,Trigger3M)),NA())</f>
        <v>1.2229048032299517E-2</v>
      </c>
      <c r="P726" s="44">
        <f>IFERROR(_xll.qlIndexFixing(ONIndex6M,I726,TRUE,_xll.ohTrigger(RecalcTrigger,Trigger6M)),NA())</f>
        <v>1.3164101292639785E-2</v>
      </c>
      <c r="Q726" s="186">
        <f>IFERROR(_xll.qlIndexFixing(ONIndex1Y,I726,TRUE,_xll.ohTrigger(RecalcTrigger,Trigger1Y)),NA())</f>
        <v>1.4505292418958149E-2</v>
      </c>
    </row>
    <row r="727" spans="2:17" x14ac:dyDescent="0.2">
      <c r="B727" s="39" t="s">
        <v>42</v>
      </c>
      <c r="D727" s="42">
        <f>_xll.qlCalendarAdvance(Calendar,$D726,B727,"f",FALSE)</f>
        <v>44453</v>
      </c>
      <c r="E727" s="180">
        <f>_xll.qlInterestRateIndexValueDate(IndexON,D727)</f>
        <v>44453</v>
      </c>
      <c r="F727" s="196">
        <f>IFERROR(_xll.qlIndexFixing(IndexON,D727,TRUE,_xll.ohTrigger(RecalcTrigger,TriggerON)),NA())</f>
        <v>1.0799050704708435E-2</v>
      </c>
      <c r="H727" s="42">
        <f>_xll.qlCalendarAdvance(Calendar,$H726,B727,"f",FALSE)</f>
        <v>44453</v>
      </c>
      <c r="I727" s="180">
        <f>_xll.qlInterestRateIndexValueDate(Index1M,$H727)</f>
        <v>44455</v>
      </c>
      <c r="J727" s="185">
        <f>IFERROR(_xll.qlIndexFixing(Index1M,$H727,TRUE,_xll.ohTrigger(RecalcTrigger,Trigger1M)),NA())</f>
        <v>1.1234472077635838E-2</v>
      </c>
      <c r="K727" s="44">
        <f>IFERROR(_xll.qlIndexFixing(Index3M,H727,TRUE,_xll.ohTrigger(RecalcTrigger,Trigger3M)),NA())</f>
        <v>1.262710299001754E-2</v>
      </c>
      <c r="L727" s="44">
        <f>IFERROR(_xll.qlIndexFixing(Index6M,$H727,TRUE,_xll.ohTrigger(RecalcTrigger,Trigger6M)),NA())</f>
        <v>1.3919273273781655E-2</v>
      </c>
      <c r="M727" s="186">
        <f>IFERROR(_xll.qlIndexFixing(Index1Y,$H727,TRUE,_xll.ohTrigger(RecalcTrigger,Trigger1Y)),NA())</f>
        <v>1.5985794614664598E-2</v>
      </c>
      <c r="N727" s="185">
        <f>IFERROR(_xll.qlIndexFixing(ONIndex1M,I727,TRUE,_xll.ohTrigger(RecalcTrigger,Trigger1M)),NA())</f>
        <v>1.1136080316287433E-2</v>
      </c>
      <c r="O727" s="44">
        <f>IFERROR(_xll.qlIndexFixing(ONIndex3M,I727,TRUE,_xll.ohTrigger(RecalcTrigger,Trigger3M)),NA())</f>
        <v>1.2284725536026997E-2</v>
      </c>
      <c r="P727" s="44">
        <f>IFERROR(_xll.qlIndexFixing(ONIndex6M,I727,TRUE,_xll.ohTrigger(RecalcTrigger,Trigger6M)),NA())</f>
        <v>1.3217702030168255E-2</v>
      </c>
      <c r="Q727" s="186">
        <f>IFERROR(_xll.qlIndexFixing(ONIndex1Y,I727,TRUE,_xll.ohTrigger(RecalcTrigger,Trigger1Y)),NA())</f>
        <v>1.4557319582335637E-2</v>
      </c>
    </row>
    <row r="728" spans="2:17" x14ac:dyDescent="0.2">
      <c r="B728" s="39" t="s">
        <v>42</v>
      </c>
      <c r="D728" s="42">
        <f>_xll.qlCalendarAdvance(Calendar,$D727,B728,"f",FALSE)</f>
        <v>44460</v>
      </c>
      <c r="E728" s="180">
        <f>_xll.qlInterestRateIndexValueDate(IndexON,D728)</f>
        <v>44460</v>
      </c>
      <c r="F728" s="196">
        <f>IFERROR(_xll.qlIndexFixing(IndexON,D728,TRUE,_xll.ohTrigger(RecalcTrigger,TriggerON)),NA())</f>
        <v>1.0856396040228589E-2</v>
      </c>
      <c r="H728" s="42">
        <f>_xll.qlCalendarAdvance(Calendar,$H727,B728,"f",FALSE)</f>
        <v>44460</v>
      </c>
      <c r="I728" s="180">
        <f>_xll.qlInterestRateIndexValueDate(Index1M,$H728)</f>
        <v>44462</v>
      </c>
      <c r="J728" s="185">
        <f>IFERROR(_xll.qlIndexFixing(Index1M,$H728,TRUE,_xll.ohTrigger(RecalcTrigger,Trigger1M)),NA())</f>
        <v>1.1291061957892645E-2</v>
      </c>
      <c r="K728" s="44">
        <f>IFERROR(_xll.qlIndexFixing(Index3M,H728,TRUE,_xll.ohTrigger(RecalcTrigger,Trigger3M)),NA())</f>
        <v>1.2682188242027463E-2</v>
      </c>
      <c r="L728" s="44">
        <f>IFERROR(_xll.qlIndexFixing(Index6M,$H728,TRUE,_xll.ohTrigger(RecalcTrigger,Trigger6M)),NA())</f>
        <v>1.3972693955507811E-2</v>
      </c>
      <c r="M728" s="186">
        <f>IFERROR(_xll.qlIndexFixing(Index1Y,$H728,TRUE,_xll.ohTrigger(RecalcTrigger,Trigger1Y)),NA())</f>
        <v>1.603740640147519E-2</v>
      </c>
      <c r="N728" s="185">
        <f>IFERROR(_xll.qlIndexFixing(ONIndex1M,I728,TRUE,_xll.ohTrigger(RecalcTrigger,Trigger1M)),NA())</f>
        <v>1.1192740785723743E-2</v>
      </c>
      <c r="O728" s="44">
        <f>IFERROR(_xll.qlIndexFixing(ONIndex3M,I728,TRUE,_xll.ohTrigger(RecalcTrigger,Trigger3M)),NA())</f>
        <v>1.2340051081531911E-2</v>
      </c>
      <c r="P728" s="44">
        <f>IFERROR(_xll.qlIndexFixing(ONIndex6M,I728,TRUE,_xll.ohTrigger(RecalcTrigger,Trigger6M)),NA())</f>
        <v>1.3271135181032179E-2</v>
      </c>
      <c r="Q728" s="186">
        <f>IFERROR(_xll.qlIndexFixing(ONIndex1Y,I728,TRUE,_xll.ohTrigger(RecalcTrigger,Trigger1Y)),NA())</f>
        <v>1.460911367527018E-2</v>
      </c>
    </row>
    <row r="729" spans="2:17" x14ac:dyDescent="0.2">
      <c r="B729" s="39" t="s">
        <v>42</v>
      </c>
      <c r="D729" s="42">
        <f>_xll.qlCalendarAdvance(Calendar,$D728,B729,"f",FALSE)</f>
        <v>44467</v>
      </c>
      <c r="E729" s="180">
        <f>_xll.qlInterestRateIndexValueDate(IndexON,D729)</f>
        <v>44467</v>
      </c>
      <c r="F729" s="196">
        <f>IFERROR(_xll.qlIndexFixing(IndexON,D729,TRUE,_xll.ohTrigger(RecalcTrigger,TriggerON)),NA())</f>
        <v>1.0913272032144761E-2</v>
      </c>
      <c r="H729" s="42">
        <f>_xll.qlCalendarAdvance(Calendar,$H728,B729,"f",FALSE)</f>
        <v>44467</v>
      </c>
      <c r="I729" s="180">
        <f>_xll.qlInterestRateIndexValueDate(Index1M,$H729)</f>
        <v>44469</v>
      </c>
      <c r="J729" s="185">
        <f>IFERROR(_xll.qlIndexFixing(Index1M,$H729,TRUE,_xll.ohTrigger(RecalcTrigger,Trigger1M)),NA())</f>
        <v>1.1334943838389368E-2</v>
      </c>
      <c r="K729" s="44">
        <f>IFERROR(_xll.qlIndexFixing(Index3M,H729,TRUE,_xll.ohTrigger(RecalcTrigger,Trigger3M)),NA())</f>
        <v>1.2741342449118703E-2</v>
      </c>
      <c r="L729" s="44">
        <f>IFERROR(_xll.qlIndexFixing(Index6M,$H729,TRUE,_xll.ohTrigger(RecalcTrigger,Trigger6M)),NA())</f>
        <v>1.4030160764152923E-2</v>
      </c>
      <c r="M729" s="186">
        <f>IFERROR(_xll.qlIndexFixing(Index1Y,$H729,TRUE,_xll.ohTrigger(RecalcTrigger,Trigger1Y)),NA())</f>
        <v>1.6088977643495685E-2</v>
      </c>
      <c r="N729" s="185">
        <f>IFERROR(_xll.qlIndexFixing(ONIndex1M,I729,TRUE,_xll.ohTrigger(RecalcTrigger,Trigger1M)),NA())</f>
        <v>1.1249305985527869E-2</v>
      </c>
      <c r="O729" s="44">
        <f>IFERROR(_xll.qlIndexFixing(ONIndex3M,I729,TRUE,_xll.ohTrigger(RecalcTrigger,Trigger3M)),NA())</f>
        <v>1.2395273349810054E-2</v>
      </c>
      <c r="P729" s="44">
        <f>IFERROR(_xll.qlIndexFixing(ONIndex6M,I729,TRUE,_xll.ohTrigger(RecalcTrigger,Trigger6M)),NA())</f>
        <v>1.3324518839645805E-2</v>
      </c>
      <c r="Q729" s="186">
        <f>IFERROR(_xll.qlIndexFixing(ONIndex1Y,I729,TRUE,_xll.ohTrigger(RecalcTrigger,Trigger1Y)),NA())</f>
        <v>1.4660845705209979E-2</v>
      </c>
    </row>
    <row r="730" spans="2:17" x14ac:dyDescent="0.2">
      <c r="B730" s="39" t="s">
        <v>42</v>
      </c>
      <c r="D730" s="42">
        <f>_xll.qlCalendarAdvance(Calendar,$D729,B730,"f",FALSE)</f>
        <v>44474</v>
      </c>
      <c r="E730" s="180">
        <f>_xll.qlInterestRateIndexValueDate(IndexON,D730)</f>
        <v>44474</v>
      </c>
      <c r="F730" s="196">
        <f>IFERROR(_xll.qlIndexFixing(IndexON,D730,TRUE,_xll.ohTrigger(RecalcTrigger,TriggerON)),NA())</f>
        <v>1.0970046670495393E-2</v>
      </c>
      <c r="H730" s="42">
        <f>_xll.qlCalendarAdvance(Calendar,$H729,B730,"f",FALSE)</f>
        <v>44474</v>
      </c>
      <c r="I730" s="180">
        <f>_xll.qlInterestRateIndexValueDate(Index1M,$H730)</f>
        <v>44476</v>
      </c>
      <c r="J730" s="185">
        <f>IFERROR(_xll.qlIndexFixing(Index1M,$H730,TRUE,_xll.ohTrigger(RecalcTrigger,Trigger1M)),NA())</f>
        <v>1.140401447679823E-2</v>
      </c>
      <c r="K730" s="44">
        <f>IFERROR(_xll.qlIndexFixing(Index3M,H730,TRUE,_xll.ohTrigger(RecalcTrigger,Trigger3M)),NA())</f>
        <v>1.2796284865074661E-2</v>
      </c>
      <c r="L730" s="44">
        <f>IFERROR(_xll.qlIndexFixing(Index6M,$H730,TRUE,_xll.ohTrigger(RecalcTrigger,Trigger6M)),NA())</f>
        <v>1.4083523118973533E-2</v>
      </c>
      <c r="M730" s="186">
        <f>IFERROR(_xll.qlIndexFixing(Index1Y,$H730,TRUE,_xll.ohTrigger(RecalcTrigger,Trigger1Y)),NA())</f>
        <v>1.6140505580605834E-2</v>
      </c>
      <c r="N730" s="185">
        <f>IFERROR(_xll.qlIndexFixing(ONIndex1M,I730,TRUE,_xll.ohTrigger(RecalcTrigger,Trigger1M)),NA())</f>
        <v>1.1305805256149881E-2</v>
      </c>
      <c r="O730" s="44">
        <f>IFERROR(_xll.qlIndexFixing(ONIndex3M,I730,TRUE,_xll.ohTrigger(RecalcTrigger,Trigger3M)),NA())</f>
        <v>1.2450433622719359E-2</v>
      </c>
      <c r="P730" s="44">
        <f>IFERROR(_xll.qlIndexFixing(ONIndex6M,I730,TRUE,_xll.ohTrigger(RecalcTrigger,Trigger6M)),NA())</f>
        <v>1.3377872867241791E-2</v>
      </c>
      <c r="Q730" s="186">
        <f>IFERROR(_xll.qlIndexFixing(ONIndex1Y,I730,TRUE,_xll.ohTrigger(RecalcTrigger,Trigger1Y)),NA())</f>
        <v>1.4712544351134227E-2</v>
      </c>
    </row>
    <row r="731" spans="2:17" x14ac:dyDescent="0.2">
      <c r="B731" s="39" t="s">
        <v>42</v>
      </c>
      <c r="D731" s="42">
        <f>_xll.qlCalendarAdvance(Calendar,$D730,B731,"f",FALSE)</f>
        <v>44481</v>
      </c>
      <c r="E731" s="180">
        <f>_xll.qlInterestRateIndexValueDate(IndexON,D731)</f>
        <v>44481</v>
      </c>
      <c r="F731" s="196">
        <f>IFERROR(_xll.qlIndexFixing(IndexON,D731,TRUE,_xll.ohTrigger(RecalcTrigger,TriggerON)),NA())</f>
        <v>1.1026751733380635E-2</v>
      </c>
      <c r="H731" s="42">
        <f>_xll.qlCalendarAdvance(Calendar,$H730,B731,"f",FALSE)</f>
        <v>44481</v>
      </c>
      <c r="I731" s="180">
        <f>_xll.qlInterestRateIndexValueDate(Index1M,$H731)</f>
        <v>44483</v>
      </c>
      <c r="J731" s="185">
        <f>IFERROR(_xll.qlIndexFixing(Index1M,$H731,TRUE,_xll.ohTrigger(RecalcTrigger,Trigger1M)),NA())</f>
        <v>1.146038775698216E-2</v>
      </c>
      <c r="K731" s="44">
        <f>IFERROR(_xll.qlIndexFixing(Index3M,H731,TRUE,_xll.ohTrigger(RecalcTrigger,Trigger3M)),NA())</f>
        <v>1.2851159058983477E-2</v>
      </c>
      <c r="L731" s="44">
        <f>IFERROR(_xll.qlIndexFixing(Index6M,$H731,TRUE,_xll.ohTrigger(RecalcTrigger,Trigger6M)),NA())</f>
        <v>1.4136857053620677E-2</v>
      </c>
      <c r="M731" s="186">
        <f>IFERROR(_xll.qlIndexFixing(Index1Y,$H731,TRUE,_xll.ohTrigger(RecalcTrigger,Trigger1Y)),NA())</f>
        <v>1.6191983530245382E-2</v>
      </c>
      <c r="N731" s="185">
        <f>IFERROR(_xll.qlIndexFixing(ONIndex1M,I731,TRUE,_xll.ohTrigger(RecalcTrigger,Trigger1M)),NA())</f>
        <v>1.136223733252173E-2</v>
      </c>
      <c r="O731" s="44">
        <f>IFERROR(_xll.qlIndexFixing(ONIndex3M,I731,TRUE,_xll.ohTrigger(RecalcTrigger,Trigger3M)),NA())</f>
        <v>1.2505530924000752E-2</v>
      </c>
      <c r="P731" s="44">
        <f>IFERROR(_xll.qlIndexFixing(ONIndex6M,I731,TRUE,_xll.ohTrigger(RecalcTrigger,Trigger6M)),NA())</f>
        <v>1.3431197263820138E-2</v>
      </c>
      <c r="Q731" s="186">
        <f>IFERROR(_xll.qlIndexFixing(ONIndex1Y,I731,TRUE,_xll.ohTrigger(RecalcTrigger,Trigger1Y)),NA())</f>
        <v>1.4764209292499331E-2</v>
      </c>
    </row>
    <row r="732" spans="2:17" x14ac:dyDescent="0.2">
      <c r="B732" s="39" t="s">
        <v>42</v>
      </c>
      <c r="D732" s="42">
        <f>_xll.qlCalendarAdvance(Calendar,$D731,B732,"f",FALSE)</f>
        <v>44488</v>
      </c>
      <c r="E732" s="180">
        <f>_xll.qlInterestRateIndexValueDate(IndexON,D732)</f>
        <v>44488</v>
      </c>
      <c r="F732" s="196">
        <f>IFERROR(_xll.qlIndexFixing(IndexON,D732,TRUE,_xll.ohTrigger(RecalcTrigger,TriggerON)),NA())</f>
        <v>1.1083386045820376E-2</v>
      </c>
      <c r="H732" s="42">
        <f>_xll.qlCalendarAdvance(Calendar,$H731,B732,"f",FALSE)</f>
        <v>44488</v>
      </c>
      <c r="I732" s="180">
        <f>_xll.qlInterestRateIndexValueDate(Index1M,$H732)</f>
        <v>44490</v>
      </c>
      <c r="J732" s="185">
        <f>IFERROR(_xll.qlIndexFixing(Index1M,$H732,TRUE,_xll.ohTrigger(RecalcTrigger,Trigger1M)),NA())</f>
        <v>1.1516690703389787E-2</v>
      </c>
      <c r="K732" s="44">
        <f>IFERROR(_xll.qlIndexFixing(Index3M,H732,TRUE,_xll.ohTrigger(RecalcTrigger,Trigger3M)),NA())</f>
        <v>1.2905964048581315E-2</v>
      </c>
      <c r="L732" s="44">
        <f>IFERROR(_xll.qlIndexFixing(Index6M,$H732,TRUE,_xll.ohTrigger(RecalcTrigger,Trigger6M)),NA())</f>
        <v>1.4190162565734922E-2</v>
      </c>
      <c r="M732" s="186">
        <f>IFERROR(_xll.qlIndexFixing(Index1Y,$H732,TRUE,_xll.ohTrigger(RecalcTrigger,Trigger1Y)),NA())</f>
        <v>1.6243404653346057E-2</v>
      </c>
      <c r="N732" s="185">
        <f>IFERROR(_xll.qlIndexFixing(ONIndex1M,I732,TRUE,_xll.ohTrigger(RecalcTrigger,Trigger1M)),NA())</f>
        <v>1.1418600949815172E-2</v>
      </c>
      <c r="O732" s="44">
        <f>IFERROR(_xll.qlIndexFixing(ONIndex3M,I732,TRUE,_xll.ohTrigger(RecalcTrigger,Trigger3M)),NA())</f>
        <v>1.2560564277395159E-2</v>
      </c>
      <c r="P732" s="44">
        <f>IFERROR(_xll.qlIndexFixing(ONIndex6M,I732,TRUE,_xll.ohTrigger(RecalcTrigger,Trigger6M)),NA())</f>
        <v>1.3484492029460782E-2</v>
      </c>
      <c r="Q732" s="186">
        <f>IFERROR(_xll.qlIndexFixing(ONIndex1Y,I732,TRUE,_xll.ohTrigger(RecalcTrigger,Trigger1Y)),NA())</f>
        <v>1.4815840208681763E-2</v>
      </c>
    </row>
    <row r="733" spans="2:17" x14ac:dyDescent="0.2">
      <c r="B733" s="39" t="s">
        <v>42</v>
      </c>
      <c r="D733" s="42">
        <f>_xll.qlCalendarAdvance(Calendar,$D732,B733,"f",FALSE)</f>
        <v>44495</v>
      </c>
      <c r="E733" s="180">
        <f>_xll.qlInterestRateIndexValueDate(IndexON,D733)</f>
        <v>44495</v>
      </c>
      <c r="F733" s="196">
        <f>IFERROR(_xll.qlIndexFixing(IndexON,D733,TRUE,_xll.ohTrigger(RecalcTrigger,TriggerON)),NA())</f>
        <v>1.1139948433154245E-2</v>
      </c>
      <c r="H733" s="42">
        <f>_xll.qlCalendarAdvance(Calendar,$H732,B733,"f",FALSE)</f>
        <v>44495</v>
      </c>
      <c r="I733" s="180">
        <f>_xll.qlInterestRateIndexValueDate(Index1M,$H733)</f>
        <v>44497</v>
      </c>
      <c r="J733" s="185">
        <f>IFERROR(_xll.qlIndexFixing(Index1M,$H733,TRUE,_xll.ohTrigger(RecalcTrigger,Trigger1M)),NA())</f>
        <v>1.1572922048807277E-2</v>
      </c>
      <c r="K733" s="44">
        <f>IFERROR(_xll.qlIndexFixing(Index3M,H733,TRUE,_xll.ohTrigger(RecalcTrigger,Trigger3M)),NA())</f>
        <v>1.2960698851554816E-2</v>
      </c>
      <c r="L733" s="44">
        <f>IFERROR(_xll.qlIndexFixing(Index6M,$H733,TRUE,_xll.ohTrigger(RecalcTrigger,Trigger6M)),NA())</f>
        <v>1.4243439652958153E-2</v>
      </c>
      <c r="M733" s="186">
        <f>IFERROR(_xll.qlIndexFixing(Index1Y,$H733,TRUE,_xll.ohTrigger(RecalcTrigger,Trigger1Y)),NA())</f>
        <v>1.6294762039841697E-2</v>
      </c>
      <c r="N733" s="185">
        <f>IFERROR(_xll.qlIndexFixing(ONIndex1M,I733,TRUE,_xll.ohTrigger(RecalcTrigger,Trigger1M)),NA())</f>
        <v>1.1474894843042094E-2</v>
      </c>
      <c r="O733" s="44">
        <f>IFERROR(_xll.qlIndexFixing(ONIndex3M,I733,TRUE,_xll.ohTrigger(RecalcTrigger,Trigger3M)),NA())</f>
        <v>1.2615532706723442E-2</v>
      </c>
      <c r="P733" s="44">
        <f>IFERROR(_xll.qlIndexFixing(ONIndex6M,I733,TRUE,_xll.ohTrigger(RecalcTrigger,Trigger6M)),NA())</f>
        <v>1.3537757164083786E-2</v>
      </c>
      <c r="Q733" s="186">
        <f>IFERROR(_xll.qlIndexFixing(ONIndex1Y,I733,TRUE,_xll.ohTrigger(RecalcTrigger,Trigger1Y)),NA())</f>
        <v>1.4867436779057996E-2</v>
      </c>
    </row>
    <row r="734" spans="2:17" x14ac:dyDescent="0.2">
      <c r="B734" s="39" t="s">
        <v>42</v>
      </c>
      <c r="D734" s="42">
        <f>_xll.qlCalendarAdvance(Calendar,$D733,B734,"f",FALSE)</f>
        <v>44502</v>
      </c>
      <c r="E734" s="180">
        <f>_xll.qlInterestRateIndexValueDate(IndexON,D734)</f>
        <v>44502</v>
      </c>
      <c r="F734" s="196">
        <f>IFERROR(_xll.qlIndexFixing(IndexON,D734,TRUE,_xll.ohTrigger(RecalcTrigger,TriggerON)),NA())</f>
        <v>1.1196437720322194E-2</v>
      </c>
      <c r="H734" s="42">
        <f>_xll.qlCalendarAdvance(Calendar,$H733,B734,"f",FALSE)</f>
        <v>44502</v>
      </c>
      <c r="I734" s="180">
        <f>_xll.qlInterestRateIndexValueDate(Index1M,$H734)</f>
        <v>44504</v>
      </c>
      <c r="J734" s="185">
        <f>IFERROR(_xll.qlIndexFixing(Index1M,$H734,TRUE,_xll.ohTrigger(RecalcTrigger,Trigger1M)),NA())</f>
        <v>1.1629080526008306E-2</v>
      </c>
      <c r="K734" s="44">
        <f>IFERROR(_xll.qlIndexFixing(Index3M,H734,TRUE,_xll.ohTrigger(RecalcTrigger,Trigger3M)),NA())</f>
        <v>1.3015362485537614E-2</v>
      </c>
      <c r="L734" s="44">
        <f>IFERROR(_xll.qlIndexFixing(Index6M,$H734,TRUE,_xll.ohTrigger(RecalcTrigger,Trigger6M)),NA())</f>
        <v>1.4292611947465884E-2</v>
      </c>
      <c r="M734" s="186">
        <f>IFERROR(_xll.qlIndexFixing(Index1Y,$H734,TRUE,_xll.ohTrigger(RecalcTrigger,Trigger1Y)),NA())</f>
        <v>1.6346048708654016E-2</v>
      </c>
      <c r="N734" s="185">
        <f>IFERROR(_xll.qlIndexFixing(ONIndex1M,I734,TRUE,_xll.ohTrigger(RecalcTrigger,Trigger1M)),NA())</f>
        <v>1.1531117747374253E-2</v>
      </c>
      <c r="O734" s="44">
        <f>IFERROR(_xll.qlIndexFixing(ONIndex3M,I734,TRUE,_xll.ohTrigger(RecalcTrigger,Trigger3M)),NA())</f>
        <v>1.2670435235646593E-2</v>
      </c>
      <c r="P734" s="44">
        <f>IFERROR(_xll.qlIndexFixing(ONIndex6M,I734,TRUE,_xll.ohTrigger(RecalcTrigger,Trigger6M)),NA())</f>
        <v>1.3590992667609214E-2</v>
      </c>
      <c r="Q734" s="186">
        <f>IFERROR(_xll.qlIndexFixing(ONIndex1Y,I734,TRUE,_xll.ohTrigger(RecalcTrigger,Trigger1Y)),NA())</f>
        <v>1.4918998683164375E-2</v>
      </c>
    </row>
    <row r="735" spans="2:17" x14ac:dyDescent="0.2">
      <c r="B735" s="39" t="s">
        <v>42</v>
      </c>
      <c r="D735" s="42">
        <f>_xll.qlCalendarAdvance(Calendar,$D734,B735,"f",FALSE)</f>
        <v>44509</v>
      </c>
      <c r="E735" s="180">
        <f>_xll.qlInterestRateIndexValueDate(IndexON,D735)</f>
        <v>44509</v>
      </c>
      <c r="F735" s="196">
        <f>IFERROR(_xll.qlIndexFixing(IndexON,D735,TRUE,_xll.ohTrigger(RecalcTrigger,TriggerON)),NA())</f>
        <v>1.1252852732583918E-2</v>
      </c>
      <c r="H735" s="42">
        <f>_xll.qlCalendarAdvance(Calendar,$H734,B735,"f",FALSE)</f>
        <v>44509</v>
      </c>
      <c r="I735" s="180">
        <f>_xll.qlInterestRateIndexValueDate(Index1M,$H735)</f>
        <v>44511</v>
      </c>
      <c r="J735" s="185">
        <f>IFERROR(_xll.qlIndexFixing(Index1M,$H735,TRUE,_xll.ohTrigger(RecalcTrigger,Trigger1M)),NA())</f>
        <v>1.1685164867731579E-2</v>
      </c>
      <c r="K735" s="44">
        <f>IFERROR(_xll.qlIndexFixing(Index3M,H735,TRUE,_xll.ohTrigger(RecalcTrigger,Trigger3M)),NA())</f>
        <v>1.3069953968115564E-2</v>
      </c>
      <c r="L735" s="44">
        <f>IFERROR(_xll.qlIndexFixing(Index6M,$H735,TRUE,_xll.ohTrigger(RecalcTrigger,Trigger6M)),NA())</f>
        <v>1.4345832099526683E-2</v>
      </c>
      <c r="M735" s="186">
        <f>IFERROR(_xll.qlIndexFixing(Index1Y,$H735,TRUE,_xll.ohTrigger(RecalcTrigger,Trigger1Y)),NA())</f>
        <v>1.6397257607681417E-2</v>
      </c>
      <c r="N735" s="185">
        <f>IFERROR(_xll.qlIndexFixing(ONIndex1M,I735,TRUE,_xll.ohTrigger(RecalcTrigger,Trigger1M)),NA())</f>
        <v>1.15872683977436E-2</v>
      </c>
      <c r="O735" s="44">
        <f>IFERROR(_xll.qlIndexFixing(ONIndex3M,I735,TRUE,_xll.ohTrigger(RecalcTrigger,Trigger3M)),NA())</f>
        <v>1.2725270888145346E-2</v>
      </c>
      <c r="P735" s="44">
        <f>IFERROR(_xll.qlIndexFixing(ONIndex6M,I735,TRUE,_xll.ohTrigger(RecalcTrigger,Trigger6M)),NA())</f>
        <v>1.3644198540037067E-2</v>
      </c>
      <c r="Q735" s="186">
        <f>IFERROR(_xll.qlIndexFixing(ONIndex1Y,I735,TRUE,_xll.ohTrigger(RecalcTrigger,Trigger1Y)),NA())</f>
        <v>1.4970525600377371E-2</v>
      </c>
    </row>
    <row r="736" spans="2:17" x14ac:dyDescent="0.2">
      <c r="B736" s="39" t="s">
        <v>42</v>
      </c>
      <c r="D736" s="42">
        <f>_xll.qlCalendarAdvance(Calendar,$D735,B736,"f",FALSE)</f>
        <v>44516</v>
      </c>
      <c r="E736" s="180">
        <f>_xll.qlInterestRateIndexValueDate(IndexON,D736)</f>
        <v>44516</v>
      </c>
      <c r="F736" s="196">
        <f>IFERROR(_xll.qlIndexFixing(IndexON,D736,TRUE,_xll.ohTrigger(RecalcTrigger,TriggerON)),NA())</f>
        <v>1.1309192295039239E-2</v>
      </c>
      <c r="H736" s="42">
        <f>_xll.qlCalendarAdvance(Calendar,$H735,B736,"f",FALSE)</f>
        <v>44516</v>
      </c>
      <c r="I736" s="180">
        <f>_xll.qlInterestRateIndexValueDate(Index1M,$H736)</f>
        <v>44518</v>
      </c>
      <c r="J736" s="185">
        <f>IFERROR(_xll.qlIndexFixing(Index1M,$H736,TRUE,_xll.ohTrigger(RecalcTrigger,Trigger1M)),NA())</f>
        <v>1.1741173806698313E-2</v>
      </c>
      <c r="K736" s="44">
        <f>IFERROR(_xll.qlIndexFixing(Index3M,H736,TRUE,_xll.ohTrigger(RecalcTrigger,Trigger3M)),NA())</f>
        <v>1.3124472316823248E-2</v>
      </c>
      <c r="L736" s="44">
        <f>IFERROR(_xll.qlIndexFixing(Index6M,$H736,TRUE,_xll.ohTrigger(RecalcTrigger,Trigger6M)),NA())</f>
        <v>1.4399023813119546E-2</v>
      </c>
      <c r="M736" s="186">
        <f>IFERROR(_xll.qlIndexFixing(Index1Y,$H736,TRUE,_xll.ohTrigger(RecalcTrigger,Trigger1Y)),NA())</f>
        <v>1.6448381613783692E-2</v>
      </c>
      <c r="N736" s="185">
        <f>IFERROR(_xll.qlIndexFixing(ONIndex1M,I736,TRUE,_xll.ohTrigger(RecalcTrigger,Trigger1M)),NA())</f>
        <v>1.1643345529321891E-2</v>
      </c>
      <c r="O736" s="44">
        <f>IFERROR(_xll.qlIndexFixing(ONIndex3M,I736,TRUE,_xll.ohTrigger(RecalcTrigger,Trigger3M)),NA())</f>
        <v>1.278003868788069E-2</v>
      </c>
      <c r="P736" s="44">
        <f>IFERROR(_xll.qlIndexFixing(ONIndex6M,I736,TRUE,_xll.ohTrigger(RecalcTrigger,Trigger6M)),NA())</f>
        <v>1.369737478144728E-2</v>
      </c>
      <c r="Q736" s="186">
        <f>IFERROR(_xll.qlIndexFixing(ONIndex1Y,I736,TRUE,_xll.ohTrigger(RecalcTrigger,Trigger1Y)),NA())</f>
        <v>1.5022017210073457E-2</v>
      </c>
    </row>
    <row r="737" spans="2:17" x14ac:dyDescent="0.2">
      <c r="B737" s="39" t="s">
        <v>42</v>
      </c>
      <c r="D737" s="42">
        <f>_xll.qlCalendarAdvance(Calendar,$D736,B737,"f",FALSE)</f>
        <v>44523</v>
      </c>
      <c r="E737" s="180">
        <f>_xll.qlInterestRateIndexValueDate(IndexON,D737)</f>
        <v>44523</v>
      </c>
      <c r="F737" s="196">
        <f>IFERROR(_xll.qlIndexFixing(IndexON,D737,TRUE,_xll.ohTrigger(RecalcTrigger,TriggerON)),NA())</f>
        <v>1.1365455232947852E-2</v>
      </c>
      <c r="H737" s="42">
        <f>_xll.qlCalendarAdvance(Calendar,$H736,B737,"f",FALSE)</f>
        <v>44523</v>
      </c>
      <c r="I737" s="180">
        <f>_xll.qlInterestRateIndexValueDate(Index1M,$H737)</f>
        <v>44525</v>
      </c>
      <c r="J737" s="185">
        <f>IFERROR(_xll.qlIndexFixing(Index1M,$H737,TRUE,_xll.ohTrigger(RecalcTrigger,Trigger1M)),NA())</f>
        <v>1.1797106075604746E-2</v>
      </c>
      <c r="K737" s="44">
        <f>IFERROR(_xll.qlIndexFixing(Index3M,H737,TRUE,_xll.ohTrigger(RecalcTrigger,Trigger3M)),NA())</f>
        <v>1.3178916549142253E-2</v>
      </c>
      <c r="L737" s="44">
        <f>IFERROR(_xll.qlIndexFixing(Index6M,$H737,TRUE,_xll.ohTrigger(RecalcTrigger,Trigger6M)),NA())</f>
        <v>1.4452187085904249E-2</v>
      </c>
      <c r="M737" s="186">
        <f>IFERROR(_xll.qlIndexFixing(Index1Y,$H737,TRUE,_xll.ohTrigger(RecalcTrigger,Trigger1Y)),NA())</f>
        <v>1.6499413532772799E-2</v>
      </c>
      <c r="N737" s="185">
        <f>IFERROR(_xll.qlIndexFixing(ONIndex1M,I737,TRUE,_xll.ohTrigger(RecalcTrigger,Trigger1M)),NA())</f>
        <v>1.1699347877121014E-2</v>
      </c>
      <c r="O737" s="44">
        <f>IFERROR(_xll.qlIndexFixing(ONIndex3M,I737,TRUE,_xll.ohTrigger(RecalcTrigger,Trigger3M)),NA())</f>
        <v>1.2834737658593554E-2</v>
      </c>
      <c r="P737" s="44">
        <f>IFERROR(_xll.qlIndexFixing(ONIndex6M,I737,TRUE,_xll.ohTrigger(RecalcTrigger,Trigger6M)),NA())</f>
        <v>1.3750521391839854E-2</v>
      </c>
      <c r="Q737" s="186">
        <f>IFERROR(_xll.qlIndexFixing(ONIndex1Y,I737,TRUE,_xll.ohTrigger(RecalcTrigger,Trigger1Y)),NA())</f>
        <v>1.5073473191709041E-2</v>
      </c>
    </row>
    <row r="738" spans="2:17" x14ac:dyDescent="0.2">
      <c r="B738" s="39" t="s">
        <v>42</v>
      </c>
      <c r="D738" s="42">
        <f>_xll.qlCalendarAdvance(Calendar,$D737,B738,"f",FALSE)</f>
        <v>44530</v>
      </c>
      <c r="E738" s="180">
        <f>_xll.qlInterestRateIndexValueDate(IndexON,D738)</f>
        <v>44530</v>
      </c>
      <c r="F738" s="196">
        <f>IFERROR(_xll.qlIndexFixing(IndexON,D738,TRUE,_xll.ohTrigger(RecalcTrigger,TriggerON)),NA())</f>
        <v>1.1421640371329644E-2</v>
      </c>
      <c r="H738" s="42">
        <f>_xll.qlCalendarAdvance(Calendar,$H737,B738,"f",FALSE)</f>
        <v>44530</v>
      </c>
      <c r="I738" s="180">
        <f>_xll.qlInterestRateIndexValueDate(Index1M,$H738)</f>
        <v>44532</v>
      </c>
      <c r="J738" s="185">
        <f>IFERROR(_xll.qlIndexFixing(Index1M,$H738,TRUE,_xll.ohTrigger(RecalcTrigger,Trigger1M)),NA())</f>
        <v>1.1852960407119639E-2</v>
      </c>
      <c r="K738" s="44">
        <f>IFERROR(_xll.qlIndexFixing(Index3M,H738,TRUE,_xll.ohTrigger(RecalcTrigger,Trigger3M)),NA())</f>
        <v>1.3225061720080866E-2</v>
      </c>
      <c r="L738" s="44">
        <f>IFERROR(_xll.qlIndexFixing(Index6M,$H738,TRUE,_xll.ohTrigger(RecalcTrigger,Trigger6M)),NA())</f>
        <v>1.4509398633270457E-2</v>
      </c>
      <c r="M738" s="186">
        <f>IFERROR(_xll.qlIndexFixing(Index1Y,$H738,TRUE,_xll.ohTrigger(RecalcTrigger,Trigger1Y)),NA())</f>
        <v>1.6550346099399076E-2</v>
      </c>
      <c r="N738" s="185">
        <f>IFERROR(_xll.qlIndexFixing(ONIndex1M,I738,TRUE,_xll.ohTrigger(RecalcTrigger,Trigger1M)),NA())</f>
        <v>1.1755274176312724E-2</v>
      </c>
      <c r="O738" s="44">
        <f>IFERROR(_xll.qlIndexFixing(ONIndex3M,I738,TRUE,_xll.ohTrigger(RecalcTrigger,Trigger3M)),NA())</f>
        <v>1.2889366824024862E-2</v>
      </c>
      <c r="P738" s="44">
        <f>IFERROR(_xll.qlIndexFixing(ONIndex6M,I738,TRUE,_xll.ohTrigger(RecalcTrigger,Trigger6M)),NA())</f>
        <v>1.380363837097498E-2</v>
      </c>
      <c r="Q738" s="186">
        <f>IFERROR(_xll.qlIndexFixing(ONIndex1Y,I738,TRUE,_xll.ohTrigger(RecalcTrigger,Trigger1Y)),NA())</f>
        <v>1.5124893224660596E-2</v>
      </c>
    </row>
    <row r="739" spans="2:17" x14ac:dyDescent="0.2">
      <c r="B739" s="39" t="s">
        <v>42</v>
      </c>
      <c r="D739" s="42">
        <f>_xll.qlCalendarAdvance(Calendar,$D738,B739,"f",FALSE)</f>
        <v>44537</v>
      </c>
      <c r="E739" s="180">
        <f>_xll.qlInterestRateIndexValueDate(IndexON,D739)</f>
        <v>44537</v>
      </c>
      <c r="F739" s="196">
        <f>IFERROR(_xll.qlIndexFixing(IndexON,D739,TRUE,_xll.ohTrigger(RecalcTrigger,TriggerON)),NA())</f>
        <v>1.1477746535364375E-2</v>
      </c>
      <c r="H739" s="42">
        <f>_xll.qlCalendarAdvance(Calendar,$H738,B739,"f",FALSE)</f>
        <v>44537</v>
      </c>
      <c r="I739" s="180">
        <f>_xll.qlInterestRateIndexValueDate(Index1M,$H739)</f>
        <v>44539</v>
      </c>
      <c r="J739" s="185">
        <f>IFERROR(_xll.qlIndexFixing(Index1M,$H739,TRUE,_xll.ohTrigger(RecalcTrigger,Trigger1M)),NA())</f>
        <v>1.1908735533896764E-2</v>
      </c>
      <c r="K739" s="44">
        <f>IFERROR(_xll.qlIndexFixing(Index3M,H739,TRUE,_xll.ohTrigger(RecalcTrigger,Trigger3M)),NA())</f>
        <v>1.327936201301938E-2</v>
      </c>
      <c r="L739" s="44">
        <f>IFERROR(_xll.qlIndexFixing(Index6M,$H739,TRUE,_xll.ohTrigger(RecalcTrigger,Trigger6M)),NA())</f>
        <v>1.4562505121700575E-2</v>
      </c>
      <c r="M739" s="186">
        <f>IFERROR(_xll.qlIndexFixing(Index1Y,$H739,TRUE,_xll.ohTrigger(RecalcTrigger,Trigger1Y)),NA())</f>
        <v>1.6601171977342257E-2</v>
      </c>
      <c r="N739" s="185">
        <f>IFERROR(_xll.qlIndexFixing(ONIndex1M,I739,TRUE,_xll.ohTrigger(RecalcTrigger,Trigger1M)),NA())</f>
        <v>1.181112316190891E-2</v>
      </c>
      <c r="O739" s="44">
        <f>IFERROR(_xll.qlIndexFixing(ONIndex3M,I739,TRUE,_xll.ohTrigger(RecalcTrigger,Trigger3M)),NA())</f>
        <v>1.2943925208155349E-2</v>
      </c>
      <c r="P739" s="44">
        <f>IFERROR(_xll.qlIndexFixing(ONIndex6M,I739,TRUE,_xll.ohTrigger(RecalcTrigger,Trigger6M)),NA())</f>
        <v>1.3856725719172402E-2</v>
      </c>
      <c r="Q739" s="186">
        <f>IFERROR(_xll.qlIndexFixing(ONIndex1Y,I739,TRUE,_xll.ohTrigger(RecalcTrigger,Trigger1Y)),NA())</f>
        <v>1.5176276988464465E-2</v>
      </c>
    </row>
    <row r="740" spans="2:17" x14ac:dyDescent="0.2">
      <c r="B740" s="39" t="s">
        <v>42</v>
      </c>
      <c r="D740" s="42">
        <f>_xll.qlCalendarAdvance(Calendar,$D739,B740,"f",FALSE)</f>
        <v>44544</v>
      </c>
      <c r="E740" s="180">
        <f>_xll.qlInterestRateIndexValueDate(IndexON,D740)</f>
        <v>44544</v>
      </c>
      <c r="F740" s="196">
        <f>IFERROR(_xll.qlIndexFixing(IndexON,D740,TRUE,_xll.ohTrigger(RecalcTrigger,TriggerON)),NA())</f>
        <v>1.153377255007193E-2</v>
      </c>
      <c r="H740" s="42">
        <f>_xll.qlCalendarAdvance(Calendar,$H739,B740,"f",FALSE)</f>
        <v>44544</v>
      </c>
      <c r="I740" s="180">
        <f>_xll.qlInterestRateIndexValueDate(Index1M,$H740)</f>
        <v>44546</v>
      </c>
      <c r="J740" s="185">
        <f>IFERROR(_xll.qlIndexFixing(Index1M,$H740,TRUE,_xll.ohTrigger(RecalcTrigger,Trigger1M)),NA())</f>
        <v>1.1964430188559916E-2</v>
      </c>
      <c r="K740" s="44">
        <f>IFERROR(_xll.qlIndexFixing(Index3M,H740,TRUE,_xll.ohTrigger(RecalcTrigger,Trigger3M)),NA())</f>
        <v>1.333358537147511E-2</v>
      </c>
      <c r="L740" s="44">
        <f>IFERROR(_xll.qlIndexFixing(Index6M,$H740,TRUE,_xll.ohTrigger(RecalcTrigger,Trigger6M)),NA())</f>
        <v>1.4615583168768022E-2</v>
      </c>
      <c r="M740" s="186">
        <f>IFERROR(_xll.qlIndexFixing(Index1Y,$H740,TRUE,_xll.ohTrigger(RecalcTrigger,Trigger1Y)),NA())</f>
        <v>1.6651883759199876E-2</v>
      </c>
      <c r="N740" s="185">
        <f>IFERROR(_xll.qlIndexFixing(ONIndex1M,I740,TRUE,_xll.ohTrigger(RecalcTrigger,Trigger1M)),NA())</f>
        <v>1.1866893569001391E-2</v>
      </c>
      <c r="O740" s="44">
        <f>IFERROR(_xll.qlIndexFixing(ONIndex3M,I740,TRUE,_xll.ohTrigger(RecalcTrigger,Trigger3M)),NA())</f>
        <v>1.2998411834486134E-2</v>
      </c>
      <c r="P740" s="44">
        <f>IFERROR(_xll.qlIndexFixing(ONIndex6M,I740,TRUE,_xll.ohTrigger(RecalcTrigger,Trigger6M)),NA())</f>
        <v>1.3909783436192313E-2</v>
      </c>
      <c r="Q740" s="186">
        <f>IFERROR(_xll.qlIndexFixing(ONIndex1Y,I740,TRUE,_xll.ohTrigger(RecalcTrigger,Trigger1Y)),NA())</f>
        <v>1.522762416233725E-2</v>
      </c>
    </row>
    <row r="741" spans="2:17" x14ac:dyDescent="0.2">
      <c r="B741" s="39" t="s">
        <v>42</v>
      </c>
      <c r="D741" s="42">
        <f>_xll.qlCalendarAdvance(Calendar,$D740,B741,"f",FALSE)</f>
        <v>44551</v>
      </c>
      <c r="E741" s="180">
        <f>_xll.qlInterestRateIndexValueDate(IndexON,D741)</f>
        <v>44551</v>
      </c>
      <c r="F741" s="196">
        <f>IFERROR(_xll.qlIndexFixing(IndexON,D741,TRUE,_xll.ohTrigger(RecalcTrigger,TriggerON)),NA())</f>
        <v>1.1589717240871877E-2</v>
      </c>
      <c r="H741" s="42">
        <f>_xll.qlCalendarAdvance(Calendar,$H740,B741,"f",FALSE)</f>
        <v>44551</v>
      </c>
      <c r="I741" s="180">
        <f>_xll.qlInterestRateIndexValueDate(Index1M,$H741)</f>
        <v>44553</v>
      </c>
      <c r="J741" s="185">
        <f>IFERROR(_xll.qlIndexFixing(Index1M,$H741,TRUE,_xll.ohTrigger(RecalcTrigger,Trigger1M)),NA())</f>
        <v>1.2020043103707911E-2</v>
      </c>
      <c r="K741" s="44">
        <f>IFERROR(_xll.qlIndexFixing(Index3M,H741,TRUE,_xll.ohTrigger(RecalcTrigger,Trigger3M)),NA())</f>
        <v>1.3387730812878473E-2</v>
      </c>
      <c r="L741" s="44">
        <f>IFERROR(_xll.qlIndexFixing(Index6M,$H741,TRUE,_xll.ohTrigger(RecalcTrigger,Trigger6M)),NA())</f>
        <v>1.4668632772124785E-2</v>
      </c>
      <c r="M741" s="186">
        <f>IFERROR(_xll.qlIndexFixing(Index1Y,$H741,TRUE,_xll.ohTrigger(RecalcTrigger,Trigger1Y)),NA())</f>
        <v>1.6702473966479583E-2</v>
      </c>
      <c r="N741" s="185">
        <f>IFERROR(_xll.qlIndexFixing(ONIndex1M,I741,TRUE,_xll.ohTrigger(RecalcTrigger,Trigger1M)),NA())</f>
        <v>1.1922584132602054E-2</v>
      </c>
      <c r="O741" s="44">
        <f>IFERROR(_xll.qlIndexFixing(ONIndex3M,I741,TRUE,_xll.ohTrigger(RecalcTrigger,Trigger3M)),NA())</f>
        <v>1.3052825726918016E-2</v>
      </c>
      <c r="P741" s="44">
        <f>IFERROR(_xll.qlIndexFixing(ONIndex6M,I741,TRUE,_xll.ohTrigger(RecalcTrigger,Trigger6M)),NA())</f>
        <v>1.3962811522034713E-2</v>
      </c>
      <c r="Q741" s="186">
        <f>IFERROR(_xll.qlIndexFixing(ONIndex1Y,I741,TRUE,_xll.ohTrigger(RecalcTrigger,Trigger1Y)),NA())</f>
        <v>1.527893442589523E-2</v>
      </c>
    </row>
    <row r="742" spans="2:17" x14ac:dyDescent="0.2">
      <c r="B742" s="39" t="s">
        <v>42</v>
      </c>
      <c r="D742" s="42">
        <f>_xll.qlCalendarAdvance(Calendar,$D741,B742,"f",FALSE)</f>
        <v>44558</v>
      </c>
      <c r="E742" s="180">
        <f>_xll.qlInterestRateIndexValueDate(IndexON,D742)</f>
        <v>44558</v>
      </c>
      <c r="F742" s="196">
        <f>IFERROR(_xll.qlIndexFixing(IndexON,D742,TRUE,_xll.ohTrigger(RecalcTrigger,TriggerON)),NA())</f>
        <v>1.1645579432624231E-2</v>
      </c>
      <c r="H742" s="42">
        <f>_xll.qlCalendarAdvance(Calendar,$H741,B742,"f",FALSE)</f>
        <v>44558</v>
      </c>
      <c r="I742" s="180">
        <f>_xll.qlInterestRateIndexValueDate(Index1M,$H742)</f>
        <v>44560</v>
      </c>
      <c r="J742" s="185">
        <f>IFERROR(_xll.qlIndexFixing(Index1M,$H742,TRUE,_xll.ohTrigger(RecalcTrigger,Trigger1M)),NA())</f>
        <v>1.2075573011924579E-2</v>
      </c>
      <c r="K742" s="44">
        <f>IFERROR(_xll.qlIndexFixing(Index3M,H742,TRUE,_xll.ohTrigger(RecalcTrigger,Trigger3M)),NA())</f>
        <v>1.3441797354618146E-2</v>
      </c>
      <c r="L742" s="44">
        <f>IFERROR(_xll.qlIndexFixing(Index6M,$H742,TRUE,_xll.ohTrigger(RecalcTrigger,Trigger6M)),NA())</f>
        <v>1.472165392942373E-2</v>
      </c>
      <c r="M742" s="186">
        <f>IFERROR(_xll.qlIndexFixing(Index1Y,$H742,TRUE,_xll.ohTrigger(RecalcTrigger,Trigger1Y)),NA())</f>
        <v>1.6752935049587987E-2</v>
      </c>
      <c r="N742" s="185">
        <f>IFERROR(_xll.qlIndexFixing(ONIndex1M,I742,TRUE,_xll.ohTrigger(RecalcTrigger,Trigger1M)),NA())</f>
        <v>1.1978193587802721E-2</v>
      </c>
      <c r="O742" s="44">
        <f>IFERROR(_xll.qlIndexFixing(ONIndex3M,I742,TRUE,_xll.ohTrigger(RecalcTrigger,Trigger3M)),NA())</f>
        <v>1.3107165909271856E-2</v>
      </c>
      <c r="P742" s="44">
        <f>IFERROR(_xll.qlIndexFixing(ONIndex6M,I742,TRUE,_xll.ohTrigger(RecalcTrigger,Trigger6M)),NA())</f>
        <v>1.40158099766996E-2</v>
      </c>
      <c r="Q742" s="186">
        <f>IFERROR(_xll.qlIndexFixing(ONIndex1Y,I742,TRUE,_xll.ohTrigger(RecalcTrigger,Trigger1Y)),NA())</f>
        <v>1.5330207458514877E-2</v>
      </c>
    </row>
    <row r="743" spans="2:17" x14ac:dyDescent="0.2">
      <c r="B743" s="39" t="s">
        <v>42</v>
      </c>
      <c r="D743" s="42">
        <f>_xll.qlCalendarAdvance(Calendar,$D742,B743,"f",FALSE)</f>
        <v>44565</v>
      </c>
      <c r="E743" s="180">
        <f>_xll.qlInterestRateIndexValueDate(IndexON,D743)</f>
        <v>44565</v>
      </c>
      <c r="F743" s="196">
        <f>IFERROR(_xll.qlIndexFixing(IndexON,D743,TRUE,_xll.ohTrigger(RecalcTrigger,TriggerON)),NA())</f>
        <v>1.1701357950588687E-2</v>
      </c>
      <c r="H743" s="42">
        <f>_xll.qlCalendarAdvance(Calendar,$H742,B743,"f",FALSE)</f>
        <v>44565</v>
      </c>
      <c r="I743" s="180">
        <f>_xll.qlInterestRateIndexValueDate(Index1M,$H743)</f>
        <v>44567</v>
      </c>
      <c r="J743" s="185">
        <f>IFERROR(_xll.qlIndexFixing(Index1M,$H743,TRUE,_xll.ohTrigger(RecalcTrigger,Trigger1M)),NA())</f>
        <v>1.2131018645761271E-2</v>
      </c>
      <c r="K743" s="44">
        <f>IFERROR(_xll.qlIndexFixing(Index3M,H743,TRUE,_xll.ohTrigger(RecalcTrigger,Trigger3M)),NA())</f>
        <v>1.3495784014028622E-2</v>
      </c>
      <c r="L743" s="44">
        <f>IFERROR(_xll.qlIndexFixing(Index6M,$H743,TRUE,_xll.ohTrigger(RecalcTrigger,Trigger6M)),NA())</f>
        <v>1.4770569334737608E-2</v>
      </c>
      <c r="M743" s="186">
        <f>IFERROR(_xll.qlIndexFixing(Index1Y,$H743,TRUE,_xll.ohTrigger(RecalcTrigger,Trigger1Y)),NA())</f>
        <v>1.6803259387824308E-2</v>
      </c>
      <c r="N743" s="185">
        <f>IFERROR(_xll.qlIndexFixing(ONIndex1M,I743,TRUE,_xll.ohTrigger(RecalcTrigger,Trigger1M)),NA())</f>
        <v>1.203372066977515E-2</v>
      </c>
      <c r="O743" s="44">
        <f>IFERROR(_xll.qlIndexFixing(ONIndex3M,I743,TRUE,_xll.ohTrigger(RecalcTrigger,Trigger3M)),NA())</f>
        <v>1.3161431405208646E-2</v>
      </c>
      <c r="P743" s="44">
        <f>IFERROR(_xll.qlIndexFixing(ONIndex6M,I743,TRUE,_xll.ohTrigger(RecalcTrigger,Trigger6M)),NA())</f>
        <v>1.4068778800266912E-2</v>
      </c>
      <c r="Q743" s="186">
        <f>IFERROR(_xll.qlIndexFixing(ONIndex1Y,I743,TRUE,_xll.ohTrigger(RecalcTrigger,Trigger1Y)),NA())</f>
        <v>1.5381442939492729E-2</v>
      </c>
    </row>
    <row r="744" spans="2:17" x14ac:dyDescent="0.2">
      <c r="B744" s="39" t="s">
        <v>42</v>
      </c>
      <c r="D744" s="42">
        <f>_xll.qlCalendarAdvance(Calendar,$D743,B744,"f",FALSE)</f>
        <v>44572</v>
      </c>
      <c r="E744" s="180">
        <f>_xll.qlInterestRateIndexValueDate(IndexON,D744)</f>
        <v>44572</v>
      </c>
      <c r="F744" s="196">
        <f>IFERROR(_xll.qlIndexFixing(IndexON,D744,TRUE,_xll.ohTrigger(RecalcTrigger,TriggerON)),NA())</f>
        <v>1.1757051619865067E-2</v>
      </c>
      <c r="H744" s="42">
        <f>_xll.qlCalendarAdvance(Calendar,$H743,B744,"f",FALSE)</f>
        <v>44572</v>
      </c>
      <c r="I744" s="180">
        <f>_xll.qlInterestRateIndexValueDate(Index1M,$H744)</f>
        <v>44574</v>
      </c>
      <c r="J744" s="185">
        <f>IFERROR(_xll.qlIndexFixing(Index1M,$H744,TRUE,_xll.ohTrigger(RecalcTrigger,Trigger1M)),NA())</f>
        <v>1.2186378737751857E-2</v>
      </c>
      <c r="K744" s="44">
        <f>IFERROR(_xll.qlIndexFixing(Index3M,H744,TRUE,_xll.ohTrigger(RecalcTrigger,Trigger3M)),NA())</f>
        <v>1.3549689808399989E-2</v>
      </c>
      <c r="L744" s="44">
        <f>IFERROR(_xll.qlIndexFixing(Index6M,$H744,TRUE,_xll.ohTrigger(RecalcTrigger,Trigger6M)),NA())</f>
        <v>1.4823533456437736E-2</v>
      </c>
      <c r="M744" s="186">
        <f>IFERROR(_xll.qlIndexFixing(Index1Y,$H744,TRUE,_xll.ohTrigger(RecalcTrigger,Trigger1Y)),NA())</f>
        <v>1.6853439289372267E-2</v>
      </c>
      <c r="N744" s="185">
        <f>IFERROR(_xll.qlIndexFixing(ONIndex1M,I744,TRUE,_xll.ohTrigger(RecalcTrigger,Trigger1M)),NA())</f>
        <v>1.2089164113451289E-2</v>
      </c>
      <c r="O744" s="44">
        <f>IFERROR(_xll.qlIndexFixing(ONIndex3M,I744,TRUE,_xll.ohTrigger(RecalcTrigger,Trigger3M)),NA())</f>
        <v>1.3215621238629183E-2</v>
      </c>
      <c r="P744" s="44">
        <f>IFERROR(_xll.qlIndexFixing(ONIndex6M,I744,TRUE,_xll.ohTrigger(RecalcTrigger,Trigger6M)),NA())</f>
        <v>1.4121717992656713E-2</v>
      </c>
      <c r="Q744" s="186">
        <f>IFERROR(_xll.qlIndexFixing(ONIndex1Y,I744,TRUE,_xll.ohTrigger(RecalcTrigger,Trigger1Y)),NA())</f>
        <v>1.5432640548365129E-2</v>
      </c>
    </row>
    <row r="745" spans="2:17" x14ac:dyDescent="0.2">
      <c r="B745" s="39" t="s">
        <v>42</v>
      </c>
      <c r="D745" s="42">
        <f>_xll.qlCalendarAdvance(Calendar,$D744,B745,"f",FALSE)</f>
        <v>44579</v>
      </c>
      <c r="E745" s="180">
        <f>_xll.qlInterestRateIndexValueDate(IndexON,D745)</f>
        <v>44579</v>
      </c>
      <c r="F745" s="196">
        <f>IFERROR(_xll.qlIndexFixing(IndexON,D745,TRUE,_xll.ohTrigger(RecalcTrigger,TriggerON)),NA())</f>
        <v>1.1812659265713066E-2</v>
      </c>
      <c r="H745" s="42">
        <f>_xll.qlCalendarAdvance(Calendar,$H744,B745,"f",FALSE)</f>
        <v>44579</v>
      </c>
      <c r="I745" s="180">
        <f>_xll.qlInterestRateIndexValueDate(Index1M,$H745)</f>
        <v>44581</v>
      </c>
      <c r="J745" s="185">
        <f>IFERROR(_xll.qlIndexFixing(Index1M,$H745,TRUE,_xll.ohTrigger(RecalcTrigger,Trigger1M)),NA())</f>
        <v>1.2241652020405225E-2</v>
      </c>
      <c r="K745" s="44">
        <f>IFERROR(_xll.qlIndexFixing(Index3M,H745,TRUE,_xll.ohTrigger(RecalcTrigger,Trigger3M)),NA())</f>
        <v>1.3603513754973484E-2</v>
      </c>
      <c r="L745" s="44">
        <f>IFERROR(_xll.qlIndexFixing(Index6M,$H745,TRUE,_xll.ohTrigger(RecalcTrigger,Trigger6M)),NA())</f>
        <v>1.4876469118650282E-2</v>
      </c>
      <c r="M745" s="186">
        <f>IFERROR(_xll.qlIndexFixing(Index1Y,$H745,TRUE,_xll.ohTrigger(RecalcTrigger,Trigger1Y)),NA())</f>
        <v>1.6903466991294174E-2</v>
      </c>
      <c r="N745" s="185">
        <f>IFERROR(_xll.qlIndexFixing(ONIndex1M,I745,TRUE,_xll.ohTrigger(RecalcTrigger,Trigger1M)),NA())</f>
        <v>1.2144522654002898E-2</v>
      </c>
      <c r="O745" s="44">
        <f>IFERROR(_xll.qlIndexFixing(ONIndex3M,I745,TRUE,_xll.ohTrigger(RecalcTrigger,Trigger3M)),NA())</f>
        <v>1.3269734433114522E-2</v>
      </c>
      <c r="P745" s="44">
        <f>IFERROR(_xll.qlIndexFixing(ONIndex6M,I745,TRUE,_xll.ohTrigger(RecalcTrigger,Trigger6M)),NA())</f>
        <v>1.4174627553869001E-2</v>
      </c>
      <c r="Q745" s="186">
        <f>IFERROR(_xll.qlIndexFixing(ONIndex1Y,I745,TRUE,_xll.ohTrigger(RecalcTrigger,Trigger1Y)),NA())</f>
        <v>1.5483799964508549E-2</v>
      </c>
    </row>
    <row r="746" spans="2:17" x14ac:dyDescent="0.2">
      <c r="B746" s="39" t="s">
        <v>42</v>
      </c>
      <c r="D746" s="42">
        <f>_xll.qlCalendarAdvance(Calendar,$D745,B746,"f",FALSE)</f>
        <v>44586</v>
      </c>
      <c r="E746" s="180">
        <f>_xll.qlInterestRateIndexValueDate(IndexON,D746)</f>
        <v>44586</v>
      </c>
      <c r="F746" s="196">
        <f>IFERROR(_xll.qlIndexFixing(IndexON,D746,TRUE,_xll.ohTrigger(RecalcTrigger,TriggerON)),NA())</f>
        <v>1.1868179713152571E-2</v>
      </c>
      <c r="H746" s="42">
        <f>_xll.qlCalendarAdvance(Calendar,$H745,B746,"f",FALSE)</f>
        <v>44586</v>
      </c>
      <c r="I746" s="180">
        <f>_xll.qlInterestRateIndexValueDate(Index1M,$H746)</f>
        <v>44588</v>
      </c>
      <c r="J746" s="185">
        <f>IFERROR(_xll.qlIndexFixing(Index1M,$H746,TRUE,_xll.ohTrigger(RecalcTrigger,Trigger1M)),NA())</f>
        <v>1.2296837226210278E-2</v>
      </c>
      <c r="K746" s="44">
        <f>IFERROR(_xll.qlIndexFixing(Index3M,H746,TRUE,_xll.ohTrigger(RecalcTrigger,Trigger3M)),NA())</f>
        <v>1.3657254870941493E-2</v>
      </c>
      <c r="L746" s="44">
        <f>IFERROR(_xll.qlIndexFixing(Index6M,$H746,TRUE,_xll.ohTrigger(RecalcTrigger,Trigger6M)),NA())</f>
        <v>1.4929376319046497E-2</v>
      </c>
      <c r="M746" s="186">
        <f>IFERROR(_xll.qlIndexFixing(Index1Y,$H746,TRUE,_xll.ohTrigger(RecalcTrigger,Trigger1Y)),NA())</f>
        <v>1.6953334659523263E-2</v>
      </c>
      <c r="N746" s="185">
        <f>IFERROR(_xll.qlIndexFixing(ONIndex1M,I746,TRUE,_xll.ohTrigger(RecalcTrigger,Trigger1M)),NA())</f>
        <v>1.2199795026441862E-2</v>
      </c>
      <c r="O746" s="44">
        <f>IFERROR(_xll.qlIndexFixing(ONIndex3M,I746,TRUE,_xll.ohTrigger(RecalcTrigger,Trigger3M)),NA())</f>
        <v>1.3323770012645397E-2</v>
      </c>
      <c r="P746" s="44">
        <f>IFERROR(_xll.qlIndexFixing(ONIndex6M,I746,TRUE,_xll.ohTrigger(RecalcTrigger,Trigger6M)),NA())</f>
        <v>1.4227507483903779E-2</v>
      </c>
      <c r="Q746" s="186">
        <f>IFERROR(_xll.qlIndexFixing(ONIndex1Y,I746,TRUE,_xll.ohTrigger(RecalcTrigger,Trigger1Y)),NA())</f>
        <v>1.5534920867379398E-2</v>
      </c>
    </row>
    <row r="747" spans="2:17" x14ac:dyDescent="0.2">
      <c r="B747" s="39" t="s">
        <v>42</v>
      </c>
      <c r="D747" s="42">
        <f>_xll.qlCalendarAdvance(Calendar,$D746,B747,"f",FALSE)</f>
        <v>44593</v>
      </c>
      <c r="E747" s="180">
        <f>_xll.qlInterestRateIndexValueDate(IndexON,D747)</f>
        <v>44593</v>
      </c>
      <c r="F747" s="196">
        <f>IFERROR(_xll.qlIndexFixing(IndexON,D747,TRUE,_xll.ohTrigger(RecalcTrigger,TriggerON)),NA())</f>
        <v>1.1923611787283406E-2</v>
      </c>
      <c r="H747" s="42">
        <f>_xll.qlCalendarAdvance(Calendar,$H746,B747,"f",FALSE)</f>
        <v>44593</v>
      </c>
      <c r="I747" s="180">
        <f>_xll.qlInterestRateIndexValueDate(Index1M,$H747)</f>
        <v>44595</v>
      </c>
      <c r="J747" s="185">
        <f>IFERROR(_xll.qlIndexFixing(Index1M,$H747,TRUE,_xll.ohTrigger(RecalcTrigger,Trigger1M)),NA())</f>
        <v>1.2335373967141841E-2</v>
      </c>
      <c r="K747" s="44">
        <f>IFERROR(_xll.qlIndexFixing(Index3M,H747,TRUE,_xll.ohTrigger(RecalcTrigger,Trigger3M)),NA())</f>
        <v>1.3706834664971889E-2</v>
      </c>
      <c r="L747" s="44">
        <f>IFERROR(_xll.qlIndexFixing(Index6M,$H747,TRUE,_xll.ohTrigger(RecalcTrigger,Trigger6M)),NA())</f>
        <v>1.4982255055296757E-2</v>
      </c>
      <c r="M747" s="186">
        <f>IFERROR(_xll.qlIndexFixing(Index1Y,$H747,TRUE,_xll.ohTrigger(RecalcTrigger,Trigger1Y)),NA())</f>
        <v>1.7003034388859969E-2</v>
      </c>
      <c r="N747" s="185">
        <f>IFERROR(_xll.qlIndexFixing(ONIndex1M,I747,TRUE,_xll.ohTrigger(RecalcTrigger,Trigger1M)),NA())</f>
        <v>1.2254979965860002E-2</v>
      </c>
      <c r="O747" s="44">
        <f>IFERROR(_xll.qlIndexFixing(ONIndex3M,I747,TRUE,_xll.ohTrigger(RecalcTrigger,Trigger3M)),NA())</f>
        <v>1.3377727000802864E-2</v>
      </c>
      <c r="P747" s="44">
        <f>IFERROR(_xll.qlIndexFixing(ONIndex6M,I747,TRUE,_xll.ohTrigger(RecalcTrigger,Trigger6M)),NA())</f>
        <v>1.4280357782681108E-2</v>
      </c>
      <c r="Q747" s="186">
        <f>IFERROR(_xll.qlIndexFixing(ONIndex1Y,I747,TRUE,_xll.ohTrigger(RecalcTrigger,Trigger1Y)),NA())</f>
        <v>1.5586002936274213E-2</v>
      </c>
    </row>
    <row r="748" spans="2:17" x14ac:dyDescent="0.2">
      <c r="B748" s="39" t="s">
        <v>42</v>
      </c>
      <c r="D748" s="42">
        <f>_xll.qlCalendarAdvance(Calendar,$D747,B748,"f",FALSE)</f>
        <v>44600</v>
      </c>
      <c r="E748" s="180">
        <f>_xll.qlInterestRateIndexValueDate(IndexON,D748)</f>
        <v>44600</v>
      </c>
      <c r="F748" s="196">
        <f>IFERROR(_xll.qlIndexFixing(IndexON,D748,TRUE,_xll.ohTrigger(RecalcTrigger,TriggerON)),NA())</f>
        <v>1.1978954313365264E-2</v>
      </c>
      <c r="H748" s="42">
        <f>_xll.qlCalendarAdvance(Calendar,$H747,B748,"f",FALSE)</f>
        <v>44600</v>
      </c>
      <c r="I748" s="180">
        <f>_xll.qlInterestRateIndexValueDate(Index1M,$H748)</f>
        <v>44602</v>
      </c>
      <c r="J748" s="185">
        <f>IFERROR(_xll.qlIndexFixing(Index1M,$H748,TRUE,_xll.ohTrigger(RecalcTrigger,Trigger1M)),NA())</f>
        <v>1.2390397938318389E-2</v>
      </c>
      <c r="K748" s="44">
        <f>IFERROR(_xll.qlIndexFixing(Index3M,H748,TRUE,_xll.ohTrigger(RecalcTrigger,Trigger3M)),NA())</f>
        <v>1.3760411369396763E-2</v>
      </c>
      <c r="L748" s="44">
        <f>IFERROR(_xll.qlIndexFixing(Index6M,$H748,TRUE,_xll.ohTrigger(RecalcTrigger,Trigger6M)),NA())</f>
        <v>1.5035105325075404E-2</v>
      </c>
      <c r="M748" s="186">
        <f>IFERROR(_xll.qlIndexFixing(Index1Y,$H748,TRUE,_xll.ohTrigger(RecalcTrigger,Trigger1Y)),NA())</f>
        <v>1.7052558202967333E-2</v>
      </c>
      <c r="N748" s="185">
        <f>IFERROR(_xll.qlIndexFixing(ONIndex1M,I748,TRUE,_xll.ohTrigger(RecalcTrigger,Trigger1M)),NA())</f>
        <v>1.2310076207269205E-2</v>
      </c>
      <c r="O748" s="44">
        <f>IFERROR(_xll.qlIndexFixing(ONIndex3M,I748,TRUE,_xll.ohTrigger(RecalcTrigger,Trigger3M)),NA())</f>
        <v>1.3431604421487719E-2</v>
      </c>
      <c r="P748" s="44">
        <f>IFERROR(_xll.qlIndexFixing(ONIndex6M,I748,TRUE,_xll.ohTrigger(RecalcTrigger,Trigger6M)),NA())</f>
        <v>1.433317845020099E-2</v>
      </c>
      <c r="Q748" s="186">
        <f>IFERROR(_xll.qlIndexFixing(ONIndex1Y,I748,TRUE,_xll.ohTrigger(RecalcTrigger,Trigger1Y)),NA())</f>
        <v>1.5637045850809272E-2</v>
      </c>
    </row>
    <row r="749" spans="2:17" x14ac:dyDescent="0.2">
      <c r="B749" s="39" t="s">
        <v>42</v>
      </c>
      <c r="D749" s="42">
        <f>_xll.qlCalendarAdvance(Calendar,$D748,B749,"f",FALSE)</f>
        <v>44607</v>
      </c>
      <c r="E749" s="180">
        <f>_xll.qlInterestRateIndexValueDate(IndexON,D749)</f>
        <v>44607</v>
      </c>
      <c r="F749" s="196">
        <f>IFERROR(_xll.qlIndexFixing(IndexON,D749,TRUE,_xll.ohTrigger(RecalcTrigger,TriggerON)),NA())</f>
        <v>1.2034206116418034E-2</v>
      </c>
      <c r="H749" s="42">
        <f>_xll.qlCalendarAdvance(Calendar,$H748,B749,"f",FALSE)</f>
        <v>44607</v>
      </c>
      <c r="I749" s="180">
        <f>_xll.qlInterestRateIndexValueDate(Index1M,$H749)</f>
        <v>44609</v>
      </c>
      <c r="J749" s="185">
        <f>IFERROR(_xll.qlIndexFixing(Index1M,$H749,TRUE,_xll.ohTrigger(RecalcTrigger,Trigger1M)),NA())</f>
        <v>1.2445330371178009E-2</v>
      </c>
      <c r="K749" s="44">
        <f>IFERROR(_xll.qlIndexFixing(Index3M,H749,TRUE,_xll.ohTrigger(RecalcTrigger,Trigger3M)),NA())</f>
        <v>1.3813902360068237E-2</v>
      </c>
      <c r="L749" s="44">
        <f>IFERROR(_xll.qlIndexFixing(Index6M,$H749,TRUE,_xll.ohTrigger(RecalcTrigger,Trigger6M)),NA())</f>
        <v>1.5087927126055903E-2</v>
      </c>
      <c r="M749" s="186">
        <f>IFERROR(_xll.qlIndexFixing(Index1Y,$H749,TRUE,_xll.ohTrigger(RecalcTrigger,Trigger1Y)),NA())</f>
        <v>1.7101898054367053E-2</v>
      </c>
      <c r="N749" s="185">
        <f>IFERROR(_xll.qlIndexFixing(ONIndex1M,I749,TRUE,_xll.ohTrigger(RecalcTrigger,Trigger1M)),NA())</f>
        <v>1.2365082485841228E-2</v>
      </c>
      <c r="O749" s="44">
        <f>IFERROR(_xll.qlIndexFixing(ONIndex3M,I749,TRUE,_xll.ohTrigger(RecalcTrigger,Trigger3M)),NA())</f>
        <v>1.3485401298360955E-2</v>
      </c>
      <c r="P749" s="44">
        <f>IFERROR(_xll.qlIndexFixing(ONIndex6M,I749,TRUE,_xll.ohTrigger(RecalcTrigger,Trigger6M)),NA())</f>
        <v>1.438596948654336E-2</v>
      </c>
      <c r="Q749" s="186">
        <f>IFERROR(_xll.qlIndexFixing(ONIndex1Y,I749,TRUE,_xll.ohTrigger(RecalcTrigger,Trigger1Y)),NA())</f>
        <v>1.5688049290281114E-2</v>
      </c>
    </row>
    <row r="750" spans="2:17" x14ac:dyDescent="0.2">
      <c r="B750" s="39" t="s">
        <v>42</v>
      </c>
      <c r="D750" s="42">
        <f>_xll.qlCalendarAdvance(Calendar,$D749,B750,"f",FALSE)</f>
        <v>44614</v>
      </c>
      <c r="E750" s="180">
        <f>_xll.qlInterestRateIndexValueDate(IndexON,D750)</f>
        <v>44614</v>
      </c>
      <c r="F750" s="196">
        <f>IFERROR(_xll.qlIndexFixing(IndexON,D750,TRUE,_xll.ohTrigger(RecalcTrigger,TriggerON)),NA())</f>
        <v>1.2089366021621473E-2</v>
      </c>
      <c r="H750" s="42">
        <f>_xll.qlCalendarAdvance(Calendar,$H749,B750,"f",FALSE)</f>
        <v>44614</v>
      </c>
      <c r="I750" s="180">
        <f>_xll.qlInterestRateIndexValueDate(Index1M,$H750)</f>
        <v>44616</v>
      </c>
      <c r="J750" s="185">
        <f>IFERROR(_xll.qlIndexFixing(Index1M,$H750,TRUE,_xll.ohTrigger(RecalcTrigger,Trigger1M)),NA())</f>
        <v>1.2500169998468686E-2</v>
      </c>
      <c r="K750" s="44">
        <f>IFERROR(_xll.qlIndexFixing(Index3M,H750,TRUE,_xll.ohTrigger(RecalcTrigger,Trigger3M)),NA())</f>
        <v>1.3867306654070093E-2</v>
      </c>
      <c r="L750" s="44">
        <f>IFERROR(_xll.qlIndexFixing(Index6M,$H750,TRUE,_xll.ohTrigger(RecalcTrigger,Trigger6M)),NA())</f>
        <v>1.5140720455913486E-2</v>
      </c>
      <c r="M750" s="186">
        <f>IFERROR(_xll.qlIndexFixing(Index1Y,$H750,TRUE,_xll.ohTrigger(RecalcTrigger,Trigger1Y)),NA())</f>
        <v>1.7151045824436429E-2</v>
      </c>
      <c r="N750" s="185">
        <f>IFERROR(_xll.qlIndexFixing(ONIndex1M,I750,TRUE,_xll.ohTrigger(RecalcTrigger,Trigger1M)),NA())</f>
        <v>1.2419997536508021E-2</v>
      </c>
      <c r="O750" s="44">
        <f>IFERROR(_xll.qlIndexFixing(ONIndex3M,I750,TRUE,_xll.ohTrigger(RecalcTrigger,Trigger3M)),NA())</f>
        <v>1.3539116655323369E-2</v>
      </c>
      <c r="P750" s="44">
        <f>IFERROR(_xll.qlIndexFixing(ONIndex6M,I750,TRUE,_xll.ohTrigger(RecalcTrigger,Trigger6M)),NA())</f>
        <v>1.4438730891628282E-2</v>
      </c>
      <c r="Q750" s="186">
        <f>IFERROR(_xll.qlIndexFixing(ONIndex1Y,I750,TRUE,_xll.ohTrigger(RecalcTrigger,Trigger1Y)),NA())</f>
        <v>1.5739012934146146E-2</v>
      </c>
    </row>
    <row r="751" spans="2:17" x14ac:dyDescent="0.2">
      <c r="B751" s="39" t="s">
        <v>42</v>
      </c>
      <c r="D751" s="42">
        <f>_xll.qlCalendarAdvance(Calendar,$D750,B751,"f",FALSE)</f>
        <v>44621</v>
      </c>
      <c r="E751" s="180">
        <f>_xll.qlInterestRateIndexValueDate(IndexON,D751)</f>
        <v>44621</v>
      </c>
      <c r="F751" s="196">
        <f>IFERROR(_xll.qlIndexFixing(IndexON,D751,TRUE,_xll.ohTrigger(RecalcTrigger,TriggerON)),NA())</f>
        <v>1.214443285415534E-2</v>
      </c>
      <c r="H751" s="42">
        <f>_xll.qlCalendarAdvance(Calendar,$H750,B751,"f",FALSE)</f>
        <v>44621</v>
      </c>
      <c r="I751" s="180">
        <f>_xll.qlInterestRateIndexValueDate(Index1M,$H751)</f>
        <v>44623</v>
      </c>
      <c r="J751" s="185">
        <f>IFERROR(_xll.qlIndexFixing(Index1M,$H751,TRUE,_xll.ohTrigger(RecalcTrigger,Trigger1M)),NA())</f>
        <v>1.2571397737933809E-2</v>
      </c>
      <c r="K751" s="44">
        <f>IFERROR(_xll.qlIndexFixing(Index3M,H751,TRUE,_xll.ohTrigger(RecalcTrigger,Trigger3M)),NA())</f>
        <v>1.3932803253399522E-2</v>
      </c>
      <c r="L751" s="44">
        <f>IFERROR(_xll.qlIndexFixing(Index6M,$H751,TRUE,_xll.ohTrigger(RecalcTrigger,Trigger6M)),NA())</f>
        <v>1.5213879471461906E-2</v>
      </c>
      <c r="M751" s="186">
        <f>IFERROR(_xll.qlIndexFixing(Index1Y,$H751,TRUE,_xll.ohTrigger(RecalcTrigger,Trigger1Y)),NA())</f>
        <v>1.7199993323407683E-2</v>
      </c>
      <c r="N751" s="185">
        <f>IFERROR(_xll.qlIndexFixing(ONIndex1M,I751,TRUE,_xll.ohTrigger(RecalcTrigger,Trigger1M)),NA())</f>
        <v>1.2474820094441341E-2</v>
      </c>
      <c r="O751" s="44">
        <f>IFERROR(_xll.qlIndexFixing(ONIndex3M,I751,TRUE,_xll.ohTrigger(RecalcTrigger,Trigger3M)),NA())</f>
        <v>1.3592749515956015E-2</v>
      </c>
      <c r="P751" s="44">
        <f>IFERROR(_xll.qlIndexFixing(ONIndex6M,I751,TRUE,_xll.ohTrigger(RecalcTrigger,Trigger6M)),NA())</f>
        <v>1.4491462665375821E-2</v>
      </c>
      <c r="Q751" s="186">
        <f>IFERROR(_xll.qlIndexFixing(ONIndex1Y,I751,TRUE,_xll.ohTrigger(RecalcTrigger,Trigger1Y)),NA())</f>
        <v>1.5789936461700904E-2</v>
      </c>
    </row>
    <row r="752" spans="2:17" x14ac:dyDescent="0.2">
      <c r="B752" s="39" t="s">
        <v>42</v>
      </c>
      <c r="D752" s="42">
        <f>_xll.qlCalendarAdvance(Calendar,$D751,B752,"f",FALSE)</f>
        <v>44628</v>
      </c>
      <c r="E752" s="180">
        <f>_xll.qlInterestRateIndexValueDate(IndexON,D752)</f>
        <v>44628</v>
      </c>
      <c r="F752" s="196">
        <f>IFERROR(_xll.qlIndexFixing(IndexON,D752,TRUE,_xll.ohTrigger(RecalcTrigger,TriggerON)),NA())</f>
        <v>1.2199405439039523E-2</v>
      </c>
      <c r="H752" s="42">
        <f>_xll.qlCalendarAdvance(Calendar,$H751,B752,"f",FALSE)</f>
        <v>44628</v>
      </c>
      <c r="I752" s="180">
        <f>_xll.qlInterestRateIndexValueDate(Index1M,$H752)</f>
        <v>44630</v>
      </c>
      <c r="J752" s="185">
        <f>IFERROR(_xll.qlIndexFixing(Index1M,$H752,TRUE,_xll.ohTrigger(RecalcTrigger,Trigger1M)),NA())</f>
        <v>1.2626027863592015E-2</v>
      </c>
      <c r="K752" s="44">
        <f>IFERROR(_xll.qlIndexFixing(Index3M,H752,TRUE,_xll.ohTrigger(RecalcTrigger,Trigger3M)),NA())</f>
        <v>1.3986017804261E-2</v>
      </c>
      <c r="L752" s="44">
        <f>IFERROR(_xll.qlIndexFixing(Index6M,$H752,TRUE,_xll.ohTrigger(RecalcTrigger,Trigger6M)),NA())</f>
        <v>1.5266616798423676E-2</v>
      </c>
      <c r="M752" s="186">
        <f>IFERROR(_xll.qlIndexFixing(Index1Y,$H752,TRUE,_xll.ohTrigger(RecalcTrigger,Trigger1Y)),NA())</f>
        <v>1.7248732290364711E-2</v>
      </c>
      <c r="N752" s="185">
        <f>IFERROR(_xll.qlIndexFixing(ONIndex1M,I752,TRUE,_xll.ohTrigger(RecalcTrigger,Trigger1M)),NA())</f>
        <v>1.2529548894653075E-2</v>
      </c>
      <c r="O752" s="44">
        <f>IFERROR(_xll.qlIndexFixing(ONIndex3M,I752,TRUE,_xll.ohTrigger(RecalcTrigger,Trigger3M)),NA())</f>
        <v>1.3646298904159693E-2</v>
      </c>
      <c r="P752" s="44">
        <f>IFERROR(_xll.qlIndexFixing(ONIndex6M,I752,TRUE,_xll.ohTrigger(RecalcTrigger,Trigger6M)),NA())</f>
        <v>1.4544164807945847E-2</v>
      </c>
      <c r="Q752" s="186">
        <f>IFERROR(_xll.qlIndexFixing(ONIndex1Y,I752,TRUE,_xll.ohTrigger(RecalcTrigger,Trigger1Y)),NA())</f>
        <v>1.5840819552561669E-2</v>
      </c>
    </row>
    <row r="753" spans="2:17" x14ac:dyDescent="0.2">
      <c r="B753" s="39" t="s">
        <v>42</v>
      </c>
      <c r="D753" s="42">
        <f>_xll.qlCalendarAdvance(Calendar,$D752,B753,"f",FALSE)</f>
        <v>44635</v>
      </c>
      <c r="E753" s="180">
        <f>_xll.qlInterestRateIndexValueDate(IndexON,D753)</f>
        <v>44635</v>
      </c>
      <c r="F753" s="196">
        <f>IFERROR(_xll.qlIndexFixing(IndexON,D753,TRUE,_xll.ohTrigger(RecalcTrigger,TriggerON)),NA())</f>
        <v>1.2254282601533717E-2</v>
      </c>
      <c r="H753" s="42">
        <f>_xll.qlCalendarAdvance(Calendar,$H752,B753,"f",FALSE)</f>
        <v>44635</v>
      </c>
      <c r="I753" s="180">
        <f>_xll.qlInterestRateIndexValueDate(Index1M,$H753)</f>
        <v>44637</v>
      </c>
      <c r="J753" s="185">
        <f>IFERROR(_xll.qlIndexFixing(Index1M,$H753,TRUE,_xll.ohTrigger(RecalcTrigger,Trigger1M)),NA())</f>
        <v>1.2684670458646964E-2</v>
      </c>
      <c r="K753" s="44">
        <f>IFERROR(_xll.qlIndexFixing(Index3M,H753,TRUE,_xll.ohTrigger(RecalcTrigger,Trigger3M)),NA())</f>
        <v>1.4039142511779276E-2</v>
      </c>
      <c r="L753" s="44">
        <f>IFERROR(_xll.qlIndexFixing(Index6M,$H753,TRUE,_xll.ohTrigger(RecalcTrigger,Trigger6M)),NA())</f>
        <v>1.5319325678757599E-2</v>
      </c>
      <c r="M753" s="186">
        <f>IFERROR(_xll.qlIndexFixing(Index1Y,$H753,TRUE,_xll.ohTrigger(RecalcTrigger,Trigger1Y)),NA())</f>
        <v>1.7297254393245448E-2</v>
      </c>
      <c r="N753" s="185">
        <f>IFERROR(_xll.qlIndexFixing(ONIndex1M,I753,TRUE,_xll.ohTrigger(RecalcTrigger,Trigger1M)),NA())</f>
        <v>1.2584182672235045E-2</v>
      </c>
      <c r="O753" s="44">
        <f>IFERROR(_xll.qlIndexFixing(ONIndex3M,I753,TRUE,_xll.ohTrigger(RecalcTrigger,Trigger3M)),NA())</f>
        <v>1.3699763843755264E-2</v>
      </c>
      <c r="P753" s="44">
        <f>IFERROR(_xll.qlIndexFixing(ONIndex6M,I753,TRUE,_xll.ohTrigger(RecalcTrigger,Trigger6M)),NA())</f>
        <v>1.4596837319178491E-2</v>
      </c>
      <c r="Q753" s="186">
        <f>IFERROR(_xll.qlIndexFixing(ONIndex1Y,I753,TRUE,_xll.ohTrigger(RecalcTrigger,Trigger1Y)),NA())</f>
        <v>1.5891661885945041E-2</v>
      </c>
    </row>
    <row r="754" spans="2:17" x14ac:dyDescent="0.2">
      <c r="B754" s="39" t="s">
        <v>42</v>
      </c>
      <c r="D754" s="42">
        <f>_xll.qlCalendarAdvance(Calendar,$D753,B754,"f",FALSE)</f>
        <v>44642</v>
      </c>
      <c r="E754" s="180">
        <f>_xll.qlInterestRateIndexValueDate(IndexON,D754)</f>
        <v>44642</v>
      </c>
      <c r="F754" s="196">
        <f>IFERROR(_xll.qlIndexFixing(IndexON,D754,TRUE,_xll.ohTrigger(RecalcTrigger,TriggerON)),NA())</f>
        <v>1.2309063166737744E-2</v>
      </c>
      <c r="H754" s="42">
        <f>_xll.qlCalendarAdvance(Calendar,$H753,B754,"f",FALSE)</f>
        <v>44642</v>
      </c>
      <c r="I754" s="180">
        <f>_xll.qlInterestRateIndexValueDate(Index1M,$H754)</f>
        <v>44644</v>
      </c>
      <c r="J754" s="185">
        <f>IFERROR(_xll.qlIndexFixing(Index1M,$H754,TRUE,_xll.ohTrigger(RecalcTrigger,Trigger1M)),NA())</f>
        <v>1.2734995996991072E-2</v>
      </c>
      <c r="K754" s="44">
        <f>IFERROR(_xll.qlIndexFixing(Index3M,H754,TRUE,_xll.ohTrigger(RecalcTrigger,Trigger3M)),NA())</f>
        <v>1.409217639261225E-2</v>
      </c>
      <c r="L754" s="44">
        <f>IFERROR(_xll.qlIndexFixing(Index6M,$H754,TRUE,_xll.ohTrigger(RecalcTrigger,Trigger6M)),NA())</f>
        <v>1.5372006110081061E-2</v>
      </c>
      <c r="M754" s="186">
        <f>IFERROR(_xll.qlIndexFixing(Index1Y,$H754,TRUE,_xll.ohTrigger(RecalcTrigger,Trigger1Y)),NA())</f>
        <v>1.7345551228840596E-2</v>
      </c>
      <c r="N754" s="185">
        <f>IFERROR(_xll.qlIndexFixing(ONIndex1M,I754,TRUE,_xll.ohTrigger(RecalcTrigger,Trigger1M)),NA())</f>
        <v>1.2638720162279071E-2</v>
      </c>
      <c r="O754" s="44">
        <f>IFERROR(_xll.qlIndexFixing(ONIndex3M,I754,TRUE,_xll.ohTrigger(RecalcTrigger,Trigger3M)),NA())</f>
        <v>1.3753143358323783E-2</v>
      </c>
      <c r="P754" s="44">
        <f>IFERROR(_xll.qlIndexFixing(ONIndex6M,I754,TRUE,_xll.ohTrigger(RecalcTrigger,Trigger6M)),NA())</f>
        <v>1.4649480199153686E-2</v>
      </c>
      <c r="Q754" s="186">
        <f>IFERROR(_xll.qlIndexFixing(ONIndex1Y,I754,TRUE,_xll.ohTrigger(RecalcTrigger,Trigger1Y)),NA())</f>
        <v>1.5942463141387364E-2</v>
      </c>
    </row>
    <row r="755" spans="2:17" x14ac:dyDescent="0.2">
      <c r="B755" s="39" t="s">
        <v>42</v>
      </c>
      <c r="D755" s="42">
        <f>_xll.qlCalendarAdvance(Calendar,$D754,B755,"f",FALSE)</f>
        <v>44649</v>
      </c>
      <c r="E755" s="180">
        <f>_xll.qlInterestRateIndexValueDate(IndexON,D755)</f>
        <v>44649</v>
      </c>
      <c r="F755" s="196">
        <f>IFERROR(_xll.qlIndexFixing(IndexON,D755,TRUE,_xll.ohTrigger(RecalcTrigger,TriggerON)),NA())</f>
        <v>1.236374595967149E-2</v>
      </c>
      <c r="H755" s="42">
        <f>_xll.qlCalendarAdvance(Calendar,$H754,B755,"f",FALSE)</f>
        <v>44649</v>
      </c>
      <c r="I755" s="180">
        <f>_xll.qlInterestRateIndexValueDate(Index1M,$H755)</f>
        <v>44651</v>
      </c>
      <c r="J755" s="185">
        <f>IFERROR(_xll.qlIndexFixing(Index1M,$H755,TRUE,_xll.ohTrigger(RecalcTrigger,Trigger1M)),NA())</f>
        <v>1.2777032259469639E-2</v>
      </c>
      <c r="K755" s="44">
        <f>IFERROR(_xll.qlIndexFixing(Index3M,H755,TRUE,_xll.ohTrigger(RecalcTrigger,Trigger3M)),NA())</f>
        <v>1.4141077082861895E-2</v>
      </c>
      <c r="L755" s="44">
        <f>IFERROR(_xll.qlIndexFixing(Index6M,$H755,TRUE,_xll.ohTrigger(RecalcTrigger,Trigger6M)),NA())</f>
        <v>1.5412418321114583E-2</v>
      </c>
      <c r="M755" s="186">
        <f>IFERROR(_xll.qlIndexFixing(Index1Y,$H755,TRUE,_xll.ohTrigger(RecalcTrigger,Trigger1Y)),NA())</f>
        <v>1.7393614322796659E-2</v>
      </c>
      <c r="N755" s="185">
        <f>IFERROR(_xll.qlIndexFixing(ONIndex1M,I755,TRUE,_xll.ohTrigger(RecalcTrigger,Trigger1M)),NA())</f>
        <v>1.2693160099717105E-2</v>
      </c>
      <c r="O755" s="44">
        <f>IFERROR(_xll.qlIndexFixing(ONIndex3M,I755,TRUE,_xll.ohTrigger(RecalcTrigger,Trigger3M)),NA())</f>
        <v>1.3806436471766048E-2</v>
      </c>
      <c r="P755" s="44">
        <f>IFERROR(_xll.qlIndexFixing(ONIndex6M,I755,TRUE,_xll.ohTrigger(RecalcTrigger,Trigger6M)),NA())</f>
        <v>1.4702093447711562E-2</v>
      </c>
      <c r="Q755" s="186">
        <f>IFERROR(_xll.qlIndexFixing(ONIndex1Y,I755,TRUE,_xll.ohTrigger(RecalcTrigger,Trigger1Y)),NA())</f>
        <v>1.5993222998345047E-2</v>
      </c>
    </row>
    <row r="756" spans="2:17" x14ac:dyDescent="0.2">
      <c r="B756" s="39" t="s">
        <v>42</v>
      </c>
      <c r="D756" s="42">
        <f>_xll.qlCalendarAdvance(Calendar,$D755,B756,"f",FALSE)</f>
        <v>44656</v>
      </c>
      <c r="E756" s="180">
        <f>_xll.qlInterestRateIndexValueDate(IndexON,D756)</f>
        <v>44656</v>
      </c>
      <c r="F756" s="196">
        <f>IFERROR(_xll.qlIndexFixing(IndexON,D756,TRUE,_xll.ohTrigger(RecalcTrigger,TriggerON)),NA())</f>
        <v>1.2418329805594652E-2</v>
      </c>
      <c r="H756" s="42">
        <f>_xll.qlCalendarAdvance(Calendar,$H755,B756,"f",FALSE)</f>
        <v>44656</v>
      </c>
      <c r="I756" s="180">
        <f>_xll.qlInterestRateIndexValueDate(Index1M,$H756)</f>
        <v>44658</v>
      </c>
      <c r="J756" s="185">
        <f>IFERROR(_xll.qlIndexFixing(Index1M,$H756,TRUE,_xll.ohTrigger(RecalcTrigger,Trigger1M)),NA())</f>
        <v>1.2843566188440736E-2</v>
      </c>
      <c r="K756" s="44">
        <f>IFERROR(_xll.qlIndexFixing(Index3M,H756,TRUE,_xll.ohTrigger(RecalcTrigger,Trigger3M)),NA())</f>
        <v>1.4193931097133071E-2</v>
      </c>
      <c r="L756" s="44">
        <f>IFERROR(_xll.qlIndexFixing(Index6M,$H756,TRUE,_xll.ohTrigger(RecalcTrigger,Trigger6M)),NA())</f>
        <v>1.5465031508302095E-2</v>
      </c>
      <c r="M756" s="186">
        <f>IFERROR(_xll.qlIndexFixing(Index1Y,$H756,TRUE,_xll.ohTrigger(RecalcTrigger,Trigger1Y)),NA())</f>
        <v>1.7456097551363441E-2</v>
      </c>
      <c r="N756" s="185">
        <f>IFERROR(_xll.qlIndexFixing(ONIndex1M,I756,TRUE,_xll.ohTrigger(RecalcTrigger,Trigger1M)),NA())</f>
        <v>1.2747501219800839E-2</v>
      </c>
      <c r="O756" s="44">
        <f>IFERROR(_xll.qlIndexFixing(ONIndex3M,I756,TRUE,_xll.ohTrigger(RecalcTrigger,Trigger3M)),NA())</f>
        <v>1.3859642207822986E-2</v>
      </c>
      <c r="P756" s="44">
        <f>IFERROR(_xll.qlIndexFixing(ONIndex6M,I756,TRUE,_xll.ohTrigger(RecalcTrigger,Trigger6M)),NA())</f>
        <v>1.4754677065091926E-2</v>
      </c>
      <c r="Q756" s="186">
        <f>IFERROR(_xll.qlIndexFixing(ONIndex1Y,I756,TRUE,_xll.ohTrigger(RecalcTrigger,Trigger1Y)),NA())</f>
        <v>1.6043941136114626E-2</v>
      </c>
    </row>
    <row r="757" spans="2:17" x14ac:dyDescent="0.2">
      <c r="B757" s="39" t="s">
        <v>42</v>
      </c>
      <c r="D757" s="42">
        <f>_xll.qlCalendarAdvance(Calendar,$D756,B757,"f",FALSE)</f>
        <v>44663</v>
      </c>
      <c r="E757" s="180">
        <f>_xll.qlInterestRateIndexValueDate(IndexON,D757)</f>
        <v>44663</v>
      </c>
      <c r="F757" s="196">
        <f>IFERROR(_xll.qlIndexFixing(IndexON,D757,TRUE,_xll.ohTrigger(RecalcTrigger,TriggerON)),NA())</f>
        <v>1.2472813529607052E-2</v>
      </c>
      <c r="H757" s="42">
        <f>_xll.qlCalendarAdvance(Calendar,$H756,B757,"f",FALSE)</f>
        <v>44663</v>
      </c>
      <c r="I757" s="180">
        <f>_xll.qlInterestRateIndexValueDate(Index1M,$H757)</f>
        <v>44665</v>
      </c>
      <c r="J757" s="185">
        <f>IFERROR(_xll.qlIndexFixing(Index1M,$H757,TRUE,_xll.ohTrigger(RecalcTrigger,Trigger1M)),NA())</f>
        <v>1.2897698886577269E-2</v>
      </c>
      <c r="K757" s="44">
        <f>IFERROR(_xll.qlIndexFixing(Index3M,H757,TRUE,_xll.ohTrigger(RecalcTrigger,Trigger3M)),NA())</f>
        <v>1.4246691400635871E-2</v>
      </c>
      <c r="L757" s="44">
        <f>IFERROR(_xll.qlIndexFixing(Index6M,$H757,TRUE,_xll.ohTrigger(RecalcTrigger,Trigger6M)),NA())</f>
        <v>1.5517591478461011E-2</v>
      </c>
      <c r="M757" s="186">
        <f>IFERROR(_xll.qlIndexFixing(Index1Y,$H757,TRUE,_xll.ohTrigger(RecalcTrigger,Trigger1Y)),NA())</f>
        <v>1.7489005032666916E-2</v>
      </c>
      <c r="N757" s="185">
        <f>IFERROR(_xll.qlIndexFixing(ONIndex1M,I757,TRUE,_xll.ohTrigger(RecalcTrigger,Trigger1M)),NA())</f>
        <v>1.2817221137240153E-2</v>
      </c>
      <c r="O757" s="44">
        <f>IFERROR(_xll.qlIndexFixing(ONIndex3M,I757,TRUE,_xll.ohTrigger(RecalcTrigger,Trigger3M)),NA())</f>
        <v>1.3927919620266849E-2</v>
      </c>
      <c r="P757" s="44">
        <f>IFERROR(_xll.qlIndexFixing(ONIndex6M,I757,TRUE,_xll.ohTrigger(RecalcTrigger,Trigger6M)),NA())</f>
        <v>1.4822241033032313E-2</v>
      </c>
      <c r="Q757" s="186">
        <f>IFERROR(_xll.qlIndexFixing(ONIndex1Y,I757,TRUE,_xll.ohTrigger(RecalcTrigger,Trigger1Y)),NA())</f>
        <v>1.6109088352935785E-2</v>
      </c>
    </row>
    <row r="758" spans="2:17" x14ac:dyDescent="0.2">
      <c r="B758" s="39" t="s">
        <v>42</v>
      </c>
      <c r="D758" s="42">
        <f>_xll.qlCalendarAdvance(Calendar,$D757,B758,"f",FALSE)</f>
        <v>44670</v>
      </c>
      <c r="E758" s="180">
        <f>_xll.qlInterestRateIndexValueDate(IndexON,D758)</f>
        <v>44670</v>
      </c>
      <c r="F758" s="196">
        <f>IFERROR(_xll.qlIndexFixing(IndexON,D758,TRUE,_xll.ohTrigger(RecalcTrigger,TriggerON)),NA())</f>
        <v>1.2527195956728576E-2</v>
      </c>
      <c r="H758" s="42">
        <f>_xll.qlCalendarAdvance(Calendar,$H757,B758,"f",FALSE)</f>
        <v>44670</v>
      </c>
      <c r="I758" s="180">
        <f>_xll.qlInterestRateIndexValueDate(Index1M,$H758)</f>
        <v>44672</v>
      </c>
      <c r="J758" s="185">
        <f>IFERROR(_xll.qlIndexFixing(Index1M,$H758,TRUE,_xll.ohTrigger(RecalcTrigger,Trigger1M)),NA())</f>
        <v>1.2951728295958753E-2</v>
      </c>
      <c r="K758" s="44">
        <f>IFERROR(_xll.qlIndexFixing(Index3M,H758,TRUE,_xll.ohTrigger(RecalcTrigger,Trigger3M)),NA())</f>
        <v>1.4299357009927518E-2</v>
      </c>
      <c r="L758" s="44">
        <f>IFERROR(_xll.qlIndexFixing(Index6M,$H758,TRUE,_xll.ohTrigger(RecalcTrigger,Trigger6M)),NA())</f>
        <v>1.5570082482187799E-2</v>
      </c>
      <c r="M758" s="186">
        <f>IFERROR(_xll.qlIndexFixing(Index1Y,$H758,TRUE,_xll.ohTrigger(RecalcTrigger,Trigger1Y)),NA())</f>
        <v>1.7536315344177066E-2</v>
      </c>
      <c r="N758" s="185">
        <f>IFERROR(_xll.qlIndexFixing(ONIndex1M,I758,TRUE,_xll.ohTrigger(RecalcTrigger,Trigger1M)),NA())</f>
        <v>1.2855881947713144E-2</v>
      </c>
      <c r="O758" s="44">
        <f>IFERROR(_xll.qlIndexFixing(ONIndex3M,I758,TRUE,_xll.ohTrigger(RecalcTrigger,Trigger3M)),NA())</f>
        <v>1.3965787642664651E-2</v>
      </c>
      <c r="P758" s="44">
        <f>IFERROR(_xll.qlIndexFixing(ONIndex6M,I758,TRUE,_xll.ohTrigger(RecalcTrigger,Trigger6M)),NA())</f>
        <v>1.4859755405600694E-2</v>
      </c>
      <c r="Q758" s="186">
        <f>IFERROR(_xll.qlIndexFixing(ONIndex1Y,I758,TRUE,_xll.ohTrigger(RecalcTrigger,Trigger1Y)),NA())</f>
        <v>1.614525097199504E-2</v>
      </c>
    </row>
    <row r="759" spans="2:17" x14ac:dyDescent="0.2">
      <c r="B759" s="39" t="s">
        <v>42</v>
      </c>
      <c r="D759" s="42">
        <f>_xll.qlCalendarAdvance(Calendar,$D758,B759,"f",FALSE)</f>
        <v>44677</v>
      </c>
      <c r="E759" s="180">
        <f>_xll.qlInterestRateIndexValueDate(IndexON,D759)</f>
        <v>44677</v>
      </c>
      <c r="F759" s="196">
        <f>IFERROR(_xll.qlIndexFixing(IndexON,D759,TRUE,_xll.ohTrigger(RecalcTrigger,TriggerON)),NA())</f>
        <v>1.258147591221892E-2</v>
      </c>
      <c r="H759" s="42">
        <f>_xll.qlCalendarAdvance(Calendar,$H758,B759,"f",FALSE)</f>
        <v>44677</v>
      </c>
      <c r="I759" s="180">
        <f>_xll.qlInterestRateIndexValueDate(Index1M,$H759)</f>
        <v>44679</v>
      </c>
      <c r="J759" s="185">
        <f>IFERROR(_xll.qlIndexFixing(Index1M,$H759,TRUE,_xll.ohTrigger(RecalcTrigger,Trigger1M)),NA())</f>
        <v>1.3005653148784324E-2</v>
      </c>
      <c r="K759" s="44">
        <f>IFERROR(_xll.qlIndexFixing(Index3M,H759,TRUE,_xll.ohTrigger(RecalcTrigger,Trigger3M)),NA())</f>
        <v>1.4351926941518676E-2</v>
      </c>
      <c r="L759" s="44">
        <f>IFERROR(_xll.qlIndexFixing(Index6M,$H759,TRUE,_xll.ohTrigger(RecalcTrigger,Trigger6M)),NA())</f>
        <v>1.5622488768417306E-2</v>
      </c>
      <c r="M759" s="186">
        <f>IFERROR(_xll.qlIndexFixing(Index1Y,$H759,TRUE,_xll.ohTrigger(RecalcTrigger,Trigger1Y)),NA())</f>
        <v>1.7583357305249674E-2</v>
      </c>
      <c r="N759" s="185">
        <f>IFERROR(_xll.qlIndexFixing(ONIndex1M,I759,TRUE,_xll.ohTrigger(RecalcTrigger,Trigger1M)),NA())</f>
        <v>1.2909919025725358E-2</v>
      </c>
      <c r="O759" s="44">
        <f>IFERROR(_xll.qlIndexFixing(ONIndex3M,I759,TRUE,_xll.ohTrigger(RecalcTrigger,Trigger3M)),NA())</f>
        <v>1.4018725389011166E-2</v>
      </c>
      <c r="P759" s="44">
        <f>IFERROR(_xll.qlIndexFixing(ONIndex6M,I759,TRUE,_xll.ohTrigger(RecalcTrigger,Trigger6M)),NA())</f>
        <v>1.4912250128809035E-2</v>
      </c>
      <c r="Q759" s="186">
        <f>IFERROR(_xll.qlIndexFixing(ONIndex1Y,I759,TRUE,_xll.ohTrigger(RecalcTrigger,Trigger1Y)),NA())</f>
        <v>1.619584202885882E-2</v>
      </c>
    </row>
    <row r="760" spans="2:17" x14ac:dyDescent="0.2">
      <c r="B760" s="39" t="s">
        <v>42</v>
      </c>
      <c r="D760" s="42">
        <f>_xll.qlCalendarAdvance(Calendar,$D759,B760,"f",FALSE)</f>
        <v>44684</v>
      </c>
      <c r="E760" s="180">
        <f>_xll.qlInterestRateIndexValueDate(IndexON,D760)</f>
        <v>44684</v>
      </c>
      <c r="F760" s="196">
        <f>IFERROR(_xll.qlIndexFixing(IndexON,D760,TRUE,_xll.ohTrigger(RecalcTrigger,TriggerON)),NA())</f>
        <v>1.2635652221257843E-2</v>
      </c>
      <c r="H760" s="42">
        <f>_xll.qlCalendarAdvance(Calendar,$H759,B760,"f",FALSE)</f>
        <v>44684</v>
      </c>
      <c r="I760" s="180">
        <f>_xll.qlInterestRateIndexValueDate(Index1M,$H760)</f>
        <v>44686</v>
      </c>
      <c r="J760" s="185">
        <f>IFERROR(_xll.qlIndexFixing(Index1M,$H760,TRUE,_xll.ohTrigger(RecalcTrigger,Trigger1M)),NA())</f>
        <v>1.3059472177228137E-2</v>
      </c>
      <c r="K760" s="44">
        <f>IFERROR(_xll.qlIndexFixing(Index3M,H760,TRUE,_xll.ohTrigger(RecalcTrigger,Trigger3M)),NA())</f>
        <v>1.4408417244209963E-2</v>
      </c>
      <c r="L760" s="44">
        <f>IFERROR(_xll.qlIndexFixing(Index6M,$H760,TRUE,_xll.ohTrigger(RecalcTrigger,Trigger6M)),NA())</f>
        <v>1.5686933349054806E-2</v>
      </c>
      <c r="M760" s="186">
        <f>IFERROR(_xll.qlIndexFixing(Index1Y,$H760,TRUE,_xll.ohTrigger(RecalcTrigger,Trigger1Y)),NA())</f>
        <v>1.7630122085864626E-2</v>
      </c>
      <c r="N760" s="185">
        <f>IFERROR(_xll.qlIndexFixing(ONIndex1M,I760,TRUE,_xll.ohTrigger(RecalcTrigger,Trigger1M)),NA())</f>
        <v>1.2963852226430816E-2</v>
      </c>
      <c r="O760" s="44">
        <f>IFERROR(_xll.qlIndexFixing(ONIndex3M,I760,TRUE,_xll.ohTrigger(RecalcTrigger,Trigger3M)),NA())</f>
        <v>1.4071571853015996E-2</v>
      </c>
      <c r="P760" s="44">
        <f>IFERROR(_xll.qlIndexFixing(ONIndex6M,I760,TRUE,_xll.ohTrigger(RecalcTrigger,Trigger6M)),NA())</f>
        <v>1.4964715220679992E-2</v>
      </c>
      <c r="Q760" s="186">
        <f>IFERROR(_xll.qlIndexFixing(ONIndex1Y,I760,TRUE,_xll.ohTrigger(RecalcTrigger,Trigger1Y)),NA())</f>
        <v>1.6246390084280193E-2</v>
      </c>
    </row>
    <row r="761" spans="2:17" x14ac:dyDescent="0.2">
      <c r="B761" s="39" t="s">
        <v>42</v>
      </c>
      <c r="D761" s="42">
        <f>_xll.qlCalendarAdvance(Calendar,$D760,B761,"f",FALSE)</f>
        <v>44691</v>
      </c>
      <c r="E761" s="180">
        <f>_xll.qlInterestRateIndexValueDate(IndexON,D761)</f>
        <v>44691</v>
      </c>
      <c r="F761" s="196">
        <f>IFERROR(_xll.qlIndexFixing(IndexON,D761,TRUE,_xll.ohTrigger(RecalcTrigger,TriggerON)),NA())</f>
        <v>1.2689723708785294E-2</v>
      </c>
      <c r="H761" s="42">
        <f>_xll.qlCalendarAdvance(Calendar,$H760,B761,"f",FALSE)</f>
        <v>44691</v>
      </c>
      <c r="I761" s="180">
        <f>_xll.qlInterestRateIndexValueDate(Index1M,$H761)</f>
        <v>44693</v>
      </c>
      <c r="J761" s="185">
        <f>IFERROR(_xll.qlIndexFixing(Index1M,$H761,TRUE,_xll.ohTrigger(RecalcTrigger,Trigger1M)),NA())</f>
        <v>1.3113184113449361E-2</v>
      </c>
      <c r="K761" s="44">
        <f>IFERROR(_xll.qlIndexFixing(Index3M,H761,TRUE,_xll.ohTrigger(RecalcTrigger,Trigger3M)),NA())</f>
        <v>1.4460787800772642E-2</v>
      </c>
      <c r="L761" s="44">
        <f>IFERROR(_xll.qlIndexFixing(Index6M,$H761,TRUE,_xll.ohTrigger(RecalcTrigger,Trigger6M)),NA())</f>
        <v>1.5739086589157698E-2</v>
      </c>
      <c r="M761" s="186">
        <f>IFERROR(_xll.qlIndexFixing(Index1Y,$H761,TRUE,_xll.ohTrigger(RecalcTrigger,Trigger1Y)),NA())</f>
        <v>1.7676600784887628E-2</v>
      </c>
      <c r="N761" s="185">
        <f>IFERROR(_xll.qlIndexFixing(ONIndex1M,I761,TRUE,_xll.ohTrigger(RecalcTrigger,Trigger1M)),NA())</f>
        <v>1.3017680285081212E-2</v>
      </c>
      <c r="O761" s="44">
        <f>IFERROR(_xll.qlIndexFixing(ONIndex3M,I761,TRUE,_xll.ohTrigger(RecalcTrigger,Trigger3M)),NA())</f>
        <v>1.4124326058420067E-2</v>
      </c>
      <c r="P761" s="44">
        <f>IFERROR(_xll.qlIndexFixing(ONIndex6M,I761,TRUE,_xll.ohTrigger(RecalcTrigger,Trigger6M)),NA())</f>
        <v>1.5017150681053693E-2</v>
      </c>
      <c r="Q761" s="186">
        <f>IFERROR(_xll.qlIndexFixing(ONIndex1Y,I761,TRUE,_xll.ohTrigger(RecalcTrigger,Trigger1Y)),NA())</f>
        <v>1.6296894817635632E-2</v>
      </c>
    </row>
    <row r="762" spans="2:17" x14ac:dyDescent="0.2">
      <c r="B762" s="39" t="s">
        <v>42</v>
      </c>
      <c r="D762" s="42">
        <f>_xll.qlCalendarAdvance(Calendar,$D761,B762,"f",FALSE)</f>
        <v>44698</v>
      </c>
      <c r="E762" s="180">
        <f>_xll.qlInterestRateIndexValueDate(IndexON,D762)</f>
        <v>44698</v>
      </c>
      <c r="F762" s="196">
        <f>IFERROR(_xll.qlIndexFixing(IndexON,D762,TRUE,_xll.ohTrigger(RecalcTrigger,TriggerON)),NA())</f>
        <v>1.274368920006097E-2</v>
      </c>
      <c r="H762" s="42">
        <f>_xll.qlCalendarAdvance(Calendar,$H761,B762,"f",FALSE)</f>
        <v>44698</v>
      </c>
      <c r="I762" s="180">
        <f>_xll.qlInterestRateIndexValueDate(Index1M,$H762)</f>
        <v>44700</v>
      </c>
      <c r="J762" s="185">
        <f>IFERROR(_xll.qlIndexFixing(Index1M,$H762,TRUE,_xll.ohTrigger(RecalcTrigger,Trigger1M)),NA())</f>
        <v>1.3166787689579684E-2</v>
      </c>
      <c r="K762" s="44">
        <f>IFERROR(_xll.qlIndexFixing(Index3M,H762,TRUE,_xll.ohTrigger(RecalcTrigger,Trigger3M)),NA())</f>
        <v>1.451305966225278E-2</v>
      </c>
      <c r="L762" s="44">
        <f>IFERROR(_xll.qlIndexFixing(Index6M,$H762,TRUE,_xll.ohTrigger(RecalcTrigger,Trigger6M)),NA())</f>
        <v>1.5791102879405692E-2</v>
      </c>
      <c r="M762" s="186">
        <f>IFERROR(_xll.qlIndexFixing(Index1Y,$H762,TRUE,_xll.ohTrigger(RecalcTrigger,Trigger1Y)),NA())</f>
        <v>1.7722784430078305E-2</v>
      </c>
      <c r="N762" s="185">
        <f>IFERROR(_xll.qlIndexFixing(ONIndex1M,I762,TRUE,_xll.ohTrigger(RecalcTrigger,Trigger1M)),NA())</f>
        <v>1.3071401936608495E-2</v>
      </c>
      <c r="O762" s="44">
        <f>IFERROR(_xll.qlIndexFixing(ONIndex3M,I762,TRUE,_xll.ohTrigger(RecalcTrigger,Trigger3M)),NA())</f>
        <v>1.4176987029044241E-2</v>
      </c>
      <c r="P762" s="44">
        <f>IFERROR(_xll.qlIndexFixing(ONIndex6M,I762,TRUE,_xll.ohTrigger(RecalcTrigger,Trigger6M)),NA())</f>
        <v>1.506955651009001E-2</v>
      </c>
      <c r="Q762" s="186">
        <f>IFERROR(_xll.qlIndexFixing(ONIndex1Y,I762,TRUE,_xll.ohTrigger(RecalcTrigger,Trigger1Y)),NA())</f>
        <v>1.6347355908381545E-2</v>
      </c>
    </row>
    <row r="763" spans="2:17" x14ac:dyDescent="0.2">
      <c r="B763" s="39" t="s">
        <v>42</v>
      </c>
      <c r="D763" s="42">
        <f>_xll.qlCalendarAdvance(Calendar,$D762,B763,"f",FALSE)</f>
        <v>44705</v>
      </c>
      <c r="E763" s="180">
        <f>_xll.qlInterestRateIndexValueDate(IndexON,D763)</f>
        <v>44705</v>
      </c>
      <c r="F763" s="196">
        <f>IFERROR(_xll.qlIndexFixing(IndexON,D763,TRUE,_xll.ohTrigger(RecalcTrigger,TriggerON)),NA())</f>
        <v>1.2797547520184693E-2</v>
      </c>
      <c r="H763" s="42">
        <f>_xll.qlCalendarAdvance(Calendar,$H762,B763,"f",FALSE)</f>
        <v>44705</v>
      </c>
      <c r="I763" s="180">
        <f>_xll.qlInterestRateIndexValueDate(Index1M,$H763)</f>
        <v>44707</v>
      </c>
      <c r="J763" s="185">
        <f>IFERROR(_xll.qlIndexFixing(Index1M,$H763,TRUE,_xll.ohTrigger(RecalcTrigger,Trigger1M)),NA())</f>
        <v>1.3220281637738307E-2</v>
      </c>
      <c r="K763" s="44">
        <f>IFERROR(_xll.qlIndexFixing(Index3M,H763,TRUE,_xll.ohTrigger(RecalcTrigger,Trigger3M)),NA())</f>
        <v>1.4565231844893823E-2</v>
      </c>
      <c r="L763" s="44">
        <f>IFERROR(_xll.qlIndexFixing(Index6M,$H763,TRUE,_xll.ohTrigger(RecalcTrigger,Trigger6M)),NA())</f>
        <v>1.5842966713466657E-2</v>
      </c>
      <c r="M763" s="186">
        <f>IFERROR(_xll.qlIndexFixing(Index1Y,$H763,TRUE,_xll.ohTrigger(RecalcTrigger,Trigger1Y)),NA())</f>
        <v>1.7768663978100493E-2</v>
      </c>
      <c r="N763" s="185">
        <f>IFERROR(_xll.qlIndexFixing(ONIndex1M,I763,TRUE,_xll.ohTrigger(RecalcTrigger,Trigger1M)),NA())</f>
        <v>1.3125015916104488E-2</v>
      </c>
      <c r="O763" s="44">
        <f>IFERROR(_xll.qlIndexFixing(ONIndex3M,I763,TRUE,_xll.ohTrigger(RecalcTrigger,Trigger3M)),NA())</f>
        <v>1.4229553788469573E-2</v>
      </c>
      <c r="P763" s="44">
        <f>IFERROR(_xll.qlIndexFixing(ONIndex6M,I763,TRUE,_xll.ohTrigger(RecalcTrigger,Trigger6M)),NA())</f>
        <v>1.5121932707709007E-2</v>
      </c>
      <c r="Q763" s="186">
        <f>IFERROR(_xll.qlIndexFixing(ONIndex1Y,I763,TRUE,_xll.ohTrigger(RecalcTrigger,Trigger1Y)),NA())</f>
        <v>1.6397773035894403E-2</v>
      </c>
    </row>
    <row r="764" spans="2:17" x14ac:dyDescent="0.2">
      <c r="B764" s="39" t="s">
        <v>42</v>
      </c>
      <c r="D764" s="42">
        <f>_xll.qlCalendarAdvance(Calendar,$D763,B764,"f",FALSE)</f>
        <v>44712</v>
      </c>
      <c r="E764" s="180">
        <f>_xll.qlInterestRateIndexValueDate(IndexON,D764)</f>
        <v>44712</v>
      </c>
      <c r="F764" s="196">
        <f>IFERROR(_xll.qlIndexFixing(IndexON,D764,TRUE,_xll.ohTrigger(RecalcTrigger,TriggerON)),NA())</f>
        <v>1.285129749417635E-2</v>
      </c>
      <c r="H764" s="42">
        <f>_xll.qlCalendarAdvance(Calendar,$H763,B764,"f",FALSE)</f>
        <v>44712</v>
      </c>
      <c r="I764" s="180">
        <f>_xll.qlInterestRateIndexValueDate(Index1M,$H764)</f>
        <v>44714</v>
      </c>
      <c r="J764" s="185">
        <f>IFERROR(_xll.qlIndexFixing(Index1M,$H764,TRUE,_xll.ohTrigger(RecalcTrigger,Trigger1M)),NA())</f>
        <v>1.3273664690011955E-2</v>
      </c>
      <c r="K764" s="44">
        <f>IFERROR(_xll.qlIndexFixing(Index3M,H764,TRUE,_xll.ohTrigger(RecalcTrigger,Trigger3M)),NA())</f>
        <v>1.4617303364898377E-2</v>
      </c>
      <c r="L764" s="44">
        <f>IFERROR(_xll.qlIndexFixing(Index6M,$H764,TRUE,_xll.ohTrigger(RecalcTrigger,Trigger6M)),NA())</f>
        <v>1.588269803444485E-2</v>
      </c>
      <c r="M764" s="186">
        <f>IFERROR(_xll.qlIndexFixing(Index1Y,$H764,TRUE,_xll.ohTrigger(RecalcTrigger,Trigger1Y)),NA())</f>
        <v>1.7814230314532758E-2</v>
      </c>
      <c r="N764" s="185">
        <f>IFERROR(_xll.qlIndexFixing(ONIndex1M,I764,TRUE,_xll.ohTrigger(RecalcTrigger,Trigger1M)),NA())</f>
        <v>1.3178520958581075E-2</v>
      </c>
      <c r="O764" s="44">
        <f>IFERROR(_xll.qlIndexFixing(ONIndex3M,I764,TRUE,_xll.ohTrigger(RecalcTrigger,Trigger3M)),NA())</f>
        <v>1.4282025360676798E-2</v>
      </c>
      <c r="P764" s="44">
        <f>IFERROR(_xll.qlIndexFixing(ONIndex6M,I764,TRUE,_xll.ohTrigger(RecalcTrigger,Trigger6M)),NA())</f>
        <v>1.5174279273910685E-2</v>
      </c>
      <c r="Q764" s="186">
        <f>IFERROR(_xll.qlIndexFixing(ONIndex1Y,I764,TRUE,_xll.ohTrigger(RecalcTrigger,Trigger1Y)),NA())</f>
        <v>1.6448145879630616E-2</v>
      </c>
    </row>
    <row r="765" spans="2:17" x14ac:dyDescent="0.2">
      <c r="B765" s="39" t="s">
        <v>42</v>
      </c>
      <c r="D765" s="42">
        <f>_xll.qlCalendarAdvance(Calendar,$D764,B765,"f",FALSE)</f>
        <v>44719</v>
      </c>
      <c r="E765" s="180">
        <f>_xll.qlInterestRateIndexValueDate(IndexON,D765)</f>
        <v>44719</v>
      </c>
      <c r="F765" s="196">
        <f>IFERROR(_xll.qlIndexFixing(IndexON,D765,TRUE,_xll.ohTrigger(RecalcTrigger,TriggerON)),NA())</f>
        <v>1.2904937947375572E-2</v>
      </c>
      <c r="H765" s="42">
        <f>_xll.qlCalendarAdvance(Calendar,$H764,B765,"f",FALSE)</f>
        <v>44719</v>
      </c>
      <c r="I765" s="180">
        <f>_xll.qlInterestRateIndexValueDate(Index1M,$H765)</f>
        <v>44721</v>
      </c>
      <c r="J765" s="185">
        <f>IFERROR(_xll.qlIndexFixing(Index1M,$H765,TRUE,_xll.ohTrigger(RecalcTrigger,Trigger1M)),NA())</f>
        <v>1.3326935578479859E-2</v>
      </c>
      <c r="K765" s="44">
        <f>IFERROR(_xll.qlIndexFixing(Index3M,H765,TRUE,_xll.ohTrigger(RecalcTrigger,Trigger3M)),NA())</f>
        <v>1.4669273238424742E-2</v>
      </c>
      <c r="L765" s="44">
        <f>IFERROR(_xll.qlIndexFixing(Index6M,$H765,TRUE,_xll.ohTrigger(RecalcTrigger,Trigger6M)),NA())</f>
        <v>1.5934265151240964E-2</v>
      </c>
      <c r="M765" s="186">
        <f>IFERROR(_xll.qlIndexFixing(Index1Y,$H765,TRUE,_xll.ohTrigger(RecalcTrigger,Trigger1Y)),NA())</f>
        <v>1.7859474253880212E-2</v>
      </c>
      <c r="N765" s="185">
        <f>IFERROR(_xll.qlIndexFixing(ONIndex1M,I765,TRUE,_xll.ohTrigger(RecalcTrigger,Trigger1M)),NA())</f>
        <v>1.3231915799050142E-2</v>
      </c>
      <c r="O765" s="44">
        <f>IFERROR(_xll.qlIndexFixing(ONIndex3M,I765,TRUE,_xll.ohTrigger(RecalcTrigger,Trigger3M)),NA())</f>
        <v>1.4334400769326905E-2</v>
      </c>
      <c r="P765" s="44">
        <f>IFERROR(_xll.qlIndexFixing(ONIndex6M,I765,TRUE,_xll.ohTrigger(RecalcTrigger,Trigger6M)),NA())</f>
        <v>1.5226596208695042E-2</v>
      </c>
      <c r="Q765" s="186">
        <f>IFERROR(_xll.qlIndexFixing(ONIndex1Y,I765,TRUE,_xll.ohTrigger(RecalcTrigger,Trigger1Y)),NA())</f>
        <v>1.6498474118966655E-2</v>
      </c>
    </row>
    <row r="766" spans="2:17" x14ac:dyDescent="0.2">
      <c r="B766" s="39" t="s">
        <v>42</v>
      </c>
      <c r="D766" s="42">
        <f>_xll.qlCalendarAdvance(Calendar,$D765,B766,"f",FALSE)</f>
        <v>44726</v>
      </c>
      <c r="E766" s="180">
        <f>_xll.qlInterestRateIndexValueDate(IndexON,D766)</f>
        <v>44726</v>
      </c>
      <c r="F766" s="196">
        <f>IFERROR(_xll.qlIndexFixing(IndexON,D766,TRUE,_xll.ohTrigger(RecalcTrigger,TriggerON)),NA())</f>
        <v>1.295846770472231E-2</v>
      </c>
      <c r="H766" s="42">
        <f>_xll.qlCalendarAdvance(Calendar,$H765,B766,"f",FALSE)</f>
        <v>44726</v>
      </c>
      <c r="I766" s="180">
        <f>_xll.qlInterestRateIndexValueDate(Index1M,$H766)</f>
        <v>44728</v>
      </c>
      <c r="J766" s="185">
        <f>IFERROR(_xll.qlIndexFixing(Index1M,$H766,TRUE,_xll.ohTrigger(RecalcTrigger,Trigger1M)),NA())</f>
        <v>1.3380093035188778E-2</v>
      </c>
      <c r="K766" s="44">
        <f>IFERROR(_xll.qlIndexFixing(Index3M,H766,TRUE,_xll.ohTrigger(RecalcTrigger,Trigger3M)),NA())</f>
        <v>1.4721140481585161E-2</v>
      </c>
      <c r="L766" s="44">
        <f>IFERROR(_xll.qlIndexFixing(Index6M,$H766,TRUE,_xll.ohTrigger(RecalcTrigger,Trigger6M)),NA())</f>
        <v>1.5985637247247175E-2</v>
      </c>
      <c r="M766" s="186">
        <f>IFERROR(_xll.qlIndexFixing(Index1Y,$H766,TRUE,_xll.ohTrigger(RecalcTrigger,Trigger1Y)),NA())</f>
        <v>1.7904386539588979E-2</v>
      </c>
      <c r="N766" s="185">
        <f>IFERROR(_xll.qlIndexFixing(ONIndex1M,I766,TRUE,_xll.ohTrigger(RecalcTrigger,Trigger1M)),NA())</f>
        <v>1.3285199172683448E-2</v>
      </c>
      <c r="O766" s="44">
        <f>IFERROR(_xll.qlIndexFixing(ONIndex3M,I766,TRUE,_xll.ohTrigger(RecalcTrigger,Trigger3M)),NA())</f>
        <v>1.4386679038080885E-2</v>
      </c>
      <c r="P766" s="44">
        <f>IFERROR(_xll.qlIndexFixing(ONIndex6M,I766,TRUE,_xll.ohTrigger(RecalcTrigger,Trigger6M)),NA())</f>
        <v>1.5278883511902208E-2</v>
      </c>
      <c r="Q766" s="186">
        <f>IFERROR(_xll.qlIndexFixing(ONIndex1Y,I766,TRUE,_xll.ohTrigger(RecalcTrigger,Trigger1Y)),NA())</f>
        <v>1.6548757433278993E-2</v>
      </c>
    </row>
    <row r="767" spans="2:17" x14ac:dyDescent="0.2">
      <c r="B767" s="39" t="s">
        <v>42</v>
      </c>
      <c r="D767" s="42">
        <f>_xll.qlCalendarAdvance(Calendar,$D766,B767,"f",FALSE)</f>
        <v>44733</v>
      </c>
      <c r="E767" s="180">
        <f>_xll.qlInterestRateIndexValueDate(IndexON,D767)</f>
        <v>44733</v>
      </c>
      <c r="F767" s="196">
        <f>IFERROR(_xll.qlIndexFixing(IndexON,D767,TRUE,_xll.ohTrigger(RecalcTrigger,TriggerON)),NA())</f>
        <v>1.3011885591396322E-2</v>
      </c>
      <c r="H767" s="42">
        <f>_xll.qlCalendarAdvance(Calendar,$H766,B767,"f",FALSE)</f>
        <v>44733</v>
      </c>
      <c r="I767" s="180">
        <f>_xll.qlInterestRateIndexValueDate(Index1M,$H767)</f>
        <v>44735</v>
      </c>
      <c r="J767" s="185">
        <f>IFERROR(_xll.qlIndexFixing(Index1M,$H767,TRUE,_xll.ohTrigger(RecalcTrigger,Trigger1M)),NA())</f>
        <v>1.3433135792172979E-2</v>
      </c>
      <c r="K767" s="44">
        <f>IFERROR(_xll.qlIndexFixing(Index3M,H767,TRUE,_xll.ohTrigger(RecalcTrigger,Trigger3M)),NA())</f>
        <v>1.4772904110448438E-2</v>
      </c>
      <c r="L767" s="44">
        <f>IFERROR(_xll.qlIndexFixing(Index6M,$H767,TRUE,_xll.ohTrigger(RecalcTrigger,Trigger6M)),NA())</f>
        <v>1.6036798558435591E-2</v>
      </c>
      <c r="M767" s="186">
        <f>IFERROR(_xll.qlIndexFixing(Index1Y,$H767,TRUE,_xll.ohTrigger(RecalcTrigger,Trigger1Y)),NA())</f>
        <v>1.7948957844058446E-2</v>
      </c>
      <c r="N767" s="185">
        <f>IFERROR(_xll.qlIndexFixing(ONIndex1M,I767,TRUE,_xll.ohTrigger(RecalcTrigger,Trigger1M)),NA())</f>
        <v>1.3338369814572815E-2</v>
      </c>
      <c r="O767" s="44">
        <f>IFERROR(_xll.qlIndexFixing(ONIndex3M,I767,TRUE,_xll.ohTrigger(RecalcTrigger,Trigger3M)),NA())</f>
        <v>1.4438859190839537E-2</v>
      </c>
      <c r="P767" s="44">
        <f>IFERROR(_xll.qlIndexFixing(ONIndex6M,I767,TRUE,_xll.ohTrigger(RecalcTrigger,Trigger6M)),NA())</f>
        <v>1.533114118377199E-2</v>
      </c>
      <c r="Q767" s="186">
        <f>IFERROR(_xll.qlIndexFixing(ONIndex1Y,I767,TRUE,_xll.ohTrigger(RecalcTrigger,Trigger1Y)),NA())</f>
        <v>1.6598995502024039E-2</v>
      </c>
    </row>
    <row r="768" spans="2:17" x14ac:dyDescent="0.2">
      <c r="B768" s="39" t="s">
        <v>42</v>
      </c>
      <c r="D768" s="42">
        <f>_xll.qlCalendarAdvance(Calendar,$D767,B768,"f",FALSE)</f>
        <v>44740</v>
      </c>
      <c r="E768" s="180">
        <f>_xll.qlInterestRateIndexValueDate(IndexON,D768)</f>
        <v>44740</v>
      </c>
      <c r="F768" s="196">
        <f>IFERROR(_xll.qlIndexFixing(IndexON,D768,TRUE,_xll.ohTrigger(RecalcTrigger,TriggerON)),NA())</f>
        <v>1.3065190432497431E-2</v>
      </c>
      <c r="H768" s="42">
        <f>_xll.qlCalendarAdvance(Calendar,$H767,B768,"f",FALSE)</f>
        <v>44740</v>
      </c>
      <c r="I768" s="180">
        <f>_xll.qlInterestRateIndexValueDate(Index1M,$H768)</f>
        <v>44742</v>
      </c>
      <c r="J768" s="185">
        <f>IFERROR(_xll.qlIndexFixing(Index1M,$H768,TRUE,_xll.ohTrigger(RecalcTrigger,Trigger1M)),NA())</f>
        <v>1.3473992985627837E-2</v>
      </c>
      <c r="K768" s="44">
        <f>IFERROR(_xll.qlIndexFixing(Index3M,H768,TRUE,_xll.ohTrigger(RecalcTrigger,Trigger3M)),NA())</f>
        <v>1.4824562810198491E-2</v>
      </c>
      <c r="L768" s="44">
        <f>IFERROR(_xll.qlIndexFixing(Index6M,$H768,TRUE,_xll.ohTrigger(RecalcTrigger,Trigger6M)),NA())</f>
        <v>1.6087733319216719E-2</v>
      </c>
      <c r="M768" s="186">
        <f>IFERROR(_xll.qlIndexFixing(Index1Y,$H768,TRUE,_xll.ohTrigger(RecalcTrigger,Trigger1Y)),NA())</f>
        <v>1.7993178768658795E-2</v>
      </c>
      <c r="N768" s="185">
        <f>IFERROR(_xll.qlIndexFixing(ONIndex1M,I768,TRUE,_xll.ohTrigger(RecalcTrigger,Trigger1M)),NA())</f>
        <v>1.3391426459570255E-2</v>
      </c>
      <c r="O768" s="44">
        <f>IFERROR(_xll.qlIndexFixing(ONIndex3M,I768,TRUE,_xll.ohTrigger(RecalcTrigger,Trigger3M)),NA())</f>
        <v>1.4490940251263851E-2</v>
      </c>
      <c r="P768" s="44">
        <f>IFERROR(_xll.qlIndexFixing(ONIndex6M,I768,TRUE,_xll.ohTrigger(RecalcTrigger,Trigger6M)),NA())</f>
        <v>1.538336922406458E-2</v>
      </c>
      <c r="Q768" s="186">
        <f>IFERROR(_xll.qlIndexFixing(ONIndex1Y,I768,TRUE,_xll.ohTrigger(RecalcTrigger,Trigger1Y)),NA())</f>
        <v>1.66491880046582E-2</v>
      </c>
    </row>
    <row r="769" spans="2:17" x14ac:dyDescent="0.2">
      <c r="B769" s="39" t="s">
        <v>42</v>
      </c>
      <c r="D769" s="42">
        <f>_xll.qlCalendarAdvance(Calendar,$D768,B769,"f",FALSE)</f>
        <v>44747</v>
      </c>
      <c r="E769" s="180">
        <f>_xll.qlInterestRateIndexValueDate(IndexON,D769)</f>
        <v>44747</v>
      </c>
      <c r="F769" s="196">
        <f>IFERROR(_xll.qlIndexFixing(IndexON,D769,TRUE,_xll.ohTrigger(RecalcTrigger,TriggerON)),NA())</f>
        <v>1.3118381053285333E-2</v>
      </c>
      <c r="H769" s="42">
        <f>_xll.qlCalendarAdvance(Calendar,$H768,B769,"f",FALSE)</f>
        <v>44747</v>
      </c>
      <c r="I769" s="180">
        <f>_xll.qlInterestRateIndexValueDate(Index1M,$H769)</f>
        <v>44749</v>
      </c>
      <c r="J769" s="185">
        <f>IFERROR(_xll.qlIndexFixing(Index1M,$H769,TRUE,_xll.ohTrigger(RecalcTrigger,Trigger1M)),NA())</f>
        <v>1.353887213498689E-2</v>
      </c>
      <c r="K769" s="44">
        <f>IFERROR(_xll.qlIndexFixing(Index3M,H769,TRUE,_xll.ohTrigger(RecalcTrigger,Trigger3M)),NA())</f>
        <v>1.4876109689942246E-2</v>
      </c>
      <c r="L769" s="44">
        <f>IFERROR(_xll.qlIndexFixing(Index6M,$H769,TRUE,_xll.ohTrigger(RecalcTrigger,Trigger6M)),NA())</f>
        <v>1.6150079581659836E-2</v>
      </c>
      <c r="M769" s="186">
        <f>IFERROR(_xll.qlIndexFixing(Index1Y,$H769,TRUE,_xll.ohTrigger(RecalcTrigger,Trigger1Y)),NA())</f>
        <v>1.8037039843746983E-2</v>
      </c>
      <c r="N769" s="185">
        <f>IFERROR(_xll.qlIndexFixing(ONIndex1M,I769,TRUE,_xll.ohTrigger(RecalcTrigger,Trigger1M)),NA())</f>
        <v>1.3444367842927463E-2</v>
      </c>
      <c r="O769" s="44">
        <f>IFERROR(_xll.qlIndexFixing(ONIndex3M,I769,TRUE,_xll.ohTrigger(RecalcTrigger,Trigger3M)),NA())</f>
        <v>1.4542921243174689E-2</v>
      </c>
      <c r="P769" s="44">
        <f>IFERROR(_xll.qlIndexFixing(ONIndex6M,I769,TRUE,_xll.ohTrigger(RecalcTrigger,Trigger6M)),NA())</f>
        <v>1.5435567632859915E-2</v>
      </c>
      <c r="Q769" s="186">
        <f>IFERROR(_xll.qlIndexFixing(ONIndex1Y,I769,TRUE,_xll.ohTrigger(RecalcTrigger,Trigger1Y)),NA())</f>
        <v>1.6699334620557948E-2</v>
      </c>
    </row>
    <row r="770" spans="2:17" x14ac:dyDescent="0.2">
      <c r="B770" s="39" t="s">
        <v>42</v>
      </c>
      <c r="D770" s="42">
        <f>_xll.qlCalendarAdvance(Calendar,$D769,B770,"f",FALSE)</f>
        <v>44754</v>
      </c>
      <c r="E770" s="180">
        <f>_xll.qlInterestRateIndexValueDate(IndexON,D770)</f>
        <v>44754</v>
      </c>
      <c r="F770" s="196">
        <f>IFERROR(_xll.qlIndexFixing(IndexON,D770,TRUE,_xll.ohTrigger(RecalcTrigger,TriggerON)),NA())</f>
        <v>1.3171456278699978E-2</v>
      </c>
      <c r="H770" s="42">
        <f>_xll.qlCalendarAdvance(Calendar,$H769,B770,"f",FALSE)</f>
        <v>44754</v>
      </c>
      <c r="I770" s="180">
        <f>_xll.qlInterestRateIndexValueDate(Index1M,$H770)</f>
        <v>44756</v>
      </c>
      <c r="J770" s="185">
        <f>IFERROR(_xll.qlIndexFixing(Index1M,$H770,TRUE,_xll.ohTrigger(RecalcTrigger,Trigger1M)),NA())</f>
        <v>1.3591563184777722E-2</v>
      </c>
      <c r="K770" s="44">
        <f>IFERROR(_xll.qlIndexFixing(Index3M,H770,TRUE,_xll.ohTrigger(RecalcTrigger,Trigger3M)),NA())</f>
        <v>1.4927533157662792E-2</v>
      </c>
      <c r="L770" s="44">
        <f>IFERROR(_xll.qlIndexFixing(Index6M,$H770,TRUE,_xll.ohTrigger(RecalcTrigger,Trigger6M)),NA())</f>
        <v>1.6200441911301506E-2</v>
      </c>
      <c r="M770" s="186">
        <f>IFERROR(_xll.qlIndexFixing(Index1Y,$H770,TRUE,_xll.ohTrigger(RecalcTrigger,Trigger1Y)),NA())</f>
        <v>1.8080531528684704E-2</v>
      </c>
      <c r="N770" s="185">
        <f>IFERROR(_xll.qlIndexFixing(ONIndex1M,I770,TRUE,_xll.ohTrigger(RecalcTrigger,Trigger1M)),NA())</f>
        <v>1.3497192699496452E-2</v>
      </c>
      <c r="O770" s="44">
        <f>IFERROR(_xll.qlIndexFixing(ONIndex3M,I770,TRUE,_xll.ohTrigger(RecalcTrigger,Trigger3M)),NA())</f>
        <v>1.4594801190392914E-2</v>
      </c>
      <c r="P770" s="44">
        <f>IFERROR(_xll.qlIndexFixing(ONIndex6M,I770,TRUE,_xll.ohTrigger(RecalcTrigger,Trigger6M)),NA())</f>
        <v>1.5487736410237929E-2</v>
      </c>
      <c r="Q770" s="186">
        <f>IFERROR(_xll.qlIndexFixing(ONIndex1Y,I770,TRUE,_xll.ohTrigger(RecalcTrigger,Trigger1Y)),NA())</f>
        <v>1.6749435029099757E-2</v>
      </c>
    </row>
    <row r="771" spans="2:17" x14ac:dyDescent="0.2">
      <c r="B771" s="39" t="s">
        <v>42</v>
      </c>
      <c r="D771" s="42">
        <f>_xll.qlCalendarAdvance(Calendar,$D770,B771,"f",FALSE)</f>
        <v>44761</v>
      </c>
      <c r="E771" s="180">
        <f>_xll.qlInterestRateIndexValueDate(IndexON,D771)</f>
        <v>44761</v>
      </c>
      <c r="F771" s="196">
        <f>IFERROR(_xll.qlIndexFixing(IndexON,D771,TRUE,_xll.ohTrigger(RecalcTrigger,TriggerON)),NA())</f>
        <v>1.3224414933921125E-2</v>
      </c>
      <c r="H771" s="42">
        <f>_xll.qlCalendarAdvance(Calendar,$H770,B771,"f",FALSE)</f>
        <v>44761</v>
      </c>
      <c r="I771" s="180">
        <f>_xll.qlInterestRateIndexValueDate(Index1M,$H771)</f>
        <v>44763</v>
      </c>
      <c r="J771" s="185">
        <f>IFERROR(_xll.qlIndexFixing(Index1M,$H771,TRUE,_xll.ohTrigger(RecalcTrigger,Trigger1M)),NA())</f>
        <v>1.3644134462766078E-2</v>
      </c>
      <c r="K771" s="44">
        <f>IFERROR(_xll.qlIndexFixing(Index3M,H771,TRUE,_xll.ohTrigger(RecalcTrigger,Trigger3M)),NA())</f>
        <v>1.4978821365315843E-2</v>
      </c>
      <c r="L771" s="44">
        <f>IFERROR(_xll.qlIndexFixing(Index6M,$H771,TRUE,_xll.ohTrigger(RecalcTrigger,Trigger6M)),NA())</f>
        <v>1.6250527677222005E-2</v>
      </c>
      <c r="M771" s="186">
        <f>IFERROR(_xll.qlIndexFixing(Index1Y,$H771,TRUE,_xll.ohTrigger(RecalcTrigger,Trigger1Y)),NA())</f>
        <v>1.8123644211857876E-2</v>
      </c>
      <c r="N771" s="185">
        <f>IFERROR(_xll.qlIndexFixing(ONIndex1M,I771,TRUE,_xll.ohTrigger(RecalcTrigger,Trigger1M)),NA())</f>
        <v>1.3549899764528917E-2</v>
      </c>
      <c r="O771" s="44">
        <f>IFERROR(_xll.qlIndexFixing(ONIndex3M,I771,TRUE,_xll.ohTrigger(RecalcTrigger,Trigger3M)),NA())</f>
        <v>1.4646579116499581E-2</v>
      </c>
      <c r="P771" s="44">
        <f>IFERROR(_xll.qlIndexFixing(ONIndex6M,I771,TRUE,_xll.ohTrigger(RecalcTrigger,Trigger6M)),NA())</f>
        <v>1.5539875555958815E-2</v>
      </c>
      <c r="Q771" s="186">
        <f>IFERROR(_xll.qlIndexFixing(ONIndex1Y,I771,TRUE,_xll.ohTrigger(RecalcTrigger,Trigger1Y)),NA())</f>
        <v>1.6799488909819971E-2</v>
      </c>
    </row>
    <row r="772" spans="2:17" x14ac:dyDescent="0.2">
      <c r="B772" s="39" t="s">
        <v>42</v>
      </c>
      <c r="D772" s="42">
        <f>_xll.qlCalendarAdvance(Calendar,$D771,B772,"f",FALSE)</f>
        <v>44768</v>
      </c>
      <c r="E772" s="180">
        <f>_xll.qlInterestRateIndexValueDate(IndexON,D772)</f>
        <v>44768</v>
      </c>
      <c r="F772" s="196">
        <f>IFERROR(_xll.qlIndexFixing(IndexON,D772,TRUE,_xll.ohTrigger(RecalcTrigger,TriggerON)),NA())</f>
        <v>1.3277255844128533E-2</v>
      </c>
      <c r="H772" s="42">
        <f>_xll.qlCalendarAdvance(Calendar,$H771,B772,"f",FALSE)</f>
        <v>44768</v>
      </c>
      <c r="I772" s="180">
        <f>_xll.qlInterestRateIndexValueDate(Index1M,$H772)</f>
        <v>44770</v>
      </c>
      <c r="J772" s="185">
        <f>IFERROR(_xll.qlIndexFixing(Index1M,$H772,TRUE,_xll.ohTrigger(RecalcTrigger,Trigger1M)),NA())</f>
        <v>1.3696584700883807E-2</v>
      </c>
      <c r="K772" s="44">
        <f>IFERROR(_xll.qlIndexFixing(Index3M,H772,TRUE,_xll.ohTrigger(RecalcTrigger,Trigger3M)),NA())</f>
        <v>1.502996234802188E-2</v>
      </c>
      <c r="L772" s="44">
        <f>IFERROR(_xll.qlIndexFixing(Index6M,$H772,TRUE,_xll.ohTrigger(RecalcTrigger,Trigger6M)),NA())</f>
        <v>1.6300321359125319E-2</v>
      </c>
      <c r="M772" s="186">
        <f>IFERROR(_xll.qlIndexFixing(Index1Y,$H772,TRUE,_xll.ohTrigger(RecalcTrigger,Trigger1Y)),NA())</f>
        <v>1.8166368210697236E-2</v>
      </c>
      <c r="N772" s="185">
        <f>IFERROR(_xll.qlIndexFixing(ONIndex1M,I772,TRUE,_xll.ohTrigger(RecalcTrigger,Trigger1M)),NA())</f>
        <v>1.3602487772956806E-2</v>
      </c>
      <c r="O772" s="44">
        <f>IFERROR(_xll.qlIndexFixing(ONIndex3M,I772,TRUE,_xll.ohTrigger(RecalcTrigger,Trigger3M)),NA())</f>
        <v>1.4698254045315551E-2</v>
      </c>
      <c r="P772" s="44">
        <f>IFERROR(_xll.qlIndexFixing(ONIndex6M,I772,TRUE,_xll.ohTrigger(RecalcTrigger,Trigger6M)),NA())</f>
        <v>1.5591985070182446E-2</v>
      </c>
      <c r="Q772" s="186">
        <f>IFERROR(_xll.qlIndexFixing(ONIndex1Y,I772,TRUE,_xll.ohTrigger(RecalcTrigger,Trigger1Y)),NA())</f>
        <v>1.6849495941855253E-2</v>
      </c>
    </row>
    <row r="773" spans="2:17" x14ac:dyDescent="0.2">
      <c r="B773" s="39" t="s">
        <v>42</v>
      </c>
      <c r="D773" s="42">
        <f>_xll.qlCalendarAdvance(Calendar,$D772,B773,"f",FALSE)</f>
        <v>44775</v>
      </c>
      <c r="E773" s="180">
        <f>_xll.qlInterestRateIndexValueDate(IndexON,D773)</f>
        <v>44775</v>
      </c>
      <c r="F773" s="196">
        <f>IFERROR(_xll.qlIndexFixing(IndexON,D773,TRUE,_xll.ohTrigger(RecalcTrigger,TriggerON)),NA())</f>
        <v>1.3329977834262152E-2</v>
      </c>
      <c r="H773" s="42">
        <f>_xll.qlCalendarAdvance(Calendar,$H772,B773,"f",FALSE)</f>
        <v>44775</v>
      </c>
      <c r="I773" s="180">
        <f>_xll.qlInterestRateIndexValueDate(Index1M,$H773)</f>
        <v>44777</v>
      </c>
      <c r="J773" s="185">
        <f>IFERROR(_xll.qlIndexFixing(Index1M,$H773,TRUE,_xll.ohTrigger(RecalcTrigger,Trigger1M)),NA())</f>
        <v>1.3748912631035282E-2</v>
      </c>
      <c r="K773" s="44">
        <f>IFERROR(_xll.qlIndexFixing(Index3M,H773,TRUE,_xll.ohTrigger(RecalcTrigger,Trigger3M)),NA())</f>
        <v>1.5080944024063531E-2</v>
      </c>
      <c r="L773" s="44">
        <f>IFERROR(_xll.qlIndexFixing(Index6M,$H773,TRUE,_xll.ohTrigger(RecalcTrigger,Trigger6M)),NA())</f>
        <v>1.6349807435260676E-2</v>
      </c>
      <c r="M773" s="186">
        <f>IFERROR(_xll.qlIndexFixing(Index1Y,$H773,TRUE,_xll.ohTrigger(RecalcTrigger,Trigger1Y)),NA())</f>
        <v>1.8208693771700445E-2</v>
      </c>
      <c r="N773" s="185">
        <f>IFERROR(_xll.qlIndexFixing(ONIndex1M,I773,TRUE,_xll.ohTrigger(RecalcTrigger,Trigger1M)),NA())</f>
        <v>1.3654955459871942E-2</v>
      </c>
      <c r="O773" s="44">
        <f>IFERROR(_xll.qlIndexFixing(ONIndex3M,I773,TRUE,_xll.ohTrigger(RecalcTrigger,Trigger3M)),NA())</f>
        <v>1.4749825000661687E-2</v>
      </c>
      <c r="P773" s="44">
        <f>IFERROR(_xll.qlIndexFixing(ONIndex6M,I773,TRUE,_xll.ohTrigger(RecalcTrigger,Trigger6M)),NA())</f>
        <v>1.564406495290882E-2</v>
      </c>
      <c r="Q773" s="186">
        <f>IFERROR(_xll.qlIndexFixing(ONIndex1Y,I773,TRUE,_xll.ohTrigger(RecalcTrigger,Trigger1Y)),NA())</f>
        <v>1.6899455804981756E-2</v>
      </c>
    </row>
    <row r="774" spans="2:17" x14ac:dyDescent="0.2">
      <c r="B774" s="39" t="s">
        <v>42</v>
      </c>
      <c r="D774" s="42">
        <f>_xll.qlCalendarAdvance(Calendar,$D773,B774,"f",FALSE)</f>
        <v>44782</v>
      </c>
      <c r="E774" s="180">
        <f>_xll.qlInterestRateIndexValueDate(IndexON,D774)</f>
        <v>44782</v>
      </c>
      <c r="F774" s="196">
        <f>IFERROR(_xll.qlIndexFixing(IndexON,D774,TRUE,_xll.ohTrigger(RecalcTrigger,TriggerON)),NA())</f>
        <v>1.3382579729741551E-2</v>
      </c>
      <c r="H774" s="42">
        <f>_xll.qlCalendarAdvance(Calendar,$H773,B774,"f",FALSE)</f>
        <v>44782</v>
      </c>
      <c r="I774" s="180">
        <f>_xll.qlInterestRateIndexValueDate(Index1M,$H774)</f>
        <v>44784</v>
      </c>
      <c r="J774" s="185">
        <f>IFERROR(_xll.qlIndexFixing(Index1M,$H774,TRUE,_xll.ohTrigger(RecalcTrigger,Trigger1M)),NA())</f>
        <v>1.3801116985122375E-2</v>
      </c>
      <c r="K774" s="44">
        <f>IFERROR(_xll.qlIndexFixing(Index3M,H774,TRUE,_xll.ohTrigger(RecalcTrigger,Trigger3M)),NA())</f>
        <v>1.5131754194878643E-2</v>
      </c>
      <c r="L774" s="44">
        <f>IFERROR(_xll.qlIndexFixing(Index6M,$H774,TRUE,_xll.ohTrigger(RecalcTrigger,Trigger6M)),NA())</f>
        <v>1.6398970382446629E-2</v>
      </c>
      <c r="M774" s="186">
        <f>IFERROR(_xll.qlIndexFixing(Index1Y,$H774,TRUE,_xll.ohTrigger(RecalcTrigger,Trigger1Y)),NA())</f>
        <v>1.8250611070455097E-2</v>
      </c>
      <c r="N774" s="185">
        <f>IFERROR(_xll.qlIndexFixing(ONIndex1M,I774,TRUE,_xll.ohTrigger(RecalcTrigger,Trigger1M)),NA())</f>
        <v>1.3707301560286211E-2</v>
      </c>
      <c r="O774" s="44">
        <f>IFERROR(_xll.qlIndexFixing(ONIndex3M,I774,TRUE,_xll.ohTrigger(RecalcTrigger,Trigger3M)),NA())</f>
        <v>1.4801291006278916E-2</v>
      </c>
      <c r="P774" s="44">
        <f>IFERROR(_xll.qlIndexFixing(ONIndex6M,I774,TRUE,_xll.ohTrigger(RecalcTrigger,Trigger6M)),NA())</f>
        <v>1.5696115204058003E-2</v>
      </c>
      <c r="Q774" s="186">
        <f>IFERROR(_xll.qlIndexFixing(ONIndex1Y,I774,TRUE,_xll.ohTrigger(RecalcTrigger,Trigger1Y)),NA())</f>
        <v>1.694936817841608E-2</v>
      </c>
    </row>
    <row r="775" spans="2:17" x14ac:dyDescent="0.2">
      <c r="B775" s="39" t="s">
        <v>42</v>
      </c>
      <c r="D775" s="42">
        <f>_xll.qlCalendarAdvance(Calendar,$D774,B775,"f",FALSE)</f>
        <v>44789</v>
      </c>
      <c r="E775" s="180">
        <f>_xll.qlInterestRateIndexValueDate(IndexON,D775)</f>
        <v>44789</v>
      </c>
      <c r="F775" s="196">
        <f>IFERROR(_xll.qlIndexFixing(IndexON,D775,TRUE,_xll.ohTrigger(RecalcTrigger,TriggerON)),NA())</f>
        <v>1.3435060355426742E-2</v>
      </c>
      <c r="H775" s="42">
        <f>_xll.qlCalendarAdvance(Calendar,$H774,B775,"f",FALSE)</f>
        <v>44789</v>
      </c>
      <c r="I775" s="180">
        <f>_xll.qlInterestRateIndexValueDate(Index1M,$H775)</f>
        <v>44791</v>
      </c>
      <c r="J775" s="185">
        <f>IFERROR(_xll.qlIndexFixing(Index1M,$H775,TRUE,_xll.ohTrigger(RecalcTrigger,Trigger1M)),NA())</f>
        <v>1.385319649500949E-2</v>
      </c>
      <c r="K775" s="44">
        <f>IFERROR(_xll.qlIndexFixing(Index3M,H775,TRUE,_xll.ohTrigger(RecalcTrigger,Trigger3M)),NA())</f>
        <v>1.5182380545062863E-2</v>
      </c>
      <c r="L775" s="44">
        <f>IFERROR(_xll.qlIndexFixing(Index6M,$H775,TRUE,_xll.ohTrigger(RecalcTrigger,Trigger6M)),NA())</f>
        <v>1.6447794676094255E-2</v>
      </c>
      <c r="M775" s="186">
        <f>IFERROR(_xll.qlIndexFixing(Index1Y,$H775,TRUE,_xll.ohTrigger(RecalcTrigger,Trigger1Y)),NA())</f>
        <v>1.8292110211663902E-2</v>
      </c>
      <c r="N775" s="185">
        <f>IFERROR(_xll.qlIndexFixing(ONIndex1M,I775,TRUE,_xll.ohTrigger(RecalcTrigger,Trigger1M)),NA())</f>
        <v>1.3759524809291435E-2</v>
      </c>
      <c r="O775" s="44">
        <f>IFERROR(_xll.qlIndexFixing(ONIndex3M,I775,TRUE,_xll.ohTrigger(RecalcTrigger,Trigger3M)),NA())</f>
        <v>1.4852651085828228E-2</v>
      </c>
      <c r="P775" s="44">
        <f>IFERROR(_xll.qlIndexFixing(ONIndex6M,I775,TRUE,_xll.ohTrigger(RecalcTrigger,Trigger6M)),NA())</f>
        <v>1.5748135823629994E-2</v>
      </c>
      <c r="Q775" s="186">
        <f>IFERROR(_xll.qlIndexFixing(ONIndex1Y,I775,TRUE,_xll.ohTrigger(RecalcTrigger,Trigger1Y)),NA())</f>
        <v>1.6999232741614634E-2</v>
      </c>
    </row>
    <row r="776" spans="2:17" x14ac:dyDescent="0.2">
      <c r="B776" s="39" t="s">
        <v>42</v>
      </c>
      <c r="D776" s="42">
        <f>_xll.qlCalendarAdvance(Calendar,$D775,B776,"f",FALSE)</f>
        <v>44796</v>
      </c>
      <c r="E776" s="180">
        <f>_xll.qlInterestRateIndexValueDate(IndexON,D776)</f>
        <v>44796</v>
      </c>
      <c r="F776" s="196">
        <f>IFERROR(_xll.qlIndexFixing(IndexON,D776,TRUE,_xll.ohTrigger(RecalcTrigger,TriggerON)),NA())</f>
        <v>1.3487418536577422E-2</v>
      </c>
      <c r="H776" s="42">
        <f>_xll.qlCalendarAdvance(Calendar,$H775,B776,"f",FALSE)</f>
        <v>44796</v>
      </c>
      <c r="I776" s="180">
        <f>_xll.qlInterestRateIndexValueDate(Index1M,$H776)</f>
        <v>44798</v>
      </c>
      <c r="J776" s="185">
        <f>IFERROR(_xll.qlIndexFixing(Index1M,$H776,TRUE,_xll.ohTrigger(RecalcTrigger,Trigger1M)),NA())</f>
        <v>1.3905149892551039E-2</v>
      </c>
      <c r="K776" s="44">
        <f>IFERROR(_xll.qlIndexFixing(Index3M,H776,TRUE,_xll.ohTrigger(RecalcTrigger,Trigger3M)),NA())</f>
        <v>1.5232810642363575E-2</v>
      </c>
      <c r="L776" s="44">
        <f>IFERROR(_xll.qlIndexFixing(Index6M,$H776,TRUE,_xll.ohTrigger(RecalcTrigger,Trigger6M)),NA())</f>
        <v>1.6496264790235939E-2</v>
      </c>
      <c r="M776" s="186">
        <f>IFERROR(_xll.qlIndexFixing(Index1Y,$H776,TRUE,_xll.ohTrigger(RecalcTrigger,Trigger1Y)),NA())</f>
        <v>1.8333181229169642E-2</v>
      </c>
      <c r="N776" s="185">
        <f>IFERROR(_xll.qlIndexFixing(ONIndex1M,I776,TRUE,_xll.ohTrigger(RecalcTrigger,Trigger1M)),NA())</f>
        <v>1.3811623941899498E-2</v>
      </c>
      <c r="O776" s="44">
        <f>IFERROR(_xll.qlIndexFixing(ONIndex3M,I776,TRUE,_xll.ohTrigger(RecalcTrigger,Trigger3M)),NA())</f>
        <v>1.4903904263130485E-2</v>
      </c>
      <c r="P776" s="44">
        <f>IFERROR(_xll.qlIndexFixing(ONIndex6M,I776,TRUE,_xll.ohTrigger(RecalcTrigger,Trigger6M)),NA())</f>
        <v>1.5800126811624793E-2</v>
      </c>
      <c r="Q776" s="186">
        <f>IFERROR(_xll.qlIndexFixing(ONIndex1Y,I776,TRUE,_xll.ohTrigger(RecalcTrigger,Trigger1Y)),NA())</f>
        <v>1.7049049173873954E-2</v>
      </c>
    </row>
    <row r="777" spans="2:17" x14ac:dyDescent="0.2">
      <c r="B777" s="39" t="s">
        <v>42</v>
      </c>
      <c r="D777" s="42">
        <f>_xll.qlCalendarAdvance(Calendar,$D776,B777,"f",FALSE)</f>
        <v>44803</v>
      </c>
      <c r="E777" s="180">
        <f>_xll.qlInterestRateIndexValueDate(IndexON,D777)</f>
        <v>44803</v>
      </c>
      <c r="F777" s="196">
        <f>IFERROR(_xll.qlIndexFixing(IndexON,D777,TRUE,_xll.ohTrigger(RecalcTrigger,TriggerON)),NA())</f>
        <v>1.3539653098213478E-2</v>
      </c>
      <c r="H777" s="42">
        <f>_xll.qlCalendarAdvance(Calendar,$H776,B777,"f",FALSE)</f>
        <v>44803</v>
      </c>
      <c r="I777" s="180">
        <f>_xll.qlInterestRateIndexValueDate(Index1M,$H777)</f>
        <v>44805</v>
      </c>
      <c r="J777" s="185">
        <f>IFERROR(_xll.qlIndexFixing(Index1M,$H777,TRUE,_xll.ohTrigger(RecalcTrigger,Trigger1M)),NA())</f>
        <v>1.3956972597016226E-2</v>
      </c>
      <c r="K777" s="44">
        <f>IFERROR(_xll.qlIndexFixing(Index3M,H777,TRUE,_xll.ohTrigger(RecalcTrigger,Trigger3M)),NA())</f>
        <v>1.5279164395851275E-2</v>
      </c>
      <c r="L777" s="44">
        <f>IFERROR(_xll.qlIndexFixing(Index6M,$H777,TRUE,_xll.ohTrigger(RecalcTrigger,Trigger6M)),NA())</f>
        <v>1.6525992018070784E-2</v>
      </c>
      <c r="M777" s="186">
        <f>IFERROR(_xll.qlIndexFixing(Index1Y,$H777,TRUE,_xll.ohTrigger(RecalcTrigger,Trigger1Y)),NA())</f>
        <v>1.8373814085983872E-2</v>
      </c>
      <c r="N777" s="185">
        <f>IFERROR(_xll.qlIndexFixing(ONIndex1M,I777,TRUE,_xll.ohTrigger(RecalcTrigger,Trigger1M)),NA())</f>
        <v>1.3863597693282159E-2</v>
      </c>
      <c r="O777" s="44">
        <f>IFERROR(_xll.qlIndexFixing(ONIndex3M,I777,TRUE,_xll.ohTrigger(RecalcTrigger,Trigger3M)),NA())</f>
        <v>1.495504956200655E-2</v>
      </c>
      <c r="P777" s="44">
        <f>IFERROR(_xll.qlIndexFixing(ONIndex6M,I777,TRUE,_xll.ohTrigger(RecalcTrigger,Trigger6M)),NA())</f>
        <v>1.5852088167962464E-2</v>
      </c>
      <c r="Q777" s="186">
        <f>IFERROR(_xll.qlIndexFixing(ONIndex1Y,I777,TRUE,_xll.ohTrigger(RecalcTrigger,Trigger1Y)),NA())</f>
        <v>1.709881715481032E-2</v>
      </c>
    </row>
    <row r="778" spans="2:17" x14ac:dyDescent="0.2">
      <c r="B778" s="39" t="s">
        <v>42</v>
      </c>
      <c r="D778" s="42">
        <f>_xll.qlCalendarAdvance(Calendar,$D777,B778,"f",FALSE)</f>
        <v>44810</v>
      </c>
      <c r="E778" s="180">
        <f>_xll.qlInterestRateIndexValueDate(IndexON,D778)</f>
        <v>44810</v>
      </c>
      <c r="F778" s="196">
        <f>IFERROR(_xll.qlIndexFixing(IndexON,D778,TRUE,_xll.ohTrigger(RecalcTrigger,TriggerON)),NA())</f>
        <v>1.3591762865514667E-2</v>
      </c>
      <c r="H778" s="42">
        <f>_xll.qlCalendarAdvance(Calendar,$H777,B778,"f",FALSE)</f>
        <v>44810</v>
      </c>
      <c r="I778" s="180">
        <f>_xll.qlInterestRateIndexValueDate(Index1M,$H778)</f>
        <v>44812</v>
      </c>
      <c r="J778" s="185">
        <f>IFERROR(_xll.qlIndexFixing(Index1M,$H778,TRUE,_xll.ohTrigger(RecalcTrigger,Trigger1M)),NA())</f>
        <v>1.4008646704978811E-2</v>
      </c>
      <c r="K778" s="44">
        <f>IFERROR(_xll.qlIndexFixing(Index3M,H778,TRUE,_xll.ohTrigger(RecalcTrigger,Trigger3M)),NA())</f>
        <v>1.5329180501547062E-2</v>
      </c>
      <c r="L778" s="44">
        <f>IFERROR(_xll.qlIndexFixing(Index6M,$H778,TRUE,_xll.ohTrigger(RecalcTrigger,Trigger6M)),NA())</f>
        <v>1.6573851570755922E-2</v>
      </c>
      <c r="M778" s="186">
        <f>IFERROR(_xll.qlIndexFixing(Index1Y,$H778,TRUE,_xll.ohTrigger(RecalcTrigger,Trigger1Y)),NA())</f>
        <v>1.8413998674315382E-2</v>
      </c>
      <c r="N778" s="185">
        <f>IFERROR(_xll.qlIndexFixing(ONIndex1M,I778,TRUE,_xll.ohTrigger(RecalcTrigger,Trigger1M)),NA())</f>
        <v>1.3915444798291432E-2</v>
      </c>
      <c r="O778" s="44">
        <f>IFERROR(_xll.qlIndexFixing(ONIndex3M,I778,TRUE,_xll.ohTrigger(RecalcTrigger,Trigger3M)),NA())</f>
        <v>1.5006086006037478E-2</v>
      </c>
      <c r="P778" s="44">
        <f>IFERROR(_xll.qlIndexFixing(ONIndex6M,I778,TRUE,_xll.ohTrigger(RecalcTrigger,Trigger6M)),NA())</f>
        <v>1.5904019892722943E-2</v>
      </c>
      <c r="Q778" s="186">
        <f>IFERROR(_xll.qlIndexFixing(ONIndex1Y,I778,TRUE,_xll.ohTrigger(RecalcTrigger,Trigger1Y)),NA())</f>
        <v>1.7148536363640332E-2</v>
      </c>
    </row>
    <row r="779" spans="2:17" x14ac:dyDescent="0.2">
      <c r="B779" s="39" t="s">
        <v>42</v>
      </c>
      <c r="D779" s="42">
        <f>_xll.qlCalendarAdvance(Calendar,$D778,B779,"f",FALSE)</f>
        <v>44817</v>
      </c>
      <c r="E779" s="180">
        <f>_xll.qlInterestRateIndexValueDate(IndexON,D779)</f>
        <v>44817</v>
      </c>
      <c r="F779" s="196">
        <f>IFERROR(_xll.qlIndexFixing(IndexON,D779,TRUE,_xll.ohTrigger(RecalcTrigger,TriggerON)),NA())</f>
        <v>1.3643746663500878E-2</v>
      </c>
      <c r="H779" s="42">
        <f>_xll.qlCalendarAdvance(Calendar,$H778,B779,"f",FALSE)</f>
        <v>44817</v>
      </c>
      <c r="I779" s="180">
        <f>_xll.qlInterestRateIndexValueDate(Index1M,$H779)</f>
        <v>44819</v>
      </c>
      <c r="J779" s="185">
        <f>IFERROR(_xll.qlIndexFixing(Index1M,$H779,TRUE,_xll.ohTrigger(RecalcTrigger,Trigger1M)),NA())</f>
        <v>1.4060150801284144E-2</v>
      </c>
      <c r="K779" s="44">
        <f>IFERROR(_xll.qlIndexFixing(Index3M,H779,TRUE,_xll.ohTrigger(RecalcTrigger,Trigger3M)),NA())</f>
        <v>1.5378962835226597E-2</v>
      </c>
      <c r="L779" s="44">
        <f>IFERROR(_xll.qlIndexFixing(Index6M,$H779,TRUE,_xll.ohTrigger(RecalcTrigger,Trigger6M)),NA())</f>
        <v>1.6621311530430002E-2</v>
      </c>
      <c r="M779" s="186">
        <f>IFERROR(_xll.qlIndexFixing(Index1Y,$H779,TRUE,_xll.ohTrigger(RecalcTrigger,Trigger1Y)),NA())</f>
        <v>1.8453724815600432E-2</v>
      </c>
      <c r="N779" s="185">
        <f>IFERROR(_xll.qlIndexFixing(ONIndex1M,I779,TRUE,_xll.ohTrigger(RecalcTrigger,Trigger1M)),NA())</f>
        <v>1.3967163992099074E-2</v>
      </c>
      <c r="O779" s="44">
        <f>IFERROR(_xll.qlIndexFixing(ONIndex3M,I779,TRUE,_xll.ohTrigger(RecalcTrigger,Trigger3M)),NA())</f>
        <v>1.5057012619124066E-2</v>
      </c>
      <c r="P779" s="44">
        <f>IFERROR(_xll.qlIndexFixing(ONIndex6M,I779,TRUE,_xll.ohTrigger(RecalcTrigger,Trigger6M)),NA())</f>
        <v>1.595592198590623E-2</v>
      </c>
      <c r="Q779" s="186">
        <f>IFERROR(_xll.qlIndexFixing(ONIndex1Y,I779,TRUE,_xll.ohTrigger(RecalcTrigger,Trigger1Y)),NA())</f>
        <v>1.7198206479980271E-2</v>
      </c>
    </row>
    <row r="780" spans="2:17" x14ac:dyDescent="0.2">
      <c r="B780" s="39" t="s">
        <v>42</v>
      </c>
      <c r="D780" s="42">
        <f>_xll.qlCalendarAdvance(Calendar,$D779,B780,"f",FALSE)</f>
        <v>44824</v>
      </c>
      <c r="E780" s="180">
        <f>_xll.qlInterestRateIndexValueDate(IndexON,D780)</f>
        <v>44824</v>
      </c>
      <c r="F780" s="196">
        <f>IFERROR(_xll.qlIndexFixing(IndexON,D780,TRUE,_xll.ohTrigger(RecalcTrigger,TriggerON)),NA())</f>
        <v>1.369560331751174E-2</v>
      </c>
      <c r="H780" s="42">
        <f>_xll.qlCalendarAdvance(Calendar,$H779,B780,"f",FALSE)</f>
        <v>44824</v>
      </c>
      <c r="I780" s="180">
        <f>_xll.qlInterestRateIndexValueDate(Index1M,$H780)</f>
        <v>44826</v>
      </c>
      <c r="J780" s="185">
        <f>IFERROR(_xll.qlIndexFixing(Index1M,$H780,TRUE,_xll.ohTrigger(RecalcTrigger,Trigger1M)),NA())</f>
        <v>1.4111463253513867E-2</v>
      </c>
      <c r="K780" s="44">
        <f>IFERROR(_xll.qlIndexFixing(Index3M,H780,TRUE,_xll.ohTrigger(RecalcTrigger,Trigger3M)),NA())</f>
        <v>1.5428498383823215E-2</v>
      </c>
      <c r="L780" s="44">
        <f>IFERROR(_xll.qlIndexFixing(Index6M,$H780,TRUE,_xll.ohTrigger(RecalcTrigger,Trigger6M)),NA())</f>
        <v>1.6668355942239674E-2</v>
      </c>
      <c r="M780" s="186">
        <f>IFERROR(_xll.qlIndexFixing(Index1Y,$H780,TRUE,_xll.ohTrigger(RecalcTrigger,Trigger1Y)),NA())</f>
        <v>1.8492982260533836E-2</v>
      </c>
      <c r="N780" s="185">
        <f>IFERROR(_xll.qlIndexFixing(ONIndex1M,I780,TRUE,_xll.ohTrigger(RecalcTrigger,Trigger1M)),NA())</f>
        <v>1.4018753701723341E-2</v>
      </c>
      <c r="O780" s="44">
        <f>IFERROR(_xll.qlIndexFixing(ONIndex3M,I780,TRUE,_xll.ohTrigger(RecalcTrigger,Trigger3M)),NA())</f>
        <v>1.5107827951705843E-2</v>
      </c>
      <c r="P780" s="44">
        <f>IFERROR(_xll.qlIndexFixing(ONIndex6M,I780,TRUE,_xll.ohTrigger(RecalcTrigger,Trigger6M)),NA())</f>
        <v>1.6007793058223641E-2</v>
      </c>
      <c r="Q780" s="186">
        <f>IFERROR(_xll.qlIndexFixing(ONIndex1Y,I780,TRUE,_xll.ohTrigger(RecalcTrigger,Trigger1Y)),NA())</f>
        <v>1.7247826072734895E-2</v>
      </c>
    </row>
    <row r="781" spans="2:17" x14ac:dyDescent="0.2">
      <c r="B781" s="39" t="s">
        <v>42</v>
      </c>
      <c r="D781" s="42">
        <f>_xll.qlCalendarAdvance(Calendar,$D780,B781,"f",FALSE)</f>
        <v>44831</v>
      </c>
      <c r="E781" s="180">
        <f>_xll.qlInterestRateIndexValueDate(IndexON,D781)</f>
        <v>44831</v>
      </c>
      <c r="F781" s="196">
        <f>IFERROR(_xll.qlIndexFixing(IndexON,D781,TRUE,_xll.ohTrigger(RecalcTrigger,TriggerON)),NA())</f>
        <v>1.3747327984221513E-2</v>
      </c>
      <c r="H781" s="42">
        <f>_xll.qlCalendarAdvance(Calendar,$H780,B781,"f",FALSE)</f>
        <v>44831</v>
      </c>
      <c r="I781" s="180">
        <f>_xll.qlInterestRateIndexValueDate(Index1M,$H781)</f>
        <v>44833</v>
      </c>
      <c r="J781" s="185">
        <f>IFERROR(_xll.qlIndexFixing(Index1M,$H781,TRUE,_xll.ohTrigger(RecalcTrigger,Trigger1M)),NA())</f>
        <v>1.4162562472337659E-2</v>
      </c>
      <c r="K781" s="44">
        <f>IFERROR(_xll.qlIndexFixing(Index3M,H781,TRUE,_xll.ohTrigger(RecalcTrigger,Trigger3M)),NA())</f>
        <v>1.5477774157220679E-2</v>
      </c>
      <c r="L781" s="44">
        <f>IFERROR(_xll.qlIndexFixing(Index6M,$H781,TRUE,_xll.ohTrigger(RecalcTrigger,Trigger6M)),NA())</f>
        <v>1.6714969059039478E-2</v>
      </c>
      <c r="M781" s="186">
        <f>IFERROR(_xll.qlIndexFixing(Index1Y,$H781,TRUE,_xll.ohTrigger(RecalcTrigger,Trigger1Y)),NA())</f>
        <v>1.85317610730612E-2</v>
      </c>
      <c r="N781" s="185">
        <f>IFERROR(_xll.qlIndexFixing(ONIndex1M,I781,TRUE,_xll.ohTrigger(RecalcTrigger,Trigger1M)),NA())</f>
        <v>1.4070161358814559E-2</v>
      </c>
      <c r="O781" s="44">
        <f>IFERROR(_xll.qlIndexFixing(ONIndex3M,I781,TRUE,_xll.ohTrigger(RecalcTrigger,Trigger3M)),NA())</f>
        <v>1.5158452184431681E-2</v>
      </c>
      <c r="P781" s="44">
        <f>IFERROR(_xll.qlIndexFixing(ONIndex6M,I781,TRUE,_xll.ohTrigger(RecalcTrigger,Trigger6M)),NA())</f>
        <v>1.6059402512293985E-2</v>
      </c>
      <c r="Q781" s="186">
        <f>IFERROR(_xll.qlIndexFixing(ONIndex1Y,I781,TRUE,_xll.ohTrigger(RecalcTrigger,Trigger1Y)),NA())</f>
        <v>1.7297209834614691E-2</v>
      </c>
    </row>
    <row r="782" spans="2:17" x14ac:dyDescent="0.2">
      <c r="B782" s="39" t="s">
        <v>42</v>
      </c>
      <c r="D782" s="42">
        <f>_xll.qlCalendarAdvance(Calendar,$D781,B782,"f",FALSE)</f>
        <v>44838</v>
      </c>
      <c r="E782" s="180">
        <f>_xll.qlInterestRateIndexValueDate(IndexON,D782)</f>
        <v>44838</v>
      </c>
      <c r="F782" s="196">
        <f>IFERROR(_xll.qlIndexFixing(IndexON,D782,TRUE,_xll.ohTrigger(RecalcTrigger,TriggerON)),NA())</f>
        <v>1.3798816366898947E-2</v>
      </c>
      <c r="H782" s="42">
        <f>_xll.qlCalendarAdvance(Calendar,$H781,B782,"f",FALSE)</f>
        <v>44838</v>
      </c>
      <c r="I782" s="180">
        <f>_xll.qlInterestRateIndexValueDate(Index1M,$H782)</f>
        <v>44840</v>
      </c>
      <c r="J782" s="185">
        <f>IFERROR(_xll.qlIndexFixing(Index1M,$H782,TRUE,_xll.ohTrigger(RecalcTrigger,Trigger1M)),NA())</f>
        <v>1.4213435278870035E-2</v>
      </c>
      <c r="K782" s="44">
        <f>IFERROR(_xll.qlIndexFixing(Index3M,H782,TRUE,_xll.ohTrigger(RecalcTrigger,Trigger3M)),NA())</f>
        <v>1.55305641690599E-2</v>
      </c>
      <c r="L782" s="44">
        <f>IFERROR(_xll.qlIndexFixing(Index6M,$H782,TRUE,_xll.ohTrigger(RecalcTrigger,Trigger6M)),NA())</f>
        <v>1.6764676145801648E-2</v>
      </c>
      <c r="M782" s="186">
        <f>IFERROR(_xll.qlIndexFixing(Index1Y,$H782,TRUE,_xll.ohTrigger(RecalcTrigger,Trigger1Y)),NA())</f>
        <v>1.8570059079487659E-2</v>
      </c>
      <c r="N782" s="185">
        <f>IFERROR(_xll.qlIndexFixing(ONIndex1M,I782,TRUE,_xll.ohTrigger(RecalcTrigger,Trigger1M)),NA())</f>
        <v>1.4121345746342939E-2</v>
      </c>
      <c r="O782" s="44">
        <f>IFERROR(_xll.qlIndexFixing(ONIndex3M,I782,TRUE,_xll.ohTrigger(RecalcTrigger,Trigger3M)),NA())</f>
        <v>1.5208822943115763E-2</v>
      </c>
      <c r="P782" s="44">
        <f>IFERROR(_xll.qlIndexFixing(ONIndex6M,I782,TRUE,_xll.ohTrigger(RecalcTrigger,Trigger6M)),NA())</f>
        <v>1.6110573926679805E-2</v>
      </c>
      <c r="Q782" s="186">
        <f>IFERROR(_xll.qlIndexFixing(ONIndex1Y,I782,TRUE,_xll.ohTrigger(RecalcTrigger,Trigger1Y)),NA())</f>
        <v>1.7346213389428655E-2</v>
      </c>
    </row>
    <row r="783" spans="2:17" x14ac:dyDescent="0.2">
      <c r="B783" s="39" t="s">
        <v>42</v>
      </c>
      <c r="D783" s="42">
        <f>_xll.qlCalendarAdvance(Calendar,$D782,B783,"f",FALSE)</f>
        <v>44845</v>
      </c>
      <c r="E783" s="180">
        <f>_xll.qlInterestRateIndexValueDate(IndexON,D783)</f>
        <v>44845</v>
      </c>
      <c r="F783" s="196">
        <f>IFERROR(_xll.qlIndexFixing(IndexON,D783,TRUE,_xll.ohTrigger(RecalcTrigger,TriggerON)),NA())</f>
        <v>1.3850018096555061E-2</v>
      </c>
      <c r="H783" s="42">
        <f>_xll.qlCalendarAdvance(Calendar,$H782,B783,"f",FALSE)</f>
        <v>44845</v>
      </c>
      <c r="I783" s="180">
        <f>_xll.qlInterestRateIndexValueDate(Index1M,$H783)</f>
        <v>44847</v>
      </c>
      <c r="J783" s="185">
        <f>IFERROR(_xll.qlIndexFixing(Index1M,$H783,TRUE,_xll.ohTrigger(RecalcTrigger,Trigger1M)),NA())</f>
        <v>1.4264078796661916E-2</v>
      </c>
      <c r="K783" s="44">
        <f>IFERROR(_xll.qlIndexFixing(Index3M,H783,TRUE,_xll.ohTrigger(RecalcTrigger,Trigger3M)),NA())</f>
        <v>1.5579282926539454E-2</v>
      </c>
      <c r="L783" s="44">
        <f>IFERROR(_xll.qlIndexFixing(Index6M,$H783,TRUE,_xll.ohTrigger(RecalcTrigger,Trigger6M)),NA())</f>
        <v>1.6810379098578656E-2</v>
      </c>
      <c r="M783" s="186">
        <f>IFERROR(_xll.qlIndexFixing(Index1Y,$H783,TRUE,_xll.ohTrigger(RecalcTrigger,Trigger1Y)),NA())</f>
        <v>1.8607881676230772E-2</v>
      </c>
      <c r="N783" s="185">
        <f>IFERROR(_xll.qlIndexFixing(ONIndex1M,I783,TRUE,_xll.ohTrigger(RecalcTrigger,Trigger1M)),NA())</f>
        <v>1.4172304609232356E-2</v>
      </c>
      <c r="O783" s="44">
        <f>IFERROR(_xll.qlIndexFixing(ONIndex3M,I783,TRUE,_xll.ohTrigger(RecalcTrigger,Trigger3M)),NA())</f>
        <v>1.5258937729596411E-2</v>
      </c>
      <c r="P783" s="44">
        <f>IFERROR(_xll.qlIndexFixing(ONIndex6M,I783,TRUE,_xll.ohTrigger(RecalcTrigger,Trigger6M)),NA())</f>
        <v>1.6161307301461036E-2</v>
      </c>
      <c r="Q783" s="186">
        <f>IFERROR(_xll.qlIndexFixing(ONIndex1Y,I783,TRUE,_xll.ohTrigger(RecalcTrigger,Trigger1Y)),NA())</f>
        <v>1.7394832845729624E-2</v>
      </c>
    </row>
    <row r="784" spans="2:17" x14ac:dyDescent="0.2">
      <c r="B784" s="39" t="s">
        <v>42</v>
      </c>
      <c r="D784" s="42">
        <f>_xll.qlCalendarAdvance(Calendar,$D783,B784,"f",FALSE)</f>
        <v>44852</v>
      </c>
      <c r="E784" s="180">
        <f>_xll.qlInterestRateIndexValueDate(IndexON,D784)</f>
        <v>44852</v>
      </c>
      <c r="F784" s="196">
        <f>IFERROR(_xll.qlIndexFixing(IndexON,D784,TRUE,_xll.ohTrigger(RecalcTrigger,TriggerON)),NA())</f>
        <v>1.3900930315156046E-2</v>
      </c>
      <c r="H784" s="42">
        <f>_xll.qlCalendarAdvance(Calendar,$H783,B784,"f",FALSE)</f>
        <v>44852</v>
      </c>
      <c r="I784" s="180">
        <f>_xll.qlInterestRateIndexValueDate(Index1M,$H784)</f>
        <v>44854</v>
      </c>
      <c r="J784" s="185">
        <f>IFERROR(_xll.qlIndexFixing(Index1M,$H784,TRUE,_xll.ohTrigger(RecalcTrigger,Trigger1M)),NA())</f>
        <v>1.4314490764679444E-2</v>
      </c>
      <c r="K784" s="44">
        <f>IFERROR(_xll.qlIndexFixing(Index3M,H784,TRUE,_xll.ohTrigger(RecalcTrigger,Trigger3M)),NA())</f>
        <v>1.5627727921383838E-2</v>
      </c>
      <c r="L784" s="44">
        <f>IFERROR(_xll.qlIndexFixing(Index6M,$H784,TRUE,_xll.ohTrigger(RecalcTrigger,Trigger6M)),NA())</f>
        <v>1.6855641338469257E-2</v>
      </c>
      <c r="M784" s="186">
        <f>IFERROR(_xll.qlIndexFixing(Index1Y,$H784,TRUE,_xll.ohTrigger(RecalcTrigger,Trigger1Y)),NA())</f>
        <v>1.8645234677914058E-2</v>
      </c>
      <c r="N784" s="185">
        <f>IFERROR(_xll.qlIndexFixing(ONIndex1M,I784,TRUE,_xll.ohTrigger(RecalcTrigger,Trigger1M)),NA())</f>
        <v>1.422303569224681E-2</v>
      </c>
      <c r="O784" s="44">
        <f>IFERROR(_xll.qlIndexFixing(ONIndex3M,I784,TRUE,_xll.ohTrigger(RecalcTrigger,Trigger3M)),NA())</f>
        <v>1.5308794045791885E-2</v>
      </c>
      <c r="P784" s="44">
        <f>IFERROR(_xll.qlIndexFixing(ONIndex6M,I784,TRUE,_xll.ohTrigger(RecalcTrigger,Trigger6M)),NA())</f>
        <v>1.6211602636317934E-2</v>
      </c>
      <c r="Q784" s="186">
        <f>IFERROR(_xll.qlIndexFixing(ONIndex1Y,I784,TRUE,_xll.ohTrigger(RecalcTrigger,Trigger1Y)),NA())</f>
        <v>1.7443064312230305E-2</v>
      </c>
    </row>
    <row r="785" spans="2:17" x14ac:dyDescent="0.2">
      <c r="B785" s="39" t="s">
        <v>42</v>
      </c>
      <c r="D785" s="42">
        <f>_xll.qlCalendarAdvance(Calendar,$D784,B785,"f",FALSE)</f>
        <v>44859</v>
      </c>
      <c r="E785" s="180">
        <f>_xll.qlInterestRateIndexValueDate(IndexON,D785)</f>
        <v>44859</v>
      </c>
      <c r="F785" s="196">
        <f>IFERROR(_xll.qlIndexFixing(IndexON,D785,TRUE,_xll.ohTrigger(RecalcTrigger,TriggerON)),NA())</f>
        <v>1.3951550164827964E-2</v>
      </c>
      <c r="H785" s="42">
        <f>_xll.qlCalendarAdvance(Calendar,$H784,B785,"f",FALSE)</f>
        <v>44859</v>
      </c>
      <c r="I785" s="180">
        <f>_xll.qlInterestRateIndexValueDate(Index1M,$H785)</f>
        <v>44861</v>
      </c>
      <c r="J785" s="185">
        <f>IFERROR(_xll.qlIndexFixing(Index1M,$H785,TRUE,_xll.ohTrigger(RecalcTrigger,Trigger1M)),NA())</f>
        <v>1.4364668921866275E-2</v>
      </c>
      <c r="K785" s="44">
        <f>IFERROR(_xll.qlIndexFixing(Index3M,H785,TRUE,_xll.ohTrigger(RecalcTrigger,Trigger3M)),NA())</f>
        <v>1.5675896635525557E-2</v>
      </c>
      <c r="L785" s="44">
        <f>IFERROR(_xll.qlIndexFixing(Index6M,$H785,TRUE,_xll.ohTrigger(RecalcTrigger,Trigger6M)),NA())</f>
        <v>1.6900462835426285E-2</v>
      </c>
      <c r="M785" s="186">
        <f>IFERROR(_xll.qlIndexFixing(Index1Y,$H785,TRUE,_xll.ohTrigger(RecalcTrigger,Trigger1Y)),NA())</f>
        <v>1.8682123993060074E-2</v>
      </c>
      <c r="N785" s="185">
        <f>IFERROR(_xll.qlIndexFixing(ONIndex1M,I785,TRUE,_xll.ohTrigger(RecalcTrigger,Trigger1M)),NA())</f>
        <v>1.4273536739910497E-2</v>
      </c>
      <c r="O785" s="44">
        <f>IFERROR(_xll.qlIndexFixing(ONIndex3M,I785,TRUE,_xll.ohTrigger(RecalcTrigger,Trigger3M)),NA())</f>
        <v>1.535838939346057E-2</v>
      </c>
      <c r="P785" s="44">
        <f>IFERROR(_xll.qlIndexFixing(ONIndex6M,I785,TRUE,_xll.ohTrigger(RecalcTrigger,Trigger6M)),NA())</f>
        <v>1.6261459931170563E-2</v>
      </c>
      <c r="Q785" s="186">
        <f>IFERROR(_xll.qlIndexFixing(ONIndex1Y,I785,TRUE,_xll.ohTrigger(RecalcTrigger,Trigger1Y)),NA())</f>
        <v>1.7490903897643406E-2</v>
      </c>
    </row>
    <row r="786" spans="2:17" x14ac:dyDescent="0.2">
      <c r="B786" s="39" t="s">
        <v>42</v>
      </c>
      <c r="D786" s="42">
        <f>_xll.qlCalendarAdvance(Calendar,$D785,B786,"f",FALSE)</f>
        <v>44866</v>
      </c>
      <c r="E786" s="180">
        <f>_xll.qlInterestRateIndexValueDate(IndexON,D786)</f>
        <v>44866</v>
      </c>
      <c r="F786" s="196">
        <f>IFERROR(_xll.qlIndexFixing(IndexON,D786,TRUE,_xll.ohTrigger(RecalcTrigger,TriggerON)),NA())</f>
        <v>1.4001874787377133E-2</v>
      </c>
      <c r="H786" s="42">
        <f>_xll.qlCalendarAdvance(Calendar,$H785,B786,"f",FALSE)</f>
        <v>44866</v>
      </c>
      <c r="I786" s="180">
        <f>_xll.qlInterestRateIndexValueDate(Index1M,$H786)</f>
        <v>44868</v>
      </c>
      <c r="J786" s="185">
        <f>IFERROR(_xll.qlIndexFixing(Index1M,$H786,TRUE,_xll.ohTrigger(RecalcTrigger,Trigger1M)),NA())</f>
        <v>1.4414611007141087E-2</v>
      </c>
      <c r="K786" s="44">
        <f>IFERROR(_xll.qlIndexFixing(Index3M,H786,TRUE,_xll.ohTrigger(RecalcTrigger,Trigger3M)),NA())</f>
        <v>1.5723786550829347E-2</v>
      </c>
      <c r="L786" s="44">
        <f>IFERROR(_xll.qlIndexFixing(Index6M,$H786,TRUE,_xll.ohTrigger(RecalcTrigger,Trigger6M)),NA())</f>
        <v>1.6941426984607467E-2</v>
      </c>
      <c r="M786" s="186">
        <f>IFERROR(_xll.qlIndexFixing(Index1Y,$H786,TRUE,_xll.ohTrigger(RecalcTrigger,Trigger1Y)),NA())</f>
        <v>1.8718555624079432E-2</v>
      </c>
      <c r="N786" s="185">
        <f>IFERROR(_xll.qlIndexFixing(ONIndex1M,I786,TRUE,_xll.ohTrigger(RecalcTrigger,Trigger1M)),NA())</f>
        <v>1.4323805497227227E-2</v>
      </c>
      <c r="O786" s="44">
        <f>IFERROR(_xll.qlIndexFixing(ONIndex3M,I786,TRUE,_xll.ohTrigger(RecalcTrigger,Trigger3M)),NA())</f>
        <v>1.5407721274680597E-2</v>
      </c>
      <c r="P786" s="44">
        <f>IFERROR(_xll.qlIndexFixing(ONIndex6M,I786,TRUE,_xll.ohTrigger(RecalcTrigger,Trigger6M)),NA())</f>
        <v>1.6310879185779115E-2</v>
      </c>
      <c r="Q786" s="186">
        <f>IFERROR(_xll.qlIndexFixing(ONIndex1Y,I786,TRUE,_xll.ohTrigger(RecalcTrigger,Trigger1Y)),NA())</f>
        <v>1.7538347710601698E-2</v>
      </c>
    </row>
    <row r="787" spans="2:17" x14ac:dyDescent="0.2">
      <c r="B787" s="39" t="s">
        <v>42</v>
      </c>
      <c r="D787" s="42">
        <f>_xll.qlCalendarAdvance(Calendar,$D786,B787,"f",FALSE)</f>
        <v>44873</v>
      </c>
      <c r="E787" s="180">
        <f>_xll.qlInterestRateIndexValueDate(IndexON,D787)</f>
        <v>44873</v>
      </c>
      <c r="F787" s="196">
        <f>IFERROR(_xll.qlIndexFixing(IndexON,D787,TRUE,_xll.ohTrigger(RecalcTrigger,TriggerON)),NA())</f>
        <v>1.405190132484968E-2</v>
      </c>
      <c r="H787" s="42">
        <f>_xll.qlCalendarAdvance(Calendar,$H786,B787,"f",FALSE)</f>
        <v>44873</v>
      </c>
      <c r="I787" s="180">
        <f>_xll.qlInterestRateIndexValueDate(Index1M,$H787)</f>
        <v>44875</v>
      </c>
      <c r="J787" s="185">
        <f>IFERROR(_xll.qlIndexFixing(Index1M,$H787,TRUE,_xll.ohTrigger(RecalcTrigger,Trigger1M)),NA())</f>
        <v>1.4464314759390084E-2</v>
      </c>
      <c r="K787" s="44">
        <f>IFERROR(_xll.qlIndexFixing(Index3M,H787,TRUE,_xll.ohTrigger(RecalcTrigger,Trigger3M)),NA())</f>
        <v>1.5771395149097384E-2</v>
      </c>
      <c r="L787" s="44">
        <f>IFERROR(_xll.qlIndexFixing(Index6M,$H787,TRUE,_xll.ohTrigger(RecalcTrigger,Trigger6M)),NA())</f>
        <v>1.6985396333447797E-2</v>
      </c>
      <c r="M787" s="186">
        <f>IFERROR(_xll.qlIndexFixing(Index1Y,$H787,TRUE,_xll.ohTrigger(RecalcTrigger,Trigger1Y)),NA())</f>
        <v>1.8754535667260982E-2</v>
      </c>
      <c r="N787" s="185">
        <f>IFERROR(_xll.qlIndexFixing(ONIndex1M,I787,TRUE,_xll.ohTrigger(RecalcTrigger,Trigger1M)),NA())</f>
        <v>1.4373839708721192E-2</v>
      </c>
      <c r="O787" s="44">
        <f>IFERROR(_xll.qlIndexFixing(ONIndex3M,I787,TRUE,_xll.ohTrigger(RecalcTrigger,Trigger3M)),NA())</f>
        <v>1.5456787191130417E-2</v>
      </c>
      <c r="P787" s="44">
        <f>IFERROR(_xll.qlIndexFixing(ONIndex6M,I787,TRUE,_xll.ohTrigger(RecalcTrigger,Trigger6M)),NA())</f>
        <v>1.6359860399903781E-2</v>
      </c>
      <c r="Q787" s="186">
        <f>IFERROR(_xll.qlIndexFixing(ONIndex1Y,I787,TRUE,_xll.ohTrigger(RecalcTrigger,Trigger1Y)),NA())</f>
        <v>1.7585391859817889E-2</v>
      </c>
    </row>
    <row r="788" spans="2:17" x14ac:dyDescent="0.2">
      <c r="B788" s="39" t="s">
        <v>42</v>
      </c>
      <c r="D788" s="42">
        <f>_xll.qlCalendarAdvance(Calendar,$D787,B788,"f",FALSE)</f>
        <v>44880</v>
      </c>
      <c r="E788" s="180">
        <f>_xll.qlInterestRateIndexValueDate(IndexON,D788)</f>
        <v>44880</v>
      </c>
      <c r="F788" s="196">
        <f>IFERROR(_xll.qlIndexFixing(IndexON,D788,TRUE,_xll.ohTrigger(RecalcTrigger,TriggerON)),NA())</f>
        <v>1.4101626919211796E-2</v>
      </c>
      <c r="H788" s="42">
        <f>_xll.qlCalendarAdvance(Calendar,$H787,B788,"f",FALSE)</f>
        <v>44880</v>
      </c>
      <c r="I788" s="180">
        <f>_xll.qlInterestRateIndexValueDate(Index1M,$H788)</f>
        <v>44882</v>
      </c>
      <c r="J788" s="185">
        <f>IFERROR(_xll.qlIndexFixing(Index1M,$H788,TRUE,_xll.ohTrigger(RecalcTrigger,Trigger1M)),NA())</f>
        <v>1.4513777917484483E-2</v>
      </c>
      <c r="K788" s="44">
        <f>IFERROR(_xll.qlIndexFixing(Index3M,H788,TRUE,_xll.ohTrigger(RecalcTrigger,Trigger3M)),NA())</f>
        <v>1.5818719912072763E-2</v>
      </c>
      <c r="L788" s="44">
        <f>IFERROR(_xll.qlIndexFixing(Index6M,$H788,TRUE,_xll.ohTrigger(RecalcTrigger,Trigger6M)),NA())</f>
        <v>1.7028924868450541E-2</v>
      </c>
      <c r="M788" s="186">
        <f>IFERROR(_xll.qlIndexFixing(Index1Y,$H788,TRUE,_xll.ohTrigger(RecalcTrigger,Trigger1Y)),NA())</f>
        <v>1.87900703127604E-2</v>
      </c>
      <c r="N788" s="185">
        <f>IFERROR(_xll.qlIndexFixing(ONIndex1M,I788,TRUE,_xll.ohTrigger(RecalcTrigger,Trigger1M)),NA())</f>
        <v>1.4423637119316268E-2</v>
      </c>
      <c r="O788" s="44">
        <f>IFERROR(_xll.qlIndexFixing(ONIndex3M,I788,TRUE,_xll.ohTrigger(RecalcTrigger,Trigger3M)),NA())</f>
        <v>1.5505584644648351E-2</v>
      </c>
      <c r="P788" s="44">
        <f>IFERROR(_xll.qlIndexFixing(ONIndex6M,I788,TRUE,_xll.ohTrigger(RecalcTrigger,Trigger6M)),NA())</f>
        <v>1.6408403573384689E-2</v>
      </c>
      <c r="Q788" s="186">
        <f>IFERROR(_xll.qlIndexFixing(ONIndex1Y,I788,TRUE,_xll.ohTrigger(RecalcTrigger,Trigger1Y)),NA())</f>
        <v>1.7632032453844815E-2</v>
      </c>
    </row>
    <row r="789" spans="2:17" x14ac:dyDescent="0.2">
      <c r="B789" s="39" t="s">
        <v>42</v>
      </c>
      <c r="D789" s="42">
        <f>_xll.qlCalendarAdvance(Calendar,$D788,B789,"f",FALSE)</f>
        <v>44887</v>
      </c>
      <c r="E789" s="180">
        <f>_xll.qlInterestRateIndexValueDate(IndexON,D789)</f>
        <v>44887</v>
      </c>
      <c r="F789" s="196">
        <f>IFERROR(_xll.qlIndexFixing(IndexON,D789,TRUE,_xll.ohTrigger(RecalcTrigger,TriggerON)),NA())</f>
        <v>1.4151048712509606E-2</v>
      </c>
      <c r="H789" s="42">
        <f>_xll.qlCalendarAdvance(Calendar,$H788,B789,"f",FALSE)</f>
        <v>44887</v>
      </c>
      <c r="I789" s="180">
        <f>_xll.qlInterestRateIndexValueDate(Index1M,$H789)</f>
        <v>44889</v>
      </c>
      <c r="J789" s="185">
        <f>IFERROR(_xll.qlIndexFixing(Index1M,$H789,TRUE,_xll.ohTrigger(RecalcTrigger,Trigger1M)),NA())</f>
        <v>1.456678560964794E-2</v>
      </c>
      <c r="K789" s="44">
        <f>IFERROR(_xll.qlIndexFixing(Index3M,H789,TRUE,_xll.ohTrigger(RecalcTrigger,Trigger3M)),NA())</f>
        <v>1.5865758321435143E-2</v>
      </c>
      <c r="L789" s="44">
        <f>IFERROR(_xll.qlIndexFixing(Index6M,$H789,TRUE,_xll.ohTrigger(RecalcTrigger,Trigger6M)),NA())</f>
        <v>1.7072012560878026E-2</v>
      </c>
      <c r="M789" s="186">
        <f>IFERROR(_xll.qlIndexFixing(Index1Y,$H789,TRUE,_xll.ohTrigger(RecalcTrigger,Trigger1Y)),NA())</f>
        <v>1.8825165844588584E-2</v>
      </c>
      <c r="N789" s="185">
        <f>IFERROR(_xll.qlIndexFixing(ONIndex1M,I789,TRUE,_xll.ohTrigger(RecalcTrigger,Trigger1M)),NA())</f>
        <v>1.4473195473616585E-2</v>
      </c>
      <c r="O789" s="44">
        <f>IFERROR(_xll.qlIndexFixing(ONIndex3M,I789,TRUE,_xll.ohTrigger(RecalcTrigger,Trigger3M)),NA())</f>
        <v>1.5554111137312532E-2</v>
      </c>
      <c r="P789" s="44">
        <f>IFERROR(_xll.qlIndexFixing(ONIndex6M,I789,TRUE,_xll.ohTrigger(RecalcTrigger,Trigger6M)),NA())</f>
        <v>1.6456508706061967E-2</v>
      </c>
      <c r="Q789" s="186">
        <f>IFERROR(_xll.qlIndexFixing(ONIndex1Y,I789,TRUE,_xll.ohTrigger(RecalcTrigger,Trigger1Y)),NA())</f>
        <v>1.7678265601555054E-2</v>
      </c>
    </row>
    <row r="790" spans="2:17" x14ac:dyDescent="0.2">
      <c r="B790" s="39" t="s">
        <v>42</v>
      </c>
      <c r="D790" s="42">
        <f>_xll.qlCalendarAdvance(Calendar,$D789,B790,"f",FALSE)</f>
        <v>44894</v>
      </c>
      <c r="E790" s="180">
        <f>_xll.qlInterestRateIndexValueDate(IndexON,D790)</f>
        <v>44894</v>
      </c>
      <c r="F790" s="196">
        <f>IFERROR(_xll.qlIndexFixing(IndexON,D790,TRUE,_xll.ohTrigger(RecalcTrigger,TriggerON)),NA())</f>
        <v>1.420016384654943E-2</v>
      </c>
      <c r="H790" s="42">
        <f>_xll.qlCalendarAdvance(Calendar,$H789,B790,"f",FALSE)</f>
        <v>44894</v>
      </c>
      <c r="I790" s="180">
        <f>_xll.qlInterestRateIndexValueDate(Index1M,$H790)</f>
        <v>44896</v>
      </c>
      <c r="J790" s="185">
        <f>IFERROR(_xll.qlIndexFixing(Index1M,$H790,TRUE,_xll.ohTrigger(RecalcTrigger,Trigger1M)),NA())</f>
        <v>1.4611973406546963E-2</v>
      </c>
      <c r="K790" s="44">
        <f>IFERROR(_xll.qlIndexFixing(Index3M,H790,TRUE,_xll.ohTrigger(RecalcTrigger,Trigger3M)),NA())</f>
        <v>1.5905235583648647E-2</v>
      </c>
      <c r="L790" s="44">
        <f>IFERROR(_xll.qlIndexFixing(Index6M,$H790,TRUE,_xll.ohTrigger(RecalcTrigger,Trigger6M)),NA())</f>
        <v>1.7117958145043133E-2</v>
      </c>
      <c r="M790" s="186">
        <f>IFERROR(_xll.qlIndexFixing(Index1Y,$H790,TRUE,_xll.ohTrigger(RecalcTrigger,Trigger1Y)),NA())</f>
        <v>1.8859828640600929E-2</v>
      </c>
      <c r="N790" s="185">
        <f>IFERROR(_xll.qlIndexFixing(ONIndex1M,I790,TRUE,_xll.ohTrigger(RecalcTrigger,Trigger1M)),NA())</f>
        <v>1.452251251646608E-2</v>
      </c>
      <c r="O790" s="44">
        <f>IFERROR(_xll.qlIndexFixing(ONIndex3M,I790,TRUE,_xll.ohTrigger(RecalcTrigger,Trigger3M)),NA())</f>
        <v>1.5602364170721472E-2</v>
      </c>
      <c r="P790" s="44">
        <f>IFERROR(_xll.qlIndexFixing(ONIndex6M,I790,TRUE,_xll.ohTrigger(RecalcTrigger,Trigger6M)),NA())</f>
        <v>1.6504175797775744E-2</v>
      </c>
      <c r="Q790" s="186">
        <f>IFERROR(_xll.qlIndexFixing(ONIndex1Y,I790,TRUE,_xll.ohTrigger(RecalcTrigger,Trigger1Y)),NA())</f>
        <v>1.7724087411501444E-2</v>
      </c>
    </row>
    <row r="791" spans="2:17" x14ac:dyDescent="0.2">
      <c r="B791" s="39" t="s">
        <v>42</v>
      </c>
      <c r="D791" s="42">
        <f>_xll.qlCalendarAdvance(Calendar,$D790,B791,"f",FALSE)</f>
        <v>44901</v>
      </c>
      <c r="E791" s="180">
        <f>_xll.qlInterestRateIndexValueDate(IndexON,D791)</f>
        <v>44901</v>
      </c>
      <c r="F791" s="196">
        <f>IFERROR(_xll.qlIndexFixing(IndexON,D791,TRUE,_xll.ohTrigger(RecalcTrigger,TriggerON)),NA())</f>
        <v>1.4248969463457328E-2</v>
      </c>
      <c r="H791" s="42">
        <f>_xll.qlCalendarAdvance(Calendar,$H790,B791,"f",FALSE)</f>
        <v>44901</v>
      </c>
      <c r="I791" s="180">
        <f>_xll.qlInterestRateIndexValueDate(Index1M,$H791)</f>
        <v>44903</v>
      </c>
      <c r="J791" s="185">
        <f>IFERROR(_xll.qlIndexFixing(Index1M,$H791,TRUE,_xll.ohTrigger(RecalcTrigger,Trigger1M)),NA())</f>
        <v>1.4660701215130079E-2</v>
      </c>
      <c r="K791" s="44">
        <f>IFERROR(_xll.qlIndexFixing(Index3M,H791,TRUE,_xll.ohTrigger(RecalcTrigger,Trigger3M)),NA())</f>
        <v>1.5951732182812428E-2</v>
      </c>
      <c r="L791" s="44">
        <f>IFERROR(_xll.qlIndexFixing(Index6M,$H791,TRUE,_xll.ohTrigger(RecalcTrigger,Trigger6M)),NA())</f>
        <v>1.7160134569790545E-2</v>
      </c>
      <c r="M791" s="186">
        <f>IFERROR(_xll.qlIndexFixing(Index1Y,$H791,TRUE,_xll.ohTrigger(RecalcTrigger,Trigger1Y)),NA())</f>
        <v>1.8894065172485063E-2</v>
      </c>
      <c r="N791" s="185">
        <f>IFERROR(_xll.qlIndexFixing(ONIndex1M,I791,TRUE,_xll.ohTrigger(RecalcTrigger,Trigger1M)),NA())</f>
        <v>1.4571585992628755E-2</v>
      </c>
      <c r="O791" s="44">
        <f>IFERROR(_xll.qlIndexFixing(ONIndex3M,I791,TRUE,_xll.ohTrigger(RecalcTrigger,Trigger3M)),NA())</f>
        <v>1.5650341246873367E-2</v>
      </c>
      <c r="P791" s="44">
        <f>IFERROR(_xll.qlIndexFixing(ONIndex6M,I791,TRUE,_xll.ohTrigger(RecalcTrigger,Trigger6M)),NA())</f>
        <v>1.6551404848446083E-2</v>
      </c>
      <c r="Q791" s="186">
        <f>IFERROR(_xll.qlIndexFixing(ONIndex1Y,I791,TRUE,_xll.ohTrigger(RecalcTrigger,Trigger1Y)),NA())</f>
        <v>1.776949399239669E-2</v>
      </c>
    </row>
    <row r="792" spans="2:17" x14ac:dyDescent="0.2">
      <c r="B792" s="39" t="s">
        <v>42</v>
      </c>
      <c r="D792" s="42">
        <f>_xll.qlCalendarAdvance(Calendar,$D791,B792,"f",FALSE)</f>
        <v>44908</v>
      </c>
      <c r="E792" s="180">
        <f>_xll.qlInterestRateIndexValueDate(IndexON,D792)</f>
        <v>44908</v>
      </c>
      <c r="F792" s="196">
        <f>IFERROR(_xll.qlIndexFixing(IndexON,D792,TRUE,_xll.ohTrigger(RecalcTrigger,TriggerON)),NA())</f>
        <v>1.4297462705199493E-2</v>
      </c>
      <c r="H792" s="42">
        <f>_xll.qlCalendarAdvance(Calendar,$H791,B792,"f",FALSE)</f>
        <v>44908</v>
      </c>
      <c r="I792" s="180">
        <f>_xll.qlInterestRateIndexValueDate(Index1M,$H792)</f>
        <v>44910</v>
      </c>
      <c r="J792" s="185">
        <f>IFERROR(_xll.qlIndexFixing(Index1M,$H792,TRUE,_xll.ohTrigger(RecalcTrigger,Trigger1M)),NA())</f>
        <v>1.4709179384783666E-2</v>
      </c>
      <c r="K792" s="44">
        <f>IFERROR(_xll.qlIndexFixing(Index3M,H792,TRUE,_xll.ohTrigger(RecalcTrigger,Trigger3M)),NA())</f>
        <v>1.5997935246939932E-2</v>
      </c>
      <c r="L792" s="44">
        <f>IFERROR(_xll.qlIndexFixing(Index6M,$H792,TRUE,_xll.ohTrigger(RecalcTrigger,Trigger6M)),NA())</f>
        <v>1.7201870049461901E-2</v>
      </c>
      <c r="M792" s="186">
        <f>IFERROR(_xll.qlIndexFixing(Index1Y,$H792,TRUE,_xll.ohTrigger(RecalcTrigger,Trigger1Y)),NA())</f>
        <v>1.892788200575032E-2</v>
      </c>
      <c r="N792" s="185">
        <f>IFERROR(_xll.qlIndexFixing(ONIndex1M,I792,TRUE,_xll.ohTrigger(RecalcTrigger,Trigger1M)),NA())</f>
        <v>1.4620413646708741E-2</v>
      </c>
      <c r="O792" s="44">
        <f>IFERROR(_xll.qlIndexFixing(ONIndex3M,I792,TRUE,_xll.ohTrigger(RecalcTrigger,Trigger3M)),NA())</f>
        <v>1.5698039867686475E-2</v>
      </c>
      <c r="P792" s="44">
        <f>IFERROR(_xll.qlIndexFixing(ONIndex6M,I792,TRUE,_xll.ohTrigger(RecalcTrigger,Trigger6M)),NA())</f>
        <v>1.659819585775324E-2</v>
      </c>
      <c r="Q792" s="186">
        <f>IFERROR(_xll.qlIndexFixing(ONIndex1Y,I792,TRUE,_xll.ohTrigger(RecalcTrigger,Trigger1Y)),NA())</f>
        <v>1.7814481452873565E-2</v>
      </c>
    </row>
    <row r="793" spans="2:17" x14ac:dyDescent="0.2">
      <c r="B793" s="39" t="s">
        <v>42</v>
      </c>
      <c r="D793" s="42">
        <f>_xll.qlCalendarAdvance(Calendar,$D792,B793,"f",FALSE)</f>
        <v>44915</v>
      </c>
      <c r="E793" s="180">
        <f>_xll.qlInterestRateIndexValueDate(IndexON,D793)</f>
        <v>44915</v>
      </c>
      <c r="F793" s="196">
        <f>IFERROR(_xll.qlIndexFixing(IndexON,D793,TRUE,_xll.ohTrigger(RecalcTrigger,TriggerON)),NA())</f>
        <v>1.4345640713662178E-2</v>
      </c>
      <c r="H793" s="42">
        <f>_xll.qlCalendarAdvance(Calendar,$H792,B793,"f",FALSE)</f>
        <v>44915</v>
      </c>
      <c r="I793" s="180">
        <f>_xll.qlInterestRateIndexValueDate(Index1M,$H793)</f>
        <v>44917</v>
      </c>
      <c r="J793" s="185">
        <f>IFERROR(_xll.qlIndexFixing(Index1M,$H793,TRUE,_xll.ohTrigger(RecalcTrigger,Trigger1M)),NA())</f>
        <v>1.4757405654256539E-2</v>
      </c>
      <c r="K793" s="44">
        <f>IFERROR(_xll.qlIndexFixing(Index3M,H793,TRUE,_xll.ohTrigger(RecalcTrigger,Trigger3M)),NA())</f>
        <v>1.6043842257948526E-2</v>
      </c>
      <c r="L793" s="44">
        <f>IFERROR(_xll.qlIndexFixing(Index6M,$H793,TRUE,_xll.ohTrigger(RecalcTrigger,Trigger6M)),NA())</f>
        <v>1.7243164556348375E-2</v>
      </c>
      <c r="M793" s="186">
        <f>IFERROR(_xll.qlIndexFixing(Index1Y,$H793,TRUE,_xll.ohTrigger(RecalcTrigger,Trigger1Y)),NA())</f>
        <v>1.8961285799713751E-2</v>
      </c>
      <c r="N793" s="185">
        <f>IFERROR(_xll.qlIndexFixing(ONIndex1M,I793,TRUE,_xll.ohTrigger(RecalcTrigger,Trigger1M)),NA())</f>
        <v>1.4675912780397482E-2</v>
      </c>
      <c r="O793" s="44">
        <f>IFERROR(_xll.qlIndexFixing(ONIndex3M,I793,TRUE,_xll.ohTrigger(RecalcTrigger,Trigger3M)),NA())</f>
        <v>1.5752208406700774E-2</v>
      </c>
      <c r="P793" s="44">
        <f>IFERROR(_xll.qlIndexFixing(ONIndex6M,I793,TRUE,_xll.ohTrigger(RecalcTrigger,Trigger6M)),NA())</f>
        <v>1.6651134919527522E-2</v>
      </c>
      <c r="Q793" s="186">
        <f>IFERROR(_xll.qlIndexFixing(ONIndex1Y,I793,TRUE,_xll.ohTrigger(RecalcTrigger,Trigger1Y)),NA())</f>
        <v>1.7865377493055945E-2</v>
      </c>
    </row>
    <row r="794" spans="2:17" x14ac:dyDescent="0.2">
      <c r="B794" s="39" t="s">
        <v>42</v>
      </c>
      <c r="D794" s="42">
        <f>_xll.qlCalendarAdvance(Calendar,$D793,B794,"f",FALSE)</f>
        <v>44922</v>
      </c>
      <c r="E794" s="180">
        <f>_xll.qlInterestRateIndexValueDate(IndexON,D794)</f>
        <v>44922</v>
      </c>
      <c r="F794" s="196">
        <f>IFERROR(_xll.qlIndexFixing(IndexON,D794,TRUE,_xll.ohTrigger(RecalcTrigger,TriggerON)),NA())</f>
        <v>1.4393500630811573E-2</v>
      </c>
      <c r="H794" s="42">
        <f>_xll.qlCalendarAdvance(Calendar,$H793,B794,"f",FALSE)</f>
        <v>44922</v>
      </c>
      <c r="I794" s="180">
        <f>_xll.qlInterestRateIndexValueDate(Index1M,$H794)</f>
        <v>44924</v>
      </c>
      <c r="J794" s="185">
        <f>IFERROR(_xll.qlIndexFixing(Index1M,$H794,TRUE,_xll.ohTrigger(RecalcTrigger,Trigger1M)),NA())</f>
        <v>1.4805377762280025E-2</v>
      </c>
      <c r="K794" s="44">
        <f>IFERROR(_xll.qlIndexFixing(Index3M,H794,TRUE,_xll.ohTrigger(RecalcTrigger,Trigger3M)),NA())</f>
        <v>1.6089450697705843E-2</v>
      </c>
      <c r="L794" s="44">
        <f>IFERROR(_xll.qlIndexFixing(Index6M,$H794,TRUE,_xll.ohTrigger(RecalcTrigger,Trigger6M)),NA())</f>
        <v>1.7284018063035415E-2</v>
      </c>
      <c r="M794" s="186">
        <f>IFERROR(_xll.qlIndexFixing(Index1Y,$H794,TRUE,_xll.ohTrigger(RecalcTrigger,Trigger1Y)),NA())</f>
        <v>1.8994283307489587E-2</v>
      </c>
      <c r="N794" s="185">
        <f>IFERROR(_xll.qlIndexFixing(ONIndex1M,I794,TRUE,_xll.ohTrigger(RecalcTrigger,Trigger1M)),NA())</f>
        <v>1.471732246791646E-2</v>
      </c>
      <c r="O794" s="44">
        <f>IFERROR(_xll.qlIndexFixing(ONIndex3M,I794,TRUE,_xll.ohTrigger(RecalcTrigger,Trigger3M)),NA())</f>
        <v>1.5792591750409812E-2</v>
      </c>
      <c r="P794" s="44">
        <f>IFERROR(_xll.qlIndexFixing(ONIndex6M,I794,TRUE,_xll.ohTrigger(RecalcTrigger,Trigger6M)),NA())</f>
        <v>1.6690463751638518E-2</v>
      </c>
      <c r="Q794" s="186">
        <f>IFERROR(_xll.qlIndexFixing(ONIndex1Y,I794,TRUE,_xll.ohTrigger(RecalcTrigger,Trigger1Y)),NA())</f>
        <v>1.7903183447343096E-2</v>
      </c>
    </row>
    <row r="795" spans="2:17" x14ac:dyDescent="0.2">
      <c r="B795" s="39" t="s">
        <v>42</v>
      </c>
      <c r="D795" s="42">
        <f>_xll.qlCalendarAdvance(Calendar,$D794,B795,"f",FALSE)</f>
        <v>44929</v>
      </c>
      <c r="E795" s="180">
        <f>_xll.qlInterestRateIndexValueDate(IndexON,D795)</f>
        <v>44929</v>
      </c>
      <c r="F795" s="196">
        <f>IFERROR(_xll.qlIndexFixing(IndexON,D795,TRUE,_xll.ohTrigger(RecalcTrigger,TriggerON)),NA())</f>
        <v>1.4441039598693806E-2</v>
      </c>
      <c r="H795" s="42">
        <f>_xll.qlCalendarAdvance(Calendar,$H794,B795,"f",FALSE)</f>
        <v>44929</v>
      </c>
      <c r="I795" s="180">
        <f>_xll.qlInterestRateIndexValueDate(Index1M,$H795)</f>
        <v>44931</v>
      </c>
      <c r="J795" s="185">
        <f>IFERROR(_xll.qlIndexFixing(Index1M,$H795,TRUE,_xll.ohTrigger(RecalcTrigger,Trigger1M)),NA())</f>
        <v>1.4853093447557975E-2</v>
      </c>
      <c r="K795" s="44">
        <f>IFERROR(_xll.qlIndexFixing(Index3M,H795,TRUE,_xll.ohTrigger(RecalcTrigger,Trigger3M)),NA())</f>
        <v>1.6134758048033326E-2</v>
      </c>
      <c r="L795" s="44">
        <f>IFERROR(_xll.qlIndexFixing(Index6M,$H795,TRUE,_xll.ohTrigger(RecalcTrigger,Trigger6M)),NA())</f>
        <v>1.7321279448634607E-2</v>
      </c>
      <c r="M795" s="186">
        <f>IFERROR(_xll.qlIndexFixing(Index1Y,$H795,TRUE,_xll.ohTrigger(RecalcTrigger,Trigger1Y)),NA())</f>
        <v>1.9026881375976541E-2</v>
      </c>
      <c r="N795" s="185">
        <f>IFERROR(_xll.qlIndexFixing(ONIndex1M,I795,TRUE,_xll.ohTrigger(RecalcTrigger,Trigger1M)),NA())</f>
        <v>1.4765399124412326E-2</v>
      </c>
      <c r="O795" s="44">
        <f>IFERROR(_xll.qlIndexFixing(ONIndex3M,I795,TRUE,_xll.ohTrigger(RecalcTrigger,Trigger3M)),NA())</f>
        <v>1.5839440016156558E-2</v>
      </c>
      <c r="P795" s="44">
        <f>IFERROR(_xll.qlIndexFixing(ONIndex6M,I795,TRUE,_xll.ohTrigger(RecalcTrigger,Trigger6M)),NA())</f>
        <v>1.6735940635976831E-2</v>
      </c>
      <c r="Q795" s="186">
        <f>IFERROR(_xll.qlIndexFixing(ONIndex1Y,I795,TRUE,_xll.ohTrigger(RecalcTrigger,Trigger1Y)),NA())</f>
        <v>1.7946890198681231E-2</v>
      </c>
    </row>
    <row r="796" spans="2:17" x14ac:dyDescent="0.2">
      <c r="B796" s="39" t="s">
        <v>42</v>
      </c>
      <c r="D796" s="42">
        <f>_xll.qlCalendarAdvance(Calendar,$D795,B796,"f",FALSE)</f>
        <v>44936</v>
      </c>
      <c r="E796" s="180">
        <f>_xll.qlInterestRateIndexValueDate(IndexON,D796)</f>
        <v>44936</v>
      </c>
      <c r="F796" s="196">
        <f>IFERROR(_xll.qlIndexFixing(IndexON,D796,TRUE,_xll.ohTrigger(RecalcTrigger,TriggerON)),NA())</f>
        <v>1.4488254759355002E-2</v>
      </c>
      <c r="H796" s="42">
        <f>_xll.qlCalendarAdvance(Calendar,$H795,B796,"f",FALSE)</f>
        <v>44936</v>
      </c>
      <c r="I796" s="180">
        <f>_xll.qlInterestRateIndexValueDate(Index1M,$H796)</f>
        <v>44938</v>
      </c>
      <c r="J796" s="185">
        <f>IFERROR(_xll.qlIndexFixing(Index1M,$H796,TRUE,_xll.ohTrigger(RecalcTrigger,Trigger1M)),NA())</f>
        <v>1.490055044877675E-2</v>
      </c>
      <c r="K796" s="44">
        <f>IFERROR(_xll.qlIndexFixing(Index3M,H796,TRUE,_xll.ohTrigger(RecalcTrigger,Trigger3M)),NA())</f>
        <v>1.6179761790702685E-2</v>
      </c>
      <c r="L796" s="44">
        <f>IFERROR(_xll.qlIndexFixing(Index6M,$H796,TRUE,_xll.ohTrigger(RecalcTrigger,Trigger6M)),NA())</f>
        <v>1.7361280462776747E-2</v>
      </c>
      <c r="M796" s="186">
        <f>IFERROR(_xll.qlIndexFixing(Index1Y,$H796,TRUE,_xll.ohTrigger(RecalcTrigger,Trigger1Y)),NA())</f>
        <v>1.9059086945844902E-2</v>
      </c>
      <c r="N796" s="185">
        <f>IFERROR(_xll.qlIndexFixing(ONIndex1M,I796,TRUE,_xll.ohTrigger(RecalcTrigger,Trigger1M)),NA())</f>
        <v>1.4813220937961447E-2</v>
      </c>
      <c r="O796" s="44">
        <f>IFERROR(_xll.qlIndexFixing(ONIndex3M,I796,TRUE,_xll.ohTrigger(RecalcTrigger,Trigger3M)),NA())</f>
        <v>1.5885999833837872E-2</v>
      </c>
      <c r="P796" s="44">
        <f>IFERROR(_xll.qlIndexFixing(ONIndex6M,I796,TRUE,_xll.ohTrigger(RecalcTrigger,Trigger6M)),NA())</f>
        <v>1.6780979478312474E-2</v>
      </c>
      <c r="Q796" s="186">
        <f>IFERROR(_xll.qlIndexFixing(ONIndex1Y,I796,TRUE,_xll.ohTrigger(RecalcTrigger,Trigger1Y)),NA())</f>
        <v>1.7990162264291953E-2</v>
      </c>
    </row>
    <row r="797" spans="2:17" x14ac:dyDescent="0.2">
      <c r="B797" s="39" t="s">
        <v>42</v>
      </c>
      <c r="D797" s="42">
        <f>_xll.qlCalendarAdvance(Calendar,$D796,B797,"f",FALSE)</f>
        <v>44943</v>
      </c>
      <c r="E797" s="180">
        <f>_xll.qlInterestRateIndexValueDate(IndexON,D797)</f>
        <v>44943</v>
      </c>
      <c r="F797" s="196">
        <f>IFERROR(_xll.qlIndexFixing(IndexON,D797,TRUE,_xll.ohTrigger(RecalcTrigger,TriggerON)),NA())</f>
        <v>1.4535143254681415E-2</v>
      </c>
      <c r="H797" s="42">
        <f>_xll.qlCalendarAdvance(Calendar,$H796,B797,"f",FALSE)</f>
        <v>44943</v>
      </c>
      <c r="I797" s="180">
        <f>_xll.qlInterestRateIndexValueDate(Index1M,$H797)</f>
        <v>44945</v>
      </c>
      <c r="J797" s="185">
        <f>IFERROR(_xll.qlIndexFixing(Index1M,$H797,TRUE,_xll.ohTrigger(RecalcTrigger,Trigger1M)),NA())</f>
        <v>1.4947746504600234E-2</v>
      </c>
      <c r="K797" s="44">
        <f>IFERROR(_xll.qlIndexFixing(Index3M,H797,TRUE,_xll.ohTrigger(RecalcTrigger,Trigger3M)),NA())</f>
        <v>1.6224459407447434E-2</v>
      </c>
      <c r="L797" s="44">
        <f>IFERROR(_xll.qlIndexFixing(Index6M,$H797,TRUE,_xll.ohTrigger(RecalcTrigger,Trigger6M)),NA())</f>
        <v>1.7400840414901919E-2</v>
      </c>
      <c r="M797" s="186">
        <f>IFERROR(_xll.qlIndexFixing(Index1Y,$H797,TRUE,_xll.ohTrigger(RecalcTrigger,Trigger1Y)),NA())</f>
        <v>1.9090907051525354E-2</v>
      </c>
      <c r="N797" s="185">
        <f>IFERROR(_xll.qlIndexFixing(ONIndex1M,I797,TRUE,_xll.ohTrigger(RecalcTrigger,Trigger1M)),NA())</f>
        <v>1.4860785653167952E-2</v>
      </c>
      <c r="O797" s="44">
        <f>IFERROR(_xll.qlIndexFixing(ONIndex3M,I797,TRUE,_xll.ohTrigger(RecalcTrigger,Trigger3M)),NA())</f>
        <v>1.5932268705451946E-2</v>
      </c>
      <c r="P797" s="44">
        <f>IFERROR(_xll.qlIndexFixing(ONIndex6M,I797,TRUE,_xll.ohTrigger(RecalcTrigger,Trigger6M)),NA())</f>
        <v>1.6825580278485575E-2</v>
      </c>
      <c r="Q797" s="186">
        <f>IFERROR(_xll.qlIndexFixing(ONIndex1Y,I797,TRUE,_xll.ohTrigger(RecalcTrigger,Trigger1Y)),NA())</f>
        <v>1.803299575288797E-2</v>
      </c>
    </row>
    <row r="798" spans="2:17" x14ac:dyDescent="0.2">
      <c r="B798" s="39" t="s">
        <v>42</v>
      </c>
      <c r="D798" s="42">
        <f>_xll.qlCalendarAdvance(Calendar,$D797,B798,"f",FALSE)</f>
        <v>44950</v>
      </c>
      <c r="E798" s="180">
        <f>_xll.qlInterestRateIndexValueDate(IndexON,D798)</f>
        <v>44950</v>
      </c>
      <c r="F798" s="196">
        <f>IFERROR(_xll.qlIndexFixing(IndexON,D798,TRUE,_xll.ohTrigger(RecalcTrigger,TriggerON)),NA())</f>
        <v>1.4581702226479365E-2</v>
      </c>
      <c r="H798" s="42">
        <f>_xll.qlCalendarAdvance(Calendar,$H797,B798,"f",FALSE)</f>
        <v>44950</v>
      </c>
      <c r="I798" s="180">
        <f>_xll.qlInterestRateIndexValueDate(Index1M,$H798)</f>
        <v>44952</v>
      </c>
      <c r="J798" s="185">
        <f>IFERROR(_xll.qlIndexFixing(Index1M,$H798,TRUE,_xll.ohTrigger(RecalcTrigger,Trigger1M)),NA())</f>
        <v>1.499467935367732E-2</v>
      </c>
      <c r="K798" s="44">
        <f>IFERROR(_xll.qlIndexFixing(Index3M,H798,TRUE,_xll.ohTrigger(RecalcTrigger,Trigger3M)),NA())</f>
        <v>1.6268848379953127E-2</v>
      </c>
      <c r="L798" s="44">
        <f>IFERROR(_xll.qlIndexFixing(Index6M,$H798,TRUE,_xll.ohTrigger(RecalcTrigger,Trigger6M)),NA())</f>
        <v>1.7439959278888702E-2</v>
      </c>
      <c r="M798" s="186">
        <f>IFERROR(_xll.qlIndexFixing(Index1Y,$H798,TRUE,_xll.ohTrigger(RecalcTrigger,Trigger1Y)),NA())</f>
        <v>1.9122348821194957E-2</v>
      </c>
      <c r="N798" s="185">
        <f>IFERROR(_xll.qlIndexFixing(ONIndex1M,I798,TRUE,_xll.ohTrigger(RecalcTrigger,Trigger1M)),NA())</f>
        <v>1.4908091014795843E-2</v>
      </c>
      <c r="O798" s="44">
        <f>IFERROR(_xll.qlIndexFixing(ONIndex3M,I798,TRUE,_xll.ohTrigger(RecalcTrigger,Trigger3M)),NA())</f>
        <v>1.5978244132837105E-2</v>
      </c>
      <c r="P798" s="44">
        <f>IFERROR(_xll.qlIndexFixing(ONIndex6M,I798,TRUE,_xll.ohTrigger(RecalcTrigger,Trigger6M)),NA())</f>
        <v>1.6869743036416196E-2</v>
      </c>
      <c r="Q798" s="186">
        <f>IFERROR(_xll.qlIndexFixing(ONIndex1Y,I798,TRUE,_xll.ohTrigger(RecalcTrigger,Trigger1Y)),NA())</f>
        <v>1.8075386773181989E-2</v>
      </c>
    </row>
    <row r="799" spans="2:17" x14ac:dyDescent="0.2">
      <c r="B799" s="39" t="s">
        <v>42</v>
      </c>
      <c r="D799" s="42">
        <f>_xll.qlCalendarAdvance(Calendar,$D798,B799,"f",FALSE)</f>
        <v>44957</v>
      </c>
      <c r="E799" s="180">
        <f>_xll.qlInterestRateIndexValueDate(IndexON,D799)</f>
        <v>44957</v>
      </c>
      <c r="F799" s="196">
        <f>IFERROR(_xll.qlIndexFixing(IndexON,D799,TRUE,_xll.ohTrigger(RecalcTrigger,TriggerON)),NA())</f>
        <v>1.4627928816954849E-2</v>
      </c>
      <c r="H799" s="42">
        <f>_xll.qlCalendarAdvance(Calendar,$H798,B799,"f",FALSE)</f>
        <v>44957</v>
      </c>
      <c r="I799" s="180">
        <f>_xll.qlInterestRateIndexValueDate(Index1M,$H799)</f>
        <v>44959</v>
      </c>
      <c r="J799" s="185">
        <f>IFERROR(_xll.qlIndexFixing(Index1M,$H799,TRUE,_xll.ohTrigger(RecalcTrigger,Trigger1M)),NA())</f>
        <v>1.50268409050255E-2</v>
      </c>
      <c r="K799" s="44">
        <f>IFERROR(_xll.qlIndexFixing(Index3M,H799,TRUE,_xll.ohTrigger(RecalcTrigger,Trigger3M)),NA())</f>
        <v>1.6309466986515517E-2</v>
      </c>
      <c r="L799" s="44">
        <f>IFERROR(_xll.qlIndexFixing(Index6M,$H799,TRUE,_xll.ohTrigger(RecalcTrigger,Trigger6M)),NA())</f>
        <v>1.7478637028906265E-2</v>
      </c>
      <c r="M799" s="186">
        <f>IFERROR(_xll.qlIndexFixing(Index1Y,$H799,TRUE,_xll.ohTrigger(RecalcTrigger,Trigger1Y)),NA())</f>
        <v>1.9153419476765764E-2</v>
      </c>
      <c r="N799" s="185">
        <f>IFERROR(_xll.qlIndexFixing(ONIndex1M,I799,TRUE,_xll.ohTrigger(RecalcTrigger,Trigger1M)),NA())</f>
        <v>1.4955134767529188E-2</v>
      </c>
      <c r="O799" s="44">
        <f>IFERROR(_xll.qlIndexFixing(ONIndex3M,I799,TRUE,_xll.ohTrigger(RecalcTrigger,Trigger3M)),NA())</f>
        <v>1.602392361783167E-2</v>
      </c>
      <c r="P799" s="44">
        <f>IFERROR(_xll.qlIndexFixing(ONIndex6M,I799,TRUE,_xll.ohTrigger(RecalcTrigger,Trigger6M)),NA())</f>
        <v>1.6913467751784594E-2</v>
      </c>
      <c r="Q799" s="186">
        <f>IFERROR(_xll.qlIndexFixing(ONIndex1Y,I799,TRUE,_xll.ohTrigger(RecalcTrigger,Trigger1Y)),NA())</f>
        <v>1.811733143364691E-2</v>
      </c>
    </row>
    <row r="800" spans="2:17" x14ac:dyDescent="0.2">
      <c r="B800" s="39" t="s">
        <v>42</v>
      </c>
      <c r="D800" s="42">
        <f>_xll.qlCalendarAdvance(Calendar,$D799,B800,"f",FALSE)</f>
        <v>44964</v>
      </c>
      <c r="E800" s="180">
        <f>_xll.qlInterestRateIndexValueDate(IndexON,D800)</f>
        <v>44964</v>
      </c>
      <c r="F800" s="196">
        <f>IFERROR(_xll.qlIndexFixing(IndexON,D800,TRUE,_xll.ohTrigger(RecalcTrigger,TriggerON)),NA())</f>
        <v>1.4673820167994123E-2</v>
      </c>
      <c r="H800" s="42">
        <f>_xll.qlCalendarAdvance(Calendar,$H799,B800,"f",FALSE)</f>
        <v>44964</v>
      </c>
      <c r="I800" s="180">
        <f>_xll.qlInterestRateIndexValueDate(Index1M,$H800)</f>
        <v>44966</v>
      </c>
      <c r="J800" s="185">
        <f>IFERROR(_xll.qlIndexFixing(Index1M,$H800,TRUE,_xll.ohTrigger(RecalcTrigger,Trigger1M)),NA())</f>
        <v>1.507330997562268E-2</v>
      </c>
      <c r="K800" s="44">
        <f>IFERROR(_xll.qlIndexFixing(Index3M,H800,TRUE,_xll.ohTrigger(RecalcTrigger,Trigger3M)),NA())</f>
        <v>1.6353252004692058E-2</v>
      </c>
      <c r="L800" s="44">
        <f>IFERROR(_xll.qlIndexFixing(Index6M,$H800,TRUE,_xll.ohTrigger(RecalcTrigger,Trigger6M)),NA())</f>
        <v>1.7516873639415259E-2</v>
      </c>
      <c r="M800" s="186">
        <f>IFERROR(_xll.qlIndexFixing(Index1Y,$H800,TRUE,_xll.ohTrigger(RecalcTrigger,Trigger1Y)),NA())</f>
        <v>1.9184126333872124E-2</v>
      </c>
      <c r="N800" s="185">
        <f>IFERROR(_xll.qlIndexFixing(ONIndex1M,I800,TRUE,_xll.ohTrigger(RecalcTrigger,Trigger1M)),NA())</f>
        <v>1.5001914656211923E-2</v>
      </c>
      <c r="O800" s="44">
        <f>IFERROR(_xll.qlIndexFixing(ONIndex3M,I800,TRUE,_xll.ohTrigger(RecalcTrigger,Trigger3M)),NA())</f>
        <v>1.6069304662273964E-2</v>
      </c>
      <c r="P800" s="44">
        <f>IFERROR(_xll.qlIndexFixing(ONIndex6M,I800,TRUE,_xll.ohTrigger(RecalcTrigger,Trigger6M)),NA())</f>
        <v>1.6956754424510834E-2</v>
      </c>
      <c r="Q800" s="186">
        <f>IFERROR(_xll.qlIndexFixing(ONIndex1Y,I800,TRUE,_xll.ohTrigger(RecalcTrigger,Trigger1Y)),NA())</f>
        <v>1.8158825843235249E-2</v>
      </c>
    </row>
    <row r="801" spans="2:17" x14ac:dyDescent="0.2">
      <c r="B801" s="39" t="s">
        <v>42</v>
      </c>
      <c r="D801" s="42">
        <f>_xll.qlCalendarAdvance(Calendar,$D800,B801,"f",FALSE)</f>
        <v>44971</v>
      </c>
      <c r="E801" s="180">
        <f>_xll.qlInterestRateIndexValueDate(IndexON,D801)</f>
        <v>44971</v>
      </c>
      <c r="F801" s="196">
        <f>IFERROR(_xll.qlIndexFixing(IndexON,D801,TRUE,_xll.ohTrigger(RecalcTrigger,TriggerON)),NA())</f>
        <v>1.4719373421643311E-2</v>
      </c>
      <c r="H801" s="42">
        <f>_xll.qlCalendarAdvance(Calendar,$H800,B801,"f",FALSE)</f>
        <v>44971</v>
      </c>
      <c r="I801" s="180">
        <f>_xll.qlInterestRateIndexValueDate(Index1M,$H801)</f>
        <v>44973</v>
      </c>
      <c r="J801" s="185">
        <f>IFERROR(_xll.qlIndexFixing(Index1M,$H801,TRUE,_xll.ohTrigger(RecalcTrigger,Trigger1M)),NA())</f>
        <v>1.511950972266783E-2</v>
      </c>
      <c r="K801" s="44">
        <f>IFERROR(_xll.qlIndexFixing(Index3M,H801,TRUE,_xll.ohTrigger(RecalcTrigger,Trigger3M)),NA())</f>
        <v>1.6396721012417528E-2</v>
      </c>
      <c r="L801" s="44">
        <f>IFERROR(_xll.qlIndexFixing(Index6M,$H801,TRUE,_xll.ohTrigger(RecalcTrigger,Trigger6M)),NA())</f>
        <v>1.755466908516649E-2</v>
      </c>
      <c r="M801" s="186">
        <f>IFERROR(_xll.qlIndexFixing(Index1Y,$H801,TRUE,_xll.ohTrigger(RecalcTrigger,Trigger1Y)),NA())</f>
        <v>1.9214476801857529E-2</v>
      </c>
      <c r="N801" s="185">
        <f>IFERROR(_xll.qlIndexFixing(ONIndex1M,I801,TRUE,_xll.ohTrigger(RecalcTrigger,Trigger1M)),NA())</f>
        <v>1.5048428425608051E-2</v>
      </c>
      <c r="O801" s="44">
        <f>IFERROR(_xll.qlIndexFixing(ONIndex3M,I801,TRUE,_xll.ohTrigger(RecalcTrigger,Trigger3M)),NA())</f>
        <v>1.6114384767922374E-2</v>
      </c>
      <c r="P801" s="44">
        <f>IFERROR(_xll.qlIndexFixing(ONIndex6M,I801,TRUE,_xll.ohTrigger(RecalcTrigger,Trigger6M)),NA())</f>
        <v>1.6999603054514978E-2</v>
      </c>
      <c r="Q801" s="186">
        <f>IFERROR(_xll.qlIndexFixing(ONIndex1Y,I801,TRUE,_xll.ohTrigger(RecalcTrigger,Trigger1Y)),NA())</f>
        <v>1.8199866110339968E-2</v>
      </c>
    </row>
    <row r="802" spans="2:17" x14ac:dyDescent="0.2">
      <c r="B802" s="39" t="s">
        <v>42</v>
      </c>
      <c r="D802" s="42">
        <f>_xll.qlCalendarAdvance(Calendar,$D801,B802,"f",FALSE)</f>
        <v>44978</v>
      </c>
      <c r="E802" s="180">
        <f>_xll.qlInterestRateIndexValueDate(IndexON,D802)</f>
        <v>44978</v>
      </c>
      <c r="F802" s="196">
        <f>IFERROR(_xll.qlIndexFixing(IndexON,D802,TRUE,_xll.ohTrigger(RecalcTrigger,TriggerON)),NA())</f>
        <v>1.4764585719628798E-2</v>
      </c>
      <c r="H802" s="42">
        <f>_xll.qlCalendarAdvance(Calendar,$H801,B802,"f",FALSE)</f>
        <v>44978</v>
      </c>
      <c r="I802" s="180">
        <f>_xll.qlInterestRateIndexValueDate(Index1M,$H802)</f>
        <v>44980</v>
      </c>
      <c r="J802" s="185">
        <f>IFERROR(_xll.qlIndexFixing(Index1M,$H802,TRUE,_xll.ohTrigger(RecalcTrigger,Trigger1M)),NA())</f>
        <v>1.516543788553212E-2</v>
      </c>
      <c r="K802" s="44">
        <f>IFERROR(_xll.qlIndexFixing(Index3M,H802,TRUE,_xll.ohTrigger(RecalcTrigger,Trigger3M)),NA())</f>
        <v>1.6439871491460922E-2</v>
      </c>
      <c r="L802" s="44">
        <f>IFERROR(_xll.qlIndexFixing(Index6M,$H802,TRUE,_xll.ohTrigger(RecalcTrigger,Trigger6M)),NA())</f>
        <v>1.7592023341202686E-2</v>
      </c>
      <c r="M802" s="186">
        <f>IFERROR(_xll.qlIndexFixing(Index1Y,$H802,TRUE,_xll.ohTrigger(RecalcTrigger,Trigger1Y)),NA())</f>
        <v>1.9244478383762798E-2</v>
      </c>
      <c r="N802" s="185">
        <f>IFERROR(_xll.qlIndexFixing(ONIndex1M,I802,TRUE,_xll.ohTrigger(RecalcTrigger,Trigger1M)),NA())</f>
        <v>1.5094673820321702E-2</v>
      </c>
      <c r="O802" s="44">
        <f>IFERROR(_xll.qlIndexFixing(ONIndex3M,I802,TRUE,_xll.ohTrigger(RecalcTrigger,Trigger3M)),NA())</f>
        <v>1.615916143685503E-2</v>
      </c>
      <c r="P802" s="44">
        <f>IFERROR(_xll.qlIndexFixing(ONIndex6M,I802,TRUE,_xll.ohTrigger(RecalcTrigger,Trigger6M)),NA())</f>
        <v>1.7042013641557219E-2</v>
      </c>
      <c r="Q802" s="186">
        <f>IFERROR(_xll.qlIndexFixing(ONIndex1Y,I802,TRUE,_xll.ohTrigger(RecalcTrigger,Trigger1Y)),NA())</f>
        <v>1.8240448343833648E-2</v>
      </c>
    </row>
    <row r="803" spans="2:17" x14ac:dyDescent="0.2">
      <c r="B803" s="39" t="s">
        <v>42</v>
      </c>
      <c r="D803" s="42">
        <f>_xll.qlCalendarAdvance(Calendar,$D802,B803,"f",FALSE)</f>
        <v>44985</v>
      </c>
      <c r="E803" s="180">
        <f>_xll.qlInterestRateIndexValueDate(IndexON,D803)</f>
        <v>44985</v>
      </c>
      <c r="F803" s="196">
        <f>IFERROR(_xll.qlIndexFixing(IndexON,D803,TRUE,_xll.ohTrigger(RecalcTrigger,TriggerON)),NA())</f>
        <v>1.4809454204236516E-2</v>
      </c>
      <c r="H803" s="42">
        <f>_xll.qlCalendarAdvance(Calendar,$H802,B803,"f",FALSE)</f>
        <v>44985</v>
      </c>
      <c r="I803" s="180">
        <f>_xll.qlInterestRateIndexValueDate(Index1M,$H803)</f>
        <v>44987</v>
      </c>
      <c r="J803" s="185">
        <f>IFERROR(_xll.qlIndexFixing(Index1M,$H803,TRUE,_xll.ohTrigger(RecalcTrigger,Trigger1M)),NA())</f>
        <v>1.522531634909674E-2</v>
      </c>
      <c r="K803" s="44">
        <f>IFERROR(_xll.qlIndexFixing(Index3M,H803,TRUE,_xll.ohTrigger(RecalcTrigger,Trigger3M)),NA())</f>
        <v>1.6492818538567874E-2</v>
      </c>
      <c r="L803" s="44">
        <f>IFERROR(_xll.qlIndexFixing(Index6M,$H803,TRUE,_xll.ohTrigger(RecalcTrigger,Trigger6M)),NA())</f>
        <v>1.7643478169447637E-2</v>
      </c>
      <c r="M803" s="186">
        <f>IFERROR(_xll.qlIndexFixing(Index1Y,$H803,TRUE,_xll.ohTrigger(RecalcTrigger,Trigger1Y)),NA())</f>
        <v>1.9281324498343588E-2</v>
      </c>
      <c r="N803" s="185">
        <f>IFERROR(_xll.qlIndexFixing(ONIndex1M,I803,TRUE,_xll.ohTrigger(RecalcTrigger,Trigger1M)),NA())</f>
        <v>1.5140648585116878E-2</v>
      </c>
      <c r="O803" s="44">
        <f>IFERROR(_xll.qlIndexFixing(ONIndex3M,I803,TRUE,_xll.ohTrigger(RecalcTrigger,Trigger3M)),NA())</f>
        <v>1.6203632170750382E-2</v>
      </c>
      <c r="P803" s="44">
        <f>IFERROR(_xll.qlIndexFixing(ONIndex6M,I803,TRUE,_xll.ohTrigger(RecalcTrigger,Trigger6M)),NA())</f>
        <v>1.7083986185477684E-2</v>
      </c>
      <c r="Q803" s="186">
        <f>IFERROR(_xll.qlIndexFixing(ONIndex1Y,I803,TRUE,_xll.ohTrigger(RecalcTrigger,Trigger1Y)),NA())</f>
        <v>1.8280568652269125E-2</v>
      </c>
    </row>
    <row r="804" spans="2:17" x14ac:dyDescent="0.2">
      <c r="B804" s="39" t="s">
        <v>42</v>
      </c>
      <c r="D804" s="42">
        <f>_xll.qlCalendarAdvance(Calendar,$D803,B804,"f",FALSE)</f>
        <v>44992</v>
      </c>
      <c r="E804" s="180">
        <f>_xll.qlInterestRateIndexValueDate(IndexON,D804)</f>
        <v>44992</v>
      </c>
      <c r="F804" s="196">
        <f>IFERROR(_xll.qlIndexFixing(IndexON,D804,TRUE,_xll.ohTrigger(RecalcTrigger,TriggerON)),NA())</f>
        <v>1.4853976017192849E-2</v>
      </c>
      <c r="H804" s="42">
        <f>_xll.qlCalendarAdvance(Calendar,$H803,B804,"f",FALSE)</f>
        <v>44992</v>
      </c>
      <c r="I804" s="180">
        <f>_xll.qlInterestRateIndexValueDate(Index1M,$H804)</f>
        <v>44994</v>
      </c>
      <c r="J804" s="185">
        <f>IFERROR(_xll.qlIndexFixing(Index1M,$H804,TRUE,_xll.ohTrigger(RecalcTrigger,Trigger1M)),NA())</f>
        <v>1.5274156398912679E-2</v>
      </c>
      <c r="K804" s="44">
        <f>IFERROR(_xll.qlIndexFixing(Index3M,H804,TRUE,_xll.ohTrigger(RecalcTrigger,Trigger3M)),NA())</f>
        <v>1.6535259410627216E-2</v>
      </c>
      <c r="L804" s="44">
        <f>IFERROR(_xll.qlIndexFixing(Index6M,$H804,TRUE,_xll.ohTrigger(RecalcTrigger,Trigger6M)),NA())</f>
        <v>1.7679801237321126E-2</v>
      </c>
      <c r="M804" s="186">
        <f>IFERROR(_xll.qlIndexFixing(Index1Y,$H804,TRUE,_xll.ohTrigger(RecalcTrigger,Trigger1Y)),NA())</f>
        <v>1.9310608372239149E-2</v>
      </c>
      <c r="N804" s="185">
        <f>IFERROR(_xll.qlIndexFixing(ONIndex1M,I804,TRUE,_xll.ohTrigger(RecalcTrigger,Trigger1M)),NA())</f>
        <v>1.5186350464757581E-2</v>
      </c>
      <c r="O804" s="44">
        <f>IFERROR(_xll.qlIndexFixing(ONIndex3M,I804,TRUE,_xll.ohTrigger(RecalcTrigger,Trigger3M)),NA())</f>
        <v>1.6247794471606625E-2</v>
      </c>
      <c r="P804" s="44">
        <f>IFERROR(_xll.qlIndexFixing(ONIndex6M,I804,TRUE,_xll.ohTrigger(RecalcTrigger,Trigger6M)),NA())</f>
        <v>1.7125520686116502E-2</v>
      </c>
      <c r="Q804" s="186">
        <f>IFERROR(_xll.qlIndexFixing(ONIndex1Y,I804,TRUE,_xll.ohTrigger(RecalcTrigger,Trigger1Y)),NA())</f>
        <v>1.8320223144439041E-2</v>
      </c>
    </row>
    <row r="805" spans="2:17" x14ac:dyDescent="0.2">
      <c r="B805" s="39" t="s">
        <v>42</v>
      </c>
      <c r="D805" s="42">
        <f>_xll.qlCalendarAdvance(Calendar,$D804,B805,"f",FALSE)</f>
        <v>44999</v>
      </c>
      <c r="E805" s="180">
        <f>_xll.qlInterestRateIndexValueDate(IndexON,D805)</f>
        <v>44999</v>
      </c>
      <c r="F805" s="196">
        <f>IFERROR(_xll.qlIndexFixing(IndexON,D805,TRUE,_xll.ohTrigger(RecalcTrigger,TriggerON)),NA())</f>
        <v>1.4898148300543923E-2</v>
      </c>
      <c r="H805" s="42">
        <f>_xll.qlCalendarAdvance(Calendar,$H804,B805,"f",FALSE)</f>
        <v>44999</v>
      </c>
      <c r="I805" s="180">
        <f>_xll.qlInterestRateIndexValueDate(Index1M,$H805)</f>
        <v>45001</v>
      </c>
      <c r="J805" s="185">
        <f>IFERROR(_xll.qlIndexFixing(Index1M,$H805,TRUE,_xll.ohTrigger(RecalcTrigger,Trigger1M)),NA())</f>
        <v>1.5315649550545762E-2</v>
      </c>
      <c r="K805" s="44">
        <f>IFERROR(_xll.qlIndexFixing(Index3M,H805,TRUE,_xll.ohTrigger(RecalcTrigger,Trigger3M)),NA())</f>
        <v>1.6577373629395188E-2</v>
      </c>
      <c r="L805" s="44">
        <f>IFERROR(_xll.qlIndexFixing(Index6M,$H805,TRUE,_xll.ohTrigger(RecalcTrigger,Trigger6M)),NA())</f>
        <v>1.7715682944035815E-2</v>
      </c>
      <c r="M805" s="186">
        <f>IFERROR(_xll.qlIndexFixing(Index1Y,$H805,TRUE,_xll.ohTrigger(RecalcTrigger,Trigger1Y)),NA())</f>
        <v>1.9339568504237074E-2</v>
      </c>
      <c r="N805" s="185">
        <f>IFERROR(_xll.qlIndexFixing(ONIndex1M,I805,TRUE,_xll.ohTrigger(RecalcTrigger,Trigger1M)),NA())</f>
        <v>1.5231777204007813E-2</v>
      </c>
      <c r="O805" s="44">
        <f>IFERROR(_xll.qlIndexFixing(ONIndex3M,I805,TRUE,_xll.ohTrigger(RecalcTrigger,Trigger3M)),NA())</f>
        <v>1.6291645841022273E-2</v>
      </c>
      <c r="P805" s="44">
        <f>IFERROR(_xll.qlIndexFixing(ONIndex6M,I805,TRUE,_xll.ohTrigger(RecalcTrigger,Trigger6M)),NA())</f>
        <v>1.71666171433138E-2</v>
      </c>
      <c r="Q805" s="186">
        <f>IFERROR(_xll.qlIndexFixing(ONIndex1Y,I805,TRUE,_xll.ohTrigger(RecalcTrigger,Trigger1Y)),NA())</f>
        <v>1.8359407928816296E-2</v>
      </c>
    </row>
    <row r="806" spans="2:17" x14ac:dyDescent="0.2">
      <c r="B806" s="39" t="s">
        <v>42</v>
      </c>
      <c r="D806" s="42">
        <f>_xll.qlCalendarAdvance(Calendar,$D805,B806,"f",FALSE)</f>
        <v>45006</v>
      </c>
      <c r="E806" s="180">
        <f>_xll.qlInterestRateIndexValueDate(IndexON,D806)</f>
        <v>45006</v>
      </c>
      <c r="F806" s="196">
        <f>IFERROR(_xll.qlIndexFixing(IndexON,D806,TRUE,_xll.ohTrigger(RecalcTrigger,TriggerON)),NA())</f>
        <v>1.4941968196175992E-2</v>
      </c>
      <c r="H806" s="42">
        <f>_xll.qlCalendarAdvance(Calendar,$H805,B806,"f",FALSE)</f>
        <v>45006</v>
      </c>
      <c r="I806" s="180">
        <f>_xll.qlInterestRateIndexValueDate(Index1M,$H806)</f>
        <v>45008</v>
      </c>
      <c r="J806" s="185">
        <f>IFERROR(_xll.qlIndexFixing(Index1M,$H806,TRUE,_xll.ohTrigger(RecalcTrigger,Trigger1M)),NA())</f>
        <v>1.5360395334668708E-2</v>
      </c>
      <c r="K806" s="44">
        <f>IFERROR(_xll.qlIndexFixing(Index3M,H806,TRUE,_xll.ohTrigger(RecalcTrigger,Trigger3M)),NA())</f>
        <v>1.6619158675830289E-2</v>
      </c>
      <c r="L806" s="44">
        <f>IFERROR(_xll.qlIndexFixing(Index6M,$H806,TRUE,_xll.ohTrigger(RecalcTrigger,Trigger6M)),NA())</f>
        <v>1.7751123265242141E-2</v>
      </c>
      <c r="M806" s="186">
        <f>IFERROR(_xll.qlIndexFixing(Index1Y,$H806,TRUE,_xll.ohTrigger(RecalcTrigger,Trigger1Y)),NA())</f>
        <v>1.936821271582799E-2</v>
      </c>
      <c r="N806" s="185">
        <f>IFERROR(_xll.qlIndexFixing(ONIndex1M,I806,TRUE,_xll.ohTrigger(RecalcTrigger,Trigger1M)),NA())</f>
        <v>1.5276926547551639E-2</v>
      </c>
      <c r="O806" s="44">
        <f>IFERROR(_xll.qlIndexFixing(ONIndex3M,I806,TRUE,_xll.ohTrigger(RecalcTrigger,Trigger3M)),NA())</f>
        <v>1.6335183781155393E-2</v>
      </c>
      <c r="P806" s="44">
        <f>IFERROR(_xll.qlIndexFixing(ONIndex6M,I806,TRUE,_xll.ohTrigger(RecalcTrigger,Trigger6M)),NA())</f>
        <v>1.7207275557069579E-2</v>
      </c>
      <c r="Q806" s="186">
        <f>IFERROR(_xll.qlIndexFixing(ONIndex1Y,I806,TRUE,_xll.ohTrigger(RecalcTrigger,Trigger1Y)),NA())</f>
        <v>1.839811911427347E-2</v>
      </c>
    </row>
    <row r="807" spans="2:17" x14ac:dyDescent="0.2">
      <c r="B807" s="39" t="s">
        <v>42</v>
      </c>
      <c r="D807" s="42">
        <f>_xll.qlCalendarAdvance(Calendar,$D806,B807,"f",FALSE)</f>
        <v>45013</v>
      </c>
      <c r="E807" s="180">
        <f>_xll.qlInterestRateIndexValueDate(IndexON,D807)</f>
        <v>45013</v>
      </c>
      <c r="F807" s="196">
        <f>IFERROR(_xll.qlIndexFixing(IndexON,D807,TRUE,_xll.ohTrigger(RecalcTrigger,TriggerON)),NA())</f>
        <v>1.4985432846295055E-2</v>
      </c>
      <c r="H807" s="42">
        <f>_xll.qlCalendarAdvance(Calendar,$H806,B807,"f",FALSE)</f>
        <v>45013</v>
      </c>
      <c r="I807" s="180">
        <f>_xll.qlInterestRateIndexValueDate(Index1M,$H807)</f>
        <v>45015</v>
      </c>
      <c r="J807" s="185">
        <f>IFERROR(_xll.qlIndexFixing(Index1M,$H807,TRUE,_xll.ohTrigger(RecalcTrigger,Trigger1M)),NA())</f>
        <v>1.5394411269210402E-2</v>
      </c>
      <c r="K807" s="44">
        <f>IFERROR(_xll.qlIndexFixing(Index3M,H807,TRUE,_xll.ohTrigger(RecalcTrigger,Trigger3M)),NA())</f>
        <v>1.6660612030866696E-2</v>
      </c>
      <c r="L807" s="44">
        <f>IFERROR(_xll.qlIndexFixing(Index6M,$H807,TRUE,_xll.ohTrigger(RecalcTrigger,Trigger6M)),NA())</f>
        <v>1.777776301515065E-2</v>
      </c>
      <c r="M807" s="186">
        <f>IFERROR(_xll.qlIndexFixing(Index1Y,$H807,TRUE,_xll.ohTrigger(RecalcTrigger,Trigger1Y)),NA())</f>
        <v>1.9387178572086071E-2</v>
      </c>
      <c r="N807" s="185">
        <f>IFERROR(_xll.qlIndexFixing(ONIndex1M,I807,TRUE,_xll.ohTrigger(RecalcTrigger,Trigger1M)),NA())</f>
        <v>1.5321796240153063E-2</v>
      </c>
      <c r="O807" s="44">
        <f>IFERROR(_xll.qlIndexFixing(ONIndex3M,I807,TRUE,_xll.ohTrigger(RecalcTrigger,Trigger3M)),NA())</f>
        <v>1.6378405793684436E-2</v>
      </c>
      <c r="P807" s="44">
        <f>IFERROR(_xll.qlIndexFixing(ONIndex6M,I807,TRUE,_xll.ohTrigger(RecalcTrigger,Trigger6M)),NA())</f>
        <v>1.7247495926984158E-2</v>
      </c>
      <c r="Q807" s="186">
        <f>IFERROR(_xll.qlIndexFixing(ONIndex1Y,I807,TRUE,_xll.ohTrigger(RecalcTrigger,Trigger1Y)),NA())</f>
        <v>1.8436352809363399E-2</v>
      </c>
    </row>
    <row r="808" spans="2:17" x14ac:dyDescent="0.2">
      <c r="B808" s="39" t="s">
        <v>42</v>
      </c>
      <c r="D808" s="42">
        <f>_xll.qlCalendarAdvance(Calendar,$D807,B808,"f",FALSE)</f>
        <v>45020</v>
      </c>
      <c r="E808" s="180">
        <f>_xll.qlInterestRateIndexValueDate(IndexON,D808)</f>
        <v>45020</v>
      </c>
      <c r="F808" s="196">
        <f>IFERROR(_xll.qlIndexFixing(IndexON,D808,TRUE,_xll.ohTrigger(RecalcTrigger,TriggerON)),NA())</f>
        <v>1.5028539392627493E-2</v>
      </c>
      <c r="H808" s="42">
        <f>_xll.qlCalendarAdvance(Calendar,$H807,B808,"f",FALSE)</f>
        <v>45020</v>
      </c>
      <c r="I808" s="180">
        <f>_xll.qlInterestRateIndexValueDate(Index1M,$H808)</f>
        <v>45022</v>
      </c>
      <c r="J808" s="185">
        <f>IFERROR(_xll.qlIndexFixing(Index1M,$H808,TRUE,_xll.ohTrigger(RecalcTrigger,Trigger1M)),NA())</f>
        <v>1.5449033962159076E-2</v>
      </c>
      <c r="K808" s="44">
        <f>IFERROR(_xll.qlIndexFixing(Index3M,H808,TRUE,_xll.ohTrigger(RecalcTrigger,Trigger3M)),NA())</f>
        <v>1.6698470930100774E-2</v>
      </c>
      <c r="L808" s="44">
        <f>IFERROR(_xll.qlIndexFixing(Index6M,$H808,TRUE,_xll.ohTrigger(RecalcTrigger,Trigger6M)),NA())</f>
        <v>1.7812416233709796E-2</v>
      </c>
      <c r="M808" s="186">
        <f>IFERROR(_xll.qlIndexFixing(Index1Y,$H808,TRUE,_xll.ohTrigger(RecalcTrigger,Trigger1Y)),NA())</f>
        <v>1.9424585128221081E-2</v>
      </c>
      <c r="N808" s="185">
        <f>IFERROR(_xll.qlIndexFixing(ONIndex1M,I808,TRUE,_xll.ohTrigger(RecalcTrigger,Trigger1M)),NA())</f>
        <v>1.5379071299728153E-2</v>
      </c>
      <c r="O808" s="44">
        <f>IFERROR(_xll.qlIndexFixing(ONIndex3M,I808,TRUE,_xll.ohTrigger(RecalcTrigger,Trigger3M)),NA())</f>
        <v>1.6433508712152545E-2</v>
      </c>
      <c r="P808" s="44">
        <f>IFERROR(_xll.qlIndexFixing(ONIndex6M,I808,TRUE,_xll.ohTrigger(RecalcTrigger,Trigger6M)),NA())</f>
        <v>1.7298564174934583E-2</v>
      </c>
      <c r="Q808" s="186">
        <f>IFERROR(_xll.qlIndexFixing(ONIndex1Y,I808,TRUE,_xll.ohTrigger(RecalcTrigger,Trigger1Y)),NA())</f>
        <v>1.8484802536553602E-2</v>
      </c>
    </row>
    <row r="809" spans="2:17" x14ac:dyDescent="0.2">
      <c r="B809" s="39" t="s">
        <v>42</v>
      </c>
      <c r="D809" s="42">
        <f>_xll.qlCalendarAdvance(Calendar,$D808,B809,"f",FALSE)</f>
        <v>45027</v>
      </c>
      <c r="E809" s="180">
        <f>_xll.qlInterestRateIndexValueDate(IndexON,D809)</f>
        <v>45027</v>
      </c>
      <c r="F809" s="196">
        <f>IFERROR(_xll.qlIndexFixing(IndexON,D809,TRUE,_xll.ohTrigger(RecalcTrigger,TriggerON)),NA())</f>
        <v>1.5071284977299371E-2</v>
      </c>
      <c r="H809" s="42">
        <f>_xll.qlCalendarAdvance(Calendar,$H808,B809,"f",FALSE)</f>
        <v>45027</v>
      </c>
      <c r="I809" s="180">
        <f>_xll.qlInterestRateIndexValueDate(Index1M,$H809)</f>
        <v>45029</v>
      </c>
      <c r="J809" s="185">
        <f>IFERROR(_xll.qlIndexFixing(Index1M,$H809,TRUE,_xll.ohTrigger(RecalcTrigger,Trigger1M)),NA())</f>
        <v>1.5492922282469568E-2</v>
      </c>
      <c r="K809" s="44">
        <f>IFERROR(_xll.qlIndexFixing(Index3M,H809,TRUE,_xll.ohTrigger(RecalcTrigger,Trigger3M)),NA())</f>
        <v>1.6739275980537371E-2</v>
      </c>
      <c r="L809" s="44">
        <f>IFERROR(_xll.qlIndexFixing(Index6M,$H809,TRUE,_xll.ohTrigger(RecalcTrigger,Trigger6M)),NA())</f>
        <v>1.7846644017440155E-2</v>
      </c>
      <c r="M809" s="186">
        <f>IFERROR(_xll.qlIndexFixing(Index1Y,$H809,TRUE,_xll.ohTrigger(RecalcTrigger,Trigger1Y)),NA())</f>
        <v>1.9452329436438005E-2</v>
      </c>
      <c r="N809" s="185">
        <f>IFERROR(_xll.qlIndexFixing(ONIndex1M,I809,TRUE,_xll.ohTrigger(RecalcTrigger,Trigger1M)),NA())</f>
        <v>1.5410687651344901E-2</v>
      </c>
      <c r="O809" s="44">
        <f>IFERROR(_xll.qlIndexFixing(ONIndex3M,I809,TRUE,_xll.ohTrigger(RecalcTrigger,Trigger3M)),NA())</f>
        <v>1.6463892043363515E-2</v>
      </c>
      <c r="P809" s="44">
        <f>IFERROR(_xll.qlIndexFixing(ONIndex6M,I809,TRUE,_xll.ohTrigger(RecalcTrigger,Trigger6M)),NA())</f>
        <v>1.7326622535209779E-2</v>
      </c>
      <c r="Q809" s="186">
        <f>IFERROR(_xll.qlIndexFixing(ONIndex1Y,I809,TRUE,_xll.ohTrigger(RecalcTrigger,Trigger1Y)),NA())</f>
        <v>1.8511372163372286E-2</v>
      </c>
    </row>
    <row r="810" spans="2:17" x14ac:dyDescent="0.2">
      <c r="B810" s="39" t="s">
        <v>42</v>
      </c>
      <c r="D810" s="42">
        <f>_xll.qlCalendarAdvance(Calendar,$D809,B810,"f",FALSE)</f>
        <v>45034</v>
      </c>
      <c r="E810" s="180">
        <f>_xll.qlInterestRateIndexValueDate(IndexON,D810)</f>
        <v>45034</v>
      </c>
      <c r="F810" s="196">
        <f>IFERROR(_xll.qlIndexFixing(IndexON,D810,TRUE,_xll.ohTrigger(RecalcTrigger,TriggerON)),NA())</f>
        <v>1.5113666742117005E-2</v>
      </c>
      <c r="H810" s="42">
        <f>_xll.qlCalendarAdvance(Calendar,$H809,B810,"f",FALSE)</f>
        <v>45034</v>
      </c>
      <c r="I810" s="180">
        <f>_xll.qlInterestRateIndexValueDate(Index1M,$H810)</f>
        <v>45036</v>
      </c>
      <c r="J810" s="185">
        <f>IFERROR(_xll.qlIndexFixing(Index1M,$H810,TRUE,_xll.ohTrigger(RecalcTrigger,Trigger1M)),NA())</f>
        <v>1.5536520258426501E-2</v>
      </c>
      <c r="K810" s="44">
        <f>IFERROR(_xll.qlIndexFixing(Index3M,H810,TRUE,_xll.ohTrigger(RecalcTrigger,Trigger3M)),NA())</f>
        <v>1.677974197335946E-2</v>
      </c>
      <c r="L810" s="44">
        <f>IFERROR(_xll.qlIndexFixing(Index6M,$H810,TRUE,_xll.ohTrigger(RecalcTrigger,Trigger6M)),NA())</f>
        <v>1.7880456501722354E-2</v>
      </c>
      <c r="M810" s="186">
        <f>IFERROR(_xll.qlIndexFixing(Index1Y,$H810,TRUE,_xll.ohTrigger(RecalcTrigger,Trigger1Y)),NA())</f>
        <v>1.9479790039055266E-2</v>
      </c>
      <c r="N810" s="185">
        <f>IFERROR(_xll.qlIndexFixing(ONIndex1M,I810,TRUE,_xll.ohTrigger(RecalcTrigger,Trigger1M)),NA())</f>
        <v>1.545470485946332E-2</v>
      </c>
      <c r="O810" s="44">
        <f>IFERROR(_xll.qlIndexFixing(ONIndex3M,I810,TRUE,_xll.ohTrigger(RecalcTrigger,Trigger3M)),NA())</f>
        <v>1.6506151284350068E-2</v>
      </c>
      <c r="P810" s="44">
        <f>IFERROR(_xll.qlIndexFixing(ONIndex6M,I810,TRUE,_xll.ohTrigger(RecalcTrigger,Trigger6M)),NA())</f>
        <v>1.7365528773281014E-2</v>
      </c>
      <c r="Q810" s="186">
        <f>IFERROR(_xll.qlIndexFixing(ONIndex1Y,I810,TRUE,_xll.ohTrigger(RecalcTrigger,Trigger1Y)),NA())</f>
        <v>1.8548150039476852E-2</v>
      </c>
    </row>
    <row r="811" spans="2:17" x14ac:dyDescent="0.2">
      <c r="B811" s="39" t="s">
        <v>42</v>
      </c>
      <c r="D811" s="42">
        <f>_xll.qlCalendarAdvance(Calendar,$D810,B811,"f",FALSE)</f>
        <v>45041</v>
      </c>
      <c r="E811" s="180">
        <f>_xll.qlInterestRateIndexValueDate(IndexON,D811)</f>
        <v>45041</v>
      </c>
      <c r="F811" s="196">
        <f>IFERROR(_xll.qlIndexFixing(IndexON,D811,TRUE,_xll.ohTrigger(RecalcTrigger,TriggerON)),NA())</f>
        <v>1.5155681829206458E-2</v>
      </c>
      <c r="H811" s="42">
        <f>_xll.qlCalendarAdvance(Calendar,$H810,B811,"f",FALSE)</f>
        <v>45041</v>
      </c>
      <c r="I811" s="180">
        <f>_xll.qlInterestRateIndexValueDate(Index1M,$H811)</f>
        <v>45043</v>
      </c>
      <c r="J811" s="185">
        <f>IFERROR(_xll.qlIndexFixing(Index1M,$H811,TRUE,_xll.ohTrigger(RecalcTrigger,Trigger1M)),NA())</f>
        <v>1.5579825628466437E-2</v>
      </c>
      <c r="K811" s="44">
        <f>IFERROR(_xll.qlIndexFixing(Index3M,H811,TRUE,_xll.ohTrigger(RecalcTrigger,Trigger3M)),NA())</f>
        <v>1.6819866389657996E-2</v>
      </c>
      <c r="L811" s="44">
        <f>IFERROR(_xll.qlIndexFixing(Index6M,$H811,TRUE,_xll.ohTrigger(RecalcTrigger,Trigger6M)),NA())</f>
        <v>1.7913863822894057E-2</v>
      </c>
      <c r="M811" s="186">
        <f>IFERROR(_xll.qlIndexFixing(Index1Y,$H811,TRUE,_xll.ohTrigger(RecalcTrigger,Trigger1Y)),NA())</f>
        <v>1.9506975221929641E-2</v>
      </c>
      <c r="N811" s="185">
        <f>IFERROR(_xll.qlIndexFixing(ONIndex1M,I811,TRUE,_xll.ohTrigger(RecalcTrigger,Trigger1M)),NA())</f>
        <v>1.5504656632661096E-2</v>
      </c>
      <c r="O811" s="44">
        <f>IFERROR(_xll.qlIndexFixing(ONIndex3M,I811,TRUE,_xll.ohTrigger(RecalcTrigger,Trigger3M)),NA())</f>
        <v>1.6554048328041304E-2</v>
      </c>
      <c r="P811" s="44">
        <f>IFERROR(_xll.qlIndexFixing(ONIndex6M,I811,TRUE,_xll.ohTrigger(RecalcTrigger,Trigger6M)),NA())</f>
        <v>1.7409456664445599E-2</v>
      </c>
      <c r="Q811" s="186">
        <f>IFERROR(_xll.qlIndexFixing(ONIndex1Y,I811,TRUE,_xll.ohTrigger(RecalcTrigger,Trigger1Y)),NA())</f>
        <v>1.8589577929395418E-2</v>
      </c>
    </row>
    <row r="812" spans="2:17" x14ac:dyDescent="0.2">
      <c r="B812" s="39" t="s">
        <v>42</v>
      </c>
      <c r="D812" s="42">
        <f>_xll.qlCalendarAdvance(Calendar,$D811,B812,"f",FALSE)</f>
        <v>45048</v>
      </c>
      <c r="E812" s="180">
        <f>_xll.qlInterestRateIndexValueDate(IndexON,D812)</f>
        <v>45048</v>
      </c>
      <c r="F812" s="196">
        <f>IFERROR(_xll.qlIndexFixing(IndexON,D812,TRUE,_xll.ohTrigger(RecalcTrigger,TriggerON)),NA())</f>
        <v>1.5197327380374048E-2</v>
      </c>
      <c r="H812" s="42">
        <f>_xll.qlCalendarAdvance(Calendar,$H811,B812,"f",FALSE)</f>
        <v>45048</v>
      </c>
      <c r="I812" s="180">
        <f>_xll.qlInterestRateIndexValueDate(Index1M,$H812)</f>
        <v>45050</v>
      </c>
      <c r="J812" s="185">
        <f>IFERROR(_xll.qlIndexFixing(Index1M,$H812,TRUE,_xll.ohTrigger(RecalcTrigger,Trigger1M)),NA())</f>
        <v>1.5622836131018447E-2</v>
      </c>
      <c r="K812" s="44">
        <f>IFERROR(_xll.qlIndexFixing(Index3M,H812,TRUE,_xll.ohTrigger(RecalcTrigger,Trigger3M)),NA())</f>
        <v>1.6862815266341202E-2</v>
      </c>
      <c r="L812" s="44">
        <f>IFERROR(_xll.qlIndexFixing(Index6M,$H812,TRUE,_xll.ohTrigger(RecalcTrigger,Trigger6M)),NA())</f>
        <v>1.7954854606610091E-2</v>
      </c>
      <c r="M812" s="186">
        <f>IFERROR(_xll.qlIndexFixing(Index1Y,$H812,TRUE,_xll.ohTrigger(RecalcTrigger,Trigger1Y)),NA())</f>
        <v>1.9533893363757351E-2</v>
      </c>
      <c r="N812" s="185">
        <f>IFERROR(_xll.qlIndexFixing(ONIndex1M,I812,TRUE,_xll.ohTrigger(RecalcTrigger,Trigger1M)),NA())</f>
        <v>1.5541871004245422E-2</v>
      </c>
      <c r="O812" s="44">
        <f>IFERROR(_xll.qlIndexFixing(ONIndex3M,I812,TRUE,_xll.ohTrigger(RecalcTrigger,Trigger3M)),NA())</f>
        <v>1.6589689507569005E-2</v>
      </c>
      <c r="P812" s="44">
        <f>IFERROR(_xll.qlIndexFixing(ONIndex6M,I812,TRUE,_xll.ohTrigger(RecalcTrigger,Trigger6M)),NA())</f>
        <v>1.7442027116221226E-2</v>
      </c>
      <c r="Q812" s="186">
        <f>IFERROR(_xll.qlIndexFixing(ONIndex1Y,I812,TRUE,_xll.ohTrigger(RecalcTrigger,Trigger1Y)),NA())</f>
        <v>1.8620222733529701E-2</v>
      </c>
    </row>
    <row r="813" spans="2:17" x14ac:dyDescent="0.2">
      <c r="B813" s="39" t="s">
        <v>42</v>
      </c>
      <c r="D813" s="42">
        <f>_xll.qlCalendarAdvance(Calendar,$D812,B813,"f",FALSE)</f>
        <v>45055</v>
      </c>
      <c r="E813" s="180">
        <f>_xll.qlInterestRateIndexValueDate(IndexON,D813)</f>
        <v>45055</v>
      </c>
      <c r="F813" s="196">
        <f>IFERROR(_xll.qlIndexFixing(IndexON,D813,TRUE,_xll.ohTrigger(RecalcTrigger,TriggerON)),NA())</f>
        <v>1.5238600537665903E-2</v>
      </c>
      <c r="H813" s="42">
        <f>_xll.qlCalendarAdvance(Calendar,$H812,B813,"f",FALSE)</f>
        <v>45055</v>
      </c>
      <c r="I813" s="180">
        <f>_xll.qlInterestRateIndexValueDate(Index1M,$H813)</f>
        <v>45057</v>
      </c>
      <c r="J813" s="185">
        <f>IFERROR(_xll.qlIndexFixing(Index1M,$H813,TRUE,_xll.ohTrigger(RecalcTrigger,Trigger1M)),NA())</f>
        <v>1.5665549504494114E-2</v>
      </c>
      <c r="K813" s="44">
        <f>IFERROR(_xll.qlIndexFixing(Index3M,H813,TRUE,_xll.ohTrigger(RecalcTrigger,Trigger3M)),NA())</f>
        <v>1.690222557151267E-2</v>
      </c>
      <c r="L813" s="44">
        <f>IFERROR(_xll.qlIndexFixing(Index6M,$H813,TRUE,_xll.ohTrigger(RecalcTrigger,Trigger6M)),NA())</f>
        <v>1.7987416152151686E-2</v>
      </c>
      <c r="M813" s="186">
        <f>IFERROR(_xll.qlIndexFixing(Index1Y,$H813,TRUE,_xll.ohTrigger(RecalcTrigger,Trigger1Y)),NA())</f>
        <v>1.9560552936065137E-2</v>
      </c>
      <c r="N813" s="185">
        <f>IFERROR(_xll.qlIndexFixing(ONIndex1M,I813,TRUE,_xll.ohTrigger(RecalcTrigger,Trigger1M)),NA())</f>
        <v>1.558501543043711E-2</v>
      </c>
      <c r="O813" s="44">
        <f>IFERROR(_xll.qlIndexFixing(ONIndex3M,I813,TRUE,_xll.ohTrigger(RecalcTrigger,Trigger3M)),NA())</f>
        <v>1.6630963493478035E-2</v>
      </c>
      <c r="P813" s="44">
        <f>IFERROR(_xll.qlIndexFixing(ONIndex6M,I813,TRUE,_xll.ohTrigger(RecalcTrigger,Trigger6M)),NA())</f>
        <v>1.7479619220930331E-2</v>
      </c>
      <c r="Q813" s="186">
        <f>IFERROR(_xll.qlIndexFixing(ONIndex1Y,I813,TRUE,_xll.ohTrigger(RecalcTrigger,Trigger1Y)),NA())</f>
        <v>1.8655509768743528E-2</v>
      </c>
    </row>
    <row r="814" spans="2:17" x14ac:dyDescent="0.2">
      <c r="B814" s="39" t="s">
        <v>42</v>
      </c>
      <c r="D814" s="42">
        <f>_xll.qlCalendarAdvance(Calendar,$D813,B814,"f",FALSE)</f>
        <v>45062</v>
      </c>
      <c r="E814" s="180">
        <f>_xll.qlInterestRateIndexValueDate(IndexON,D814)</f>
        <v>45062</v>
      </c>
      <c r="F814" s="196">
        <f>IFERROR(_xll.qlIndexFixing(IndexON,D814,TRUE,_xll.ohTrigger(RecalcTrigger,TriggerON)),NA())</f>
        <v>1.5279498443048212E-2</v>
      </c>
      <c r="H814" s="42">
        <f>_xll.qlCalendarAdvance(Calendar,$H813,B814,"f",FALSE)</f>
        <v>45062</v>
      </c>
      <c r="I814" s="180">
        <f>_xll.qlInterestRateIndexValueDate(Index1M,$H814)</f>
        <v>45064</v>
      </c>
      <c r="J814" s="185">
        <f>IFERROR(_xll.qlIndexFixing(Index1M,$H814,TRUE,_xll.ohTrigger(RecalcTrigger,Trigger1M)),NA())</f>
        <v>1.5707963487297527E-2</v>
      </c>
      <c r="K814" s="44">
        <f>IFERROR(_xll.qlIndexFixing(Index3M,H814,TRUE,_xll.ohTrigger(RecalcTrigger,Trigger3M)),NA())</f>
        <v>1.6941286551325065E-2</v>
      </c>
      <c r="L814" s="44">
        <f>IFERROR(_xll.qlIndexFixing(Index6M,$H814,TRUE,_xll.ohTrigger(RecalcTrigger,Trigger6M)),NA())</f>
        <v>1.8019606105387539E-2</v>
      </c>
      <c r="M814" s="186">
        <f>IFERROR(_xll.qlIndexFixing(Index1Y,$H814,TRUE,_xll.ohTrigger(RecalcTrigger,Trigger1Y)),NA())</f>
        <v>1.9586962503198749E-2</v>
      </c>
      <c r="N814" s="185">
        <f>IFERROR(_xll.qlIndexFixing(ONIndex1M,I814,TRUE,_xll.ohTrigger(RecalcTrigger,Trigger1M)),NA())</f>
        <v>1.5627864418794601E-2</v>
      </c>
      <c r="O814" s="44">
        <f>IFERROR(_xll.qlIndexFixing(ONIndex3M,I814,TRUE,_xll.ohTrigger(RecalcTrigger,Trigger3M)),NA())</f>
        <v>1.6671904064970988E-2</v>
      </c>
      <c r="P814" s="44">
        <f>IFERROR(_xll.qlIndexFixing(ONIndex6M,I814,TRUE,_xll.ohTrigger(RecalcTrigger,Trigger6M)),NA())</f>
        <v>1.751677328091894E-2</v>
      </c>
      <c r="Q814" s="186">
        <f>IFERROR(_xll.qlIndexFixing(ONIndex1Y,I814,TRUE,_xll.ohTrigger(RecalcTrigger,Trigger1Y)),NA())</f>
        <v>1.8690292074339254E-2</v>
      </c>
    </row>
    <row r="815" spans="2:17" x14ac:dyDescent="0.2">
      <c r="B815" s="39" t="s">
        <v>42</v>
      </c>
      <c r="D815" s="42">
        <f>_xll.qlCalendarAdvance(Calendar,$D814,B815,"f",FALSE)</f>
        <v>45069</v>
      </c>
      <c r="E815" s="180">
        <f>_xll.qlInterestRateIndexValueDate(IndexON,D815)</f>
        <v>45069</v>
      </c>
      <c r="F815" s="196">
        <f>IFERROR(_xll.qlIndexFixing(IndexON,D815,TRUE,_xll.ohTrigger(RecalcTrigger,TriggerON)),NA())</f>
        <v>1.5320018238487165E-2</v>
      </c>
      <c r="H815" s="42">
        <f>_xll.qlCalendarAdvance(Calendar,$H814,B815,"f",FALSE)</f>
        <v>45069</v>
      </c>
      <c r="I815" s="180">
        <f>_xll.qlInterestRateIndexValueDate(Index1M,$H815)</f>
        <v>45071</v>
      </c>
      <c r="J815" s="185">
        <f>IFERROR(_xll.qlIndexFixing(Index1M,$H815,TRUE,_xll.ohTrigger(RecalcTrigger,Trigger1M)),NA())</f>
        <v>1.5750075817820286E-2</v>
      </c>
      <c r="K815" s="44">
        <f>IFERROR(_xll.qlIndexFixing(Index3M,H815,TRUE,_xll.ohTrigger(RecalcTrigger,Trigger3M)),NA())</f>
        <v>1.6979995686591785E-2</v>
      </c>
      <c r="L815" s="44">
        <f>IFERROR(_xll.qlIndexFixing(Index6M,$H815,TRUE,_xll.ohTrigger(RecalcTrigger,Trigger6M)),NA())</f>
        <v>1.8051434443861175E-2</v>
      </c>
      <c r="M815" s="186">
        <f>IFERROR(_xll.qlIndexFixing(Index1Y,$H815,TRUE,_xll.ohTrigger(RecalcTrigger,Trigger1Y)),NA())</f>
        <v>1.9613130722315575E-2</v>
      </c>
      <c r="N815" s="185">
        <f>IFERROR(_xll.qlIndexFixing(ONIndex1M,I815,TRUE,_xll.ohTrigger(RecalcTrigger,Trigger1M)),NA())</f>
        <v>1.5670415714001962E-2</v>
      </c>
      <c r="O815" s="44">
        <f>IFERROR(_xll.qlIndexFixing(ONIndex3M,I815,TRUE,_xll.ohTrigger(RecalcTrigger,Trigger3M)),NA())</f>
        <v>1.6712508723566444E-2</v>
      </c>
      <c r="P815" s="44">
        <f>IFERROR(_xll.qlIndexFixing(ONIndex6M,I815,TRUE,_xll.ohTrigger(RecalcTrigger,Trigger6M)),NA())</f>
        <v>1.7553489296107117E-2</v>
      </c>
      <c r="Q815" s="186">
        <f>IFERROR(_xll.qlIndexFixing(ONIndex1Y,I815,TRUE,_xll.ohTrigger(RecalcTrigger,Trigger1Y)),NA())</f>
        <v>1.8724565759029588E-2</v>
      </c>
    </row>
    <row r="816" spans="2:17" x14ac:dyDescent="0.2">
      <c r="B816" s="39" t="s">
        <v>42</v>
      </c>
      <c r="D816" s="42">
        <f>_xll.qlCalendarAdvance(Calendar,$D815,B816,"f",FALSE)</f>
        <v>45076</v>
      </c>
      <c r="E816" s="180">
        <f>_xll.qlInterestRateIndexValueDate(IndexON,D816)</f>
        <v>45076</v>
      </c>
      <c r="F816" s="196">
        <f>IFERROR(_xll.qlIndexFixing(IndexON,D816,TRUE,_xll.ohTrigger(RecalcTrigger,TriggerON)),NA())</f>
        <v>1.5360157065948954E-2</v>
      </c>
      <c r="H816" s="42">
        <f>_xll.qlCalendarAdvance(Calendar,$H815,B816,"f",FALSE)</f>
        <v>45076</v>
      </c>
      <c r="I816" s="180">
        <f>_xll.qlInterestRateIndexValueDate(Index1M,$H816)</f>
        <v>45078</v>
      </c>
      <c r="J816" s="185">
        <f>IFERROR(_xll.qlIndexFixing(Index1M,$H816,TRUE,_xll.ohTrigger(RecalcTrigger,Trigger1M)),NA())</f>
        <v>1.5791884234443998E-2</v>
      </c>
      <c r="K816" s="44">
        <f>IFERROR(_xll.qlIndexFixing(Index3M,H816,TRUE,_xll.ohTrigger(RecalcTrigger,Trigger3M)),NA())</f>
        <v>1.7018350458127975E-2</v>
      </c>
      <c r="L816" s="44">
        <f>IFERROR(_xll.qlIndexFixing(Index6M,$H816,TRUE,_xll.ohTrigger(RecalcTrigger,Trigger6M)),NA())</f>
        <v>1.8075177818317214E-2</v>
      </c>
      <c r="M816" s="186">
        <f>IFERROR(_xll.qlIndexFixing(Index1Y,$H816,TRUE,_xll.ohTrigger(RecalcTrigger,Trigger1Y)),NA())</f>
        <v>1.9639066343372671E-2</v>
      </c>
      <c r="N816" s="185">
        <f>IFERROR(_xll.qlIndexFixing(ONIndex1M,I816,TRUE,_xll.ohTrigger(RecalcTrigger,Trigger1M)),NA())</f>
        <v>1.5712667060823193E-2</v>
      </c>
      <c r="O816" s="44">
        <f>IFERROR(_xll.qlIndexFixing(ONIndex3M,I816,TRUE,_xll.ohTrigger(RecalcTrigger,Trigger3M)),NA())</f>
        <v>1.6752774971262596E-2</v>
      </c>
      <c r="P816" s="44">
        <f>IFERROR(_xll.qlIndexFixing(ONIndex6M,I816,TRUE,_xll.ohTrigger(RecalcTrigger,Trigger6M)),NA())</f>
        <v>1.7589767266175116E-2</v>
      </c>
      <c r="Q816" s="186">
        <f>IFERROR(_xll.qlIndexFixing(ONIndex1Y,I816,TRUE,_xll.ohTrigger(RecalcTrigger,Trigger1Y)),NA())</f>
        <v>1.8758326931287428E-2</v>
      </c>
    </row>
    <row r="817" spans="2:17" x14ac:dyDescent="0.2">
      <c r="B817" s="39" t="s">
        <v>42</v>
      </c>
      <c r="D817" s="42">
        <f>_xll.qlCalendarAdvance(Calendar,$D816,B817,"f",FALSE)</f>
        <v>45083</v>
      </c>
      <c r="E817" s="180">
        <f>_xll.qlInterestRateIndexValueDate(IndexON,D817)</f>
        <v>45083</v>
      </c>
      <c r="F817" s="196">
        <f>IFERROR(_xll.qlIndexFixing(IndexON,D817,TRUE,_xll.ohTrigger(RecalcTrigger,TriggerON)),NA())</f>
        <v>1.5399912067399768E-2</v>
      </c>
      <c r="H817" s="42">
        <f>_xll.qlCalendarAdvance(Calendar,$H816,B817,"f",FALSE)</f>
        <v>45083</v>
      </c>
      <c r="I817" s="180">
        <f>_xll.qlInterestRateIndexValueDate(Index1M,$H817)</f>
        <v>45085</v>
      </c>
      <c r="J817" s="185">
        <f>IFERROR(_xll.qlIndexFixing(Index1M,$H817,TRUE,_xll.ohTrigger(RecalcTrigger,Trigger1M)),NA())</f>
        <v>1.5833386475547773E-2</v>
      </c>
      <c r="K817" s="44">
        <f>IFERROR(_xll.qlIndexFixing(Index3M,H817,TRUE,_xll.ohTrigger(RecalcTrigger,Trigger3M)),NA())</f>
        <v>1.7056348346740951E-2</v>
      </c>
      <c r="L817" s="44">
        <f>IFERROR(_xll.qlIndexFixing(Index6M,$H817,TRUE,_xll.ohTrigger(RecalcTrigger,Trigger6M)),NA())</f>
        <v>1.8106367074939837E-2</v>
      </c>
      <c r="M817" s="186">
        <f>IFERROR(_xll.qlIndexFixing(Index1Y,$H817,TRUE,_xll.ohTrigger(RecalcTrigger,Trigger1Y)),NA())</f>
        <v>1.9664778209120055E-2</v>
      </c>
      <c r="N817" s="185">
        <f>IFERROR(_xll.qlIndexFixing(ONIndex1M,I817,TRUE,_xll.ohTrigger(RecalcTrigger,Trigger1M)),NA())</f>
        <v>1.5754616204022298E-2</v>
      </c>
      <c r="O817" s="44">
        <f>IFERROR(_xll.qlIndexFixing(ONIndex3M,I817,TRUE,_xll.ohTrigger(RecalcTrigger,Trigger3M)),NA())</f>
        <v>1.6792700309977704E-2</v>
      </c>
      <c r="P817" s="44">
        <f>IFERROR(_xll.qlIndexFixing(ONIndex6M,I817,TRUE,_xll.ohTrigger(RecalcTrigger,Trigger6M)),NA())</f>
        <v>1.7625607191282811E-2</v>
      </c>
      <c r="Q817" s="186">
        <f>IFERROR(_xll.qlIndexFixing(ONIndex1Y,I817,TRUE,_xll.ohTrigger(RecalcTrigger,Trigger1Y)),NA())</f>
        <v>1.8791571700145226E-2</v>
      </c>
    </row>
    <row r="818" spans="2:17" x14ac:dyDescent="0.2">
      <c r="B818" s="39" t="s">
        <v>42</v>
      </c>
      <c r="D818" s="42">
        <f>_xll.qlCalendarAdvance(Calendar,$D817,B818,"f",FALSE)</f>
        <v>45090</v>
      </c>
      <c r="E818" s="180">
        <f>_xll.qlInterestRateIndexValueDate(IndexON,D818)</f>
        <v>45090</v>
      </c>
      <c r="F818" s="196">
        <f>IFERROR(_xll.qlIndexFixing(IndexON,D818,TRUE,_xll.ohTrigger(RecalcTrigger,TriggerON)),NA())</f>
        <v>1.5439280384805798E-2</v>
      </c>
      <c r="H818" s="42">
        <f>_xll.qlCalendarAdvance(Calendar,$H817,B818,"f",FALSE)</f>
        <v>45090</v>
      </c>
      <c r="I818" s="180">
        <f>_xll.qlInterestRateIndexValueDate(Index1M,$H818)</f>
        <v>45092</v>
      </c>
      <c r="J818" s="185">
        <f>IFERROR(_xll.qlIndexFixing(Index1M,$H818,TRUE,_xll.ohTrigger(RecalcTrigger,Trigger1M)),NA())</f>
        <v>1.5874580279490735E-2</v>
      </c>
      <c r="K818" s="44">
        <f>IFERROR(_xll.qlIndexFixing(Index3M,H818,TRUE,_xll.ohTrigger(RecalcTrigger,Trigger3M)),NA())</f>
        <v>1.7093986833240638E-2</v>
      </c>
      <c r="L818" s="44">
        <f>IFERROR(_xll.qlIndexFixing(Index6M,$H818,TRUE,_xll.ohTrigger(RecalcTrigger,Trigger6M)),NA())</f>
        <v>1.8137222147917329E-2</v>
      </c>
      <c r="M818" s="186">
        <f>IFERROR(_xll.qlIndexFixing(Index1Y,$H818,TRUE,_xll.ohTrigger(RecalcTrigger,Trigger1Y)),NA())</f>
        <v>1.9690275255091774E-2</v>
      </c>
      <c r="N818" s="185">
        <f>IFERROR(_xll.qlIndexFixing(ONIndex1M,I818,TRUE,_xll.ohTrigger(RecalcTrigger,Trigger1M)),NA())</f>
        <v>1.5796260888203406E-2</v>
      </c>
      <c r="O818" s="44">
        <f>IFERROR(_xll.qlIndexFixing(ONIndex3M,I818,TRUE,_xll.ohTrigger(RecalcTrigger,Trigger3M)),NA())</f>
        <v>1.6832282241390217E-2</v>
      </c>
      <c r="P818" s="44">
        <f>IFERROR(_xll.qlIndexFixing(ONIndex6M,I818,TRUE,_xll.ohTrigger(RecalcTrigger,Trigger6M)),NA())</f>
        <v>1.7661009071190392E-2</v>
      </c>
      <c r="Q818" s="186">
        <f>IFERROR(_xll.qlIndexFixing(ONIndex1Y,I818,TRUE,_xll.ohTrigger(RecalcTrigger,Trigger1Y)),NA())</f>
        <v>1.8824296173995947E-2</v>
      </c>
    </row>
    <row r="819" spans="2:17" x14ac:dyDescent="0.2">
      <c r="B819" s="39" t="s">
        <v>42</v>
      </c>
      <c r="D819" s="42">
        <f>_xll.qlCalendarAdvance(Calendar,$D818,B819,"f",FALSE)</f>
        <v>45097</v>
      </c>
      <c r="E819" s="180">
        <f>_xll.qlInterestRateIndexValueDate(IndexON,D819)</f>
        <v>45097</v>
      </c>
      <c r="F819" s="196">
        <f>IFERROR(_xll.qlIndexFixing(IndexON,D819,TRUE,_xll.ohTrigger(RecalcTrigger,TriggerON)),NA())</f>
        <v>1.5478259159973362E-2</v>
      </c>
      <c r="H819" s="42">
        <f>_xll.qlCalendarAdvance(Calendar,$H818,B819,"f",FALSE)</f>
        <v>45097</v>
      </c>
      <c r="I819" s="180">
        <f>_xll.qlInterestRateIndexValueDate(Index1M,$H819)</f>
        <v>45099</v>
      </c>
      <c r="J819" s="185">
        <f>IFERROR(_xll.qlIndexFixing(Index1M,$H819,TRUE,_xll.ohTrigger(RecalcTrigger,Trigger1M)),NA())</f>
        <v>1.5915463384637007E-2</v>
      </c>
      <c r="K819" s="44">
        <f>IFERROR(_xll.qlIndexFixing(Index3M,H819,TRUE,_xll.ohTrigger(RecalcTrigger,Trigger3M)),NA())</f>
        <v>1.7131263398437832E-2</v>
      </c>
      <c r="L819" s="44">
        <f>IFERROR(_xll.qlIndexFixing(Index6M,$H819,TRUE,_xll.ohTrigger(RecalcTrigger,Trigger6M)),NA())</f>
        <v>1.8167753180533069E-2</v>
      </c>
      <c r="M819" s="186">
        <f>IFERROR(_xll.qlIndexFixing(Index1Y,$H819,TRUE,_xll.ohTrigger(RecalcTrigger,Trigger1Y)),NA())</f>
        <v>1.9715566509597885E-2</v>
      </c>
      <c r="N819" s="185">
        <f>IFERROR(_xll.qlIndexFixing(ONIndex1M,I819,TRUE,_xll.ohTrigger(RecalcTrigger,Trigger1M)),NA())</f>
        <v>1.5837598858210455E-2</v>
      </c>
      <c r="O819" s="44">
        <f>IFERROR(_xll.qlIndexFixing(ONIndex3M,I819,TRUE,_xll.ohTrigger(RecalcTrigger,Trigger3M)),NA())</f>
        <v>1.6871518267498331E-2</v>
      </c>
      <c r="P819" s="44">
        <f>IFERROR(_xll.qlIndexFixing(ONIndex6M,I819,TRUE,_xll.ohTrigger(RecalcTrigger,Trigger6M)),NA())</f>
        <v>1.7695972905658053E-2</v>
      </c>
      <c r="Q819" s="186">
        <f>IFERROR(_xll.qlIndexFixing(ONIndex1Y,I819,TRUE,_xll.ohTrigger(RecalcTrigger,Trigger1Y)),NA())</f>
        <v>1.8856496461552297E-2</v>
      </c>
    </row>
    <row r="820" spans="2:17" x14ac:dyDescent="0.2">
      <c r="B820" s="39" t="s">
        <v>42</v>
      </c>
      <c r="D820" s="42">
        <f>_xll.qlCalendarAdvance(Calendar,$D819,B820,"f",FALSE)</f>
        <v>45104</v>
      </c>
      <c r="E820" s="180">
        <f>_xll.qlInterestRateIndexValueDate(IndexON,D820)</f>
        <v>45104</v>
      </c>
      <c r="F820" s="196">
        <f>IFERROR(_xll.qlIndexFixing(IndexON,D820,TRUE,_xll.ohTrigger(RecalcTrigger,TriggerON)),NA())</f>
        <v>1.5516845535108459E-2</v>
      </c>
      <c r="H820" s="42">
        <f>_xll.qlCalendarAdvance(Calendar,$H819,B820,"f",FALSE)</f>
        <v>45104</v>
      </c>
      <c r="I820" s="180">
        <f>_xll.qlInterestRateIndexValueDate(Index1M,$H820)</f>
        <v>45106</v>
      </c>
      <c r="J820" s="185">
        <f>IFERROR(_xll.qlIndexFixing(Index1M,$H820,TRUE,_xll.ohTrigger(RecalcTrigger,Trigger1M)),NA())</f>
        <v>1.5956033529333224E-2</v>
      </c>
      <c r="K820" s="44">
        <f>IFERROR(_xll.qlIndexFixing(Index3M,H820,TRUE,_xll.ohTrigger(RecalcTrigger,Trigger3M)),NA())</f>
        <v>1.7168176003300981E-2</v>
      </c>
      <c r="L820" s="44">
        <f>IFERROR(_xll.qlIndexFixing(Index6M,$H820,TRUE,_xll.ohTrigger(RecalcTrigger,Trigger6M)),NA())</f>
        <v>1.8197970316856243E-2</v>
      </c>
      <c r="M820" s="186">
        <f>IFERROR(_xll.qlIndexFixing(Index1Y,$H820,TRUE,_xll.ohTrigger(RecalcTrigger,Trigger1Y)),NA())</f>
        <v>1.9733961265511545E-2</v>
      </c>
      <c r="N820" s="185">
        <f>IFERROR(_xll.qlIndexFixing(ONIndex1M,I820,TRUE,_xll.ohTrigger(RecalcTrigger,Trigger1M)),NA())</f>
        <v>1.5878627858807448E-2</v>
      </c>
      <c r="O820" s="44">
        <f>IFERROR(_xll.qlIndexFixing(ONIndex3M,I820,TRUE,_xll.ohTrigger(RecalcTrigger,Trigger3M)),NA())</f>
        <v>1.6910405890140368E-2</v>
      </c>
      <c r="P820" s="44">
        <f>IFERROR(_xll.qlIndexFixing(ONIndex6M,I820,TRUE,_xll.ohTrigger(RecalcTrigger,Trigger6M)),NA())</f>
        <v>1.7730498694605856E-2</v>
      </c>
      <c r="Q820" s="186">
        <f>IFERROR(_xll.qlIndexFixing(ONIndex1Y,I820,TRUE,_xll.ohTrigger(RecalcTrigger,Trigger1Y)),NA())</f>
        <v>1.8888168671526984E-2</v>
      </c>
    </row>
    <row r="821" spans="2:17" x14ac:dyDescent="0.2">
      <c r="B821" s="39" t="s">
        <v>42</v>
      </c>
      <c r="D821" s="42">
        <f>_xll.qlCalendarAdvance(Calendar,$D820,B821,"f",FALSE)</f>
        <v>45111</v>
      </c>
      <c r="E821" s="180">
        <f>_xll.qlInterestRateIndexValueDate(IndexON,D821)</f>
        <v>45111</v>
      </c>
      <c r="F821" s="196">
        <f>IFERROR(_xll.qlIndexFixing(IndexON,D821,TRUE,_xll.ohTrigger(RecalcTrigger,TriggerON)),NA())</f>
        <v>1.5555036652097343E-2</v>
      </c>
      <c r="H821" s="42">
        <f>_xll.qlCalendarAdvance(Calendar,$H820,B821,"f",FALSE)</f>
        <v>45111</v>
      </c>
      <c r="I821" s="180">
        <f>_xll.qlInterestRateIndexValueDate(Index1M,$H821)</f>
        <v>45113</v>
      </c>
      <c r="J821" s="185">
        <f>IFERROR(_xll.qlIndexFixing(Index1M,$H821,TRUE,_xll.ohTrigger(RecalcTrigger,Trigger1M)),NA())</f>
        <v>1.5996288451926022E-2</v>
      </c>
      <c r="K821" s="44">
        <f>IFERROR(_xll.qlIndexFixing(Index3M,H821,TRUE,_xll.ohTrigger(RecalcTrigger,Trigger3M)),NA())</f>
        <v>1.7204730697818423E-2</v>
      </c>
      <c r="L821" s="44">
        <f>IFERROR(_xll.qlIndexFixing(Index6M,$H821,TRUE,_xll.ohTrigger(RecalcTrigger,Trigger6M)),NA())</f>
        <v>1.8235369412702068E-2</v>
      </c>
      <c r="M821" s="186">
        <f>IFERROR(_xll.qlIndexFixing(Index1Y,$H821,TRUE,_xll.ohTrigger(RecalcTrigger,Trigger1Y)),NA())</f>
        <v>1.9765568221291826E-2</v>
      </c>
      <c r="N821" s="185">
        <f>IFERROR(_xll.qlIndexFixing(ONIndex1M,I821,TRUE,_xll.ohTrigger(RecalcTrigger,Trigger1M)),NA())</f>
        <v>1.5919345634598514E-2</v>
      </c>
      <c r="O821" s="44">
        <f>IFERROR(_xll.qlIndexFixing(ONIndex3M,I821,TRUE,_xll.ohTrigger(RecalcTrigger,Trigger3M)),NA())</f>
        <v>1.6948942611074713E-2</v>
      </c>
      <c r="P821" s="44">
        <f>IFERROR(_xll.qlIndexFixing(ONIndex6M,I821,TRUE,_xll.ohTrigger(RecalcTrigger,Trigger6M)),NA())</f>
        <v>1.7764586438033803E-2</v>
      </c>
      <c r="Q821" s="186">
        <f>IFERROR(_xll.qlIndexFixing(ONIndex1Y,I821,TRUE,_xll.ohTrigger(RecalcTrigger,Trigger1Y)),NA())</f>
        <v>1.8919308912712651E-2</v>
      </c>
    </row>
    <row r="822" spans="2:17" x14ac:dyDescent="0.2">
      <c r="B822" s="39" t="s">
        <v>42</v>
      </c>
      <c r="D822" s="42">
        <f>_xll.qlCalendarAdvance(Calendar,$D821,B822,"f",FALSE)</f>
        <v>45118</v>
      </c>
      <c r="E822" s="180">
        <f>_xll.qlInterestRateIndexValueDate(IndexON,D822)</f>
        <v>45118</v>
      </c>
      <c r="F822" s="196">
        <f>IFERROR(_xll.qlIndexFixing(IndexON,D822,TRUE,_xll.ohTrigger(RecalcTrigger,TriggerON)),NA())</f>
        <v>1.5592829652906204E-2</v>
      </c>
      <c r="H822" s="42">
        <f>_xll.qlCalendarAdvance(Calendar,$H821,B822,"f",FALSE)</f>
        <v>45118</v>
      </c>
      <c r="I822" s="180">
        <f>_xll.qlInterestRateIndexValueDate(Index1M,$H822)</f>
        <v>45120</v>
      </c>
      <c r="J822" s="185">
        <f>IFERROR(_xll.qlIndexFixing(Index1M,$H822,TRUE,_xll.ohTrigger(RecalcTrigger,Trigger1M)),NA())</f>
        <v>1.6036225890749545E-2</v>
      </c>
      <c r="K822" s="44">
        <f>IFERROR(_xll.qlIndexFixing(Index3M,H822,TRUE,_xll.ohTrigger(RecalcTrigger,Trigger3M)),NA())</f>
        <v>1.7240940338299218E-2</v>
      </c>
      <c r="L822" s="44">
        <f>IFERROR(_xll.qlIndexFixing(Index6M,$H822,TRUE,_xll.ohTrigger(RecalcTrigger,Trigger6M)),NA())</f>
        <v>1.8264945888712754E-2</v>
      </c>
      <c r="M822" s="186">
        <f>IFERROR(_xll.qlIndexFixing(Index1Y,$H822,TRUE,_xll.ohTrigger(RecalcTrigger,Trigger1Y)),NA())</f>
        <v>1.9790297198917228E-2</v>
      </c>
      <c r="N822" s="185">
        <f>IFERROR(_xll.qlIndexFixing(ONIndex1M,I822,TRUE,_xll.ohTrigger(RecalcTrigger,Trigger1M)),NA())</f>
        <v>1.5959749930427591E-2</v>
      </c>
      <c r="O822" s="44">
        <f>IFERROR(_xll.qlIndexFixing(ONIndex3M,I822,TRUE,_xll.ohTrigger(RecalcTrigger,Trigger3M)),NA())</f>
        <v>1.6987125932139691E-2</v>
      </c>
      <c r="P822" s="44">
        <f>IFERROR(_xll.qlIndexFixing(ONIndex6M,I822,TRUE,_xll.ohTrigger(RecalcTrigger,Trigger6M)),NA())</f>
        <v>1.7798236135622147E-2</v>
      </c>
      <c r="Q822" s="186">
        <f>IFERROR(_xll.qlIndexFixing(ONIndex1Y,I822,TRUE,_xll.ohTrigger(RecalcTrigger,Trigger1Y)),NA())</f>
        <v>1.8949913293662135E-2</v>
      </c>
    </row>
    <row r="823" spans="2:17" x14ac:dyDescent="0.2">
      <c r="B823" s="39" t="s">
        <v>42</v>
      </c>
      <c r="D823" s="42">
        <f>_xll.qlCalendarAdvance(Calendar,$D822,B823,"f",FALSE)</f>
        <v>45125</v>
      </c>
      <c r="E823" s="180">
        <f>_xll.qlInterestRateIndexValueDate(IndexON,D823)</f>
        <v>45125</v>
      </c>
      <c r="F823" s="196">
        <f>IFERROR(_xll.qlIndexFixing(IndexON,D823,TRUE,_xll.ohTrigger(RecalcTrigger,TriggerON)),NA())</f>
        <v>1.5630221679421297E-2</v>
      </c>
      <c r="H823" s="42">
        <f>_xll.qlCalendarAdvance(Calendar,$H822,B823,"f",FALSE)</f>
        <v>45125</v>
      </c>
      <c r="I823" s="180">
        <f>_xll.qlInterestRateIndexValueDate(Index1M,$H823)</f>
        <v>45127</v>
      </c>
      <c r="J823" s="185">
        <f>IFERROR(_xll.qlIndexFixing(Index1M,$H823,TRUE,_xll.ohTrigger(RecalcTrigger,Trigger1M)),NA())</f>
        <v>1.6075843584140437E-2</v>
      </c>
      <c r="K823" s="44">
        <f>IFERROR(_xll.qlIndexFixing(Index3M,H823,TRUE,_xll.ohTrigger(RecalcTrigger,Trigger3M)),NA())</f>
        <v>1.727681813140174E-2</v>
      </c>
      <c r="L823" s="44">
        <f>IFERROR(_xll.qlIndexFixing(Index6M,$H823,TRUE,_xll.ohTrigger(RecalcTrigger,Trigger6M)),NA())</f>
        <v>1.8294240599653663E-2</v>
      </c>
      <c r="M823" s="186">
        <f>IFERROR(_xll.qlIndexFixing(Index1Y,$H823,TRUE,_xll.ohTrigger(RecalcTrigger,Trigger1Y)),NA())</f>
        <v>1.9814857425940881E-2</v>
      </c>
      <c r="N823" s="185">
        <f>IFERROR(_xll.qlIndexFixing(ONIndex1M,I823,TRUE,_xll.ohTrigger(RecalcTrigger,Trigger1M)),NA())</f>
        <v>1.599983849089881E-2</v>
      </c>
      <c r="O823" s="44">
        <f>IFERROR(_xll.qlIndexFixing(ONIndex3M,I823,TRUE,_xll.ohTrigger(RecalcTrigger,Trigger3M)),NA())</f>
        <v>1.7024953355333494E-2</v>
      </c>
      <c r="P823" s="44">
        <f>IFERROR(_xll.qlIndexFixing(ONIndex6M,I823,TRUE,_xll.ohTrigger(RecalcTrigger,Trigger6M)),NA())</f>
        <v>1.7831447787370891E-2</v>
      </c>
      <c r="Q823" s="186">
        <f>IFERROR(_xll.qlIndexFixing(ONIndex1Y,I823,TRUE,_xll.ohTrigger(RecalcTrigger,Trigger1Y)),NA())</f>
        <v>1.8979977923008207E-2</v>
      </c>
    </row>
    <row r="824" spans="2:17" x14ac:dyDescent="0.2">
      <c r="B824" s="39" t="s">
        <v>42</v>
      </c>
      <c r="D824" s="42">
        <f>_xll.qlCalendarAdvance(Calendar,$D823,B824,"f",FALSE)</f>
        <v>45132</v>
      </c>
      <c r="E824" s="180">
        <f>_xll.qlInterestRateIndexValueDate(IndexON,D824)</f>
        <v>45132</v>
      </c>
      <c r="F824" s="196">
        <f>IFERROR(_xll.qlIndexFixing(IndexON,D824,TRUE,_xll.ohTrigger(RecalcTrigger,TriggerON)),NA())</f>
        <v>1.5667209873688748E-2</v>
      </c>
      <c r="H824" s="42">
        <f>_xll.qlCalendarAdvance(Calendar,$H823,B824,"f",FALSE)</f>
        <v>45132</v>
      </c>
      <c r="I824" s="180">
        <f>_xll.qlInterestRateIndexValueDate(Index1M,$H824)</f>
        <v>45134</v>
      </c>
      <c r="J824" s="185">
        <f>IFERROR(_xll.qlIndexFixing(Index1M,$H824,TRUE,_xll.ohTrigger(RecalcTrigger,Trigger1M)),NA())</f>
        <v>1.6115139270425349E-2</v>
      </c>
      <c r="K824" s="44">
        <f>IFERROR(_xll.qlIndexFixing(Index3M,H824,TRUE,_xll.ohTrigger(RecalcTrigger,Trigger3M)),NA())</f>
        <v>1.7312377432063146E-2</v>
      </c>
      <c r="L824" s="44">
        <f>IFERROR(_xll.qlIndexFixing(Index6M,$H824,TRUE,_xll.ohTrigger(RecalcTrigger,Trigger6M)),NA())</f>
        <v>1.8323263530157712E-2</v>
      </c>
      <c r="M824" s="186">
        <f>IFERROR(_xll.qlIndexFixing(Index1Y,$H824,TRUE,_xll.ohTrigger(RecalcTrigger,Trigger1Y)),NA())</f>
        <v>1.9839258394455325E-2</v>
      </c>
      <c r="N824" s="185">
        <f>IFERROR(_xll.qlIndexFixing(ONIndex1M,I824,TRUE,_xll.ohTrigger(RecalcTrigger,Trigger1M)),NA())</f>
        <v>1.6039609060856108E-2</v>
      </c>
      <c r="O824" s="44">
        <f>IFERROR(_xll.qlIndexFixing(ONIndex3M,I824,TRUE,_xll.ohTrigger(RecalcTrigger,Trigger3M)),NA())</f>
        <v>1.7062422382334574E-2</v>
      </c>
      <c r="P824" s="44">
        <f>IFERROR(_xll.qlIndexFixing(ONIndex6M,I824,TRUE,_xll.ohTrigger(RecalcTrigger,Trigger6M)),NA())</f>
        <v>1.7864221393200097E-2</v>
      </c>
      <c r="Q824" s="186">
        <f>IFERROR(_xll.qlIndexFixing(ONIndex1Y,I824,TRUE,_xll.ohTrigger(RecalcTrigger,Trigger1Y)),NA())</f>
        <v>1.900949890954351E-2</v>
      </c>
    </row>
    <row r="825" spans="2:17" x14ac:dyDescent="0.2">
      <c r="B825" s="39" t="s">
        <v>42</v>
      </c>
      <c r="D825" s="42">
        <f>_xll.qlCalendarAdvance(Calendar,$D824,B825,"f",FALSE)</f>
        <v>45139</v>
      </c>
      <c r="E825" s="180">
        <f>_xll.qlInterestRateIndexValueDate(IndexON,D825)</f>
        <v>45139</v>
      </c>
      <c r="F825" s="196">
        <f>IFERROR(_xll.qlIndexFixing(IndexON,D825,TRUE,_xll.ohTrigger(RecalcTrigger,TriggerON)),NA())</f>
        <v>1.5703791377594811E-2</v>
      </c>
      <c r="H825" s="42">
        <f>_xll.qlCalendarAdvance(Calendar,$H824,B825,"f",FALSE)</f>
        <v>45139</v>
      </c>
      <c r="I825" s="180">
        <f>_xll.qlInterestRateIndexValueDate(Index1M,$H825)</f>
        <v>45141</v>
      </c>
      <c r="J825" s="185">
        <f>IFERROR(_xll.qlIndexFixing(Index1M,$H825,TRUE,_xll.ohTrigger(RecalcTrigger,Trigger1M)),NA())</f>
        <v>1.6154110687930934E-2</v>
      </c>
      <c r="K825" s="44">
        <f>IFERROR(_xll.qlIndexFixing(Index3M,H825,TRUE,_xll.ohTrigger(RecalcTrigger,Trigger3M)),NA())</f>
        <v>1.7347631743487208E-2</v>
      </c>
      <c r="L825" s="44">
        <f>IFERROR(_xll.qlIndexFixing(Index6M,$H825,TRUE,_xll.ohTrigger(RecalcTrigger,Trigger6M)),NA())</f>
        <v>1.8352024665568629E-2</v>
      </c>
      <c r="M825" s="186">
        <f>IFERROR(_xll.qlIndexFixing(Index1Y,$H825,TRUE,_xll.ohTrigger(RecalcTrigger,Trigger1Y)),NA())</f>
        <v>1.9863509689293925E-2</v>
      </c>
      <c r="N825" s="185">
        <f>IFERROR(_xll.qlIndexFixing(ONIndex1M,I825,TRUE,_xll.ohTrigger(RecalcTrigger,Trigger1M)),NA())</f>
        <v>1.6079059384903616E-2</v>
      </c>
      <c r="O825" s="44">
        <f>IFERROR(_xll.qlIndexFixing(ONIndex3M,I825,TRUE,_xll.ohTrigger(RecalcTrigger,Trigger3M)),NA())</f>
        <v>1.7099530515141126E-2</v>
      </c>
      <c r="P825" s="44">
        <f>IFERROR(_xll.qlIndexFixing(ONIndex6M,I825,TRUE,_xll.ohTrigger(RecalcTrigger,Trigger6M)),NA())</f>
        <v>1.7896556952869958E-2</v>
      </c>
      <c r="Q825" s="186">
        <f>IFERROR(_xll.qlIndexFixing(ONIndex1Y,I825,TRUE,_xll.ohTrigger(RecalcTrigger,Trigger1Y)),NA())</f>
        <v>1.9038472361900816E-2</v>
      </c>
    </row>
    <row r="826" spans="2:17" x14ac:dyDescent="0.2">
      <c r="B826" s="39" t="s">
        <v>42</v>
      </c>
      <c r="D826" s="42">
        <f>_xll.qlCalendarAdvance(Calendar,$D825,B826,"f",FALSE)</f>
        <v>45146</v>
      </c>
      <c r="E826" s="180">
        <f>_xll.qlInterestRateIndexValueDate(IndexON,D826)</f>
        <v>45146</v>
      </c>
      <c r="F826" s="196">
        <f>IFERROR(_xll.qlIndexFixing(IndexON,D826,TRUE,_xll.ohTrigger(RecalcTrigger,TriggerON)),NA())</f>
        <v>1.5739963333185614E-2</v>
      </c>
      <c r="H826" s="42">
        <f>_xll.qlCalendarAdvance(Calendar,$H825,B826,"f",FALSE)</f>
        <v>45146</v>
      </c>
      <c r="I826" s="180">
        <f>_xll.qlInterestRateIndexValueDate(Index1M,$H826)</f>
        <v>45148</v>
      </c>
      <c r="J826" s="185">
        <f>IFERROR(_xll.qlIndexFixing(Index1M,$H826,TRUE,_xll.ohTrigger(RecalcTrigger,Trigger1M)),NA())</f>
        <v>1.6192755574971351E-2</v>
      </c>
      <c r="K826" s="44">
        <f>IFERROR(_xll.qlIndexFixing(Index3M,H826,TRUE,_xll.ohTrigger(RecalcTrigger,Trigger3M)),NA())</f>
        <v>1.7382594717144314E-2</v>
      </c>
      <c r="L826" s="44">
        <f>IFERROR(_xll.qlIndexFixing(Index6M,$H826,TRUE,_xll.ohTrigger(RecalcTrigger,Trigger6M)),NA())</f>
        <v>1.8380533991926795E-2</v>
      </c>
      <c r="M826" s="186">
        <f>IFERROR(_xll.qlIndexFixing(Index1Y,$H826,TRUE,_xll.ohTrigger(RecalcTrigger,Trigger1Y)),NA())</f>
        <v>1.9887620988026728E-2</v>
      </c>
      <c r="N826" s="185">
        <f>IFERROR(_xll.qlIndexFixing(ONIndex1M,I826,TRUE,_xll.ohTrigger(RecalcTrigger,Trigger1M)),NA())</f>
        <v>1.6118187207885271E-2</v>
      </c>
      <c r="O826" s="44">
        <f>IFERROR(_xll.qlIndexFixing(ONIndex3M,I826,TRUE,_xll.ohTrigger(RecalcTrigger,Trigger3M)),NA())</f>
        <v>1.7136275255511535E-2</v>
      </c>
      <c r="P826" s="44">
        <f>IFERROR(_xll.qlIndexFixing(ONIndex6M,I826,TRUE,_xll.ohTrigger(RecalcTrigger,Trigger6M)),NA())</f>
        <v>1.7928454466300536E-2</v>
      </c>
      <c r="Q826" s="186">
        <f>IFERROR(_xll.qlIndexFixing(ONIndex1Y,I826,TRUE,_xll.ohTrigger(RecalcTrigger,Trigger1Y)),NA())</f>
        <v>1.9066894388792832E-2</v>
      </c>
    </row>
    <row r="827" spans="2:17" x14ac:dyDescent="0.2">
      <c r="B827" s="39" t="s">
        <v>42</v>
      </c>
      <c r="D827" s="42">
        <f>_xll.qlCalendarAdvance(Calendar,$D826,B827,"f",FALSE)</f>
        <v>45153</v>
      </c>
      <c r="E827" s="180">
        <f>_xll.qlInterestRateIndexValueDate(IndexON,D827)</f>
        <v>45153</v>
      </c>
      <c r="F827" s="196">
        <f>IFERROR(_xll.qlIndexFixing(IndexON,D827,TRUE,_xll.ohTrigger(RecalcTrigger,TriggerON)),NA())</f>
        <v>1.5775722882347409E-2</v>
      </c>
      <c r="H827" s="42">
        <f>_xll.qlCalendarAdvance(Calendar,$H826,B827,"f",FALSE)</f>
        <v>45153</v>
      </c>
      <c r="I827" s="180">
        <f>_xll.qlInterestRateIndexValueDate(Index1M,$H827)</f>
        <v>45155</v>
      </c>
      <c r="J827" s="185">
        <f>IFERROR(_xll.qlIndexFixing(Index1M,$H827,TRUE,_xll.ohTrigger(RecalcTrigger,Trigger1M)),NA())</f>
        <v>1.6231071669870756E-2</v>
      </c>
      <c r="K827" s="44">
        <f>IFERROR(_xll.qlIndexFixing(Index3M,H827,TRUE,_xll.ohTrigger(RecalcTrigger,Trigger3M)),NA())</f>
        <v>1.7417280152765391E-2</v>
      </c>
      <c r="L827" s="44">
        <f>IFERROR(_xll.qlIndexFixing(Index6M,$H827,TRUE,_xll.ohTrigger(RecalcTrigger,Trigger6M)),NA())</f>
        <v>1.8408801495956778E-2</v>
      </c>
      <c r="M827" s="186">
        <f>IFERROR(_xll.qlIndexFixing(Index1Y,$H827,TRUE,_xll.ohTrigger(RecalcTrigger,Trigger1Y)),NA())</f>
        <v>1.9911602060959391E-2</v>
      </c>
      <c r="N827" s="185">
        <f>IFERROR(_xll.qlIndexFixing(ONIndex1M,I827,TRUE,_xll.ohTrigger(RecalcTrigger,Trigger1M)),NA())</f>
        <v>1.6156990274485139E-2</v>
      </c>
      <c r="O827" s="44">
        <f>IFERROR(_xll.qlIndexFixing(ONIndex3M,I827,TRUE,_xll.ohTrigger(RecalcTrigger,Trigger3M)),NA())</f>
        <v>1.7172654105284124E-2</v>
      </c>
      <c r="P827" s="44">
        <f>IFERROR(_xll.qlIndexFixing(ONIndex6M,I827,TRUE,_xll.ohTrigger(RecalcTrigger,Trigger6M)),NA())</f>
        <v>1.7959913933411897E-2</v>
      </c>
      <c r="Q827" s="186">
        <f>IFERROR(_xll.qlIndexFixing(ONIndex1Y,I827,TRUE,_xll.ohTrigger(RecalcTrigger,Trigger1Y)),NA())</f>
        <v>1.9094761098852331E-2</v>
      </c>
    </row>
    <row r="828" spans="2:17" x14ac:dyDescent="0.2">
      <c r="B828" s="39" t="s">
        <v>42</v>
      </c>
      <c r="D828" s="42">
        <f>_xll.qlCalendarAdvance(Calendar,$D827,B828,"f",FALSE)</f>
        <v>45160</v>
      </c>
      <c r="E828" s="180">
        <f>_xll.qlInterestRateIndexValueDate(IndexON,D828)</f>
        <v>45160</v>
      </c>
      <c r="F828" s="196">
        <f>IFERROR(_xll.qlIndexFixing(IndexON,D828,TRUE,_xll.ohTrigger(RecalcTrigger,TriggerON)),NA())</f>
        <v>1.5811067167126325E-2</v>
      </c>
      <c r="H828" s="42">
        <f>_xll.qlCalendarAdvance(Calendar,$H827,B828,"f",FALSE)</f>
        <v>45160</v>
      </c>
      <c r="I828" s="180">
        <f>_xll.qlInterestRateIndexValueDate(Index1M,$H828)</f>
        <v>45162</v>
      </c>
      <c r="J828" s="185">
        <f>IFERROR(_xll.qlIndexFixing(Index1M,$H828,TRUE,_xll.ohTrigger(RecalcTrigger,Trigger1M)),NA())</f>
        <v>1.6269056710943308E-2</v>
      </c>
      <c r="K828" s="44">
        <f>IFERROR(_xll.qlIndexFixing(Index3M,H828,TRUE,_xll.ohTrigger(RecalcTrigger,Trigger3M)),NA())</f>
        <v>1.7451701998341892E-2</v>
      </c>
      <c r="L828" s="44">
        <f>IFERROR(_xll.qlIndexFixing(Index6M,$H828,TRUE,_xll.ohTrigger(RecalcTrigger,Trigger6M)),NA())</f>
        <v>1.8436837165052285E-2</v>
      </c>
      <c r="M828" s="186">
        <f>IFERROR(_xll.qlIndexFixing(Index1Y,$H828,TRUE,_xll.ohTrigger(RecalcTrigger,Trigger1Y)),NA())</f>
        <v>1.9935462771128818E-2</v>
      </c>
      <c r="N828" s="185">
        <f>IFERROR(_xll.qlIndexFixing(ONIndex1M,I828,TRUE,_xll.ohTrigger(RecalcTrigger,Trigger1M)),NA())</f>
        <v>1.6195466329307351E-2</v>
      </c>
      <c r="O828" s="44">
        <f>IFERROR(_xll.qlIndexFixing(ONIndex3M,I828,TRUE,_xll.ohTrigger(RecalcTrigger,Trigger3M)),NA())</f>
        <v>1.7208664566457088E-2</v>
      </c>
      <c r="P828" s="44">
        <f>IFERROR(_xll.qlIndexFixing(ONIndex6M,I828,TRUE,_xll.ohTrigger(RecalcTrigger,Trigger6M)),NA())</f>
        <v>1.7990935354044169E-2</v>
      </c>
      <c r="Q828" s="186">
        <f>IFERROR(_xll.qlIndexFixing(ONIndex1Y,I828,TRUE,_xll.ohTrigger(RecalcTrigger,Trigger1Y)),NA())</f>
        <v>1.9122068600871955E-2</v>
      </c>
    </row>
    <row r="829" spans="2:17" x14ac:dyDescent="0.2">
      <c r="B829" s="39" t="s">
        <v>42</v>
      </c>
      <c r="D829" s="42">
        <f>_xll.qlCalendarAdvance(Calendar,$D828,B829,"f",FALSE)</f>
        <v>45167</v>
      </c>
      <c r="E829" s="180">
        <f>_xll.qlInterestRateIndexValueDate(IndexON,D829)</f>
        <v>45167</v>
      </c>
      <c r="F829" s="196">
        <f>IFERROR(_xll.qlIndexFixing(IndexON,D829,TRUE,_xll.ohTrigger(RecalcTrigger,TriggerON)),NA())</f>
        <v>1.5845993329408614E-2</v>
      </c>
      <c r="H829" s="42">
        <f>_xll.qlCalendarAdvance(Calendar,$H828,B829,"f",FALSE)</f>
        <v>45167</v>
      </c>
      <c r="I829" s="180">
        <f>_xll.qlInterestRateIndexValueDate(Index1M,$H829)</f>
        <v>45169</v>
      </c>
      <c r="J829" s="185">
        <f>IFERROR(_xll.qlIndexFixing(Index1M,$H829,TRUE,_xll.ohTrigger(RecalcTrigger,Trigger1M)),NA())</f>
        <v>1.6297615117469202E-2</v>
      </c>
      <c r="K829" s="44">
        <f>IFERROR(_xll.qlIndexFixing(Index3M,H829,TRUE,_xll.ohTrigger(RecalcTrigger,Trigger3M)),NA())</f>
        <v>1.7483051566198119E-2</v>
      </c>
      <c r="L829" s="44">
        <f>IFERROR(_xll.qlIndexFixing(Index6M,$H829,TRUE,_xll.ohTrigger(RecalcTrigger,Trigger6M)),NA())</f>
        <v>1.8455078823607255E-2</v>
      </c>
      <c r="M829" s="186">
        <f>IFERROR(_xll.qlIndexFixing(Index1Y,$H829,TRUE,_xll.ohTrigger(RecalcTrigger,Trigger1Y)),NA())</f>
        <v>1.995262405640516E-2</v>
      </c>
      <c r="N829" s="185">
        <f>IFERROR(_xll.qlIndexFixing(ONIndex1M,I829,TRUE,_xll.ohTrigger(RecalcTrigger,Trigger1M)),NA())</f>
        <v>1.623361311727578E-2</v>
      </c>
      <c r="O829" s="44">
        <f>IFERROR(_xll.qlIndexFixing(ONIndex3M,I829,TRUE,_xll.ohTrigger(RecalcTrigger,Trigger3M)),NA())</f>
        <v>1.7244304140708877E-2</v>
      </c>
      <c r="P829" s="44">
        <f>IFERROR(_xll.qlIndexFixing(ONIndex6M,I829,TRUE,_xll.ohTrigger(RecalcTrigger,Trigger6M)),NA())</f>
        <v>1.8021518728117414E-2</v>
      </c>
      <c r="Q829" s="186">
        <f>IFERROR(_xll.qlIndexFixing(ONIndex1Y,I829,TRUE,_xll.ohTrigger(RecalcTrigger,Trigger1Y)),NA())</f>
        <v>1.9148813003404541E-2</v>
      </c>
    </row>
    <row r="830" spans="2:17" x14ac:dyDescent="0.2">
      <c r="B830" s="39" t="s">
        <v>42</v>
      </c>
      <c r="D830" s="42">
        <f>_xll.qlCalendarAdvance(Calendar,$D829,B830,"f",FALSE)</f>
        <v>45174</v>
      </c>
      <c r="E830" s="180">
        <f>_xll.qlInterestRateIndexValueDate(IndexON,D830)</f>
        <v>45174</v>
      </c>
      <c r="F830" s="196">
        <f>IFERROR(_xll.qlIndexFixing(IndexON,D830,TRUE,_xll.ohTrigger(RecalcTrigger,TriggerON)),NA())</f>
        <v>1.588049851132034E-2</v>
      </c>
      <c r="H830" s="42">
        <f>_xll.qlCalendarAdvance(Calendar,$H829,B830,"f",FALSE)</f>
        <v>45174</v>
      </c>
      <c r="I830" s="180">
        <f>_xll.qlInterestRateIndexValueDate(Index1M,$H830)</f>
        <v>45176</v>
      </c>
      <c r="J830" s="185">
        <f>IFERROR(_xll.qlIndexFixing(Index1M,$H830,TRUE,_xll.ohTrigger(RecalcTrigger,Trigger1M)),NA())</f>
        <v>1.6344057905133547E-2</v>
      </c>
      <c r="K830" s="44">
        <f>IFERROR(_xll.qlIndexFixing(Index3M,H830,TRUE,_xll.ohTrigger(RecalcTrigger,Trigger3M)),NA())</f>
        <v>1.751700086590189E-2</v>
      </c>
      <c r="L830" s="44">
        <f>IFERROR(_xll.qlIndexFixing(Index6M,$H830,TRUE,_xll.ohTrigger(RecalcTrigger,Trigger6M)),NA())</f>
        <v>1.8482726518464297E-2</v>
      </c>
      <c r="M830" s="186">
        <f>IFERROR(_xll.qlIndexFixing(Index1Y,$H830,TRUE,_xll.ohTrigger(RecalcTrigger,Trigger1Y)),NA())</f>
        <v>1.9982863018981455E-2</v>
      </c>
      <c r="N830" s="185">
        <f>IFERROR(_xll.qlIndexFixing(ONIndex1M,I830,TRUE,_xll.ohTrigger(RecalcTrigger,Trigger1M)),NA())</f>
        <v>1.6271428383074493E-2</v>
      </c>
      <c r="O830" s="44">
        <f>IFERROR(_xll.qlIndexFixing(ONIndex3M,I830,TRUE,_xll.ohTrigger(RecalcTrigger,Trigger3M)),NA())</f>
        <v>1.7279570329877814E-2</v>
      </c>
      <c r="P830" s="44">
        <f>IFERROR(_xll.qlIndexFixing(ONIndex6M,I830,TRUE,_xll.ohTrigger(RecalcTrigger,Trigger6M)),NA())</f>
        <v>1.8051664055551697E-2</v>
      </c>
      <c r="Q830" s="186">
        <f>IFERROR(_xll.qlIndexFixing(ONIndex1Y,I830,TRUE,_xll.ohTrigger(RecalcTrigger,Trigger1Y)),NA())</f>
        <v>1.9174990415242732E-2</v>
      </c>
    </row>
    <row r="831" spans="2:17" x14ac:dyDescent="0.2">
      <c r="B831" s="39" t="s">
        <v>42</v>
      </c>
      <c r="D831" s="42">
        <f>_xll.qlCalendarAdvance(Calendar,$D830,B831,"f",FALSE)</f>
        <v>45181</v>
      </c>
      <c r="E831" s="180">
        <f>_xll.qlInterestRateIndexValueDate(IndexON,D831)</f>
        <v>45181</v>
      </c>
      <c r="F831" s="196">
        <f>IFERROR(_xll.qlIndexFixing(IndexON,D831,TRUE,_xll.ohTrigger(RecalcTrigger,TriggerON)),NA())</f>
        <v>1.5914579854587885E-2</v>
      </c>
      <c r="H831" s="42">
        <f>_xll.qlCalendarAdvance(Calendar,$H830,B831,"f",FALSE)</f>
        <v>45181</v>
      </c>
      <c r="I831" s="180">
        <f>_xll.qlInterestRateIndexValueDate(Index1M,$H831)</f>
        <v>45183</v>
      </c>
      <c r="J831" s="185">
        <f>IFERROR(_xll.qlIndexFixing(Index1M,$H831,TRUE,_xll.ohTrigger(RecalcTrigger,Trigger1M)),NA())</f>
        <v>1.6381115618633868E-2</v>
      </c>
      <c r="K831" s="44">
        <f>IFERROR(_xll.qlIndexFixing(Index3M,H831,TRUE,_xll.ohTrigger(RecalcTrigger,Trigger3M)),NA())</f>
        <v>1.7550728927315552E-2</v>
      </c>
      <c r="L831" s="44">
        <f>IFERROR(_xll.qlIndexFixing(Index6M,$H831,TRUE,_xll.ohTrigger(RecalcTrigger,Trigger6M)),NA())</f>
        <v>1.8510171814686345E-2</v>
      </c>
      <c r="M831" s="186">
        <f>IFERROR(_xll.qlIndexFixing(Index1Y,$H831,TRUE,_xll.ohTrigger(RecalcTrigger,Trigger1Y)),NA())</f>
        <v>2.0006422746392166E-2</v>
      </c>
      <c r="N831" s="185">
        <f>IFERROR(_xll.qlIndexFixing(ONIndex1M,I831,TRUE,_xll.ohTrigger(RecalcTrigger,Trigger1M)),NA())</f>
        <v>1.6308909871387556E-2</v>
      </c>
      <c r="O831" s="44">
        <f>IFERROR(_xll.qlIndexFixing(ONIndex3M,I831,TRUE,_xll.ohTrigger(RecalcTrigger,Trigger3M)),NA())</f>
        <v>1.7314460636042028E-2</v>
      </c>
      <c r="P831" s="44">
        <f>IFERROR(_xll.qlIndexFixing(ONIndex6M,I831,TRUE,_xll.ohTrigger(RecalcTrigger,Trigger6M)),NA())</f>
        <v>1.8081371336187146E-2</v>
      </c>
      <c r="Q831" s="186">
        <f>IFERROR(_xll.qlIndexFixing(ONIndex1Y,I831,TRUE,_xll.ohTrigger(RecalcTrigger,Trigger1Y)),NA())</f>
        <v>1.9200596945019299E-2</v>
      </c>
    </row>
    <row r="832" spans="2:17" x14ac:dyDescent="0.2">
      <c r="B832" s="39" t="s">
        <v>42</v>
      </c>
      <c r="D832" s="42">
        <f>_xll.qlCalendarAdvance(Calendar,$D831,B832,"f",FALSE)</f>
        <v>45188</v>
      </c>
      <c r="E832" s="180">
        <f>_xll.qlInterestRateIndexValueDate(IndexON,D832)</f>
        <v>45188</v>
      </c>
      <c r="F832" s="196">
        <f>IFERROR(_xll.qlIndexFixing(IndexON,D832,TRUE,_xll.ohTrigger(RecalcTrigger,TriggerON)),NA())</f>
        <v>1.5948234501337311E-2</v>
      </c>
      <c r="H832" s="42">
        <f>_xll.qlCalendarAdvance(Calendar,$H831,B832,"f",FALSE)</f>
        <v>45188</v>
      </c>
      <c r="I832" s="180">
        <f>_xll.qlInterestRateIndexValueDate(Index1M,$H832)</f>
        <v>45190</v>
      </c>
      <c r="J832" s="185">
        <f>IFERROR(_xll.qlIndexFixing(Index1M,$H832,TRUE,_xll.ohTrigger(RecalcTrigger,Trigger1M)),NA())</f>
        <v>1.6417908937762793E-2</v>
      </c>
      <c r="K832" s="44">
        <f>IFERROR(_xll.qlIndexFixing(Index3M,H832,TRUE,_xll.ohTrigger(RecalcTrigger,Trigger3M)),NA())</f>
        <v>1.758425045685278E-2</v>
      </c>
      <c r="L832" s="44">
        <f>IFERROR(_xll.qlIndexFixing(Index6M,$H832,TRUE,_xll.ohTrigger(RecalcTrigger,Trigger6M)),NA())</f>
        <v>1.853742491999422E-2</v>
      </c>
      <c r="M832" s="186">
        <f>IFERROR(_xll.qlIndexFixing(Index1Y,$H832,TRUE,_xll.ohTrigger(RecalcTrigger,Trigger1Y)),NA())</f>
        <v>2.0029902490496812E-2</v>
      </c>
      <c r="N832" s="185">
        <f>IFERROR(_xll.qlIndexFixing(ONIndex1M,I832,TRUE,_xll.ohTrigger(RecalcTrigger,Trigger1M)),NA())</f>
        <v>1.6346055713230001E-2</v>
      </c>
      <c r="O832" s="44">
        <f>IFERROR(_xll.qlIndexFixing(ONIndex3M,I832,TRUE,_xll.ohTrigger(RecalcTrigger,Trigger3M)),NA())</f>
        <v>1.73489732472909E-2</v>
      </c>
      <c r="P832" s="44">
        <f>IFERROR(_xll.qlIndexFixing(ONIndex6M,I832,TRUE,_xll.ohTrigger(RecalcTrigger,Trigger6M)),NA())</f>
        <v>1.8110641464987864E-2</v>
      </c>
      <c r="Q832" s="186">
        <f>IFERROR(_xll.qlIndexFixing(ONIndex1Y,I832,TRUE,_xll.ohTrigger(RecalcTrigger,Trigger1Y)),NA())</f>
        <v>1.9225630380423908E-2</v>
      </c>
    </row>
    <row r="833" spans="2:17" x14ac:dyDescent="0.2">
      <c r="B833" s="39" t="s">
        <v>42</v>
      </c>
      <c r="D833" s="42">
        <f>_xll.qlCalendarAdvance(Calendar,$D832,B833,"f",FALSE)</f>
        <v>45195</v>
      </c>
      <c r="E833" s="180">
        <f>_xll.qlInterestRateIndexValueDate(IndexON,D833)</f>
        <v>45195</v>
      </c>
      <c r="F833" s="196">
        <f>IFERROR(_xll.qlIndexFixing(IndexON,D833,TRUE,_xll.ohTrigger(RecalcTrigger,TriggerON)),NA())</f>
        <v>1.5981465568035702E-2</v>
      </c>
      <c r="H833" s="42">
        <f>_xll.qlCalendarAdvance(Calendar,$H832,B833,"f",FALSE)</f>
        <v>45195</v>
      </c>
      <c r="I833" s="180">
        <f>_xll.qlInterestRateIndexValueDate(Index1M,$H833)</f>
        <v>45197</v>
      </c>
      <c r="J833" s="185">
        <f>IFERROR(_xll.qlIndexFixing(Index1M,$H833,TRUE,_xll.ohTrigger(RecalcTrigger,Trigger1M)),NA())</f>
        <v>1.6454460980113161E-2</v>
      </c>
      <c r="K833" s="44">
        <f>IFERROR(_xll.qlIndexFixing(Index3M,H833,TRUE,_xll.ohTrigger(RecalcTrigger,Trigger3M)),NA())</f>
        <v>1.7617580106055967E-2</v>
      </c>
      <c r="L833" s="44">
        <f>IFERROR(_xll.qlIndexFixing(Index6M,$H833,TRUE,_xll.ohTrigger(RecalcTrigger,Trigger6M)),NA())</f>
        <v>1.8564495908691508E-2</v>
      </c>
      <c r="M833" s="186">
        <f>IFERROR(_xll.qlIndexFixing(Index1Y,$H833,TRUE,_xll.ohTrigger(RecalcTrigger,Trigger1Y)),NA())</f>
        <v>2.0053312301095298E-2</v>
      </c>
      <c r="N833" s="185">
        <f>IFERROR(_xll.qlIndexFixing(ONIndex1M,I833,TRUE,_xll.ohTrigger(RecalcTrigger,Trigger1M)),NA())</f>
        <v>1.6382927982547812E-2</v>
      </c>
      <c r="O833" s="44">
        <f>IFERROR(_xll.qlIndexFixing(ONIndex3M,I833,TRUE,_xll.ohTrigger(RecalcTrigger,Trigger3M)),NA())</f>
        <v>1.7383219988174048E-2</v>
      </c>
      <c r="P833" s="44">
        <f>IFERROR(_xll.qlIndexFixing(ONIndex6M,I833,TRUE,_xll.ohTrigger(RecalcTrigger,Trigger6M)),NA())</f>
        <v>1.8139623031734331E-2</v>
      </c>
      <c r="Q833" s="186">
        <f>IFERROR(_xll.qlIndexFixing(ONIndex1Y,I833,TRUE,_xll.ohTrigger(RecalcTrigger,Trigger1Y)),NA())</f>
        <v>1.9250366411247555E-2</v>
      </c>
    </row>
    <row r="834" spans="2:17" x14ac:dyDescent="0.2">
      <c r="B834" s="39" t="s">
        <v>42</v>
      </c>
      <c r="D834" s="42">
        <f>_xll.qlCalendarAdvance(Calendar,$D833,B834,"f",FALSE)</f>
        <v>45202</v>
      </c>
      <c r="E834" s="180">
        <f>_xll.qlInterestRateIndexValueDate(IndexON,D834)</f>
        <v>45202</v>
      </c>
      <c r="F834" s="196">
        <f>IFERROR(_xll.qlIndexFixing(IndexON,D834,TRUE,_xll.ohTrigger(RecalcTrigger,TriggerON)),NA())</f>
        <v>1.6014438070044434E-2</v>
      </c>
      <c r="H834" s="42">
        <f>_xll.qlCalendarAdvance(Calendar,$H833,B834,"f",FALSE)</f>
        <v>45202</v>
      </c>
      <c r="I834" s="180">
        <f>_xll.qlInterestRateIndexValueDate(Index1M,$H834)</f>
        <v>45204</v>
      </c>
      <c r="J834" s="185">
        <f>IFERROR(_xll.qlIndexFixing(Index1M,$H834,TRUE,_xll.ohTrigger(RecalcTrigger,Trigger1M)),NA())</f>
        <v>1.649078428181211E-2</v>
      </c>
      <c r="K834" s="44">
        <f>IFERROR(_xll.qlIndexFixing(Index3M,H834,TRUE,_xll.ohTrigger(RecalcTrigger,Trigger3M)),NA())</f>
        <v>1.7653489929468094E-2</v>
      </c>
      <c r="L834" s="44">
        <f>IFERROR(_xll.qlIndexFixing(Index6M,$H834,TRUE,_xll.ohTrigger(RecalcTrigger,Trigger6M)),NA())</f>
        <v>1.8593728599028116E-2</v>
      </c>
      <c r="M834" s="186">
        <f>IFERROR(_xll.qlIndexFixing(Index1Y,$H834,TRUE,_xll.ohTrigger(RecalcTrigger,Trigger1Y)),NA())</f>
        <v>2.0076657217986418E-2</v>
      </c>
      <c r="N834" s="185">
        <f>IFERROR(_xll.qlIndexFixing(ONIndex1M,I834,TRUE,_xll.ohTrigger(RecalcTrigger,Trigger1M)),NA())</f>
        <v>1.6419574410440063E-2</v>
      </c>
      <c r="O834" s="44">
        <f>IFERROR(_xll.qlIndexFixing(ONIndex3M,I834,TRUE,_xll.ohTrigger(RecalcTrigger,Trigger3M)),NA())</f>
        <v>1.7417287193550735E-2</v>
      </c>
      <c r="P834" s="44">
        <f>IFERROR(_xll.qlIndexFixing(ONIndex6M,I834,TRUE,_xll.ohTrigger(RecalcTrigger,Trigger6M)),NA())</f>
        <v>1.8168429716531875E-2</v>
      </c>
      <c r="Q834" s="186">
        <f>IFERROR(_xll.qlIndexFixing(ONIndex1Y,I834,TRUE,_xll.ohTrigger(RecalcTrigger,Trigger1Y)),NA())</f>
        <v>1.9275018391544663E-2</v>
      </c>
    </row>
    <row r="835" spans="2:17" x14ac:dyDescent="0.2">
      <c r="B835" s="39" t="s">
        <v>42</v>
      </c>
      <c r="D835" s="42">
        <f>_xll.qlCalendarAdvance(Calendar,$D834,B835,"f",FALSE)</f>
        <v>45209</v>
      </c>
      <c r="E835" s="180">
        <f>_xll.qlInterestRateIndexValueDate(IndexON,D835)</f>
        <v>45209</v>
      </c>
      <c r="F835" s="196">
        <f>IFERROR(_xll.qlIndexFixing(IndexON,D835,TRUE,_xll.ohTrigger(RecalcTrigger,TriggerON)),NA())</f>
        <v>1.6047228967241978E-2</v>
      </c>
      <c r="H835" s="42">
        <f>_xll.qlCalendarAdvance(Calendar,$H834,B835,"f",FALSE)</f>
        <v>45209</v>
      </c>
      <c r="I835" s="180">
        <f>_xll.qlInterestRateIndexValueDate(Index1M,$H835)</f>
        <v>45211</v>
      </c>
      <c r="J835" s="185">
        <f>IFERROR(_xll.qlIndexFixing(Index1M,$H835,TRUE,_xll.ohTrigger(RecalcTrigger,Trigger1M)),NA())</f>
        <v>1.6526878443806348E-2</v>
      </c>
      <c r="K835" s="44">
        <f>IFERROR(_xll.qlIndexFixing(Index3M,H835,TRUE,_xll.ohTrigger(RecalcTrigger,Trigger3M)),NA())</f>
        <v>1.7686440132554118E-2</v>
      </c>
      <c r="L835" s="44">
        <f>IFERROR(_xll.qlIndexFixing(Index6M,$H835,TRUE,_xll.ohTrigger(RecalcTrigger,Trigger6M)),NA())</f>
        <v>1.8620435748788904E-2</v>
      </c>
      <c r="M835" s="186">
        <f>IFERROR(_xll.qlIndexFixing(Index1Y,$H835,TRUE,_xll.ohTrigger(RecalcTrigger,Trigger1Y)),NA())</f>
        <v>2.0099936933696782E-2</v>
      </c>
      <c r="N835" s="185">
        <f>IFERROR(_xll.qlIndexFixing(ONIndex1M,I835,TRUE,_xll.ohTrigger(RecalcTrigger,Trigger1M)),NA())</f>
        <v>1.6455993829280757E-2</v>
      </c>
      <c r="O835" s="44">
        <f>IFERROR(_xll.qlIndexFixing(ONIndex3M,I835,TRUE,_xll.ohTrigger(RecalcTrigger,Trigger3M)),NA())</f>
        <v>1.7451174298193095E-2</v>
      </c>
      <c r="P835" s="44">
        <f>IFERROR(_xll.qlIndexFixing(ONIndex6M,I835,TRUE,_xll.ohTrigger(RecalcTrigger,Trigger6M)),NA())</f>
        <v>1.8197061519300561E-2</v>
      </c>
      <c r="Q835" s="186">
        <f>IFERROR(_xll.qlIndexFixing(ONIndex1Y,I835,TRUE,_xll.ohTrigger(RecalcTrigger,Trigger1Y)),NA())</f>
        <v>1.9299587157046716E-2</v>
      </c>
    </row>
    <row r="836" spans="2:17" x14ac:dyDescent="0.2">
      <c r="B836" s="39" t="s">
        <v>42</v>
      </c>
      <c r="D836" s="42">
        <f>_xll.qlCalendarAdvance(Calendar,$D835,B836,"f",FALSE)</f>
        <v>45216</v>
      </c>
      <c r="E836" s="180">
        <f>_xll.qlInterestRateIndexValueDate(IndexON,D836)</f>
        <v>45216</v>
      </c>
      <c r="F836" s="196">
        <f>IFERROR(_xll.qlIndexFixing(IndexON,D836,TRUE,_xll.ohTrigger(RecalcTrigger,TriggerON)),NA())</f>
        <v>1.6079837802154273E-2</v>
      </c>
      <c r="H836" s="42">
        <f>_xll.qlCalendarAdvance(Calendar,$H835,B836,"f",FALSE)</f>
        <v>45216</v>
      </c>
      <c r="I836" s="180">
        <f>_xll.qlInterestRateIndexValueDate(Index1M,$H836)</f>
        <v>45218</v>
      </c>
      <c r="J836" s="185">
        <f>IFERROR(_xll.qlIndexFixing(Index1M,$H836,TRUE,_xll.ohTrigger(RecalcTrigger,Trigger1M)),NA())</f>
        <v>1.6562742294640442E-2</v>
      </c>
      <c r="K836" s="44">
        <f>IFERROR(_xll.qlIndexFixing(Index3M,H836,TRUE,_xll.ohTrigger(RecalcTrigger,Trigger3M)),NA())</f>
        <v>1.7719205767262169E-2</v>
      </c>
      <c r="L836" s="44">
        <f>IFERROR(_xll.qlIndexFixing(Index6M,$H836,TRUE,_xll.ohTrigger(RecalcTrigger,Trigger6M)),NA())</f>
        <v>1.864696672463402E-2</v>
      </c>
      <c r="M836" s="186">
        <f>IFERROR(_xll.qlIndexFixing(Index1Y,$H836,TRUE,_xll.ohTrigger(RecalcTrigger,Trigger1Y)),NA())</f>
        <v>2.012315083032978E-2</v>
      </c>
      <c r="N836" s="185">
        <f>IFERROR(_xll.qlIndexFixing(ONIndex1M,I836,TRUE,_xll.ohTrigger(RecalcTrigger,Trigger1M)),NA())</f>
        <v>1.6492185071363963E-2</v>
      </c>
      <c r="O836" s="44">
        <f>IFERROR(_xll.qlIndexFixing(ONIndex3M,I836,TRUE,_xll.ohTrigger(RecalcTrigger,Trigger3M)),NA())</f>
        <v>1.7484880736713393E-2</v>
      </c>
      <c r="P836" s="44">
        <f>IFERROR(_xll.qlIndexFixing(ONIndex6M,I836,TRUE,_xll.ohTrigger(RecalcTrigger,Trigger6M)),NA())</f>
        <v>1.8225518440120325E-2</v>
      </c>
      <c r="Q836" s="186">
        <f>IFERROR(_xll.qlIndexFixing(ONIndex1Y,I836,TRUE,_xll.ohTrigger(RecalcTrigger,Trigger1Y)),NA())</f>
        <v>1.932407354324539E-2</v>
      </c>
    </row>
    <row r="837" spans="2:17" x14ac:dyDescent="0.2">
      <c r="B837" s="39" t="s">
        <v>42</v>
      </c>
      <c r="D837" s="42">
        <f>_xll.qlCalendarAdvance(Calendar,$D836,B837,"f",FALSE)</f>
        <v>45223</v>
      </c>
      <c r="E837" s="180">
        <f>_xll.qlInterestRateIndexValueDate(IndexON,D837)</f>
        <v>45223</v>
      </c>
      <c r="F837" s="196">
        <f>IFERROR(_xll.qlIndexFixing(IndexON,D837,TRUE,_xll.ohTrigger(RecalcTrigger,TriggerON)),NA())</f>
        <v>1.611226411714739E-2</v>
      </c>
      <c r="H837" s="42">
        <f>_xll.qlCalendarAdvance(Calendar,$H836,B837,"f",FALSE)</f>
        <v>45223</v>
      </c>
      <c r="I837" s="180">
        <f>_xll.qlInterestRateIndexValueDate(Index1M,$H837)</f>
        <v>45225</v>
      </c>
      <c r="J837" s="185">
        <f>IFERROR(_xll.qlIndexFixing(Index1M,$H837,TRUE,_xll.ohTrigger(RecalcTrigger,Trigger1M)),NA())</f>
        <v>1.6598374662868953E-2</v>
      </c>
      <c r="K837" s="44">
        <f>IFERROR(_xll.qlIndexFixing(Index3M,H837,TRUE,_xll.ohTrigger(RecalcTrigger,Trigger3M)),NA())</f>
        <v>1.7751786261203155E-2</v>
      </c>
      <c r="L837" s="44">
        <f>IFERROR(_xll.qlIndexFixing(Index6M,$H837,TRUE,_xll.ohTrigger(RecalcTrigger,Trigger6M)),NA())</f>
        <v>1.8673321519493705E-2</v>
      </c>
      <c r="M837" s="186">
        <f>IFERROR(_xll.qlIndexFixing(Index1Y,$H837,TRUE,_xll.ohTrigger(RecalcTrigger,Trigger1Y)),NA())</f>
        <v>2.0146298277704946E-2</v>
      </c>
      <c r="N837" s="185">
        <f>IFERROR(_xll.qlIndexFixing(ONIndex1M,I837,TRUE,_xll.ohTrigger(RecalcTrigger,Trigger1M)),NA())</f>
        <v>1.6528146969063684E-2</v>
      </c>
      <c r="O837" s="44">
        <f>IFERROR(_xll.qlIndexFixing(ONIndex3M,I837,TRUE,_xll.ohTrigger(RecalcTrigger,Trigger3M)),NA())</f>
        <v>1.7518405943883764E-2</v>
      </c>
      <c r="P837" s="44">
        <f>IFERROR(_xll.qlIndexFixing(ONIndex6M,I837,TRUE,_xll.ohTrigger(RecalcTrigger,Trigger6M)),NA())</f>
        <v>1.8253800478831295E-2</v>
      </c>
      <c r="Q837" s="186">
        <f>IFERROR(_xll.qlIndexFixing(ONIndex1Y,I837,TRUE,_xll.ohTrigger(RecalcTrigger,Trigger1Y)),NA())</f>
        <v>1.9348478385712298E-2</v>
      </c>
    </row>
    <row r="838" spans="2:17" x14ac:dyDescent="0.2">
      <c r="B838" s="39" t="s">
        <v>42</v>
      </c>
      <c r="D838" s="42">
        <f>_xll.qlCalendarAdvance(Calendar,$D837,B838,"f",FALSE)</f>
        <v>45230</v>
      </c>
      <c r="E838" s="180">
        <f>_xll.qlInterestRateIndexValueDate(IndexON,D838)</f>
        <v>45230</v>
      </c>
      <c r="F838" s="196">
        <f>IFERROR(_xll.qlIndexFixing(IndexON,D838,TRUE,_xll.ohTrigger(RecalcTrigger,TriggerON)),NA())</f>
        <v>1.6144507454667334E-2</v>
      </c>
      <c r="H838" s="42">
        <f>_xll.qlCalendarAdvance(Calendar,$H837,B838,"f",FALSE)</f>
        <v>45230</v>
      </c>
      <c r="I838" s="180">
        <f>_xll.qlInterestRateIndexValueDate(Index1M,$H838)</f>
        <v>45232</v>
      </c>
      <c r="J838" s="185">
        <f>IFERROR(_xll.qlIndexFixing(Index1M,$H838,TRUE,_xll.ohTrigger(RecalcTrigger,Trigger1M)),NA())</f>
        <v>1.6633774377038946E-2</v>
      </c>
      <c r="K838" s="44">
        <f>IFERROR(_xll.qlIndexFixing(Index3M,H838,TRUE,_xll.ohTrigger(RecalcTrigger,Trigger3M)),NA())</f>
        <v>1.7784181041993197E-2</v>
      </c>
      <c r="L838" s="44">
        <f>IFERROR(_xll.qlIndexFixing(Index6M,$H838,TRUE,_xll.ohTrigger(RecalcTrigger,Trigger6M)),NA())</f>
        <v>1.8697206840504185E-2</v>
      </c>
      <c r="M838" s="186">
        <f>IFERROR(_xll.qlIndexFixing(Index1Y,$H838,TRUE,_xll.ohTrigger(RecalcTrigger,Trigger1Y)),NA())</f>
        <v>2.0169378633358367E-2</v>
      </c>
      <c r="N838" s="185">
        <f>IFERROR(_xll.qlIndexFixing(ONIndex1M,I838,TRUE,_xll.ohTrigger(RecalcTrigger,Trigger1M)),NA())</f>
        <v>1.6563878354753925E-2</v>
      </c>
      <c r="O838" s="44">
        <f>IFERROR(_xll.qlIndexFixing(ONIndex3M,I838,TRUE,_xll.ohTrigger(RecalcTrigger,Trigger3M)),NA())</f>
        <v>1.7551749354556279E-2</v>
      </c>
      <c r="P838" s="44">
        <f>IFERROR(_xll.qlIndexFixing(ONIndex6M,I838,TRUE,_xll.ohTrigger(RecalcTrigger,Trigger6M)),NA())</f>
        <v>1.8281907635353534E-2</v>
      </c>
      <c r="Q838" s="186">
        <f>IFERROR(_xll.qlIndexFixing(ONIndex1Y,I838,TRUE,_xll.ohTrigger(RecalcTrigger,Trigger1Y)),NA())</f>
        <v>1.937280252001905E-2</v>
      </c>
    </row>
    <row r="839" spans="2:17" x14ac:dyDescent="0.2">
      <c r="B839" s="39" t="s">
        <v>42</v>
      </c>
      <c r="D839" s="42">
        <f>_xll.qlCalendarAdvance(Calendar,$D838,B839,"f",FALSE)</f>
        <v>45237</v>
      </c>
      <c r="E839" s="180">
        <f>_xll.qlInterestRateIndexValueDate(IndexON,D839)</f>
        <v>45237</v>
      </c>
      <c r="F839" s="196">
        <f>IFERROR(_xll.qlIndexFixing(IndexON,D839,TRUE,_xll.ohTrigger(RecalcTrigger,TriggerON)),NA())</f>
        <v>1.6176567357000238E-2</v>
      </c>
      <c r="H839" s="42">
        <f>_xll.qlCalendarAdvance(Calendar,$H838,B839,"f",FALSE)</f>
        <v>45237</v>
      </c>
      <c r="I839" s="180">
        <f>_xll.qlInterestRateIndexValueDate(Index1M,$H839)</f>
        <v>45239</v>
      </c>
      <c r="J839" s="185">
        <f>IFERROR(_xll.qlIndexFixing(Index1M,$H839,TRUE,_xll.ohTrigger(RecalcTrigger,Trigger1M)),NA())</f>
        <v>1.6668940265702481E-2</v>
      </c>
      <c r="K839" s="44">
        <f>IFERROR(_xll.qlIndexFixing(Index3M,H839,TRUE,_xll.ohTrigger(RecalcTrigger,Trigger3M)),NA())</f>
        <v>1.7816389537257105E-2</v>
      </c>
      <c r="L839" s="44">
        <f>IFERROR(_xll.qlIndexFixing(Index6M,$H839,TRUE,_xll.ohTrigger(RecalcTrigger,Trigger6M)),NA())</f>
        <v>1.8723220492988166E-2</v>
      </c>
      <c r="M839" s="186">
        <f>IFERROR(_xll.qlIndexFixing(Index1Y,$H839,TRUE,_xll.ohTrigger(RecalcTrigger,Trigger1Y)),NA())</f>
        <v>2.0192391242540311E-2</v>
      </c>
      <c r="N839" s="185">
        <f>IFERROR(_xll.qlIndexFixing(ONIndex1M,I839,TRUE,_xll.ohTrigger(RecalcTrigger,Trigger1M)),NA())</f>
        <v>1.6599378060808689E-2</v>
      </c>
      <c r="O839" s="44">
        <f>IFERROR(_xll.qlIndexFixing(ONIndex3M,I839,TRUE,_xll.ohTrigger(RecalcTrigger,Trigger3M)),NA())</f>
        <v>1.7584910403183329E-2</v>
      </c>
      <c r="P839" s="44">
        <f>IFERROR(_xll.qlIndexFixing(ONIndex6M,I839,TRUE,_xll.ohTrigger(RecalcTrigger,Trigger6M)),NA())</f>
        <v>1.8309839909687042E-2</v>
      </c>
      <c r="Q839" s="186">
        <f>IFERROR(_xll.qlIndexFixing(ONIndex1Y,I839,TRUE,_xll.ohTrigger(RecalcTrigger,Trigger1Y)),NA())</f>
        <v>1.9397046781737259E-2</v>
      </c>
    </row>
    <row r="840" spans="2:17" x14ac:dyDescent="0.2">
      <c r="B840" s="39" t="s">
        <v>42</v>
      </c>
      <c r="D840" s="42">
        <f>_xll.qlCalendarAdvance(Calendar,$D839,B840,"f",FALSE)</f>
        <v>45244</v>
      </c>
      <c r="E840" s="180">
        <f>_xll.qlInterestRateIndexValueDate(IndexON,D840)</f>
        <v>45244</v>
      </c>
      <c r="F840" s="196">
        <f>IFERROR(_xll.qlIndexFixing(IndexON,D840,TRUE,_xll.ohTrigger(RecalcTrigger,TriggerON)),NA())</f>
        <v>1.6208443366592107E-2</v>
      </c>
      <c r="H840" s="42">
        <f>_xll.qlCalendarAdvance(Calendar,$H839,B840,"f",FALSE)</f>
        <v>45244</v>
      </c>
      <c r="I840" s="180">
        <f>_xll.qlInterestRateIndexValueDate(Index1M,$H840)</f>
        <v>45246</v>
      </c>
      <c r="J840" s="185">
        <f>IFERROR(_xll.qlIndexFixing(Index1M,$H840,TRUE,_xll.ohTrigger(RecalcTrigger,Trigger1M)),NA())</f>
        <v>1.6703871157406625E-2</v>
      </c>
      <c r="K840" s="44">
        <f>IFERROR(_xll.qlIndexFixing(Index3M,H840,TRUE,_xll.ohTrigger(RecalcTrigger,Trigger3M)),NA())</f>
        <v>1.7848411174624899E-2</v>
      </c>
      <c r="L840" s="44">
        <f>IFERROR(_xll.qlIndexFixing(Index6M,$H840,TRUE,_xll.ohTrigger(RecalcTrigger,Trigger6M)),NA())</f>
        <v>1.8749057951314863E-2</v>
      </c>
      <c r="M840" s="186">
        <f>IFERROR(_xll.qlIndexFixing(Index1Y,$H840,TRUE,_xll.ohTrigger(RecalcTrigger,Trigger1Y)),NA())</f>
        <v>2.0215335438215007E-2</v>
      </c>
      <c r="N840" s="185">
        <f>IFERROR(_xll.qlIndexFixing(ONIndex1M,I840,TRUE,_xll.ohTrigger(RecalcTrigger,Trigger1M)),NA())</f>
        <v>1.663464491944211E-2</v>
      </c>
      <c r="O840" s="44">
        <f>IFERROR(_xll.qlIndexFixing(ONIndex3M,I840,TRUE,_xll.ohTrigger(RecalcTrigger,Trigger3M)),NA())</f>
        <v>1.7617888524696923E-2</v>
      </c>
      <c r="P840" s="44">
        <f>IFERROR(_xll.qlIndexFixing(ONIndex6M,I840,TRUE,_xll.ohTrigger(RecalcTrigger,Trigger6M)),NA())</f>
        <v>1.8337597301831821E-2</v>
      </c>
      <c r="Q840" s="186">
        <f>IFERROR(_xll.qlIndexFixing(ONIndex1Y,I840,TRUE,_xll.ohTrigger(RecalcTrigger,Trigger1Y)),NA())</f>
        <v>1.9421212006438537E-2</v>
      </c>
    </row>
    <row r="841" spans="2:17" x14ac:dyDescent="0.2">
      <c r="B841" s="39" t="s">
        <v>42</v>
      </c>
      <c r="D841" s="42">
        <f>_xll.qlCalendarAdvance(Calendar,$D840,B841,"f",FALSE)</f>
        <v>45251</v>
      </c>
      <c r="E841" s="180">
        <f>_xll.qlInterestRateIndexValueDate(IndexON,D841)</f>
        <v>45251</v>
      </c>
      <c r="F841" s="196">
        <f>IFERROR(_xll.qlIndexFixing(IndexON,D841,TRUE,_xll.ohTrigger(RecalcTrigger,TriggerON)),NA())</f>
        <v>1.6240135025729074E-2</v>
      </c>
      <c r="H841" s="42">
        <f>_xll.qlCalendarAdvance(Calendar,$H840,B841,"f",FALSE)</f>
        <v>45251</v>
      </c>
      <c r="I841" s="180">
        <f>_xll.qlInterestRateIndexValueDate(Index1M,$H841)</f>
        <v>45253</v>
      </c>
      <c r="J841" s="185">
        <f>IFERROR(_xll.qlIndexFixing(Index1M,$H841,TRUE,_xll.ohTrigger(RecalcTrigger,Trigger1M)),NA())</f>
        <v>1.6744254622920434E-2</v>
      </c>
      <c r="K841" s="44">
        <f>IFERROR(_xll.qlIndexFixing(Index3M,H841,TRUE,_xll.ohTrigger(RecalcTrigger,Trigger3M)),NA())</f>
        <v>1.7880245381737898E-2</v>
      </c>
      <c r="L841" s="44">
        <f>IFERROR(_xll.qlIndexFixing(Index6M,$H841,TRUE,_xll.ohTrigger(RecalcTrigger,Trigger6M)),NA())</f>
        <v>1.8774719208636124E-2</v>
      </c>
      <c r="M841" s="186">
        <f>IFERROR(_xll.qlIndexFixing(Index1Y,$H841,TRUE,_xll.ohTrigger(RecalcTrigger,Trigger1Y)),NA())</f>
        <v>2.0238210541059762E-2</v>
      </c>
      <c r="N841" s="185">
        <f>IFERROR(_xll.qlIndexFixing(ONIndex1M,I841,TRUE,_xll.ohTrigger(RecalcTrigger,Trigger1M)),NA())</f>
        <v>1.6669677763188062E-2</v>
      </c>
      <c r="O841" s="44">
        <f>IFERROR(_xll.qlIndexFixing(ONIndex3M,I841,TRUE,_xll.ohTrigger(RecalcTrigger,Trigger3M)),NA())</f>
        <v>1.7650683153709323E-2</v>
      </c>
      <c r="P841" s="44">
        <f>IFERROR(_xll.qlIndexFixing(ONIndex6M,I841,TRUE,_xll.ohTrigger(RecalcTrigger,Trigger6M)),NA())</f>
        <v>1.8365179811787868E-2</v>
      </c>
      <c r="Q841" s="186">
        <f>IFERROR(_xll.qlIndexFixing(ONIndex1Y,I841,TRUE,_xll.ohTrigger(RecalcTrigger,Trigger1Y)),NA())</f>
        <v>1.9445299029694496E-2</v>
      </c>
    </row>
    <row r="842" spans="2:17" x14ac:dyDescent="0.2">
      <c r="B842" s="39" t="s">
        <v>42</v>
      </c>
      <c r="D842" s="42">
        <f>_xll.qlCalendarAdvance(Calendar,$D841,B842,"f",FALSE)</f>
        <v>45258</v>
      </c>
      <c r="E842" s="180">
        <f>_xll.qlInterestRateIndexValueDate(IndexON,D842)</f>
        <v>45258</v>
      </c>
      <c r="F842" s="196">
        <f>IFERROR(_xll.qlIndexFixing(IndexON,D842,TRUE,_xll.ohTrigger(RecalcTrigger,TriggerON)),NA())</f>
        <v>1.6271641877096954E-2</v>
      </c>
      <c r="H842" s="42">
        <f>_xll.qlCalendarAdvance(Calendar,$H841,B842,"f",FALSE)</f>
        <v>45258</v>
      </c>
      <c r="I842" s="180">
        <f>_xll.qlInterestRateIndexValueDate(Index1M,$H842)</f>
        <v>45260</v>
      </c>
      <c r="J842" s="185">
        <f>IFERROR(_xll.qlIndexFixing(Index1M,$H842,TRUE,_xll.ohTrigger(RecalcTrigger,Trigger1M)),NA())</f>
        <v>1.6764526103925398E-2</v>
      </c>
      <c r="K842" s="44">
        <f>IFERROR(_xll.qlIndexFixing(Index3M,H842,TRUE,_xll.ohTrigger(RecalcTrigger,Trigger3M)),NA())</f>
        <v>1.7909221958503207E-2</v>
      </c>
      <c r="L842" s="44">
        <f>IFERROR(_xll.qlIndexFixing(Index6M,$H842,TRUE,_xll.ohTrigger(RecalcTrigger,Trigger6M)),NA())</f>
        <v>1.8802452534808667E-2</v>
      </c>
      <c r="M842" s="186">
        <f>IFERROR(_xll.qlIndexFixing(Index1Y,$H842,TRUE,_xll.ohTrigger(RecalcTrigger,Trigger1Y)),NA())</f>
        <v>2.0254555250862435E-2</v>
      </c>
      <c r="N842" s="185">
        <f>IFERROR(_xll.qlIndexFixing(ONIndex1M,I842,TRUE,_xll.ohTrigger(RecalcTrigger,Trigger1M)),NA())</f>
        <v>1.6704475424180742E-2</v>
      </c>
      <c r="O842" s="44">
        <f>IFERROR(_xll.qlIndexFixing(ONIndex3M,I842,TRUE,_xll.ohTrigger(RecalcTrigger,Trigger3M)),NA())</f>
        <v>1.7683293724832794E-2</v>
      </c>
      <c r="P842" s="44">
        <f>IFERROR(_xll.qlIndexFixing(ONIndex6M,I842,TRUE,_xll.ohTrigger(RecalcTrigger,Trigger6M)),NA())</f>
        <v>1.8392587439395314E-2</v>
      </c>
      <c r="Q842" s="186">
        <f>IFERROR(_xll.qlIndexFixing(ONIndex1Y,I842,TRUE,_xll.ohTrigger(RecalcTrigger,Trigger1Y)),NA())</f>
        <v>1.9469308686996811E-2</v>
      </c>
    </row>
    <row r="843" spans="2:17" x14ac:dyDescent="0.2">
      <c r="B843" s="39" t="s">
        <v>42</v>
      </c>
      <c r="D843" s="42">
        <f>_xll.qlCalendarAdvance(Calendar,$D842,B843,"f",FALSE)</f>
        <v>45265</v>
      </c>
      <c r="E843" s="180">
        <f>_xll.qlInterestRateIndexValueDate(IndexON,D843)</f>
        <v>45265</v>
      </c>
      <c r="F843" s="196">
        <f>IFERROR(_xll.qlIndexFixing(IndexON,D843,TRUE,_xll.ohTrigger(RecalcTrigger,TriggerON)),NA())</f>
        <v>1.6302963462742071E-2</v>
      </c>
      <c r="H843" s="42">
        <f>_xll.qlCalendarAdvance(Calendar,$H842,B843,"f",FALSE)</f>
        <v>45265</v>
      </c>
      <c r="I843" s="180">
        <f>_xll.qlInterestRateIndexValueDate(Index1M,$H843)</f>
        <v>45267</v>
      </c>
      <c r="J843" s="185">
        <f>IFERROR(_xll.qlIndexFixing(Index1M,$H843,TRUE,_xll.ohTrigger(RecalcTrigger,Trigger1M)),NA())</f>
        <v>1.680724213625584E-2</v>
      </c>
      <c r="K843" s="44">
        <f>IFERROR(_xll.qlIndexFixing(Index3M,H843,TRUE,_xll.ohTrigger(RecalcTrigger,Trigger3M)),NA())</f>
        <v>1.794069160184893E-2</v>
      </c>
      <c r="L843" s="44">
        <f>IFERROR(_xll.qlIndexFixing(Index6M,$H843,TRUE,_xll.ohTrigger(RecalcTrigger,Trigger6M)),NA())</f>
        <v>1.8827750097893437E-2</v>
      </c>
      <c r="M843" s="186">
        <f>IFERROR(_xll.qlIndexFixing(Index1Y,$H843,TRUE,_xll.ohTrigger(RecalcTrigger,Trigger1Y)),NA())</f>
        <v>2.0283750689526363E-2</v>
      </c>
      <c r="N843" s="185">
        <f>IFERROR(_xll.qlIndexFixing(ONIndex1M,I843,TRUE,_xll.ohTrigger(RecalcTrigger,Trigger1M)),NA())</f>
        <v>1.6739036735033963E-2</v>
      </c>
      <c r="O843" s="44">
        <f>IFERROR(_xll.qlIndexFixing(ONIndex3M,I843,TRUE,_xll.ohTrigger(RecalcTrigger,Trigger3M)),NA())</f>
        <v>1.7715719673159214E-2</v>
      </c>
      <c r="P843" s="44">
        <f>IFERROR(_xll.qlIndexFixing(ONIndex6M,I843,TRUE,_xll.ohTrigger(RecalcTrigger,Trigger6M)),NA())</f>
        <v>1.8419820184654156E-2</v>
      </c>
      <c r="Q843" s="186">
        <f>IFERROR(_xll.qlIndexFixing(ONIndex1Y,I843,TRUE,_xll.ohTrigger(RecalcTrigger,Trigger1Y)),NA())</f>
        <v>1.9493241814076967E-2</v>
      </c>
    </row>
    <row r="844" spans="2:17" x14ac:dyDescent="0.2">
      <c r="B844" s="39" t="s">
        <v>42</v>
      </c>
      <c r="D844" s="42">
        <f>_xll.qlCalendarAdvance(Calendar,$D843,B844,"f",FALSE)</f>
        <v>45272</v>
      </c>
      <c r="E844" s="180">
        <f>_xll.qlInterestRateIndexValueDate(IndexON,D844)</f>
        <v>45272</v>
      </c>
      <c r="F844" s="196">
        <f>IFERROR(_xll.qlIndexFixing(IndexON,D844,TRUE,_xll.ohTrigger(RecalcTrigger,TriggerON)),NA())</f>
        <v>1.6334099325270302E-2</v>
      </c>
      <c r="H844" s="42">
        <f>_xll.qlCalendarAdvance(Calendar,$H843,B844,"f",FALSE)</f>
        <v>45272</v>
      </c>
      <c r="I844" s="180">
        <f>_xll.qlInterestRateIndexValueDate(Index1M,$H844)</f>
        <v>45274</v>
      </c>
      <c r="J844" s="185">
        <f>IFERROR(_xll.qlIndexFixing(Index1M,$H844,TRUE,_xll.ohTrigger(RecalcTrigger,Trigger1M)),NA())</f>
        <v>1.684122132561805E-2</v>
      </c>
      <c r="K844" s="44">
        <f>IFERROR(_xll.qlIndexFixing(Index3M,H844,TRUE,_xll.ohTrigger(RecalcTrigger,Trigger3M)),NA())</f>
        <v>1.7971972145472397E-2</v>
      </c>
      <c r="L844" s="44">
        <f>IFERROR(_xll.qlIndexFixing(Index6M,$H844,TRUE,_xll.ohTrigger(RecalcTrigger,Trigger6M)),NA())</f>
        <v>1.885287143181056E-2</v>
      </c>
      <c r="M844" s="186">
        <f>IFERROR(_xll.qlIndexFixing(Index1Y,$H844,TRUE,_xll.ohTrigger(RecalcTrigger,Trigger1Y)),NA())</f>
        <v>2.0306414315058068E-2</v>
      </c>
      <c r="N844" s="185">
        <f>IFERROR(_xll.qlIndexFixing(ONIndex1M,I844,TRUE,_xll.ohTrigger(RecalcTrigger,Trigger1M)),NA())</f>
        <v>1.677336052788192E-2</v>
      </c>
      <c r="O844" s="44">
        <f>IFERROR(_xll.qlIndexFixing(ONIndex3M,I844,TRUE,_xll.ohTrigger(RecalcTrigger,Trigger3M)),NA())</f>
        <v>1.7747960432981102E-2</v>
      </c>
      <c r="P844" s="44">
        <f>IFERROR(_xll.qlIndexFixing(ONIndex6M,I844,TRUE,_xll.ohTrigger(RecalcTrigger,Trigger6M)),NA())</f>
        <v>1.8446878047484461E-2</v>
      </c>
      <c r="Q844" s="186">
        <f>IFERROR(_xll.qlIndexFixing(ONIndex1Y,I844,TRUE,_xll.ohTrigger(RecalcTrigger,Trigger1Y)),NA())</f>
        <v>1.9517099246346703E-2</v>
      </c>
    </row>
    <row r="845" spans="2:17" x14ac:dyDescent="0.2">
      <c r="B845" s="39" t="s">
        <v>42</v>
      </c>
      <c r="D845" s="42">
        <f>_xll.qlCalendarAdvance(Calendar,$D844,B845,"f",FALSE)</f>
        <v>45279</v>
      </c>
      <c r="E845" s="180">
        <f>_xll.qlInterestRateIndexValueDate(IndexON,D845)</f>
        <v>45279</v>
      </c>
      <c r="F845" s="196">
        <f>IFERROR(_xll.qlIndexFixing(IndexON,D845,TRUE,_xll.ohTrigger(RecalcTrigger,TriggerON)),NA())</f>
        <v>1.636504900696778E-2</v>
      </c>
      <c r="H845" s="42">
        <f>_xll.qlCalendarAdvance(Calendar,$H844,B845,"f",FALSE)</f>
        <v>45279</v>
      </c>
      <c r="I845" s="180">
        <f>_xll.qlInterestRateIndexValueDate(Index1M,$H845)</f>
        <v>45281</v>
      </c>
      <c r="J845" s="185">
        <f>IFERROR(_xll.qlIndexFixing(Index1M,$H845,TRUE,_xll.ohTrigger(RecalcTrigger,Trigger1M)),NA())</f>
        <v>1.6874959660773681E-2</v>
      </c>
      <c r="K845" s="44">
        <f>IFERROR(_xll.qlIndexFixing(Index3M,H845,TRUE,_xll.ohTrigger(RecalcTrigger,Trigger3M)),NA())</f>
        <v>1.800306301712367E-2</v>
      </c>
      <c r="L845" s="44">
        <f>IFERROR(_xll.qlIndexFixing(Index6M,$H845,TRUE,_xll.ohTrigger(RecalcTrigger,Trigger6M)),NA())</f>
        <v>1.887781652986462E-2</v>
      </c>
      <c r="M845" s="186">
        <f>IFERROR(_xll.qlIndexFixing(Index1Y,$H845,TRUE,_xll.ohTrigger(RecalcTrigger,Trigger1Y)),NA())</f>
        <v>2.0329006007578272E-2</v>
      </c>
      <c r="N845" s="185">
        <f>IFERROR(_xll.qlIndexFixing(ONIndex1M,I845,TRUE,_xll.ohTrigger(RecalcTrigger,Trigger1M)),NA())</f>
        <v>1.6817140233582606E-2</v>
      </c>
      <c r="O845" s="44">
        <f>IFERROR(_xll.qlIndexFixing(ONIndex3M,I845,TRUE,_xll.ohTrigger(RecalcTrigger,Trigger3M)),NA())</f>
        <v>1.7789139815365118E-2</v>
      </c>
      <c r="P845" s="44">
        <f>IFERROR(_xll.qlIndexFixing(ONIndex6M,I845,TRUE,_xll.ohTrigger(RecalcTrigger,Trigger6M)),NA())</f>
        <v>1.8481409758415168E-2</v>
      </c>
      <c r="Q845" s="186">
        <f>IFERROR(_xll.qlIndexFixing(ONIndex1Y,I845,TRUE,_xll.ohTrigger(RecalcTrigger,Trigger1Y)),NA())</f>
        <v>1.9547663207628574E-2</v>
      </c>
    </row>
    <row r="846" spans="2:17" x14ac:dyDescent="0.2">
      <c r="B846" s="39" t="s">
        <v>42</v>
      </c>
      <c r="D846" s="42">
        <f>_xll.qlCalendarAdvance(Calendar,$D845,B846,"f",FALSE)</f>
        <v>45287</v>
      </c>
      <c r="E846" s="180">
        <f>_xll.qlInterestRateIndexValueDate(IndexON,D846)</f>
        <v>45287</v>
      </c>
      <c r="F846" s="196">
        <f>IFERROR(_xll.qlIndexFixing(IndexON,D846,TRUE,_xll.ohTrigger(RecalcTrigger,TriggerON)),NA())</f>
        <v>1.6400191508276762E-2</v>
      </c>
      <c r="H846" s="42">
        <f>_xll.qlCalendarAdvance(Calendar,$H845,B846,"f",FALSE)</f>
        <v>45287</v>
      </c>
      <c r="I846" s="180">
        <f>_xll.qlInterestRateIndexValueDate(Index1M,$H846)</f>
        <v>45289</v>
      </c>
      <c r="J846" s="185">
        <f>IFERROR(_xll.qlIndexFixing(Index1M,$H846,TRUE,_xll.ohTrigger(RecalcTrigger,Trigger1M)),NA())</f>
        <v>1.6915985908897729E-2</v>
      </c>
      <c r="K846" s="44">
        <f>IFERROR(_xll.qlIndexFixing(Index3M,H846,TRUE,_xll.ohTrigger(RecalcTrigger,Trigger3M)),NA())</f>
        <v>1.8035741830353835E-2</v>
      </c>
      <c r="L846" s="44">
        <f>IFERROR(_xll.qlIndexFixing(Index6M,$H846,TRUE,_xll.ohTrigger(RecalcTrigger,Trigger6M)),NA())</f>
        <v>1.8903907878451129E-2</v>
      </c>
      <c r="M846" s="186">
        <f>IFERROR(_xll.qlIndexFixing(Index1Y,$H846,TRUE,_xll.ohTrigger(RecalcTrigger,Trigger1Y)),NA())</f>
        <v>2.0354736052680632E-2</v>
      </c>
      <c r="N846" s="185">
        <f>IFERROR(_xll.qlIndexFixing(ONIndex1M,I846,TRUE,_xll.ohTrigger(RecalcTrigger,Trigger1M)),NA())</f>
        <v>1.6850916743651467E-2</v>
      </c>
      <c r="O846" s="44">
        <f>IFERROR(_xll.qlIndexFixing(ONIndex3M,I846,TRUE,_xll.ohTrigger(RecalcTrigger,Trigger3M)),NA())</f>
        <v>1.7820955164840058E-2</v>
      </c>
      <c r="P846" s="44">
        <f>IFERROR(_xll.qlIndexFixing(ONIndex6M,I846,TRUE,_xll.ohTrigger(RecalcTrigger,Trigger6M)),NA())</f>
        <v>1.8508067890037339E-2</v>
      </c>
      <c r="Q846" s="186">
        <f>IFERROR(_xll.qlIndexFixing(ONIndex1Y,I846,TRUE,_xll.ohTrigger(RecalcTrigger,Trigger1Y)),NA())</f>
        <v>1.9571350761067308E-2</v>
      </c>
    </row>
    <row r="847" spans="2:17" x14ac:dyDescent="0.2">
      <c r="B847" s="39" t="s">
        <v>42</v>
      </c>
      <c r="D847" s="42">
        <f>_xll.qlCalendarAdvance(Calendar,$D846,B847,"f",FALSE)</f>
        <v>45294</v>
      </c>
      <c r="E847" s="180">
        <f>_xll.qlInterestRateIndexValueDate(IndexON,D847)</f>
        <v>45294</v>
      </c>
      <c r="F847" s="196">
        <f>IFERROR(_xll.qlIndexFixing(IndexON,D847,TRUE,_xll.ohTrigger(RecalcTrigger,TriggerON)),NA())</f>
        <v>1.6430740690260848E-2</v>
      </c>
      <c r="H847" s="42">
        <f>_xll.qlCalendarAdvance(Calendar,$H846,B847,"f",FALSE)</f>
        <v>45294</v>
      </c>
      <c r="I847" s="180">
        <f>_xll.qlInterestRateIndexValueDate(Index1M,$H847)</f>
        <v>45296</v>
      </c>
      <c r="J847" s="185">
        <f>IFERROR(_xll.qlIndexFixing(Index1M,$H847,TRUE,_xll.ohTrigger(RecalcTrigger,Trigger1M)),NA())</f>
        <v>1.6943689522241113E-2</v>
      </c>
      <c r="K847" s="44">
        <f>IFERROR(_xll.qlIndexFixing(Index3M,H847,TRUE,_xll.ohTrigger(RecalcTrigger,Trigger3M)),NA())</f>
        <v>1.80690449612106E-2</v>
      </c>
      <c r="L847" s="44">
        <f>IFERROR(_xll.qlIndexFixing(Index6M,$H847,TRUE,_xll.ohTrigger(RecalcTrigger,Trigger6M)),NA())</f>
        <v>1.8928486610697973E-2</v>
      </c>
      <c r="M847" s="186">
        <f>IFERROR(_xll.qlIndexFixing(Index1Y,$H847,TRUE,_xll.ohTrigger(RecalcTrigger,Trigger1Y)),NA())</f>
        <v>2.0375040511560256E-2</v>
      </c>
      <c r="N847" s="185">
        <f>IFERROR(_xll.qlIndexFixing(ONIndex1M,I847,TRUE,_xll.ohTrigger(RecalcTrigger,Trigger1M)),NA())</f>
        <v>1.687967598384077E-2</v>
      </c>
      <c r="O847" s="44">
        <f>IFERROR(_xll.qlIndexFixing(ONIndex3M,I847,TRUE,_xll.ohTrigger(RecalcTrigger,Trigger3M)),NA())</f>
        <v>1.7848076612727581E-2</v>
      </c>
      <c r="P847" s="44">
        <f>IFERROR(_xll.qlIndexFixing(ONIndex6M,I847,TRUE,_xll.ohTrigger(RecalcTrigger,Trigger6M)),NA())</f>
        <v>1.8530778524930014E-2</v>
      </c>
      <c r="Q847" s="186">
        <f>IFERROR(_xll.qlIndexFixing(ONIndex1Y,I847,TRUE,_xll.ohTrigger(RecalcTrigger,Trigger1Y)),NA())</f>
        <v>1.9591596284884716E-2</v>
      </c>
    </row>
    <row r="848" spans="2:17" x14ac:dyDescent="0.2">
      <c r="B848" s="39" t="s">
        <v>42</v>
      </c>
      <c r="D848" s="42">
        <f>_xll.qlCalendarAdvance(Calendar,$D847,B848,"f",FALSE)</f>
        <v>45301</v>
      </c>
      <c r="E848" s="180">
        <f>_xll.qlInterestRateIndexValueDate(IndexON,D848)</f>
        <v>45301</v>
      </c>
      <c r="F848" s="196">
        <f>IFERROR(_xll.qlIndexFixing(IndexON,D848,TRUE,_xll.ohTrigger(RecalcTrigger,TriggerON)),NA())</f>
        <v>1.6461102253204629E-2</v>
      </c>
      <c r="H848" s="42">
        <f>_xll.qlCalendarAdvance(Calendar,$H847,B848,"f",FALSE)</f>
        <v>45301</v>
      </c>
      <c r="I848" s="180">
        <f>_xll.qlInterestRateIndexValueDate(Index1M,$H848)</f>
        <v>45303</v>
      </c>
      <c r="J848" s="185">
        <f>IFERROR(_xll.qlIndexFixing(Index1M,$H848,TRUE,_xll.ohTrigger(RecalcTrigger,Trigger1M)),NA())</f>
        <v>1.6976679275957005E-2</v>
      </c>
      <c r="K848" s="44">
        <f>IFERROR(_xll.qlIndexFixing(Index3M,H848,TRUE,_xll.ohTrigger(RecalcTrigger,Trigger3M)),NA())</f>
        <v>1.8099535995609477E-2</v>
      </c>
      <c r="L848" s="44">
        <f>IFERROR(_xll.qlIndexFixing(Index6M,$H848,TRUE,_xll.ohTrigger(RecalcTrigger,Trigger6M)),NA())</f>
        <v>1.8952889094377871E-2</v>
      </c>
      <c r="M848" s="186">
        <f>IFERROR(_xll.qlIndexFixing(Index1Y,$H848,TRUE,_xll.ohTrigger(RecalcTrigger,Trigger1Y)),NA())</f>
        <v>2.0397405998461873E-2</v>
      </c>
      <c r="N848" s="185">
        <f>IFERROR(_xll.qlIndexFixing(ONIndex1M,I848,TRUE,_xll.ohTrigger(RecalcTrigger,Trigger1M)),NA())</f>
        <v>1.6913003334799726E-2</v>
      </c>
      <c r="O848" s="44">
        <f>IFERROR(_xll.qlIndexFixing(ONIndex3M,I848,TRUE,_xll.ohTrigger(RecalcTrigger,Trigger3M)),NA())</f>
        <v>1.7879544141790049E-2</v>
      </c>
      <c r="P848" s="44">
        <f>IFERROR(_xll.qlIndexFixing(ONIndex6M,I848,TRUE,_xll.ohTrigger(RecalcTrigger,Trigger6M)),NA())</f>
        <v>1.8557111874830667E-2</v>
      </c>
      <c r="Q848" s="186">
        <f>IFERROR(_xll.qlIndexFixing(ONIndex1Y,I848,TRUE,_xll.ohTrigger(RecalcTrigger,Trigger1Y)),NA())</f>
        <v>1.9615149026162015E-2</v>
      </c>
    </row>
    <row r="849" spans="2:17" x14ac:dyDescent="0.2">
      <c r="B849" s="39" t="s">
        <v>42</v>
      </c>
      <c r="D849" s="42">
        <f>_xll.qlCalendarAdvance(Calendar,$D848,B849,"f",FALSE)</f>
        <v>45308</v>
      </c>
      <c r="E849" s="180">
        <f>_xll.qlInterestRateIndexValueDate(IndexON,D849)</f>
        <v>45308</v>
      </c>
      <c r="F849" s="196">
        <f>IFERROR(_xll.qlIndexFixing(IndexON,D849,TRUE,_xll.ohTrigger(RecalcTrigger,TriggerON)),NA())</f>
        <v>1.6491275739554112E-2</v>
      </c>
      <c r="H849" s="42">
        <f>_xll.qlCalendarAdvance(Calendar,$H848,B849,"f",FALSE)</f>
        <v>45308</v>
      </c>
      <c r="I849" s="180">
        <f>_xll.qlInterestRateIndexValueDate(Index1M,$H849)</f>
        <v>45310</v>
      </c>
      <c r="J849" s="185">
        <f>IFERROR(_xll.qlIndexFixing(Index1M,$H849,TRUE,_xll.ohTrigger(RecalcTrigger,Trigger1M)),NA())</f>
        <v>1.7009423414593654E-2</v>
      </c>
      <c r="K849" s="44">
        <f>IFERROR(_xll.qlIndexFixing(Index3M,H849,TRUE,_xll.ohTrigger(RecalcTrigger,Trigger3M)),NA())</f>
        <v>1.8129834987398848E-2</v>
      </c>
      <c r="L849" s="44">
        <f>IFERROR(_xll.qlIndexFixing(Index6M,$H849,TRUE,_xll.ohTrigger(RecalcTrigger,Trigger6M)),NA())</f>
        <v>1.8977115323023461E-2</v>
      </c>
      <c r="M849" s="186">
        <f>IFERROR(_xll.qlIndexFixing(Index1Y,$H849,TRUE,_xll.ohTrigger(RecalcTrigger,Trigger1Y)),NA())</f>
        <v>2.0419696512633121E-2</v>
      </c>
      <c r="N849" s="185">
        <f>IFERROR(_xll.qlIndexFixing(ONIndex1M,I849,TRUE,_xll.ohTrigger(RecalcTrigger,Trigger1M)),NA())</f>
        <v>1.6946087162796886E-2</v>
      </c>
      <c r="O849" s="44">
        <f>IFERROR(_xll.qlIndexFixing(ONIndex3M,I849,TRUE,_xll.ohTrigger(RecalcTrigger,Trigger3M)),NA())</f>
        <v>1.7910823575313373E-2</v>
      </c>
      <c r="P849" s="44">
        <f>IFERROR(_xll.qlIndexFixing(ONIndex6M,I849,TRUE,_xll.ohTrigger(RecalcTrigger,Trigger6M)),NA())</f>
        <v>1.8583270341983038E-2</v>
      </c>
      <c r="Q849" s="186">
        <f>IFERROR(_xll.qlIndexFixing(ONIndex1Y,I849,TRUE,_xll.ohTrigger(RecalcTrigger,Trigger1Y)),NA())</f>
        <v>1.9638630369751553E-2</v>
      </c>
    </row>
    <row r="850" spans="2:17" x14ac:dyDescent="0.2">
      <c r="B850" s="39" t="s">
        <v>42</v>
      </c>
      <c r="D850" s="42">
        <f>_xll.qlCalendarAdvance(Calendar,$D849,B850,"f",FALSE)</f>
        <v>45315</v>
      </c>
      <c r="E850" s="180">
        <f>_xll.qlInterestRateIndexValueDate(IndexON,D850)</f>
        <v>45315</v>
      </c>
      <c r="F850" s="196">
        <f>IFERROR(_xll.qlIndexFixing(IndexON,D850,TRUE,_xll.ohTrigger(RecalcTrigger,TriggerON)),NA())</f>
        <v>1.6521260691675366E-2</v>
      </c>
      <c r="H850" s="42">
        <f>_xll.qlCalendarAdvance(Calendar,$H849,B850,"f",FALSE)</f>
        <v>45315</v>
      </c>
      <c r="I850" s="180">
        <f>_xll.qlInterestRateIndexValueDate(Index1M,$H850)</f>
        <v>45317</v>
      </c>
      <c r="J850" s="185">
        <f>IFERROR(_xll.qlIndexFixing(Index1M,$H850,TRUE,_xll.ohTrigger(RecalcTrigger,Trigger1M)),NA())</f>
        <v>1.7041920766837693E-2</v>
      </c>
      <c r="K850" s="44">
        <f>IFERROR(_xll.qlIndexFixing(Index3M,H850,TRUE,_xll.ohTrigger(RecalcTrigger,Trigger3M)),NA())</f>
        <v>1.8159941364381475E-2</v>
      </c>
      <c r="L850" s="44">
        <f>IFERROR(_xll.qlIndexFixing(Index6M,$H850,TRUE,_xll.ohTrigger(RecalcTrigger,Trigger6M)),NA())</f>
        <v>1.9001165290210877E-2</v>
      </c>
      <c r="M850" s="186">
        <f>IFERROR(_xll.qlIndexFixing(Index1Y,$H850,TRUE,_xll.ohTrigger(RecalcTrigger,Trigger1Y)),NA())</f>
        <v>2.0441911259721952E-2</v>
      </c>
      <c r="N850" s="185">
        <f>IFERROR(_xll.qlIndexFixing(ONIndex1M,I850,TRUE,_xll.ohTrigger(RecalcTrigger,Trigger1M)),NA())</f>
        <v>1.6978926300126318E-2</v>
      </c>
      <c r="O850" s="44">
        <f>IFERROR(_xll.qlIndexFixing(ONIndex3M,I850,TRUE,_xll.ohTrigger(RecalcTrigger,Trigger3M)),NA())</f>
        <v>1.7941914348069687E-2</v>
      </c>
      <c r="P850" s="44">
        <f>IFERROR(_xll.qlIndexFixing(ONIndex6M,I850,TRUE,_xll.ohTrigger(RecalcTrigger,Trigger6M)),NA())</f>
        <v>1.8609253926626934E-2</v>
      </c>
      <c r="Q850" s="186">
        <f>IFERROR(_xll.qlIndexFixing(ONIndex1Y,I850,TRUE,_xll.ohTrigger(RecalcTrigger,Trigger1Y)),NA())</f>
        <v>1.9662041151464749E-2</v>
      </c>
    </row>
    <row r="851" spans="2:17" x14ac:dyDescent="0.2">
      <c r="B851" s="39" t="s">
        <v>42</v>
      </c>
      <c r="D851" s="42">
        <f>_xll.qlCalendarAdvance(Calendar,$D850,B851,"f",FALSE)</f>
        <v>45322</v>
      </c>
      <c r="E851" s="180">
        <f>_xll.qlInterestRateIndexValueDate(IndexON,D851)</f>
        <v>45322</v>
      </c>
      <c r="F851" s="196">
        <f>IFERROR(_xll.qlIndexFixing(IndexON,D851,TRUE,_xll.ohTrigger(RecalcTrigger,TriggerON)),NA())</f>
        <v>1.6551056652014395E-2</v>
      </c>
      <c r="H851" s="42">
        <f>_xll.qlCalendarAdvance(Calendar,$H850,B851,"f",FALSE)</f>
        <v>45322</v>
      </c>
      <c r="I851" s="180">
        <f>_xll.qlInterestRateIndexValueDate(Index1M,$H851)</f>
        <v>45324</v>
      </c>
      <c r="J851" s="185">
        <f>IFERROR(_xll.qlIndexFixing(Index1M,$H851,TRUE,_xll.ohTrigger(RecalcTrigger,Trigger1M)),NA())</f>
        <v>1.707417016137059E-2</v>
      </c>
      <c r="K851" s="44">
        <f>IFERROR(_xll.qlIndexFixing(Index3M,H851,TRUE,_xll.ohTrigger(RecalcTrigger,Trigger3M)),NA())</f>
        <v>1.8187295440307949E-2</v>
      </c>
      <c r="L851" s="44">
        <f>IFERROR(_xll.qlIndexFixing(Index6M,$H851,TRUE,_xll.ohTrigger(RecalcTrigger,Trigger6M)),NA())</f>
        <v>1.9025038989566753E-2</v>
      </c>
      <c r="M851" s="186">
        <f>IFERROR(_xll.qlIndexFixing(Index1Y,$H851,TRUE,_xll.ohTrigger(RecalcTrigger,Trigger1Y)),NA())</f>
        <v>2.0464049433046558E-2</v>
      </c>
      <c r="N851" s="185">
        <f>IFERROR(_xll.qlIndexFixing(ONIndex1M,I851,TRUE,_xll.ohTrigger(RecalcTrigger,Trigger1M)),NA())</f>
        <v>1.7011519579162027E-2</v>
      </c>
      <c r="O851" s="44">
        <f>IFERROR(_xll.qlIndexFixing(ONIndex3M,I851,TRUE,_xll.ohTrigger(RecalcTrigger,Trigger3M)),NA())</f>
        <v>1.7972815894671257E-2</v>
      </c>
      <c r="P851" s="44">
        <f>IFERROR(_xll.qlIndexFixing(ONIndex6M,I851,TRUE,_xll.ohTrigger(RecalcTrigger,Trigger6M)),NA())</f>
        <v>1.8635062628682419E-2</v>
      </c>
      <c r="Q851" s="186">
        <f>IFERROR(_xll.qlIndexFixing(ONIndex1Y,I851,TRUE,_xll.ohTrigger(RecalcTrigger,Trigger1Y)),NA())</f>
        <v>1.9685382206793278E-2</v>
      </c>
    </row>
    <row r="852" spans="2:17" x14ac:dyDescent="0.2">
      <c r="B852" s="39" t="s">
        <v>42</v>
      </c>
      <c r="D852" s="42">
        <f>_xll.qlCalendarAdvance(Calendar,$D851,B852,"f",FALSE)</f>
        <v>45329</v>
      </c>
      <c r="E852" s="180">
        <f>_xll.qlInterestRateIndexValueDate(IndexON,D852)</f>
        <v>45329</v>
      </c>
      <c r="F852" s="196">
        <f>IFERROR(_xll.qlIndexFixing(IndexON,D852,TRUE,_xll.ohTrigger(RecalcTrigger,TriggerON)),NA())</f>
        <v>1.658066316293727E-2</v>
      </c>
      <c r="H852" s="42">
        <f>_xll.qlCalendarAdvance(Calendar,$H851,B852,"f",FALSE)</f>
        <v>45329</v>
      </c>
      <c r="I852" s="180">
        <f>_xll.qlInterestRateIndexValueDate(Index1M,$H852)</f>
        <v>45331</v>
      </c>
      <c r="J852" s="185">
        <f>IFERROR(_xll.qlIndexFixing(Index1M,$H852,TRUE,_xll.ohTrigger(RecalcTrigger,Trigger1M)),NA())</f>
        <v>1.7106170426886717E-2</v>
      </c>
      <c r="K852" s="44">
        <f>IFERROR(_xll.qlIndexFixing(Index3M,H852,TRUE,_xll.ohTrigger(RecalcTrigger,Trigger3M)),NA())</f>
        <v>1.8217027317740886E-2</v>
      </c>
      <c r="L852" s="44">
        <f>IFERROR(_xll.qlIndexFixing(Index6M,$H852,TRUE,_xll.ohTrigger(RecalcTrigger,Trigger6M)),NA())</f>
        <v>1.9048736414761205E-2</v>
      </c>
      <c r="M852" s="186">
        <f>IFERROR(_xll.qlIndexFixing(Index1Y,$H852,TRUE,_xll.ohTrigger(RecalcTrigger,Trigger1Y)),NA())</f>
        <v>2.0486110213596254E-2</v>
      </c>
      <c r="N852" s="185">
        <f>IFERROR(_xll.qlIndexFixing(ONIndex1M,I852,TRUE,_xll.ohTrigger(RecalcTrigger,Trigger1M)),NA())</f>
        <v>1.7043865832357952E-2</v>
      </c>
      <c r="O852" s="44">
        <f>IFERROR(_xll.qlIndexFixing(ONIndex3M,I852,TRUE,_xll.ohTrigger(RecalcTrigger,Trigger3M)),NA())</f>
        <v>1.8003527650050088E-2</v>
      </c>
      <c r="P852" s="44">
        <f>IFERROR(_xll.qlIndexFixing(ONIndex6M,I852,TRUE,_xll.ohTrigger(RecalcTrigger,Trigger6M)),NA())</f>
        <v>1.8660696447909686E-2</v>
      </c>
      <c r="Q852" s="186">
        <f>IFERROR(_xll.qlIndexFixing(ONIndex1Y,I852,TRUE,_xll.ohTrigger(RecalcTrigger,Trigger1Y)),NA())</f>
        <v>1.9708654371308754E-2</v>
      </c>
    </row>
    <row r="853" spans="2:17" x14ac:dyDescent="0.2">
      <c r="B853" s="39" t="s">
        <v>42</v>
      </c>
      <c r="D853" s="42">
        <f>_xll.qlCalendarAdvance(Calendar,$D852,B853,"f",FALSE)</f>
        <v>45336</v>
      </c>
      <c r="E853" s="180">
        <f>_xll.qlInterestRateIndexValueDate(IndexON,D853)</f>
        <v>45336</v>
      </c>
      <c r="F853" s="196">
        <f>IFERROR(_xll.qlIndexFixing(IndexON,D853,TRUE,_xll.ohTrigger(RecalcTrigger,TriggerON)),NA())</f>
        <v>1.661007976681006E-2</v>
      </c>
      <c r="H853" s="42">
        <f>_xll.qlCalendarAdvance(Calendar,$H852,B853,"f",FALSE)</f>
        <v>45336</v>
      </c>
      <c r="I853" s="180">
        <f>_xll.qlInterestRateIndexValueDate(Index1M,$H853)</f>
        <v>45338</v>
      </c>
      <c r="J853" s="185">
        <f>IFERROR(_xll.qlIndexFixing(Index1M,$H853,TRUE,_xll.ohTrigger(RecalcTrigger,Trigger1M)),NA())</f>
        <v>1.7137920392080442E-2</v>
      </c>
      <c r="K853" s="44">
        <f>IFERROR(_xll.qlIndexFixing(Index3M,H853,TRUE,_xll.ohTrigger(RecalcTrigger,Trigger3M)),NA())</f>
        <v>1.8246564912091756E-2</v>
      </c>
      <c r="L853" s="44">
        <f>IFERROR(_xll.qlIndexFixing(Index6M,$H853,TRUE,_xll.ohTrigger(RecalcTrigger,Trigger6M)),NA())</f>
        <v>1.9072257559513549E-2</v>
      </c>
      <c r="M853" s="186">
        <f>IFERROR(_xll.qlIndexFixing(Index1Y,$H853,TRUE,_xll.ohTrigger(RecalcTrigger,Trigger1Y)),NA())</f>
        <v>2.0508092770030371E-2</v>
      </c>
      <c r="N853" s="185">
        <f>IFERROR(_xll.qlIndexFixing(ONIndex1M,I853,TRUE,_xll.ohTrigger(RecalcTrigger,Trigger1M)),NA())</f>
        <v>1.7075963891848289E-2</v>
      </c>
      <c r="O853" s="44">
        <f>IFERROR(_xll.qlIndexFixing(ONIndex3M,I853,TRUE,_xll.ohTrigger(RecalcTrigger,Trigger3M)),NA())</f>
        <v>1.8034049048658574E-2</v>
      </c>
      <c r="P853" s="44">
        <f>IFERROR(_xll.qlIndexFixing(ONIndex6M,I853,TRUE,_xll.ohTrigger(RecalcTrigger,Trigger6M)),NA())</f>
        <v>1.8686155384548542E-2</v>
      </c>
      <c r="Q853" s="186">
        <f>IFERROR(_xll.qlIndexFixing(ONIndex1Y,I853,TRUE,_xll.ohTrigger(RecalcTrigger,Trigger1Y)),NA())</f>
        <v>1.9731858480582787E-2</v>
      </c>
    </row>
    <row r="854" spans="2:17" x14ac:dyDescent="0.2">
      <c r="B854" s="39" t="s">
        <v>42</v>
      </c>
      <c r="D854" s="42">
        <f>_xll.qlCalendarAdvance(Calendar,$D853,B854,"f",FALSE)</f>
        <v>45343</v>
      </c>
      <c r="E854" s="180">
        <f>_xll.qlInterestRateIndexValueDate(IndexON,D854)</f>
        <v>45343</v>
      </c>
      <c r="F854" s="196">
        <f>IFERROR(_xll.qlIndexFixing(IndexON,D854,TRUE,_xll.ohTrigger(RecalcTrigger,TriggerON)),NA())</f>
        <v>1.6639306006078769E-2</v>
      </c>
      <c r="H854" s="42">
        <f>_xll.qlCalendarAdvance(Calendar,$H853,B854,"f",FALSE)</f>
        <v>45343</v>
      </c>
      <c r="I854" s="180">
        <f>_xll.qlInterestRateIndexValueDate(Index1M,$H854)</f>
        <v>45345</v>
      </c>
      <c r="J854" s="185">
        <f>IFERROR(_xll.qlIndexFixing(Index1M,$H854,TRUE,_xll.ohTrigger(RecalcTrigger,Trigger1M)),NA())</f>
        <v>1.7169418885643554E-2</v>
      </c>
      <c r="K854" s="44">
        <f>IFERROR(_xll.qlIndexFixing(Index3M,H854,TRUE,_xll.ohTrigger(RecalcTrigger,Trigger3M)),NA())</f>
        <v>1.8275907651281287E-2</v>
      </c>
      <c r="L854" s="44">
        <f>IFERROR(_xll.qlIndexFixing(Index6M,$H854,TRUE,_xll.ohTrigger(RecalcTrigger,Trigger6M)),NA())</f>
        <v>1.9095602417587888E-2</v>
      </c>
      <c r="M854" s="186">
        <f>IFERROR(_xll.qlIndexFixing(Index1Y,$H854,TRUE,_xll.ohTrigger(RecalcTrigger,Trigger1Y)),NA())</f>
        <v>2.0529996258677186E-2</v>
      </c>
      <c r="N854" s="185">
        <f>IFERROR(_xll.qlIndexFixing(ONIndex1M,I854,TRUE,_xll.ohTrigger(RecalcTrigger,Trigger1M)),NA())</f>
        <v>1.7107812590166915E-2</v>
      </c>
      <c r="O854" s="44">
        <f>IFERROR(_xll.qlIndexFixing(ONIndex3M,I854,TRUE,_xll.ohTrigger(RecalcTrigger,Trigger3M)),NA())</f>
        <v>1.806437952542872E-2</v>
      </c>
      <c r="P854" s="44">
        <f>IFERROR(_xll.qlIndexFixing(ONIndex6M,I854,TRUE,_xll.ohTrigger(RecalcTrigger,Trigger6M)),NA())</f>
        <v>1.8711439438359179E-2</v>
      </c>
      <c r="Q854" s="186">
        <f>IFERROR(_xll.qlIndexFixing(ONIndex1Y,I854,TRUE,_xll.ohTrigger(RecalcTrigger,Trigger1Y)),NA())</f>
        <v>1.9754995370266926E-2</v>
      </c>
    </row>
    <row r="855" spans="2:17" x14ac:dyDescent="0.2">
      <c r="B855" s="39" t="s">
        <v>42</v>
      </c>
      <c r="D855" s="42">
        <f>_xll.qlCalendarAdvance(Calendar,$D854,B855,"f",FALSE)</f>
        <v>45350</v>
      </c>
      <c r="E855" s="180">
        <f>_xll.qlInterestRateIndexValueDate(IndexON,D855)</f>
        <v>45350</v>
      </c>
      <c r="F855" s="196">
        <f>IFERROR(_xll.qlIndexFixing(IndexON,D855,TRUE,_xll.ohTrigger(RecalcTrigger,TriggerON)),NA())</f>
        <v>1.6668341422949595E-2</v>
      </c>
      <c r="H855" s="42">
        <f>_xll.qlCalendarAdvance(Calendar,$H854,B855,"f",FALSE)</f>
        <v>45350</v>
      </c>
      <c r="I855" s="180">
        <f>_xll.qlInterestRateIndexValueDate(Index1M,$H855)</f>
        <v>45352</v>
      </c>
      <c r="J855" s="185">
        <f>IFERROR(_xll.qlIndexFixing(Index1M,$H855,TRUE,_xll.ohTrigger(RecalcTrigger,Trigger1M)),NA())</f>
        <v>1.7203284108125716E-2</v>
      </c>
      <c r="K855" s="44">
        <f>IFERROR(_xll.qlIndexFixing(Index3M,H855,TRUE,_xll.ohTrigger(RecalcTrigger,Trigger3M)),NA())</f>
        <v>1.8315084371235482E-2</v>
      </c>
      <c r="L855" s="44">
        <f>IFERROR(_xll.qlIndexFixing(Index6M,$H855,TRUE,_xll.ohTrigger(RecalcTrigger,Trigger6M)),NA())</f>
        <v>1.9125066418338655E-2</v>
      </c>
      <c r="M855" s="186">
        <f>IFERROR(_xll.qlIndexFixing(Index1Y,$H855,TRUE,_xll.ohTrigger(RecalcTrigger,Trigger1Y)),NA())</f>
        <v>2.055181982353347E-2</v>
      </c>
      <c r="N855" s="185">
        <f>IFERROR(_xll.qlIndexFixing(ONIndex1M,I855,TRUE,_xll.ohTrigger(RecalcTrigger,Trigger1M)),NA())</f>
        <v>1.7139410759607898E-2</v>
      </c>
      <c r="O855" s="44">
        <f>IFERROR(_xll.qlIndexFixing(ONIndex3M,I855,TRUE,_xll.ohTrigger(RecalcTrigger,Trigger3M)),NA())</f>
        <v>1.8094518514972791E-2</v>
      </c>
      <c r="P855" s="44">
        <f>IFERROR(_xll.qlIndexFixing(ONIndex6M,I855,TRUE,_xll.ohTrigger(RecalcTrigger,Trigger6M)),NA())</f>
        <v>1.8736548609421533E-2</v>
      </c>
      <c r="Q855" s="186">
        <f>IFERROR(_xll.qlIndexFixing(ONIndex1Y,I855,TRUE,_xll.ohTrigger(RecalcTrigger,Trigger1Y)),NA())</f>
        <v>1.977806587577291E-2</v>
      </c>
    </row>
    <row r="856" spans="2:17" x14ac:dyDescent="0.2">
      <c r="B856" s="39" t="s">
        <v>42</v>
      </c>
      <c r="D856" s="42">
        <f>_xll.qlCalendarAdvance(Calendar,$D855,B856,"f",FALSE)</f>
        <v>45357</v>
      </c>
      <c r="E856" s="180">
        <f>_xll.qlInterestRateIndexValueDate(IndexON,D856)</f>
        <v>45357</v>
      </c>
      <c r="F856" s="196">
        <f>IFERROR(_xll.qlIndexFixing(IndexON,D856,TRUE,_xll.ohTrigger(RecalcTrigger,TriggerON)),NA())</f>
        <v>1.6697185560028416E-2</v>
      </c>
      <c r="H856" s="42">
        <f>_xll.qlCalendarAdvance(Calendar,$H855,B856,"f",FALSE)</f>
        <v>45357</v>
      </c>
      <c r="I856" s="180">
        <f>_xll.qlInterestRateIndexValueDate(Index1M,$H856)</f>
        <v>45359</v>
      </c>
      <c r="J856" s="185">
        <f>IFERROR(_xll.qlIndexFixing(Index1M,$H856,TRUE,_xll.ohTrigger(RecalcTrigger,Trigger1M)),NA())</f>
        <v>1.7231656772681174E-2</v>
      </c>
      <c r="K856" s="44">
        <f>IFERROR(_xll.qlIndexFixing(Index3M,H856,TRUE,_xll.ohTrigger(RecalcTrigger,Trigger3M)),NA())</f>
        <v>1.8343985094145643E-2</v>
      </c>
      <c r="L856" s="44">
        <f>IFERROR(_xll.qlIndexFixing(Index6M,$H856,TRUE,_xll.ohTrigger(RecalcTrigger,Trigger6M)),NA())</f>
        <v>1.9148024546471503E-2</v>
      </c>
      <c r="M856" s="186">
        <f>IFERROR(_xll.qlIndexFixing(Index1Y,$H856,TRUE,_xll.ohTrigger(RecalcTrigger,Trigger1Y)),NA())</f>
        <v>2.0573562596263847E-2</v>
      </c>
      <c r="N856" s="185">
        <f>IFERROR(_xll.qlIndexFixing(ONIndex1M,I856,TRUE,_xll.ohTrigger(RecalcTrigger,Trigger1M)),NA())</f>
        <v>1.7170757232545242E-2</v>
      </c>
      <c r="O856" s="44">
        <f>IFERROR(_xll.qlIndexFixing(ONIndex3M,I856,TRUE,_xll.ohTrigger(RecalcTrigger,Trigger3M)),NA())</f>
        <v>1.8124465451982985E-2</v>
      </c>
      <c r="P856" s="44">
        <f>IFERROR(_xll.qlIndexFixing(ONIndex6M,I856,TRUE,_xll.ohTrigger(RecalcTrigger,Trigger6M)),NA())</f>
        <v>1.8761482897575732E-2</v>
      </c>
      <c r="Q856" s="186">
        <f>IFERROR(_xll.qlIndexFixing(ONIndex1Y,I856,TRUE,_xll.ohTrigger(RecalcTrigger,Trigger1Y)),NA())</f>
        <v>1.9801070832832224E-2</v>
      </c>
    </row>
    <row r="857" spans="2:17" x14ac:dyDescent="0.2">
      <c r="B857" s="39" t="s">
        <v>42</v>
      </c>
      <c r="D857" s="42">
        <f>_xll.qlCalendarAdvance(Calendar,$D856,B857,"f",FALSE)</f>
        <v>45364</v>
      </c>
      <c r="E857" s="180">
        <f>_xll.qlInterestRateIndexValueDate(IndexON,D857)</f>
        <v>45364</v>
      </c>
      <c r="F857" s="196">
        <f>IFERROR(_xll.qlIndexFixing(IndexON,D857,TRUE,_xll.ohTrigger(RecalcTrigger,TriggerON)),NA())</f>
        <v>1.6725837959761236E-2</v>
      </c>
      <c r="H857" s="42">
        <f>_xll.qlCalendarAdvance(Calendar,$H856,B857,"f",FALSE)</f>
        <v>45364</v>
      </c>
      <c r="I857" s="180">
        <f>_xll.qlInterestRateIndexValueDate(Index1M,$H857)</f>
        <v>45366</v>
      </c>
      <c r="J857" s="185">
        <f>IFERROR(_xll.qlIndexFixing(Index1M,$H857,TRUE,_xll.ohTrigger(RecalcTrigger,Trigger1M)),NA())</f>
        <v>1.7262393823570209E-2</v>
      </c>
      <c r="K857" s="44">
        <f>IFERROR(_xll.qlIndexFixing(Index3M,H857,TRUE,_xll.ohTrigger(RecalcTrigger,Trigger3M)),NA())</f>
        <v>1.83726890514673E-2</v>
      </c>
      <c r="L857" s="44">
        <f>IFERROR(_xll.qlIndexFixing(Index6M,$H857,TRUE,_xll.ohTrigger(RecalcTrigger,Trigger6M)),NA())</f>
        <v>1.9170806344534237E-2</v>
      </c>
      <c r="M857" s="186">
        <f>IFERROR(_xll.qlIndexFixing(Index1Y,$H857,TRUE,_xll.ohTrigger(RecalcTrigger,Trigger1Y)),NA())</f>
        <v>2.0595223696199923E-2</v>
      </c>
      <c r="N857" s="185">
        <f>IFERROR(_xll.qlIndexFixing(ONIndex1M,I857,TRUE,_xll.ohTrigger(RecalcTrigger,Trigger1M)),NA())</f>
        <v>1.7201850841193078E-2</v>
      </c>
      <c r="O857" s="44">
        <f>IFERROR(_xll.qlIndexFixing(ONIndex3M,I857,TRUE,_xll.ohTrigger(RecalcTrigger,Trigger3M)),NA())</f>
        <v>1.8154219771311375E-2</v>
      </c>
      <c r="P857" s="44">
        <f>IFERROR(_xll.qlIndexFixing(ONIndex6M,I857,TRUE,_xll.ohTrigger(RecalcTrigger,Trigger6M)),NA())</f>
        <v>1.8786242302981648E-2</v>
      </c>
      <c r="Q857" s="186">
        <f>IFERROR(_xll.qlIndexFixing(ONIndex1Y,I857,TRUE,_xll.ohTrigger(RecalcTrigger,Trigger1Y)),NA())</f>
        <v>1.9824011076936543E-2</v>
      </c>
    </row>
    <row r="858" spans="2:17" x14ac:dyDescent="0.2">
      <c r="B858" s="39" t="s">
        <v>42</v>
      </c>
      <c r="D858" s="42">
        <f>_xll.qlCalendarAdvance(Calendar,$D857,B858,"f",FALSE)</f>
        <v>45371</v>
      </c>
      <c r="E858" s="180">
        <f>_xll.qlInterestRateIndexValueDate(IndexON,D858)</f>
        <v>45371</v>
      </c>
      <c r="F858" s="196">
        <f>IFERROR(_xll.qlIndexFixing(IndexON,D858,TRUE,_xll.ohTrigger(RecalcTrigger,TriggerON)),NA())</f>
        <v>1.6754298164354253E-2</v>
      </c>
      <c r="H858" s="42">
        <f>_xll.qlCalendarAdvance(Calendar,$H857,B858,"f",FALSE)</f>
        <v>45371</v>
      </c>
      <c r="I858" s="180">
        <f>_xll.qlInterestRateIndexValueDate(Index1M,$H858)</f>
        <v>45373</v>
      </c>
      <c r="J858" s="185">
        <f>IFERROR(_xll.qlIndexFixing(Index1M,$H858,TRUE,_xll.ohTrigger(RecalcTrigger,Trigger1M)),NA())</f>
        <v>1.729287471765251E-2</v>
      </c>
      <c r="K858" s="44">
        <f>IFERROR(_xll.qlIndexFixing(Index3M,H858,TRUE,_xll.ohTrigger(RecalcTrigger,Trigger3M)),NA())</f>
        <v>1.8401195670870184E-2</v>
      </c>
      <c r="L858" s="44">
        <f>IFERROR(_xll.qlIndexFixing(Index6M,$H858,TRUE,_xll.ohTrigger(RecalcTrigger,Trigger6M)),NA())</f>
        <v>1.9193411806388203E-2</v>
      </c>
      <c r="M858" s="186">
        <f>IFERROR(_xll.qlIndexFixing(Index1Y,$H858,TRUE,_xll.ohTrigger(RecalcTrigger,Trigger1Y)),NA())</f>
        <v>2.0616802230340056E-2</v>
      </c>
      <c r="N858" s="185">
        <f>IFERROR(_xll.qlIndexFixing(ONIndex1M,I858,TRUE,_xll.ohTrigger(RecalcTrigger,Trigger1M)),NA())</f>
        <v>1.723269041816522E-2</v>
      </c>
      <c r="O858" s="44">
        <f>IFERROR(_xll.qlIndexFixing(ONIndex3M,I858,TRUE,_xll.ohTrigger(RecalcTrigger,Trigger3M)),NA())</f>
        <v>1.8183780907490288E-2</v>
      </c>
      <c r="P858" s="44">
        <f>IFERROR(_xll.qlIndexFixing(ONIndex6M,I858,TRUE,_xll.ohTrigger(RecalcTrigger,Trigger6M)),NA())</f>
        <v>1.8810826825319538E-2</v>
      </c>
      <c r="Q858" s="186">
        <f>IFERROR(_xll.qlIndexFixing(ONIndex1Y,I858,TRUE,_xll.ohTrigger(RecalcTrigger,Trigger1Y)),NA())</f>
        <v>1.9846887443657479E-2</v>
      </c>
    </row>
    <row r="859" spans="2:17" x14ac:dyDescent="0.2">
      <c r="B859" s="39" t="s">
        <v>42</v>
      </c>
      <c r="D859" s="42">
        <f>_xll.qlCalendarAdvance(Calendar,$D858,B859,"f",FALSE)</f>
        <v>45378</v>
      </c>
      <c r="E859" s="180">
        <f>_xll.qlInterestRateIndexValueDate(IndexON,D859)</f>
        <v>45378</v>
      </c>
      <c r="F859" s="196">
        <f>IFERROR(_xll.qlIndexFixing(IndexON,D859,TRUE,_xll.ohTrigger(RecalcTrigger,TriggerON)),NA())</f>
        <v>1.6782565716253472E-2</v>
      </c>
      <c r="H859" s="42">
        <f>_xll.qlCalendarAdvance(Calendar,$H858,B859,"f",FALSE)</f>
        <v>45378</v>
      </c>
      <c r="I859" s="180">
        <f>_xll.qlInterestRateIndexValueDate(Index1M,$H859)</f>
        <v>45384</v>
      </c>
      <c r="J859" s="185">
        <f>IFERROR(_xll.qlIndexFixing(Index1M,$H859,TRUE,_xll.ohTrigger(RecalcTrigger,Trigger1M)),NA())</f>
        <v>1.733770934507195E-2</v>
      </c>
      <c r="K859" s="44">
        <f>IFERROR(_xll.qlIndexFixing(Index3M,H859,TRUE,_xll.ohTrigger(RecalcTrigger,Trigger3M)),NA())</f>
        <v>1.8438246012725392E-2</v>
      </c>
      <c r="L859" s="44">
        <f>IFERROR(_xll.qlIndexFixing(Index6M,$H859,TRUE,_xll.ohTrigger(RecalcTrigger,Trigger6M)),NA())</f>
        <v>1.9224489015564235E-2</v>
      </c>
      <c r="M859" s="186">
        <f>IFERROR(_xll.qlIndexFixing(Index1Y,$H859,TRUE,_xll.ohTrigger(RecalcTrigger,Trigger1Y)),NA())</f>
        <v>2.0646413487771201E-2</v>
      </c>
      <c r="N859" s="185">
        <f>IFERROR(_xll.qlIndexFixing(ONIndex1M,I859,TRUE,_xll.ohTrigger(RecalcTrigger,Trigger1M)),NA())</f>
        <v>1.7271966152270224E-2</v>
      </c>
      <c r="O859" s="44">
        <f>IFERROR(_xll.qlIndexFixing(ONIndex3M,I859,TRUE,_xll.ohTrigger(RecalcTrigger,Trigger3M)),NA())</f>
        <v>1.8221503312050302E-2</v>
      </c>
      <c r="P859" s="44">
        <f>IFERROR(_xll.qlIndexFixing(ONIndex6M,I859,TRUE,_xll.ohTrigger(RecalcTrigger,Trigger6M)),NA())</f>
        <v>1.8842178526234932E-2</v>
      </c>
      <c r="Q859" s="186">
        <f>IFERROR(_xll.qlIndexFixing(ONIndex1Y,I859,TRUE,_xll.ohTrigger(RecalcTrigger,Trigger1Y)),NA())</f>
        <v>1.9876207399320833E-2</v>
      </c>
    </row>
    <row r="860" spans="2:17" x14ac:dyDescent="0.2">
      <c r="B860" s="39" t="s">
        <v>42</v>
      </c>
      <c r="D860" s="42">
        <f>_xll.qlCalendarAdvance(Calendar,$D859,B860,"f",FALSE)</f>
        <v>45385</v>
      </c>
      <c r="E860" s="180">
        <f>_xll.qlInterestRateIndexValueDate(IndexON,D860)</f>
        <v>45385</v>
      </c>
      <c r="F860" s="196">
        <f>IFERROR(_xll.qlIndexFixing(IndexON,D860,TRUE,_xll.ohTrigger(RecalcTrigger,TriggerON)),NA())</f>
        <v>1.6810640157904899E-2</v>
      </c>
      <c r="H860" s="42">
        <f>_xll.qlCalendarAdvance(Calendar,$H859,B860,"f",FALSE)</f>
        <v>45385</v>
      </c>
      <c r="I860" s="180">
        <f>_xll.qlInterestRateIndexValueDate(Index1M,$H860)</f>
        <v>45387</v>
      </c>
      <c r="J860" s="185">
        <f>IFERROR(_xll.qlIndexFixing(Index1M,$H860,TRUE,_xll.ohTrigger(RecalcTrigger,Trigger1M)),NA())</f>
        <v>1.7353063350269784E-2</v>
      </c>
      <c r="K860" s="44">
        <f>IFERROR(_xll.qlIndexFixing(Index3M,H860,TRUE,_xll.ohTrigger(RecalcTrigger,Trigger3M)),NA())</f>
        <v>1.8450285444508337E-2</v>
      </c>
      <c r="L860" s="44">
        <f>IFERROR(_xll.qlIndexFixing(Index6M,$H860,TRUE,_xll.ohTrigger(RecalcTrigger,Trigger6M)),NA())</f>
        <v>1.9238103836182782E-2</v>
      </c>
      <c r="M860" s="186">
        <f>IFERROR(_xll.qlIndexFixing(Index1Y,$H860,TRUE,_xll.ohTrigger(RecalcTrigger,Trigger1Y)),NA())</f>
        <v>2.0659707967554931E-2</v>
      </c>
      <c r="N860" s="185">
        <f>IFERROR(_xll.qlIndexFixing(ONIndex1M,I860,TRUE,_xll.ohTrigger(RecalcTrigger,Trigger1M)),NA())</f>
        <v>1.729360280585901E-2</v>
      </c>
      <c r="O860" s="44">
        <f>IFERROR(_xll.qlIndexFixing(ONIndex3M,I860,TRUE,_xll.ohTrigger(RecalcTrigger,Trigger3M)),NA())</f>
        <v>1.824232136956816E-2</v>
      </c>
      <c r="P860" s="44">
        <f>IFERROR(_xll.qlIndexFixing(ONIndex6M,I860,TRUE,_xll.ohTrigger(RecalcTrigger,Trigger6M)),NA())</f>
        <v>1.8859471221350788E-2</v>
      </c>
      <c r="Q860" s="186">
        <f>IFERROR(_xll.qlIndexFixing(ONIndex1Y,I860,TRUE,_xll.ohTrigger(RecalcTrigger,Trigger1Y)),NA())</f>
        <v>1.9892451887395524E-2</v>
      </c>
    </row>
    <row r="861" spans="2:17" x14ac:dyDescent="0.2">
      <c r="B861" s="39" t="s">
        <v>42</v>
      </c>
      <c r="D861" s="42">
        <f>_xll.qlCalendarAdvance(Calendar,$D860,B861,"f",FALSE)</f>
        <v>45392</v>
      </c>
      <c r="E861" s="180">
        <f>_xll.qlInterestRateIndexValueDate(IndexON,D861)</f>
        <v>45392</v>
      </c>
      <c r="F861" s="196">
        <f>IFERROR(_xll.qlIndexFixing(IndexON,D861,TRUE,_xll.ohTrigger(RecalcTrigger,TriggerON)),NA())</f>
        <v>1.6838521031594667E-2</v>
      </c>
      <c r="H861" s="42">
        <f>_xll.qlCalendarAdvance(Calendar,$H860,B861,"f",FALSE)</f>
        <v>45392</v>
      </c>
      <c r="I861" s="180">
        <f>_xll.qlInterestRateIndexValueDate(Index1M,$H861)</f>
        <v>45394</v>
      </c>
      <c r="J861" s="185">
        <f>IFERROR(_xll.qlIndexFixing(Index1M,$H861,TRUE,_xll.ohTrigger(RecalcTrigger,Trigger1M)),NA())</f>
        <v>1.7382768746250221E-2</v>
      </c>
      <c r="K861" s="44">
        <f>IFERROR(_xll.qlIndexFixing(Index3M,H861,TRUE,_xll.ohTrigger(RecalcTrigger,Trigger3M)),NA())</f>
        <v>1.847823529688021E-2</v>
      </c>
      <c r="L861" s="44">
        <f>IFERROR(_xll.qlIndexFixing(Index6M,$H861,TRUE,_xll.ohTrigger(RecalcTrigger,Trigger6M)),NA())</f>
        <v>1.9260207033986287E-2</v>
      </c>
      <c r="M861" s="186">
        <f>IFERROR(_xll.qlIndexFixing(Index1Y,$H861,TRUE,_xll.ohTrigger(RecalcTrigger,Trigger1Y)),NA())</f>
        <v>2.0681033322954095E-2</v>
      </c>
      <c r="N861" s="185">
        <f>IFERROR(_xll.qlIndexFixing(ONIndex1M,I861,TRUE,_xll.ohTrigger(RecalcTrigger,Trigger1M)),NA())</f>
        <v>1.7323673281408603E-2</v>
      </c>
      <c r="O861" s="44">
        <f>IFERROR(_xll.qlIndexFixing(ONIndex3M,I861,TRUE,_xll.ohTrigger(RecalcTrigger,Trigger3M)),NA())</f>
        <v>1.8271299564931454E-2</v>
      </c>
      <c r="P861" s="44">
        <f>IFERROR(_xll.qlIndexFixing(ONIndex6M,I861,TRUE,_xll.ohTrigger(RecalcTrigger,Trigger6M)),NA())</f>
        <v>1.888353109480434E-2</v>
      </c>
      <c r="Q861" s="186">
        <f>IFERROR(_xll.qlIndexFixing(ONIndex1Y,I861,TRUE,_xll.ohTrigger(RecalcTrigger,Trigger1Y)),NA())</f>
        <v>1.9915141635475919E-2</v>
      </c>
    </row>
    <row r="862" spans="2:17" x14ac:dyDescent="0.2">
      <c r="B862" s="39" t="s">
        <v>42</v>
      </c>
      <c r="D862" s="42">
        <f>_xll.qlCalendarAdvance(Calendar,$D861,B862,"f",FALSE)</f>
        <v>45399</v>
      </c>
      <c r="E862" s="180">
        <f>_xll.qlInterestRateIndexValueDate(IndexON,D862)</f>
        <v>45399</v>
      </c>
      <c r="F862" s="196">
        <f>IFERROR(_xll.qlIndexFixing(IndexON,D862,TRUE,_xll.ohTrigger(RecalcTrigger,TriggerON)),NA())</f>
        <v>1.686620787976878E-2</v>
      </c>
      <c r="H862" s="42">
        <f>_xll.qlCalendarAdvance(Calendar,$H861,B862,"f",FALSE)</f>
        <v>45399</v>
      </c>
      <c r="I862" s="180">
        <f>_xll.qlInterestRateIndexValueDate(Index1M,$H862)</f>
        <v>45401</v>
      </c>
      <c r="J862" s="185">
        <f>IFERROR(_xll.qlIndexFixing(Index1M,$H862,TRUE,_xll.ohTrigger(RecalcTrigger,Trigger1M)),NA())</f>
        <v>1.7412213300322586E-2</v>
      </c>
      <c r="K862" s="44">
        <f>IFERROR(_xll.qlIndexFixing(Index3M,H862,TRUE,_xll.ohTrigger(RecalcTrigger,Trigger3M)),NA())</f>
        <v>1.8505985668999112E-2</v>
      </c>
      <c r="L862" s="44">
        <f>IFERROR(_xll.qlIndexFixing(Index6M,$H862,TRUE,_xll.ohTrigger(RecalcTrigger,Trigger6M)),NA())</f>
        <v>1.9282161008576118E-2</v>
      </c>
      <c r="M862" s="186">
        <f>IFERROR(_xll.qlIndexFixing(Index1Y,$H862,TRUE,_xll.ohTrigger(RecalcTrigger,Trigger1Y)),NA())</f>
        <v>2.0704321540118868E-2</v>
      </c>
      <c r="N862" s="185">
        <f>IFERROR(_xll.qlIndexFixing(ONIndex1M,I862,TRUE,_xll.ohTrigger(RecalcTrigger,Trigger1M)),NA())</f>
        <v>1.7353485054458773E-2</v>
      </c>
      <c r="O862" s="44">
        <f>IFERROR(_xll.qlIndexFixing(ONIndex3M,I862,TRUE,_xll.ohTrigger(RecalcTrigger,Trigger3M)),NA())</f>
        <v>1.8300082315994004E-2</v>
      </c>
      <c r="P862" s="44">
        <f>IFERROR(_xll.qlIndexFixing(ONIndex6M,I862,TRUE,_xll.ohTrigger(RecalcTrigger,Trigger6M)),NA())</f>
        <v>1.8907416085269801E-2</v>
      </c>
      <c r="Q862" s="186">
        <f>IFERROR(_xll.qlIndexFixing(ONIndex1Y,I862,TRUE,_xll.ohTrigger(RecalcTrigger,Trigger1Y)),NA())</f>
        <v>1.993777084845938E-2</v>
      </c>
    </row>
    <row r="863" spans="2:17" x14ac:dyDescent="0.2">
      <c r="B863" s="39" t="s">
        <v>42</v>
      </c>
      <c r="D863" s="42">
        <f>_xll.qlCalendarAdvance(Calendar,$D862,B863,"f",FALSE)</f>
        <v>45406</v>
      </c>
      <c r="E863" s="180">
        <f>_xll.qlInterestRateIndexValueDate(IndexON,D863)</f>
        <v>45406</v>
      </c>
      <c r="F863" s="196">
        <f>IFERROR(_xll.qlIndexFixing(IndexON,D863,TRUE,_xll.ohTrigger(RecalcTrigger,TriggerON)),NA())</f>
        <v>1.689370024495318E-2</v>
      </c>
      <c r="H863" s="42">
        <f>_xll.qlCalendarAdvance(Calendar,$H862,B863,"f",FALSE)</f>
        <v>45406</v>
      </c>
      <c r="I863" s="180">
        <f>_xll.qlInterestRateIndexValueDate(Index1M,$H863)</f>
        <v>45408</v>
      </c>
      <c r="J863" s="185">
        <f>IFERROR(_xll.qlIndexFixing(Index1M,$H863,TRUE,_xll.ohTrigger(RecalcTrigger,Trigger1M)),NA())</f>
        <v>1.74413958412225E-2</v>
      </c>
      <c r="K863" s="44">
        <f>IFERROR(_xll.qlIndexFixing(Index3M,H863,TRUE,_xll.ohTrigger(RecalcTrigger,Trigger3M)),NA())</f>
        <v>1.8533535988827673E-2</v>
      </c>
      <c r="L863" s="44">
        <f>IFERROR(_xll.qlIndexFixing(Index6M,$H863,TRUE,_xll.ohTrigger(RecalcTrigger,Trigger6M)),NA())</f>
        <v>1.930397525281714E-2</v>
      </c>
      <c r="M863" s="186">
        <f>IFERROR(_xll.qlIndexFixing(Index1Y,$H863,TRUE,_xll.ohTrigger(RecalcTrigger,Trigger1Y)),NA())</f>
        <v>2.0723424295627568E-2</v>
      </c>
      <c r="N863" s="185">
        <f>IFERROR(_xll.qlIndexFixing(ONIndex1M,I863,TRUE,_xll.ohTrigger(RecalcTrigger,Trigger1M)),NA())</f>
        <v>1.7385556948639191E-2</v>
      </c>
      <c r="O863" s="44">
        <f>IFERROR(_xll.qlIndexFixing(ONIndex3M,I863,TRUE,_xll.ohTrigger(RecalcTrigger,Trigger3M)),NA())</f>
        <v>1.8331169638030609E-2</v>
      </c>
      <c r="P863" s="44">
        <f>IFERROR(_xll.qlIndexFixing(ONIndex6M,I863,TRUE,_xll.ohTrigger(RecalcTrigger,Trigger6M)),NA())</f>
        <v>1.893331048281599E-2</v>
      </c>
      <c r="Q863" s="186">
        <f>IFERROR(_xll.qlIndexFixing(ONIndex1Y,I863,TRUE,_xll.ohTrigger(RecalcTrigger,Trigger1Y)),NA())</f>
        <v>1.9962503501465001E-2</v>
      </c>
    </row>
    <row r="864" spans="2:17" x14ac:dyDescent="0.2">
      <c r="B864" s="39" t="s">
        <v>42</v>
      </c>
      <c r="D864" s="42">
        <f>_xll.qlCalendarAdvance(Calendar,$D863,B864,"f",FALSE)</f>
        <v>45414</v>
      </c>
      <c r="E864" s="180">
        <f>_xll.qlInterestRateIndexValueDate(IndexON,D864)</f>
        <v>45414</v>
      </c>
      <c r="F864" s="196">
        <f>IFERROR(_xll.qlIndexFixing(IndexON,D864,TRUE,_xll.ohTrigger(RecalcTrigger,TriggerON)),NA())</f>
        <v>1.6924881361202182E-2</v>
      </c>
      <c r="H864" s="42">
        <f>_xll.qlCalendarAdvance(Calendar,$H863,B864,"f",FALSE)</f>
        <v>45414</v>
      </c>
      <c r="I864" s="180">
        <f>_xll.qlInterestRateIndexValueDate(Index1M,$H864)</f>
        <v>45418</v>
      </c>
      <c r="J864" s="185">
        <f>IFERROR(_xll.qlIndexFixing(Index1M,$H864,TRUE,_xll.ohTrigger(RecalcTrigger,Trigger1M)),NA())</f>
        <v>1.7482628350693762E-2</v>
      </c>
      <c r="K864" s="44">
        <f>IFERROR(_xll.qlIndexFixing(Index3M,H864,TRUE,_xll.ohTrigger(RecalcTrigger,Trigger3M)),NA())</f>
        <v>1.8574932178298316E-2</v>
      </c>
      <c r="L864" s="44">
        <f>IFERROR(_xll.qlIndexFixing(Index6M,$H864,TRUE,_xll.ohTrigger(RecalcTrigger,Trigger6M)),NA())</f>
        <v>1.9332900834598484E-2</v>
      </c>
      <c r="M864" s="186">
        <f>IFERROR(_xll.qlIndexFixing(Index1Y,$H864,TRUE,_xll.ohTrigger(RecalcTrigger,Trigger1Y)),NA())</f>
        <v>2.0749417964623384E-2</v>
      </c>
      <c r="N864" s="185">
        <f>IFERROR(_xll.qlIndexFixing(ONIndex1M,I864,TRUE,_xll.ohTrigger(RecalcTrigger,Trigger1M)),NA())</f>
        <v>1.7416490854875732E-2</v>
      </c>
      <c r="O864" s="44">
        <f>IFERROR(_xll.qlIndexFixing(ONIndex3M,I864,TRUE,_xll.ohTrigger(RecalcTrigger,Trigger3M)),NA())</f>
        <v>1.8361098882913041E-2</v>
      </c>
      <c r="P864" s="44">
        <f>IFERROR(_xll.qlIndexFixing(ONIndex6M,I864,TRUE,_xll.ohTrigger(RecalcTrigger,Trigger6M)),NA())</f>
        <v>1.8958009315594992E-2</v>
      </c>
      <c r="Q864" s="186">
        <f>IFERROR(_xll.qlIndexFixing(ONIndex1Y,I864,TRUE,_xll.ohTrigger(RecalcTrigger,Trigger1Y)),NA())</f>
        <v>1.998606206220721E-2</v>
      </c>
    </row>
    <row r="865" spans="2:17" x14ac:dyDescent="0.2">
      <c r="B865" s="39" t="s">
        <v>42</v>
      </c>
      <c r="D865" s="42">
        <f>_xll.qlCalendarAdvance(Calendar,$D864,B865,"f",FALSE)</f>
        <v>45421</v>
      </c>
      <c r="E865" s="180">
        <f>_xll.qlInterestRateIndexValueDate(IndexON,D865)</f>
        <v>45421</v>
      </c>
      <c r="F865" s="196">
        <f>IFERROR(_xll.qlIndexFixing(IndexON,D865,TRUE,_xll.ohTrigger(RecalcTrigger,TriggerON)),NA())</f>
        <v>1.6951955435944299E-2</v>
      </c>
      <c r="H865" s="42">
        <f>_xll.qlCalendarAdvance(Calendar,$H864,B865,"f",FALSE)</f>
        <v>45421</v>
      </c>
      <c r="I865" s="180">
        <f>_xll.qlInterestRateIndexValueDate(Index1M,$H865)</f>
        <v>45425</v>
      </c>
      <c r="J865" s="185">
        <f>IFERROR(_xll.qlIndexFixing(Index1M,$H865,TRUE,_xll.ohTrigger(RecalcTrigger,Trigger1M)),NA())</f>
        <v>1.7511169697651863E-2</v>
      </c>
      <c r="K865" s="44">
        <f>IFERROR(_xll.qlIndexFixing(Index3M,H865,TRUE,_xll.ohTrigger(RecalcTrigger,Trigger3M)),NA())</f>
        <v>1.8601981169585988E-2</v>
      </c>
      <c r="L865" s="44">
        <f>IFERROR(_xll.qlIndexFixing(Index6M,$H865,TRUE,_xll.ohTrigger(RecalcTrigger,Trigger6M)),NA())</f>
        <v>1.935441873684764E-2</v>
      </c>
      <c r="M865" s="186">
        <f>IFERROR(_xll.qlIndexFixing(Index1Y,$H865,TRUE,_xll.ohTrigger(RecalcTrigger,Trigger1Y)),NA())</f>
        <v>2.0770366472564309E-2</v>
      </c>
      <c r="N865" s="185">
        <f>IFERROR(_xll.qlIndexFixing(ONIndex1M,I865,TRUE,_xll.ohTrigger(RecalcTrigger,Trigger1M)),NA())</f>
        <v>1.7445481961591014E-2</v>
      </c>
      <c r="O865" s="44">
        <f>IFERROR(_xll.qlIndexFixing(ONIndex3M,I865,TRUE,_xll.ohTrigger(RecalcTrigger,Trigger3M)),NA())</f>
        <v>1.8389263700751002E-2</v>
      </c>
      <c r="P865" s="44">
        <f>IFERROR(_xll.qlIndexFixing(ONIndex6M,I865,TRUE,_xll.ohTrigger(RecalcTrigger,Trigger6M)),NA())</f>
        <v>1.8981344673481004E-2</v>
      </c>
      <c r="Q865" s="186">
        <f>IFERROR(_xll.qlIndexFixing(ONIndex1Y,I865,TRUE,_xll.ohTrigger(RecalcTrigger,Trigger1Y)),NA())</f>
        <v>2.0008506461985931E-2</v>
      </c>
    </row>
    <row r="866" spans="2:17" x14ac:dyDescent="0.2">
      <c r="B866" s="39" t="s">
        <v>42</v>
      </c>
      <c r="D866" s="42">
        <f>_xll.qlCalendarAdvance(Calendar,$D865,B866,"f",FALSE)</f>
        <v>45428</v>
      </c>
      <c r="E866" s="180">
        <f>_xll.qlInterestRateIndexValueDate(IndexON,D866)</f>
        <v>45428</v>
      </c>
      <c r="F866" s="196">
        <f>IFERROR(_xll.qlIndexFixing(IndexON,D866,TRUE,_xll.ohTrigger(RecalcTrigger,TriggerON)),NA())</f>
        <v>1.697883358932728E-2</v>
      </c>
      <c r="H866" s="42">
        <f>_xll.qlCalendarAdvance(Calendar,$H865,B866,"f",FALSE)</f>
        <v>45428</v>
      </c>
      <c r="I866" s="180">
        <f>_xll.qlInterestRateIndexValueDate(Index1M,$H866)</f>
        <v>45432</v>
      </c>
      <c r="J866" s="185">
        <f>IFERROR(_xll.qlIndexFixing(Index1M,$H866,TRUE,_xll.ohTrigger(RecalcTrigger,Trigger1M)),NA())</f>
        <v>1.7539445015725883E-2</v>
      </c>
      <c r="K866" s="44">
        <f>IFERROR(_xll.qlIndexFixing(Index3M,H866,TRUE,_xll.ohTrigger(RecalcTrigger,Trigger3M)),NA())</f>
        <v>1.8628828098166225E-2</v>
      </c>
      <c r="L866" s="44">
        <f>IFERROR(_xll.qlIndexFixing(Index6M,$H866,TRUE,_xll.ohTrigger(RecalcTrigger,Trigger6M)),NA())</f>
        <v>1.9375828475652505E-2</v>
      </c>
      <c r="M866" s="186">
        <f>IFERROR(_xll.qlIndexFixing(Index1Y,$H866,TRUE,_xll.ohTrigger(RecalcTrigger,Trigger1Y)),NA())</f>
        <v>2.0791224515673334E-2</v>
      </c>
      <c r="N866" s="185">
        <f>IFERROR(_xll.qlIndexFixing(ONIndex1M,I866,TRUE,_xll.ohTrigger(RecalcTrigger,Trigger1M)),NA())</f>
        <v>1.7474209528476337E-2</v>
      </c>
      <c r="O866" s="44">
        <f>IFERROR(_xll.qlIndexFixing(ONIndex3M,I866,TRUE,_xll.ohTrigger(RecalcTrigger,Trigger3M)),NA())</f>
        <v>1.8417230732561407E-2</v>
      </c>
      <c r="P866" s="44">
        <f>IFERROR(_xll.qlIndexFixing(ONIndex6M,I866,TRUE,_xll.ohTrigger(RecalcTrigger,Trigger6M)),NA())</f>
        <v>1.9004505147979245E-2</v>
      </c>
      <c r="Q866" s="186">
        <f>IFERROR(_xll.qlIndexFixing(ONIndex1Y,I866,TRUE,_xll.ohTrigger(RecalcTrigger,Trigger1Y)),NA())</f>
        <v>2.0030893788298698E-2</v>
      </c>
    </row>
    <row r="867" spans="2:17" x14ac:dyDescent="0.2">
      <c r="B867" s="39" t="s">
        <v>42</v>
      </c>
      <c r="D867" s="42">
        <f>_xll.qlCalendarAdvance(Calendar,$D866,B867,"f",FALSE)</f>
        <v>45435</v>
      </c>
      <c r="E867" s="180">
        <f>_xll.qlInterestRateIndexValueDate(IndexON,D867)</f>
        <v>45435</v>
      </c>
      <c r="F867" s="196">
        <f>IFERROR(_xll.qlIndexFixing(IndexON,D867,TRUE,_xll.ohTrigger(RecalcTrigger,TriggerON)),NA())</f>
        <v>1.7005515363877066E-2</v>
      </c>
      <c r="H867" s="42">
        <f>_xll.qlCalendarAdvance(Calendar,$H866,B867,"f",FALSE)</f>
        <v>45435</v>
      </c>
      <c r="I867" s="180">
        <f>_xll.qlInterestRateIndexValueDate(Index1M,$H867)</f>
        <v>45439</v>
      </c>
      <c r="J867" s="185">
        <f>IFERROR(_xll.qlIndexFixing(Index1M,$H867,TRUE,_xll.ohTrigger(RecalcTrigger,Trigger1M)),NA())</f>
        <v>1.7567453133682385E-2</v>
      </c>
      <c r="K867" s="44">
        <f>IFERROR(_xll.qlIndexFixing(Index3M,H867,TRUE,_xll.ohTrigger(RecalcTrigger,Trigger3M)),NA())</f>
        <v>1.8655472391997482E-2</v>
      </c>
      <c r="L867" s="44">
        <f>IFERROR(_xll.qlIndexFixing(Index6M,$H867,TRUE,_xll.ohTrigger(RecalcTrigger,Trigger6M)),NA())</f>
        <v>1.9397139596926273E-2</v>
      </c>
      <c r="M867" s="186">
        <f>IFERROR(_xll.qlIndexFixing(Index1Y,$H867,TRUE,_xll.ohTrigger(RecalcTrigger,Trigger1Y)),NA())</f>
        <v>2.0811991078141433E-2</v>
      </c>
      <c r="N867" s="185">
        <f>IFERROR(_xll.qlIndexFixing(ONIndex1M,I867,TRUE,_xll.ohTrigger(RecalcTrigger,Trigger1M)),NA())</f>
        <v>1.7502672387985641E-2</v>
      </c>
      <c r="O867" s="44">
        <f>IFERROR(_xll.qlIndexFixing(ONIndex3M,I867,TRUE,_xll.ohTrigger(RecalcTrigger,Trigger3M)),NA())</f>
        <v>1.8444999413036456E-2</v>
      </c>
      <c r="P867" s="44">
        <f>IFERROR(_xll.qlIndexFixing(ONIndex6M,I867,TRUE,_xll.ohTrigger(RecalcTrigger,Trigger6M)),NA())</f>
        <v>1.9027490739409458E-2</v>
      </c>
      <c r="Q867" s="186">
        <f>IFERROR(_xll.qlIndexFixing(ONIndex1Y,I867,TRUE,_xll.ohTrigger(RecalcTrigger,Trigger1Y)),NA())</f>
        <v>2.0053224876876996E-2</v>
      </c>
    </row>
    <row r="868" spans="2:17" x14ac:dyDescent="0.2">
      <c r="B868" s="39" t="s">
        <v>42</v>
      </c>
      <c r="D868" s="42">
        <f>_xll.qlCalendarAdvance(Calendar,$D867,B868,"f",FALSE)</f>
        <v>45442</v>
      </c>
      <c r="E868" s="180">
        <f>_xll.qlInterestRateIndexValueDate(IndexON,D868)</f>
        <v>45442</v>
      </c>
      <c r="F868" s="196">
        <f>IFERROR(_xll.qlIndexFixing(IndexON,D868,TRUE,_xll.ohTrigger(RecalcTrigger,TriggerON)),NA())</f>
        <v>1.7032000301879791E-2</v>
      </c>
      <c r="H868" s="42">
        <f>_xll.qlCalendarAdvance(Calendar,$H867,B868,"f",FALSE)</f>
        <v>45442</v>
      </c>
      <c r="I868" s="180">
        <f>_xll.qlInterestRateIndexValueDate(Index1M,$H868)</f>
        <v>45446</v>
      </c>
      <c r="J868" s="185">
        <f>IFERROR(_xll.qlIndexFixing(Index1M,$H868,TRUE,_xll.ohTrigger(RecalcTrigger,Trigger1M)),NA())</f>
        <v>1.7592804707702747E-2</v>
      </c>
      <c r="K868" s="44">
        <f>IFERROR(_xll.qlIndexFixing(Index3M,H868,TRUE,_xll.ohTrigger(RecalcTrigger,Trigger3M)),NA())</f>
        <v>1.8681913479052119E-2</v>
      </c>
      <c r="L868" s="44">
        <f>IFERROR(_xll.qlIndexFixing(Index6M,$H868,TRUE,_xll.ohTrigger(RecalcTrigger,Trigger6M)),NA())</f>
        <v>1.941635610089246E-2</v>
      </c>
      <c r="M868" s="186">
        <f>IFERROR(_xll.qlIndexFixing(Index1Y,$H868,TRUE,_xll.ohTrigger(RecalcTrigger,Trigger1Y)),NA())</f>
        <v>2.0832665131754816E-2</v>
      </c>
      <c r="N868" s="185">
        <f>IFERROR(_xll.qlIndexFixing(ONIndex1M,I868,TRUE,_xll.ohTrigger(RecalcTrigger,Trigger1M)),NA())</f>
        <v>1.7530869372253122E-2</v>
      </c>
      <c r="O868" s="44">
        <f>IFERROR(_xll.qlIndexFixing(ONIndex3M,I868,TRUE,_xll.ohTrigger(RecalcTrigger,Trigger3M)),NA())</f>
        <v>1.8472569176868348E-2</v>
      </c>
      <c r="P868" s="44">
        <f>IFERROR(_xll.qlIndexFixing(ONIndex6M,I868,TRUE,_xll.ohTrigger(RecalcTrigger,Trigger6M)),NA())</f>
        <v>1.9050301447531837E-2</v>
      </c>
      <c r="Q868" s="186">
        <f>IFERROR(_xll.qlIndexFixing(ONIndex1Y,I868,TRUE,_xll.ohTrigger(RecalcTrigger,Trigger1Y)),NA())</f>
        <v>2.0075500563132564E-2</v>
      </c>
    </row>
    <row r="869" spans="2:17" x14ac:dyDescent="0.2">
      <c r="B869" s="39" t="s">
        <v>42</v>
      </c>
      <c r="D869" s="42">
        <f>_xll.qlCalendarAdvance(Calendar,$D868,B869,"f",FALSE)</f>
        <v>45449</v>
      </c>
      <c r="E869" s="180">
        <f>_xll.qlInterestRateIndexValueDate(IndexON,D869)</f>
        <v>45449</v>
      </c>
      <c r="F869" s="196">
        <f>IFERROR(_xll.qlIndexFixing(IndexON,D869,TRUE,_xll.ohTrigger(RecalcTrigger,TriggerON)),NA())</f>
        <v>1.7058287945701522E-2</v>
      </c>
      <c r="H869" s="42">
        <f>_xll.qlCalendarAdvance(Calendar,$H868,B869,"f",FALSE)</f>
        <v>45449</v>
      </c>
      <c r="I869" s="180">
        <f>_xll.qlInterestRateIndexValueDate(Index1M,$H869)</f>
        <v>45453</v>
      </c>
      <c r="J869" s="185">
        <f>IFERROR(_xll.qlIndexFixing(Index1M,$H869,TRUE,_xll.ohTrigger(RecalcTrigger,Trigger1M)),NA())</f>
        <v>1.762029292090439E-2</v>
      </c>
      <c r="K869" s="44">
        <f>IFERROR(_xll.qlIndexFixing(Index3M,H869,TRUE,_xll.ohTrigger(RecalcTrigger,Trigger3M)),NA())</f>
        <v>1.8708150787318995E-2</v>
      </c>
      <c r="L869" s="44">
        <f>IFERROR(_xll.qlIndexFixing(Index6M,$H869,TRUE,_xll.ohTrigger(RecalcTrigger,Trigger6M)),NA())</f>
        <v>1.9437498547436996E-2</v>
      </c>
      <c r="M869" s="186">
        <f>IFERROR(_xll.qlIndexFixing(Index1Y,$H869,TRUE,_xll.ohTrigger(RecalcTrigger,Trigger1Y)),NA())</f>
        <v>2.0853245635895159E-2</v>
      </c>
      <c r="N869" s="185">
        <f>IFERROR(_xll.qlIndexFixing(ONIndex1M,I869,TRUE,_xll.ohTrigger(RecalcTrigger,Trigger1M)),NA())</f>
        <v>1.7558799313812656E-2</v>
      </c>
      <c r="O869" s="44">
        <f>IFERROR(_xll.qlIndexFixing(ONIndex3M,I869,TRUE,_xll.ohTrigger(RecalcTrigger,Trigger3M)),NA())</f>
        <v>1.8499939458749282E-2</v>
      </c>
      <c r="P869" s="44">
        <f>IFERROR(_xll.qlIndexFixing(ONIndex6M,I869,TRUE,_xll.ohTrigger(RecalcTrigger,Trigger6M)),NA())</f>
        <v>1.9072937272426316E-2</v>
      </c>
      <c r="Q869" s="186">
        <f>IFERROR(_xll.qlIndexFixing(ONIndex1Y,I869,TRUE,_xll.ohTrigger(RecalcTrigger,Trigger1Y)),NA())</f>
        <v>2.0097721682716951E-2</v>
      </c>
    </row>
    <row r="870" spans="2:17" x14ac:dyDescent="0.2">
      <c r="B870" s="39" t="s">
        <v>42</v>
      </c>
      <c r="D870" s="42">
        <f>_xll.qlCalendarAdvance(Calendar,$D869,B870,"f",FALSE)</f>
        <v>45456</v>
      </c>
      <c r="E870" s="180">
        <f>_xll.qlInterestRateIndexValueDate(IndexON,D870)</f>
        <v>45456</v>
      </c>
      <c r="F870" s="196">
        <f>IFERROR(_xll.qlIndexFixing(IndexON,D870,TRUE,_xll.ohTrigger(RecalcTrigger,TriggerON)),NA())</f>
        <v>1.7084377837868203E-2</v>
      </c>
      <c r="H870" s="42">
        <f>_xll.qlCalendarAdvance(Calendar,$H869,B870,"f",FALSE)</f>
        <v>45456</v>
      </c>
      <c r="I870" s="180">
        <f>_xll.qlInterestRateIndexValueDate(Index1M,$H870)</f>
        <v>45460</v>
      </c>
      <c r="J870" s="185">
        <f>IFERROR(_xll.qlIndexFixing(Index1M,$H870,TRUE,_xll.ohTrigger(RecalcTrigger,Trigger1M)),NA())</f>
        <v>1.7647510515149456E-2</v>
      </c>
      <c r="K870" s="44">
        <f>IFERROR(_xll.qlIndexFixing(Index3M,H870,TRUE,_xll.ohTrigger(RecalcTrigger,Trigger3M)),NA())</f>
        <v>1.8734183744804359E-2</v>
      </c>
      <c r="L870" s="44">
        <f>IFERROR(_xll.qlIndexFixing(Index6M,$H870,TRUE,_xll.ohTrigger(RecalcTrigger,Trigger6M)),NA())</f>
        <v>1.9458570229173747E-2</v>
      </c>
      <c r="M870" s="186">
        <f>IFERROR(_xll.qlIndexFixing(Index1Y,$H870,TRUE,_xll.ohTrigger(RecalcTrigger,Trigger1Y)),NA())</f>
        <v>2.0873731537537826E-2</v>
      </c>
      <c r="N870" s="185">
        <f>IFERROR(_xll.qlIndexFixing(ONIndex1M,I870,TRUE,_xll.ohTrigger(RecalcTrigger,Trigger1M)),NA())</f>
        <v>1.7586461045038249E-2</v>
      </c>
      <c r="O870" s="44">
        <f>IFERROR(_xll.qlIndexFixing(ONIndex3M,I870,TRUE,_xll.ohTrigger(RecalcTrigger,Trigger3M)),NA())</f>
        <v>1.8527109693451393E-2</v>
      </c>
      <c r="P870" s="44">
        <f>IFERROR(_xll.qlIndexFixing(ONIndex6M,I870,TRUE,_xll.ohTrigger(RecalcTrigger,Trigger6M)),NA())</f>
        <v>1.9095398213933024E-2</v>
      </c>
      <c r="Q870" s="186">
        <f>IFERROR(_xll.qlIndexFixing(ONIndex1Y,I870,TRUE,_xll.ohTrigger(RecalcTrigger,Trigger1Y)),NA())</f>
        <v>2.0119889071281705E-2</v>
      </c>
    </row>
    <row r="871" spans="2:17" x14ac:dyDescent="0.2">
      <c r="B871" s="39" t="s">
        <v>42</v>
      </c>
      <c r="D871" s="42">
        <f>_xll.qlCalendarAdvance(Calendar,$D870,B871,"f",FALSE)</f>
        <v>45463</v>
      </c>
      <c r="E871" s="180">
        <f>_xll.qlInterestRateIndexValueDate(IndexON,D871)</f>
        <v>45463</v>
      </c>
      <c r="F871" s="196">
        <f>IFERROR(_xll.qlIndexFixing(IndexON,D871,TRUE,_xll.ohTrigger(RecalcTrigger,TriggerON)),NA())</f>
        <v>1.7110269520745902E-2</v>
      </c>
      <c r="H871" s="42">
        <f>_xll.qlCalendarAdvance(Calendar,$H870,B871,"f",FALSE)</f>
        <v>45463</v>
      </c>
      <c r="I871" s="180">
        <f>_xll.qlInterestRateIndexValueDate(Index1M,$H871)</f>
        <v>45467</v>
      </c>
      <c r="J871" s="185">
        <f>IFERROR(_xll.qlIndexFixing(Index1M,$H871,TRUE,_xll.ohTrigger(RecalcTrigger,Trigger1M)),NA())</f>
        <v>1.7674456319350718E-2</v>
      </c>
      <c r="K871" s="44">
        <f>IFERROR(_xll.qlIndexFixing(Index3M,H871,TRUE,_xll.ohTrigger(RecalcTrigger,Trigger3M)),NA())</f>
        <v>1.8760011779530961E-2</v>
      </c>
      <c r="L871" s="44">
        <f>IFERROR(_xll.qlIndexFixing(Index6M,$H871,TRUE,_xll.ohTrigger(RecalcTrigger,Trigger6M)),NA())</f>
        <v>1.9479580745351759E-2</v>
      </c>
      <c r="M871" s="186">
        <f>IFERROR(_xll.qlIndexFixing(Index1Y,$H871,TRUE,_xll.ohTrigger(RecalcTrigger,Trigger1Y)),NA())</f>
        <v>2.0894121771253875E-2</v>
      </c>
      <c r="N871" s="185">
        <f>IFERROR(_xll.qlIndexFixing(ONIndex1M,I871,TRUE,_xll.ohTrigger(RecalcTrigger,Trigger1M)),NA())</f>
        <v>1.7613853398064094E-2</v>
      </c>
      <c r="O871" s="44">
        <f>IFERROR(_xll.qlIndexFixing(ONIndex3M,I871,TRUE,_xll.ohTrigger(RecalcTrigger,Trigger3M)),NA())</f>
        <v>1.8554079315746819E-2</v>
      </c>
      <c r="P871" s="44">
        <f>IFERROR(_xll.qlIndexFixing(ONIndex6M,I871,TRUE,_xll.ohTrigger(RecalcTrigger,Trigger6M)),NA())</f>
        <v>1.9117684272131896E-2</v>
      </c>
      <c r="Q871" s="186">
        <f>IFERROR(_xll.qlIndexFixing(ONIndex1Y,I871,TRUE,_xll.ohTrigger(RecalcTrigger,Trigger1Y)),NA())</f>
        <v>2.0142003564238564E-2</v>
      </c>
    </row>
    <row r="872" spans="2:17" x14ac:dyDescent="0.2">
      <c r="B872" s="39" t="s">
        <v>42</v>
      </c>
      <c r="D872" s="42">
        <f>_xll.qlCalendarAdvance(Calendar,$D871,B872,"f",FALSE)</f>
        <v>45470</v>
      </c>
      <c r="E872" s="180">
        <f>_xll.qlInterestRateIndexValueDate(IndexON,D872)</f>
        <v>45470</v>
      </c>
      <c r="F872" s="196">
        <f>IFERROR(_xll.qlIndexFixing(IndexON,D872,TRUE,_xll.ohTrigger(RecalcTrigger,TriggerON)),NA())</f>
        <v>1.7135962536620752E-2</v>
      </c>
      <c r="H872" s="42">
        <f>_xll.qlCalendarAdvance(Calendar,$H871,B872,"f",FALSE)</f>
        <v>45470</v>
      </c>
      <c r="I872" s="180">
        <f>_xll.qlInterestRateIndexValueDate(Index1M,$H872)</f>
        <v>45474</v>
      </c>
      <c r="J872" s="185">
        <f>IFERROR(_xll.qlIndexFixing(Index1M,$H872,TRUE,_xll.ohTrigger(RecalcTrigger,Trigger1M)),NA())</f>
        <v>1.7703444729037419E-2</v>
      </c>
      <c r="K872" s="44">
        <f>IFERROR(_xll.qlIndexFixing(Index3M,H872,TRUE,_xll.ohTrigger(RecalcTrigger,Trigger3M)),NA())</f>
        <v>1.8785636372461976E-2</v>
      </c>
      <c r="L872" s="44">
        <f>IFERROR(_xll.qlIndexFixing(Index6M,$H872,TRUE,_xll.ohTrigger(RecalcTrigger,Trigger6M)),NA())</f>
        <v>1.9504560976330954E-2</v>
      </c>
      <c r="M872" s="186">
        <f>IFERROR(_xll.qlIndexFixing(Index1Y,$H872,TRUE,_xll.ohTrigger(RecalcTrigger,Trigger1Y)),NA())</f>
        <v>2.0914415259207179E-2</v>
      </c>
      <c r="N872" s="185">
        <f>IFERROR(_xll.qlIndexFixing(ONIndex1M,I872,TRUE,_xll.ohTrigger(RecalcTrigger,Trigger1M)),NA())</f>
        <v>1.764097520542407E-2</v>
      </c>
      <c r="O872" s="44">
        <f>IFERROR(_xll.qlIndexFixing(ONIndex3M,I872,TRUE,_xll.ohTrigger(RecalcTrigger,Trigger3M)),NA())</f>
        <v>1.8580847760247821E-2</v>
      </c>
      <c r="P872" s="44">
        <f>IFERROR(_xll.qlIndexFixing(ONIndex6M,I872,TRUE,_xll.ohTrigger(RecalcTrigger,Trigger6M)),NA())</f>
        <v>1.9139795446863062E-2</v>
      </c>
      <c r="Q872" s="186">
        <f>IFERROR(_xll.qlIndexFixing(ONIndex1Y,I872,TRUE,_xll.ohTrigger(RecalcTrigger,Trigger1Y)),NA())</f>
        <v>2.0164065997319014E-2</v>
      </c>
    </row>
    <row r="873" spans="2:17" x14ac:dyDescent="0.2">
      <c r="B873" s="39" t="s">
        <v>42</v>
      </c>
      <c r="D873" s="42">
        <f>_xll.qlCalendarAdvance(Calendar,$D872,B873,"f",FALSE)</f>
        <v>45477</v>
      </c>
      <c r="E873" s="180">
        <f>_xll.qlInterestRateIndexValueDate(IndexON,D873)</f>
        <v>45477</v>
      </c>
      <c r="F873" s="196">
        <f>IFERROR(_xll.qlIndexFixing(IndexON,D873,TRUE,_xll.ohTrigger(RecalcTrigger,TriggerON)),NA())</f>
        <v>1.7161456428018695E-2</v>
      </c>
      <c r="H873" s="42">
        <f>_xll.qlCalendarAdvance(Calendar,$H872,B873,"f",FALSE)</f>
        <v>45477</v>
      </c>
      <c r="I873" s="180">
        <f>_xll.qlInterestRateIndexValueDate(Index1M,$H873)</f>
        <v>45481</v>
      </c>
      <c r="J873" s="185">
        <f>IFERROR(_xll.qlIndexFixing(Index1M,$H873,TRUE,_xll.ohTrigger(RecalcTrigger,Trigger1M)),NA())</f>
        <v>1.7729825050794155E-2</v>
      </c>
      <c r="K873" s="44">
        <f>IFERROR(_xll.qlIndexFixing(Index3M,H873,TRUE,_xll.ohTrigger(RecalcTrigger,Trigger3M)),NA())</f>
        <v>1.8811067251289108E-2</v>
      </c>
      <c r="L873" s="44">
        <f>IFERROR(_xll.qlIndexFixing(Index6M,$H873,TRUE,_xll.ohTrigger(RecalcTrigger,Trigger6M)),NA())</f>
        <v>1.9523469980989572E-2</v>
      </c>
      <c r="M873" s="186">
        <f>IFERROR(_xll.qlIndexFixing(Index1Y,$H873,TRUE,_xll.ohTrigger(RecalcTrigger,Trigger1Y)),NA())</f>
        <v>2.0934610911156636E-2</v>
      </c>
      <c r="N873" s="185">
        <f>IFERROR(_xll.qlIndexFixing(ONIndex1M,I873,TRUE,_xll.ohTrigger(RecalcTrigger,Trigger1M)),NA())</f>
        <v>1.7667825299572115E-2</v>
      </c>
      <c r="O873" s="44">
        <f>IFERROR(_xll.qlIndexFixing(ONIndex3M,I873,TRUE,_xll.ohTrigger(RecalcTrigger,Trigger3M)),NA())</f>
        <v>1.8607414461646599E-2</v>
      </c>
      <c r="P873" s="44">
        <f>IFERROR(_xll.qlIndexFixing(ONIndex6M,I873,TRUE,_xll.ohTrigger(RecalcTrigger,Trigger6M)),NA())</f>
        <v>1.916173173812652E-2</v>
      </c>
      <c r="Q873" s="186">
        <f>IFERROR(_xll.qlIndexFixing(ONIndex1Y,I873,TRUE,_xll.ohTrigger(RecalcTrigger,Trigger1Y)),NA())</f>
        <v>2.018607720601473E-2</v>
      </c>
    </row>
    <row r="874" spans="2:17" x14ac:dyDescent="0.2">
      <c r="B874" s="39" t="s">
        <v>42</v>
      </c>
      <c r="D874" s="42">
        <f>_xll.qlCalendarAdvance(Calendar,$D873,B874,"f",FALSE)</f>
        <v>45484</v>
      </c>
      <c r="E874" s="180">
        <f>_xll.qlInterestRateIndexValueDate(IndexON,D874)</f>
        <v>45484</v>
      </c>
      <c r="F874" s="196">
        <f>IFERROR(_xll.qlIndexFixing(IndexON,D874,TRUE,_xll.ohTrigger(RecalcTrigger,TriggerON)),NA())</f>
        <v>1.71867507373058E-2</v>
      </c>
      <c r="H874" s="42">
        <f>_xll.qlCalendarAdvance(Calendar,$H873,B874,"f",FALSE)</f>
        <v>45484</v>
      </c>
      <c r="I874" s="180">
        <f>_xll.qlInterestRateIndexValueDate(Index1M,$H874)</f>
        <v>45488</v>
      </c>
      <c r="J874" s="185">
        <f>IFERROR(_xll.qlIndexFixing(Index1M,$H874,TRUE,_xll.ohTrigger(RecalcTrigger,Trigger1M)),NA())</f>
        <v>1.7755929974010789E-2</v>
      </c>
      <c r="K874" s="44">
        <f>IFERROR(_xll.qlIndexFixing(Index3M,H874,TRUE,_xll.ohTrigger(RecalcTrigger,Trigger3M)),NA())</f>
        <v>1.8836316292880535E-2</v>
      </c>
      <c r="L874" s="44">
        <f>IFERROR(_xll.qlIndexFixing(Index6M,$H874,TRUE,_xll.ohTrigger(RecalcTrigger,Trigger6M)),NA())</f>
        <v>1.9544358100564454E-2</v>
      </c>
      <c r="M874" s="186">
        <f>IFERROR(_xll.qlIndexFixing(Index1Y,$H874,TRUE,_xll.ohTrigger(RecalcTrigger,Trigger1Y)),NA())</f>
        <v>2.0954707624454411E-2</v>
      </c>
      <c r="N874" s="185">
        <f>IFERROR(_xll.qlIndexFixing(ONIndex1M,I874,TRUE,_xll.ohTrigger(RecalcTrigger,Trigger1M)),NA())</f>
        <v>1.7694402512642426E-2</v>
      </c>
      <c r="O874" s="44">
        <f>IFERROR(_xll.qlIndexFixing(ONIndex3M,I874,TRUE,_xll.ohTrigger(RecalcTrigger,Trigger3M)),NA())</f>
        <v>1.8633778854715288E-2</v>
      </c>
      <c r="P874" s="44">
        <f>IFERROR(_xll.qlIndexFixing(ONIndex6M,I874,TRUE,_xll.ohTrigger(RecalcTrigger,Trigger6M)),NA())</f>
        <v>1.9183493146002206E-2</v>
      </c>
      <c r="Q874" s="186">
        <f>IFERROR(_xll.qlIndexFixing(ONIndex1Y,I874,TRUE,_xll.ohTrigger(RecalcTrigger,Trigger1Y)),NA())</f>
        <v>2.0208038025897324E-2</v>
      </c>
    </row>
    <row r="875" spans="2:17" x14ac:dyDescent="0.2">
      <c r="B875" s="39" t="s">
        <v>42</v>
      </c>
      <c r="D875" s="42">
        <f>_xll.qlCalendarAdvance(Calendar,$D874,B875,"f",FALSE)</f>
        <v>45491</v>
      </c>
      <c r="E875" s="180">
        <f>_xll.qlInterestRateIndexValueDate(IndexON,D875)</f>
        <v>45491</v>
      </c>
      <c r="F875" s="196">
        <f>IFERROR(_xll.qlIndexFixing(IndexON,D875,TRUE,_xll.ohTrigger(RecalcTrigger,TriggerON)),NA())</f>
        <v>1.7211845006768201E-2</v>
      </c>
      <c r="H875" s="42">
        <f>_xll.qlCalendarAdvance(Calendar,$H874,B875,"f",FALSE)</f>
        <v>45491</v>
      </c>
      <c r="I875" s="180">
        <f>_xll.qlInterestRateIndexValueDate(Index1M,$H875)</f>
        <v>45495</v>
      </c>
      <c r="J875" s="185">
        <f>IFERROR(_xll.qlIndexFixing(Index1M,$H875,TRUE,_xll.ohTrigger(RecalcTrigger,Trigger1M)),NA())</f>
        <v>1.7781758327515777E-2</v>
      </c>
      <c r="K875" s="44">
        <f>IFERROR(_xll.qlIndexFixing(Index3M,H875,TRUE,_xll.ohTrigger(RecalcTrigger,Trigger3M)),NA())</f>
        <v>1.8861395479113485E-2</v>
      </c>
      <c r="L875" s="44">
        <f>IFERROR(_xll.qlIndexFixing(Index6M,$H875,TRUE,_xll.ohTrigger(RecalcTrigger,Trigger6M)),NA())</f>
        <v>1.9565223984998218E-2</v>
      </c>
      <c r="M875" s="186">
        <f>IFERROR(_xll.qlIndexFixing(Index1Y,$H875,TRUE,_xll.ohTrigger(RecalcTrigger,Trigger1Y)),NA())</f>
        <v>2.0974704284045936E-2</v>
      </c>
      <c r="N875" s="185">
        <f>IFERROR(_xll.qlIndexFixing(ONIndex1M,I875,TRUE,_xll.ohTrigger(RecalcTrigger,Trigger1M)),NA())</f>
        <v>1.7720705677009008E-2</v>
      </c>
      <c r="O875" s="44">
        <f>IFERROR(_xll.qlIndexFixing(ONIndex3M,I875,TRUE,_xll.ohTrigger(RecalcTrigger,Trigger3M)),NA())</f>
        <v>1.8659940374305961E-2</v>
      </c>
      <c r="P875" s="44">
        <f>IFERROR(_xll.qlIndexFixing(ONIndex6M,I875,TRUE,_xll.ohTrigger(RecalcTrigger,Trigger6M)),NA())</f>
        <v>1.9205079670410186E-2</v>
      </c>
      <c r="Q875" s="186">
        <f>IFERROR(_xll.qlIndexFixing(ONIndex1Y,I875,TRUE,_xll.ohTrigger(RecalcTrigger,Trigger1Y)),NA())</f>
        <v>2.0229949292618343E-2</v>
      </c>
    </row>
    <row r="876" spans="2:17" x14ac:dyDescent="0.2">
      <c r="B876" s="39" t="s">
        <v>42</v>
      </c>
      <c r="D876" s="42">
        <f>_xll.qlCalendarAdvance(Calendar,$D875,B876,"f",FALSE)</f>
        <v>45498</v>
      </c>
      <c r="E876" s="180">
        <f>_xll.qlInterestRateIndexValueDate(IndexON,D876)</f>
        <v>45498</v>
      </c>
      <c r="F876" s="196">
        <f>IFERROR(_xll.qlIndexFixing(IndexON,D876,TRUE,_xll.ohTrigger(RecalcTrigger,TriggerON)),NA())</f>
        <v>1.7236738779011773E-2</v>
      </c>
      <c r="H876" s="42">
        <f>_xll.qlCalendarAdvance(Calendar,$H875,B876,"f",FALSE)</f>
        <v>45498</v>
      </c>
      <c r="I876" s="180">
        <f>_xll.qlInterestRateIndexValueDate(Index1M,$H876)</f>
        <v>45502</v>
      </c>
      <c r="J876" s="185">
        <f>IFERROR(_xll.qlIndexFixing(Index1M,$H876,TRUE,_xll.ohTrigger(RecalcTrigger,Trigger1M)),NA())</f>
        <v>1.7807308940147881E-2</v>
      </c>
      <c r="K876" s="44">
        <f>IFERROR(_xll.qlIndexFixing(Index3M,H876,TRUE,_xll.ohTrigger(RecalcTrigger,Trigger3M)),NA())</f>
        <v>1.8886316896868156E-2</v>
      </c>
      <c r="L876" s="44">
        <f>IFERROR(_xll.qlIndexFixing(Index6M,$H876,TRUE,_xll.ohTrigger(RecalcTrigger,Trigger6M)),NA())</f>
        <v>1.9586077183930201E-2</v>
      </c>
      <c r="M876" s="186">
        <f>IFERROR(_xll.qlIndexFixing(Index1Y,$H876,TRUE,_xll.ohTrigger(RecalcTrigger,Trigger1Y)),NA())</f>
        <v>2.099459976247078E-2</v>
      </c>
      <c r="N876" s="185">
        <f>IFERROR(_xll.qlIndexFixing(ONIndex1M,I876,TRUE,_xll.ohTrigger(RecalcTrigger,Trigger1M)),NA())</f>
        <v>1.7746733625205735E-2</v>
      </c>
      <c r="O876" s="44">
        <f>IFERROR(_xll.qlIndexFixing(ONIndex3M,I876,TRUE,_xll.ohTrigger(RecalcTrigger,Trigger3M)),NA())</f>
        <v>1.8685898454950944E-2</v>
      </c>
      <c r="P876" s="44">
        <f>IFERROR(_xll.qlIndexFixing(ONIndex6M,I876,TRUE,_xll.ohTrigger(RecalcTrigger,Trigger6M)),NA())</f>
        <v>1.9226491311350458E-2</v>
      </c>
      <c r="Q876" s="186">
        <f>IFERROR(_xll.qlIndexFixing(ONIndex1Y,I876,TRUE,_xll.ohTrigger(RecalcTrigger,Trigger1Y)),NA())</f>
        <v>2.0251811841749401E-2</v>
      </c>
    </row>
    <row r="877" spans="2:17" x14ac:dyDescent="0.2">
      <c r="B877" s="39" t="s">
        <v>42</v>
      </c>
      <c r="D877" s="42">
        <f>_xll.qlCalendarAdvance(Calendar,$D876,B877,"f",FALSE)</f>
        <v>45505</v>
      </c>
      <c r="E877" s="180">
        <f>_xll.qlInterestRateIndexValueDate(IndexON,D877)</f>
        <v>45505</v>
      </c>
      <c r="F877" s="196">
        <f>IFERROR(_xll.qlIndexFixing(IndexON,D877,TRUE,_xll.ohTrigger(RecalcTrigger,TriggerON)),NA())</f>
        <v>1.726143159616278E-2</v>
      </c>
      <c r="H877" s="42">
        <f>_xll.qlCalendarAdvance(Calendar,$H876,B877,"f",FALSE)</f>
        <v>45505</v>
      </c>
      <c r="I877" s="180">
        <f>_xll.qlInterestRateIndexValueDate(Index1M,$H877)</f>
        <v>45509</v>
      </c>
      <c r="J877" s="185">
        <f>IFERROR(_xll.qlIndexFixing(Index1M,$H877,TRUE,_xll.ohTrigger(RecalcTrigger,Trigger1M)),NA())</f>
        <v>1.7832580640756185E-2</v>
      </c>
      <c r="K877" s="44">
        <f>IFERROR(_xll.qlIndexFixing(Index3M,H877,TRUE,_xll.ohTrigger(RecalcTrigger,Trigger3M)),NA())</f>
        <v>1.8911092738025093E-2</v>
      </c>
      <c r="L877" s="44">
        <f>IFERROR(_xll.qlIndexFixing(Index6M,$H877,TRUE,_xll.ohTrigger(RecalcTrigger,Trigger6M)),NA())</f>
        <v>1.9606927247402903E-2</v>
      </c>
      <c r="M877" s="186">
        <f>IFERROR(_xll.qlIndexFixing(Index1Y,$H877,TRUE,_xll.ohTrigger(RecalcTrigger,Trigger1Y)),NA())</f>
        <v>2.101439291986135E-2</v>
      </c>
      <c r="N877" s="185">
        <f>IFERROR(_xll.qlIndexFixing(ONIndex1M,I877,TRUE,_xll.ohTrigger(RecalcTrigger,Trigger1M)),NA())</f>
        <v>1.7772485189446741E-2</v>
      </c>
      <c r="O877" s="44">
        <f>IFERROR(_xll.qlIndexFixing(ONIndex3M,I877,TRUE,_xll.ohTrigger(RecalcTrigger,Trigger3M)),NA())</f>
        <v>1.8711652531422374E-2</v>
      </c>
      <c r="P877" s="44">
        <f>IFERROR(_xll.qlIndexFixing(ONIndex6M,I877,TRUE,_xll.ohTrigger(RecalcTrigger,Trigger6M)),NA())</f>
        <v>1.9247728068743086E-2</v>
      </c>
      <c r="Q877" s="186">
        <f>IFERROR(_xll.qlIndexFixing(ONIndex1Y,I877,TRUE,_xll.ohTrigger(RecalcTrigger,Trigger1Y)),NA())</f>
        <v>2.0273626508862108E-2</v>
      </c>
    </row>
    <row r="878" spans="2:17" x14ac:dyDescent="0.2">
      <c r="B878" s="39" t="s">
        <v>42</v>
      </c>
      <c r="D878" s="42">
        <f>_xll.qlCalendarAdvance(Calendar,$D877,B878,"f",FALSE)</f>
        <v>45512</v>
      </c>
      <c r="E878" s="180">
        <f>_xll.qlInterestRateIndexValueDate(IndexON,D878)</f>
        <v>45512</v>
      </c>
      <c r="F878" s="196">
        <f>IFERROR(_xll.qlIndexFixing(IndexON,D878,TRUE,_xll.ohTrigger(RecalcTrigger,TriggerON)),NA())</f>
        <v>1.7285923000827097E-2</v>
      </c>
      <c r="H878" s="42">
        <f>_xll.qlCalendarAdvance(Calendar,$H877,B878,"f",FALSE)</f>
        <v>45512</v>
      </c>
      <c r="I878" s="180">
        <f>_xll.qlInterestRateIndexValueDate(Index1M,$H878)</f>
        <v>45516</v>
      </c>
      <c r="J878" s="185">
        <f>IFERROR(_xll.qlIndexFixing(Index1M,$H878,TRUE,_xll.ohTrigger(RecalcTrigger,Trigger1M)),NA())</f>
        <v>1.7857572258205244E-2</v>
      </c>
      <c r="K878" s="44">
        <f>IFERROR(_xll.qlIndexFixing(Index3M,H878,TRUE,_xll.ohTrigger(RecalcTrigger,Trigger3M)),NA())</f>
        <v>1.8935735299464334E-2</v>
      </c>
      <c r="L878" s="44">
        <f>IFERROR(_xll.qlIndexFixing(Index6M,$H878,TRUE,_xll.ohTrigger(RecalcTrigger,Trigger6M)),NA())</f>
        <v>1.9627783725862841E-2</v>
      </c>
      <c r="M878" s="186">
        <f>IFERROR(_xll.qlIndexFixing(Index1Y,$H878,TRUE,_xll.ohTrigger(RecalcTrigger,Trigger1Y)),NA())</f>
        <v>2.1034082603943533E-2</v>
      </c>
      <c r="N878" s="185">
        <f>IFERROR(_xll.qlIndexFixing(ONIndex1M,I878,TRUE,_xll.ohTrigger(RecalcTrigger,Trigger1M)),NA())</f>
        <v>1.7797959202106028E-2</v>
      </c>
      <c r="O878" s="44">
        <f>IFERROR(_xll.qlIndexFixing(ONIndex3M,I878,TRUE,_xll.ohTrigger(RecalcTrigger,Trigger3M)),NA())</f>
        <v>1.8737202038492384E-2</v>
      </c>
      <c r="P878" s="44">
        <f>IFERROR(_xll.qlIndexFixing(ONIndex6M,I878,TRUE,_xll.ohTrigger(RecalcTrigger,Trigger6M)),NA())</f>
        <v>1.9268789942588072E-2</v>
      </c>
      <c r="Q878" s="186">
        <f>IFERROR(_xll.qlIndexFixing(ONIndex1Y,I878,TRUE,_xll.ohTrigger(RecalcTrigger,Trigger1Y)),NA())</f>
        <v>2.0295394129448141E-2</v>
      </c>
    </row>
    <row r="879" spans="2:17" x14ac:dyDescent="0.2">
      <c r="B879" s="39" t="s">
        <v>42</v>
      </c>
      <c r="D879" s="42">
        <f>_xll.qlCalendarAdvance(Calendar,$D878,B879,"f",FALSE)</f>
        <v>45519</v>
      </c>
      <c r="E879" s="180">
        <f>_xll.qlInterestRateIndexValueDate(IndexON,D879)</f>
        <v>45519</v>
      </c>
      <c r="F879" s="196">
        <f>IFERROR(_xll.qlIndexFixing(IndexON,D879,TRUE,_xll.ohTrigger(RecalcTrigger,TriggerON)),NA())</f>
        <v>1.7310212535370795E-2</v>
      </c>
      <c r="H879" s="42">
        <f>_xll.qlCalendarAdvance(Calendar,$H878,B879,"f",FALSE)</f>
        <v>45519</v>
      </c>
      <c r="I879" s="180">
        <f>_xll.qlInterestRateIndexValueDate(Index1M,$H879)</f>
        <v>45523</v>
      </c>
      <c r="J879" s="185">
        <f>IFERROR(_xll.qlIndexFixing(Index1M,$H879,TRUE,_xll.ohTrigger(RecalcTrigger,Trigger1M)),NA())</f>
        <v>1.7882282621354453E-2</v>
      </c>
      <c r="K879" s="44">
        <f>IFERROR(_xll.qlIndexFixing(Index3M,H879,TRUE,_xll.ohTrigger(RecalcTrigger,Trigger3M)),NA())</f>
        <v>1.8960256983062793E-2</v>
      </c>
      <c r="L879" s="44">
        <f>IFERROR(_xll.qlIndexFixing(Index6M,$H879,TRUE,_xll.ohTrigger(RecalcTrigger,Trigger6M)),NA())</f>
        <v>1.9648656170158388E-2</v>
      </c>
      <c r="M879" s="186">
        <f>IFERROR(_xll.qlIndexFixing(Index1Y,$H879,TRUE,_xll.ohTrigger(RecalcTrigger,Trigger1Y)),NA())</f>
        <v>2.1053667650036047E-2</v>
      </c>
      <c r="N879" s="185">
        <f>IFERROR(_xll.qlIndexFixing(ONIndex1M,I879,TRUE,_xll.ohTrigger(RecalcTrigger,Trigger1M)),NA())</f>
        <v>1.7823154495557603E-2</v>
      </c>
      <c r="O879" s="44">
        <f>IFERROR(_xll.qlIndexFixing(ONIndex3M,I879,TRUE,_xll.ohTrigger(RecalcTrigger,Trigger3M)),NA())</f>
        <v>1.8762546410853176E-2</v>
      </c>
      <c r="P879" s="44">
        <f>IFERROR(_xll.qlIndexFixing(ONIndex6M,I879,TRUE,_xll.ohTrigger(RecalcTrigger,Trigger6M)),NA())</f>
        <v>1.9289676932725541E-2</v>
      </c>
      <c r="Q879" s="186">
        <f>IFERROR(_xll.qlIndexFixing(ONIndex1Y,I879,TRUE,_xll.ohTrigger(RecalcTrigger,Trigger1Y)),NA())</f>
        <v>2.0317115539079111E-2</v>
      </c>
    </row>
    <row r="880" spans="2:17" x14ac:dyDescent="0.2">
      <c r="B880" s="39" t="s">
        <v>42</v>
      </c>
      <c r="D880" s="42">
        <f>_xll.qlCalendarAdvance(Calendar,$D879,B880,"f",FALSE)</f>
        <v>45526</v>
      </c>
      <c r="E880" s="180">
        <f>_xll.qlInterestRateIndexValueDate(IndexON,D880)</f>
        <v>45526</v>
      </c>
      <c r="F880" s="196">
        <f>IFERROR(_xll.qlIndexFixing(IndexON,D880,TRUE,_xll.ohTrigger(RecalcTrigger,TriggerON)),NA())</f>
        <v>1.7334299742080006E-2</v>
      </c>
      <c r="H880" s="42">
        <f>_xll.qlCalendarAdvance(Calendar,$H879,B880,"f",FALSE)</f>
        <v>45526</v>
      </c>
      <c r="I880" s="180">
        <f>_xll.qlInterestRateIndexValueDate(Index1M,$H880)</f>
        <v>45530</v>
      </c>
      <c r="J880" s="185">
        <f>IFERROR(_xll.qlIndexFixing(Index1M,$H880,TRUE,_xll.ohTrigger(RecalcTrigger,Trigger1M)),NA())</f>
        <v>1.7906710796254121E-2</v>
      </c>
      <c r="K880" s="44">
        <f>IFERROR(_xll.qlIndexFixing(Index3M,H880,TRUE,_xll.ohTrigger(RecalcTrigger,Trigger3M)),NA())</f>
        <v>1.8984670295699484E-2</v>
      </c>
      <c r="L880" s="44">
        <f>IFERROR(_xll.qlIndexFixing(Index6M,$H880,TRUE,_xll.ohTrigger(RecalcTrigger,Trigger6M)),NA())</f>
        <v>1.9669554131543681E-2</v>
      </c>
      <c r="M880" s="186">
        <f>IFERROR(_xll.qlIndexFixing(Index1Y,$H880,TRUE,_xll.ohTrigger(RecalcTrigger,Trigger1Y)),NA())</f>
        <v>2.1073146881051313E-2</v>
      </c>
      <c r="N880" s="185">
        <f>IFERROR(_xll.qlIndexFixing(ONIndex1M,I880,TRUE,_xll.ohTrigger(RecalcTrigger,Trigger1M)),NA())</f>
        <v>1.7848069902175467E-2</v>
      </c>
      <c r="O880" s="44">
        <f>IFERROR(_xll.qlIndexFixing(ONIndex3M,I880,TRUE,_xll.ohTrigger(RecalcTrigger,Trigger3M)),NA())</f>
        <v>1.8787685083117012E-2</v>
      </c>
      <c r="P880" s="44">
        <f>IFERROR(_xll.qlIndexFixing(ONIndex6M,I880,TRUE,_xll.ohTrigger(RecalcTrigger,Trigger6M)),NA())</f>
        <v>1.9310389039235432E-2</v>
      </c>
      <c r="Q880" s="186">
        <f>IFERROR(_xll.qlIndexFixing(ONIndex1Y,I880,TRUE,_xll.ohTrigger(RecalcTrigger,Trigger1Y)),NA())</f>
        <v>2.0338791573486503E-2</v>
      </c>
    </row>
    <row r="881" spans="2:17" x14ac:dyDescent="0.2">
      <c r="B881" s="39" t="s">
        <v>42</v>
      </c>
      <c r="D881" s="42">
        <f>_xll.qlCalendarAdvance(Calendar,$D880,B881,"f",FALSE)</f>
        <v>45533</v>
      </c>
      <c r="E881" s="180">
        <f>_xll.qlInterestRateIndexValueDate(IndexON,D881)</f>
        <v>45533</v>
      </c>
      <c r="F881" s="196">
        <f>IFERROR(_xll.qlIndexFixing(IndexON,D881,TRUE,_xll.ohTrigger(RecalcTrigger,TriggerON)),NA())</f>
        <v>1.7358184163560608E-2</v>
      </c>
      <c r="H881" s="42">
        <f>_xll.qlCalendarAdvance(Calendar,$H880,B881,"f",FALSE)</f>
        <v>45533</v>
      </c>
      <c r="I881" s="180">
        <f>_xll.qlInterestRateIndexValueDate(Index1M,$H881)</f>
        <v>45537</v>
      </c>
      <c r="J881" s="185">
        <f>IFERROR(_xll.qlIndexFixing(Index1M,$H881,TRUE,_xll.ohTrigger(RecalcTrigger,Trigger1M)),NA())</f>
        <v>1.7928723988217321E-2</v>
      </c>
      <c r="K881" s="44">
        <f>IFERROR(_xll.qlIndexFixing(Index3M,H881,TRUE,_xll.ohTrigger(RecalcTrigger,Trigger3M)),NA())</f>
        <v>1.9006763559380871E-2</v>
      </c>
      <c r="L881" s="44">
        <f>IFERROR(_xll.qlIndexFixing(Index6M,$H881,TRUE,_xll.ohTrigger(RecalcTrigger,Trigger6M)),NA())</f>
        <v>1.9686381383281201E-2</v>
      </c>
      <c r="M881" s="186">
        <f>IFERROR(_xll.qlIndexFixing(Index1Y,$H881,TRUE,_xll.ohTrigger(RecalcTrigger,Trigger1Y)),NA())</f>
        <v>2.1092519107495017E-2</v>
      </c>
      <c r="N881" s="185">
        <f>IFERROR(_xll.qlIndexFixing(ONIndex1M,I881,TRUE,_xll.ohTrigger(RecalcTrigger,Trigger1M)),NA())</f>
        <v>1.7872704254253691E-2</v>
      </c>
      <c r="O881" s="44">
        <f>IFERROR(_xll.qlIndexFixing(ONIndex3M,I881,TRUE,_xll.ohTrigger(RecalcTrigger,Trigger3M)),NA())</f>
        <v>1.8812617490215899E-2</v>
      </c>
      <c r="P881" s="44">
        <f>IFERROR(_xll.qlIndexFixing(ONIndex6M,I881,TRUE,_xll.ohTrigger(RecalcTrigger,Trigger6M)),NA())</f>
        <v>1.9330926262117742E-2</v>
      </c>
      <c r="Q881" s="186">
        <f>IFERROR(_xll.qlIndexFixing(ONIndex1Y,I881,TRUE,_xll.ohTrigger(RecalcTrigger,Trigger1Y)),NA())</f>
        <v>2.0360423068161992E-2</v>
      </c>
    </row>
    <row r="882" spans="2:17" x14ac:dyDescent="0.2">
      <c r="B882" s="39" t="s">
        <v>42</v>
      </c>
      <c r="D882" s="42">
        <f>_xll.qlCalendarAdvance(Calendar,$D881,B882,"f",FALSE)</f>
        <v>45540</v>
      </c>
      <c r="E882" s="180">
        <f>_xll.qlInterestRateIndexValueDate(IndexON,D882)</f>
        <v>45540</v>
      </c>
      <c r="F882" s="196">
        <f>IFERROR(_xll.qlIndexFixing(IndexON,D882,TRUE,_xll.ohTrigger(RecalcTrigger,TriggerON)),NA())</f>
        <v>1.7381865341938862E-2</v>
      </c>
      <c r="H882" s="42">
        <f>_xll.qlCalendarAdvance(Calendar,$H881,B882,"f",FALSE)</f>
        <v>45540</v>
      </c>
      <c r="I882" s="180">
        <f>_xll.qlInterestRateIndexValueDate(Index1M,$H882)</f>
        <v>45544</v>
      </c>
      <c r="J882" s="185">
        <f>IFERROR(_xll.qlIndexFixing(Index1M,$H882,TRUE,_xll.ohTrigger(RecalcTrigger,Trigger1M)),NA())</f>
        <v>1.7952690891894996E-2</v>
      </c>
      <c r="K882" s="44">
        <f>IFERROR(_xll.qlIndexFixing(Index3M,H882,TRUE,_xll.ohTrigger(RecalcTrigger,Trigger3M)),NA())</f>
        <v>1.9031000324312593E-2</v>
      </c>
      <c r="L882" s="44">
        <f>IFERROR(_xll.qlIndexFixing(Index6M,$H882,TRUE,_xll.ohTrigger(RecalcTrigger,Trigger6M)),NA())</f>
        <v>1.9707346459130193E-2</v>
      </c>
      <c r="M882" s="186">
        <f>IFERROR(_xll.qlIndexFixing(Index1Y,$H882,TRUE,_xll.ohTrigger(RecalcTrigger,Trigger1Y)),NA())</f>
        <v>2.1111783127465679E-2</v>
      </c>
      <c r="N882" s="185">
        <f>IFERROR(_xll.qlIndexFixing(ONIndex1M,I882,TRUE,_xll.ohTrigger(RecalcTrigger,Trigger1M)),NA())</f>
        <v>1.7897056384246213E-2</v>
      </c>
      <c r="O882" s="44">
        <f>IFERROR(_xll.qlIndexFixing(ONIndex3M,I882,TRUE,_xll.ohTrigger(RecalcTrigger,Trigger3M)),NA())</f>
        <v>1.8837343066682166E-2</v>
      </c>
      <c r="P882" s="44">
        <f>IFERROR(_xll.qlIndexFixing(ONIndex6M,I882,TRUE,_xll.ohTrigger(RecalcTrigger,Trigger6M)),NA())</f>
        <v>1.9351288601212602E-2</v>
      </c>
      <c r="Q882" s="186">
        <f>IFERROR(_xll.qlIndexFixing(ONIndex1Y,I882,TRUE,_xll.ohTrigger(RecalcTrigger,Trigger1Y)),NA())</f>
        <v>2.0382010858677191E-2</v>
      </c>
    </row>
    <row r="883" spans="2:17" x14ac:dyDescent="0.2">
      <c r="B883" s="39" t="s">
        <v>42</v>
      </c>
      <c r="D883" s="42">
        <f>_xll.qlCalendarAdvance(Calendar,$D882,B883,"f",FALSE)</f>
        <v>45547</v>
      </c>
      <c r="E883" s="180">
        <f>_xll.qlInterestRateIndexValueDate(IndexON,D883)</f>
        <v>45547</v>
      </c>
      <c r="F883" s="196">
        <f>IFERROR(_xll.qlIndexFixing(IndexON,D883,TRUE,_xll.ohTrigger(RecalcTrigger,TriggerON)),NA())</f>
        <v>1.7405342819900582E-2</v>
      </c>
      <c r="H883" s="42">
        <f>_xll.qlCalendarAdvance(Calendar,$H882,B883,"f",FALSE)</f>
        <v>45547</v>
      </c>
      <c r="I883" s="180">
        <f>_xll.qlInterestRateIndexValueDate(Index1M,$H883)</f>
        <v>45551</v>
      </c>
      <c r="J883" s="185">
        <f>IFERROR(_xll.qlIndexFixing(Index1M,$H883,TRUE,_xll.ohTrigger(RecalcTrigger,Trigger1M)),NA())</f>
        <v>1.7976508235038047E-2</v>
      </c>
      <c r="K883" s="44">
        <f>IFERROR(_xll.qlIndexFixing(Index3M,H883,TRUE,_xll.ohTrigger(RecalcTrigger,Trigger3M)),NA())</f>
        <v>1.9055166526652061E-2</v>
      </c>
      <c r="L883" s="44">
        <f>IFERROR(_xll.qlIndexFixing(Index6M,$H883,TRUE,_xll.ohTrigger(RecalcTrigger,Trigger6M)),NA())</f>
        <v>1.9728365474752714E-2</v>
      </c>
      <c r="M883" s="186">
        <f>IFERROR(_xll.qlIndexFixing(Index1Y,$H883,TRUE,_xll.ohTrigger(RecalcTrigger,Trigger1Y)),NA())</f>
        <v>2.1130937726655523E-2</v>
      </c>
      <c r="N883" s="185">
        <f>IFERROR(_xll.qlIndexFixing(ONIndex1M,I883,TRUE,_xll.ohTrigger(RecalcTrigger,Trigger1M)),NA())</f>
        <v>1.7921125124367165E-2</v>
      </c>
      <c r="O883" s="44">
        <f>IFERROR(_xll.qlIndexFixing(ONIndex3M,I883,TRUE,_xll.ohTrigger(RecalcTrigger,Trigger3M)),NA())</f>
        <v>1.8861861247367884E-2</v>
      </c>
      <c r="P883" s="44">
        <f>IFERROR(_xll.qlIndexFixing(ONIndex6M,I883,TRUE,_xll.ohTrigger(RecalcTrigger,Trigger6M)),NA())</f>
        <v>1.9371476056679882E-2</v>
      </c>
      <c r="Q883" s="186">
        <f>IFERROR(_xll.qlIndexFixing(ONIndex1Y,I883,TRUE,_xll.ohTrigger(RecalcTrigger,Trigger1Y)),NA())</f>
        <v>2.040355578060371E-2</v>
      </c>
    </row>
    <row r="884" spans="2:17" x14ac:dyDescent="0.2">
      <c r="B884" s="39" t="s">
        <v>42</v>
      </c>
      <c r="D884" s="42">
        <f>_xll.qlCalendarAdvance(Calendar,$D883,B884,"f",FALSE)</f>
        <v>45554</v>
      </c>
      <c r="E884" s="180">
        <f>_xll.qlInterestRateIndexValueDate(IndexON,D884)</f>
        <v>45554</v>
      </c>
      <c r="F884" s="196">
        <f>IFERROR(_xll.qlIndexFixing(IndexON,D884,TRUE,_xll.ohTrigger(RecalcTrigger,TriggerON)),NA())</f>
        <v>1.7428616139572028E-2</v>
      </c>
      <c r="H884" s="42">
        <f>_xll.qlCalendarAdvance(Calendar,$H883,B884,"f",FALSE)</f>
        <v>45554</v>
      </c>
      <c r="I884" s="180">
        <f>_xll.qlInterestRateIndexValueDate(Index1M,$H884)</f>
        <v>45558</v>
      </c>
      <c r="J884" s="185">
        <f>IFERROR(_xll.qlIndexFixing(Index1M,$H884,TRUE,_xll.ohTrigger(RecalcTrigger,Trigger1M)),NA())</f>
        <v>1.8000239267867535E-2</v>
      </c>
      <c r="K884" s="44">
        <f>IFERROR(_xll.qlIndexFixing(Index3M,H884,TRUE,_xll.ohTrigger(RecalcTrigger,Trigger3M)),NA())</f>
        <v>1.907927522577264E-2</v>
      </c>
      <c r="L884" s="44">
        <f>IFERROR(_xll.qlIndexFixing(Index6M,$H884,TRUE,_xll.ohTrigger(RecalcTrigger,Trigger6M)),NA())</f>
        <v>1.9749448086894494E-2</v>
      </c>
      <c r="M884" s="186">
        <f>IFERROR(_xll.qlIndexFixing(Index1Y,$H884,TRUE,_xll.ohTrigger(RecalcTrigger,Trigger1Y)),NA())</f>
        <v>2.1149981678350253E-2</v>
      </c>
      <c r="N884" s="185">
        <f>IFERROR(_xll.qlIndexFixing(ONIndex1M,I884,TRUE,_xll.ohTrigger(RecalcTrigger,Trigger1M)),NA())</f>
        <v>1.7944915730812028E-2</v>
      </c>
      <c r="O884" s="44">
        <f>IFERROR(_xll.qlIndexFixing(ONIndex3M,I884,TRUE,_xll.ohTrigger(RecalcTrigger,Trigger3M)),NA())</f>
        <v>1.888617529750114E-2</v>
      </c>
      <c r="P884" s="44">
        <f>IFERROR(_xll.qlIndexFixing(ONIndex6M,I884,TRUE,_xll.ohTrigger(RecalcTrigger,Trigger6M)),NA())</f>
        <v>1.9391494546505683E-2</v>
      </c>
      <c r="Q884" s="186">
        <f>IFERROR(_xll.qlIndexFixing(ONIndex1Y,I884,TRUE,_xll.ohTrigger(RecalcTrigger,Trigger1Y)),NA())</f>
        <v>2.0425056905724048E-2</v>
      </c>
    </row>
    <row r="885" spans="2:17" x14ac:dyDescent="0.2">
      <c r="B885" s="39" t="s">
        <v>42</v>
      </c>
      <c r="D885" s="42">
        <f>_xll.qlCalendarAdvance(Calendar,$D884,B885,"f",FALSE)</f>
        <v>45561</v>
      </c>
      <c r="E885" s="180">
        <f>_xll.qlInterestRateIndexValueDate(IndexON,D885)</f>
        <v>45561</v>
      </c>
      <c r="F885" s="196">
        <f>IFERROR(_xll.qlIndexFixing(IndexON,D885,TRUE,_xll.ohTrigger(RecalcTrigger,TriggerON)),NA())</f>
        <v>1.7451700518540392E-2</v>
      </c>
      <c r="H885" s="42">
        <f>_xll.qlCalendarAdvance(Calendar,$H884,B885,"f",FALSE)</f>
        <v>45561</v>
      </c>
      <c r="I885" s="180">
        <f>_xll.qlInterestRateIndexValueDate(Index1M,$H885)</f>
        <v>45565</v>
      </c>
      <c r="J885" s="185">
        <f>IFERROR(_xll.qlIndexFixing(Index1M,$H885,TRUE,_xll.ohTrigger(RecalcTrigger,Trigger1M)),NA())</f>
        <v>1.8026084073777635E-2</v>
      </c>
      <c r="K885" s="44">
        <f>IFERROR(_xll.qlIndexFixing(Index3M,H885,TRUE,_xll.ohTrigger(RecalcTrigger,Trigger3M)),NA())</f>
        <v>1.9105555092442578E-2</v>
      </c>
      <c r="L885" s="44">
        <f>IFERROR(_xll.qlIndexFixing(Index6M,$H885,TRUE,_xll.ohTrigger(RecalcTrigger,Trigger6M)),NA())</f>
        <v>1.9770602939344073E-2</v>
      </c>
      <c r="M885" s="186">
        <f>IFERROR(_xll.qlIndexFixing(Index1Y,$H885,TRUE,_xll.ohTrigger(RecalcTrigger,Trigger1Y)),NA())</f>
        <v>2.116891386124518E-2</v>
      </c>
      <c r="N885" s="185">
        <f>IFERROR(_xll.qlIndexFixing(ONIndex1M,I885,TRUE,_xll.ohTrigger(RecalcTrigger,Trigger1M)),NA())</f>
        <v>1.7968607457232721E-2</v>
      </c>
      <c r="O885" s="44">
        <f>IFERROR(_xll.qlIndexFixing(ONIndex3M,I885,TRUE,_xll.ohTrigger(RecalcTrigger,Trigger3M)),NA())</f>
        <v>1.8910392241471286E-2</v>
      </c>
      <c r="P885" s="44">
        <f>IFERROR(_xll.qlIndexFixing(ONIndex6M,I885,TRUE,_xll.ohTrigger(RecalcTrigger,Trigger6M)),NA())</f>
        <v>1.9411509779416747E-2</v>
      </c>
      <c r="Q885" s="186">
        <f>IFERROR(_xll.qlIndexFixing(ONIndex1Y,I885,TRUE,_xll.ohTrigger(RecalcTrigger,Trigger1Y)),NA())</f>
        <v>2.0446465526360313E-2</v>
      </c>
    </row>
    <row r="886" spans="2:17" x14ac:dyDescent="0.2">
      <c r="B886" s="39" t="s">
        <v>42</v>
      </c>
      <c r="D886" s="42">
        <f>_xll.qlCalendarAdvance(Calendar,$D885,B886,"f",FALSE)</f>
        <v>45568</v>
      </c>
      <c r="E886" s="180">
        <f>_xll.qlInterestRateIndexValueDate(IndexON,D886)</f>
        <v>45568</v>
      </c>
      <c r="F886" s="196">
        <f>IFERROR(_xll.qlIndexFixing(IndexON,D886,TRUE,_xll.ohTrigger(RecalcTrigger,TriggerON)),NA())</f>
        <v>1.7474772678003347E-2</v>
      </c>
      <c r="H886" s="42">
        <f>_xll.qlCalendarAdvance(Calendar,$H885,B886,"f",FALSE)</f>
        <v>45568</v>
      </c>
      <c r="I886" s="180">
        <f>_xll.qlInterestRateIndexValueDate(Index1M,$H886)</f>
        <v>45572</v>
      </c>
      <c r="J886" s="185">
        <f>IFERROR(_xll.qlIndexFixing(Index1M,$H886,TRUE,_xll.ohTrigger(RecalcTrigger,Trigger1M)),NA())</f>
        <v>1.8049773884525548E-2</v>
      </c>
      <c r="K886" s="44">
        <f>IFERROR(_xll.qlIndexFixing(Index3M,H886,TRUE,_xll.ohTrigger(RecalcTrigger,Trigger3M)),NA())</f>
        <v>1.9129574821510922E-2</v>
      </c>
      <c r="L886" s="44">
        <f>IFERROR(_xll.qlIndexFixing(Index6M,$H886,TRUE,_xll.ohTrigger(RecalcTrigger,Trigger6M)),NA())</f>
        <v>1.9791832422400842E-2</v>
      </c>
      <c r="M886" s="186">
        <f>IFERROR(_xll.qlIndexFixing(Index1Y,$H886,TRUE,_xll.ohTrigger(RecalcTrigger,Trigger1Y)),NA())</f>
        <v>2.1187733871348285E-2</v>
      </c>
      <c r="N886" s="185">
        <f>IFERROR(_xll.qlIndexFixing(ONIndex1M,I886,TRUE,_xll.ohTrigger(RecalcTrigger,Trigger1M)),NA())</f>
        <v>1.7992284698520322E-2</v>
      </c>
      <c r="O886" s="44">
        <f>IFERROR(_xll.qlIndexFixing(ONIndex3M,I886,TRUE,_xll.ohTrigger(RecalcTrigger,Trigger3M)),NA())</f>
        <v>1.8934562536996324E-2</v>
      </c>
      <c r="P886" s="44">
        <f>IFERROR(_xll.qlIndexFixing(ONIndex6M,I886,TRUE,_xll.ohTrigger(RecalcTrigger,Trigger6M)),NA())</f>
        <v>1.9431598691470597E-2</v>
      </c>
      <c r="Q886" s="186">
        <f>IFERROR(_xll.qlIndexFixing(ONIndex1Y,I886,TRUE,_xll.ohTrigger(RecalcTrigger,Trigger1Y)),NA())</f>
        <v>2.0467758983278017E-2</v>
      </c>
    </row>
    <row r="887" spans="2:17" x14ac:dyDescent="0.2">
      <c r="B887" s="39" t="s">
        <v>42</v>
      </c>
      <c r="D887" s="42">
        <f>_xll.qlCalendarAdvance(Calendar,$D886,B887,"f",FALSE)</f>
        <v>45575</v>
      </c>
      <c r="E887" s="180">
        <f>_xll.qlInterestRateIndexValueDate(IndexON,D887)</f>
        <v>45575</v>
      </c>
      <c r="F887" s="196">
        <f>IFERROR(_xll.qlIndexFixing(IndexON,D887,TRUE,_xll.ohTrigger(RecalcTrigger,TriggerON)),NA())</f>
        <v>1.7497884402697395E-2</v>
      </c>
      <c r="H887" s="42">
        <f>_xll.qlCalendarAdvance(Calendar,$H886,B887,"f",FALSE)</f>
        <v>45575</v>
      </c>
      <c r="I887" s="180">
        <f>_xll.qlInterestRateIndexValueDate(Index1M,$H887)</f>
        <v>45579</v>
      </c>
      <c r="J887" s="185">
        <f>IFERROR(_xll.qlIndexFixing(Index1M,$H887,TRUE,_xll.ohTrigger(RecalcTrigger,Trigger1M)),NA())</f>
        <v>1.8073452464061369E-2</v>
      </c>
      <c r="K887" s="44">
        <f>IFERROR(_xll.qlIndexFixing(Index3M,H887,TRUE,_xll.ohTrigger(RecalcTrigger,Trigger3M)),NA())</f>
        <v>1.9153553649311678E-2</v>
      </c>
      <c r="L887" s="44">
        <f>IFERROR(_xll.qlIndexFixing(Index6M,$H887,TRUE,_xll.ohTrigger(RecalcTrigger,Trigger6M)),NA())</f>
        <v>1.9813136543131236E-2</v>
      </c>
      <c r="M887" s="186">
        <f>IFERROR(_xll.qlIndexFixing(Index1Y,$H887,TRUE,_xll.ohTrigger(RecalcTrigger,Trigger1Y)),NA())</f>
        <v>2.1206441578026092E-2</v>
      </c>
      <c r="N887" s="185">
        <f>IFERROR(_xll.qlIndexFixing(ONIndex1M,I887,TRUE,_xll.ohTrigger(RecalcTrigger,Trigger1M)),NA())</f>
        <v>1.8015948583212094E-2</v>
      </c>
      <c r="O887" s="44">
        <f>IFERROR(_xll.qlIndexFixing(ONIndex3M,I887,TRUE,_xll.ohTrigger(RecalcTrigger,Trigger3M)),NA())</f>
        <v>1.895868698799319E-2</v>
      </c>
      <c r="P887" s="44">
        <f>IFERROR(_xll.qlIndexFixing(ONIndex6M,I887,TRUE,_xll.ohTrigger(RecalcTrigger,Trigger6M)),NA())</f>
        <v>1.9451761282747171E-2</v>
      </c>
      <c r="Q887" s="186">
        <f>IFERROR(_xll.qlIndexFixing(ONIndex1Y,I887,TRUE,_xll.ohTrigger(RecalcTrigger,Trigger1Y)),NA())</f>
        <v>2.0488937481433211E-2</v>
      </c>
    </row>
    <row r="888" spans="2:17" x14ac:dyDescent="0.2">
      <c r="B888" s="39" t="s">
        <v>42</v>
      </c>
      <c r="D888" s="42">
        <f>_xll.qlCalendarAdvance(Calendar,$D887,B888,"f",FALSE)</f>
        <v>45582</v>
      </c>
      <c r="E888" s="180">
        <f>_xll.qlInterestRateIndexValueDate(IndexON,D888)</f>
        <v>45582</v>
      </c>
      <c r="F888" s="196">
        <f>IFERROR(_xll.qlIndexFixing(IndexON,D888,TRUE,_xll.ohTrigger(RecalcTrigger,TriggerON)),NA())</f>
        <v>1.7521037297258957E-2</v>
      </c>
      <c r="H888" s="42">
        <f>_xll.qlCalendarAdvance(Calendar,$H887,B888,"f",FALSE)</f>
        <v>45582</v>
      </c>
      <c r="I888" s="180">
        <f>_xll.qlInterestRateIndexValueDate(Index1M,$H888)</f>
        <v>45586</v>
      </c>
      <c r="J888" s="185">
        <f>IFERROR(_xll.qlIndexFixing(Index1M,$H888,TRUE,_xll.ohTrigger(RecalcTrigger,Trigger1M)),NA())</f>
        <v>1.8097120942456624E-2</v>
      </c>
      <c r="K888" s="44">
        <f>IFERROR(_xll.qlIndexFixing(Index3M,H888,TRUE,_xll.ohTrigger(RecalcTrigger,Trigger3M)),NA())</f>
        <v>1.9177492382932284E-2</v>
      </c>
      <c r="L888" s="44">
        <f>IFERROR(_xll.qlIndexFixing(Index6M,$H888,TRUE,_xll.ohTrigger(RecalcTrigger,Trigger6M)),NA())</f>
        <v>1.9836612988167801E-2</v>
      </c>
      <c r="M888" s="186">
        <f>IFERROR(_xll.qlIndexFixing(Index1Y,$H888,TRUE,_xll.ohTrigger(RecalcTrigger,Trigger1Y)),NA())</f>
        <v>2.1225036848688112E-2</v>
      </c>
      <c r="N888" s="185">
        <f>IFERROR(_xll.qlIndexFixing(ONIndex1M,I888,TRUE,_xll.ohTrigger(RecalcTrigger,Trigger1M)),NA())</f>
        <v>1.8039600239765363E-2</v>
      </c>
      <c r="O888" s="44">
        <f>IFERROR(_xll.qlIndexFixing(ONIndex3M,I888,TRUE,_xll.ohTrigger(RecalcTrigger,Trigger3M)),NA())</f>
        <v>1.898276639845875E-2</v>
      </c>
      <c r="P888" s="44">
        <f>IFERROR(_xll.qlIndexFixing(ONIndex6M,I888,TRUE,_xll.ohTrigger(RecalcTrigger,Trigger6M)),NA())</f>
        <v>1.9471997553326403E-2</v>
      </c>
      <c r="Q888" s="186">
        <f>IFERROR(_xll.qlIndexFixing(ONIndex1Y,I888,TRUE,_xll.ohTrigger(RecalcTrigger,Trigger1Y)),NA())</f>
        <v>2.0510001225861885E-2</v>
      </c>
    </row>
    <row r="889" spans="2:17" x14ac:dyDescent="0.2">
      <c r="B889" s="39" t="s">
        <v>42</v>
      </c>
      <c r="D889" s="42">
        <f>_xll.qlCalendarAdvance(Calendar,$D888,B889,"f",FALSE)</f>
        <v>45589</v>
      </c>
      <c r="E889" s="180">
        <f>_xll.qlInterestRateIndexValueDate(IndexON,D889)</f>
        <v>45589</v>
      </c>
      <c r="F889" s="196">
        <f>IFERROR(_xll.qlIndexFixing(IndexON,D889,TRUE,_xll.ohTrigger(RecalcTrigger,TriggerON)),NA())</f>
        <v>1.754423296608465E-2</v>
      </c>
      <c r="H889" s="42">
        <f>_xll.qlCalendarAdvance(Calendar,$H888,B889,"f",FALSE)</f>
        <v>45589</v>
      </c>
      <c r="I889" s="180">
        <f>_xll.qlInterestRateIndexValueDate(Index1M,$H889)</f>
        <v>45593</v>
      </c>
      <c r="J889" s="185">
        <f>IFERROR(_xll.qlIndexFixing(Index1M,$H889,TRUE,_xll.ohTrigger(RecalcTrigger,Trigger1M)),NA())</f>
        <v>1.8120780449798299E-2</v>
      </c>
      <c r="K889" s="44">
        <f>IFERROR(_xll.qlIndexFixing(Index3M,H889,TRUE,_xll.ohTrigger(RecalcTrigger,Trigger3M)),NA())</f>
        <v>1.9201391829485374E-2</v>
      </c>
      <c r="L889" s="44">
        <f>IFERROR(_xll.qlIndexFixing(Index6M,$H889,TRUE,_xll.ohTrigger(RecalcTrigger,Trigger6M)),NA())</f>
        <v>1.9855968707151641E-2</v>
      </c>
      <c r="M889" s="186">
        <f>IFERROR(_xll.qlIndexFixing(Index1Y,$H889,TRUE,_xll.ohTrigger(RecalcTrigger,Trigger1Y)),NA())</f>
        <v>2.1243519548244817E-2</v>
      </c>
      <c r="N889" s="185">
        <f>IFERROR(_xll.qlIndexFixing(ONIndex1M,I889,TRUE,_xll.ohTrigger(RecalcTrigger,Trigger1M)),NA())</f>
        <v>1.8063240796477587E-2</v>
      </c>
      <c r="O889" s="44">
        <f>IFERROR(_xll.qlIndexFixing(ONIndex3M,I889,TRUE,_xll.ohTrigger(RecalcTrigger,Trigger3M)),NA())</f>
        <v>1.9006801572230003E-2</v>
      </c>
      <c r="P889" s="44">
        <f>IFERROR(_xll.qlIndexFixing(ONIndex6M,I889,TRUE,_xll.ohTrigger(RecalcTrigger,Trigger6M)),NA())</f>
        <v>1.9492307503128359E-2</v>
      </c>
      <c r="Q889" s="186">
        <f>IFERROR(_xll.qlIndexFixing(ONIndex1Y,I889,TRUE,_xll.ohTrigger(RecalcTrigger,Trigger1Y)),NA())</f>
        <v>2.0530950421679961E-2</v>
      </c>
    </row>
    <row r="890" spans="2:17" x14ac:dyDescent="0.2">
      <c r="B890" s="39" t="s">
        <v>42</v>
      </c>
      <c r="D890" s="42">
        <f>_xll.qlCalendarAdvance(Calendar,$D889,B890,"f",FALSE)</f>
        <v>45596</v>
      </c>
      <c r="E890" s="180">
        <f>_xll.qlInterestRateIndexValueDate(IndexON,D890)</f>
        <v>45596</v>
      </c>
      <c r="F890" s="196">
        <f>IFERROR(_xll.qlIndexFixing(IndexON,D890,TRUE,_xll.ohTrigger(RecalcTrigger,TriggerON)),NA())</f>
        <v>1.7567473013890833E-2</v>
      </c>
      <c r="H890" s="42">
        <f>_xll.qlCalendarAdvance(Calendar,$H889,B890,"f",FALSE)</f>
        <v>45596</v>
      </c>
      <c r="I890" s="180">
        <f>_xll.qlInterestRateIndexValueDate(Index1M,$H890)</f>
        <v>45600</v>
      </c>
      <c r="J890" s="185">
        <f>IFERROR(_xll.qlIndexFixing(Index1M,$H890,TRUE,_xll.ohTrigger(RecalcTrigger,Trigger1M)),NA())</f>
        <v>1.814228638225579E-2</v>
      </c>
      <c r="K890" s="44">
        <f>IFERROR(_xll.qlIndexFixing(Index3M,H890,TRUE,_xll.ohTrigger(RecalcTrigger,Trigger3M)),NA())</f>
        <v>1.922525279610271E-2</v>
      </c>
      <c r="L890" s="44">
        <f>IFERROR(_xll.qlIndexFixing(Index6M,$H890,TRUE,_xll.ohTrigger(RecalcTrigger,Trigger6M)),NA())</f>
        <v>1.9877496755232541E-2</v>
      </c>
      <c r="M890" s="186">
        <f>IFERROR(_xll.qlIndexFixing(Index1Y,$H890,TRUE,_xll.ohTrigger(RecalcTrigger,Trigger1Y)),NA())</f>
        <v>2.126188953910545E-2</v>
      </c>
      <c r="N890" s="185">
        <f>IFERROR(_xll.qlIndexFixing(ONIndex1M,I890,TRUE,_xll.ohTrigger(RecalcTrigger,Trigger1M)),NA())</f>
        <v>1.8086871381965963E-2</v>
      </c>
      <c r="O890" s="44">
        <f>IFERROR(_xll.qlIndexFixing(ONIndex3M,I890,TRUE,_xll.ohTrigger(RecalcTrigger,Trigger3M)),NA())</f>
        <v>1.9030793313383754E-2</v>
      </c>
      <c r="P890" s="44">
        <f>IFERROR(_xll.qlIndexFixing(ONIndex6M,I890,TRUE,_xll.ohTrigger(RecalcTrigger,Trigger6M)),NA())</f>
        <v>1.9512691132073101E-2</v>
      </c>
      <c r="Q890" s="186">
        <f>IFERROR(_xll.qlIndexFixing(ONIndex1Y,I890,TRUE,_xll.ohTrigger(RecalcTrigger,Trigger1Y)),NA())</f>
        <v>2.0551785274083301E-2</v>
      </c>
    </row>
    <row r="891" spans="2:17" x14ac:dyDescent="0.2">
      <c r="B891" s="39" t="s">
        <v>42</v>
      </c>
      <c r="D891" s="42">
        <f>_xll.qlCalendarAdvance(Calendar,$D890,B891,"f",FALSE)</f>
        <v>45603</v>
      </c>
      <c r="E891" s="180">
        <f>_xll.qlInterestRateIndexValueDate(IndexON,D891)</f>
        <v>45603</v>
      </c>
      <c r="F891" s="196">
        <f>IFERROR(_xll.qlIndexFixing(IndexON,D891,TRUE,_xll.ohTrigger(RecalcTrigger,TriggerON)),NA())</f>
        <v>1.7590759045154059E-2</v>
      </c>
      <c r="H891" s="42">
        <f>_xll.qlCalendarAdvance(Calendar,$H890,B891,"f",FALSE)</f>
        <v>45603</v>
      </c>
      <c r="I891" s="180">
        <f>_xll.qlInterestRateIndexValueDate(Index1M,$H891)</f>
        <v>45607</v>
      </c>
      <c r="J891" s="185">
        <f>IFERROR(_xll.qlIndexFixing(Index1M,$H891,TRUE,_xll.ohTrigger(RecalcTrigger,Trigger1M)),NA())</f>
        <v>1.8165930529586483E-2</v>
      </c>
      <c r="K891" s="44">
        <f>IFERROR(_xll.qlIndexFixing(Index3M,H891,TRUE,_xll.ohTrigger(RecalcTrigger,Trigger3M)),NA())</f>
        <v>1.9249076089934283E-2</v>
      </c>
      <c r="L891" s="44">
        <f>IFERROR(_xll.qlIndexFixing(Index6M,$H891,TRUE,_xll.ohTrigger(RecalcTrigger,Trigger6M)),NA())</f>
        <v>1.9899099450569294E-2</v>
      </c>
      <c r="M891" s="186">
        <f>IFERROR(_xll.qlIndexFixing(Index1Y,$H891,TRUE,_xll.ohTrigger(RecalcTrigger,Trigger1Y)),NA())</f>
        <v>2.1280146681179547E-2</v>
      </c>
      <c r="N891" s="185">
        <f>IFERROR(_xll.qlIndexFixing(ONIndex1M,I891,TRUE,_xll.ohTrigger(RecalcTrigger,Trigger1M)),NA())</f>
        <v>1.8110493124607885E-2</v>
      </c>
      <c r="O891" s="44">
        <f>IFERROR(_xll.qlIndexFixing(ONIndex3M,I891,TRUE,_xll.ohTrigger(RecalcTrigger,Trigger3M)),NA())</f>
        <v>1.9054742425756999E-2</v>
      </c>
      <c r="P891" s="44">
        <f>IFERROR(_xll.qlIndexFixing(ONIndex6M,I891,TRUE,_xll.ohTrigger(RecalcTrigger,Trigger6M)),NA())</f>
        <v>1.9533148440400439E-2</v>
      </c>
      <c r="Q891" s="186">
        <f>IFERROR(_xll.qlIndexFixing(ONIndex1Y,I891,TRUE,_xll.ohTrigger(RecalcTrigger,Trigger1Y)),NA())</f>
        <v>2.0572505988107892E-2</v>
      </c>
    </row>
    <row r="892" spans="2:17" x14ac:dyDescent="0.2">
      <c r="B892" s="39" t="s">
        <v>42</v>
      </c>
      <c r="D892" s="42">
        <f>_xll.qlCalendarAdvance(Calendar,$D891,B892,"f",FALSE)</f>
        <v>45610</v>
      </c>
      <c r="E892" s="180">
        <f>_xll.qlInterestRateIndexValueDate(IndexON,D892)</f>
        <v>45610</v>
      </c>
      <c r="F892" s="196">
        <f>IFERROR(_xll.qlIndexFixing(IndexON,D892,TRUE,_xll.ohTrigger(RecalcTrigger,TriggerON)),NA())</f>
        <v>1.761409266451075E-2</v>
      </c>
      <c r="H892" s="42">
        <f>_xll.qlCalendarAdvance(Calendar,$H891,B892,"f",FALSE)</f>
        <v>45610</v>
      </c>
      <c r="I892" s="180">
        <f>_xll.qlInterestRateIndexValueDate(Index1M,$H892)</f>
        <v>45614</v>
      </c>
      <c r="J892" s="185">
        <f>IFERROR(_xll.qlIndexFixing(Index1M,$H892,TRUE,_xll.ohTrigger(RecalcTrigger,Trigger1M)),NA())</f>
        <v>1.8189569014193552E-2</v>
      </c>
      <c r="K892" s="44">
        <f>IFERROR(_xll.qlIndexFixing(Index3M,H892,TRUE,_xll.ohTrigger(RecalcTrigger,Trigger3M)),NA())</f>
        <v>1.9272862518153553E-2</v>
      </c>
      <c r="L892" s="44">
        <f>IFERROR(_xll.qlIndexFixing(Index6M,$H892,TRUE,_xll.ohTrigger(RecalcTrigger,Trigger6M)),NA())</f>
        <v>1.9920776795577542E-2</v>
      </c>
      <c r="M892" s="186">
        <f>IFERROR(_xll.qlIndexFixing(Index1Y,$H892,TRUE,_xll.ohTrigger(RecalcTrigger,Trigger1Y)),NA())</f>
        <v>2.1298290831875854E-2</v>
      </c>
      <c r="N892" s="185">
        <f>IFERROR(_xll.qlIndexFixing(ONIndex1M,I892,TRUE,_xll.ohTrigger(RecalcTrigger,Trigger1M)),NA())</f>
        <v>1.8134107152780743E-2</v>
      </c>
      <c r="O892" s="44">
        <f>IFERROR(_xll.qlIndexFixing(ONIndex3M,I892,TRUE,_xll.ohTrigger(RecalcTrigger,Trigger3M)),NA())</f>
        <v>1.9078649713186735E-2</v>
      </c>
      <c r="P892" s="44">
        <f>IFERROR(_xll.qlIndexFixing(ONIndex6M,I892,TRUE,_xll.ohTrigger(RecalcTrigger,Trigger6M)),NA())</f>
        <v>1.9553679427870563E-2</v>
      </c>
      <c r="Q892" s="186">
        <f>IFERROR(_xll.qlIndexFixing(ONIndex1Y,I892,TRUE,_xll.ohTrigger(RecalcTrigger,Trigger1Y)),NA())</f>
        <v>2.0593112768709787E-2</v>
      </c>
    </row>
    <row r="893" spans="2:17" x14ac:dyDescent="0.2">
      <c r="B893" s="39" t="s">
        <v>42</v>
      </c>
      <c r="D893" s="42">
        <f>_xll.qlCalendarAdvance(Calendar,$D892,B893,"f",FALSE)</f>
        <v>45617</v>
      </c>
      <c r="E893" s="180">
        <f>_xll.qlInterestRateIndexValueDate(IndexON,D893)</f>
        <v>45617</v>
      </c>
      <c r="F893" s="196">
        <f>IFERROR(_xll.qlIndexFixing(IndexON,D893,TRUE,_xll.ohTrigger(RecalcTrigger,TriggerON)),NA())</f>
        <v>1.7637475476437459E-2</v>
      </c>
      <c r="H893" s="42">
        <f>_xll.qlCalendarAdvance(Calendar,$H892,B893,"f",FALSE)</f>
        <v>45617</v>
      </c>
      <c r="I893" s="180">
        <f>_xll.qlInterestRateIndexValueDate(Index1M,$H893)</f>
        <v>45621</v>
      </c>
      <c r="J893" s="185">
        <f>IFERROR(_xll.qlIndexFixing(Index1M,$H893,TRUE,_xll.ohTrigger(RecalcTrigger,Trigger1M)),NA())</f>
        <v>1.8217499947353055E-2</v>
      </c>
      <c r="K893" s="44">
        <f>IFERROR(_xll.qlIndexFixing(Index3M,H893,TRUE,_xll.ohTrigger(RecalcTrigger,Trigger3M)),NA())</f>
        <v>1.9296612887953965E-2</v>
      </c>
      <c r="L893" s="44">
        <f>IFERROR(_xll.qlIndexFixing(Index6M,$H893,TRUE,_xll.ohTrigger(RecalcTrigger,Trigger6M)),NA())</f>
        <v>1.9942528792681727E-2</v>
      </c>
      <c r="M893" s="186">
        <f>IFERROR(_xll.qlIndexFixing(Index1Y,$H893,TRUE,_xll.ohTrigger(RecalcTrigger,Trigger1Y)),NA())</f>
        <v>2.1316321846102985E-2</v>
      </c>
      <c r="N893" s="185">
        <f>IFERROR(_xll.qlIndexFixing(ONIndex1M,I893,TRUE,_xll.ohTrigger(RecalcTrigger,Trigger1M)),NA())</f>
        <v>1.8157714595021801E-2</v>
      </c>
      <c r="O893" s="44">
        <f>IFERROR(_xll.qlIndexFixing(ONIndex3M,I893,TRUE,_xll.ohTrigger(RecalcTrigger,Trigger3M)),NA())</f>
        <v>1.9102515979749768E-2</v>
      </c>
      <c r="P893" s="44">
        <f>IFERROR(_xll.qlIndexFixing(ONIndex6M,I893,TRUE,_xll.ohTrigger(RecalcTrigger,Trigger6M)),NA())</f>
        <v>1.9574284094803218E-2</v>
      </c>
      <c r="Q893" s="186">
        <f>IFERROR(_xll.qlIndexFixing(ONIndex1Y,I893,TRUE,_xll.ohTrigger(RecalcTrigger,Trigger1Y)),NA())</f>
        <v>2.0613605821084846E-2</v>
      </c>
    </row>
    <row r="894" spans="2:17" x14ac:dyDescent="0.2">
      <c r="B894" s="39" t="s">
        <v>42</v>
      </c>
      <c r="D894" s="42">
        <f>_xll.qlCalendarAdvance(Calendar,$D893,B894,"f",FALSE)</f>
        <v>45624</v>
      </c>
      <c r="E894" s="180">
        <f>_xll.qlInterestRateIndexValueDate(IndexON,D894)</f>
        <v>45624</v>
      </c>
      <c r="F894" s="196">
        <f>IFERROR(_xll.qlIndexFixing(IndexON,D894,TRUE,_xll.ohTrigger(RecalcTrigger,TriggerON)),NA())</f>
        <v>1.7660909085490673E-2</v>
      </c>
      <c r="H894" s="42">
        <f>_xll.qlCalendarAdvance(Calendar,$H893,B894,"f",FALSE)</f>
        <v>45624</v>
      </c>
      <c r="I894" s="180">
        <f>_xll.qlInterestRateIndexValueDate(Index1M,$H894)</f>
        <v>45628</v>
      </c>
      <c r="J894" s="185">
        <f>IFERROR(_xll.qlIndexFixing(Index1M,$H894,TRUE,_xll.ohTrigger(RecalcTrigger,Trigger1M)),NA())</f>
        <v>1.8238982974446524E-2</v>
      </c>
      <c r="K894" s="44">
        <f>IFERROR(_xll.qlIndexFixing(Index3M,H894,TRUE,_xll.ohTrigger(RecalcTrigger,Trigger3M)),NA())</f>
        <v>1.9318123125559774E-2</v>
      </c>
      <c r="L894" s="44">
        <f>IFERROR(_xll.qlIndexFixing(Index6M,$H894,TRUE,_xll.ohTrigger(RecalcTrigger,Trigger6M)),NA())</f>
        <v>1.9964355444315504E-2</v>
      </c>
      <c r="M894" s="186">
        <f>IFERROR(_xll.qlIndexFixing(Index1Y,$H894,TRUE,_xll.ohTrigger(RecalcTrigger,Trigger1Y)),NA())</f>
        <v>2.1334239576268531E-2</v>
      </c>
      <c r="N894" s="185">
        <f>IFERROR(_xll.qlIndexFixing(ONIndex1M,I894,TRUE,_xll.ohTrigger(RecalcTrigger,Trigger1M)),NA())</f>
        <v>1.8181316579708451E-2</v>
      </c>
      <c r="O894" s="44">
        <f>IFERROR(_xll.qlIndexFixing(ONIndex3M,I894,TRUE,_xll.ohTrigger(RecalcTrigger,Trigger3M)),NA())</f>
        <v>1.9126342029442966E-2</v>
      </c>
      <c r="P894" s="44">
        <f>IFERROR(_xll.qlIndexFixing(ONIndex6M,I894,TRUE,_xll.ohTrigger(RecalcTrigger,Trigger6M)),NA())</f>
        <v>1.9594962440958597E-2</v>
      </c>
      <c r="Q894" s="186">
        <f>IFERROR(_xll.qlIndexFixing(ONIndex1Y,I894,TRUE,_xll.ohTrigger(RecalcTrigger,Trigger1Y)),NA())</f>
        <v>2.0633985350348993E-2</v>
      </c>
    </row>
    <row r="895" spans="2:17" x14ac:dyDescent="0.2">
      <c r="B895" s="39" t="s">
        <v>42</v>
      </c>
      <c r="D895" s="42">
        <f>_xll.qlCalendarAdvance(Calendar,$D894,B895,"f",FALSE)</f>
        <v>45631</v>
      </c>
      <c r="E895" s="180">
        <f>_xll.qlInterestRateIndexValueDate(IndexON,D895)</f>
        <v>45631</v>
      </c>
      <c r="F895" s="196">
        <f>IFERROR(_xll.qlIndexFixing(IndexON,D895,TRUE,_xll.ohTrigger(RecalcTrigger,TriggerON)),NA())</f>
        <v>1.7684395096226879E-2</v>
      </c>
      <c r="H895" s="42">
        <f>_xll.qlCalendarAdvance(Calendar,$H894,B895,"f",FALSE)</f>
        <v>45631</v>
      </c>
      <c r="I895" s="180">
        <f>_xll.qlInterestRateIndexValueDate(Index1M,$H895)</f>
        <v>45635</v>
      </c>
      <c r="J895" s="185">
        <f>IFERROR(_xll.qlIndexFixing(Index1M,$H895,TRUE,_xll.ohTrigger(RecalcTrigger,Trigger1M)),NA())</f>
        <v>1.8262612387829908E-2</v>
      </c>
      <c r="K895" s="44">
        <f>IFERROR(_xll.qlIndexFixing(Index3M,H895,TRUE,_xll.ohTrigger(RecalcTrigger,Trigger3M)),NA())</f>
        <v>1.9341804839501708E-2</v>
      </c>
      <c r="L895" s="44">
        <f>IFERROR(_xll.qlIndexFixing(Index6M,$H895,TRUE,_xll.ohTrigger(RecalcTrigger,Trigger6M)),NA())</f>
        <v>1.9986256752920432E-2</v>
      </c>
      <c r="M895" s="186">
        <f>IFERROR(_xll.qlIndexFixing(Index1Y,$H895,TRUE,_xll.ohTrigger(RecalcTrigger,Trigger1Y)),NA())</f>
        <v>2.1352043872279295E-2</v>
      </c>
      <c r="N895" s="185">
        <f>IFERROR(_xll.qlIndexFixing(ONIndex1M,I895,TRUE,_xll.ohTrigger(RecalcTrigger,Trigger1M)),NA())</f>
        <v>1.820491423529802E-2</v>
      </c>
      <c r="O895" s="44">
        <f>IFERROR(_xll.qlIndexFixing(ONIndex3M,I895,TRUE,_xll.ohTrigger(RecalcTrigger,Trigger3M)),NA())</f>
        <v>1.9150128665943456E-2</v>
      </c>
      <c r="P895" s="44">
        <f>IFERROR(_xll.qlIndexFixing(ONIndex6M,I895,TRUE,_xll.ohTrigger(RecalcTrigger,Trigger6M)),NA())</f>
        <v>1.9615714466416634E-2</v>
      </c>
      <c r="Q895" s="186">
        <f>IFERROR(_xll.qlIndexFixing(ONIndex1Y,I895,TRUE,_xll.ohTrigger(RecalcTrigger,Trigger1Y)),NA())</f>
        <v>2.0654251561618153E-2</v>
      </c>
    </row>
    <row r="896" spans="2:17" x14ac:dyDescent="0.2">
      <c r="B896" s="39" t="s">
        <v>42</v>
      </c>
      <c r="D896" s="42">
        <f>_xll.qlCalendarAdvance(Calendar,$D895,B896,"f",FALSE)</f>
        <v>45638</v>
      </c>
      <c r="E896" s="180">
        <f>_xll.qlInterestRateIndexValueDate(IndexON,D896)</f>
        <v>45638</v>
      </c>
      <c r="F896" s="196">
        <f>IFERROR(_xll.qlIndexFixing(IndexON,D896,TRUE,_xll.ohTrigger(RecalcTrigger,TriggerON)),NA())</f>
        <v>1.7707935113282502E-2</v>
      </c>
      <c r="H896" s="42">
        <f>_xll.qlCalendarAdvance(Calendar,$H895,B896,"f",FALSE)</f>
        <v>45638</v>
      </c>
      <c r="I896" s="180">
        <f>_xll.qlInterestRateIndexValueDate(Index1M,$H896)</f>
        <v>45642</v>
      </c>
      <c r="J896" s="185">
        <f>IFERROR(_xll.qlIndexFixing(Index1M,$H896,TRUE,_xll.ohTrigger(RecalcTrigger,Trigger1M)),NA())</f>
        <v>1.8286240741031672E-2</v>
      </c>
      <c r="K896" s="44">
        <f>IFERROR(_xll.qlIndexFixing(Index3M,H896,TRUE,_xll.ohTrigger(RecalcTrigger,Trigger3M)),NA())</f>
        <v>1.9365452859323621E-2</v>
      </c>
      <c r="L896" s="44">
        <f>IFERROR(_xll.qlIndexFixing(Index6M,$H896,TRUE,_xll.ohTrigger(RecalcTrigger,Trigger6M)),NA())</f>
        <v>2.0008232720946425E-2</v>
      </c>
      <c r="M896" s="186">
        <f>IFERROR(_xll.qlIndexFixing(Index1Y,$H896,TRUE,_xll.ohTrigger(RecalcTrigger,Trigger1Y)),NA())</f>
        <v>2.1369734581542378E-2</v>
      </c>
      <c r="N896" s="185">
        <f>IFERROR(_xll.qlIndexFixing(ONIndex1M,I896,TRUE,_xll.ohTrigger(RecalcTrigger,Trigger1M)),NA())</f>
        <v>1.8228508690327772E-2</v>
      </c>
      <c r="O896" s="44">
        <f>IFERROR(_xll.qlIndexFixing(ONIndex3M,I896,TRUE,_xll.ohTrigger(RecalcTrigger,Trigger3M)),NA())</f>
        <v>1.9173876693487912E-2</v>
      </c>
      <c r="P896" s="44">
        <f>IFERROR(_xll.qlIndexFixing(ONIndex6M,I896,TRUE,_xll.ohTrigger(RecalcTrigger,Trigger6M)),NA())</f>
        <v>1.963654017117733E-2</v>
      </c>
      <c r="Q896" s="186">
        <f>IFERROR(_xll.qlIndexFixing(ONIndex1Y,I896,TRUE,_xll.ohTrigger(RecalcTrigger,Trigger1Y)),NA())</f>
        <v>2.0674404659768442E-2</v>
      </c>
    </row>
    <row r="897" spans="2:17" x14ac:dyDescent="0.2">
      <c r="B897" s="39" t="s">
        <v>42</v>
      </c>
      <c r="D897" s="42">
        <f>_xll.qlCalendarAdvance(Calendar,$D896,B897,"f",FALSE)</f>
        <v>45645</v>
      </c>
      <c r="E897" s="180">
        <f>_xll.qlInterestRateIndexValueDate(IndexON,D897)</f>
        <v>45645</v>
      </c>
      <c r="F897" s="196">
        <f>IFERROR(_xll.qlIndexFixing(IndexON,D897,TRUE,_xll.ohTrigger(RecalcTrigger,TriggerON)),NA())</f>
        <v>1.7731530741054158E-2</v>
      </c>
      <c r="H897" s="42">
        <f>_xll.qlCalendarAdvance(Calendar,$H896,B897,"f",FALSE)</f>
        <v>45645</v>
      </c>
      <c r="I897" s="180">
        <f>_xll.qlInterestRateIndexValueDate(Index1M,$H897)</f>
        <v>45649</v>
      </c>
      <c r="J897" s="185">
        <f>IFERROR(_xll.qlIndexFixing(Index1M,$H897,TRUE,_xll.ohTrigger(RecalcTrigger,Trigger1M)),NA())</f>
        <v>1.8309869164213587E-2</v>
      </c>
      <c r="K897" s="44">
        <f>IFERROR(_xll.qlIndexFixing(Index3M,H897,TRUE,_xll.ohTrigger(RecalcTrigger,Trigger3M)),NA())</f>
        <v>1.9389067992258476E-2</v>
      </c>
      <c r="L897" s="44">
        <f>IFERROR(_xll.qlIndexFixing(Index6M,$H897,TRUE,_xll.ohTrigger(RecalcTrigger,Trigger6M)),NA())</f>
        <v>2.0030283350851295E-2</v>
      </c>
      <c r="M897" s="186">
        <f>IFERROR(_xll.qlIndexFixing(Index1Y,$H897,TRUE,_xll.ohTrigger(RecalcTrigger,Trigger1Y)),NA())</f>
        <v>2.1387311548963218E-2</v>
      </c>
      <c r="N897" s="185">
        <f>IFERROR(_xll.qlIndexFixing(ONIndex1M,I897,TRUE,_xll.ohTrigger(RecalcTrigger,Trigger1M)),NA())</f>
        <v>1.8263138164256176E-2</v>
      </c>
      <c r="O897" s="44">
        <f>IFERROR(_xll.qlIndexFixing(ONIndex3M,I897,TRUE,_xll.ohTrigger(RecalcTrigger,Trigger3M)),NA())</f>
        <v>1.9208761660163276E-2</v>
      </c>
      <c r="P897" s="44">
        <f>IFERROR(_xll.qlIndexFixing(ONIndex6M,I897,TRUE,_xll.ohTrigger(RecalcTrigger,Trigger6M)),NA())</f>
        <v>1.9667493865611618E-2</v>
      </c>
      <c r="Q897" s="186">
        <f>IFERROR(_xll.qlIndexFixing(ONIndex1Y,I897,TRUE,_xll.ohTrigger(RecalcTrigger,Trigger1Y)),NA())</f>
        <v>2.0704188841822457E-2</v>
      </c>
    </row>
    <row r="898" spans="2:17" x14ac:dyDescent="0.2">
      <c r="B898" s="39" t="s">
        <v>42</v>
      </c>
      <c r="D898" s="42">
        <f>_xll.qlCalendarAdvance(Calendar,$D897,B898,"f",FALSE)</f>
        <v>45653</v>
      </c>
      <c r="E898" s="180">
        <f>_xll.qlInterestRateIndexValueDate(IndexON,D898)</f>
        <v>45653</v>
      </c>
      <c r="F898" s="196">
        <f>IFERROR(_xll.qlIndexFixing(IndexON,D898,TRUE,_xll.ohTrigger(RecalcTrigger,TriggerON)),NA())</f>
        <v>1.7762829043270756E-2</v>
      </c>
      <c r="H898" s="42">
        <f>_xll.qlCalendarAdvance(Calendar,$H897,B898,"f",FALSE)</f>
        <v>45653</v>
      </c>
      <c r="I898" s="180">
        <f>_xll.qlInterestRateIndexValueDate(Index1M,$H898)</f>
        <v>45657</v>
      </c>
      <c r="J898" s="185">
        <f>IFERROR(_xll.qlIndexFixing(Index1M,$H898,TRUE,_xll.ohTrigger(RecalcTrigger,Trigger1M)),NA())</f>
        <v>1.8336874611885226E-2</v>
      </c>
      <c r="K898" s="44">
        <f>IFERROR(_xll.qlIndexFixing(Index3M,H898,TRUE,_xll.ohTrigger(RecalcTrigger,Trigger3M)),NA())</f>
        <v>1.9413816537371176E-2</v>
      </c>
      <c r="L898" s="44">
        <f>IFERROR(_xll.qlIndexFixing(Index6M,$H898,TRUE,_xll.ohTrigger(RecalcTrigger,Trigger6M)),NA())</f>
        <v>2.0053412239114103E-2</v>
      </c>
      <c r="M898" s="186">
        <f>IFERROR(_xll.qlIndexFixing(Index1Y,$H898,TRUE,_xll.ohTrigger(RecalcTrigger,Trigger1Y)),NA())</f>
        <v>2.1407260033727109E-2</v>
      </c>
      <c r="N898" s="185">
        <f>IFERROR(_xll.qlIndexFixing(ONIndex1M,I898,TRUE,_xll.ohTrigger(RecalcTrigger,Trigger1M)),NA())</f>
        <v>1.8286731947050328E-2</v>
      </c>
      <c r="O898" s="44">
        <f>IFERROR(_xll.qlIndexFixing(ONIndex3M,I898,TRUE,_xll.ohTrigger(RecalcTrigger,Trigger3M)),NA())</f>
        <v>1.9232421801262944E-2</v>
      </c>
      <c r="P898" s="44">
        <f>IFERROR(_xll.qlIndexFixing(ONIndex6M,I898,TRUE,_xll.ohTrigger(RecalcTrigger,Trigger6M)),NA())</f>
        <v>1.9688500802201858E-2</v>
      </c>
      <c r="Q898" s="186">
        <f>IFERROR(_xll.qlIndexFixing(ONIndex1Y,I898,TRUE,_xll.ohTrigger(RecalcTrigger,Trigger1Y)),NA())</f>
        <v>2.0724070379971593E-2</v>
      </c>
    </row>
    <row r="899" spans="2:17" x14ac:dyDescent="0.2">
      <c r="B899" s="39" t="s">
        <v>42</v>
      </c>
      <c r="D899" s="42">
        <f>_xll.qlCalendarAdvance(Calendar,$D898,B899,"f",FALSE)</f>
        <v>45660</v>
      </c>
      <c r="E899" s="180">
        <f>_xll.qlInterestRateIndexValueDate(IndexON,D899)</f>
        <v>45660</v>
      </c>
      <c r="F899" s="196">
        <f>IFERROR(_xll.qlIndexFixing(IndexON,D899,TRUE,_xll.ohTrigger(RecalcTrigger,TriggerON)),NA())</f>
        <v>1.7786560160848452E-2</v>
      </c>
      <c r="H899" s="42">
        <f>_xll.qlCalendarAdvance(Calendar,$H898,B899,"f",FALSE)</f>
        <v>45660</v>
      </c>
      <c r="I899" s="180">
        <f>_xll.qlInterestRateIndexValueDate(Index1M,$H899)</f>
        <v>45664</v>
      </c>
      <c r="J899" s="185">
        <f>IFERROR(_xll.qlIndexFixing(Index1M,$H899,TRUE,_xll.ohTrigger(RecalcTrigger,Trigger1M)),NA())</f>
        <v>1.8360506990705537E-2</v>
      </c>
      <c r="K899" s="44">
        <f>IFERROR(_xll.qlIndexFixing(Index3M,H899,TRUE,_xll.ohTrigger(RecalcTrigger,Trigger3M)),NA())</f>
        <v>1.9437364723550843E-2</v>
      </c>
      <c r="L899" s="44">
        <f>IFERROR(_xll.qlIndexFixing(Index6M,$H899,TRUE,_xll.ohTrigger(RecalcTrigger,Trigger6M)),NA())</f>
        <v>2.0075616301997244E-2</v>
      </c>
      <c r="M899" s="186">
        <f>IFERROR(_xll.qlIndexFixing(Index1Y,$H899,TRUE,_xll.ohTrigger(RecalcTrigger,Trigger1Y)),NA())</f>
        <v>2.1424592734742925E-2</v>
      </c>
      <c r="N899" s="185">
        <f>IFERROR(_xll.qlIndexFixing(ONIndex1M,I899,TRUE,_xll.ohTrigger(RecalcTrigger,Trigger1M)),NA())</f>
        <v>1.830265444866086E-2</v>
      </c>
      <c r="O899" s="44">
        <f>IFERROR(_xll.qlIndexFixing(ONIndex3M,I899,TRUE,_xll.ohTrigger(RecalcTrigger,Trigger3M)),NA())</f>
        <v>1.9248270970306791E-2</v>
      </c>
      <c r="P899" s="44">
        <f>IFERROR(_xll.qlIndexFixing(ONIndex6M,I899,TRUE,_xll.ohTrigger(RecalcTrigger,Trigger6M)),NA())</f>
        <v>1.9702472053850784E-2</v>
      </c>
      <c r="Q899" s="186">
        <f>IFERROR(_xll.qlIndexFixing(ONIndex1Y,I899,TRUE,_xll.ohTrigger(RecalcTrigger,Trigger1Y)),NA())</f>
        <v>2.0737008868705331E-2</v>
      </c>
    </row>
    <row r="900" spans="2:17" x14ac:dyDescent="0.2">
      <c r="B900" s="39" t="s">
        <v>42</v>
      </c>
      <c r="D900" s="42">
        <f>_xll.qlCalendarAdvance(Calendar,$D899,B900,"f",FALSE)</f>
        <v>45667</v>
      </c>
      <c r="E900" s="180">
        <f>_xll.qlInterestRateIndexValueDate(IndexON,D900)</f>
        <v>45667</v>
      </c>
      <c r="F900" s="196">
        <f>IFERROR(_xll.qlIndexFixing(IndexON,D900,TRUE,_xll.ohTrigger(RecalcTrigger,TriggerON)),NA())</f>
        <v>1.7810352170464228E-2</v>
      </c>
      <c r="H900" s="42">
        <f>_xll.qlCalendarAdvance(Calendar,$H899,B900,"f",FALSE)</f>
        <v>45667</v>
      </c>
      <c r="I900" s="180">
        <f>_xll.qlInterestRateIndexValueDate(Index1M,$H900)</f>
        <v>45671</v>
      </c>
      <c r="J900" s="185">
        <f>IFERROR(_xll.qlIndexFixing(Index1M,$H900,TRUE,_xll.ohTrigger(RecalcTrigger,Trigger1M)),NA())</f>
        <v>1.8384142991498247E-2</v>
      </c>
      <c r="K900" s="44">
        <f>IFERROR(_xll.qlIndexFixing(Index3M,H900,TRUE,_xll.ohTrigger(RecalcTrigger,Trigger3M)),NA())</f>
        <v>1.9460882502446708E-2</v>
      </c>
      <c r="L900" s="44">
        <f>IFERROR(_xll.qlIndexFixing(Index6M,$H900,TRUE,_xll.ohTrigger(RecalcTrigger,Trigger6M)),NA())</f>
        <v>2.0097895028857928E-2</v>
      </c>
      <c r="M900" s="186">
        <f>IFERROR(_xll.qlIndexFixing(Index1Y,$H900,TRUE,_xll.ohTrigger(RecalcTrigger,Trigger1Y)),NA())</f>
        <v>2.1441811190196475E-2</v>
      </c>
      <c r="N900" s="185">
        <f>IFERROR(_xll.qlIndexFixing(ONIndex1M,I900,TRUE,_xll.ohTrigger(RecalcTrigger,Trigger1M)),NA())</f>
        <v>1.8326247665241269E-2</v>
      </c>
      <c r="O900" s="44">
        <f>IFERROR(_xll.qlIndexFixing(ONIndex3M,I900,TRUE,_xll.ohTrigger(RecalcTrigger,Trigger3M)),NA())</f>
        <v>1.927186761022881E-2</v>
      </c>
      <c r="P900" s="44">
        <f>IFERROR(_xll.qlIndexFixing(ONIndex6M,I900,TRUE,_xll.ohTrigger(RecalcTrigger,Trigger6M)),NA())</f>
        <v>1.9723603001722267E-2</v>
      </c>
      <c r="Q900" s="186">
        <f>IFERROR(_xll.qlIndexFixing(ONIndex1Y,I900,TRUE,_xll.ohTrigger(RecalcTrigger,Trigger1Y)),NA())</f>
        <v>2.0756695540917747E-2</v>
      </c>
    </row>
    <row r="901" spans="2:17" x14ac:dyDescent="0.2">
      <c r="B901" s="39" t="s">
        <v>42</v>
      </c>
      <c r="D901" s="42">
        <f>_xll.qlCalendarAdvance(Calendar,$D900,B901,"f",FALSE)</f>
        <v>45674</v>
      </c>
      <c r="E901" s="180">
        <f>_xll.qlInterestRateIndexValueDate(IndexON,D901)</f>
        <v>45674</v>
      </c>
      <c r="F901" s="196">
        <f>IFERROR(_xll.qlIndexFixing(IndexON,D901,TRUE,_xll.ohTrigger(RecalcTrigger,TriggerON)),NA())</f>
        <v>1.7834206676967668E-2</v>
      </c>
      <c r="H901" s="42">
        <f>_xll.qlCalendarAdvance(Calendar,$H900,B901,"f",FALSE)</f>
        <v>45674</v>
      </c>
      <c r="I901" s="180">
        <f>_xll.qlInterestRateIndexValueDate(Index1M,$H901)</f>
        <v>45678</v>
      </c>
      <c r="J901" s="185">
        <f>IFERROR(_xll.qlIndexFixing(Index1M,$H901,TRUE,_xll.ohTrigger(RecalcTrigger,Trigger1M)),NA())</f>
        <v>1.8407783744458648E-2</v>
      </c>
      <c r="K901" s="44">
        <f>IFERROR(_xll.qlIndexFixing(Index3M,H901,TRUE,_xll.ohTrigger(RecalcTrigger,Trigger3M)),NA())</f>
        <v>1.9486569377782932E-2</v>
      </c>
      <c r="L901" s="44">
        <f>IFERROR(_xll.qlIndexFixing(Index6M,$H901,TRUE,_xll.ohTrigger(RecalcTrigger,Trigger6M)),NA())</f>
        <v>2.0120248422175056E-2</v>
      </c>
      <c r="M901" s="186">
        <f>IFERROR(_xll.qlIndexFixing(Index1Y,$H901,TRUE,_xll.ohTrigger(RecalcTrigger,Trigger1Y)),NA())</f>
        <v>2.1458915234632375E-2</v>
      </c>
      <c r="N901" s="185">
        <f>IFERROR(_xll.qlIndexFixing(ONIndex1M,I901,TRUE,_xll.ohTrigger(RecalcTrigger,Trigger1M)),NA())</f>
        <v>1.8349843484619655E-2</v>
      </c>
      <c r="O901" s="44">
        <f>IFERROR(_xll.qlIndexFixing(ONIndex3M,I901,TRUE,_xll.ohTrigger(RecalcTrigger,Trigger3M)),NA())</f>
        <v>1.9295429775567641E-2</v>
      </c>
      <c r="P901" s="44">
        <f>IFERROR(_xll.qlIndexFixing(ONIndex6M,I901,TRUE,_xll.ohTrigger(RecalcTrigger,Trigger6M)),NA())</f>
        <v>1.9744807628976346E-2</v>
      </c>
      <c r="Q901" s="186">
        <f>IFERROR(_xll.qlIndexFixing(ONIndex1Y,I901,TRUE,_xll.ohTrigger(RecalcTrigger,Trigger1Y)),NA())</f>
        <v>2.0776270154847509E-2</v>
      </c>
    </row>
    <row r="902" spans="2:17" x14ac:dyDescent="0.2">
      <c r="B902" s="39" t="s">
        <v>42</v>
      </c>
      <c r="D902" s="42">
        <f>_xll.qlCalendarAdvance(Calendar,$D901,B902,"f",FALSE)</f>
        <v>45681</v>
      </c>
      <c r="E902" s="180">
        <f>_xll.qlInterestRateIndexValueDate(IndexON,D902)</f>
        <v>45681</v>
      </c>
      <c r="F902" s="196">
        <f>IFERROR(_xll.qlIndexFixing(IndexON,D902,TRUE,_xll.ohTrigger(RecalcTrigger,TriggerON)),NA())</f>
        <v>1.7858125284995197E-2</v>
      </c>
      <c r="H902" s="42">
        <f>_xll.qlCalendarAdvance(Calendar,$H901,B902,"f",FALSE)</f>
        <v>45681</v>
      </c>
      <c r="I902" s="180">
        <f>_xll.qlInterestRateIndexValueDate(Index1M,$H902)</f>
        <v>45685</v>
      </c>
      <c r="J902" s="185">
        <f>IFERROR(_xll.qlIndexFixing(Index1M,$H902,TRUE,_xll.ohTrigger(RecalcTrigger,Trigger1M)),NA())</f>
        <v>1.8431430379800086E-2</v>
      </c>
      <c r="K902" s="44">
        <f>IFERROR(_xll.qlIndexFixing(Index3M,H902,TRUE,_xll.ohTrigger(RecalcTrigger,Trigger3M)),NA())</f>
        <v>1.9507830067522214E-2</v>
      </c>
      <c r="L902" s="44">
        <f>IFERROR(_xll.qlIndexFixing(Index6M,$H902,TRUE,_xll.ohTrigger(RecalcTrigger,Trigger6M)),NA())</f>
        <v>2.0142676484434595E-2</v>
      </c>
      <c r="M902" s="186">
        <f>IFERROR(_xll.qlIndexFixing(Index1Y,$H902,TRUE,_xll.ohTrigger(RecalcTrigger,Trigger1Y)),NA())</f>
        <v>2.1475904700094899E-2</v>
      </c>
      <c r="N902" s="185">
        <f>IFERROR(_xll.qlIndexFixing(ONIndex1M,I902,TRUE,_xll.ohTrigger(RecalcTrigger,Trigger1M)),NA())</f>
        <v>1.8373443035253345E-2</v>
      </c>
      <c r="O902" s="44">
        <f>IFERROR(_xll.qlIndexFixing(ONIndex3M,I902,TRUE,_xll.ohTrigger(RecalcTrigger,Trigger3M)),NA())</f>
        <v>1.9318958270240216E-2</v>
      </c>
      <c r="P902" s="44">
        <f>IFERROR(_xll.qlIndexFixing(ONIndex6M,I902,TRUE,_xll.ohTrigger(RecalcTrigger,Trigger6M)),NA())</f>
        <v>1.9766085935692956E-2</v>
      </c>
      <c r="Q902" s="186">
        <f>IFERROR(_xll.qlIndexFixing(ONIndex1Y,I902,TRUE,_xll.ohTrigger(RecalcTrigger,Trigger1Y)),NA())</f>
        <v>2.0795732915610543E-2</v>
      </c>
    </row>
    <row r="903" spans="2:17" x14ac:dyDescent="0.2">
      <c r="B903" s="39" t="s">
        <v>42</v>
      </c>
      <c r="D903" s="42">
        <f>_xll.qlCalendarAdvance(Calendar,$D902,B903,"f",FALSE)</f>
        <v>45688</v>
      </c>
      <c r="E903" s="180">
        <f>_xll.qlInterestRateIndexValueDate(IndexON,D903)</f>
        <v>45688</v>
      </c>
      <c r="F903" s="196">
        <f>IFERROR(_xll.qlIndexFixing(IndexON,D903,TRUE,_xll.ohTrigger(RecalcTrigger,TriggerON)),NA())</f>
        <v>1.788210959934311E-2</v>
      </c>
      <c r="H903" s="42">
        <f>_xll.qlCalendarAdvance(Calendar,$H902,B903,"f",FALSE)</f>
        <v>45688</v>
      </c>
      <c r="I903" s="180">
        <f>_xll.qlInterestRateIndexValueDate(Index1M,$H903)</f>
        <v>45692</v>
      </c>
      <c r="J903" s="185">
        <f>IFERROR(_xll.qlIndexFixing(Index1M,$H903,TRUE,_xll.ohTrigger(RecalcTrigger,Trigger1M)),NA())</f>
        <v>1.8448596037329131E-2</v>
      </c>
      <c r="K903" s="44">
        <f>IFERROR(_xll.qlIndexFixing(Index3M,H903,TRUE,_xll.ohTrigger(RecalcTrigger,Trigger3M)),NA())</f>
        <v>1.9531261468321404E-2</v>
      </c>
      <c r="L903" s="44">
        <f>IFERROR(_xll.qlIndexFixing(Index6M,$H903,TRUE,_xll.ohTrigger(RecalcTrigger,Trigger6M)),NA())</f>
        <v>2.0165179218132226E-2</v>
      </c>
      <c r="M903" s="186">
        <f>IFERROR(_xll.qlIndexFixing(Index1Y,$H903,TRUE,_xll.ohTrigger(RecalcTrigger,Trigger1Y)),NA())</f>
        <v>2.1492779416126425E-2</v>
      </c>
      <c r="N903" s="185">
        <f>IFERROR(_xll.qlIndexFixing(ONIndex1M,I903,TRUE,_xll.ohTrigger(RecalcTrigger,Trigger1M)),NA())</f>
        <v>1.8397047445599668E-2</v>
      </c>
      <c r="O903" s="44">
        <f>IFERROR(_xll.qlIndexFixing(ONIndex3M,I903,TRUE,_xll.ohTrigger(RecalcTrigger,Trigger3M)),NA())</f>
        <v>1.934245389816347E-2</v>
      </c>
      <c r="P903" s="44">
        <f>IFERROR(_xll.qlIndexFixing(ONIndex6M,I903,TRUE,_xll.ohTrigger(RecalcTrigger,Trigger6M)),NA())</f>
        <v>1.9787437921712225E-2</v>
      </c>
      <c r="Q903" s="186">
        <f>IFERROR(_xll.qlIndexFixing(ONIndex1Y,I903,TRUE,_xll.ohTrigger(RecalcTrigger,Trigger1Y)),NA())</f>
        <v>2.0815084028322772E-2</v>
      </c>
    </row>
    <row r="904" spans="2:17" x14ac:dyDescent="0.2">
      <c r="B904" s="39" t="s">
        <v>42</v>
      </c>
      <c r="D904" s="42">
        <f>_xll.qlCalendarAdvance(Calendar,$D903,B904,"f",FALSE)</f>
        <v>45695</v>
      </c>
      <c r="E904" s="180">
        <f>_xll.qlInterestRateIndexValueDate(IndexON,D904)</f>
        <v>45695</v>
      </c>
      <c r="F904" s="196">
        <f>IFERROR(_xll.qlIndexFixing(IndexON,D904,TRUE,_xll.ohTrigger(RecalcTrigger,TriggerON)),NA())</f>
        <v>1.7906161224754413E-2</v>
      </c>
      <c r="H904" s="42">
        <f>_xll.qlCalendarAdvance(Calendar,$H903,B904,"f",FALSE)</f>
        <v>45695</v>
      </c>
      <c r="I904" s="180">
        <f>_xll.qlInterestRateIndexValueDate(Index1M,$H904)</f>
        <v>45699</v>
      </c>
      <c r="J904" s="185">
        <f>IFERROR(_xll.qlIndexFixing(Index1M,$H904,TRUE,_xll.ohTrigger(RecalcTrigger,Trigger1M)),NA())</f>
        <v>1.8472252181090148E-2</v>
      </c>
      <c r="K904" s="44">
        <f>IFERROR(_xll.qlIndexFixing(Index3M,H904,TRUE,_xll.ohTrigger(RecalcTrigger,Trigger3M)),NA())</f>
        <v>1.9554665691074113E-2</v>
      </c>
      <c r="L904" s="44">
        <f>IFERROR(_xll.qlIndexFixing(Index6M,$H904,TRUE,_xll.ohTrigger(RecalcTrigger,Trigger6M)),NA())</f>
        <v>2.0187756625771141E-2</v>
      </c>
      <c r="M904" s="186">
        <f>IFERROR(_xll.qlIndexFixing(Index1Y,$H904,TRUE,_xll.ohTrigger(RecalcTrigger,Trigger1Y)),NA())</f>
        <v>2.1509539209769415E-2</v>
      </c>
      <c r="N904" s="185">
        <f>IFERROR(_xll.qlIndexFixing(ONIndex1M,I904,TRUE,_xll.ohTrigger(RecalcTrigger,Trigger1M)),NA())</f>
        <v>1.8420657844036015E-2</v>
      </c>
      <c r="O904" s="44">
        <f>IFERROR(_xll.qlIndexFixing(ONIndex3M,I904,TRUE,_xll.ohTrigger(RecalcTrigger,Trigger3M)),NA())</f>
        <v>1.936591746333427E-2</v>
      </c>
      <c r="P904" s="44">
        <f>IFERROR(_xll.qlIndexFixing(ONIndex6M,I904,TRUE,_xll.ohTrigger(RecalcTrigger,Trigger6M)),NA())</f>
        <v>1.9808863587194026E-2</v>
      </c>
      <c r="Q904" s="186">
        <f>IFERROR(_xll.qlIndexFixing(ONIndex1Y,I904,TRUE,_xll.ohTrigger(RecalcTrigger,Trigger1Y)),NA())</f>
        <v>2.0834323698100121E-2</v>
      </c>
    </row>
    <row r="905" spans="2:17" x14ac:dyDescent="0.2">
      <c r="B905" s="39" t="s">
        <v>42</v>
      </c>
      <c r="D905" s="42">
        <f>_xll.qlCalendarAdvance(Calendar,$D904,B905,"f",FALSE)</f>
        <v>45702</v>
      </c>
      <c r="E905" s="180">
        <f>_xll.qlInterestRateIndexValueDate(IndexON,D905)</f>
        <v>45702</v>
      </c>
      <c r="F905" s="196">
        <f>IFERROR(_xll.qlIndexFixing(IndexON,D905,TRUE,_xll.ohTrigger(RecalcTrigger,TriggerON)),NA())</f>
        <v>1.7930281765972111E-2</v>
      </c>
      <c r="H905" s="42">
        <f>_xll.qlCalendarAdvance(Calendar,$H904,B905,"f",FALSE)</f>
        <v>45702</v>
      </c>
      <c r="I905" s="180">
        <f>_xll.qlInterestRateIndexValueDate(Index1M,$H905)</f>
        <v>45706</v>
      </c>
      <c r="J905" s="185">
        <f>IFERROR(_xll.qlIndexFixing(Index1M,$H905,TRUE,_xll.ohTrigger(RecalcTrigger,Trigger1M)),NA())</f>
        <v>1.8495917349663493E-2</v>
      </c>
      <c r="K905" s="44">
        <f>IFERROR(_xll.qlIndexFixing(Index3M,H905,TRUE,_xll.ohTrigger(RecalcTrigger,Trigger3M)),NA())</f>
        <v>1.9578043543137191E-2</v>
      </c>
      <c r="L905" s="44">
        <f>IFERROR(_xll.qlIndexFixing(Index6M,$H905,TRUE,_xll.ohTrigger(RecalcTrigger,Trigger6M)),NA())</f>
        <v>2.021040870986248E-2</v>
      </c>
      <c r="M905" s="186">
        <f>IFERROR(_xll.qlIndexFixing(Index1Y,$H905,TRUE,_xll.ohTrigger(RecalcTrigger,Trigger1Y)),NA())</f>
        <v>2.1526183905564877E-2</v>
      </c>
      <c r="N905" s="185">
        <f>IFERROR(_xll.qlIndexFixing(ONIndex1M,I905,TRUE,_xll.ohTrigger(RecalcTrigger,Trigger1M)),NA())</f>
        <v>1.8444275359019713E-2</v>
      </c>
      <c r="O905" s="44">
        <f>IFERROR(_xll.qlIndexFixing(ONIndex3M,I905,TRUE,_xll.ohTrigger(RecalcTrigger,Trigger3M)),NA())</f>
        <v>1.938934976966955E-2</v>
      </c>
      <c r="P905" s="44">
        <f>IFERROR(_xll.qlIndexFixing(ONIndex6M,I905,TRUE,_xll.ohTrigger(RecalcTrigger,Trigger6M)),NA())</f>
        <v>1.9830362932218293E-2</v>
      </c>
      <c r="Q905" s="186">
        <f>IFERROR(_xll.qlIndexFixing(ONIndex1Y,I905,TRUE,_xll.ohTrigger(RecalcTrigger,Trigger1Y)),NA())</f>
        <v>2.0853452130058514E-2</v>
      </c>
    </row>
    <row r="906" spans="2:17" x14ac:dyDescent="0.2">
      <c r="B906" s="39" t="s">
        <v>42</v>
      </c>
      <c r="D906" s="42">
        <f>_xll.qlCalendarAdvance(Calendar,$D905,B906,"f",FALSE)</f>
        <v>45709</v>
      </c>
      <c r="E906" s="180">
        <f>_xll.qlInterestRateIndexValueDate(IndexON,D906)</f>
        <v>45709</v>
      </c>
      <c r="F906" s="196">
        <f>IFERROR(_xll.qlIndexFixing(IndexON,D906,TRUE,_xll.ohTrigger(RecalcTrigger,TriggerON)),NA())</f>
        <v>1.7954472827712564E-2</v>
      </c>
      <c r="H906" s="42">
        <f>_xll.qlCalendarAdvance(Calendar,$H905,B906,"f",FALSE)</f>
        <v>45709</v>
      </c>
      <c r="I906" s="180">
        <f>_xll.qlInterestRateIndexValueDate(Index1M,$H906)</f>
        <v>45713</v>
      </c>
      <c r="J906" s="185">
        <f>IFERROR(_xll.qlIndexFixing(Index1M,$H906,TRUE,_xll.ohTrigger(RecalcTrigger,Trigger1M)),NA())</f>
        <v>1.8519592673119485E-2</v>
      </c>
      <c r="K906" s="44">
        <f>IFERROR(_xll.qlIndexFixing(Index3M,H906,TRUE,_xll.ohTrigger(RecalcTrigger,Trigger3M)),NA())</f>
        <v>1.9601395831888802E-2</v>
      </c>
      <c r="L906" s="44">
        <f>IFERROR(_xll.qlIndexFixing(Index6M,$H906,TRUE,_xll.ohTrigger(RecalcTrigger,Trigger6M)),NA())</f>
        <v>2.0233135472927547E-2</v>
      </c>
      <c r="M906" s="186">
        <f>IFERROR(_xll.qlIndexFixing(Index1Y,$H906,TRUE,_xll.ohTrigger(RecalcTrigger,Trigger1Y)),NA())</f>
        <v>2.1542713325552371E-2</v>
      </c>
      <c r="N906" s="185">
        <f>IFERROR(_xll.qlIndexFixing(ONIndex1M,I906,TRUE,_xll.ohTrigger(RecalcTrigger,Trigger1M)),NA())</f>
        <v>1.8467901119088026E-2</v>
      </c>
      <c r="O906" s="44">
        <f>IFERROR(_xll.qlIndexFixing(ONIndex3M,I906,TRUE,_xll.ohTrigger(RecalcTrigger,Trigger3M)),NA())</f>
        <v>1.9412751621086244E-2</v>
      </c>
      <c r="P906" s="44">
        <f>IFERROR(_xll.qlIndexFixing(ONIndex6M,I906,TRUE,_xll.ohTrigger(RecalcTrigger,Trigger6M)),NA())</f>
        <v>1.9851935956625155E-2</v>
      </c>
      <c r="Q906" s="186">
        <f>IFERROR(_xll.qlIndexFixing(ONIndex1Y,I906,TRUE,_xll.ohTrigger(RecalcTrigger,Trigger1Y)),NA())</f>
        <v>2.0872469529074067E-2</v>
      </c>
    </row>
    <row r="907" spans="2:17" x14ac:dyDescent="0.2">
      <c r="B907" s="39" t="s">
        <v>42</v>
      </c>
      <c r="D907" s="42">
        <f>_xll.qlCalendarAdvance(Calendar,$D906,B907,"f",FALSE)</f>
        <v>45716</v>
      </c>
      <c r="E907" s="180">
        <f>_xll.qlInterestRateIndexValueDate(IndexON,D907)</f>
        <v>45716</v>
      </c>
      <c r="F907" s="196">
        <f>IFERROR(_xll.qlIndexFixing(IndexON,D907,TRUE,_xll.ohTrigger(RecalcTrigger,TriggerON)),NA())</f>
        <v>1.7978736014798713E-2</v>
      </c>
      <c r="H907" s="42">
        <f>_xll.qlCalendarAdvance(Calendar,$H906,B907,"f",FALSE)</f>
        <v>45716</v>
      </c>
      <c r="I907" s="180">
        <f>_xll.qlInterestRateIndexValueDate(Index1M,$H907)</f>
        <v>45720</v>
      </c>
      <c r="J907" s="185">
        <f>IFERROR(_xll.qlIndexFixing(Index1M,$H907,TRUE,_xll.ohTrigger(RecalcTrigger,Trigger1M)),NA())</f>
        <v>1.8549791350115221E-2</v>
      </c>
      <c r="K907" s="44">
        <f>IFERROR(_xll.qlIndexFixing(Index3M,H907,TRUE,_xll.ohTrigger(RecalcTrigger,Trigger3M)),NA())</f>
        <v>1.9629114936671816E-2</v>
      </c>
      <c r="L907" s="44">
        <f>IFERROR(_xll.qlIndexFixing(Index6M,$H907,TRUE,_xll.ohTrigger(RecalcTrigger,Trigger6M)),NA())</f>
        <v>2.026260670719441E-2</v>
      </c>
      <c r="M907" s="186">
        <f>IFERROR(_xll.qlIndexFixing(Index1Y,$H907,TRUE,_xll.ohTrigger(RecalcTrigger,Trigger1Y)),NA())</f>
        <v>2.1559127289270879E-2</v>
      </c>
      <c r="N907" s="185">
        <f>IFERROR(_xll.qlIndexFixing(ONIndex1M,I907,TRUE,_xll.ohTrigger(RecalcTrigger,Trigger1M)),NA())</f>
        <v>1.849153625253841E-2</v>
      </c>
      <c r="O907" s="44">
        <f>IFERROR(_xll.qlIndexFixing(ONIndex3M,I907,TRUE,_xll.ohTrigger(RecalcTrigger,Trigger3M)),NA())</f>
        <v>1.9436123821661155E-2</v>
      </c>
      <c r="P907" s="44">
        <f>IFERROR(_xll.qlIndexFixing(ONIndex6M,I907,TRUE,_xll.ohTrigger(RecalcTrigger,Trigger6M)),NA())</f>
        <v>1.9873582660494549E-2</v>
      </c>
      <c r="Q907" s="186">
        <f>IFERROR(_xll.qlIndexFixing(ONIndex1Y,I907,TRUE,_xll.ohTrigger(RecalcTrigger,Trigger1Y)),NA())</f>
        <v>2.0891376100502512E-2</v>
      </c>
    </row>
    <row r="908" spans="2:17" x14ac:dyDescent="0.2">
      <c r="B908" s="39" t="s">
        <v>42</v>
      </c>
      <c r="D908" s="42">
        <f>_xll.qlCalendarAdvance(Calendar,$D907,B908,"f",FALSE)</f>
        <v>45723</v>
      </c>
      <c r="E908" s="180">
        <f>_xll.qlInterestRateIndexValueDate(IndexON,D908)</f>
        <v>45723</v>
      </c>
      <c r="F908" s="196">
        <f>IFERROR(_xll.qlIndexFixing(IndexON,D908,TRUE,_xll.ohTrigger(RecalcTrigger,TriggerON)),NA())</f>
        <v>1.8003072931946917E-2</v>
      </c>
      <c r="H908" s="42">
        <f>_xll.qlCalendarAdvance(Calendar,$H907,B908,"f",FALSE)</f>
        <v>45723</v>
      </c>
      <c r="I908" s="180">
        <f>_xll.qlInterestRateIndexValueDate(Index1M,$H908)</f>
        <v>45727</v>
      </c>
      <c r="J908" s="185">
        <f>IFERROR(_xll.qlIndexFixing(Index1M,$H908,TRUE,_xll.ohTrigger(RecalcTrigger,Trigger1M)),NA())</f>
        <v>1.8573497014614991E-2</v>
      </c>
      <c r="K908" s="44">
        <f>IFERROR(_xll.qlIndexFixing(Index3M,H908,TRUE,_xll.ohTrigger(RecalcTrigger,Trigger3M)),NA())</f>
        <v>1.9652417951932729E-2</v>
      </c>
      <c r="L908" s="44">
        <f>IFERROR(_xll.qlIndexFixing(Index6M,$H908,TRUE,_xll.ohTrigger(RecalcTrigger,Trigger6M)),NA())</f>
        <v>2.0285502688700795E-2</v>
      </c>
      <c r="M908" s="186">
        <f>IFERROR(_xll.qlIndexFixing(Index1Y,$H908,TRUE,_xll.ohTrigger(RecalcTrigger,Trigger1Y)),NA())</f>
        <v>2.1575425613757939E-2</v>
      </c>
      <c r="N908" s="185">
        <f>IFERROR(_xll.qlIndexFixing(ONIndex1M,I908,TRUE,_xll.ohTrigger(RecalcTrigger,Trigger1M)),NA())</f>
        <v>1.8515181888068E-2</v>
      </c>
      <c r="O908" s="44">
        <f>IFERROR(_xll.qlIndexFixing(ONIndex3M,I908,TRUE,_xll.ohTrigger(RecalcTrigger,Trigger3M)),NA())</f>
        <v>1.945946717507141E-2</v>
      </c>
      <c r="P908" s="44">
        <f>IFERROR(_xll.qlIndexFixing(ONIndex6M,I908,TRUE,_xll.ohTrigger(RecalcTrigger,Trigger6M)),NA())</f>
        <v>1.9895303043826473E-2</v>
      </c>
      <c r="Q908" s="186">
        <f>IFERROR(_xll.qlIndexFixing(ONIndex1Y,I908,TRUE,_xll.ohTrigger(RecalcTrigger,Trigger1Y)),NA())</f>
        <v>2.0910172049379838E-2</v>
      </c>
    </row>
    <row r="909" spans="2:17" x14ac:dyDescent="0.2">
      <c r="B909" s="39" t="s">
        <v>42</v>
      </c>
      <c r="D909" s="42">
        <f>_xll.qlCalendarAdvance(Calendar,$D908,B909,"f",FALSE)</f>
        <v>45730</v>
      </c>
      <c r="E909" s="180">
        <f>_xll.qlInterestRateIndexValueDate(IndexON,D909)</f>
        <v>45730</v>
      </c>
      <c r="F909" s="196">
        <f>IFERROR(_xll.qlIndexFixing(IndexON,D909,TRUE,_xll.ohTrigger(RecalcTrigger,TriggerON)),NA())</f>
        <v>1.8027485183873537E-2</v>
      </c>
      <c r="H909" s="42">
        <f>_xll.qlCalendarAdvance(Calendar,$H908,B909,"f",FALSE)</f>
        <v>45730</v>
      </c>
      <c r="I909" s="180">
        <f>_xll.qlInterestRateIndexValueDate(Index1M,$H909)</f>
        <v>45734</v>
      </c>
      <c r="J909" s="185">
        <f>IFERROR(_xll.qlIndexFixing(Index1M,$H909,TRUE,_xll.ohTrigger(RecalcTrigger,Trigger1M)),NA())</f>
        <v>1.8605921498186309E-2</v>
      </c>
      <c r="K909" s="44">
        <f>IFERROR(_xll.qlIndexFixing(Index3M,H909,TRUE,_xll.ohTrigger(RecalcTrigger,Trigger3M)),NA())</f>
        <v>1.9675697941971913E-2</v>
      </c>
      <c r="L909" s="44">
        <f>IFERROR(_xll.qlIndexFixing(Index6M,$H909,TRUE,_xll.ohTrigger(RecalcTrigger,Trigger6M)),NA())</f>
        <v>2.0308473374238401E-2</v>
      </c>
      <c r="M909" s="186">
        <f>IFERROR(_xll.qlIndexFixing(Index1Y,$H909,TRUE,_xll.ohTrigger(RecalcTrigger,Trigger1Y)),NA())</f>
        <v>2.1591608113550726E-2</v>
      </c>
      <c r="N909" s="185">
        <f>IFERROR(_xll.qlIndexFixing(ONIndex1M,I909,TRUE,_xll.ohTrigger(RecalcTrigger,Trigger1M)),NA())</f>
        <v>1.8538839153814379E-2</v>
      </c>
      <c r="O909" s="44">
        <f>IFERROR(_xll.qlIndexFixing(ONIndex3M,I909,TRUE,_xll.ohTrigger(RecalcTrigger,Trigger3M)),NA())</f>
        <v>1.9482782485553685E-2</v>
      </c>
      <c r="P909" s="44">
        <f>IFERROR(_xll.qlIndexFixing(ONIndex6M,I909,TRUE,_xll.ohTrigger(RecalcTrigger,Trigger6M)),NA())</f>
        <v>1.9917097106780801E-2</v>
      </c>
      <c r="Q909" s="186">
        <f>IFERROR(_xll.qlIndexFixing(ONIndex1Y,I909,TRUE,_xll.ohTrigger(RecalcTrigger,Trigger1Y)),NA())</f>
        <v>2.0928857580582161E-2</v>
      </c>
    </row>
    <row r="910" spans="2:17" x14ac:dyDescent="0.2">
      <c r="B910" s="39" t="s">
        <v>42</v>
      </c>
      <c r="D910" s="42">
        <f>_xll.qlCalendarAdvance(Calendar,$D909,B910,"f",FALSE)</f>
        <v>45737</v>
      </c>
      <c r="E910" s="180">
        <f>_xll.qlInterestRateIndexValueDate(IndexON,D910)</f>
        <v>45737</v>
      </c>
      <c r="F910" s="196">
        <f>IFERROR(_xll.qlIndexFixing(IndexON,D910,TRUE,_xll.ohTrigger(RecalcTrigger,TriggerON)),NA())</f>
        <v>1.8051974375374868E-2</v>
      </c>
      <c r="H910" s="42">
        <f>_xll.qlCalendarAdvance(Calendar,$H909,B910,"f",FALSE)</f>
        <v>45737</v>
      </c>
      <c r="I910" s="180">
        <f>_xll.qlInterestRateIndexValueDate(Index1M,$H910)</f>
        <v>45741</v>
      </c>
      <c r="J910" s="185">
        <f>IFERROR(_xll.qlIndexFixing(Index1M,$H910,TRUE,_xll.ohTrigger(RecalcTrigger,Trigger1M)),NA())</f>
        <v>1.8620950856178327E-2</v>
      </c>
      <c r="K910" s="44">
        <f>IFERROR(_xll.qlIndexFixing(Index3M,H910,TRUE,_xll.ohTrigger(RecalcTrigger,Trigger3M)),NA())</f>
        <v>1.969895571432688E-2</v>
      </c>
      <c r="L910" s="44">
        <f>IFERROR(_xll.qlIndexFixing(Index6M,$H910,TRUE,_xll.ohTrigger(RecalcTrigger,Trigger6M)),NA())</f>
        <v>2.0331518761368312E-2</v>
      </c>
      <c r="M910" s="186">
        <f>IFERROR(_xll.qlIndexFixing(Index1Y,$H910,TRUE,_xll.ohTrigger(RecalcTrigger,Trigger1Y)),NA())</f>
        <v>2.1607674600684527E-2</v>
      </c>
      <c r="N910" s="185">
        <f>IFERROR(_xll.qlIndexFixing(ONIndex1M,I910,TRUE,_xll.ohTrigger(RecalcTrigger,Trigger1M)),NA())</f>
        <v>1.856250917855462E-2</v>
      </c>
      <c r="O910" s="44">
        <f>IFERROR(_xll.qlIndexFixing(ONIndex3M,I910,TRUE,_xll.ohTrigger(RecalcTrigger,Trigger3M)),NA())</f>
        <v>1.9506070556785104E-2</v>
      </c>
      <c r="P910" s="44">
        <f>IFERROR(_xll.qlIndexFixing(ONIndex6M,I910,TRUE,_xll.ohTrigger(RecalcTrigger,Trigger6M)),NA())</f>
        <v>1.9938964849117724E-2</v>
      </c>
      <c r="Q910" s="186">
        <f>IFERROR(_xll.qlIndexFixing(ONIndex1Y,I910,TRUE,_xll.ohTrigger(RecalcTrigger,Trigger1Y)),NA())</f>
        <v>2.0947432899465213E-2</v>
      </c>
    </row>
    <row r="911" spans="2:17" x14ac:dyDescent="0.2">
      <c r="B911" s="39" t="s">
        <v>42</v>
      </c>
      <c r="D911" s="42">
        <f>_xll.qlCalendarAdvance(Calendar,$D910,B911,"f",FALSE)</f>
        <v>45744</v>
      </c>
      <c r="E911" s="180">
        <f>_xll.qlInterestRateIndexValueDate(IndexON,D911)</f>
        <v>45744</v>
      </c>
      <c r="F911" s="196">
        <f>IFERROR(_xll.qlIndexFixing(IndexON,D911,TRUE,_xll.ohTrigger(RecalcTrigger,TriggerON)),NA())</f>
        <v>1.8076542111193916E-2</v>
      </c>
      <c r="H911" s="42">
        <f>_xll.qlCalendarAdvance(Calendar,$H910,B911,"f",FALSE)</f>
        <v>45744</v>
      </c>
      <c r="I911" s="180">
        <f>_xll.qlInterestRateIndexValueDate(Index1M,$H911)</f>
        <v>45748</v>
      </c>
      <c r="J911" s="185">
        <f>IFERROR(_xll.qlIndexFixing(Index1M,$H911,TRUE,_xll.ohTrigger(RecalcTrigger,Trigger1M)),NA())</f>
        <v>1.8644701293812977E-2</v>
      </c>
      <c r="K911" s="44">
        <f>IFERROR(_xll.qlIndexFixing(Index3M,H911,TRUE,_xll.ohTrigger(RecalcTrigger,Trigger3M)),NA())</f>
        <v>1.9719997042198324E-2</v>
      </c>
      <c r="L911" s="44">
        <f>IFERROR(_xll.qlIndexFixing(Index6M,$H911,TRUE,_xll.ohTrigger(RecalcTrigger,Trigger6M)),NA())</f>
        <v>2.0352386643669125E-2</v>
      </c>
      <c r="M911" s="186">
        <f>IFERROR(_xll.qlIndexFixing(Index1Y,$H911,TRUE,_xll.ohTrigger(RecalcTrigger,Trigger1Y)),NA())</f>
        <v>2.1623624884694052E-2</v>
      </c>
      <c r="N911" s="185">
        <f>IFERROR(_xll.qlIndexFixing(ONIndex1M,I911,TRUE,_xll.ohTrigger(RecalcTrigger,Trigger1M)),NA())</f>
        <v>1.8586193090426306E-2</v>
      </c>
      <c r="O911" s="44">
        <f>IFERROR(_xll.qlIndexFixing(ONIndex3M,I911,TRUE,_xll.ohTrigger(RecalcTrigger,Trigger3M)),NA())</f>
        <v>1.9529332192842475E-2</v>
      </c>
      <c r="P911" s="44">
        <f>IFERROR(_xll.qlIndexFixing(ONIndex6M,I911,TRUE,_xll.ohTrigger(RecalcTrigger,Trigger6M)),NA())</f>
        <v>1.996090627107705E-2</v>
      </c>
      <c r="Q911" s="186">
        <f>IFERROR(_xll.qlIndexFixing(ONIndex1Y,I911,TRUE,_xll.ohTrigger(RecalcTrigger,Trigger1Y)),NA())</f>
        <v>2.0965898211064982E-2</v>
      </c>
    </row>
    <row r="912" spans="2:17" x14ac:dyDescent="0.2">
      <c r="B912" s="39" t="s">
        <v>42</v>
      </c>
      <c r="D912" s="42">
        <f>_xll.qlCalendarAdvance(Calendar,$D911,B912,"f",FALSE)</f>
        <v>45751</v>
      </c>
      <c r="E912" s="180">
        <f>_xll.qlInterestRateIndexValueDate(IndexON,D912)</f>
        <v>45751</v>
      </c>
      <c r="F912" s="196">
        <f>IFERROR(_xll.qlIndexFixing(IndexON,D912,TRUE,_xll.ohTrigger(RecalcTrigger,TriggerON)),NA())</f>
        <v>1.8101189996100331E-2</v>
      </c>
      <c r="H912" s="42">
        <f>_xll.qlCalendarAdvance(Calendar,$H911,B912,"f",FALSE)</f>
        <v>45751</v>
      </c>
      <c r="I912" s="180">
        <f>_xll.qlInterestRateIndexValueDate(Index1M,$H912)</f>
        <v>45755</v>
      </c>
      <c r="J912" s="185">
        <f>IFERROR(_xll.qlIndexFixing(Index1M,$H912,TRUE,_xll.ohTrigger(RecalcTrigger,Trigger1M)),NA())</f>
        <v>1.8666286003256261E-2</v>
      </c>
      <c r="K912" s="44">
        <f>IFERROR(_xll.qlIndexFixing(Index3M,H912,TRUE,_xll.ohTrigger(RecalcTrigger,Trigger3M)),NA())</f>
        <v>1.974321285165867E-2</v>
      </c>
      <c r="L912" s="44">
        <f>IFERROR(_xll.qlIndexFixing(Index6M,$H912,TRUE,_xll.ohTrigger(RecalcTrigger,Trigger6M)),NA())</f>
        <v>2.037556265209255E-2</v>
      </c>
      <c r="M912" s="186">
        <f>IFERROR(_xll.qlIndexFixing(Index1Y,$H912,TRUE,_xll.ohTrigger(RecalcTrigger,Trigger1Y)),NA())</f>
        <v>2.1639458772613002E-2</v>
      </c>
      <c r="N912" s="185">
        <f>IFERROR(_xll.qlIndexFixing(ONIndex1M,I912,TRUE,_xll.ohTrigger(RecalcTrigger,Trigger1M)),NA())</f>
        <v>1.8609892018126573E-2</v>
      </c>
      <c r="O912" s="44">
        <f>IFERROR(_xll.qlIndexFixing(ONIndex3M,I912,TRUE,_xll.ohTrigger(RecalcTrigger,Trigger3M)),NA())</f>
        <v>1.9552568197642728E-2</v>
      </c>
      <c r="P912" s="44">
        <f>IFERROR(_xll.qlIndexFixing(ONIndex6M,I912,TRUE,_xll.ohTrigger(RecalcTrigger,Trigger6M)),NA())</f>
        <v>1.9982921372578843E-2</v>
      </c>
      <c r="Q912" s="186">
        <f>IFERROR(_xll.qlIndexFixing(ONIndex1Y,I912,TRUE,_xll.ohTrigger(RecalcTrigger,Trigger1Y)),NA())</f>
        <v>2.098425372033752E-2</v>
      </c>
    </row>
    <row r="913" spans="2:17" x14ac:dyDescent="0.2">
      <c r="B913" s="39" t="s">
        <v>42</v>
      </c>
      <c r="D913" s="42">
        <f>_xll.qlCalendarAdvance(Calendar,$D912,B913,"f",FALSE)</f>
        <v>45758</v>
      </c>
      <c r="E913" s="180">
        <f>_xll.qlInterestRateIndexValueDate(IndexON,D913)</f>
        <v>45758</v>
      </c>
      <c r="F913" s="196">
        <f>IFERROR(_xll.qlIndexFixing(IndexON,D913,TRUE,_xll.ohTrigger(RecalcTrigger,TriggerON)),NA())</f>
        <v>1.8125919634837118E-2</v>
      </c>
      <c r="H913" s="42">
        <f>_xll.qlCalendarAdvance(Calendar,$H912,B913,"f",FALSE)</f>
        <v>45758</v>
      </c>
      <c r="I913" s="180">
        <f>_xll.qlInterestRateIndexValueDate(Index1M,$H913)</f>
        <v>45762</v>
      </c>
      <c r="J913" s="185">
        <f>IFERROR(_xll.qlIndexFixing(Index1M,$H913,TRUE,_xll.ohTrigger(RecalcTrigger,Trigger1M)),NA())</f>
        <v>1.8690069303745283E-2</v>
      </c>
      <c r="K913" s="44">
        <f>IFERROR(_xll.qlIndexFixing(Index3M,H913,TRUE,_xll.ohTrigger(RecalcTrigger,Trigger3M)),NA())</f>
        <v>1.9766408808070582E-2</v>
      </c>
      <c r="L913" s="44">
        <f>IFERROR(_xll.qlIndexFixing(Index6M,$H913,TRUE,_xll.ohTrigger(RecalcTrigger,Trigger6M)),NA())</f>
        <v>2.0398792517862536E-2</v>
      </c>
      <c r="M913" s="186">
        <f>IFERROR(_xll.qlIndexFixing(Index1Y,$H913,TRUE,_xll.ohTrigger(RecalcTrigger,Trigger1Y)),NA())</f>
        <v>2.1655176068973846E-2</v>
      </c>
      <c r="N913" s="185">
        <f>IFERROR(_xll.qlIndexFixing(ONIndex1M,I913,TRUE,_xll.ohTrigger(RecalcTrigger,Trigger1M)),NA())</f>
        <v>1.8642316762520039E-2</v>
      </c>
      <c r="O913" s="44">
        <f>IFERROR(_xll.qlIndexFixing(ONIndex3M,I913,TRUE,_xll.ohTrigger(RecalcTrigger,Trigger3M)),NA())</f>
        <v>1.9584536715123946E-2</v>
      </c>
      <c r="P913" s="44">
        <f>IFERROR(_xll.qlIndexFixing(ONIndex6M,I913,TRUE,_xll.ohTrigger(RecalcTrigger,Trigger6M)),NA())</f>
        <v>2.0013561136233093E-2</v>
      </c>
      <c r="Q913" s="186">
        <f>IFERROR(_xll.qlIndexFixing(ONIndex1Y,I913,TRUE,_xll.ohTrigger(RecalcTrigger,Trigger1Y)),NA())</f>
        <v>2.1010142355349259E-2</v>
      </c>
    </row>
    <row r="914" spans="2:17" x14ac:dyDescent="0.2">
      <c r="B914" s="39" t="s">
        <v>42</v>
      </c>
      <c r="D914" s="42">
        <f>_xll.qlCalendarAdvance(Calendar,$D913,B914,"f",FALSE)</f>
        <v>45769</v>
      </c>
      <c r="E914" s="180">
        <f>_xll.qlInterestRateIndexValueDate(IndexON,D914)</f>
        <v>45769</v>
      </c>
      <c r="F914" s="196">
        <f>IFERROR(_xll.qlIndexFixing(IndexON,D914,TRUE,_xll.ohTrigger(RecalcTrigger,TriggerON)),NA())</f>
        <v>1.8160475972308632E-2</v>
      </c>
      <c r="H914" s="42">
        <f>_xll.qlCalendarAdvance(Calendar,$H913,B914,"f",FALSE)</f>
        <v>45769</v>
      </c>
      <c r="I914" s="180">
        <f>_xll.qlInterestRateIndexValueDate(Index1M,$H914)</f>
        <v>45771</v>
      </c>
      <c r="J914" s="185">
        <f>IFERROR(_xll.qlIndexFixing(Index1M,$H914,TRUE,_xll.ohTrigger(RecalcTrigger,Trigger1M)),NA())</f>
        <v>1.8725054914041084E-2</v>
      </c>
      <c r="K914" s="44">
        <f>IFERROR(_xll.qlIndexFixing(Index3M,H914,TRUE,_xll.ohTrigger(RecalcTrigger,Trigger3M)),NA())</f>
        <v>1.9796204308423278E-2</v>
      </c>
      <c r="L914" s="44">
        <f>IFERROR(_xll.qlIndexFixing(Index6M,$H914,TRUE,_xll.ohTrigger(RecalcTrigger,Trigger6M)),NA())</f>
        <v>2.0428721850203096E-2</v>
      </c>
      <c r="M914" s="186">
        <f>IFERROR(_xll.qlIndexFixing(Index1Y,$H914,TRUE,_xll.ohTrigger(RecalcTrigger,Trigger1Y)),NA())</f>
        <v>2.1675212384346058E-2</v>
      </c>
      <c r="N914" s="185">
        <f>IFERROR(_xll.qlIndexFixing(ONIndex1M,I914,TRUE,_xll.ohTrigger(RecalcTrigger,Trigger1M)),NA())</f>
        <v>1.8670908963462907E-2</v>
      </c>
      <c r="O914" s="44">
        <f>IFERROR(_xll.qlIndexFixing(ONIndex3M,I914,TRUE,_xll.ohTrigger(RecalcTrigger,Trigger3M)),NA())</f>
        <v>1.9612205854855347E-2</v>
      </c>
      <c r="P914" s="44">
        <f>IFERROR(_xll.qlIndexFixing(ONIndex6M,I914,TRUE,_xll.ohTrigger(RecalcTrigger,Trigger6M)),NA())</f>
        <v>2.0039869957946266E-2</v>
      </c>
      <c r="Q914" s="186">
        <f>IFERROR(_xll.qlIndexFixing(ONIndex1Y,I914,TRUE,_xll.ohTrigger(RecalcTrigger,Trigger1Y)),NA())</f>
        <v>2.1030950842426677E-2</v>
      </c>
    </row>
    <row r="915" spans="2:17" x14ac:dyDescent="0.2">
      <c r="B915" s="39" t="s">
        <v>42</v>
      </c>
      <c r="D915" s="42">
        <f>_xll.qlCalendarAdvance(Calendar,$D914,B915,"f",FALSE)</f>
        <v>45776</v>
      </c>
      <c r="E915" s="180">
        <f>_xll.qlInterestRateIndexValueDate(IndexON,D915)</f>
        <v>45776</v>
      </c>
      <c r="F915" s="196">
        <f>IFERROR(_xll.qlIndexFixing(IndexON,D915,TRUE,_xll.ohTrigger(RecalcTrigger,TriggerON)),NA())</f>
        <v>1.8185408308983853E-2</v>
      </c>
      <c r="H915" s="42">
        <f>_xll.qlCalendarAdvance(Calendar,$H914,B915,"f",FALSE)</f>
        <v>45776</v>
      </c>
      <c r="I915" s="180">
        <f>_xll.qlInterestRateIndexValueDate(Index1M,$H915)</f>
        <v>45779</v>
      </c>
      <c r="J915" s="185">
        <f>IFERROR(_xll.qlIndexFixing(Index1M,$H915,TRUE,_xll.ohTrigger(RecalcTrigger,Trigger1M)),NA())</f>
        <v>1.8750103901489699E-2</v>
      </c>
      <c r="K915" s="44">
        <f>IFERROR(_xll.qlIndexFixing(Index3M,H915,TRUE,_xll.ohTrigger(RecalcTrigger,Trigger3M)),NA())</f>
        <v>1.9829250230566624E-2</v>
      </c>
      <c r="L915" s="44">
        <f>IFERROR(_xll.qlIndexFixing(Index6M,$H915,TRUE,_xll.ohTrigger(RecalcTrigger,Trigger6M)),NA())</f>
        <v>2.0459885904637098E-2</v>
      </c>
      <c r="M915" s="186">
        <f>IFERROR(_xll.qlIndexFixing(Index1Y,$H915,TRUE,_xll.ohTrigger(RecalcTrigger,Trigger1Y)),NA())</f>
        <v>2.1696206037560568E-2</v>
      </c>
      <c r="N915" s="185">
        <f>IFERROR(_xll.qlIndexFixing(ONIndex1M,I915,TRUE,_xll.ohTrigger(RecalcTrigger,Trigger1M)),NA())</f>
        <v>1.8698066889211162E-2</v>
      </c>
      <c r="O915" s="44">
        <f>IFERROR(_xll.qlIndexFixing(ONIndex3M,I915,TRUE,_xll.ohTrigger(RecalcTrigger,Trigger3M)),NA())</f>
        <v>1.9638662360721426E-2</v>
      </c>
      <c r="P915" s="44">
        <f>IFERROR(_xll.qlIndexFixing(ONIndex6M,I915,TRUE,_xll.ohTrigger(RecalcTrigger,Trigger6M)),NA())</f>
        <v>2.0065336821524227E-2</v>
      </c>
      <c r="Q915" s="186">
        <f>IFERROR(_xll.qlIndexFixing(ONIndex1Y,I915,TRUE,_xll.ohTrigger(RecalcTrigger,Trigger1Y)),NA())</f>
        <v>2.105147341662672E-2</v>
      </c>
    </row>
    <row r="916" spans="2:17" x14ac:dyDescent="0.2">
      <c r="B916" s="39" t="s">
        <v>42</v>
      </c>
      <c r="D916" s="42">
        <f>_xll.qlCalendarAdvance(Calendar,$D915,B916,"f",FALSE)</f>
        <v>45783</v>
      </c>
      <c r="E916" s="180">
        <f>_xll.qlInterestRateIndexValueDate(IndexON,D916)</f>
        <v>45783</v>
      </c>
      <c r="F916" s="196">
        <f>IFERROR(_xll.qlIndexFixing(IndexON,D916,TRUE,_xll.ohTrigger(RecalcTrigger,TriggerON)),NA())</f>
        <v>1.821042788923144E-2</v>
      </c>
      <c r="H916" s="42">
        <f>_xll.qlCalendarAdvance(Calendar,$H915,B916,"f",FALSE)</f>
        <v>45783</v>
      </c>
      <c r="I916" s="180">
        <f>_xll.qlInterestRateIndexValueDate(Index1M,$H916)</f>
        <v>45785</v>
      </c>
      <c r="J916" s="185">
        <f>IFERROR(_xll.qlIndexFixing(Index1M,$H916,TRUE,_xll.ohTrigger(RecalcTrigger,Trigger1M)),NA())</f>
        <v>1.8772746790524097E-2</v>
      </c>
      <c r="K916" s="44">
        <f>IFERROR(_xll.qlIndexFixing(Index3M,H916,TRUE,_xll.ohTrigger(RecalcTrigger,Trigger3M)),NA())</f>
        <v>1.9844689759672251E-2</v>
      </c>
      <c r="L916" s="44">
        <f>IFERROR(_xll.qlIndexFixing(Index6M,$H916,TRUE,_xll.ohTrigger(RecalcTrigger,Trigger6M)),NA())</f>
        <v>2.0482142225767525E-2</v>
      </c>
      <c r="M916" s="186">
        <f>IFERROR(_xll.qlIndexFixing(Index1Y,$H916,TRUE,_xll.ohTrigger(RecalcTrigger,Trigger1Y)),NA())</f>
        <v>2.170599524083805E-2</v>
      </c>
      <c r="N916" s="185">
        <f>IFERROR(_xll.qlIndexFixing(ONIndex1M,I916,TRUE,_xll.ohTrigger(RecalcTrigger,Trigger1M)),NA())</f>
        <v>1.8718452671953045E-2</v>
      </c>
      <c r="O916" s="44">
        <f>IFERROR(_xll.qlIndexFixing(ONIndex3M,I916,TRUE,_xll.ohTrigger(RecalcTrigger,Trigger3M)),NA())</f>
        <v>1.9658485953328864E-2</v>
      </c>
      <c r="P916" s="44">
        <f>IFERROR(_xll.qlIndexFixing(ONIndex6M,I916,TRUE,_xll.ohTrigger(RecalcTrigger,Trigger6M)),NA())</f>
        <v>2.0084500123109805E-2</v>
      </c>
      <c r="Q916" s="186">
        <f>IFERROR(_xll.qlIndexFixing(ONIndex1Y,I916,TRUE,_xll.ohTrigger(RecalcTrigger,Trigger1Y)),NA())</f>
        <v>2.106677204307239E-2</v>
      </c>
    </row>
    <row r="917" spans="2:17" x14ac:dyDescent="0.2">
      <c r="B917" s="39" t="s">
        <v>42</v>
      </c>
      <c r="D917" s="42">
        <f>_xll.qlCalendarAdvance(Calendar,$D916,B917,"f",FALSE)</f>
        <v>45790</v>
      </c>
      <c r="E917" s="180">
        <f>_xll.qlInterestRateIndexValueDate(IndexON,D917)</f>
        <v>45790</v>
      </c>
      <c r="F917" s="196">
        <f>IFERROR(_xll.qlIndexFixing(IndexON,D917,TRUE,_xll.ohTrigger(RecalcTrigger,TriggerON)),NA())</f>
        <v>1.8235536317607881E-2</v>
      </c>
      <c r="H917" s="42">
        <f>_xll.qlCalendarAdvance(Calendar,$H916,B917,"f",FALSE)</f>
        <v>45790</v>
      </c>
      <c r="I917" s="180">
        <f>_xll.qlInterestRateIndexValueDate(Index1M,$H917)</f>
        <v>45792</v>
      </c>
      <c r="J917" s="185">
        <f>IFERROR(_xll.qlIndexFixing(Index1M,$H917,TRUE,_xll.ohTrigger(RecalcTrigger,Trigger1M)),NA())</f>
        <v>1.8796627028206392E-2</v>
      </c>
      <c r="K917" s="44">
        <f>IFERROR(_xll.qlIndexFixing(Index3M,H917,TRUE,_xll.ohTrigger(RecalcTrigger,Trigger3M)),NA())</f>
        <v>1.9867810036546134E-2</v>
      </c>
      <c r="L917" s="44">
        <f>IFERROR(_xll.qlIndexFixing(Index6M,$H917,TRUE,_xll.ohTrigger(RecalcTrigger,Trigger6M)),NA())</f>
        <v>2.0505477918033369E-2</v>
      </c>
      <c r="M917" s="186">
        <f>IFERROR(_xll.qlIndexFixing(Index1Y,$H917,TRUE,_xll.ohTrigger(RecalcTrigger,Trigger1Y)),NA())</f>
        <v>2.172121058577272E-2</v>
      </c>
      <c r="N917" s="185">
        <f>IFERROR(_xll.qlIndexFixing(ONIndex1M,I917,TRUE,_xll.ohTrigger(RecalcTrigger,Trigger1M)),NA())</f>
        <v>1.8742255916128769E-2</v>
      </c>
      <c r="O917" s="44">
        <f>IFERROR(_xll.qlIndexFixing(ONIndex3M,I917,TRUE,_xll.ohTrigger(RecalcTrigger,Trigger3M)),NA())</f>
        <v>1.9681593872347136E-2</v>
      </c>
      <c r="P917" s="44">
        <f>IFERROR(_xll.qlIndexFixing(ONIndex6M,I917,TRUE,_xll.ohTrigger(RecalcTrigger,Trigger6M)),NA())</f>
        <v>2.010692572512518E-2</v>
      </c>
      <c r="Q917" s="186">
        <f>IFERROR(_xll.qlIndexFixing(ONIndex1Y,I917,TRUE,_xll.ohTrigger(RecalcTrigger,Trigger1Y)),NA())</f>
        <v>2.1084519551415326E-2</v>
      </c>
    </row>
    <row r="918" spans="2:17" x14ac:dyDescent="0.2">
      <c r="B918" s="39" t="s">
        <v>42</v>
      </c>
      <c r="D918" s="42">
        <f>_xll.qlCalendarAdvance(Calendar,$D917,B918,"f",FALSE)</f>
        <v>45797</v>
      </c>
      <c r="E918" s="180">
        <f>_xll.qlInterestRateIndexValueDate(IndexON,D918)</f>
        <v>45797</v>
      </c>
      <c r="F918" s="196">
        <f>IFERROR(_xll.qlIndexFixing(IndexON,D918,TRUE,_xll.ohTrigger(RecalcTrigger,TriggerON)),NA())</f>
        <v>1.82607351987496E-2</v>
      </c>
      <c r="H918" s="42">
        <f>_xll.qlCalendarAdvance(Calendar,$H917,B918,"f",FALSE)</f>
        <v>45797</v>
      </c>
      <c r="I918" s="180">
        <f>_xll.qlInterestRateIndexValueDate(Index1M,$H918)</f>
        <v>45799</v>
      </c>
      <c r="J918" s="185">
        <f>IFERROR(_xll.qlIndexFixing(Index1M,$H918,TRUE,_xll.ohTrigger(RecalcTrigger,Trigger1M)),NA())</f>
        <v>1.8820531639409388E-2</v>
      </c>
      <c r="K918" s="44">
        <f>IFERROR(_xll.qlIndexFixing(Index3M,H918,TRUE,_xll.ohTrigger(RecalcTrigger,Trigger3M)),NA())</f>
        <v>1.989091478749512E-2</v>
      </c>
      <c r="L918" s="44">
        <f>IFERROR(_xll.qlIndexFixing(Index6M,$H918,TRUE,_xll.ohTrigger(RecalcTrigger,Trigger6M)),NA())</f>
        <v>2.0528809197700761E-2</v>
      </c>
      <c r="M918" s="186">
        <f>IFERROR(_xll.qlIndexFixing(Index1Y,$H918,TRUE,_xll.ohTrigger(RecalcTrigger,Trigger1Y)),NA())</f>
        <v>2.17363082644184E-2</v>
      </c>
      <c r="N918" s="185">
        <f>IFERROR(_xll.qlIndexFixing(ONIndex1M,I918,TRUE,_xll.ohTrigger(RecalcTrigger,Trigger1M)),NA())</f>
        <v>1.8766081591641282E-2</v>
      </c>
      <c r="O918" s="44">
        <f>IFERROR(_xll.qlIndexFixing(ONIndex3M,I918,TRUE,_xll.ohTrigger(RecalcTrigger,Trigger3M)),NA())</f>
        <v>1.9704681443162286E-2</v>
      </c>
      <c r="P918" s="44">
        <f>IFERROR(_xll.qlIndexFixing(ONIndex6M,I918,TRUE,_xll.ohTrigger(RecalcTrigger,Trigger6M)),NA())</f>
        <v>2.0129425006762958E-2</v>
      </c>
      <c r="Q918" s="186">
        <f>IFERROR(_xll.qlIndexFixing(ONIndex1Y,I918,TRUE,_xll.ohTrigger(RecalcTrigger,Trigger1Y)),NA())</f>
        <v>2.1102158605312837E-2</v>
      </c>
    </row>
    <row r="919" spans="2:17" x14ac:dyDescent="0.2">
      <c r="B919" s="39" t="s">
        <v>42</v>
      </c>
      <c r="D919" s="42">
        <f>_xll.qlCalendarAdvance(Calendar,$D918,B919,"f",FALSE)</f>
        <v>45804</v>
      </c>
      <c r="E919" s="180">
        <f>_xll.qlInterestRateIndexValueDate(IndexON,D919)</f>
        <v>45804</v>
      </c>
      <c r="F919" s="196">
        <f>IFERROR(_xll.qlIndexFixing(IndexON,D919,TRUE,_xll.ohTrigger(RecalcTrigger,TriggerON)),NA())</f>
        <v>1.8286026137213085E-2</v>
      </c>
      <c r="H919" s="42">
        <f>_xll.qlCalendarAdvance(Calendar,$H918,B919,"f",FALSE)</f>
        <v>45804</v>
      </c>
      <c r="I919" s="180">
        <f>_xll.qlInterestRateIndexValueDate(Index1M,$H919)</f>
        <v>45806</v>
      </c>
      <c r="J919" s="185">
        <f>IFERROR(_xll.qlIndexFixing(Index1M,$H919,TRUE,_xll.ohTrigger(RecalcTrigger,Trigger1M)),NA())</f>
        <v>1.8844461754571329E-2</v>
      </c>
      <c r="K919" s="44">
        <f>IFERROR(_xll.qlIndexFixing(Index3M,H919,TRUE,_xll.ohTrigger(RecalcTrigger,Trigger3M)),NA())</f>
        <v>1.9914004820233977E-2</v>
      </c>
      <c r="L919" s="44">
        <f>IFERROR(_xll.qlIndexFixing(Index6M,$H919,TRUE,_xll.ohTrigger(RecalcTrigger,Trigger6M)),NA())</f>
        <v>2.0545382782763674E-2</v>
      </c>
      <c r="M919" s="186">
        <f>IFERROR(_xll.qlIndexFixing(Index1Y,$H919,TRUE,_xll.ohTrigger(RecalcTrigger,Trigger1Y)),NA())</f>
        <v>2.1751288065587532E-2</v>
      </c>
      <c r="N919" s="185">
        <f>IFERROR(_xll.qlIndexFixing(ONIndex1M,I919,TRUE,_xll.ohTrigger(RecalcTrigger,Trigger1M)),NA())</f>
        <v>1.8789930826867973E-2</v>
      </c>
      <c r="O919" s="44">
        <f>IFERROR(_xll.qlIndexFixing(ONIndex3M,I919,TRUE,_xll.ohTrigger(RecalcTrigger,Trigger3M)),NA())</f>
        <v>1.9727749469611311E-2</v>
      </c>
      <c r="P919" s="44">
        <f>IFERROR(_xll.qlIndexFixing(ONIndex6M,I919,TRUE,_xll.ohTrigger(RecalcTrigger,Trigger6M)),NA())</f>
        <v>2.0151997968023139E-2</v>
      </c>
      <c r="Q919" s="186">
        <f>IFERROR(_xll.qlIndexFixing(ONIndex1Y,I919,TRUE,_xll.ohTrigger(RecalcTrigger,Trigger1Y)),NA())</f>
        <v>2.1119689409720976E-2</v>
      </c>
    </row>
    <row r="920" spans="2:17" x14ac:dyDescent="0.2">
      <c r="B920" s="39" t="s">
        <v>42</v>
      </c>
      <c r="D920" s="42">
        <f>_xll.qlCalendarAdvance(Calendar,$D919,B920,"f",FALSE)</f>
        <v>45811</v>
      </c>
      <c r="E920" s="180">
        <f>_xll.qlInterestRateIndexValueDate(IndexON,D920)</f>
        <v>45811</v>
      </c>
      <c r="F920" s="196">
        <f>IFERROR(_xll.qlIndexFixing(IndexON,D920,TRUE,_xll.ohTrigger(RecalcTrigger,TriggerON)),NA())</f>
        <v>1.8311410737474887E-2</v>
      </c>
      <c r="H920" s="42">
        <f>_xll.qlCalendarAdvance(Calendar,$H919,B920,"f",FALSE)</f>
        <v>45811</v>
      </c>
      <c r="I920" s="180">
        <f>_xll.qlInterestRateIndexValueDate(Index1M,$H920)</f>
        <v>45813</v>
      </c>
      <c r="J920" s="185">
        <f>IFERROR(_xll.qlIndexFixing(Index1M,$H920,TRUE,_xll.ohTrigger(RecalcTrigger,Trigger1M)),NA())</f>
        <v>1.886841850412796E-2</v>
      </c>
      <c r="K920" s="44">
        <f>IFERROR(_xll.qlIndexFixing(Index3M,H920,TRUE,_xll.ohTrigger(RecalcTrigger,Trigger3M)),NA())</f>
        <v>1.9937080942499196E-2</v>
      </c>
      <c r="L920" s="44">
        <f>IFERROR(_xll.qlIndexFixing(Index6M,$H920,TRUE,_xll.ohTrigger(RecalcTrigger,Trigger6M)),NA())</f>
        <v>2.0568690380730299E-2</v>
      </c>
      <c r="M920" s="186">
        <f>IFERROR(_xll.qlIndexFixing(Index1Y,$H920,TRUE,_xll.ohTrigger(RecalcTrigger,Trigger1Y)),NA())</f>
        <v>2.1766149775591985E-2</v>
      </c>
      <c r="N920" s="185">
        <f>IFERROR(_xll.qlIndexFixing(ONIndex1M,I920,TRUE,_xll.ohTrigger(RecalcTrigger,Trigger1M)),NA())</f>
        <v>1.8813804750186236E-2</v>
      </c>
      <c r="O920" s="44">
        <f>IFERROR(_xll.qlIndexFixing(ONIndex3M,I920,TRUE,_xll.ohTrigger(RecalcTrigger,Trigger3M)),NA())</f>
        <v>1.9750798755771015E-2</v>
      </c>
      <c r="P920" s="44">
        <f>IFERROR(_xll.qlIndexFixing(ONIndex6M,I920,TRUE,_xll.ohTrigger(RecalcTrigger,Trigger6M)),NA())</f>
        <v>2.0174644608985659E-2</v>
      </c>
      <c r="Q920" s="186">
        <f>IFERROR(_xll.qlIndexFixing(ONIndex1Y,I920,TRUE,_xll.ohTrigger(RecalcTrigger,Trigger1Y)),NA())</f>
        <v>2.1137112169835603E-2</v>
      </c>
    </row>
    <row r="921" spans="2:17" x14ac:dyDescent="0.2">
      <c r="B921" s="39" t="s">
        <v>42</v>
      </c>
      <c r="D921" s="42">
        <f>_xll.qlCalendarAdvance(Calendar,$D920,B921,"f",FALSE)</f>
        <v>45818</v>
      </c>
      <c r="E921" s="180">
        <f>_xll.qlInterestRateIndexValueDate(IndexON,D921)</f>
        <v>45818</v>
      </c>
      <c r="F921" s="196">
        <f>IFERROR(_xll.qlIndexFixing(IndexON,D921,TRUE,_xll.ohTrigger(RecalcTrigger,TriggerON)),NA())</f>
        <v>1.8336890604251366E-2</v>
      </c>
      <c r="H921" s="42">
        <f>_xll.qlCalendarAdvance(Calendar,$H920,B921,"f",FALSE)</f>
        <v>45818</v>
      </c>
      <c r="I921" s="180">
        <f>_xll.qlInterestRateIndexValueDate(Index1M,$H921)</f>
        <v>45820</v>
      </c>
      <c r="J921" s="185">
        <f>IFERROR(_xll.qlIndexFixing(Index1M,$H921,TRUE,_xll.ohTrigger(RecalcTrigger,Trigger1M)),NA())</f>
        <v>1.8892403018537507E-2</v>
      </c>
      <c r="K921" s="44">
        <f>IFERROR(_xll.qlIndexFixing(Index3M,H921,TRUE,_xll.ohTrigger(RecalcTrigger,Trigger3M)),NA())</f>
        <v>1.9960143962042893E-2</v>
      </c>
      <c r="L921" s="44">
        <f>IFERROR(_xll.qlIndexFixing(Index6M,$H921,TRUE,_xll.ohTrigger(RecalcTrigger,Trigger6M)),NA())</f>
        <v>2.0591965453336154E-2</v>
      </c>
      <c r="M921" s="186">
        <f>IFERROR(_xll.qlIndexFixing(Index1Y,$H921,TRUE,_xll.ohTrigger(RecalcTrigger,Trigger1Y)),NA())</f>
        <v>2.1780893178243044E-2</v>
      </c>
      <c r="N921" s="185">
        <f>IFERROR(_xll.qlIndexFixing(ONIndex1M,I921,TRUE,_xll.ohTrigger(RecalcTrigger,Trigger1M)),NA())</f>
        <v>1.883770449021327E-2</v>
      </c>
      <c r="O921" s="44">
        <f>IFERROR(_xll.qlIndexFixing(ONIndex3M,I921,TRUE,_xll.ohTrigger(RecalcTrigger,Trigger3M)),NA())</f>
        <v>1.977383010539846E-2</v>
      </c>
      <c r="P921" s="44">
        <f>IFERROR(_xll.qlIndexFixing(ONIndex6M,I921,TRUE,_xll.ohTrigger(RecalcTrigger,Trigger6M)),NA())</f>
        <v>2.0197364929570583E-2</v>
      </c>
      <c r="Q921" s="186">
        <f>IFERROR(_xll.qlIndexFixing(ONIndex1Y,I921,TRUE,_xll.ohTrigger(RecalcTrigger,Trigger1Y)),NA())</f>
        <v>2.1154427090692707E-2</v>
      </c>
    </row>
    <row r="922" spans="2:17" x14ac:dyDescent="0.2">
      <c r="B922" s="39" t="s">
        <v>42</v>
      </c>
      <c r="D922" s="42">
        <f>_xll.qlCalendarAdvance(Calendar,$D921,B922,"f",FALSE)</f>
        <v>45825</v>
      </c>
      <c r="E922" s="180">
        <f>_xll.qlInterestRateIndexValueDate(IndexON,D922)</f>
        <v>45825</v>
      </c>
      <c r="F922" s="196">
        <f>IFERROR(_xll.qlIndexFixing(IndexON,D922,TRUE,_xll.ohTrigger(RecalcTrigger,TriggerON)),NA())</f>
        <v>1.8362467342019073E-2</v>
      </c>
      <c r="H922" s="42">
        <f>_xll.qlCalendarAdvance(Calendar,$H921,B922,"f",FALSE)</f>
        <v>45825</v>
      </c>
      <c r="I922" s="180">
        <f>_xll.qlInterestRateIndexValueDate(Index1M,$H922)</f>
        <v>45827</v>
      </c>
      <c r="J922" s="185">
        <f>IFERROR(_xll.qlIndexFixing(Index1M,$H922,TRUE,_xll.ohTrigger(RecalcTrigger,Trigger1M)),NA())</f>
        <v>1.8916416428260696E-2</v>
      </c>
      <c r="K922" s="44">
        <f>IFERROR(_xll.qlIndexFixing(Index3M,H922,TRUE,_xll.ohTrigger(RecalcTrigger,Trigger3M)),NA())</f>
        <v>1.9983194686638055E-2</v>
      </c>
      <c r="L922" s="44">
        <f>IFERROR(_xll.qlIndexFixing(Index6M,$H922,TRUE,_xll.ohTrigger(RecalcTrigger,Trigger6M)),NA())</f>
        <v>2.0615197572815051E-2</v>
      </c>
      <c r="M922" s="186">
        <f>IFERROR(_xll.qlIndexFixing(Index1Y,$H922,TRUE,_xll.ohTrigger(RecalcTrigger,Trigger1Y)),NA())</f>
        <v>2.179551805485164E-2</v>
      </c>
      <c r="N922" s="185">
        <f>IFERROR(_xll.qlIndexFixing(ONIndex1M,I922,TRUE,_xll.ohTrigger(RecalcTrigger,Trigger1M)),NA())</f>
        <v>1.8861631175166593E-2</v>
      </c>
      <c r="O922" s="44">
        <f>IFERROR(_xll.qlIndexFixing(ONIndex3M,I922,TRUE,_xll.ohTrigger(RecalcTrigger,Trigger3M)),NA())</f>
        <v>1.979684432257045E-2</v>
      </c>
      <c r="P922" s="44">
        <f>IFERROR(_xll.qlIndexFixing(ONIndex6M,I922,TRUE,_xll.ohTrigger(RecalcTrigger,Trigger6M)),NA())</f>
        <v>2.0220158929857845E-2</v>
      </c>
      <c r="Q922" s="186">
        <f>IFERROR(_xll.qlIndexFixing(ONIndex1Y,I922,TRUE,_xll.ohTrigger(RecalcTrigger,Trigger1Y)),NA())</f>
        <v>2.1171634377488147E-2</v>
      </c>
    </row>
    <row r="923" spans="2:17" x14ac:dyDescent="0.2">
      <c r="B923" s="39" t="s">
        <v>42</v>
      </c>
      <c r="D923" s="42">
        <f>_xll.qlCalendarAdvance(Calendar,$D922,B923,"f",FALSE)</f>
        <v>45832</v>
      </c>
      <c r="E923" s="180">
        <f>_xll.qlInterestRateIndexValueDate(IndexON,D923)</f>
        <v>45832</v>
      </c>
      <c r="F923" s="196">
        <f>IFERROR(_xll.qlIndexFixing(IndexON,D923,TRUE,_xll.ohTrigger(RecalcTrigger,TriggerON)),NA())</f>
        <v>1.8388142555334497E-2</v>
      </c>
      <c r="H923" s="42">
        <f>_xll.qlCalendarAdvance(Calendar,$H922,B923,"f",FALSE)</f>
        <v>45832</v>
      </c>
      <c r="I923" s="180">
        <f>_xll.qlInterestRateIndexValueDate(Index1M,$H923)</f>
        <v>45834</v>
      </c>
      <c r="J923" s="185">
        <f>IFERROR(_xll.qlIndexFixing(Index1M,$H923,TRUE,_xll.ohTrigger(RecalcTrigger,Trigger1M)),NA())</f>
        <v>1.8940459863770742E-2</v>
      </c>
      <c r="K923" s="44">
        <f>IFERROR(_xll.qlIndexFixing(Index3M,H923,TRUE,_xll.ohTrigger(RecalcTrigger,Trigger3M)),NA())</f>
        <v>2.000623388120585E-2</v>
      </c>
      <c r="L923" s="44">
        <f>IFERROR(_xll.qlIndexFixing(Index6M,$H923,TRUE,_xll.ohTrigger(RecalcTrigger,Trigger6M)),NA())</f>
        <v>2.0645040289134459E-2</v>
      </c>
      <c r="M923" s="186">
        <f>IFERROR(_xll.qlIndexFixing(Index1Y,$H923,TRUE,_xll.ohTrigger(RecalcTrigger,Trigger1Y)),NA())</f>
        <v>2.1810024184227918E-2</v>
      </c>
      <c r="N923" s="185">
        <f>IFERROR(_xll.qlIndexFixing(ONIndex1M,I923,TRUE,_xll.ohTrigger(RecalcTrigger,Trigger1M)),NA())</f>
        <v>1.8885585933743343E-2</v>
      </c>
      <c r="O923" s="44">
        <f>IFERROR(_xll.qlIndexFixing(ONIndex3M,I923,TRUE,_xll.ohTrigger(RecalcTrigger,Trigger3M)),NA())</f>
        <v>1.9819842211363792E-2</v>
      </c>
      <c r="P923" s="44">
        <f>IFERROR(_xll.qlIndexFixing(ONIndex6M,I923,TRUE,_xll.ohTrigger(RecalcTrigger,Trigger6M)),NA())</f>
        <v>2.0243026609847448E-2</v>
      </c>
      <c r="Q923" s="186">
        <f>IFERROR(_xll.qlIndexFixing(ONIndex1Y,I923,TRUE,_xll.ohTrigger(RecalcTrigger,Trigger1Y)),NA())</f>
        <v>2.1188734235257911E-2</v>
      </c>
    </row>
    <row r="924" spans="2:17" x14ac:dyDescent="0.2">
      <c r="B924" s="39" t="s">
        <v>42</v>
      </c>
      <c r="D924" s="42">
        <f>_xll.qlCalendarAdvance(Calendar,$D923,B924,"f",FALSE)</f>
        <v>45839</v>
      </c>
      <c r="E924" s="180">
        <f>_xll.qlInterestRateIndexValueDate(IndexON,D924)</f>
        <v>45839</v>
      </c>
      <c r="F924" s="196">
        <f>IFERROR(_xll.qlIndexFixing(IndexON,D924,TRUE,_xll.ohTrigger(RecalcTrigger,TriggerON)),NA())</f>
        <v>1.841391784883406E-2</v>
      </c>
      <c r="H924" s="42">
        <f>_xll.qlCalendarAdvance(Calendar,$H923,B924,"f",FALSE)</f>
        <v>45839</v>
      </c>
      <c r="I924" s="180">
        <f>_xll.qlInterestRateIndexValueDate(Index1M,$H924)</f>
        <v>45841</v>
      </c>
      <c r="J924" s="185">
        <f>IFERROR(_xll.qlIndexFixing(Index1M,$H924,TRUE,_xll.ohTrigger(RecalcTrigger,Trigger1M)),NA())</f>
        <v>1.8964534455550852E-2</v>
      </c>
      <c r="K924" s="44">
        <f>IFERROR(_xll.qlIndexFixing(Index3M,H924,TRUE,_xll.ohTrigger(RecalcTrigger,Trigger3M)),NA())</f>
        <v>2.0029258567962172E-2</v>
      </c>
      <c r="L924" s="44">
        <f>IFERROR(_xll.qlIndexFixing(Index6M,$H924,TRUE,_xll.ohTrigger(RecalcTrigger,Trigger6M)),NA())</f>
        <v>2.0668129615638967E-2</v>
      </c>
      <c r="M924" s="186">
        <f>IFERROR(_xll.qlIndexFixing(Index1Y,$H924,TRUE,_xll.ohTrigger(RecalcTrigger,Trigger1Y)),NA())</f>
        <v>2.1824411342681437E-2</v>
      </c>
      <c r="N924" s="185">
        <f>IFERROR(_xll.qlIndexFixing(ONIndex1M,I924,TRUE,_xll.ohTrigger(RecalcTrigger,Trigger1M)),NA())</f>
        <v>1.8909569894240974E-2</v>
      </c>
      <c r="O924" s="44">
        <f>IFERROR(_xll.qlIndexFixing(ONIndex3M,I924,TRUE,_xll.ohTrigger(RecalcTrigger,Trigger3M)),NA())</f>
        <v>1.9842824575375673E-2</v>
      </c>
      <c r="P924" s="44">
        <f>IFERROR(_xll.qlIndexFixing(ONIndex6M,I924,TRUE,_xll.ohTrigger(RecalcTrigger,Trigger6M)),NA())</f>
        <v>2.0265967969539389E-2</v>
      </c>
      <c r="Q924" s="186">
        <f>IFERROR(_xll.qlIndexFixing(ONIndex1Y,I924,TRUE,_xll.ohTrigger(RecalcTrigger,Trigger1Y)),NA())</f>
        <v>2.1205726869037989E-2</v>
      </c>
    </row>
    <row r="925" spans="2:17" x14ac:dyDescent="0.2">
      <c r="B925" s="39" t="s">
        <v>42</v>
      </c>
      <c r="D925" s="42">
        <f>_xll.qlCalendarAdvance(Calendar,$D924,B925,"f",FALSE)</f>
        <v>45846</v>
      </c>
      <c r="E925" s="180">
        <f>_xll.qlInterestRateIndexValueDate(IndexON,D925)</f>
        <v>45846</v>
      </c>
      <c r="F925" s="196">
        <f>IFERROR(_xll.qlIndexFixing(IndexON,D925,TRUE,_xll.ohTrigger(RecalcTrigger,TriggerON)),NA())</f>
        <v>1.8439794826994316E-2</v>
      </c>
      <c r="H925" s="42">
        <f>_xll.qlCalendarAdvance(Calendar,$H924,B925,"f",FALSE)</f>
        <v>45846</v>
      </c>
      <c r="I925" s="180">
        <f>_xll.qlInterestRateIndexValueDate(Index1M,$H925)</f>
        <v>45848</v>
      </c>
      <c r="J925" s="185">
        <f>IFERROR(_xll.qlIndexFixing(Index1M,$H925,TRUE,_xll.ohTrigger(RecalcTrigger,Trigger1M)),NA())</f>
        <v>1.8988641334089229E-2</v>
      </c>
      <c r="K925" s="44">
        <f>IFERROR(_xll.qlIndexFixing(Index3M,H925,TRUE,_xll.ohTrigger(RecalcTrigger,Trigger3M)),NA())</f>
        <v>2.0052259133976565E-2</v>
      </c>
      <c r="L925" s="44">
        <f>IFERROR(_xll.qlIndexFixing(Index6M,$H925,TRUE,_xll.ohTrigger(RecalcTrigger,Trigger6M)),NA())</f>
        <v>2.0691142699162515E-2</v>
      </c>
      <c r="M925" s="186">
        <f>IFERROR(_xll.qlIndexFixing(Index1Y,$H925,TRUE,_xll.ohTrigger(RecalcTrigger,Trigger1Y)),NA())</f>
        <v>2.1838679304021627E-2</v>
      </c>
      <c r="N925" s="185">
        <f>IFERROR(_xll.qlIndexFixing(ONIndex1M,I925,TRUE,_xll.ohTrigger(RecalcTrigger,Trigger1M)),NA())</f>
        <v>1.893358418519675E-2</v>
      </c>
      <c r="O925" s="44">
        <f>IFERROR(_xll.qlIndexFixing(ONIndex3M,I925,TRUE,_xll.ohTrigger(RecalcTrigger,Trigger3M)),NA())</f>
        <v>1.986579221884277E-2</v>
      </c>
      <c r="P925" s="44">
        <f>IFERROR(_xll.qlIndexFixing(ONIndex6M,I925,TRUE,_xll.ohTrigger(RecalcTrigger,Trigger6M)),NA())</f>
        <v>2.028898300893367E-2</v>
      </c>
      <c r="Q925" s="186">
        <f>IFERROR(_xll.qlIndexFixing(ONIndex1Y,I925,TRUE,_xll.ohTrigger(RecalcTrigger,Trigger1Y)),NA())</f>
        <v>2.1222612484024239E-2</v>
      </c>
    </row>
    <row r="926" spans="2:17" x14ac:dyDescent="0.2">
      <c r="B926" s="39" t="s">
        <v>42</v>
      </c>
      <c r="D926" s="42">
        <f>_xll.qlCalendarAdvance(Calendar,$D925,B926,"f",FALSE)</f>
        <v>45853</v>
      </c>
      <c r="E926" s="180">
        <f>_xll.qlInterestRateIndexValueDate(IndexON,D926)</f>
        <v>45853</v>
      </c>
      <c r="F926" s="196">
        <f>IFERROR(_xll.qlIndexFixing(IndexON,D926,TRUE,_xll.ohTrigger(RecalcTrigger,TriggerON)),NA())</f>
        <v>1.8465775094531622E-2</v>
      </c>
      <c r="H926" s="42">
        <f>_xll.qlCalendarAdvance(Calendar,$H925,B926,"f",FALSE)</f>
        <v>45853</v>
      </c>
      <c r="I926" s="180">
        <f>_xll.qlInterestRateIndexValueDate(Index1M,$H926)</f>
        <v>45855</v>
      </c>
      <c r="J926" s="185">
        <f>IFERROR(_xll.qlIndexFixing(Index1M,$H926,TRUE,_xll.ohTrigger(RecalcTrigger,Trigger1M)),NA())</f>
        <v>1.901278162989406E-2</v>
      </c>
      <c r="K926" s="44">
        <f>IFERROR(_xll.qlIndexFixing(Index3M,H926,TRUE,_xll.ohTrigger(RecalcTrigger,Trigger3M)),NA())</f>
        <v>2.0075225213006389E-2</v>
      </c>
      <c r="L926" s="44">
        <f>IFERROR(_xll.qlIndexFixing(Index6M,$H926,TRUE,_xll.ohTrigger(RecalcTrigger,Trigger6M)),NA())</f>
        <v>2.0714069276298201E-2</v>
      </c>
      <c r="M926" s="186">
        <f>IFERROR(_xll.qlIndexFixing(Index1Y,$H926,TRUE,_xll.ohTrigger(RecalcTrigger,Trigger1Y)),NA())</f>
        <v>2.1852827839557557E-2</v>
      </c>
      <c r="N926" s="185">
        <f>IFERROR(_xll.qlIndexFixing(ONIndex1M,I926,TRUE,_xll.ohTrigger(RecalcTrigger,Trigger1M)),NA())</f>
        <v>1.8957629935067999E-2</v>
      </c>
      <c r="O926" s="44">
        <f>IFERROR(_xll.qlIndexFixing(ONIndex3M,I926,TRUE,_xll.ohTrigger(RecalcTrigger,Trigger3M)),NA())</f>
        <v>1.9888745945602082E-2</v>
      </c>
      <c r="P926" s="44">
        <f>IFERROR(_xll.qlIndexFixing(ONIndex6M,I926,TRUE,_xll.ohTrigger(RecalcTrigger,Trigger6M)),NA())</f>
        <v>2.0312071728110226E-2</v>
      </c>
      <c r="Q926" s="186">
        <f>IFERROR(_xll.qlIndexFixing(ONIndex1Y,I926,TRUE,_xll.ohTrigger(RecalcTrigger,Trigger1Y)),NA())</f>
        <v>2.1239391285172715E-2</v>
      </c>
    </row>
    <row r="927" spans="2:17" x14ac:dyDescent="0.2">
      <c r="B927" s="39" t="s">
        <v>42</v>
      </c>
      <c r="D927" s="42">
        <f>_xll.qlCalendarAdvance(Calendar,$D926,B927,"f",FALSE)</f>
        <v>45860</v>
      </c>
      <c r="E927" s="180">
        <f>_xll.qlInterestRateIndexValueDate(IndexON,D927)</f>
        <v>45860</v>
      </c>
      <c r="F927" s="196">
        <f>IFERROR(_xll.qlIndexFixing(IndexON,D927,TRUE,_xll.ohTrigger(RecalcTrigger,TriggerON)),NA())</f>
        <v>1.8491860255842596E-2</v>
      </c>
      <c r="H927" s="42">
        <f>_xll.qlCalendarAdvance(Calendar,$H926,B927,"f",FALSE)</f>
        <v>45860</v>
      </c>
      <c r="I927" s="180">
        <f>_xll.qlInterestRateIndexValueDate(Index1M,$H927)</f>
        <v>45862</v>
      </c>
      <c r="J927" s="185">
        <f>IFERROR(_xll.qlIndexFixing(Index1M,$H927,TRUE,_xll.ohTrigger(RecalcTrigger,Trigger1M)),NA())</f>
        <v>1.903695647347603E-2</v>
      </c>
      <c r="K927" s="44">
        <f>IFERROR(_xll.qlIndexFixing(Index3M,H927,TRUE,_xll.ohTrigger(RecalcTrigger,Trigger3M)),NA())</f>
        <v>2.0098146354071558E-2</v>
      </c>
      <c r="L927" s="44">
        <f>IFERROR(_xll.qlIndexFixing(Index6M,$H927,TRUE,_xll.ohTrigger(RecalcTrigger,Trigger6M)),NA())</f>
        <v>2.0736899083169828E-2</v>
      </c>
      <c r="M927" s="186">
        <f>IFERROR(_xll.qlIndexFixing(Index1Y,$H927,TRUE,_xll.ohTrigger(RecalcTrigger,Trigger1Y)),NA())</f>
        <v>2.1866856718097724E-2</v>
      </c>
      <c r="N927" s="185">
        <f>IFERROR(_xll.qlIndexFixing(ONIndex1M,I927,TRUE,_xll.ohTrigger(RecalcTrigger,Trigger1M)),NA())</f>
        <v>1.8981708272152176E-2</v>
      </c>
      <c r="O927" s="44">
        <f>IFERROR(_xll.qlIndexFixing(ONIndex3M,I927,TRUE,_xll.ohTrigger(RecalcTrigger,Trigger3M)),NA())</f>
        <v>1.9911686559410668E-2</v>
      </c>
      <c r="P927" s="44">
        <f>IFERROR(_xll.qlIndexFixing(ONIndex6M,I927,TRUE,_xll.ohTrigger(RecalcTrigger,Trigger6M)),NA())</f>
        <v>2.0335234127069057E-2</v>
      </c>
      <c r="Q927" s="186">
        <f>IFERROR(_xll.qlIndexFixing(ONIndex1Y,I927,TRUE,_xll.ohTrigger(RecalcTrigger,Trigger1Y)),NA())</f>
        <v>2.1256063477679277E-2</v>
      </c>
    </row>
    <row r="928" spans="2:17" x14ac:dyDescent="0.2">
      <c r="B928" s="39" t="s">
        <v>42</v>
      </c>
      <c r="D928" s="42">
        <f>_xll.qlCalendarAdvance(Calendar,$D927,B928,"f",FALSE)</f>
        <v>45867</v>
      </c>
      <c r="E928" s="180">
        <f>_xll.qlInterestRateIndexValueDate(IndexON,D928)</f>
        <v>45867</v>
      </c>
      <c r="F928" s="196">
        <f>IFERROR(_xll.qlIndexFixing(IndexON,D928,TRUE,_xll.ohTrigger(RecalcTrigger,TriggerON)),NA())</f>
        <v>1.851805191556366E-2</v>
      </c>
      <c r="H928" s="42">
        <f>_xll.qlCalendarAdvance(Calendar,$H927,B928,"f",FALSE)</f>
        <v>45867</v>
      </c>
      <c r="I928" s="180">
        <f>_xll.qlInterestRateIndexValueDate(Index1M,$H928)</f>
        <v>45869</v>
      </c>
      <c r="J928" s="185">
        <f>IFERROR(_xll.qlIndexFixing(Index1M,$H928,TRUE,_xll.ohTrigger(RecalcTrigger,Trigger1M)),NA())</f>
        <v>1.9054458175971907E-2</v>
      </c>
      <c r="K928" s="44">
        <f>IFERROR(_xll.qlIndexFixing(Index3M,H928,TRUE,_xll.ohTrigger(RecalcTrigger,Trigger3M)),NA())</f>
        <v>2.0121012021462374E-2</v>
      </c>
      <c r="L928" s="44">
        <f>IFERROR(_xll.qlIndexFixing(Index6M,$H928,TRUE,_xll.ohTrigger(RecalcTrigger,Trigger6M)),NA())</f>
        <v>2.0753104258331899E-2</v>
      </c>
      <c r="M928" s="186">
        <f>IFERROR(_xll.qlIndexFixing(Index1Y,$H928,TRUE,_xll.ohTrigger(RecalcTrigger,Trigger1Y)),NA())</f>
        <v>2.1880765705951578E-2</v>
      </c>
      <c r="N928" s="185">
        <f>IFERROR(_xll.qlIndexFixing(ONIndex1M,I928,TRUE,_xll.ohTrigger(RecalcTrigger,Trigger1M)),NA())</f>
        <v>1.900582032506648E-2</v>
      </c>
      <c r="O928" s="44">
        <f>IFERROR(_xll.qlIndexFixing(ONIndex3M,I928,TRUE,_xll.ohTrigger(RecalcTrigger,Trigger3M)),NA())</f>
        <v>1.9934614864585143E-2</v>
      </c>
      <c r="P928" s="44">
        <f>IFERROR(_xll.qlIndexFixing(ONIndex6M,I928,TRUE,_xll.ohTrigger(RecalcTrigger,Trigger6M)),NA())</f>
        <v>2.0358470205730228E-2</v>
      </c>
      <c r="Q928" s="186">
        <f>IFERROR(_xll.qlIndexFixing(ONIndex1Y,I928,TRUE,_xll.ohTrigger(RecalcTrigger,Trigger1Y)),NA())</f>
        <v>2.1272629266579912E-2</v>
      </c>
    </row>
    <row r="929" spans="2:17" x14ac:dyDescent="0.2">
      <c r="B929" s="39" t="s">
        <v>42</v>
      </c>
      <c r="D929" s="42">
        <f>_xll.qlCalendarAdvance(Calendar,$D928,B929,"f",FALSE)</f>
        <v>45874</v>
      </c>
      <c r="E929" s="180">
        <f>_xll.qlInterestRateIndexValueDate(IndexON,D929)</f>
        <v>45874</v>
      </c>
      <c r="F929" s="196">
        <f>IFERROR(_xll.qlIndexFixing(IndexON,D929,TRUE,_xll.ohTrigger(RecalcTrigger,TriggerON)),NA())</f>
        <v>1.8544351678411175E-2</v>
      </c>
      <c r="H929" s="42">
        <f>_xll.qlCalendarAdvance(Calendar,$H928,B929,"f",FALSE)</f>
        <v>45874</v>
      </c>
      <c r="I929" s="180">
        <f>_xll.qlInterestRateIndexValueDate(Index1M,$H929)</f>
        <v>45876</v>
      </c>
      <c r="J929" s="185">
        <f>IFERROR(_xll.qlIndexFixing(Index1M,$H929,TRUE,_xll.ohTrigger(RecalcTrigger,Trigger1M)),NA())</f>
        <v>1.9085414326069083E-2</v>
      </c>
      <c r="K929" s="44">
        <f>IFERROR(_xll.qlIndexFixing(Index3M,H929,TRUE,_xll.ohTrigger(RecalcTrigger,Trigger3M)),NA())</f>
        <v>2.0143811594732584E-2</v>
      </c>
      <c r="L929" s="44">
        <f>IFERROR(_xll.qlIndexFixing(Index6M,$H929,TRUE,_xll.ohTrigger(RecalcTrigger,Trigger6M)),NA())</f>
        <v>2.0782227328289358E-2</v>
      </c>
      <c r="M929" s="186">
        <f>IFERROR(_xll.qlIndexFixing(Index1Y,$H929,TRUE,_xll.ohTrigger(RecalcTrigger,Trigger1Y)),NA())</f>
        <v>2.1894554566926908E-2</v>
      </c>
      <c r="N929" s="185">
        <f>IFERROR(_xll.qlIndexFixing(ONIndex1M,I929,TRUE,_xll.ohTrigger(RecalcTrigger,Trigger1M)),NA())</f>
        <v>1.902996722226824E-2</v>
      </c>
      <c r="O929" s="44">
        <f>IFERROR(_xll.qlIndexFixing(ONIndex3M,I929,TRUE,_xll.ohTrigger(RecalcTrigger,Trigger3M)),NA())</f>
        <v>1.995753166480263E-2</v>
      </c>
      <c r="P929" s="44">
        <f>IFERROR(_xll.qlIndexFixing(ONIndex6M,I929,TRUE,_xll.ohTrigger(RecalcTrigger,Trigger6M)),NA())</f>
        <v>2.0381779964173674E-2</v>
      </c>
      <c r="Q929" s="186">
        <f>IFERROR(_xll.qlIndexFixing(ONIndex1Y,I929,TRUE,_xll.ohTrigger(RecalcTrigger,Trigger1Y)),NA())</f>
        <v>2.1289088856990546E-2</v>
      </c>
    </row>
    <row r="930" spans="2:17" x14ac:dyDescent="0.2">
      <c r="B930" s="39" t="s">
        <v>42</v>
      </c>
      <c r="D930" s="42">
        <f>_xll.qlCalendarAdvance(Calendar,$D929,B930,"f",FALSE)</f>
        <v>45881</v>
      </c>
      <c r="E930" s="180">
        <f>_xll.qlInterestRateIndexValueDate(IndexON,D930)</f>
        <v>45881</v>
      </c>
      <c r="F930" s="196">
        <f>IFERROR(_xll.qlIndexFixing(IndexON,D930,TRUE,_xll.ohTrigger(RecalcTrigger,TriggerON)),NA())</f>
        <v>1.857076114870182E-2</v>
      </c>
      <c r="H930" s="42">
        <f>_xll.qlCalendarAdvance(Calendar,$H929,B930,"f",FALSE)</f>
        <v>45881</v>
      </c>
      <c r="I930" s="180">
        <f>_xll.qlInterestRateIndexValueDate(Index1M,$H930)</f>
        <v>45883</v>
      </c>
      <c r="J930" s="185">
        <f>IFERROR(_xll.qlIndexFixing(Index1M,$H930,TRUE,_xll.ohTrigger(RecalcTrigger,Trigger1M)),NA())</f>
        <v>1.9109699596153995E-2</v>
      </c>
      <c r="K930" s="44">
        <f>IFERROR(_xll.qlIndexFixing(Index3M,H930,TRUE,_xll.ohTrigger(RecalcTrigger,Trigger3M)),NA())</f>
        <v>2.0166534368699352E-2</v>
      </c>
      <c r="L930" s="44">
        <f>IFERROR(_xll.qlIndexFixing(Index6M,$H930,TRUE,_xll.ohTrigger(RecalcTrigger,Trigger6M)),NA())</f>
        <v>2.0804705236477029E-2</v>
      </c>
      <c r="M930" s="186">
        <f>IFERROR(_xll.qlIndexFixing(Index1Y,$H930,TRUE,_xll.ohTrigger(RecalcTrigger,Trigger1Y)),NA())</f>
        <v>2.1908223062333108E-2</v>
      </c>
      <c r="N930" s="185">
        <f>IFERROR(_xll.qlIndexFixing(ONIndex1M,I930,TRUE,_xll.ohTrigger(RecalcTrigger,Trigger1M)),NA())</f>
        <v>1.9054150092134847E-2</v>
      </c>
      <c r="O930" s="44">
        <f>IFERROR(_xll.qlIndexFixing(ONIndex3M,I930,TRUE,_xll.ohTrigger(RecalcTrigger,Trigger3M)),NA())</f>
        <v>1.9980437764059999E-2</v>
      </c>
      <c r="P930" s="44">
        <f>IFERROR(_xll.qlIndexFixing(ONIndex6M,I930,TRUE,_xll.ohTrigger(RecalcTrigger,Trigger6M)),NA())</f>
        <v>2.0405163402479332E-2</v>
      </c>
      <c r="Q930" s="186">
        <f>IFERROR(_xll.qlIndexFixing(ONIndex1Y,I930,TRUE,_xll.ohTrigger(RecalcTrigger,Trigger1Y)),NA())</f>
        <v>2.1305442454107038E-2</v>
      </c>
    </row>
    <row r="931" spans="2:17" x14ac:dyDescent="0.2">
      <c r="B931" s="39" t="s">
        <v>42</v>
      </c>
      <c r="D931" s="42">
        <f>_xll.qlCalendarAdvance(Calendar,$D930,B931,"f",FALSE)</f>
        <v>45888</v>
      </c>
      <c r="E931" s="180">
        <f>_xll.qlInterestRateIndexValueDate(IndexON,D931)</f>
        <v>45888</v>
      </c>
      <c r="F931" s="196">
        <f>IFERROR(_xll.qlIndexFixing(IndexON,D931,TRUE,_xll.ohTrigger(RecalcTrigger,TriggerON)),NA())</f>
        <v>1.859728193123189E-2</v>
      </c>
      <c r="H931" s="42">
        <f>_xll.qlCalendarAdvance(Calendar,$H930,B931,"f",FALSE)</f>
        <v>45888</v>
      </c>
      <c r="I931" s="180">
        <f>_xll.qlInterestRateIndexValueDate(Index1M,$H931)</f>
        <v>45890</v>
      </c>
      <c r="J931" s="185">
        <f>IFERROR(_xll.qlIndexFixing(Index1M,$H931,TRUE,_xll.ohTrigger(RecalcTrigger,Trigger1M)),NA())</f>
        <v>1.91340239361662E-2</v>
      </c>
      <c r="K931" s="44">
        <f>IFERROR(_xll.qlIndexFixing(Index3M,H931,TRUE,_xll.ohTrigger(RecalcTrigger,Trigger3M)),NA())</f>
        <v>2.0189169553447635E-2</v>
      </c>
      <c r="L931" s="44">
        <f>IFERROR(_xll.qlIndexFixing(Index6M,$H931,TRUE,_xll.ohTrigger(RecalcTrigger,Trigger6M)),NA())</f>
        <v>2.08270453142935E-2</v>
      </c>
      <c r="M931" s="186">
        <f>IFERROR(_xll.qlIndexFixing(Index1Y,$H931,TRUE,_xll.ohTrigger(RecalcTrigger,Trigger1Y)),NA())</f>
        <v>2.1921770950978785E-2</v>
      </c>
      <c r="N931" s="185">
        <f>IFERROR(_xll.qlIndexFixing(ONIndex1M,I931,TRUE,_xll.ohTrigger(RecalcTrigger,Trigger1M)),NA())</f>
        <v>1.9078370063123629E-2</v>
      </c>
      <c r="O931" s="44">
        <f>IFERROR(_xll.qlIndexFixing(ONIndex3M,I931,TRUE,_xll.ohTrigger(RecalcTrigger,Trigger3M)),NA())</f>
        <v>2.000333396635412E-2</v>
      </c>
      <c r="P931" s="44">
        <f>IFERROR(_xll.qlIndexFixing(ONIndex6M,I931,TRUE,_xll.ohTrigger(RecalcTrigger,Trigger6M)),NA())</f>
        <v>2.0428620520567264E-2</v>
      </c>
      <c r="Q931" s="186">
        <f>IFERROR(_xll.qlIndexFixing(ONIndex1Y,I931,TRUE,_xll.ohTrigger(RecalcTrigger,Trigger1Y)),NA())</f>
        <v>2.1321690262805504E-2</v>
      </c>
    </row>
    <row r="932" spans="2:17" x14ac:dyDescent="0.2">
      <c r="B932" s="39" t="s">
        <v>42</v>
      </c>
      <c r="D932" s="42">
        <f>_xll.qlCalendarAdvance(Calendar,$D931,B932,"f",FALSE)</f>
        <v>45895</v>
      </c>
      <c r="E932" s="180">
        <f>_xll.qlInterestRateIndexValueDate(IndexON,D932)</f>
        <v>45895</v>
      </c>
      <c r="F932" s="196">
        <f>IFERROR(_xll.qlIndexFixing(IndexON,D932,TRUE,_xll.ohTrigger(RecalcTrigger,TriggerON)),NA())</f>
        <v>1.8623915630477939E-2</v>
      </c>
      <c r="H932" s="42">
        <f>_xll.qlCalendarAdvance(Calendar,$H931,B932,"f",FALSE)</f>
        <v>45895</v>
      </c>
      <c r="I932" s="180">
        <f>_xll.qlInterestRateIndexValueDate(Index1M,$H932)</f>
        <v>45897</v>
      </c>
      <c r="J932" s="185">
        <f>IFERROR(_xll.qlIndexFixing(Index1M,$H932,TRUE,_xll.ohTrigger(RecalcTrigger,Trigger1M)),NA())</f>
        <v>1.9158385892630858E-2</v>
      </c>
      <c r="K932" s="44">
        <f>IFERROR(_xll.qlIndexFixing(Index3M,H932,TRUE,_xll.ohTrigger(RecalcTrigger,Trigger3M)),NA())</f>
        <v>2.0211706274322339E-2</v>
      </c>
      <c r="L932" s="44">
        <f>IFERROR(_xll.qlIndexFixing(Index6M,$H932,TRUE,_xll.ohTrigger(RecalcTrigger,Trigger6M)),NA())</f>
        <v>2.0842861894319675E-2</v>
      </c>
      <c r="M932" s="186">
        <f>IFERROR(_xll.qlIndexFixing(Index1Y,$H932,TRUE,_xll.ohTrigger(RecalcTrigger,Trigger1Y)),NA())</f>
        <v>2.1935197989173722E-2</v>
      </c>
      <c r="N932" s="185">
        <f>IFERROR(_xll.qlIndexFixing(ONIndex1M,I932,TRUE,_xll.ohTrigger(RecalcTrigger,Trigger1M)),NA())</f>
        <v>1.9102628263771848E-2</v>
      </c>
      <c r="O932" s="44">
        <f>IFERROR(_xll.qlIndexFixing(ONIndex3M,I932,TRUE,_xll.ohTrigger(RecalcTrigger,Trigger3M)),NA())</f>
        <v>2.0026221075521988E-2</v>
      </c>
      <c r="P932" s="44">
        <f>IFERROR(_xll.qlIndexFixing(ONIndex6M,I932,TRUE,_xll.ohTrigger(RecalcTrigger,Trigger6M)),NA())</f>
        <v>2.0452151318517409E-2</v>
      </c>
      <c r="Q932" s="186">
        <f>IFERROR(_xll.qlIndexFixing(ONIndex1Y,I932,TRUE,_xll.ohTrigger(RecalcTrigger,Trigger1Y)),NA())</f>
        <v>2.1337832488361741E-2</v>
      </c>
    </row>
    <row r="933" spans="2:17" x14ac:dyDescent="0.2">
      <c r="B933" s="39" t="s">
        <v>42</v>
      </c>
      <c r="D933" s="42">
        <f>_xll.qlCalendarAdvance(Calendar,$D932,B933,"f",FALSE)</f>
        <v>45902</v>
      </c>
      <c r="E933" s="180">
        <f>_xll.qlInterestRateIndexValueDate(IndexON,D933)</f>
        <v>45902</v>
      </c>
      <c r="F933" s="196">
        <f>IFERROR(_xll.qlIndexFixing(IndexON,D933,TRUE,_xll.ohTrigger(RecalcTrigger,TriggerON)),NA())</f>
        <v>1.8650663850996452E-2</v>
      </c>
      <c r="H933" s="42">
        <f>_xll.qlCalendarAdvance(Calendar,$H932,B933,"f",FALSE)</f>
        <v>45902</v>
      </c>
      <c r="I933" s="180">
        <f>_xll.qlInterestRateIndexValueDate(Index1M,$H933)</f>
        <v>45904</v>
      </c>
      <c r="J933" s="185">
        <f>IFERROR(_xll.qlIndexFixing(Index1M,$H933,TRUE,_xll.ohTrigger(RecalcTrigger,Trigger1M)),NA())</f>
        <v>1.9182758558089208E-2</v>
      </c>
      <c r="K933" s="44">
        <f>IFERROR(_xll.qlIndexFixing(Index3M,H933,TRUE,_xll.ohTrigger(RecalcTrigger,Trigger3M)),NA())</f>
        <v>2.0231988730201551E-2</v>
      </c>
      <c r="L933" s="44">
        <f>IFERROR(_xll.qlIndexFixing(Index6M,$H933,TRUE,_xll.ohTrigger(RecalcTrigger,Trigger6M)),NA())</f>
        <v>2.0860702256568272E-2</v>
      </c>
      <c r="M933" s="186">
        <f>IFERROR(_xll.qlIndexFixing(Index1Y,$H933,TRUE,_xll.ohTrigger(RecalcTrigger,Trigger1Y)),NA())</f>
        <v>2.1948503930726899E-2</v>
      </c>
      <c r="N933" s="185">
        <f>IFERROR(_xll.qlIndexFixing(ONIndex1M,I933,TRUE,_xll.ohTrigger(RecalcTrigger,Trigger1M)),NA())</f>
        <v>1.9126925822536833E-2</v>
      </c>
      <c r="O933" s="44">
        <f>IFERROR(_xll.qlIndexFixing(ONIndex3M,I933,TRUE,_xll.ohTrigger(RecalcTrigger,Trigger3M)),NA())</f>
        <v>2.004909989564041E-2</v>
      </c>
      <c r="P933" s="44">
        <f>IFERROR(_xll.qlIndexFixing(ONIndex6M,I933,TRUE,_xll.ohTrigger(RecalcTrigger,Trigger6M)),NA())</f>
        <v>2.0475755796169892E-2</v>
      </c>
      <c r="Q933" s="186">
        <f>IFERROR(_xll.qlIndexFixing(ONIndex1Y,I933,TRUE,_xll.ohTrigger(RecalcTrigger,Trigger1Y)),NA())</f>
        <v>2.1353869335811737E-2</v>
      </c>
    </row>
    <row r="934" spans="2:17" x14ac:dyDescent="0.2">
      <c r="B934" s="39" t="s">
        <v>42</v>
      </c>
      <c r="D934" s="42">
        <f>_xll.qlCalendarAdvance(Calendar,$D933,B934,"f",FALSE)</f>
        <v>45909</v>
      </c>
      <c r="E934" s="180">
        <f>_xll.qlInterestRateIndexValueDate(IndexON,D934)</f>
        <v>45909</v>
      </c>
      <c r="F934" s="196">
        <f>IFERROR(_xll.qlIndexFixing(IndexON,D934,TRUE,_xll.ohTrigger(RecalcTrigger,TriggerON)),NA())</f>
        <v>1.8677528197423854E-2</v>
      </c>
      <c r="H934" s="42">
        <f>_xll.qlCalendarAdvance(Calendar,$H933,B934,"f",FALSE)</f>
        <v>45909</v>
      </c>
      <c r="I934" s="180">
        <f>_xll.qlInterestRateIndexValueDate(Index1M,$H934)</f>
        <v>45911</v>
      </c>
      <c r="J934" s="185">
        <f>IFERROR(_xll.qlIndexFixing(Index1M,$H934,TRUE,_xll.ohTrigger(RecalcTrigger,Trigger1M)),NA())</f>
        <v>1.9207100346963768E-2</v>
      </c>
      <c r="K934" s="44">
        <f>IFERROR(_xll.qlIndexFixing(Index3M,H934,TRUE,_xll.ohTrigger(RecalcTrigger,Trigger3M)),NA())</f>
        <v>2.0254304855918132E-2</v>
      </c>
      <c r="L934" s="44">
        <f>IFERROR(_xll.qlIndexFixing(Index6M,$H934,TRUE,_xll.ohTrigger(RecalcTrigger,Trigger6M)),NA())</f>
        <v>2.088263082082507E-2</v>
      </c>
      <c r="M934" s="186">
        <f>IFERROR(_xll.qlIndexFixing(Index1Y,$H934,TRUE,_xll.ohTrigger(RecalcTrigger,Trigger1Y)),NA())</f>
        <v>2.1961688526949366E-2</v>
      </c>
      <c r="N934" s="185">
        <f>IFERROR(_xll.qlIndexFixing(ONIndex1M,I934,TRUE,_xll.ohTrigger(RecalcTrigger,Trigger1M)),NA())</f>
        <v>1.915126386771604E-2</v>
      </c>
      <c r="O934" s="44">
        <f>IFERROR(_xll.qlIndexFixing(ONIndex3M,I934,TRUE,_xll.ohTrigger(RecalcTrigger,Trigger3M)),NA())</f>
        <v>2.0071971230546382E-2</v>
      </c>
      <c r="P934" s="44">
        <f>IFERROR(_xll.qlIndexFixing(ONIndex6M,I934,TRUE,_xll.ohTrigger(RecalcTrigger,Trigger6M)),NA())</f>
        <v>2.0499433953844459E-2</v>
      </c>
      <c r="Q934" s="186">
        <f>IFERROR(_xll.qlIndexFixing(ONIndex1Y,I934,TRUE,_xll.ohTrigger(RecalcTrigger,Trigger1Y)),NA())</f>
        <v>2.136980101019148E-2</v>
      </c>
    </row>
    <row r="935" spans="2:17" x14ac:dyDescent="0.2">
      <c r="B935" s="39" t="s">
        <v>42</v>
      </c>
      <c r="D935" s="42">
        <f>_xll.qlCalendarAdvance(Calendar,$D934,B935,"f",FALSE)</f>
        <v>45916</v>
      </c>
      <c r="E935" s="180">
        <f>_xll.qlInterestRateIndexValueDate(IndexON,D935)</f>
        <v>45916</v>
      </c>
      <c r="F935" s="196">
        <f>IFERROR(_xll.qlIndexFixing(IndexON,D935,TRUE,_xll.ohTrigger(RecalcTrigger,TriggerON)),NA())</f>
        <v>1.8704510274236696E-2</v>
      </c>
      <c r="H935" s="42">
        <f>_xll.qlCalendarAdvance(Calendar,$H934,B935,"f",FALSE)</f>
        <v>45916</v>
      </c>
      <c r="I935" s="180">
        <f>_xll.qlInterestRateIndexValueDate(Index1M,$H935)</f>
        <v>45918</v>
      </c>
      <c r="J935" s="185">
        <f>IFERROR(_xll.qlIndexFixing(Index1M,$H935,TRUE,_xll.ohTrigger(RecalcTrigger,Trigger1M)),NA())</f>
        <v>1.9231369182612368E-2</v>
      </c>
      <c r="K935" s="44">
        <f>IFERROR(_xll.qlIndexFixing(Index3M,H935,TRUE,_xll.ohTrigger(RecalcTrigger,Trigger3M)),NA())</f>
        <v>2.0276489636455581E-2</v>
      </c>
      <c r="L935" s="44">
        <f>IFERROR(_xll.qlIndexFixing(Index6M,$H935,TRUE,_xll.ohTrigger(RecalcTrigger,Trigger6M)),NA())</f>
        <v>2.090438106115387E-2</v>
      </c>
      <c r="M935" s="186">
        <f>IFERROR(_xll.qlIndexFixing(Index1Y,$H935,TRUE,_xll.ohTrigger(RecalcTrigger,Trigger1Y)),NA())</f>
        <v>2.1974751526651799E-2</v>
      </c>
      <c r="N935" s="185">
        <f>IFERROR(_xll.qlIndexFixing(ONIndex1M,I935,TRUE,_xll.ohTrigger(RecalcTrigger,Trigger1M)),NA())</f>
        <v>1.9175643527926667E-2</v>
      </c>
      <c r="O935" s="44">
        <f>IFERROR(_xll.qlIndexFixing(ONIndex3M,I935,TRUE,_xll.ohTrigger(RecalcTrigger,Trigger3M)),NA())</f>
        <v>2.0094835884156836E-2</v>
      </c>
      <c r="P935" s="44">
        <f>IFERROR(_xll.qlIndexFixing(ONIndex6M,I935,TRUE,_xll.ohTrigger(RecalcTrigger,Trigger6M)),NA())</f>
        <v>2.0523185791301302E-2</v>
      </c>
      <c r="Q935" s="186">
        <f>IFERROR(_xll.qlIndexFixing(ONIndex1Y,I935,TRUE,_xll.ohTrigger(RecalcTrigger,Trigger1Y)),NA())</f>
        <v>2.1385627716696831E-2</v>
      </c>
    </row>
    <row r="936" spans="2:17" x14ac:dyDescent="0.2">
      <c r="B936" s="39" t="s">
        <v>42</v>
      </c>
      <c r="D936" s="42">
        <f>_xll.qlCalendarAdvance(Calendar,$D935,B936,"f",FALSE)</f>
        <v>45923</v>
      </c>
      <c r="E936" s="180">
        <f>_xll.qlInterestRateIndexValueDate(IndexON,D936)</f>
        <v>45923</v>
      </c>
      <c r="F936" s="196">
        <f>IFERROR(_xll.qlIndexFixing(IndexON,D936,TRUE,_xll.ohTrigger(RecalcTrigger,TriggerON)),NA())</f>
        <v>1.8731611686231275E-2</v>
      </c>
      <c r="H936" s="42">
        <f>_xll.qlCalendarAdvance(Calendar,$H935,B936,"f",FALSE)</f>
        <v>45923</v>
      </c>
      <c r="I936" s="180">
        <f>_xll.qlInterestRateIndexValueDate(Index1M,$H936)</f>
        <v>45925</v>
      </c>
      <c r="J936" s="185">
        <f>IFERROR(_xll.qlIndexFixing(Index1M,$H936,TRUE,_xll.ohTrigger(RecalcTrigger,Trigger1M)),NA())</f>
        <v>1.9255522683027104E-2</v>
      </c>
      <c r="K936" s="44">
        <f>IFERROR(_xll.qlIndexFixing(Index3M,H936,TRUE,_xll.ohTrigger(RecalcTrigger,Trigger3M)),NA())</f>
        <v>2.0306991931351832E-2</v>
      </c>
      <c r="L936" s="44">
        <f>IFERROR(_xll.qlIndexFixing(Index6M,$H936,TRUE,_xll.ohTrigger(RecalcTrigger,Trigger6M)),NA())</f>
        <v>2.0925942434617539E-2</v>
      </c>
      <c r="M936" s="186">
        <f>IFERROR(_xll.qlIndexFixing(Index1Y,$H936,TRUE,_xll.ohTrigger(RecalcTrigger,Trigger1Y)),NA())</f>
        <v>2.1987692676306153E-2</v>
      </c>
      <c r="N936" s="185">
        <f>IFERROR(_xll.qlIndexFixing(ONIndex1M,I936,TRUE,_xll.ohTrigger(RecalcTrigger,Trigger1M)),NA())</f>
        <v>1.9200005793971187E-2</v>
      </c>
      <c r="O936" s="44">
        <f>IFERROR(_xll.qlIndexFixing(ONIndex3M,I936,TRUE,_xll.ohTrigger(RecalcTrigger,Trigger3M)),NA())</f>
        <v>2.0117649955189165E-2</v>
      </c>
      <c r="P936" s="44">
        <f>IFERROR(_xll.qlIndexFixing(ONIndex6M,I936,TRUE,_xll.ohTrigger(RecalcTrigger,Trigger6M)),NA())</f>
        <v>2.0546927808453574E-2</v>
      </c>
      <c r="Q936" s="186">
        <f>IFERROR(_xll.qlIndexFixing(ONIndex1Y,I936,TRUE,_xll.ohTrigger(RecalcTrigger,Trigger1Y)),NA())</f>
        <v>2.1401344437741443E-2</v>
      </c>
    </row>
    <row r="937" spans="2:17" x14ac:dyDescent="0.2">
      <c r="B937" s="39" t="s">
        <v>42</v>
      </c>
      <c r="D937" s="42">
        <f>_xll.qlCalendarAdvance(Calendar,$D936,B937,"f",FALSE)</f>
        <v>45930</v>
      </c>
      <c r="E937" s="180">
        <f>_xll.qlInterestRateIndexValueDate(IndexON,D937)</f>
        <v>45930</v>
      </c>
      <c r="F937" s="196">
        <f>IFERROR(_xll.qlIndexFixing(IndexON,D937,TRUE,_xll.ohTrigger(RecalcTrigger,TriggerON)),NA())</f>
        <v>1.8758690903020181E-2</v>
      </c>
      <c r="H937" s="42">
        <f>_xll.qlCalendarAdvance(Calendar,$H936,B937,"f",FALSE)</f>
        <v>45930</v>
      </c>
      <c r="I937" s="180">
        <f>_xll.qlInterestRateIndexValueDate(Index1M,$H937)</f>
        <v>45932</v>
      </c>
      <c r="J937" s="185">
        <f>IFERROR(_xll.qlIndexFixing(Index1M,$H937,TRUE,_xll.ohTrigger(RecalcTrigger,Trigger1M)),NA())</f>
        <v>1.9279528650585909E-2</v>
      </c>
      <c r="K937" s="44">
        <f>IFERROR(_xll.qlIndexFixing(Index3M,H937,TRUE,_xll.ohTrigger(RecalcTrigger,Trigger3M)),NA())</f>
        <v>2.0322529124757113E-2</v>
      </c>
      <c r="L937" s="44">
        <f>IFERROR(_xll.qlIndexFixing(Index6M,$H937,TRUE,_xll.ohTrigger(RecalcTrigger,Trigger6M)),NA())</f>
        <v>2.0949371702696579E-2</v>
      </c>
      <c r="M937" s="186">
        <f>IFERROR(_xll.qlIndexFixing(Index1Y,$H937,TRUE,_xll.ohTrigger(RecalcTrigger,Trigger1Y)),NA())</f>
        <v>2.2000511801553928E-2</v>
      </c>
      <c r="N937" s="185">
        <f>IFERROR(_xll.qlIndexFixing(ONIndex1M,I937,TRUE,_xll.ohTrigger(RecalcTrigger,Trigger1M)),NA())</f>
        <v>1.9224221478948422E-2</v>
      </c>
      <c r="O937" s="44">
        <f>IFERROR(_xll.qlIndexFixing(ONIndex3M,I937,TRUE,_xll.ohTrigger(RecalcTrigger,Trigger3M)),NA())</f>
        <v>2.0140317372652206E-2</v>
      </c>
      <c r="P937" s="44">
        <f>IFERROR(_xll.qlIndexFixing(ONIndex6M,I937,TRUE,_xll.ohTrigger(RecalcTrigger,Trigger6M)),NA())</f>
        <v>2.0570480158363935E-2</v>
      </c>
      <c r="Q937" s="186">
        <f>IFERROR(_xll.qlIndexFixing(ONIndex1Y,I937,TRUE,_xll.ohTrigger(RecalcTrigger,Trigger1Y)),NA())</f>
        <v>2.1416940061254053E-2</v>
      </c>
    </row>
    <row r="938" spans="2:17" x14ac:dyDescent="0.2">
      <c r="B938" s="39" t="s">
        <v>42</v>
      </c>
      <c r="D938" s="42">
        <f>_xll.qlCalendarAdvance(Calendar,$D937,B938,"f",FALSE)</f>
        <v>45937</v>
      </c>
      <c r="E938" s="180">
        <f>_xll.qlInterestRateIndexValueDate(IndexON,D938)</f>
        <v>45937</v>
      </c>
      <c r="F938" s="196">
        <f>IFERROR(_xll.qlIndexFixing(IndexON,D938,TRUE,_xll.ohTrigger(RecalcTrigger,TriggerON)),NA())</f>
        <v>1.8785560872229823E-2</v>
      </c>
      <c r="H938" s="42">
        <f>_xll.qlCalendarAdvance(Calendar,$H937,B938,"f",FALSE)</f>
        <v>45937</v>
      </c>
      <c r="I938" s="180">
        <f>_xll.qlInterestRateIndexValueDate(Index1M,$H938)</f>
        <v>45939</v>
      </c>
      <c r="J938" s="185">
        <f>IFERROR(_xll.qlIndexFixing(Index1M,$H938,TRUE,_xll.ohTrigger(RecalcTrigger,Trigger1M)),NA())</f>
        <v>1.9303382274137304E-2</v>
      </c>
      <c r="K938" s="44">
        <f>IFERROR(_xll.qlIndexFixing(Index3M,H938,TRUE,_xll.ohTrigger(RecalcTrigger,Trigger3M)),NA())</f>
        <v>2.0344257353462951E-2</v>
      </c>
      <c r="L938" s="44">
        <f>IFERROR(_xll.qlIndexFixing(Index6M,$H938,TRUE,_xll.ohTrigger(RecalcTrigger,Trigger6M)),NA())</f>
        <v>2.0970525434594597E-2</v>
      </c>
      <c r="M938" s="186">
        <f>IFERROR(_xll.qlIndexFixing(Index1Y,$H938,TRUE,_xll.ohTrigger(RecalcTrigger,Trigger1Y)),NA())</f>
        <v>2.2013208940874808E-2</v>
      </c>
      <c r="N938" s="185">
        <f>IFERROR(_xll.qlIndexFixing(ONIndex1M,I938,TRUE,_xll.ohTrigger(RecalcTrigger,Trigger1M)),NA())</f>
        <v>1.9248285611155325E-2</v>
      </c>
      <c r="O938" s="44">
        <f>IFERROR(_xll.qlIndexFixing(ONIndex3M,I938,TRUE,_xll.ohTrigger(RecalcTrigger,Trigger3M)),NA())</f>
        <v>2.0162834405930141E-2</v>
      </c>
      <c r="P938" s="44">
        <f>IFERROR(_xll.qlIndexFixing(ONIndex6M,I938,TRUE,_xll.ohTrigger(RecalcTrigger,Trigger6M)),NA())</f>
        <v>2.0593836418090206E-2</v>
      </c>
      <c r="Q938" s="186">
        <f>IFERROR(_xll.qlIndexFixing(ONIndex1Y,I938,TRUE,_xll.ohTrigger(RecalcTrigger,Trigger1Y)),NA())</f>
        <v>2.1432414262694266E-2</v>
      </c>
    </row>
    <row r="939" spans="2:17" x14ac:dyDescent="0.2">
      <c r="B939" s="39" t="s">
        <v>42</v>
      </c>
      <c r="D939" s="42">
        <f>_xll.qlCalendarAdvance(Calendar,$D938,B939,"f",FALSE)</f>
        <v>45944</v>
      </c>
      <c r="E939" s="180">
        <f>_xll.qlInterestRateIndexValueDate(IndexON,D939)</f>
        <v>45944</v>
      </c>
      <c r="F939" s="196">
        <f>IFERROR(_xll.qlIndexFixing(IndexON,D939,TRUE,_xll.ohTrigger(RecalcTrigger,TriggerON)),NA())</f>
        <v>1.881221954206147E-2</v>
      </c>
      <c r="H939" s="42">
        <f>_xll.qlCalendarAdvance(Calendar,$H938,B939,"f",FALSE)</f>
        <v>45944</v>
      </c>
      <c r="I939" s="180">
        <f>_xll.qlInterestRateIndexValueDate(Index1M,$H939)</f>
        <v>45946</v>
      </c>
      <c r="J939" s="185">
        <f>IFERROR(_xll.qlIndexFixing(Index1M,$H939,TRUE,_xll.ohTrigger(RecalcTrigger,Trigger1M)),NA())</f>
        <v>1.9327083194341232E-2</v>
      </c>
      <c r="K939" s="44">
        <f>IFERROR(_xll.qlIndexFixing(Index3M,H939,TRUE,_xll.ohTrigger(RecalcTrigger,Trigger3M)),NA())</f>
        <v>2.0365832446762697E-2</v>
      </c>
      <c r="L939" s="44">
        <f>IFERROR(_xll.qlIndexFixing(Index6M,$H939,TRUE,_xll.ohTrigger(RecalcTrigger,Trigger6M)),NA())</f>
        <v>2.0991481228859299E-2</v>
      </c>
      <c r="M939" s="186">
        <f>IFERROR(_xll.qlIndexFixing(Index1Y,$H939,TRUE,_xll.ohTrigger(RecalcTrigger,Trigger1Y)),NA())</f>
        <v>2.2025784167387295E-2</v>
      </c>
      <c r="N939" s="185">
        <f>IFERROR(_xll.qlIndexFixing(ONIndex1M,I939,TRUE,_xll.ohTrigger(RecalcTrigger,Trigger1M)),NA())</f>
        <v>1.9272197832638227E-2</v>
      </c>
      <c r="O939" s="44">
        <f>IFERROR(_xll.qlIndexFixing(ONIndex3M,I939,TRUE,_xll.ohTrigger(RecalcTrigger,Trigger3M)),NA())</f>
        <v>2.0185200753983779E-2</v>
      </c>
      <c r="P939" s="44">
        <f>IFERROR(_xll.qlIndexFixing(ONIndex6M,I939,TRUE,_xll.ohTrigger(RecalcTrigger,Trigger6M)),NA())</f>
        <v>2.0616996587392578E-2</v>
      </c>
      <c r="Q939" s="186">
        <f>IFERROR(_xll.qlIndexFixing(ONIndex1Y,I939,TRUE,_xll.ohTrigger(RecalcTrigger,Trigger1Y)),NA())</f>
        <v>2.1447767118001337E-2</v>
      </c>
    </row>
    <row r="940" spans="2:17" x14ac:dyDescent="0.2">
      <c r="B940" s="39" t="s">
        <v>42</v>
      </c>
      <c r="D940" s="42">
        <f>_xll.qlCalendarAdvance(Calendar,$D939,B940,"f",FALSE)</f>
        <v>45951</v>
      </c>
      <c r="E940" s="180">
        <f>_xll.qlInterestRateIndexValueDate(IndexON,D940)</f>
        <v>45951</v>
      </c>
      <c r="F940" s="196">
        <f>IFERROR(_xll.qlIndexFixing(IndexON,D940,TRUE,_xll.ohTrigger(RecalcTrigger,TriggerON)),NA())</f>
        <v>1.8838665984457492E-2</v>
      </c>
      <c r="H940" s="42">
        <f>_xll.qlCalendarAdvance(Calendar,$H939,B940,"f",FALSE)</f>
        <v>45951</v>
      </c>
      <c r="I940" s="180">
        <f>_xll.qlInterestRateIndexValueDate(Index1M,$H940)</f>
        <v>45953</v>
      </c>
      <c r="J940" s="185">
        <f>IFERROR(_xll.qlIndexFixing(Index1M,$H940,TRUE,_xll.ohTrigger(RecalcTrigger,Trigger1M)),NA())</f>
        <v>1.9350631051860134E-2</v>
      </c>
      <c r="K940" s="44">
        <f>IFERROR(_xll.qlIndexFixing(Index3M,H940,TRUE,_xll.ohTrigger(RecalcTrigger,Trigger3M)),NA())</f>
        <v>2.0387254099688994E-2</v>
      </c>
      <c r="L940" s="44">
        <f>IFERROR(_xll.qlIndexFixing(Index6M,$H940,TRUE,_xll.ohTrigger(RecalcTrigger,Trigger6M)),NA())</f>
        <v>2.1012239079262258E-2</v>
      </c>
      <c r="M940" s="186">
        <f>IFERROR(_xll.qlIndexFixing(Index1Y,$H940,TRUE,_xll.ohTrigger(RecalcTrigger,Trigger1Y)),NA())</f>
        <v>2.2038237554258717E-2</v>
      </c>
      <c r="N940" s="185">
        <f>IFERROR(_xll.qlIndexFixing(ONIndex1M,I940,TRUE,_xll.ohTrigger(RecalcTrigger,Trigger1M)),NA())</f>
        <v>1.9295957785603335E-2</v>
      </c>
      <c r="O940" s="44">
        <f>IFERROR(_xll.qlIndexFixing(ONIndex3M,I940,TRUE,_xll.ohTrigger(RecalcTrigger,Trigger3M)),NA())</f>
        <v>2.0207416115933796E-2</v>
      </c>
      <c r="P940" s="44">
        <f>IFERROR(_xll.qlIndexFixing(ONIndex6M,I940,TRUE,_xll.ohTrigger(RecalcTrigger,Trigger6M)),NA())</f>
        <v>2.0639960666430923E-2</v>
      </c>
      <c r="Q940" s="186">
        <f>IFERROR(_xll.qlIndexFixing(ONIndex1Y,I940,TRUE,_xll.ohTrigger(RecalcTrigger,Trigger1Y)),NA())</f>
        <v>2.1462998703194458E-2</v>
      </c>
    </row>
    <row r="941" spans="2:17" x14ac:dyDescent="0.2">
      <c r="B941" s="39" t="s">
        <v>42</v>
      </c>
      <c r="D941" s="42">
        <f>_xll.qlCalendarAdvance(Calendar,$D940,B941,"f",FALSE)</f>
        <v>45958</v>
      </c>
      <c r="E941" s="180">
        <f>_xll.qlInterestRateIndexValueDate(IndexON,D941)</f>
        <v>45958</v>
      </c>
      <c r="F941" s="196">
        <f>IFERROR(_xll.qlIndexFixing(IndexON,D941,TRUE,_xll.ohTrigger(RecalcTrigger,TriggerON)),NA())</f>
        <v>1.8864899271680002E-2</v>
      </c>
      <c r="H941" s="42">
        <f>_xll.qlCalendarAdvance(Calendar,$H940,B941,"f",FALSE)</f>
        <v>45958</v>
      </c>
      <c r="I941" s="180">
        <f>_xll.qlInterestRateIndexValueDate(Index1M,$H941)</f>
        <v>45960</v>
      </c>
      <c r="J941" s="185">
        <f>IFERROR(_xll.qlIndexFixing(Index1M,$H941,TRUE,_xll.ohTrigger(RecalcTrigger,Trigger1M)),NA())</f>
        <v>1.9367487066849015E-2</v>
      </c>
      <c r="K941" s="44">
        <f>IFERROR(_xll.qlIndexFixing(Index3M,H941,TRUE,_xll.ohTrigger(RecalcTrigger,Trigger3M)),NA())</f>
        <v>2.0408522007288384E-2</v>
      </c>
      <c r="L941" s="44">
        <f>IFERROR(_xll.qlIndexFixing(Index6M,$H941,TRUE,_xll.ohTrigger(RecalcTrigger,Trigger6M)),NA())</f>
        <v>2.103279897963127E-2</v>
      </c>
      <c r="M941" s="186">
        <f>IFERROR(_xll.qlIndexFixing(Index1Y,$H941,TRUE,_xll.ohTrigger(RecalcTrigger,Trigger1Y)),NA())</f>
        <v>2.2050569174703719E-2</v>
      </c>
      <c r="N941" s="185">
        <f>IFERROR(_xll.qlIndexFixing(ONIndex1M,I941,TRUE,_xll.ohTrigger(RecalcTrigger,Trigger1M)),NA())</f>
        <v>1.9319565112496662E-2</v>
      </c>
      <c r="O941" s="44">
        <f>IFERROR(_xll.qlIndexFixing(ONIndex3M,I941,TRUE,_xll.ohTrigger(RecalcTrigger,Trigger3M)),NA())</f>
        <v>2.0229480190900873E-2</v>
      </c>
      <c r="P941" s="44">
        <f>IFERROR(_xll.qlIndexFixing(ONIndex6M,I941,TRUE,_xll.ohTrigger(RecalcTrigger,Trigger6M)),NA())</f>
        <v>2.066272865504537E-2</v>
      </c>
      <c r="Q941" s="186">
        <f>IFERROR(_xll.qlIndexFixing(ONIndex1Y,I941,TRUE,_xll.ohTrigger(RecalcTrigger,Trigger1Y)),NA())</f>
        <v>2.1478109094292819E-2</v>
      </c>
    </row>
    <row r="942" spans="2:17" x14ac:dyDescent="0.2">
      <c r="B942" s="39" t="s">
        <v>42</v>
      </c>
      <c r="D942" s="42">
        <f>_xll.qlCalendarAdvance(Calendar,$D941,B942,"f",FALSE)</f>
        <v>45965</v>
      </c>
      <c r="E942" s="180">
        <f>_xll.qlInterestRateIndexValueDate(IndexON,D942)</f>
        <v>45965</v>
      </c>
      <c r="F942" s="196">
        <f>IFERROR(_xll.qlIndexFixing(IndexON,D942,TRUE,_xll.ohTrigger(RecalcTrigger,TriggerON)),NA())</f>
        <v>1.8890918475911178E-2</v>
      </c>
      <c r="H942" s="42">
        <f>_xll.qlCalendarAdvance(Calendar,$H941,B942,"f",FALSE)</f>
        <v>45965</v>
      </c>
      <c r="I942" s="180">
        <f>_xll.qlInterestRateIndexValueDate(Index1M,$H942)</f>
        <v>45967</v>
      </c>
      <c r="J942" s="185">
        <f>IFERROR(_xll.qlIndexFixing(Index1M,$H942,TRUE,_xll.ohTrigger(RecalcTrigger,Trigger1M)),NA())</f>
        <v>1.9397266141525094E-2</v>
      </c>
      <c r="K942" s="44">
        <f>IFERROR(_xll.qlIndexFixing(Index3M,H942,TRUE,_xll.ohTrigger(RecalcTrigger,Trigger3M)),NA())</f>
        <v>2.0429635864619579E-2</v>
      </c>
      <c r="L942" s="44">
        <f>IFERROR(_xll.qlIndexFixing(Index6M,$H942,TRUE,_xll.ohTrigger(RecalcTrigger,Trigger6M)),NA())</f>
        <v>2.1051160893414991E-2</v>
      </c>
      <c r="M942" s="186">
        <f>IFERROR(_xll.qlIndexFixing(Index1Y,$H942,TRUE,_xll.ohTrigger(RecalcTrigger,Trigger1Y)),NA())</f>
        <v>2.2062779101985341E-2</v>
      </c>
      <c r="N942" s="185">
        <f>IFERROR(_xll.qlIndexFixing(ONIndex1M,I942,TRUE,_xll.ohTrigger(RecalcTrigger,Trigger1M)),NA())</f>
        <v>1.9343019455204669E-2</v>
      </c>
      <c r="O942" s="44">
        <f>IFERROR(_xll.qlIndexFixing(ONIndex3M,I942,TRUE,_xll.ohTrigger(RecalcTrigger,Trigger3M)),NA())</f>
        <v>2.0251392677845814E-2</v>
      </c>
      <c r="P942" s="44">
        <f>IFERROR(_xll.qlIndexFixing(ONIndex6M,I942,TRUE,_xll.ohTrigger(RecalcTrigger,Trigger6M)),NA())</f>
        <v>2.0685300553235919E-2</v>
      </c>
      <c r="Q942" s="186">
        <f>IFERROR(_xll.qlIndexFixing(ONIndex1Y,I942,TRUE,_xll.ohTrigger(RecalcTrigger,Trigger1Y)),NA())</f>
        <v>2.1493098367315611E-2</v>
      </c>
    </row>
    <row r="943" spans="2:17" x14ac:dyDescent="0.2">
      <c r="B943" s="39" t="s">
        <v>42</v>
      </c>
      <c r="D943" s="42">
        <f>_xll.qlCalendarAdvance(Calendar,$D942,B943,"f",FALSE)</f>
        <v>45972</v>
      </c>
      <c r="E943" s="180">
        <f>_xll.qlInterestRateIndexValueDate(IndexON,D943)</f>
        <v>45972</v>
      </c>
      <c r="F943" s="196">
        <f>IFERROR(_xll.qlIndexFixing(IndexON,D943,TRUE,_xll.ohTrigger(RecalcTrigger,TriggerON)),NA())</f>
        <v>1.8916722669093389E-2</v>
      </c>
      <c r="H943" s="42">
        <f>_xll.qlCalendarAdvance(Calendar,$H942,B943,"f",FALSE)</f>
        <v>45972</v>
      </c>
      <c r="I943" s="180">
        <f>_xll.qlInterestRateIndexValueDate(Index1M,$H943)</f>
        <v>45974</v>
      </c>
      <c r="J943" s="185">
        <f>IFERROR(_xll.qlIndexFixing(Index1M,$H943,TRUE,_xll.ohTrigger(RecalcTrigger,Trigger1M)),NA())</f>
        <v>1.9420352655016015E-2</v>
      </c>
      <c r="K943" s="44">
        <f>IFERROR(_xll.qlIndexFixing(Index3M,H943,TRUE,_xll.ohTrigger(RecalcTrigger,Trigger3M)),NA())</f>
        <v>2.045059536675085E-2</v>
      </c>
      <c r="L943" s="44">
        <f>IFERROR(_xll.qlIndexFixing(Index6M,$H943,TRUE,_xll.ohTrigger(RecalcTrigger,Trigger6M)),NA())</f>
        <v>2.1071337842165007E-2</v>
      </c>
      <c r="M943" s="186">
        <f>IFERROR(_xll.qlIndexFixing(Index1Y,$H943,TRUE,_xll.ohTrigger(RecalcTrigger,Trigger1Y)),NA())</f>
        <v>2.2074867409413702E-2</v>
      </c>
      <c r="N943" s="185">
        <f>IFERROR(_xll.qlIndexFixing(ONIndex1M,I943,TRUE,_xll.ohTrigger(RecalcTrigger,Trigger1M)),NA())</f>
        <v>1.9366320456093433E-2</v>
      </c>
      <c r="O943" s="44">
        <f>IFERROR(_xll.qlIndexFixing(ONIndex3M,I943,TRUE,_xll.ohTrigger(RecalcTrigger,Trigger3M)),NA())</f>
        <v>2.02731532758893E-2</v>
      </c>
      <c r="P943" s="44">
        <f>IFERROR(_xll.qlIndexFixing(ONIndex6M,I943,TRUE,_xll.ohTrigger(RecalcTrigger,Trigger6M)),NA())</f>
        <v>2.0707676361002569E-2</v>
      </c>
      <c r="Q943" s="186">
        <f>IFERROR(_xll.qlIndexFixing(ONIndex1Y,I943,TRUE,_xll.ohTrigger(RecalcTrigger,Trigger1Y)),NA())</f>
        <v>2.1507966598361961E-2</v>
      </c>
    </row>
    <row r="944" spans="2:17" x14ac:dyDescent="0.2">
      <c r="B944" s="39" t="s">
        <v>42</v>
      </c>
      <c r="D944" s="42">
        <f>_xll.qlCalendarAdvance(Calendar,$D943,B944,"f",FALSE)</f>
        <v>45979</v>
      </c>
      <c r="E944" s="180">
        <f>_xll.qlInterestRateIndexValueDate(IndexON,D944)</f>
        <v>45979</v>
      </c>
      <c r="F944" s="196">
        <f>IFERROR(_xll.qlIndexFixing(IndexON,D944,TRUE,_xll.ohTrigger(RecalcTrigger,TriggerON)),NA())</f>
        <v>1.894231092364862E-2</v>
      </c>
      <c r="H944" s="42">
        <f>_xll.qlCalendarAdvance(Calendar,$H943,B944,"f",FALSE)</f>
        <v>45979</v>
      </c>
      <c r="I944" s="180">
        <f>_xll.qlInterestRateIndexValueDate(Index1M,$H944)</f>
        <v>45981</v>
      </c>
      <c r="J944" s="185">
        <f>IFERROR(_xll.qlIndexFixing(Index1M,$H944,TRUE,_xll.ohTrigger(RecalcTrigger,Trigger1M)),NA())</f>
        <v>1.944328466851164E-2</v>
      </c>
      <c r="K944" s="44">
        <f>IFERROR(_xll.qlIndexFixing(Index3M,H944,TRUE,_xll.ohTrigger(RecalcTrigger,Trigger3M)),NA())</f>
        <v>2.0471400208761759E-2</v>
      </c>
      <c r="L944" s="44">
        <f>IFERROR(_xll.qlIndexFixing(Index6M,$H944,TRUE,_xll.ohTrigger(RecalcTrigger,Trigger6M)),NA())</f>
        <v>2.1091316833559762E-2</v>
      </c>
      <c r="M944" s="186">
        <f>IFERROR(_xll.qlIndexFixing(Index1Y,$H944,TRUE,_xll.ohTrigger(RecalcTrigger,Trigger1Y)),NA())</f>
        <v>2.2086834170347774E-2</v>
      </c>
      <c r="N944" s="185">
        <f>IFERROR(_xll.qlIndexFixing(ONIndex1M,I944,TRUE,_xll.ohTrigger(RecalcTrigger,Trigger1M)),NA())</f>
        <v>1.9389467757289225E-2</v>
      </c>
      <c r="O944" s="44">
        <f>IFERROR(_xll.qlIndexFixing(ONIndex3M,I944,TRUE,_xll.ohTrigger(RecalcTrigger,Trigger3M)),NA())</f>
        <v>2.0294761684152007E-2</v>
      </c>
      <c r="P944" s="44">
        <f>IFERROR(_xll.qlIndexFixing(ONIndex6M,I944,TRUE,_xll.ohTrigger(RecalcTrigger,Trigger6M)),NA())</f>
        <v>2.0729856078185449E-2</v>
      </c>
      <c r="Q944" s="186">
        <f>IFERROR(_xll.qlIndexFixing(ONIndex1Y,I944,TRUE,_xll.ohTrigger(RecalcTrigger,Trigger1Y)),NA())</f>
        <v>2.1522713863291187E-2</v>
      </c>
    </row>
    <row r="945" spans="2:17" x14ac:dyDescent="0.2">
      <c r="B945" s="39" t="s">
        <v>42</v>
      </c>
      <c r="D945" s="42">
        <f>_xll.qlCalendarAdvance(Calendar,$D944,B945,"f",FALSE)</f>
        <v>45986</v>
      </c>
      <c r="E945" s="180">
        <f>_xll.qlInterestRateIndexValueDate(IndexON,D945)</f>
        <v>45986</v>
      </c>
      <c r="F945" s="196">
        <f>IFERROR(_xll.qlIndexFixing(IndexON,D945,TRUE,_xll.ohTrigger(RecalcTrigger,TriggerON)),NA())</f>
        <v>1.8967682311359368E-2</v>
      </c>
      <c r="H945" s="42">
        <f>_xll.qlCalendarAdvance(Calendar,$H944,B945,"f",FALSE)</f>
        <v>45986</v>
      </c>
      <c r="I945" s="180">
        <f>_xll.qlInterestRateIndexValueDate(Index1M,$H945)</f>
        <v>45988</v>
      </c>
      <c r="J945" s="185">
        <f>IFERROR(_xll.qlIndexFixing(Index1M,$H945,TRUE,_xll.ohTrigger(RecalcTrigger,Trigger1M)),NA())</f>
        <v>1.9466061822699388E-2</v>
      </c>
      <c r="K945" s="44">
        <f>IFERROR(_xll.qlIndexFixing(Index3M,H945,TRUE,_xll.ohTrigger(RecalcTrigger,Trigger3M)),NA())</f>
        <v>2.0492050085744899E-2</v>
      </c>
      <c r="L945" s="44">
        <f>IFERROR(_xll.qlIndexFixing(Index6M,$H945,TRUE,_xll.ohTrigger(RecalcTrigger,Trigger6M)),NA())</f>
        <v>2.1111097861691942E-2</v>
      </c>
      <c r="M945" s="186">
        <f>IFERROR(_xll.qlIndexFixing(Index1Y,$H945,TRUE,_xll.ohTrigger(RecalcTrigger,Trigger1Y)),NA())</f>
        <v>2.2098679458193379E-2</v>
      </c>
      <c r="N945" s="185">
        <f>IFERROR(_xll.qlIndexFixing(ONIndex1M,I945,TRUE,_xll.ohTrigger(RecalcTrigger,Trigger1M)),NA())</f>
        <v>1.9412461000998249E-2</v>
      </c>
      <c r="O945" s="44">
        <f>IFERROR(_xll.qlIndexFixing(ONIndex3M,I945,TRUE,_xll.ohTrigger(RecalcTrigger,Trigger3M)),NA())</f>
        <v>2.031621760167468E-2</v>
      </c>
      <c r="P945" s="44">
        <f>IFERROR(_xll.qlIndexFixing(ONIndex6M,I945,TRUE,_xll.ohTrigger(RecalcTrigger,Trigger6M)),NA())</f>
        <v>2.075183970494443E-2</v>
      </c>
      <c r="Q945" s="186">
        <f>IFERROR(_xll.qlIndexFixing(ONIndex1Y,I945,TRUE,_xll.ohTrigger(RecalcTrigger,Trigger1Y)),NA())</f>
        <v>2.1537340238282354E-2</v>
      </c>
    </row>
    <row r="946" spans="2:17" x14ac:dyDescent="0.2">
      <c r="B946" s="39" t="s">
        <v>42</v>
      </c>
      <c r="D946" s="42">
        <f>_xll.qlCalendarAdvance(Calendar,$D945,B946,"f",FALSE)</f>
        <v>45993</v>
      </c>
      <c r="E946" s="180">
        <f>_xll.qlInterestRateIndexValueDate(IndexON,D946)</f>
        <v>45993</v>
      </c>
      <c r="F946" s="196">
        <f>IFERROR(_xll.qlIndexFixing(IndexON,D946,TRUE,_xll.ohTrigger(RecalcTrigger,TriggerON)),NA())</f>
        <v>1.899283590464762E-2</v>
      </c>
      <c r="H946" s="42">
        <f>_xll.qlCalendarAdvance(Calendar,$H945,B946,"f",FALSE)</f>
        <v>45993</v>
      </c>
      <c r="I946" s="180">
        <f>_xll.qlInterestRateIndexValueDate(Index1M,$H946)</f>
        <v>45995</v>
      </c>
      <c r="J946" s="185">
        <f>IFERROR(_xll.qlIndexFixing(Index1M,$H946,TRUE,_xll.ohTrigger(RecalcTrigger,Trigger1M)),NA())</f>
        <v>1.9488683758259184E-2</v>
      </c>
      <c r="K946" s="44">
        <f>IFERROR(_xll.qlIndexFixing(Index3M,H946,TRUE,_xll.ohTrigger(RecalcTrigger,Trigger3M)),NA())</f>
        <v>2.0508508200292042E-2</v>
      </c>
      <c r="L946" s="44">
        <f>IFERROR(_xll.qlIndexFixing(Index6M,$H946,TRUE,_xll.ohTrigger(RecalcTrigger,Trigger6M)),NA())</f>
        <v>2.1132629019113301E-2</v>
      </c>
      <c r="M946" s="186">
        <f>IFERROR(_xll.qlIndexFixing(Index1Y,$H946,TRUE,_xll.ohTrigger(RecalcTrigger,Trigger1Y)),NA())</f>
        <v>2.2110403346404309E-2</v>
      </c>
      <c r="N946" s="185">
        <f>IFERROR(_xll.qlIndexFixing(ONIndex1M,I946,TRUE,_xll.ohTrigger(RecalcTrigger,Trigger1M)),NA())</f>
        <v>1.9435299829426711E-2</v>
      </c>
      <c r="O946" s="44">
        <f>IFERROR(_xll.qlIndexFixing(ONIndex3M,I946,TRUE,_xll.ohTrigger(RecalcTrigger,Trigger3M)),NA())</f>
        <v>2.033752072749806E-2</v>
      </c>
      <c r="P946" s="44">
        <f>IFERROR(_xll.qlIndexFixing(ONIndex6M,I946,TRUE,_xll.ohTrigger(RecalcTrigger,Trigger6M)),NA())</f>
        <v>2.0773627241039705E-2</v>
      </c>
      <c r="Q946" s="186">
        <f>IFERROR(_xll.qlIndexFixing(ONIndex1Y,I946,TRUE,_xll.ohTrigger(RecalcTrigger,Trigger1Y)),NA())</f>
        <v>2.1551845799274716E-2</v>
      </c>
    </row>
    <row r="947" spans="2:17" x14ac:dyDescent="0.2">
      <c r="B947" s="39" t="s">
        <v>42</v>
      </c>
      <c r="D947" s="42">
        <f>_xll.qlCalendarAdvance(Calendar,$D946,B947,"f",FALSE)</f>
        <v>46000</v>
      </c>
      <c r="E947" s="180">
        <f>_xll.qlInterestRateIndexValueDate(IndexON,D947)</f>
        <v>46000</v>
      </c>
      <c r="F947" s="196">
        <f>IFERROR(_xll.qlIndexFixing(IndexON,D947,TRUE,_xll.ohTrigger(RecalcTrigger,TriggerON)),NA())</f>
        <v>1.9017770775615617E-2</v>
      </c>
      <c r="H947" s="42">
        <f>_xll.qlCalendarAdvance(Calendar,$H946,B947,"f",FALSE)</f>
        <v>46000</v>
      </c>
      <c r="I947" s="180">
        <f>_xll.qlInterestRateIndexValueDate(Index1M,$H947)</f>
        <v>46002</v>
      </c>
      <c r="J947" s="185">
        <f>IFERROR(_xll.qlIndexFixing(Index1M,$H947,TRUE,_xll.ohTrigger(RecalcTrigger,Trigger1M)),NA())</f>
        <v>1.9511150115880949E-2</v>
      </c>
      <c r="K947" s="44">
        <f>IFERROR(_xll.qlIndexFixing(Index3M,H947,TRUE,_xll.ohTrigger(RecalcTrigger,Trigger3M)),NA())</f>
        <v>2.0528867255068306E-2</v>
      </c>
      <c r="L947" s="44">
        <f>IFERROR(_xll.qlIndexFixing(Index6M,$H947,TRUE,_xll.ohTrigger(RecalcTrigger,Trigger6M)),NA())</f>
        <v>2.1152001092986247E-2</v>
      </c>
      <c r="M947" s="186">
        <f>IFERROR(_xll.qlIndexFixing(Index1Y,$H947,TRUE,_xll.ohTrigger(RecalcTrigger,Trigger1Y)),NA())</f>
        <v>2.2122005908481662E-2</v>
      </c>
      <c r="N947" s="185">
        <f>IFERROR(_xll.qlIndexFixing(ONIndex1M,I947,TRUE,_xll.ohTrigger(RecalcTrigger,Trigger1M)),NA())</f>
        <v>1.9457983884780816E-2</v>
      </c>
      <c r="O947" s="44">
        <f>IFERROR(_xll.qlIndexFixing(ONIndex3M,I947,TRUE,_xll.ohTrigger(RecalcTrigger,Trigger3M)),NA())</f>
        <v>2.0358670760902697E-2</v>
      </c>
      <c r="P947" s="44">
        <f>IFERROR(_xll.qlIndexFixing(ONIndex6M,I947,TRUE,_xll.ohTrigger(RecalcTrigger,Trigger6M)),NA())</f>
        <v>2.0795218686551209E-2</v>
      </c>
      <c r="Q947" s="186">
        <f>IFERROR(_xll.qlIndexFixing(ONIndex1Y,I947,TRUE,_xll.ohTrigger(RecalcTrigger,Trigger1Y)),NA())</f>
        <v>2.1566230622367399E-2</v>
      </c>
    </row>
    <row r="948" spans="2:17" x14ac:dyDescent="0.2">
      <c r="B948" s="39" t="s">
        <v>42</v>
      </c>
      <c r="D948" s="42">
        <f>_xll.qlCalendarAdvance(Calendar,$D947,B948,"f",FALSE)</f>
        <v>46007</v>
      </c>
      <c r="E948" s="180">
        <f>_xll.qlInterestRateIndexValueDate(IndexON,D948)</f>
        <v>46007</v>
      </c>
      <c r="F948" s="196">
        <f>IFERROR(_xll.qlIndexFixing(IndexON,D948,TRUE,_xll.ohTrigger(RecalcTrigger,TriggerON)),NA())</f>
        <v>1.9042485996285663E-2</v>
      </c>
      <c r="H948" s="42">
        <f>_xll.qlCalendarAdvance(Calendar,$H947,B948,"f",FALSE)</f>
        <v>46007</v>
      </c>
      <c r="I948" s="180">
        <f>_xll.qlInterestRateIndexValueDate(Index1M,$H948)</f>
        <v>46009</v>
      </c>
      <c r="J948" s="185">
        <f>IFERROR(_xll.qlIndexFixing(Index1M,$H948,TRUE,_xll.ohTrigger(RecalcTrigger,Trigger1M)),NA())</f>
        <v>1.9533460536257097E-2</v>
      </c>
      <c r="K948" s="44">
        <f>IFERROR(_xll.qlIndexFixing(Index3M,H948,TRUE,_xll.ohTrigger(RecalcTrigger,Trigger3M)),NA())</f>
        <v>2.0549070489171761E-2</v>
      </c>
      <c r="L948" s="44">
        <f>IFERROR(_xll.qlIndexFixing(Index6M,$H948,TRUE,_xll.ohTrigger(RecalcTrigger,Trigger6M)),NA())</f>
        <v>2.1171175175276946E-2</v>
      </c>
      <c r="M948" s="186">
        <f>IFERROR(_xll.qlIndexFixing(Index1Y,$H948,TRUE,_xll.ohTrigger(RecalcTrigger,Trigger1Y)),NA())</f>
        <v>2.2133487217973837E-2</v>
      </c>
      <c r="N948" s="185">
        <f>IFERROR(_xll.qlIndexFixing(ONIndex1M,I948,TRUE,_xll.ohTrigger(RecalcTrigger,Trigger1M)),NA())</f>
        <v>1.948051280926677E-2</v>
      </c>
      <c r="O948" s="44">
        <f>IFERROR(_xll.qlIndexFixing(ONIndex3M,I948,TRUE,_xll.ohTrigger(RecalcTrigger,Trigger3M)),NA())</f>
        <v>2.0379667400609591E-2</v>
      </c>
      <c r="P948" s="44">
        <f>IFERROR(_xll.qlIndexFixing(ONIndex6M,I948,TRUE,_xll.ohTrigger(RecalcTrigger,Trigger6M)),NA())</f>
        <v>2.0816614041399006E-2</v>
      </c>
      <c r="Q948" s="186">
        <f>IFERROR(_xll.qlIndexFixing(ONIndex1Y,I948,TRUE,_xll.ohTrigger(RecalcTrigger,Trigger1Y)),NA())</f>
        <v>2.1580494783579596E-2</v>
      </c>
    </row>
    <row r="949" spans="2:17" x14ac:dyDescent="0.2">
      <c r="B949" s="39" t="s">
        <v>42</v>
      </c>
      <c r="D949" s="42">
        <f>_xll.qlCalendarAdvance(Calendar,$D948,B949,"f",FALSE)</f>
        <v>46014</v>
      </c>
      <c r="E949" s="180">
        <f>_xll.qlInterestRateIndexValueDate(IndexON,D949)</f>
        <v>46014</v>
      </c>
      <c r="F949" s="196">
        <f>IFERROR(_xll.qlIndexFixing(IndexON,D949,TRUE,_xll.ohTrigger(RecalcTrigger,TriggerON)),NA())</f>
        <v>1.9066980638919873E-2</v>
      </c>
      <c r="H949" s="42">
        <f>_xll.qlCalendarAdvance(Calendar,$H948,B949,"f",FALSE)</f>
        <v>46014</v>
      </c>
      <c r="I949" s="180">
        <f>_xll.qlInterestRateIndexValueDate(Index1M,$H949)</f>
        <v>46020</v>
      </c>
      <c r="J949" s="185">
        <f>IFERROR(_xll.qlIndexFixing(Index1M,$H949,TRUE,_xll.ohTrigger(RecalcTrigger,Trigger1M)),NA())</f>
        <v>1.956610997942897E-2</v>
      </c>
      <c r="K949" s="44">
        <f>IFERROR(_xll.qlIndexFixing(Index3M,H949,TRUE,_xll.ohTrigger(RecalcTrigger,Trigger3M)),NA())</f>
        <v>2.0582485675732749E-2</v>
      </c>
      <c r="L949" s="44">
        <f>IFERROR(_xll.qlIndexFixing(Index6M,$H949,TRUE,_xll.ohTrigger(RecalcTrigger,Trigger6M)),NA())</f>
        <v>2.1200905838517699E-2</v>
      </c>
      <c r="M949" s="186">
        <f>IFERROR(_xll.qlIndexFixing(Index1Y,$H949,TRUE,_xll.ohTrigger(RecalcTrigger,Trigger1Y)),NA())</f>
        <v>2.2151284473066836E-2</v>
      </c>
      <c r="N949" s="185">
        <f>IFERROR(_xll.qlIndexFixing(ONIndex1M,I949,TRUE,_xll.ohTrigger(RecalcTrigger,Trigger1M)),NA())</f>
        <v>1.9511367321851658E-2</v>
      </c>
      <c r="O949" s="44">
        <f>IFERROR(_xll.qlIndexFixing(ONIndex3M,I949,TRUE,_xll.ohTrigger(RecalcTrigger,Trigger3M)),NA())</f>
        <v>2.04084950059924E-2</v>
      </c>
      <c r="P949" s="44">
        <f>IFERROR(_xll.qlIndexFixing(ONIndex6M,I949,TRUE,_xll.ohTrigger(RecalcTrigger,Trigger6M)),NA())</f>
        <v>2.0845939960332238E-2</v>
      </c>
      <c r="Q949" s="186">
        <f>IFERROR(_xll.qlIndexFixing(ONIndex1Y,I949,TRUE,_xll.ohTrigger(RecalcTrigger,Trigger1Y)),NA())</f>
        <v>2.1600308098768117E-2</v>
      </c>
    </row>
    <row r="950" spans="2:17" x14ac:dyDescent="0.2">
      <c r="B950" s="39" t="s">
        <v>42</v>
      </c>
      <c r="D950" s="42">
        <f>_xll.qlCalendarAdvance(Calendar,$D949,B950,"f",FALSE)</f>
        <v>46021</v>
      </c>
      <c r="E950" s="180">
        <f>_xll.qlInterestRateIndexValueDate(IndexON,D950)</f>
        <v>46021</v>
      </c>
      <c r="F950" s="196">
        <f>IFERROR(_xll.qlIndexFixing(IndexON,D950,TRUE,_xll.ohTrigger(RecalcTrigger,TriggerON)),NA())</f>
        <v>1.9091253775460615E-2</v>
      </c>
      <c r="H950" s="42">
        <f>_xll.qlCalendarAdvance(Calendar,$H949,B950,"f",FALSE)</f>
        <v>46021</v>
      </c>
      <c r="I950" s="180">
        <f>_xll.qlInterestRateIndexValueDate(Index1M,$H950)</f>
        <v>46024</v>
      </c>
      <c r="J950" s="185">
        <f>IFERROR(_xll.qlIndexFixing(Index1M,$H950,TRUE,_xll.ohTrigger(RecalcTrigger,Trigger1M)),NA())</f>
        <v>1.9578653682274426E-2</v>
      </c>
      <c r="K950" s="44">
        <f>IFERROR(_xll.qlIndexFixing(Index3M,H950,TRUE,_xll.ohTrigger(RecalcTrigger,Trigger3M)),NA())</f>
        <v>2.0591837014184655E-2</v>
      </c>
      <c r="L950" s="44">
        <f>IFERROR(_xll.qlIndexFixing(Index6M,$H950,TRUE,_xll.ohTrigger(RecalcTrigger,Trigger6M)),NA())</f>
        <v>2.1209701634312916E-2</v>
      </c>
      <c r="M950" s="186">
        <f>IFERROR(_xll.qlIndexFixing(Index1Y,$H950,TRUE,_xll.ohTrigger(RecalcTrigger,Trigger1Y)),NA())</f>
        <v>2.216047840793664E-2</v>
      </c>
      <c r="N950" s="185">
        <f>IFERROR(_xll.qlIndexFixing(ONIndex1M,I950,TRUE,_xll.ohTrigger(RecalcTrigger,Trigger1M)),NA())</f>
        <v>1.9528265032642267E-2</v>
      </c>
      <c r="O950" s="44">
        <f>IFERROR(_xll.qlIndexFixing(ONIndex3M,I950,TRUE,_xll.ohTrigger(RecalcTrigger,Trigger3M)),NA())</f>
        <v>2.0424142271755485E-2</v>
      </c>
      <c r="P950" s="44">
        <f>IFERROR(_xll.qlIndexFixing(ONIndex6M,I950,TRUE,_xll.ohTrigger(RecalcTrigger,Trigger6M)),NA())</f>
        <v>2.0861800924993901E-2</v>
      </c>
      <c r="Q950" s="186">
        <f>IFERROR(_xll.qlIndexFixing(ONIndex1Y,I950,TRUE,_xll.ohTrigger(RecalcTrigger,Trigger1Y)),NA())</f>
        <v>2.1610654886075054E-2</v>
      </c>
    </row>
    <row r="951" spans="2:17" x14ac:dyDescent="0.2">
      <c r="B951" s="39" t="s">
        <v>42</v>
      </c>
      <c r="D951" s="42">
        <f>_xll.qlCalendarAdvance(Calendar,$D950,B951,"f",FALSE)</f>
        <v>46028</v>
      </c>
      <c r="E951" s="180">
        <f>_xll.qlInterestRateIndexValueDate(IndexON,D951)</f>
        <v>46028</v>
      </c>
      <c r="F951" s="196">
        <f>IFERROR(_xll.qlIndexFixing(IndexON,D951,TRUE,_xll.ohTrigger(RecalcTrigger,TriggerON)),NA())</f>
        <v>1.9115304478329875E-2</v>
      </c>
      <c r="H951" s="42">
        <f>_xll.qlCalendarAdvance(Calendar,$H950,B951,"f",FALSE)</f>
        <v>46028</v>
      </c>
      <c r="I951" s="180">
        <f>_xll.qlInterestRateIndexValueDate(Index1M,$H951)</f>
        <v>46030</v>
      </c>
      <c r="J951" s="185">
        <f>IFERROR(_xll.qlIndexFixing(Index1M,$H951,TRUE,_xll.ohTrigger(RecalcTrigger,Trigger1M)),NA())</f>
        <v>1.9599452580880972E-2</v>
      </c>
      <c r="K951" s="44">
        <f>IFERROR(_xll.qlIndexFixing(Index3M,H951,TRUE,_xll.ohTrigger(RecalcTrigger,Trigger3M)),NA())</f>
        <v>2.0608742219764054E-2</v>
      </c>
      <c r="L951" s="44">
        <f>IFERROR(_xll.qlIndexFixing(Index6M,$H951,TRUE,_xll.ohTrigger(RecalcTrigger,Trigger6M)),NA())</f>
        <v>2.1225626478567686E-2</v>
      </c>
      <c r="M951" s="186">
        <f>IFERROR(_xll.qlIndexFixing(Index1Y,$H951,TRUE,_xll.ohTrigger(RecalcTrigger,Trigger1Y)),NA())</f>
        <v>2.2167204367133743E-2</v>
      </c>
      <c r="N951" s="185">
        <f>IFERROR(_xll.qlIndexFixing(ONIndex1M,I951,TRUE,_xll.ohTrigger(RecalcTrigger,Trigger1M)),NA())</f>
        <v>1.9547165219258034E-2</v>
      </c>
      <c r="O951" s="44">
        <f>IFERROR(_xll.qlIndexFixing(ONIndex3M,I951,TRUE,_xll.ohTrigger(RecalcTrigger,Trigger3M)),NA())</f>
        <v>2.04417339498697E-2</v>
      </c>
      <c r="P951" s="44">
        <f>IFERROR(_xll.qlIndexFixing(ONIndex6M,I951,TRUE,_xll.ohTrigger(RecalcTrigger,Trigger6M)),NA())</f>
        <v>2.0879623561800287E-2</v>
      </c>
      <c r="Q951" s="186">
        <f>IFERROR(_xll.qlIndexFixing(ONIndex1Y,I951,TRUE,_xll.ohTrigger(RecalcTrigger,Trigger1Y)),NA())</f>
        <v>2.1622564055725491E-2</v>
      </c>
    </row>
    <row r="952" spans="2:17" x14ac:dyDescent="0.2">
      <c r="B952" s="39" t="s">
        <v>42</v>
      </c>
      <c r="D952" s="42">
        <f>_xll.qlCalendarAdvance(Calendar,$D951,B952,"f",FALSE)</f>
        <v>46035</v>
      </c>
      <c r="E952" s="180">
        <f>_xll.qlInterestRateIndexValueDate(IndexON,D952)</f>
        <v>46035</v>
      </c>
      <c r="F952" s="196">
        <f>IFERROR(_xll.qlIndexFixing(IndexON,D952,TRUE,_xll.ohTrigger(RecalcTrigger,TriggerON)),NA())</f>
        <v>1.9139131819310151E-2</v>
      </c>
      <c r="H952" s="42">
        <f>_xll.qlCalendarAdvance(Calendar,$H951,B952,"f",FALSE)</f>
        <v>46035</v>
      </c>
      <c r="I952" s="180">
        <f>_xll.qlInterestRateIndexValueDate(Index1M,$H952)</f>
        <v>46037</v>
      </c>
      <c r="J952" s="185">
        <f>IFERROR(_xll.qlIndexFixing(Index1M,$H952,TRUE,_xll.ohTrigger(RecalcTrigger,Trigger1M)),NA())</f>
        <v>1.9621135659263766E-2</v>
      </c>
      <c r="K952" s="44">
        <f>IFERROR(_xll.qlIndexFixing(Index3M,H952,TRUE,_xll.ohTrigger(RecalcTrigger,Trigger3M)),NA())</f>
        <v>2.0628319123557226E-2</v>
      </c>
      <c r="L952" s="44">
        <f>IFERROR(_xll.qlIndexFixing(Index6M,$H952,TRUE,_xll.ohTrigger(RecalcTrigger,Trigger6M)),NA())</f>
        <v>2.1244021603386426E-2</v>
      </c>
      <c r="M952" s="186">
        <f>IFERROR(_xll.qlIndexFixing(Index1Y,$H952,TRUE,_xll.ohTrigger(RecalcTrigger,Trigger1Y)),NA())</f>
        <v>2.21782014027153E-2</v>
      </c>
      <c r="N952" s="185">
        <f>IFERROR(_xll.qlIndexFixing(ONIndex1M,I952,TRUE,_xll.ohTrigger(RecalcTrigger,Trigger1M)),NA())</f>
        <v>1.9569070042093628E-2</v>
      </c>
      <c r="O952" s="44">
        <f>IFERROR(_xll.qlIndexFixing(ONIndex3M,I952,TRUE,_xll.ohTrigger(RecalcTrigger,Trigger3M)),NA())</f>
        <v>2.0462114006472021E-2</v>
      </c>
      <c r="P952" s="44">
        <f>IFERROR(_xll.qlIndexFixing(ONIndex6M,I952,TRUE,_xll.ohTrigger(RecalcTrigger,Trigger6M)),NA())</f>
        <v>2.090023455375345E-2</v>
      </c>
      <c r="Q952" s="186">
        <f>IFERROR(_xll.qlIndexFixing(ONIndex1Y,I952,TRUE,_xll.ohTrigger(RecalcTrigger,Trigger1Y)),NA())</f>
        <v>2.1636346329367839E-2</v>
      </c>
    </row>
    <row r="953" spans="2:17" x14ac:dyDescent="0.2">
      <c r="B953" s="39" t="s">
        <v>42</v>
      </c>
      <c r="D953" s="42">
        <f>_xll.qlCalendarAdvance(Calendar,$D952,B953,"f",FALSE)</f>
        <v>46042</v>
      </c>
      <c r="E953" s="180">
        <f>_xll.qlInterestRateIndexValueDate(IndexON,D953)</f>
        <v>46042</v>
      </c>
      <c r="F953" s="196">
        <f>IFERROR(_xll.qlIndexFixing(IndexON,D953,TRUE,_xll.ohTrigger(RecalcTrigger,TriggerON)),NA())</f>
        <v>1.9162734870903364E-2</v>
      </c>
      <c r="H953" s="42">
        <f>_xll.qlCalendarAdvance(Calendar,$H952,B953,"f",FALSE)</f>
        <v>46042</v>
      </c>
      <c r="I953" s="180">
        <f>_xll.qlInterestRateIndexValueDate(Index1M,$H953)</f>
        <v>46044</v>
      </c>
      <c r="J953" s="185">
        <f>IFERROR(_xll.qlIndexFixing(Index1M,$H953,TRUE,_xll.ohTrigger(RecalcTrigger,Trigger1M)),NA())</f>
        <v>1.9642661003912987E-2</v>
      </c>
      <c r="K953" s="44">
        <f>IFERROR(_xll.qlIndexFixing(Index3M,H953,TRUE,_xll.ohTrigger(RecalcTrigger,Trigger3M)),NA())</f>
        <v>2.0647738682931127E-2</v>
      </c>
      <c r="L953" s="44">
        <f>IFERROR(_xll.qlIndexFixing(Index6M,$H953,TRUE,_xll.ohTrigger(RecalcTrigger,Trigger6M)),NA())</f>
        <v>2.126221871979329E-2</v>
      </c>
      <c r="M953" s="186">
        <f>IFERROR(_xll.qlIndexFixing(Index1Y,$H953,TRUE,_xll.ohTrigger(RecalcTrigger,Trigger1Y)),NA())</f>
        <v>2.218907755416194E-2</v>
      </c>
      <c r="N953" s="185">
        <f>IFERROR(_xll.qlIndexFixing(ONIndex1M,I953,TRUE,_xll.ohTrigger(RecalcTrigger,Trigger1M)),NA())</f>
        <v>1.9590817945012162E-2</v>
      </c>
      <c r="O953" s="44">
        <f>IFERROR(_xll.qlIndexFixing(ONIndex3M,I953,TRUE,_xll.ohTrigger(RecalcTrigger,Trigger3M)),NA())</f>
        <v>2.0482339165059926E-2</v>
      </c>
      <c r="P953" s="44">
        <f>IFERROR(_xll.qlIndexFixing(ONIndex6M,I953,TRUE,_xll.ohTrigger(RecalcTrigger,Trigger6M)),NA())</f>
        <v>2.0920649454883034E-2</v>
      </c>
      <c r="Q953" s="186">
        <f>IFERROR(_xll.qlIndexFixing(ONIndex1Y,I953,TRUE,_xll.ohTrigger(RecalcTrigger,Trigger1Y)),NA())</f>
        <v>2.1650008321225656E-2</v>
      </c>
    </row>
    <row r="954" spans="2:17" x14ac:dyDescent="0.2">
      <c r="B954" s="39" t="s">
        <v>42</v>
      </c>
      <c r="D954" s="42">
        <f>_xll.qlCalendarAdvance(Calendar,$D953,B954,"f",FALSE)</f>
        <v>46049</v>
      </c>
      <c r="E954" s="180">
        <f>_xll.qlInterestRateIndexValueDate(IndexON,D954)</f>
        <v>46049</v>
      </c>
      <c r="F954" s="196">
        <f>IFERROR(_xll.qlIndexFixing(IndexON,D954,TRUE,_xll.ohTrigger(RecalcTrigger,TriggerON)),NA())</f>
        <v>1.9186112705051883E-2</v>
      </c>
      <c r="H954" s="42">
        <f>_xll.qlCalendarAdvance(Calendar,$H953,B954,"f",FALSE)</f>
        <v>46049</v>
      </c>
      <c r="I954" s="180">
        <f>_xll.qlInterestRateIndexValueDate(Index1M,$H954)</f>
        <v>46051</v>
      </c>
      <c r="J954" s="185">
        <f>IFERROR(_xll.qlIndexFixing(Index1M,$H954,TRUE,_xll.ohTrigger(RecalcTrigger,Trigger1M)),NA())</f>
        <v>1.9657878164395199E-2</v>
      </c>
      <c r="K954" s="44">
        <f>IFERROR(_xll.qlIndexFixing(Index3M,H954,TRUE,_xll.ohTrigger(RecalcTrigger,Trigger3M)),NA())</f>
        <v>2.0667000593172169E-2</v>
      </c>
      <c r="L954" s="44">
        <f>IFERROR(_xll.qlIndexFixing(Index6M,$H954,TRUE,_xll.ohTrigger(RecalcTrigger,Trigger6M)),NA())</f>
        <v>2.1280217822409155E-2</v>
      </c>
      <c r="M954" s="186">
        <f>IFERROR(_xll.qlIndexFixing(Index1Y,$H954,TRUE,_xll.ohTrigger(RecalcTrigger,Trigger1Y)),NA())</f>
        <v>2.2199832895304569E-2</v>
      </c>
      <c r="N954" s="185">
        <f>IFERROR(_xll.qlIndexFixing(ONIndex1M,I954,TRUE,_xll.ohTrigger(RecalcTrigger,Trigger1M)),NA())</f>
        <v>1.9612408570299777E-2</v>
      </c>
      <c r="O954" s="44">
        <f>IFERROR(_xll.qlIndexFixing(ONIndex3M,I954,TRUE,_xll.ohTrigger(RecalcTrigger,Trigger3M)),NA())</f>
        <v>2.0502409124594223E-2</v>
      </c>
      <c r="P954" s="44">
        <f>IFERROR(_xll.qlIndexFixing(ONIndex6M,I954,TRUE,_xll.ohTrigger(RecalcTrigger,Trigger6M)),NA())</f>
        <v>2.0940868265189039E-2</v>
      </c>
      <c r="Q954" s="186">
        <f>IFERROR(_xll.qlIndexFixing(ONIndex1Y,I954,TRUE,_xll.ohTrigger(RecalcTrigger,Trigger1Y)),NA())</f>
        <v>2.166355010731813E-2</v>
      </c>
    </row>
    <row r="955" spans="2:17" x14ac:dyDescent="0.2">
      <c r="B955" s="39" t="s">
        <v>42</v>
      </c>
      <c r="D955" s="42">
        <f>_xll.qlCalendarAdvance(Calendar,$D954,B955,"f",FALSE)</f>
        <v>46056</v>
      </c>
      <c r="E955" s="180">
        <f>_xll.qlInterestRateIndexValueDate(IndexON,D955)</f>
        <v>46056</v>
      </c>
      <c r="F955" s="196">
        <f>IFERROR(_xll.qlIndexFixing(IndexON,D955,TRUE,_xll.ohTrigger(RecalcTrigger,TriggerON)),NA())</f>
        <v>1.9209264393937886E-2</v>
      </c>
      <c r="H955" s="42">
        <f>_xll.qlCalendarAdvance(Calendar,$H954,B955,"f",FALSE)</f>
        <v>46056</v>
      </c>
      <c r="I955" s="180">
        <f>_xll.qlInterestRateIndexValueDate(Index1M,$H955)</f>
        <v>46058</v>
      </c>
      <c r="J955" s="185">
        <f>IFERROR(_xll.qlIndexFixing(Index1M,$H955,TRUE,_xll.ohTrigger(RecalcTrigger,Trigger1M)),NA())</f>
        <v>1.9677075884449051E-2</v>
      </c>
      <c r="K955" s="44">
        <f>IFERROR(_xll.qlIndexFixing(Index3M,H955,TRUE,_xll.ohTrigger(RecalcTrigger,Trigger3M)),NA())</f>
        <v>2.0684176108567306E-2</v>
      </c>
      <c r="L955" s="44">
        <f>IFERROR(_xll.qlIndexFixing(Index6M,$H955,TRUE,_xll.ohTrigger(RecalcTrigger,Trigger6M)),NA())</f>
        <v>2.1298018905910102E-2</v>
      </c>
      <c r="M955" s="186">
        <f>IFERROR(_xll.qlIndexFixing(Index1Y,$H955,TRUE,_xll.ohTrigger(RecalcTrigger,Trigger1Y)),NA())</f>
        <v>2.2210467500021192E-2</v>
      </c>
      <c r="N955" s="185">
        <f>IFERROR(_xll.qlIndexFixing(ONIndex1M,I955,TRUE,_xll.ohTrigger(RecalcTrigger,Trigger1M)),NA())</f>
        <v>1.9633841559922871E-2</v>
      </c>
      <c r="O955" s="44">
        <f>IFERROR(_xll.qlIndexFixing(ONIndex3M,I955,TRUE,_xll.ohTrigger(RecalcTrigger,Trigger3M)),NA())</f>
        <v>2.0522323584115654E-2</v>
      </c>
      <c r="P955" s="44">
        <f>IFERROR(_xll.qlIndexFixing(ONIndex6M,I955,TRUE,_xll.ohTrigger(RecalcTrigger,Trigger6M)),NA())</f>
        <v>2.0960890984511593E-2</v>
      </c>
      <c r="Q955" s="186">
        <f>IFERROR(_xll.qlIndexFixing(ONIndex1Y,I955,TRUE,_xll.ohTrigger(RecalcTrigger,Trigger1Y)),NA())</f>
        <v>2.1676971763664454E-2</v>
      </c>
    </row>
    <row r="956" spans="2:17" x14ac:dyDescent="0.2">
      <c r="B956" s="39" t="s">
        <v>42</v>
      </c>
      <c r="D956" s="42">
        <f>_xll.qlCalendarAdvance(Calendar,$D955,B956,"f",FALSE)</f>
        <v>46063</v>
      </c>
      <c r="E956" s="180">
        <f>_xll.qlInterestRateIndexValueDate(IndexON,D956)</f>
        <v>46063</v>
      </c>
      <c r="F956" s="196">
        <f>IFERROR(_xll.qlIndexFixing(IndexON,D956,TRUE,_xll.ohTrigger(RecalcTrigger,TriggerON)),NA())</f>
        <v>1.9232189009663614E-2</v>
      </c>
      <c r="H956" s="42">
        <f>_xll.qlCalendarAdvance(Calendar,$H955,B956,"f",FALSE)</f>
        <v>46063</v>
      </c>
      <c r="I956" s="180">
        <f>_xll.qlInterestRateIndexValueDate(Index1M,$H956)</f>
        <v>46065</v>
      </c>
      <c r="J956" s="185">
        <f>IFERROR(_xll.qlIndexFixing(Index1M,$H956,TRUE,_xll.ohTrigger(RecalcTrigger,Trigger1M)),NA())</f>
        <v>1.9698166746171846E-2</v>
      </c>
      <c r="K956" s="44">
        <f>IFERROR(_xll.qlIndexFixing(Index3M,H956,TRUE,_xll.ohTrigger(RecalcTrigger,Trigger3M)),NA())</f>
        <v>2.070313208000343E-2</v>
      </c>
      <c r="L956" s="44">
        <f>IFERROR(_xll.qlIndexFixing(Index6M,$H956,TRUE,_xll.ohTrigger(RecalcTrigger,Trigger6M)),NA())</f>
        <v>2.1315621965034927E-2</v>
      </c>
      <c r="M956" s="186">
        <f>IFERROR(_xll.qlIndexFixing(Index1Y,$H956,TRUE,_xll.ohTrigger(RecalcTrigger,Trigger1Y)),NA())</f>
        <v>2.2220981442235797E-2</v>
      </c>
      <c r="N956" s="185">
        <f>IFERROR(_xll.qlIndexFixing(ONIndex1M,I956,TRUE,_xll.ohTrigger(RecalcTrigger,Trigger1M)),NA())</f>
        <v>1.9655116556327457E-2</v>
      </c>
      <c r="O956" s="44">
        <f>IFERROR(_xll.qlIndexFixing(ONIndex3M,I956,TRUE,_xll.ohTrigger(RecalcTrigger,Trigger3M)),NA())</f>
        <v>2.0542082242904769E-2</v>
      </c>
      <c r="P956" s="44">
        <f>IFERROR(_xll.qlIndexFixing(ONIndex6M,I956,TRUE,_xll.ohTrigger(RecalcTrigger,Trigger6M)),NA())</f>
        <v>2.0980717613090505E-2</v>
      </c>
      <c r="Q956" s="186">
        <f>IFERROR(_xll.qlIndexFixing(ONIndex1Y,I956,TRUE,_xll.ohTrigger(RecalcTrigger,Trigger1Y)),NA())</f>
        <v>2.1690273366283819E-2</v>
      </c>
    </row>
    <row r="957" spans="2:17" x14ac:dyDescent="0.2">
      <c r="B957" s="39" t="s">
        <v>42</v>
      </c>
      <c r="D957" s="42">
        <f>_xll.qlCalendarAdvance(Calendar,$D956,B957,"f",FALSE)</f>
        <v>46070</v>
      </c>
      <c r="E957" s="180">
        <f>_xll.qlInterestRateIndexValueDate(IndexON,D957)</f>
        <v>46070</v>
      </c>
      <c r="F957" s="196">
        <f>IFERROR(_xll.qlIndexFixing(IndexON,D957,TRUE,_xll.ohTrigger(RecalcTrigger,TriggerON)),NA())</f>
        <v>1.9254885624411244E-2</v>
      </c>
      <c r="H957" s="42">
        <f>_xll.qlCalendarAdvance(Calendar,$H956,B957,"f",FALSE)</f>
        <v>46070</v>
      </c>
      <c r="I957" s="180">
        <f>_xll.qlInterestRateIndexValueDate(Index1M,$H957)</f>
        <v>46072</v>
      </c>
      <c r="J957" s="185">
        <f>IFERROR(_xll.qlIndexFixing(Index1M,$H957,TRUE,_xll.ohTrigger(RecalcTrigger,Trigger1M)),NA())</f>
        <v>1.9719098569583551E-2</v>
      </c>
      <c r="K957" s="44">
        <f>IFERROR(_xll.qlIndexFixing(Index3M,H957,TRUE,_xll.ohTrigger(RecalcTrigger,Trigger3M)),NA())</f>
        <v>2.0721929518119152E-2</v>
      </c>
      <c r="L957" s="44">
        <f>IFERROR(_xll.qlIndexFixing(Index6M,$H957,TRUE,_xll.ohTrigger(RecalcTrigger,Trigger6M)),NA())</f>
        <v>2.1333026994578067E-2</v>
      </c>
      <c r="M957" s="186">
        <f>IFERROR(_xll.qlIndexFixing(Index1Y,$H957,TRUE,_xll.ohTrigger(RecalcTrigger,Trigger1Y)),NA())</f>
        <v>2.223137479591946E-2</v>
      </c>
      <c r="N957" s="185">
        <f>IFERROR(_xll.qlIndexFixing(ONIndex1M,I957,TRUE,_xll.ohTrigger(RecalcTrigger,Trigger1M)),NA())</f>
        <v>1.9676233201479931E-2</v>
      </c>
      <c r="O957" s="44">
        <f>IFERROR(_xll.qlIndexFixing(ONIndex3M,I957,TRUE,_xll.ohTrigger(RecalcTrigger,Trigger3M)),NA())</f>
        <v>2.0561684799922375E-2</v>
      </c>
      <c r="P957" s="44">
        <f>IFERROR(_xll.qlIndexFixing(ONIndex6M,I957,TRUE,_xll.ohTrigger(RecalcTrigger,Trigger6M)),NA())</f>
        <v>2.100034815060603E-2</v>
      </c>
      <c r="Q957" s="186">
        <f>IFERROR(_xll.qlIndexFixing(ONIndex1Y,I957,TRUE,_xll.ohTrigger(RecalcTrigger,Trigger1Y)),NA())</f>
        <v>2.1703454991195414E-2</v>
      </c>
    </row>
    <row r="958" spans="2:17" x14ac:dyDescent="0.2">
      <c r="B958" s="39" t="s">
        <v>42</v>
      </c>
      <c r="D958" s="42">
        <f>_xll.qlCalendarAdvance(Calendar,$D957,B958,"f",FALSE)</f>
        <v>46077</v>
      </c>
      <c r="E958" s="180">
        <f>_xll.qlInterestRateIndexValueDate(IndexON,D958)</f>
        <v>46077</v>
      </c>
      <c r="F958" s="196">
        <f>IFERROR(_xll.qlIndexFixing(IndexON,D958,TRUE,_xll.ohTrigger(RecalcTrigger,TriggerON)),NA())</f>
        <v>1.9277353310362955E-2</v>
      </c>
      <c r="H958" s="42">
        <f>_xll.qlCalendarAdvance(Calendar,$H957,B958,"f",FALSE)</f>
        <v>46077</v>
      </c>
      <c r="I958" s="180">
        <f>_xll.qlInterestRateIndexValueDate(Index1M,$H958)</f>
        <v>46079</v>
      </c>
      <c r="J958" s="185">
        <f>IFERROR(_xll.qlIndexFixing(Index1M,$H958,TRUE,_xll.ohTrigger(RecalcTrigger,Trigger1M)),NA())</f>
        <v>1.9739870995594266E-2</v>
      </c>
      <c r="K958" s="44">
        <f>IFERROR(_xll.qlIndexFixing(Index3M,H958,TRUE,_xll.ohTrigger(RecalcTrigger,Trigger3M)),NA())</f>
        <v>2.0740568118295218E-2</v>
      </c>
      <c r="L958" s="44">
        <f>IFERROR(_xll.qlIndexFixing(Index6M,$H958,TRUE,_xll.ohTrigger(RecalcTrigger,Trigger6M)),NA())</f>
        <v>2.1350233989392703E-2</v>
      </c>
      <c r="M958" s="186">
        <f>IFERROR(_xll.qlIndexFixing(Index1Y,$H958,TRUE,_xll.ohTrigger(RecalcTrigger,Trigger1Y)),NA())</f>
        <v>2.2241647635089467E-2</v>
      </c>
      <c r="N958" s="185">
        <f>IFERROR(_xll.qlIndexFixing(ONIndex1M,I958,TRUE,_xll.ohTrigger(RecalcTrigger,Trigger1M)),NA())</f>
        <v>1.9697191137826309E-2</v>
      </c>
      <c r="O958" s="44">
        <f>IFERROR(_xll.qlIndexFixing(ONIndex3M,I958,TRUE,_xll.ohTrigger(RecalcTrigger,Trigger3M)),NA())</f>
        <v>2.0581130954289151E-2</v>
      </c>
      <c r="P958" s="44">
        <f>IFERROR(_xll.qlIndexFixing(ONIndex6M,I958,TRUE,_xll.ohTrigger(RecalcTrigger,Trigger6M)),NA())</f>
        <v>2.1019782597138104E-2</v>
      </c>
      <c r="Q958" s="186">
        <f>IFERROR(_xll.qlIndexFixing(ONIndex1Y,I958,TRUE,_xll.ohTrigger(RecalcTrigger,Trigger1Y)),NA())</f>
        <v>2.1716516714338496E-2</v>
      </c>
    </row>
    <row r="959" spans="2:17" x14ac:dyDescent="0.2">
      <c r="B959" s="39" t="s">
        <v>42</v>
      </c>
      <c r="D959" s="42">
        <f>_xll.qlCalendarAdvance(Calendar,$D958,B959,"f",FALSE)</f>
        <v>46084</v>
      </c>
      <c r="E959" s="180">
        <f>_xll.qlInterestRateIndexValueDate(IndexON,D959)</f>
        <v>46084</v>
      </c>
      <c r="F959" s="196">
        <f>IFERROR(_xll.qlIndexFixing(IndexON,D959,TRUE,_xll.ohTrigger(RecalcTrigger,TriggerON)),NA())</f>
        <v>1.929959113954105E-2</v>
      </c>
      <c r="H959" s="42">
        <f>_xll.qlCalendarAdvance(Calendar,$H958,B959,"f",FALSE)</f>
        <v>46084</v>
      </c>
      <c r="I959" s="180">
        <f>_xll.qlInterestRateIndexValueDate(Index1M,$H959)</f>
        <v>46086</v>
      </c>
      <c r="J959" s="185">
        <f>IFERROR(_xll.qlIndexFixing(Index1M,$H959,TRUE,_xll.ohTrigger(RecalcTrigger,Trigger1M)),NA())</f>
        <v>1.9770477480684855E-2</v>
      </c>
      <c r="K959" s="44">
        <f>IFERROR(_xll.qlIndexFixing(Index3M,H959,TRUE,_xll.ohTrigger(RecalcTrigger,Trigger3M)),NA())</f>
        <v>2.0764706316617924E-2</v>
      </c>
      <c r="L959" s="44">
        <f>IFERROR(_xll.qlIndexFixing(Index6M,$H959,TRUE,_xll.ohTrigger(RecalcTrigger,Trigger6M)),NA())</f>
        <v>2.1376121584262057E-2</v>
      </c>
      <c r="M959" s="186">
        <f>IFERROR(_xll.qlIndexFixing(Index1Y,$H959,TRUE,_xll.ohTrigger(RecalcTrigger,Trigger1Y)),NA())</f>
        <v>2.2251800033809752E-2</v>
      </c>
      <c r="N959" s="185">
        <f>IFERROR(_xll.qlIndexFixing(ONIndex1M,I959,TRUE,_xll.ohTrigger(RecalcTrigger,Trigger1M)),NA())</f>
        <v>1.9717990007332986E-2</v>
      </c>
      <c r="O959" s="44">
        <f>IFERROR(_xll.qlIndexFixing(ONIndex3M,I959,TRUE,_xll.ohTrigger(RecalcTrigger,Trigger3M)),NA())</f>
        <v>2.0600420404965902E-2</v>
      </c>
      <c r="P959" s="44">
        <f>IFERROR(_xll.qlIndexFixing(ONIndex6M,I959,TRUE,_xll.ohTrigger(RecalcTrigger,Trigger6M)),NA())</f>
        <v>2.1039020952686727E-2</v>
      </c>
      <c r="Q959" s="186">
        <f>IFERROR(_xll.qlIndexFixing(ONIndex1Y,I959,TRUE,_xll.ohTrigger(RecalcTrigger,Trigger1Y)),NA())</f>
        <v>2.1729458611972063E-2</v>
      </c>
    </row>
    <row r="960" spans="2:17" x14ac:dyDescent="0.2">
      <c r="B960" s="39" t="s">
        <v>42</v>
      </c>
      <c r="D960" s="42">
        <f>_xll.qlCalendarAdvance(Calendar,$D959,B960,"f",FALSE)</f>
        <v>46091</v>
      </c>
      <c r="E960" s="180">
        <f>_xll.qlInterestRateIndexValueDate(IndexON,D960)</f>
        <v>46091</v>
      </c>
      <c r="F960" s="196">
        <f>IFERROR(_xll.qlIndexFixing(IndexON,D960,TRUE,_xll.ohTrigger(RecalcTrigger,TriggerON)),NA())</f>
        <v>1.9321598184127708E-2</v>
      </c>
      <c r="H960" s="42">
        <f>_xll.qlCalendarAdvance(Calendar,$H959,B960,"f",FALSE)</f>
        <v>46091</v>
      </c>
      <c r="I960" s="180">
        <f>_xll.qlInterestRateIndexValueDate(Index1M,$H960)</f>
        <v>46093</v>
      </c>
      <c r="J960" s="185">
        <f>IFERROR(_xll.qlIndexFixing(Index1M,$H960,TRUE,_xll.ohTrigger(RecalcTrigger,Trigger1M)),NA())</f>
        <v>1.9788891692480992E-2</v>
      </c>
      <c r="K960" s="44">
        <f>IFERROR(_xll.qlIndexFixing(Index3M,H960,TRUE,_xll.ohTrigger(RecalcTrigger,Trigger3M)),NA())</f>
        <v>2.0782995137697234E-2</v>
      </c>
      <c r="L960" s="44">
        <f>IFERROR(_xll.qlIndexFixing(Index6M,$H960,TRUE,_xll.ohTrigger(RecalcTrigger,Trigger6M)),NA())</f>
        <v>2.1392866705742447E-2</v>
      </c>
      <c r="M960" s="186">
        <f>IFERROR(_xll.qlIndexFixing(Index1Y,$H960,TRUE,_xll.ohTrigger(RecalcTrigger,Trigger1Y)),NA())</f>
        <v>2.2261832066190236E-2</v>
      </c>
      <c r="N960" s="185">
        <f>IFERROR(_xll.qlIndexFixing(ONIndex1M,I960,TRUE,_xll.ohTrigger(RecalcTrigger,Trigger1M)),NA())</f>
        <v>1.9738629452445977E-2</v>
      </c>
      <c r="O960" s="44">
        <f>IFERROR(_xll.qlIndexFixing(ONIndex3M,I960,TRUE,_xll.ohTrigger(RecalcTrigger,Trigger3M)),NA())</f>
        <v>2.0619552851073308E-2</v>
      </c>
      <c r="P960" s="44">
        <f>IFERROR(_xll.qlIndexFixing(ONIndex6M,I960,TRUE,_xll.ohTrigger(RecalcTrigger,Trigger6M)),NA())</f>
        <v>2.1058063217171963E-2</v>
      </c>
      <c r="Q960" s="186">
        <f>IFERROR(_xll.qlIndexFixing(ONIndex1Y,I960,TRUE,_xll.ohTrigger(RecalcTrigger,Trigger1Y)),NA())</f>
        <v>2.1742280759875499E-2</v>
      </c>
    </row>
    <row r="961" spans="2:17" x14ac:dyDescent="0.2">
      <c r="B961" s="39" t="s">
        <v>42</v>
      </c>
      <c r="D961" s="42">
        <f>_xll.qlCalendarAdvance(Calendar,$D960,B961,"f",FALSE)</f>
        <v>46098</v>
      </c>
      <c r="E961" s="180">
        <f>_xll.qlInterestRateIndexValueDate(IndexON,D961)</f>
        <v>46098</v>
      </c>
      <c r="F961" s="196">
        <f>IFERROR(_xll.qlIndexFixing(IndexON,D961,TRUE,_xll.ohTrigger(RecalcTrigger,TriggerON)),NA())</f>
        <v>1.9343373516385043E-2</v>
      </c>
      <c r="H961" s="42">
        <f>_xll.qlCalendarAdvance(Calendar,$H960,B961,"f",FALSE)</f>
        <v>46098</v>
      </c>
      <c r="I961" s="180">
        <f>_xll.qlInterestRateIndexValueDate(Index1M,$H961)</f>
        <v>46100</v>
      </c>
      <c r="J961" s="185">
        <f>IFERROR(_xll.qlIndexFixing(Index1M,$H961,TRUE,_xll.ohTrigger(RecalcTrigger,Trigger1M)),NA())</f>
        <v>1.9809142233327692E-2</v>
      </c>
      <c r="K961" s="44">
        <f>IFERROR(_xll.qlIndexFixing(Index3M,H961,TRUE,_xll.ohTrigger(RecalcTrigger,Trigger3M)),NA())</f>
        <v>2.0801124116935042E-2</v>
      </c>
      <c r="L961" s="44">
        <f>IFERROR(_xll.qlIndexFixing(Index6M,$H961,TRUE,_xll.ohTrigger(RecalcTrigger,Trigger6M)),NA())</f>
        <v>2.1409413720950805E-2</v>
      </c>
      <c r="M961" s="186">
        <f>IFERROR(_xll.qlIndexFixing(Index1Y,$H961,TRUE,_xll.ohTrigger(RecalcTrigger,Trigger1Y)),NA())</f>
        <v>2.2271743806387495E-2</v>
      </c>
      <c r="N961" s="185">
        <f>IFERROR(_xll.qlIndexFixing(ONIndex1M,I961,TRUE,_xll.ohTrigger(RecalcTrigger,Trigger1M)),NA())</f>
        <v>1.9759109115051743E-2</v>
      </c>
      <c r="O961" s="44">
        <f>IFERROR(_xll.qlIndexFixing(ONIndex3M,I961,TRUE,_xll.ohTrigger(RecalcTrigger,Trigger3M)),NA())</f>
        <v>2.0638527991732047E-2</v>
      </c>
      <c r="P961" s="44">
        <f>IFERROR(_xll.qlIndexFixing(ONIndex6M,I961,TRUE,_xll.ohTrigger(RecalcTrigger,Trigger6M)),NA())</f>
        <v>2.1076909390673748E-2</v>
      </c>
      <c r="Q961" s="186">
        <f>IFERROR(_xll.qlIndexFixing(ONIndex1Y,I961,TRUE,_xll.ohTrigger(RecalcTrigger,Trigger1Y)),NA())</f>
        <v>2.1754983234147929E-2</v>
      </c>
    </row>
    <row r="962" spans="2:17" x14ac:dyDescent="0.2">
      <c r="B962" s="39" t="s">
        <v>42</v>
      </c>
      <c r="D962" s="42">
        <f>_xll.qlCalendarAdvance(Calendar,$D961,B962,"f",FALSE)</f>
        <v>46105</v>
      </c>
      <c r="E962" s="180">
        <f>_xll.qlInterestRateIndexValueDate(IndexON,D962)</f>
        <v>46105</v>
      </c>
      <c r="F962" s="196">
        <f>IFERROR(_xll.qlIndexFixing(IndexON,D962,TRUE,_xll.ohTrigger(RecalcTrigger,TriggerON)),NA())</f>
        <v>1.9364916208175487E-2</v>
      </c>
      <c r="H962" s="42">
        <f>_xll.qlCalendarAdvance(Calendar,$H961,B962,"f",FALSE)</f>
        <v>46105</v>
      </c>
      <c r="I962" s="180">
        <f>_xll.qlInterestRateIndexValueDate(Index1M,$H962)</f>
        <v>46107</v>
      </c>
      <c r="J962" s="185">
        <f>IFERROR(_xll.qlIndexFixing(Index1M,$H962,TRUE,_xll.ohTrigger(RecalcTrigger,Trigger1M)),NA())</f>
        <v>1.9829231807017289E-2</v>
      </c>
      <c r="K962" s="44">
        <f>IFERROR(_xll.qlIndexFixing(Index3M,H962,TRUE,_xll.ohTrigger(RecalcTrigger,Trigger3M)),NA())</f>
        <v>2.08190929496429E-2</v>
      </c>
      <c r="L962" s="44">
        <f>IFERROR(_xll.qlIndexFixing(Index6M,$H962,TRUE,_xll.ohTrigger(RecalcTrigger,Trigger6M)),NA())</f>
        <v>2.1425762624859755E-2</v>
      </c>
      <c r="M962" s="186">
        <f>IFERROR(_xll.qlIndexFixing(Index1Y,$H962,TRUE,_xll.ohTrigger(RecalcTrigger,Trigger1Y)),NA())</f>
        <v>2.2286749146116558E-2</v>
      </c>
      <c r="N962" s="185">
        <f>IFERROR(_xll.qlIndexFixing(ONIndex1M,I962,TRUE,_xll.ohTrigger(RecalcTrigger,Trigger1M)),NA())</f>
        <v>1.9779428637516361E-2</v>
      </c>
      <c r="O962" s="44">
        <f>IFERROR(_xll.qlIndexFixing(ONIndex3M,I962,TRUE,_xll.ohTrigger(RecalcTrigger,Trigger3M)),NA())</f>
        <v>2.0657345526062798E-2</v>
      </c>
      <c r="P962" s="44">
        <f>IFERROR(_xll.qlIndexFixing(ONIndex6M,I962,TRUE,_xll.ohTrigger(RecalcTrigger,Trigger6M)),NA())</f>
        <v>2.1095559472952274E-2</v>
      </c>
      <c r="Q962" s="186">
        <f>IFERROR(_xll.qlIndexFixing(ONIndex1Y,I962,TRUE,_xll.ohTrigger(RecalcTrigger,Trigger1Y)),NA())</f>
        <v>2.1767566110968417E-2</v>
      </c>
    </row>
    <row r="963" spans="2:17" x14ac:dyDescent="0.2">
      <c r="B963" s="39" t="s">
        <v>42</v>
      </c>
      <c r="D963" s="42">
        <f>_xll.qlCalendarAdvance(Calendar,$D962,B963,"f",FALSE)</f>
        <v>46112</v>
      </c>
      <c r="E963" s="180">
        <f>_xll.qlInterestRateIndexValueDate(IndexON,D963)</f>
        <v>46112</v>
      </c>
      <c r="F963" s="196">
        <f>IFERROR(_xll.qlIndexFixing(IndexON,D963,TRUE,_xll.ohTrigger(RecalcTrigger,TriggerON)),NA())</f>
        <v>1.9386225332000961E-2</v>
      </c>
      <c r="H963" s="42">
        <f>_xll.qlCalendarAdvance(Calendar,$H962,B963,"f",FALSE)</f>
        <v>46112</v>
      </c>
      <c r="I963" s="180">
        <f>_xll.qlInterestRateIndexValueDate(Index1M,$H963)</f>
        <v>46114</v>
      </c>
      <c r="J963" s="185">
        <f>IFERROR(_xll.qlIndexFixing(Index1M,$H963,TRUE,_xll.ohTrigger(RecalcTrigger,Trigger1M)),NA())</f>
        <v>1.9849160054302151E-2</v>
      </c>
      <c r="K963" s="44">
        <f>IFERROR(_xll.qlIndexFixing(Index3M,H963,TRUE,_xll.ohTrigger(RecalcTrigger,Trigger3M)),NA())</f>
        <v>2.0835057784046439E-2</v>
      </c>
      <c r="L963" s="44">
        <f>IFERROR(_xll.qlIndexFixing(Index6M,$H963,TRUE,_xll.ohTrigger(RecalcTrigger,Trigger6M)),NA())</f>
        <v>2.143674790669748E-2</v>
      </c>
      <c r="M963" s="186">
        <f>IFERROR(_xll.qlIndexFixing(Index1Y,$H963,TRUE,_xll.ohTrigger(RecalcTrigger,Trigger1Y)),NA())</f>
        <v>2.2291206707087466E-2</v>
      </c>
      <c r="N963" s="185">
        <f>IFERROR(_xll.qlIndexFixing(ONIndex1M,I963,TRUE,_xll.ohTrigger(RecalcTrigger,Trigger1M)),NA())</f>
        <v>1.9805317854126869E-2</v>
      </c>
      <c r="O963" s="44">
        <f>IFERROR(_xll.qlIndexFixing(ONIndex3M,I963,TRUE,_xll.ohTrigger(RecalcTrigger,Trigger3M)),NA())</f>
        <v>2.0681307429644136E-2</v>
      </c>
      <c r="P963" s="44">
        <f>IFERROR(_xll.qlIndexFixing(ONIndex6M,I963,TRUE,_xll.ohTrigger(RecalcTrigger,Trigger6M)),NA())</f>
        <v>2.1119250016399249E-2</v>
      </c>
      <c r="Q963" s="186">
        <f>IFERROR(_xll.qlIndexFixing(ONIndex1Y,I963,TRUE,_xll.ohTrigger(RecalcTrigger,Trigger1Y)),NA())</f>
        <v>2.1783568482396376E-2</v>
      </c>
    </row>
    <row r="964" spans="2:17" x14ac:dyDescent="0.2">
      <c r="B964" s="39" t="s">
        <v>42</v>
      </c>
      <c r="D964" s="42">
        <f>_xll.qlCalendarAdvance(Calendar,$D963,B964,"f",FALSE)</f>
        <v>46119</v>
      </c>
      <c r="E964" s="180">
        <f>_xll.qlInterestRateIndexValueDate(IndexON,D964)</f>
        <v>46119</v>
      </c>
      <c r="F964" s="196">
        <f>IFERROR(_xll.qlIndexFixing(IndexON,D964,TRUE,_xll.ohTrigger(RecalcTrigger,TriggerON)),NA())</f>
        <v>1.94072999597239E-2</v>
      </c>
      <c r="H964" s="42">
        <f>_xll.qlCalendarAdvance(Calendar,$H963,B964,"f",FALSE)</f>
        <v>46119</v>
      </c>
      <c r="I964" s="180">
        <f>_xll.qlInterestRateIndexValueDate(Index1M,$H964)</f>
        <v>46121</v>
      </c>
      <c r="J964" s="185">
        <f>IFERROR(_xll.qlIndexFixing(Index1M,$H964,TRUE,_xll.ohTrigger(RecalcTrigger,Trigger1M)),NA())</f>
        <v>1.9868926615934646E-2</v>
      </c>
      <c r="K964" s="44">
        <f>IFERROR(_xll.qlIndexFixing(Index3M,H964,TRUE,_xll.ohTrigger(RecalcTrigger,Trigger3M)),NA())</f>
        <v>2.0852715929788539E-2</v>
      </c>
      <c r="L964" s="44">
        <f>IFERROR(_xll.qlIndexFixing(Index6M,$H964,TRUE,_xll.ohTrigger(RecalcTrigger,Trigger6M)),NA())</f>
        <v>2.145274018693024E-2</v>
      </c>
      <c r="M964" s="186">
        <f>IFERROR(_xll.qlIndexFixing(Index1Y,$H964,TRUE,_xll.ohTrigger(RecalcTrigger,Trigger1Y)),NA())</f>
        <v>2.2300758016133276E-2</v>
      </c>
      <c r="N964" s="185">
        <f>IFERROR(_xll.qlIndexFixing(ONIndex1M,I964,TRUE,_xll.ohTrigger(RecalcTrigger,Trigger1M)),NA())</f>
        <v>1.9819585830926911E-2</v>
      </c>
      <c r="O964" s="44">
        <f>IFERROR(_xll.qlIndexFixing(ONIndex3M,I964,TRUE,_xll.ohTrigger(RecalcTrigger,Trigger3M)),NA())</f>
        <v>2.069450657198324E-2</v>
      </c>
      <c r="P964" s="44">
        <f>IFERROR(_xll.qlIndexFixing(ONIndex6M,I964,TRUE,_xll.ohTrigger(RecalcTrigger,Trigger6M)),NA())</f>
        <v>2.1132271364159294E-2</v>
      </c>
      <c r="Q964" s="186">
        <f>IFERROR(_xll.qlIndexFixing(ONIndex1Y,I964,TRUE,_xll.ohTrigger(RecalcTrigger,Trigger1Y)),NA())</f>
        <v>2.1792373375770779E-2</v>
      </c>
    </row>
    <row r="965" spans="2:17" x14ac:dyDescent="0.2">
      <c r="B965" s="39" t="s">
        <v>42</v>
      </c>
      <c r="D965" s="42">
        <f>_xll.qlCalendarAdvance(Calendar,$D964,B965,"f",FALSE)</f>
        <v>46126</v>
      </c>
      <c r="E965" s="180">
        <f>_xll.qlInterestRateIndexValueDate(IndexON,D965)</f>
        <v>46126</v>
      </c>
      <c r="F965" s="196">
        <f>IFERROR(_xll.qlIndexFixing(IndexON,D965,TRUE,_xll.ohTrigger(RecalcTrigger,TriggerON)),NA())</f>
        <v>1.9428139163606417E-2</v>
      </c>
      <c r="H965" s="42">
        <f>_xll.qlCalendarAdvance(Calendar,$H964,B965,"f",FALSE)</f>
        <v>46126</v>
      </c>
      <c r="I965" s="180">
        <f>_xll.qlInterestRateIndexValueDate(Index1M,$H965)</f>
        <v>46128</v>
      </c>
      <c r="J965" s="185">
        <f>IFERROR(_xll.qlIndexFixing(Index1M,$H965,TRUE,_xll.ohTrigger(RecalcTrigger,Trigger1M)),NA())</f>
        <v>1.9888531132679632E-2</v>
      </c>
      <c r="K965" s="44">
        <f>IFERROR(_xll.qlIndexFixing(Index3M,H965,TRUE,_xll.ohTrigger(RecalcTrigger,Trigger3M)),NA())</f>
        <v>2.0870213045227699E-2</v>
      </c>
      <c r="L965" s="44">
        <f>IFERROR(_xll.qlIndexFixing(Index6M,$H965,TRUE,_xll.ohTrigger(RecalcTrigger,Trigger6M)),NA())</f>
        <v>2.1468534375298772E-2</v>
      </c>
      <c r="M965" s="186">
        <f>IFERROR(_xll.qlIndexFixing(Index1Y,$H965,TRUE,_xll.ohTrigger(RecalcTrigger,Trigger1Y)),NA())</f>
        <v>2.2310189330080738E-2</v>
      </c>
      <c r="N965" s="185">
        <f>IFERROR(_xll.qlIndexFixing(ONIndex1M,I965,TRUE,_xll.ohTrigger(RecalcTrigger,Trigger1M)),NA())</f>
        <v>1.9839422786205319E-2</v>
      </c>
      <c r="O965" s="44">
        <f>IFERROR(_xll.qlIndexFixing(ONIndex3M,I965,TRUE,_xll.ohTrigger(RecalcTrigger,Trigger3M)),NA())</f>
        <v>2.0712849481734352E-2</v>
      </c>
      <c r="P965" s="44">
        <f>IFERROR(_xll.qlIndexFixing(ONIndex6M,I965,TRUE,_xll.ohTrigger(RecalcTrigger,Trigger6M)),NA())</f>
        <v>2.1150333173087787E-2</v>
      </c>
      <c r="Q965" s="186">
        <f>IFERROR(_xll.qlIndexFixing(ONIndex1Y,I965,TRUE,_xll.ohTrigger(RecalcTrigger,Trigger1Y)),NA())</f>
        <v>2.1804597915870971E-2</v>
      </c>
    </row>
    <row r="966" spans="2:17" x14ac:dyDescent="0.2">
      <c r="B966" s="39" t="s">
        <v>42</v>
      </c>
      <c r="D966" s="42">
        <f>_xll.qlCalendarAdvance(Calendar,$D965,B966,"f",FALSE)</f>
        <v>46133</v>
      </c>
      <c r="E966" s="180">
        <f>_xll.qlInterestRateIndexValueDate(IndexON,D966)</f>
        <v>46133</v>
      </c>
      <c r="F966" s="196">
        <f>IFERROR(_xll.qlIndexFixing(IndexON,D966,TRUE,_xll.ohTrigger(RecalcTrigger,TriggerON)),NA())</f>
        <v>1.9448742015750753E-2</v>
      </c>
      <c r="H966" s="42">
        <f>_xll.qlCalendarAdvance(Calendar,$H965,B966,"f",FALSE)</f>
        <v>46133</v>
      </c>
      <c r="I966" s="180">
        <f>_xll.qlInterestRateIndexValueDate(Index1M,$H966)</f>
        <v>46135</v>
      </c>
      <c r="J966" s="185">
        <f>IFERROR(_xll.qlIndexFixing(Index1M,$H966,TRUE,_xll.ohTrigger(RecalcTrigger,Trigger1M)),NA())</f>
        <v>1.9907973245296973E-2</v>
      </c>
      <c r="K966" s="44">
        <f>IFERROR(_xll.qlIndexFixing(Index3M,H966,TRUE,_xll.ohTrigger(RecalcTrigger,Trigger3M)),NA())</f>
        <v>2.0887548825775041E-2</v>
      </c>
      <c r="L966" s="44">
        <f>IFERROR(_xll.qlIndexFixing(Index6M,$H966,TRUE,_xll.ohTrigger(RecalcTrigger,Trigger6M)),NA())</f>
        <v>2.1484130467079865E-2</v>
      </c>
      <c r="M966" s="186">
        <f>IFERROR(_xll.qlIndexFixing(Index1Y,$H966,TRUE,_xll.ohTrigger(RecalcTrigger,Trigger1Y)),NA())</f>
        <v>2.2319500723316371E-2</v>
      </c>
      <c r="N966" s="185">
        <f>IFERROR(_xll.qlIndexFixing(ONIndex1M,I966,TRUE,_xll.ohTrigger(RecalcTrigger,Trigger1M)),NA())</f>
        <v>1.9859098170087464E-2</v>
      </c>
      <c r="O966" s="44">
        <f>IFERROR(_xll.qlIndexFixing(ONIndex3M,I966,TRUE,_xll.ohTrigger(RecalcTrigger,Trigger3M)),NA())</f>
        <v>2.0731033581400382E-2</v>
      </c>
      <c r="P966" s="44">
        <f>IFERROR(_xll.qlIndexFixing(ONIndex6M,I966,TRUE,_xll.ohTrigger(RecalcTrigger,Trigger6M)),NA())</f>
        <v>2.1168198890713086E-2</v>
      </c>
      <c r="Q966" s="186">
        <f>IFERROR(_xll.qlIndexFixing(ONIndex1Y,I966,TRUE,_xll.ohTrigger(RecalcTrigger,Trigger1Y)),NA())</f>
        <v>2.1816703162516049E-2</v>
      </c>
    </row>
    <row r="967" spans="2:17" x14ac:dyDescent="0.2">
      <c r="B967" s="39" t="s">
        <v>42</v>
      </c>
      <c r="D967" s="42">
        <f>_xll.qlCalendarAdvance(Calendar,$D966,B967,"f",FALSE)</f>
        <v>46140</v>
      </c>
      <c r="E967" s="180">
        <f>_xll.qlInterestRateIndexValueDate(IndexON,D967)</f>
        <v>46140</v>
      </c>
      <c r="F967" s="196">
        <f>IFERROR(_xll.qlIndexFixing(IndexON,D967,TRUE,_xll.ohTrigger(RecalcTrigger,TriggerON)),NA())</f>
        <v>1.9469107588419021E-2</v>
      </c>
      <c r="H967" s="42">
        <f>_xll.qlCalendarAdvance(Calendar,$H966,B967,"f",FALSE)</f>
        <v>46140</v>
      </c>
      <c r="I967" s="180">
        <f>_xll.qlInterestRateIndexValueDate(Index1M,$H967)</f>
        <v>46142</v>
      </c>
      <c r="J967" s="185">
        <f>IFERROR(_xll.qlIndexFixing(Index1M,$H967,TRUE,_xll.ohTrigger(RecalcTrigger,Trigger1M)),NA())</f>
        <v>1.9921507584636833E-2</v>
      </c>
      <c r="K967" s="44">
        <f>IFERROR(_xll.qlIndexFixing(Index3M,H967,TRUE,_xll.ohTrigger(RecalcTrigger,Trigger3M)),NA())</f>
        <v>2.0906524252139048E-2</v>
      </c>
      <c r="L967" s="44">
        <f>IFERROR(_xll.qlIndexFixing(Index6M,$H967,TRUE,_xll.ohTrigger(RecalcTrigger,Trigger6M)),NA())</f>
        <v>2.1499528457611893E-2</v>
      </c>
      <c r="M967" s="186">
        <f>IFERROR(_xll.qlIndexFixing(Index1Y,$H967,TRUE,_xll.ohTrigger(RecalcTrigger,Trigger1Y)),NA())</f>
        <v>2.2328692270271819E-2</v>
      </c>
      <c r="N967" s="185">
        <f>IFERROR(_xll.qlIndexFixing(ONIndex1M,I967,TRUE,_xll.ohTrigger(RecalcTrigger,Trigger1M)),NA())</f>
        <v>1.9881386021571856E-2</v>
      </c>
      <c r="O967" s="44">
        <f>IFERROR(_xll.qlIndexFixing(ONIndex3M,I967,TRUE,_xll.ohTrigger(RecalcTrigger,Trigger3M)),NA())</f>
        <v>2.0751620562320383E-2</v>
      </c>
      <c r="P967" s="44">
        <f>IFERROR(_xll.qlIndexFixing(ONIndex6M,I967,TRUE,_xll.ohTrigger(RecalcTrigger,Trigger6M)),NA())</f>
        <v>2.118837674194296E-2</v>
      </c>
      <c r="Q967" s="186">
        <f>IFERROR(_xll.qlIndexFixing(ONIndex1Y,I967,TRUE,_xll.ohTrigger(RecalcTrigger,Trigger1Y)),NA())</f>
        <v>2.1830391753976386E-2</v>
      </c>
    </row>
    <row r="968" spans="2:17" x14ac:dyDescent="0.2">
      <c r="B968" s="39" t="s">
        <v>42</v>
      </c>
      <c r="D968" s="42">
        <f>_xll.qlCalendarAdvance(Calendar,$D967,B968,"f",FALSE)</f>
        <v>46147</v>
      </c>
      <c r="E968" s="180">
        <f>_xll.qlInterestRateIndexValueDate(IndexON,D968)</f>
        <v>46147</v>
      </c>
      <c r="F968" s="196">
        <f>IFERROR(_xll.qlIndexFixing(IndexON,D968,TRUE,_xll.ohTrigger(RecalcTrigger,TriggerON)),NA())</f>
        <v>1.9489234953473655E-2</v>
      </c>
      <c r="H968" s="42">
        <f>_xll.qlCalendarAdvance(Calendar,$H967,B968,"f",FALSE)</f>
        <v>46147</v>
      </c>
      <c r="I968" s="180">
        <f>_xll.qlInterestRateIndexValueDate(Index1M,$H968)</f>
        <v>46149</v>
      </c>
      <c r="J968" s="185">
        <f>IFERROR(_xll.qlIndexFixing(Index1M,$H968,TRUE,_xll.ohTrigger(RecalcTrigger,Trigger1M)),NA())</f>
        <v>1.9946368821240623E-2</v>
      </c>
      <c r="K968" s="44">
        <f>IFERROR(_xll.qlIndexFixing(Index3M,H968,TRUE,_xll.ohTrigger(RecalcTrigger,Trigger3M)),NA())</f>
        <v>2.0923525808011757E-2</v>
      </c>
      <c r="L968" s="44">
        <f>IFERROR(_xll.qlIndexFixing(Index6M,$H968,TRUE,_xll.ohTrigger(RecalcTrigger,Trigger6M)),NA())</f>
        <v>2.151969543705019E-2</v>
      </c>
      <c r="M968" s="186">
        <f>IFERROR(_xll.qlIndexFixing(Index1Y,$H968,TRUE,_xll.ohTrigger(RecalcTrigger,Trigger1Y)),NA())</f>
        <v>2.2337764045423831E-2</v>
      </c>
      <c r="N968" s="185">
        <f>IFERROR(_xll.qlIndexFixing(ONIndex1M,I968,TRUE,_xll.ohTrigger(RecalcTrigger,Trigger1M)),NA())</f>
        <v>1.9897962792567725E-2</v>
      </c>
      <c r="O968" s="44">
        <f>IFERROR(_xll.qlIndexFixing(ONIndex3M,I968,TRUE,_xll.ohTrigger(RecalcTrigger,Trigger3M)),NA())</f>
        <v>2.0766924146959909E-2</v>
      </c>
      <c r="P968" s="44">
        <f>IFERROR(_xll.qlIndexFixing(ONIndex6M,I968,TRUE,_xll.ohTrigger(RecalcTrigger,Trigger6M)),NA())</f>
        <v>2.1203342052134033E-2</v>
      </c>
      <c r="Q968" s="186">
        <f>IFERROR(_xll.qlIndexFixing(ONIndex1Y,I968,TRUE,_xll.ohTrigger(RecalcTrigger,Trigger1Y)),NA())</f>
        <v>2.1840556079517626E-2</v>
      </c>
    </row>
    <row r="969" spans="2:17" x14ac:dyDescent="0.2">
      <c r="B969" s="39" t="s">
        <v>42</v>
      </c>
      <c r="D969" s="42">
        <f>_xll.qlCalendarAdvance(Calendar,$D968,B969,"f",FALSE)</f>
        <v>46154</v>
      </c>
      <c r="E969" s="180">
        <f>_xll.qlInterestRateIndexValueDate(IndexON,D969)</f>
        <v>46154</v>
      </c>
      <c r="F969" s="196">
        <f>IFERROR(_xll.qlIndexFixing(IndexON,D969,TRUE,_xll.ohTrigger(RecalcTrigger,TriggerON)),NA())</f>
        <v>1.9509123183336641E-2</v>
      </c>
      <c r="H969" s="42">
        <f>_xll.qlCalendarAdvance(Calendar,$H968,B969,"f",FALSE)</f>
        <v>46154</v>
      </c>
      <c r="I969" s="180">
        <f>_xll.qlInterestRateIndexValueDate(Index1M,$H969)</f>
        <v>46156</v>
      </c>
      <c r="J969" s="185">
        <f>IFERROR(_xll.qlIndexFixing(Index1M,$H969,TRUE,_xll.ohTrigger(RecalcTrigger,Trigger1M)),NA())</f>
        <v>1.9965321566116634E-2</v>
      </c>
      <c r="K969" s="44">
        <f>IFERROR(_xll.qlIndexFixing(Index3M,H969,TRUE,_xll.ohTrigger(RecalcTrigger,Trigger3M)),NA())</f>
        <v>2.0940365084935925E-2</v>
      </c>
      <c r="L969" s="44">
        <f>IFERROR(_xll.qlIndexFixing(Index6M,$H969,TRUE,_xll.ohTrigger(RecalcTrigger,Trigger6M)),NA())</f>
        <v>2.153465742613787E-2</v>
      </c>
      <c r="M969" s="186">
        <f>IFERROR(_xll.qlIndexFixing(Index1Y,$H969,TRUE,_xll.ohTrigger(RecalcTrigger,Trigger1Y)),NA())</f>
        <v>2.2346716123295592E-2</v>
      </c>
      <c r="N969" s="185">
        <f>IFERROR(_xll.qlIndexFixing(ONIndex1M,I969,TRUE,_xll.ohTrigger(RecalcTrigger,Trigger1M)),NA())</f>
        <v>1.9917151315578252E-2</v>
      </c>
      <c r="O969" s="44">
        <f>IFERROR(_xll.qlIndexFixing(ONIndex3M,I969,TRUE,_xll.ohTrigger(RecalcTrigger,Trigger3M)),NA())</f>
        <v>2.0784630011094762E-2</v>
      </c>
      <c r="P969" s="44">
        <f>IFERROR(_xll.qlIndexFixing(ONIndex6M,I969,TRUE,_xll.ohTrigger(RecalcTrigger,Trigger6M)),NA())</f>
        <v>2.1220619495929682E-2</v>
      </c>
      <c r="Q969" s="186">
        <f>IFERROR(_xll.qlIndexFixing(ONIndex1Y,I969,TRUE,_xll.ohTrigger(RecalcTrigger,Trigger1Y)),NA())</f>
        <v>2.185230390183257E-2</v>
      </c>
    </row>
    <row r="970" spans="2:17" x14ac:dyDescent="0.2">
      <c r="B970" s="39" t="s">
        <v>42</v>
      </c>
      <c r="D970" s="42">
        <f>_xll.qlCalendarAdvance(Calendar,$D969,B970,"f",FALSE)</f>
        <v>46161</v>
      </c>
      <c r="E970" s="180">
        <f>_xll.qlInterestRateIndexValueDate(IndexON,D970)</f>
        <v>46161</v>
      </c>
      <c r="F970" s="196">
        <f>IFERROR(_xll.qlIndexFixing(IndexON,D970,TRUE,_xll.ohTrigger(RecalcTrigger,TriggerON)),NA())</f>
        <v>1.9528771350030283E-2</v>
      </c>
      <c r="H970" s="42">
        <f>_xll.qlCalendarAdvance(Calendar,$H969,B970,"f",FALSE)</f>
        <v>46161</v>
      </c>
      <c r="I970" s="180">
        <f>_xll.qlInterestRateIndexValueDate(Index1M,$H970)</f>
        <v>46163</v>
      </c>
      <c r="J970" s="185">
        <f>IFERROR(_xll.qlIndexFixing(Index1M,$H970,TRUE,_xll.ohTrigger(RecalcTrigger,Trigger1M)),NA())</f>
        <v>1.998411046997689E-2</v>
      </c>
      <c r="K970" s="44">
        <f>IFERROR(_xll.qlIndexFixing(Index3M,H970,TRUE,_xll.ohTrigger(RecalcTrigger,Trigger3M)),NA())</f>
        <v>2.0957041778340402E-2</v>
      </c>
      <c r="L970" s="44">
        <f>IFERROR(_xll.qlIndexFixing(Index6M,$H970,TRUE,_xll.ohTrigger(RecalcTrigger,Trigger6M)),NA())</f>
        <v>2.1549421265869274E-2</v>
      </c>
      <c r="M970" s="186">
        <f>IFERROR(_xll.qlIndexFixing(Index1Y,$H970,TRUE,_xll.ohTrigger(RecalcTrigger,Trigger1Y)),NA())</f>
        <v>2.2355548578454957E-2</v>
      </c>
      <c r="N970" s="185">
        <f>IFERROR(_xll.qlIndexFixing(ONIndex1M,I970,TRUE,_xll.ohTrigger(RecalcTrigger,Trigger1M)),NA())</f>
        <v>1.9936176835937403E-2</v>
      </c>
      <c r="O970" s="44">
        <f>IFERROR(_xll.qlIndexFixing(ONIndex3M,I970,TRUE,_xll.ohTrigger(RecalcTrigger,Trigger3M)),NA())</f>
        <v>2.080217586138744E-2</v>
      </c>
      <c r="P970" s="44">
        <f>IFERROR(_xll.qlIndexFixing(ONIndex6M,I970,TRUE,_xll.ohTrigger(RecalcTrigger,Trigger6M)),NA())</f>
        <v>2.12377008483422E-2</v>
      </c>
      <c r="Q970" s="186">
        <f>IFERROR(_xll.qlIndexFixing(ONIndex1Y,I970,TRUE,_xll.ohTrigger(RecalcTrigger,Trigger1Y)),NA())</f>
        <v>2.1863932734849101E-2</v>
      </c>
    </row>
    <row r="971" spans="2:17" x14ac:dyDescent="0.2">
      <c r="B971" s="39" t="s">
        <v>42</v>
      </c>
      <c r="D971" s="42">
        <f>_xll.qlCalendarAdvance(Calendar,$D970,B971,"f",FALSE)</f>
        <v>46168</v>
      </c>
      <c r="E971" s="180">
        <f>_xll.qlInterestRateIndexValueDate(IndexON,D971)</f>
        <v>46168</v>
      </c>
      <c r="F971" s="196">
        <f>IFERROR(_xll.qlIndexFixing(IndexON,D971,TRUE,_xll.ohTrigger(RecalcTrigger,TriggerON)),NA())</f>
        <v>1.9548178525656823E-2</v>
      </c>
      <c r="H971" s="42">
        <f>_xll.qlCalendarAdvance(Calendar,$H970,B971,"f",FALSE)</f>
        <v>46168</v>
      </c>
      <c r="I971" s="180">
        <f>_xll.qlInterestRateIndexValueDate(Index1M,$H971)</f>
        <v>46170</v>
      </c>
      <c r="J971" s="185">
        <f>IFERROR(_xll.qlIndexFixing(Index1M,$H971,TRUE,_xll.ohTrigger(RecalcTrigger,Trigger1M)),NA())</f>
        <v>2.0002735173601238E-2</v>
      </c>
      <c r="K971" s="44">
        <f>IFERROR(_xll.qlIndexFixing(Index3M,H971,TRUE,_xll.ohTrigger(RecalcTrigger,Trigger3M)),NA())</f>
        <v>2.0973555583667071E-2</v>
      </c>
      <c r="L971" s="44">
        <f>IFERROR(_xll.qlIndexFixing(Index6M,$H971,TRUE,_xll.ohTrigger(RecalcTrigger,Trigger6M)),NA())</f>
        <v>2.1563986951758523E-2</v>
      </c>
      <c r="M971" s="186">
        <f>IFERROR(_xll.qlIndexFixing(Index1Y,$H971,TRUE,_xll.ohTrigger(RecalcTrigger,Trigger1Y)),NA())</f>
        <v>2.2364261485515562E-2</v>
      </c>
      <c r="N971" s="185">
        <f>IFERROR(_xll.qlIndexFixing(ONIndex1M,I971,TRUE,_xll.ohTrigger(RecalcTrigger,Trigger1M)),NA())</f>
        <v>1.9955038996011254E-2</v>
      </c>
      <c r="O971" s="44">
        <f>IFERROR(_xll.qlIndexFixing(ONIndex3M,I971,TRUE,_xll.ohTrigger(RecalcTrigger,Trigger3M)),NA())</f>
        <v>2.0819561397118491E-2</v>
      </c>
      <c r="P971" s="44">
        <f>IFERROR(_xll.qlIndexFixing(ONIndex6M,I971,TRUE,_xll.ohTrigger(RecalcTrigger,Trigger6M)),NA())</f>
        <v>2.1254586109371587E-2</v>
      </c>
      <c r="Q971" s="186">
        <f>IFERROR(_xll.qlIndexFixing(ONIndex1Y,I971,TRUE,_xll.ohTrigger(RecalcTrigger,Trigger1Y)),NA())</f>
        <v>2.1875442654506472E-2</v>
      </c>
    </row>
    <row r="972" spans="2:17" x14ac:dyDescent="0.2">
      <c r="B972" s="39" t="s">
        <v>42</v>
      </c>
      <c r="D972" s="42">
        <f>_xll.qlCalendarAdvance(Calendar,$D971,B972,"f",FALSE)</f>
        <v>46175</v>
      </c>
      <c r="E972" s="180">
        <f>_xll.qlInterestRateIndexValueDate(IndexON,D972)</f>
        <v>46175</v>
      </c>
      <c r="F972" s="196">
        <f>IFERROR(_xll.qlIndexFixing(IndexON,D972,TRUE,_xll.ohTrigger(RecalcTrigger,TriggerON)),NA())</f>
        <v>1.9567343782558311E-2</v>
      </c>
      <c r="H972" s="42">
        <f>_xll.qlCalendarAdvance(Calendar,$H971,B972,"f",FALSE)</f>
        <v>46175</v>
      </c>
      <c r="I972" s="180">
        <f>_xll.qlInterestRateIndexValueDate(Index1M,$H972)</f>
        <v>46177</v>
      </c>
      <c r="J972" s="185">
        <f>IFERROR(_xll.qlIndexFixing(Index1M,$H972,TRUE,_xll.ohTrigger(RecalcTrigger,Trigger1M)),NA())</f>
        <v>2.0021195317784513E-2</v>
      </c>
      <c r="K972" s="44">
        <f>IFERROR(_xll.qlIndexFixing(Index3M,H972,TRUE,_xll.ohTrigger(RecalcTrigger,Trigger3M)),NA())</f>
        <v>2.0989906196374319E-2</v>
      </c>
      <c r="L972" s="44">
        <f>IFERROR(_xll.qlIndexFixing(Index6M,$H972,TRUE,_xll.ohTrigger(RecalcTrigger,Trigger6M)),NA())</f>
        <v>2.1573546732479888E-2</v>
      </c>
      <c r="M972" s="186">
        <f>IFERROR(_xll.qlIndexFixing(Index1Y,$H972,TRUE,_xll.ohTrigger(RecalcTrigger,Trigger1Y)),NA())</f>
        <v>2.2372854919135713E-2</v>
      </c>
      <c r="N972" s="185">
        <f>IFERROR(_xll.qlIndexFixing(ONIndex1M,I972,TRUE,_xll.ohTrigger(RecalcTrigger,Trigger1M)),NA())</f>
        <v>1.997373743784614E-2</v>
      </c>
      <c r="O972" s="44">
        <f>IFERROR(_xll.qlIndexFixing(ONIndex3M,I972,TRUE,_xll.ohTrigger(RecalcTrigger,Trigger3M)),NA())</f>
        <v>2.0836786317328659E-2</v>
      </c>
      <c r="P972" s="44">
        <f>IFERROR(_xll.qlIndexFixing(ONIndex6M,I972,TRUE,_xll.ohTrigger(RecalcTrigger,Trigger6M)),NA())</f>
        <v>2.1271275279017843E-2</v>
      </c>
      <c r="Q972" s="186">
        <f>IFERROR(_xll.qlIndexFixing(ONIndex1Y,I972,TRUE,_xll.ohTrigger(RecalcTrigger,Trigger1Y)),NA())</f>
        <v>2.1886833736823874E-2</v>
      </c>
    </row>
    <row r="973" spans="2:17" x14ac:dyDescent="0.2">
      <c r="B973" s="39" t="s">
        <v>42</v>
      </c>
      <c r="D973" s="42">
        <f>_xll.qlCalendarAdvance(Calendar,$D972,B973,"f",FALSE)</f>
        <v>46182</v>
      </c>
      <c r="E973" s="180">
        <f>_xll.qlInterestRateIndexValueDate(IndexON,D973)</f>
        <v>46182</v>
      </c>
      <c r="F973" s="196">
        <f>IFERROR(_xll.qlIndexFixing(IndexON,D973,TRUE,_xll.ohTrigger(RecalcTrigger,TriggerON)),NA())</f>
        <v>1.9586266192597179E-2</v>
      </c>
      <c r="H973" s="42">
        <f>_xll.qlCalendarAdvance(Calendar,$H972,B973,"f",FALSE)</f>
        <v>46182</v>
      </c>
      <c r="I973" s="180">
        <f>_xll.qlInterestRateIndexValueDate(Index1M,$H973)</f>
        <v>46184</v>
      </c>
      <c r="J973" s="185">
        <f>IFERROR(_xll.qlIndexFixing(Index1M,$H973,TRUE,_xll.ohTrigger(RecalcTrigger,Trigger1M)),NA())</f>
        <v>2.0039490543329042E-2</v>
      </c>
      <c r="K973" s="44">
        <f>IFERROR(_xll.qlIndexFixing(Index3M,H973,TRUE,_xll.ohTrigger(RecalcTrigger,Trigger3M)),NA())</f>
        <v>2.1006093311934444E-2</v>
      </c>
      <c r="L973" s="44">
        <f>IFERROR(_xll.qlIndexFixing(Index6M,$H973,TRUE,_xll.ohTrigger(RecalcTrigger,Trigger6M)),NA())</f>
        <v>2.1587756020915158E-2</v>
      </c>
      <c r="M973" s="186">
        <f>IFERROR(_xll.qlIndexFixing(Index1Y,$H973,TRUE,_xll.ohTrigger(RecalcTrigger,Trigger1Y)),NA())</f>
        <v>2.2381328954019265E-2</v>
      </c>
      <c r="N973" s="185">
        <f>IFERROR(_xll.qlIndexFixing(ONIndex1M,I973,TRUE,_xll.ohTrigger(RecalcTrigger,Trigger1M)),NA())</f>
        <v>1.9992271803728201E-2</v>
      </c>
      <c r="O973" s="44">
        <f>IFERROR(_xll.qlIndexFixing(ONIndex3M,I973,TRUE,_xll.ohTrigger(RecalcTrigger,Trigger3M)),NA())</f>
        <v>2.0853850321058687E-2</v>
      </c>
      <c r="P973" s="44">
        <f>IFERROR(_xll.qlIndexFixing(ONIndex6M,I973,TRUE,_xll.ohTrigger(RecalcTrigger,Trigger6M)),NA())</f>
        <v>2.1287768357280967E-2</v>
      </c>
      <c r="Q973" s="186">
        <f>IFERROR(_xll.qlIndexFixing(ONIndex1Y,I973,TRUE,_xll.ohTrigger(RecalcTrigger,Trigger1Y)),NA())</f>
        <v>2.1898106057740563E-2</v>
      </c>
    </row>
    <row r="974" spans="2:17" x14ac:dyDescent="0.2">
      <c r="B974" s="39" t="s">
        <v>42</v>
      </c>
      <c r="D974" s="42">
        <f>_xll.qlCalendarAdvance(Calendar,$D973,B974,"f",FALSE)</f>
        <v>46189</v>
      </c>
      <c r="E974" s="180">
        <f>_xll.qlInterestRateIndexValueDate(IndexON,D974)</f>
        <v>46189</v>
      </c>
      <c r="F974" s="196">
        <f>IFERROR(_xll.qlIndexFixing(IndexON,D974,TRUE,_xll.ohTrigger(RecalcTrigger,TriggerON)),NA())</f>
        <v>1.9604944828115478E-2</v>
      </c>
      <c r="H974" s="42">
        <f>_xll.qlCalendarAdvance(Calendar,$H973,B974,"f",FALSE)</f>
        <v>46189</v>
      </c>
      <c r="I974" s="180">
        <f>_xll.qlInterestRateIndexValueDate(Index1M,$H974)</f>
        <v>46191</v>
      </c>
      <c r="J974" s="185">
        <f>IFERROR(_xll.qlIndexFixing(Index1M,$H974,TRUE,_xll.ohTrigger(RecalcTrigger,Trigger1M)),NA())</f>
        <v>2.0057620491034656E-2</v>
      </c>
      <c r="K974" s="44">
        <f>IFERROR(_xll.qlIndexFixing(Index3M,H974,TRUE,_xll.ohTrigger(RecalcTrigger,Trigger3M)),NA())</f>
        <v>2.1022116625835377E-2</v>
      </c>
      <c r="L974" s="44">
        <f>IFERROR(_xll.qlIndexFixing(Index6M,$H974,TRUE,_xll.ohTrigger(RecalcTrigger,Trigger6M)),NA())</f>
        <v>2.1601767177119809E-2</v>
      </c>
      <c r="M974" s="186">
        <f>IFERROR(_xll.qlIndexFixing(Index1Y,$H974,TRUE,_xll.ohTrigger(RecalcTrigger,Trigger1Y)),NA())</f>
        <v>2.2389683664914974E-2</v>
      </c>
      <c r="N974" s="185">
        <f>IFERROR(_xll.qlIndexFixing(ONIndex1M,I974,TRUE,_xll.ohTrigger(RecalcTrigger,Trigger1M)),NA())</f>
        <v>2.0010641735863643E-2</v>
      </c>
      <c r="O974" s="44">
        <f>IFERROR(_xll.qlIndexFixing(ONIndex3M,I974,TRUE,_xll.ohTrigger(RecalcTrigger,Trigger3M)),NA())</f>
        <v>2.0870753107349316E-2</v>
      </c>
      <c r="P974" s="44">
        <f>IFERROR(_xll.qlIndexFixing(ONIndex6M,I974,TRUE,_xll.ohTrigger(RecalcTrigger,Trigger6M)),NA())</f>
        <v>2.1304065344081025E-2</v>
      </c>
      <c r="Q974" s="186">
        <f>IFERROR(_xll.qlIndexFixing(ONIndex1Y,I974,TRUE,_xll.ohTrigger(RecalcTrigger,Trigger1Y)),NA())</f>
        <v>2.1909259693515537E-2</v>
      </c>
    </row>
    <row r="975" spans="2:17" x14ac:dyDescent="0.2">
      <c r="B975" s="39" t="s">
        <v>42</v>
      </c>
      <c r="D975" s="42">
        <f>_xll.qlCalendarAdvance(Calendar,$D974,B975,"f",FALSE)</f>
        <v>46196</v>
      </c>
      <c r="E975" s="180">
        <f>_xll.qlInterestRateIndexValueDate(IndexON,D975)</f>
        <v>46196</v>
      </c>
      <c r="F975" s="196">
        <f>IFERROR(_xll.qlIndexFixing(IndexON,D975,TRUE,_xll.ohTrigger(RecalcTrigger,TriggerON)),NA())</f>
        <v>1.9623378761135513E-2</v>
      </c>
      <c r="H975" s="42">
        <f>_xll.qlCalendarAdvance(Calendar,$H974,B975,"f",FALSE)</f>
        <v>46196</v>
      </c>
      <c r="I975" s="180">
        <f>_xll.qlInterestRateIndexValueDate(Index1M,$H975)</f>
        <v>46198</v>
      </c>
      <c r="J975" s="185">
        <f>IFERROR(_xll.qlIndexFixing(Index1M,$H975,TRUE,_xll.ohTrigger(RecalcTrigger,Trigger1M)),NA())</f>
        <v>2.0075584801706181E-2</v>
      </c>
      <c r="K975" s="44">
        <f>IFERROR(_xll.qlIndexFixing(Index3M,H975,TRUE,_xll.ohTrigger(RecalcTrigger,Trigger3M)),NA())</f>
        <v>2.1037975833581558E-2</v>
      </c>
      <c r="L975" s="44">
        <f>IFERROR(_xll.qlIndexFixing(Index6M,$H975,TRUE,_xll.ohTrigger(RecalcTrigger,Trigger6M)),NA())</f>
        <v>2.1620268069275063E-2</v>
      </c>
      <c r="M975" s="186">
        <f>IFERROR(_xll.qlIndexFixing(Index1Y,$H975,TRUE,_xll.ohTrigger(RecalcTrigger,Trigger1Y)),NA())</f>
        <v>2.2397919126616494E-2</v>
      </c>
      <c r="N975" s="185">
        <f>IFERROR(_xll.qlIndexFixing(ONIndex1M,I975,TRUE,_xll.ohTrigger(RecalcTrigger,Trigger1M)),NA())</f>
        <v>2.0028846876378736E-2</v>
      </c>
      <c r="O975" s="44">
        <f>IFERROR(_xll.qlIndexFixing(ONIndex3M,I975,TRUE,_xll.ohTrigger(RecalcTrigger,Trigger3M)),NA())</f>
        <v>2.0887494375401161E-2</v>
      </c>
      <c r="P975" s="44">
        <f>IFERROR(_xll.qlIndexFixing(ONIndex6M,I975,TRUE,_xll.ohTrigger(RecalcTrigger,Trigger6M)),NA())</f>
        <v>2.1320166239418015E-2</v>
      </c>
      <c r="Q975" s="186">
        <f>IFERROR(_xll.qlIndexFixing(ONIndex1Y,I975,TRUE,_xll.ohTrigger(RecalcTrigger,Trigger1Y)),NA())</f>
        <v>2.1920294720008116E-2</v>
      </c>
    </row>
    <row r="976" spans="2:17" x14ac:dyDescent="0.2">
      <c r="B976" s="39" t="s">
        <v>42</v>
      </c>
      <c r="D976" s="42">
        <f>_xll.qlCalendarAdvance(Calendar,$D975,B976,"f",FALSE)</f>
        <v>46203</v>
      </c>
      <c r="E976" s="180">
        <f>_xll.qlInterestRateIndexValueDate(IndexON,D976)</f>
        <v>46203</v>
      </c>
      <c r="F976" s="196">
        <f>IFERROR(_xll.qlIndexFixing(IndexON,D976,TRUE,_xll.ohTrigger(RecalcTrigger,TriggerON)),NA())</f>
        <v>1.964156706383946E-2</v>
      </c>
      <c r="H976" s="42">
        <f>_xll.qlCalendarAdvance(Calendar,$H975,B976,"f",FALSE)</f>
        <v>46203</v>
      </c>
      <c r="I976" s="180">
        <f>_xll.qlInterestRateIndexValueDate(Index1M,$H976)</f>
        <v>46205</v>
      </c>
      <c r="J976" s="185">
        <f>IFERROR(_xll.qlIndexFixing(Index1M,$H976,TRUE,_xll.ohTrigger(RecalcTrigger,Trigger1M)),NA())</f>
        <v>2.0093383116158436E-2</v>
      </c>
      <c r="K976" s="44">
        <f>IFERROR(_xll.qlIndexFixing(Index3M,H976,TRUE,_xll.ohTrigger(RecalcTrigger,Trigger3M)),NA())</f>
        <v>2.1053670630692196E-2</v>
      </c>
      <c r="L976" s="44">
        <f>IFERROR(_xll.qlIndexFixing(Index6M,$H976,TRUE,_xll.ohTrigger(RecalcTrigger,Trigger6M)),NA())</f>
        <v>2.163384292076613E-2</v>
      </c>
      <c r="M976" s="186">
        <f>IFERROR(_xll.qlIndexFixing(Index1Y,$H976,TRUE,_xll.ohTrigger(RecalcTrigger,Trigger1Y)),NA())</f>
        <v>2.2406035413962591E-2</v>
      </c>
      <c r="N976" s="185">
        <f>IFERROR(_xll.qlIndexFixing(ONIndex1M,I976,TRUE,_xll.ohTrigger(RecalcTrigger,Trigger1M)),NA())</f>
        <v>2.0046886867559621E-2</v>
      </c>
      <c r="O976" s="44">
        <f>IFERROR(_xll.qlIndexFixing(ONIndex3M,I976,TRUE,_xll.ohTrigger(RecalcTrigger,Trigger3M)),NA())</f>
        <v>2.0904073824175029E-2</v>
      </c>
      <c r="P976" s="44">
        <f>IFERROR(_xll.qlIndexFixing(ONIndex6M,I976,TRUE,_xll.ohTrigger(RecalcTrigger,Trigger6M)),NA())</f>
        <v>2.1336071043212002E-2</v>
      </c>
      <c r="Q976" s="186">
        <f>IFERROR(_xll.qlIndexFixing(ONIndex1Y,I976,TRUE,_xll.ohTrigger(RecalcTrigger,Trigger1Y)),NA())</f>
        <v>2.1931211213237489E-2</v>
      </c>
    </row>
    <row r="977" spans="2:17" x14ac:dyDescent="0.2">
      <c r="B977" s="39" t="s">
        <v>42</v>
      </c>
      <c r="D977" s="42">
        <f>_xll.qlCalendarAdvance(Calendar,$D976,B977,"f",FALSE)</f>
        <v>46210</v>
      </c>
      <c r="E977" s="180">
        <f>_xll.qlInterestRateIndexValueDate(IndexON,D977)</f>
        <v>46210</v>
      </c>
      <c r="F977" s="196">
        <f>IFERROR(_xll.qlIndexFixing(IndexON,D977,TRUE,_xll.ohTrigger(RecalcTrigger,TriggerON)),NA())</f>
        <v>1.965950880856937E-2</v>
      </c>
      <c r="H977" s="42">
        <f>_xll.qlCalendarAdvance(Calendar,$H976,B977,"f",FALSE)</f>
        <v>46210</v>
      </c>
      <c r="I977" s="180">
        <f>_xll.qlInterestRateIndexValueDate(Index1M,$H977)</f>
        <v>46212</v>
      </c>
      <c r="J977" s="185">
        <f>IFERROR(_xll.qlIndexFixing(Index1M,$H977,TRUE,_xll.ohTrigger(RecalcTrigger,Trigger1M)),NA())</f>
        <v>2.0111015075208738E-2</v>
      </c>
      <c r="K977" s="44">
        <f>IFERROR(_xll.qlIndexFixing(Index3M,H977,TRUE,_xll.ohTrigger(RecalcTrigger,Trigger3M)),NA())</f>
        <v>2.1069200712701276E-2</v>
      </c>
      <c r="L977" s="44">
        <f>IFERROR(_xll.qlIndexFixing(Index6M,$H977,TRUE,_xll.ohTrigger(RecalcTrigger,Trigger6M)),NA())</f>
        <v>2.1647219592761155E-2</v>
      </c>
      <c r="M977" s="186">
        <f>IFERROR(_xll.qlIndexFixing(Index1Y,$H977,TRUE,_xll.ohTrigger(RecalcTrigger,Trigger1Y)),NA())</f>
        <v>2.2414032601836265E-2</v>
      </c>
      <c r="N977" s="185">
        <f>IFERROR(_xll.qlIndexFixing(ONIndex1M,I977,TRUE,_xll.ohTrigger(RecalcTrigger,Trigger1M)),NA())</f>
        <v>2.0064761351532567E-2</v>
      </c>
      <c r="O977" s="44">
        <f>IFERROR(_xll.qlIndexFixing(ONIndex3M,I977,TRUE,_xll.ohTrigger(RecalcTrigger,Trigger3M)),NA())</f>
        <v>2.092049115295147E-2</v>
      </c>
      <c r="P977" s="44">
        <f>IFERROR(_xll.qlIndexFixing(ONIndex6M,I977,TRUE,_xll.ohTrigger(RecalcTrigger,Trigger6M)),NA())</f>
        <v>2.1351779755542921E-2</v>
      </c>
      <c r="Q977" s="186">
        <f>IFERROR(_xll.qlIndexFixing(ONIndex1Y,I977,TRUE,_xll.ohTrigger(RecalcTrigger,Trigger1Y)),NA())</f>
        <v>2.1942009249302785E-2</v>
      </c>
    </row>
    <row r="978" spans="2:17" x14ac:dyDescent="0.2">
      <c r="B978" s="39" t="s">
        <v>42</v>
      </c>
      <c r="D978" s="42">
        <f>_xll.qlCalendarAdvance(Calendar,$D977,B978,"f",FALSE)</f>
        <v>46217</v>
      </c>
      <c r="E978" s="180">
        <f>_xll.qlInterestRateIndexValueDate(IndexON,D978)</f>
        <v>46217</v>
      </c>
      <c r="F978" s="196">
        <f>IFERROR(_xll.qlIndexFixing(IndexON,D978,TRUE,_xll.ohTrigger(RecalcTrigger,TriggerON)),NA())</f>
        <v>1.9677203067187676E-2</v>
      </c>
      <c r="H978" s="42">
        <f>_xll.qlCalendarAdvance(Calendar,$H977,B978,"f",FALSE)</f>
        <v>46217</v>
      </c>
      <c r="I978" s="180">
        <f>_xll.qlInterestRateIndexValueDate(Index1M,$H978)</f>
        <v>46219</v>
      </c>
      <c r="J978" s="185">
        <f>IFERROR(_xll.qlIndexFixing(Index1M,$H978,TRUE,_xll.ohTrigger(RecalcTrigger,Trigger1M)),NA())</f>
        <v>2.0128480319684394E-2</v>
      </c>
      <c r="K978" s="44">
        <f>IFERROR(_xll.qlIndexFixing(Index3M,H978,TRUE,_xll.ohTrigger(RecalcTrigger,Trigger3M)),NA())</f>
        <v>2.1084565775161029E-2</v>
      </c>
      <c r="L978" s="44">
        <f>IFERROR(_xll.qlIndexFixing(Index6M,$H978,TRUE,_xll.ohTrigger(RecalcTrigger,Trigger6M)),NA())</f>
        <v>2.1660398081195437E-2</v>
      </c>
      <c r="M978" s="186">
        <f>IFERROR(_xll.qlIndexFixing(Index1Y,$H978,TRUE,_xll.ohTrigger(RecalcTrigger,Trigger1Y)),NA())</f>
        <v>2.2421910765165854E-2</v>
      </c>
      <c r="N978" s="185">
        <f>IFERROR(_xll.qlIndexFixing(ONIndex1M,I978,TRUE,_xll.ohTrigger(RecalcTrigger,Trigger1M)),NA())</f>
        <v>2.008246997050378E-2</v>
      </c>
      <c r="O978" s="44">
        <f>IFERROR(_xll.qlIndexFixing(ONIndex3M,I978,TRUE,_xll.ohTrigger(RecalcTrigger,Trigger3M)),NA())</f>
        <v>2.0936746060531419E-2</v>
      </c>
      <c r="P978" s="44">
        <f>IFERROR(_xll.qlIndexFixing(ONIndex6M,I978,TRUE,_xll.ohTrigger(RecalcTrigger,Trigger6M)),NA())</f>
        <v>2.1367292376250901E-2</v>
      </c>
      <c r="Q978" s="186">
        <f>IFERROR(_xll.qlIndexFixing(ONIndex1Y,I978,TRUE,_xll.ohTrigger(RecalcTrigger,Trigger1Y)),NA())</f>
        <v>2.195268890430313E-2</v>
      </c>
    </row>
    <row r="979" spans="2:17" x14ac:dyDescent="0.2">
      <c r="B979" s="39" t="s">
        <v>42</v>
      </c>
      <c r="D979" s="42">
        <f>_xll.qlCalendarAdvance(Calendar,$D978,B979,"f",FALSE)</f>
        <v>46224</v>
      </c>
      <c r="E979" s="180">
        <f>_xll.qlInterestRateIndexValueDate(IndexON,D979)</f>
        <v>46224</v>
      </c>
      <c r="F979" s="196">
        <f>IFERROR(_xll.qlIndexFixing(IndexON,D979,TRUE,_xll.ohTrigger(RecalcTrigger,TriggerON)),NA())</f>
        <v>1.9694648911956492E-2</v>
      </c>
      <c r="H979" s="42">
        <f>_xll.qlCalendarAdvance(Calendar,$H978,B979,"f",FALSE)</f>
        <v>46224</v>
      </c>
      <c r="I979" s="180">
        <f>_xll.qlInterestRateIndexValueDate(Index1M,$H979)</f>
        <v>46226</v>
      </c>
      <c r="J979" s="185">
        <f>IFERROR(_xll.qlIndexFixing(Index1M,$H979,TRUE,_xll.ohTrigger(RecalcTrigger,Trigger1M)),NA())</f>
        <v>2.014577849040522E-2</v>
      </c>
      <c r="K979" s="44">
        <f>IFERROR(_xll.qlIndexFixing(Index3M,H979,TRUE,_xll.ohTrigger(RecalcTrigger,Trigger3M)),NA())</f>
        <v>2.109976551363758E-2</v>
      </c>
      <c r="L979" s="44">
        <f>IFERROR(_xll.qlIndexFixing(Index6M,$H979,TRUE,_xll.ohTrigger(RecalcTrigger,Trigger6M)),NA())</f>
        <v>2.1673378382064436E-2</v>
      </c>
      <c r="M979" s="186">
        <f>IFERROR(_xll.qlIndexFixing(Index1Y,$H979,TRUE,_xll.ohTrigger(RecalcTrigger,Trigger1Y)),NA())</f>
        <v>2.2429669978923282E-2</v>
      </c>
      <c r="N979" s="185">
        <f>IFERROR(_xll.qlIndexFixing(ONIndex1M,I979,TRUE,_xll.ohTrigger(RecalcTrigger,Trigger1M)),NA())</f>
        <v>2.0100012366759401E-2</v>
      </c>
      <c r="O979" s="44">
        <f>IFERROR(_xll.qlIndexFixing(ONIndex3M,I979,TRUE,_xll.ohTrigger(RecalcTrigger,Trigger3M)),NA())</f>
        <v>2.0952838246275363E-2</v>
      </c>
      <c r="P979" s="44">
        <f>IFERROR(_xll.qlIndexFixing(ONIndex6M,I979,TRUE,_xll.ohTrigger(RecalcTrigger,Trigger6M)),NA())</f>
        <v>2.1382608905495815E-2</v>
      </c>
      <c r="Q979" s="186">
        <f>IFERROR(_xll.qlIndexFixing(ONIndex1Y,I979,TRUE,_xll.ohTrigger(RecalcTrigger,Trigger1Y)),NA())</f>
        <v>2.1963250254097844E-2</v>
      </c>
    </row>
    <row r="980" spans="2:17" x14ac:dyDescent="0.2">
      <c r="B980" s="39" t="s">
        <v>42</v>
      </c>
      <c r="D980" s="42">
        <f>_xll.qlCalendarAdvance(Calendar,$D979,B980,"f",FALSE)</f>
        <v>46231</v>
      </c>
      <c r="E980" s="180">
        <f>_xll.qlInterestRateIndexValueDate(IndexON,D980)</f>
        <v>46231</v>
      </c>
      <c r="F980" s="196">
        <f>IFERROR(_xll.qlIndexFixing(IndexON,D980,TRUE,_xll.ohTrigger(RecalcTrigger,TriggerON)),NA())</f>
        <v>1.9711845414978058E-2</v>
      </c>
      <c r="H980" s="42">
        <f>_xll.qlCalendarAdvance(Calendar,$H979,B980,"f",FALSE)</f>
        <v>46231</v>
      </c>
      <c r="I980" s="180">
        <f>_xll.qlInterestRateIndexValueDate(Index1M,$H980)</f>
        <v>46233</v>
      </c>
      <c r="J980" s="185">
        <f>IFERROR(_xll.qlIndexFixing(Index1M,$H980,TRUE,_xll.ohTrigger(RecalcTrigger,Trigger1M)),NA())</f>
        <v>2.0162909228206016E-2</v>
      </c>
      <c r="K980" s="44">
        <f>IFERROR(_xll.qlIndexFixing(Index3M,H980,TRUE,_xll.ohTrigger(RecalcTrigger,Trigger3M)),NA())</f>
        <v>2.1114799623714441E-2</v>
      </c>
      <c r="L980" s="44">
        <f>IFERROR(_xll.qlIndexFixing(Index6M,$H980,TRUE,_xll.ohTrigger(RecalcTrigger,Trigger6M)),NA())</f>
        <v>2.1681673107078699E-2</v>
      </c>
      <c r="M980" s="186">
        <f>IFERROR(_xll.qlIndexFixing(Index1Y,$H980,TRUE,_xll.ohTrigger(RecalcTrigger,Trigger1Y)),NA())</f>
        <v>2.2437310318126451E-2</v>
      </c>
      <c r="N980" s="185">
        <f>IFERROR(_xll.qlIndexFixing(ONIndex1M,I980,TRUE,_xll.ohTrigger(RecalcTrigger,Trigger1M)),NA())</f>
        <v>2.0117388182345763E-2</v>
      </c>
      <c r="O980" s="44">
        <f>IFERROR(_xll.qlIndexFixing(ONIndex3M,I980,TRUE,_xll.ohTrigger(RecalcTrigger,Trigger3M)),NA())</f>
        <v>2.0968767409144107E-2</v>
      </c>
      <c r="P980" s="44">
        <f>IFERROR(_xll.qlIndexFixing(ONIndex6M,I980,TRUE,_xll.ohTrigger(RecalcTrigger,Trigger6M)),NA())</f>
        <v>2.1397729343037852E-2</v>
      </c>
      <c r="Q980" s="186">
        <f>IFERROR(_xll.qlIndexFixing(ONIndex1Y,I980,TRUE,_xll.ohTrigger(RecalcTrigger,Trigger1Y)),NA())</f>
        <v>2.1973693374706116E-2</v>
      </c>
    </row>
    <row r="981" spans="2:17" x14ac:dyDescent="0.2">
      <c r="B981" s="39" t="s">
        <v>42</v>
      </c>
      <c r="D981" s="42">
        <f>_xll.qlCalendarAdvance(Calendar,$D980,B981,"f",FALSE)</f>
        <v>46238</v>
      </c>
      <c r="E981" s="180">
        <f>_xll.qlInterestRateIndexValueDate(IndexON,D981)</f>
        <v>46238</v>
      </c>
      <c r="F981" s="196">
        <f>IFERROR(_xll.qlIndexFixing(IndexON,D981,TRUE,_xll.ohTrigger(RecalcTrigger,TriggerON)),NA())</f>
        <v>1.9728791648434552E-2</v>
      </c>
      <c r="H981" s="42">
        <f>_xll.qlCalendarAdvance(Calendar,$H980,B981,"f",FALSE)</f>
        <v>46238</v>
      </c>
      <c r="I981" s="180">
        <f>_xll.qlInterestRateIndexValueDate(Index1M,$H981)</f>
        <v>46240</v>
      </c>
      <c r="J981" s="185">
        <f>IFERROR(_xll.qlIndexFixing(Index1M,$H981,TRUE,_xll.ohTrigger(RecalcTrigger,Trigger1M)),NA())</f>
        <v>2.0179872173929081E-2</v>
      </c>
      <c r="K981" s="44">
        <f>IFERROR(_xll.qlIndexFixing(Index3M,H981,TRUE,_xll.ohTrigger(RecalcTrigger,Trigger3M)),NA())</f>
        <v>2.1129667800992499E-2</v>
      </c>
      <c r="L981" s="44">
        <f>IFERROR(_xll.qlIndexFixing(Index6M,$H981,TRUE,_xll.ohTrigger(RecalcTrigger,Trigger6M)),NA())</f>
        <v>2.1698744405388829E-2</v>
      </c>
      <c r="M981" s="186">
        <f>IFERROR(_xll.qlIndexFixing(Index1Y,$H981,TRUE,_xll.ohTrigger(RecalcTrigger,Trigger1Y)),NA())</f>
        <v>2.24448318578362E-2</v>
      </c>
      <c r="N981" s="185">
        <f>IFERROR(_xll.qlIndexFixing(ONIndex1M,I981,TRUE,_xll.ohTrigger(RecalcTrigger,Trigger1M)),NA())</f>
        <v>2.0134597059549009E-2</v>
      </c>
      <c r="O981" s="44">
        <f>IFERROR(_xll.qlIndexFixing(ONIndex3M,I981,TRUE,_xll.ohTrigger(RecalcTrigger,Trigger3M)),NA())</f>
        <v>2.0984533248098458E-2</v>
      </c>
      <c r="P981" s="44">
        <f>IFERROR(_xll.qlIndexFixing(ONIndex6M,I981,TRUE,_xll.ohTrigger(RecalcTrigger,Trigger6M)),NA())</f>
        <v>2.1412653688956951E-2</v>
      </c>
      <c r="Q981" s="186">
        <f>IFERROR(_xll.qlIndexFixing(ONIndex1Y,I981,TRUE,_xll.ohTrigger(RecalcTrigger,Trigger1Y)),NA())</f>
        <v>2.198401834230701E-2</v>
      </c>
    </row>
    <row r="982" spans="2:17" x14ac:dyDescent="0.2">
      <c r="B982" s="39" t="s">
        <v>42</v>
      </c>
      <c r="D982" s="42">
        <f>_xll.qlCalendarAdvance(Calendar,$D981,B982,"f",FALSE)</f>
        <v>46245</v>
      </c>
      <c r="E982" s="180">
        <f>_xll.qlInterestRateIndexValueDate(IndexON,D982)</f>
        <v>46245</v>
      </c>
      <c r="F982" s="196">
        <f>IFERROR(_xll.qlIndexFixing(IndexON,D982,TRUE,_xll.ohTrigger(RecalcTrigger,TriggerON)),NA())</f>
        <v>1.9745486684508151E-2</v>
      </c>
      <c r="H982" s="42">
        <f>_xll.qlCalendarAdvance(Calendar,$H981,B982,"f",FALSE)</f>
        <v>46245</v>
      </c>
      <c r="I982" s="180">
        <f>_xll.qlInterestRateIndexValueDate(Index1M,$H982)</f>
        <v>46247</v>
      </c>
      <c r="J982" s="185">
        <f>IFERROR(_xll.qlIndexFixing(Index1M,$H982,TRUE,_xll.ohTrigger(RecalcTrigger,Trigger1M)),NA())</f>
        <v>2.0196666968414212E-2</v>
      </c>
      <c r="K982" s="44">
        <f>IFERROR(_xll.qlIndexFixing(Index3M,H982,TRUE,_xll.ohTrigger(RecalcTrigger,Trigger3M)),NA())</f>
        <v>2.1144369741084797E-2</v>
      </c>
      <c r="L982" s="44">
        <f>IFERROR(_xll.qlIndexFixing(Index6M,$H982,TRUE,_xll.ohTrigger(RecalcTrigger,Trigger6M)),NA())</f>
        <v>2.1711130120135553E-2</v>
      </c>
      <c r="M982" s="186">
        <f>IFERROR(_xll.qlIndexFixing(Index1Y,$H982,TRUE,_xll.ohTrigger(RecalcTrigger,Trigger1Y)),NA())</f>
        <v>2.2452234673158478E-2</v>
      </c>
      <c r="N982" s="185">
        <f>IFERROR(_xll.qlIndexFixing(ONIndex1M,I982,TRUE,_xll.ohTrigger(RecalcTrigger,Trigger1M)),NA())</f>
        <v>2.0151638640575342E-2</v>
      </c>
      <c r="O982" s="44">
        <f>IFERROR(_xll.qlIndexFixing(ONIndex3M,I982,TRUE,_xll.ohTrigger(RecalcTrigger,Trigger3M)),NA())</f>
        <v>2.1000135462418967E-2</v>
      </c>
      <c r="P982" s="44">
        <f>IFERROR(_xll.qlIndexFixing(ONIndex6M,I982,TRUE,_xll.ohTrigger(RecalcTrigger,Trigger6M)),NA())</f>
        <v>2.142738194325311E-2</v>
      </c>
      <c r="Q982" s="186">
        <f>IFERROR(_xll.qlIndexFixing(ONIndex1Y,I982,TRUE,_xll.ohTrigger(RecalcTrigger,Trigger1Y)),NA())</f>
        <v>2.1994225232919717E-2</v>
      </c>
    </row>
    <row r="983" spans="2:17" x14ac:dyDescent="0.2">
      <c r="B983" s="39" t="s">
        <v>42</v>
      </c>
      <c r="D983" s="42">
        <f>_xll.qlCalendarAdvance(Calendar,$D982,B983,"f",FALSE)</f>
        <v>46252</v>
      </c>
      <c r="E983" s="180">
        <f>_xll.qlInterestRateIndexValueDate(IndexON,D983)</f>
        <v>46252</v>
      </c>
      <c r="F983" s="196">
        <f>IFERROR(_xll.qlIndexFixing(IndexON,D983,TRUE,_xll.ohTrigger(RecalcTrigger,TriggerON)),NA())</f>
        <v>1.9761929595301098E-2</v>
      </c>
      <c r="H983" s="42">
        <f>_xll.qlCalendarAdvance(Calendar,$H982,B983,"f",FALSE)</f>
        <v>46252</v>
      </c>
      <c r="I983" s="180">
        <f>_xll.qlInterestRateIndexValueDate(Index1M,$H983)</f>
        <v>46254</v>
      </c>
      <c r="J983" s="185">
        <f>IFERROR(_xll.qlIndexFixing(Index1M,$H983,TRUE,_xll.ohTrigger(RecalcTrigger,Trigger1M)),NA())</f>
        <v>2.0213293252513698E-2</v>
      </c>
      <c r="K983" s="44">
        <f>IFERROR(_xll.qlIndexFixing(Index3M,H983,TRUE,_xll.ohTrigger(RecalcTrigger,Trigger3M)),NA())</f>
        <v>2.1158905139625244E-2</v>
      </c>
      <c r="L983" s="44">
        <f>IFERROR(_xll.qlIndexFixing(Index6M,$H983,TRUE,_xll.ohTrigger(RecalcTrigger,Trigger6M)),NA())</f>
        <v>2.1723317631900937E-2</v>
      </c>
      <c r="M983" s="186">
        <f>IFERROR(_xll.qlIndexFixing(Index1Y,$H983,TRUE,_xll.ohTrigger(RecalcTrigger,Trigger1Y)),NA())</f>
        <v>2.2459518839243253E-2</v>
      </c>
      <c r="N983" s="185">
        <f>IFERROR(_xll.qlIndexFixing(ONIndex1M,I983,TRUE,_xll.ohTrigger(RecalcTrigger,Trigger1M)),NA())</f>
        <v>2.016851256763097E-2</v>
      </c>
      <c r="O983" s="44">
        <f>IFERROR(_xll.qlIndexFixing(ONIndex3M,I983,TRUE,_xll.ohTrigger(RecalcTrigger,Trigger3M)),NA())</f>
        <v>2.1015573751066441E-2</v>
      </c>
      <c r="P983" s="44">
        <f>IFERROR(_xll.qlIndexFixing(ONIndex6M,I983,TRUE,_xll.ohTrigger(RecalcTrigger,Trigger6M)),NA())</f>
        <v>2.1441914105766458E-2</v>
      </c>
      <c r="Q983" s="186">
        <f>IFERROR(_xll.qlIndexFixing(ONIndex1Y,I983,TRUE,_xll.ohTrigger(RecalcTrigger,Trigger1Y)),NA())</f>
        <v>2.2004314122403557E-2</v>
      </c>
    </row>
    <row r="984" spans="2:17" x14ac:dyDescent="0.2">
      <c r="B984" s="39" t="s">
        <v>42</v>
      </c>
      <c r="D984" s="42">
        <f>_xll.qlCalendarAdvance(Calendar,$D983,B984,"f",FALSE)</f>
        <v>46259</v>
      </c>
      <c r="E984" s="180">
        <f>_xll.qlInterestRateIndexValueDate(IndexON,D984)</f>
        <v>46259</v>
      </c>
      <c r="F984" s="196">
        <f>IFERROR(_xll.qlIndexFixing(IndexON,D984,TRUE,_xll.ohTrigger(RecalcTrigger,TriggerON)),NA())</f>
        <v>1.9778119452995568E-2</v>
      </c>
      <c r="H984" s="42">
        <f>_xll.qlCalendarAdvance(Calendar,$H983,B984,"f",FALSE)</f>
        <v>46259</v>
      </c>
      <c r="I984" s="180">
        <f>_xll.qlInterestRateIndexValueDate(Index1M,$H984)</f>
        <v>46261</v>
      </c>
      <c r="J984" s="185">
        <f>IFERROR(_xll.qlIndexFixing(Index1M,$H984,TRUE,_xll.ohTrigger(RecalcTrigger,Trigger1M)),NA())</f>
        <v>2.0229750667079827E-2</v>
      </c>
      <c r="K984" s="44">
        <f>IFERROR(_xll.qlIndexFixing(Index3M,H984,TRUE,_xll.ohTrigger(RecalcTrigger,Trigger3M)),NA())</f>
        <v>2.1173273692263378E-2</v>
      </c>
      <c r="L984" s="44">
        <f>IFERROR(_xll.qlIndexFixing(Index6M,$H984,TRUE,_xll.ohTrigger(RecalcTrigger,Trigger6M)),NA())</f>
        <v>2.1730980574251987E-2</v>
      </c>
      <c r="M984" s="186">
        <f>IFERROR(_xll.qlIndexFixing(Index1Y,$H984,TRUE,_xll.ohTrigger(RecalcTrigger,Trigger1Y)),NA())</f>
        <v>2.2466684431284731E-2</v>
      </c>
      <c r="N984" s="185">
        <f>IFERROR(_xll.qlIndexFixing(ONIndex1M,I984,TRUE,_xll.ohTrigger(RecalcTrigger,Trigger1M)),NA())</f>
        <v>2.0185218482922096E-2</v>
      </c>
      <c r="O984" s="44">
        <f>IFERROR(_xll.qlIndexFixing(ONIndex3M,I984,TRUE,_xll.ohTrigger(RecalcTrigger,Trigger3M)),NA())</f>
        <v>2.1030847813241493E-2</v>
      </c>
      <c r="P984" s="44">
        <f>IFERROR(_xll.qlIndexFixing(ONIndex6M,I984,TRUE,_xll.ohTrigger(RecalcTrigger,Trigger6M)),NA())</f>
        <v>2.1456250176736802E-2</v>
      </c>
      <c r="Q984" s="186">
        <f>IFERROR(_xll.qlIndexFixing(ONIndex1Y,I984,TRUE,_xll.ohTrigger(RecalcTrigger,Trigger1Y)),NA())</f>
        <v>2.2014285086857655E-2</v>
      </c>
    </row>
    <row r="985" spans="2:17" x14ac:dyDescent="0.2">
      <c r="B985" s="39" t="s">
        <v>42</v>
      </c>
      <c r="D985" s="42">
        <f>_xll.qlCalendarAdvance(Calendar,$D984,B985,"f",FALSE)</f>
        <v>46266</v>
      </c>
      <c r="E985" s="180">
        <f>_xll.qlInterestRateIndexValueDate(IndexON,D985)</f>
        <v>46266</v>
      </c>
      <c r="F985" s="196">
        <f>IFERROR(_xll.qlIndexFixing(IndexON,D985,TRUE,_xll.ohTrigger(RecalcTrigger,TriggerON)),NA())</f>
        <v>1.9794055329693805E-2</v>
      </c>
      <c r="H985" s="42">
        <f>_xll.qlCalendarAdvance(Calendar,$H984,B985,"f",FALSE)</f>
        <v>46266</v>
      </c>
      <c r="I985" s="180">
        <f>_xll.qlInterestRateIndexValueDate(Index1M,$H985)</f>
        <v>46268</v>
      </c>
      <c r="J985" s="185">
        <f>IFERROR(_xll.qlIndexFixing(Index1M,$H985,TRUE,_xll.ohTrigger(RecalcTrigger,Trigger1M)),NA())</f>
        <v>2.0246038852972381E-2</v>
      </c>
      <c r="K985" s="44">
        <f>IFERROR(_xll.qlIndexFixing(Index3M,H985,TRUE,_xll.ohTrigger(RecalcTrigger,Trigger3M)),NA())</f>
        <v>2.1185870028273796E-2</v>
      </c>
      <c r="L985" s="44">
        <f>IFERROR(_xll.qlIndexFixing(Index6M,$H985,TRUE,_xll.ohTrigger(RecalcTrigger,Trigger6M)),NA())</f>
        <v>2.173994852172836E-2</v>
      </c>
      <c r="M985" s="186">
        <f>IFERROR(_xll.qlIndexFixing(Index1Y,$H985,TRUE,_xll.ohTrigger(RecalcTrigger,Trigger1Y)),NA())</f>
        <v>2.2473731524521142E-2</v>
      </c>
      <c r="N985" s="185">
        <f>IFERROR(_xll.qlIndexFixing(ONIndex1M,I985,TRUE,_xll.ohTrigger(RecalcTrigger,Trigger1M)),NA())</f>
        <v>2.0201756028654927E-2</v>
      </c>
      <c r="O985" s="44">
        <f>IFERROR(_xll.qlIndexFixing(ONIndex3M,I985,TRUE,_xll.ohTrigger(RecalcTrigger,Trigger3M)),NA())</f>
        <v>2.1045957347904931E-2</v>
      </c>
      <c r="P985" s="44">
        <f>IFERROR(_xll.qlIndexFixing(ONIndex6M,I985,TRUE,_xll.ohTrigger(RecalcTrigger,Trigger6M)),NA())</f>
        <v>2.1470390155924335E-2</v>
      </c>
      <c r="Q985" s="186">
        <f>IFERROR(_xll.qlIndexFixing(ONIndex1Y,I985,TRUE,_xll.ohTrigger(RecalcTrigger,Trigger1Y)),NA())</f>
        <v>2.2024138202461074E-2</v>
      </c>
    </row>
    <row r="986" spans="2:17" x14ac:dyDescent="0.2">
      <c r="B986" s="39" t="s">
        <v>42</v>
      </c>
      <c r="D986" s="42">
        <f>_xll.qlCalendarAdvance(Calendar,$D985,B986,"f",FALSE)</f>
        <v>46273</v>
      </c>
      <c r="E986" s="180">
        <f>_xll.qlInterestRateIndexValueDate(IndexON,D986)</f>
        <v>46273</v>
      </c>
      <c r="F986" s="196">
        <f>IFERROR(_xll.qlIndexFixing(IndexON,D986,TRUE,_xll.ohTrigger(RecalcTrigger,TriggerON)),NA())</f>
        <v>1.9809736297498048E-2</v>
      </c>
      <c r="H986" s="42">
        <f>_xll.qlCalendarAdvance(Calendar,$H985,B986,"f",FALSE)</f>
        <v>46273</v>
      </c>
      <c r="I986" s="180">
        <f>_xll.qlInterestRateIndexValueDate(Index1M,$H986)</f>
        <v>46275</v>
      </c>
      <c r="J986" s="185">
        <f>IFERROR(_xll.qlIndexFixing(Index1M,$H986,TRUE,_xll.ohTrigger(RecalcTrigger,Trigger1M)),NA())</f>
        <v>2.0262157451058638E-2</v>
      </c>
      <c r="K986" s="44">
        <f>IFERROR(_xll.qlIndexFixing(Index3M,H986,TRUE,_xll.ohTrigger(RecalcTrigger,Trigger3M)),NA())</f>
        <v>2.1199915169774614E-2</v>
      </c>
      <c r="L986" s="44">
        <f>IFERROR(_xll.qlIndexFixing(Index6M,$H986,TRUE,_xll.ohTrigger(RecalcTrigger,Trigger6M)),NA())</f>
        <v>2.175160869242828E-2</v>
      </c>
      <c r="M986" s="186">
        <f>IFERROR(_xll.qlIndexFixing(Index1Y,$H986,TRUE,_xll.ohTrigger(RecalcTrigger,Trigger1Y)),NA())</f>
        <v>2.2480660194234288E-2</v>
      </c>
      <c r="N986" s="185">
        <f>IFERROR(_xll.qlIndexFixing(ONIndex1M,I986,TRUE,_xll.ohTrigger(RecalcTrigger,Trigger1M)),NA())</f>
        <v>2.0218124846955732E-2</v>
      </c>
      <c r="O986" s="44">
        <f>IFERROR(_xll.qlIndexFixing(ONIndex3M,I986,TRUE,_xll.ohTrigger(RecalcTrigger,Trigger3M)),NA())</f>
        <v>2.1060902054257369E-2</v>
      </c>
      <c r="P986" s="44">
        <f>IFERROR(_xll.qlIndexFixing(ONIndex6M,I986,TRUE,_xll.ohTrigger(RecalcTrigger,Trigger6M)),NA())</f>
        <v>2.1484334043329056E-2</v>
      </c>
      <c r="Q986" s="186">
        <f>IFERROR(_xll.qlIndexFixing(ONIndex1Y,I986,TRUE,_xll.ohTrigger(RecalcTrigger,Trigger1Y)),NA())</f>
        <v>2.2033873544993199E-2</v>
      </c>
    </row>
    <row r="987" spans="2:17" x14ac:dyDescent="0.2">
      <c r="B987" s="39" t="s">
        <v>42</v>
      </c>
      <c r="D987" s="42">
        <f>_xll.qlCalendarAdvance(Calendar,$D986,B987,"f",FALSE)</f>
        <v>46280</v>
      </c>
      <c r="E987" s="180">
        <f>_xll.qlInterestRateIndexValueDate(IndexON,D987)</f>
        <v>46280</v>
      </c>
      <c r="F987" s="196">
        <f>IFERROR(_xll.qlIndexFixing(IndexON,D987,TRUE,_xll.ohTrigger(RecalcTrigger,TriggerON)),NA())</f>
        <v>1.9825161428670413E-2</v>
      </c>
      <c r="H987" s="42">
        <f>_xll.qlCalendarAdvance(Calendar,$H986,B987,"f",FALSE)</f>
        <v>46280</v>
      </c>
      <c r="I987" s="180">
        <f>_xll.qlInterestRateIndexValueDate(Index1M,$H987)</f>
        <v>46282</v>
      </c>
      <c r="J987" s="185">
        <f>IFERROR(_xll.qlIndexFixing(Index1M,$H987,TRUE,_xll.ohTrigger(RecalcTrigger,Trigger1M)),NA())</f>
        <v>2.0278106102203375E-2</v>
      </c>
      <c r="K987" s="44">
        <f>IFERROR(_xll.qlIndexFixing(Index3M,H987,TRUE,_xll.ohTrigger(RecalcTrigger,Trigger3M)),NA())</f>
        <v>2.1213792583469282E-2</v>
      </c>
      <c r="L987" s="44">
        <f>IFERROR(_xll.qlIndexFixing(Index6M,$H987,TRUE,_xll.ohTrigger(RecalcTrigger,Trigger6M)),NA())</f>
        <v>2.176307070462467E-2</v>
      </c>
      <c r="M987" s="186">
        <f>IFERROR(_xll.qlIndexFixing(Index1Y,$H987,TRUE,_xll.ohTrigger(RecalcTrigger,Trigger1Y)),NA())</f>
        <v>2.2487470515750438E-2</v>
      </c>
      <c r="N987" s="185">
        <f>IFERROR(_xll.qlIndexFixing(ONIndex1M,I987,TRUE,_xll.ohTrigger(RecalcTrigger,Trigger1M)),NA())</f>
        <v>2.0234324580030716E-2</v>
      </c>
      <c r="O987" s="44">
        <f>IFERROR(_xll.qlIndexFixing(ONIndex3M,I987,TRUE,_xll.ohTrigger(RecalcTrigger,Trigger3M)),NA())</f>
        <v>2.1075681631259613E-2</v>
      </c>
      <c r="P987" s="44">
        <f>IFERROR(_xll.qlIndexFixing(ONIndex6M,I987,TRUE,_xll.ohTrigger(RecalcTrigger,Trigger6M)),NA())</f>
        <v>2.1498081839030903E-2</v>
      </c>
      <c r="Q987" s="186">
        <f>IFERROR(_xll.qlIndexFixing(ONIndex1Y,I987,TRUE,_xll.ohTrigger(RecalcTrigger,Trigger1Y)),NA())</f>
        <v>2.2043491190713027E-2</v>
      </c>
    </row>
    <row r="988" spans="2:17" x14ac:dyDescent="0.2">
      <c r="B988" s="39" t="s">
        <v>42</v>
      </c>
      <c r="D988" s="42">
        <f>_xll.qlCalendarAdvance(Calendar,$D987,B988,"f",FALSE)</f>
        <v>46287</v>
      </c>
      <c r="E988" s="180">
        <f>_xll.qlInterestRateIndexValueDate(IndexON,D988)</f>
        <v>46287</v>
      </c>
      <c r="F988" s="196">
        <f>IFERROR(_xll.qlIndexFixing(IndexON,D988,TRUE,_xll.ohTrigger(RecalcTrigger,TriggerON)),NA())</f>
        <v>1.9840329795313139E-2</v>
      </c>
      <c r="H988" s="42">
        <f>_xll.qlCalendarAdvance(Calendar,$H987,B988,"f",FALSE)</f>
        <v>46287</v>
      </c>
      <c r="I988" s="180">
        <f>_xll.qlInterestRateIndexValueDate(Index1M,$H988)</f>
        <v>46289</v>
      </c>
      <c r="J988" s="185">
        <f>IFERROR(_xll.qlIndexFixing(Index1M,$H988,TRUE,_xll.ohTrigger(RecalcTrigger,Trigger1M)),NA())</f>
        <v>2.0293884447293853E-2</v>
      </c>
      <c r="K988" s="44">
        <f>IFERROR(_xll.qlIndexFixing(Index3M,H988,TRUE,_xll.ohTrigger(RecalcTrigger,Trigger3M)),NA())</f>
        <v>2.1227501965107112E-2</v>
      </c>
      <c r="L988" s="44">
        <f>IFERROR(_xll.qlIndexFixing(Index6M,$H988,TRUE,_xll.ohTrigger(RecalcTrigger,Trigger6M)),NA())</f>
        <v>2.1774334554927974E-2</v>
      </c>
      <c r="M988" s="186">
        <f>IFERROR(_xll.qlIndexFixing(Index1Y,$H988,TRUE,_xll.ohTrigger(RecalcTrigger,Trigger1Y)),NA())</f>
        <v>2.2494162564439223E-2</v>
      </c>
      <c r="N988" s="185">
        <f>IFERROR(_xll.qlIndexFixing(ONIndex1M,I988,TRUE,_xll.ohTrigger(RecalcTrigger,Trigger1M)),NA())</f>
        <v>2.0250354870166021E-2</v>
      </c>
      <c r="O988" s="44">
        <f>IFERROR(_xll.qlIndexFixing(ONIndex3M,I988,TRUE,_xll.ohTrigger(RecalcTrigger,Trigger3M)),NA())</f>
        <v>2.1090295778112278E-2</v>
      </c>
      <c r="P988" s="44">
        <f>IFERROR(_xll.qlIndexFixing(ONIndex6M,I988,TRUE,_xll.ohTrigger(RecalcTrigger,Trigger6M)),NA())</f>
        <v>2.1511633542949937E-2</v>
      </c>
      <c r="Q988" s="186">
        <f>IFERROR(_xll.qlIndexFixing(ONIndex1Y,I988,TRUE,_xll.ohTrigger(RecalcTrigger,Trigger1Y)),NA())</f>
        <v>2.2052991215559814E-2</v>
      </c>
    </row>
    <row r="989" spans="2:17" x14ac:dyDescent="0.2">
      <c r="B989" s="39" t="s">
        <v>42</v>
      </c>
      <c r="D989" s="42">
        <f>_xll.qlCalendarAdvance(Calendar,$D988,B989,"f",FALSE)</f>
        <v>46294</v>
      </c>
      <c r="E989" s="180">
        <f>_xll.qlInterestRateIndexValueDate(IndexON,D989)</f>
        <v>46294</v>
      </c>
      <c r="F989" s="196">
        <f>IFERROR(_xll.qlIndexFixing(IndexON,D989,TRUE,_xll.ohTrigger(RecalcTrigger,TriggerON)),NA())</f>
        <v>1.9855282532201812E-2</v>
      </c>
      <c r="H989" s="42">
        <f>_xll.qlCalendarAdvance(Calendar,$H988,B989,"f",FALSE)</f>
        <v>46294</v>
      </c>
      <c r="I989" s="180">
        <f>_xll.qlInterestRateIndexValueDate(Index1M,$H989)</f>
        <v>46296</v>
      </c>
      <c r="J989" s="185">
        <f>IFERROR(_xll.qlIndexFixing(Index1M,$H989,TRUE,_xll.ohTrigger(RecalcTrigger,Trigger1M)),NA())</f>
        <v>2.030949212720734E-2</v>
      </c>
      <c r="K989" s="44">
        <f>IFERROR(_xll.qlIndexFixing(Index3M,H989,TRUE,_xll.ohTrigger(RecalcTrigger,Trigger3M)),NA())</f>
        <v>2.1247277311419888E-2</v>
      </c>
      <c r="L989" s="44">
        <f>IFERROR(_xll.qlIndexFixing(Index6M,$H989,TRUE,_xll.ohTrigger(RecalcTrigger,Trigger6M)),NA())</f>
        <v>2.1786778710089282E-2</v>
      </c>
      <c r="M989" s="186">
        <f>IFERROR(_xll.qlIndexFixing(Index1Y,$H989,TRUE,_xll.ohTrigger(RecalcTrigger,Trigger1Y)),NA())</f>
        <v>2.2500736521216303E-2</v>
      </c>
      <c r="N989" s="185">
        <f>IFERROR(_xll.qlIndexFixing(ONIndex1M,I989,TRUE,_xll.ohTrigger(RecalcTrigger,Trigger1M)),NA())</f>
        <v>2.0266215359487916E-2</v>
      </c>
      <c r="O989" s="44">
        <f>IFERROR(_xll.qlIndexFixing(ONIndex3M,I989,TRUE,_xll.ohTrigger(RecalcTrigger,Trigger3M)),NA())</f>
        <v>2.110474419377617E-2</v>
      </c>
      <c r="P989" s="44">
        <f>IFERROR(_xll.qlIndexFixing(ONIndex6M,I989,TRUE,_xll.ohTrigger(RecalcTrigger,Trigger6M)),NA())</f>
        <v>2.1524989155006224E-2</v>
      </c>
      <c r="Q989" s="186">
        <f>IFERROR(_xll.qlIndexFixing(ONIndex1Y,I989,TRUE,_xll.ohTrigger(RecalcTrigger,Trigger1Y)),NA())</f>
        <v>2.2062373695472814E-2</v>
      </c>
    </row>
    <row r="990" spans="2:17" x14ac:dyDescent="0.2">
      <c r="B990" s="39" t="s">
        <v>42</v>
      </c>
      <c r="D990" s="42">
        <f>_xll.qlCalendarAdvance(Calendar,$D989,B990,"f",FALSE)</f>
        <v>46301</v>
      </c>
      <c r="E990" s="180">
        <f>_xll.qlInterestRateIndexValueDate(IndexON,D990)</f>
        <v>46301</v>
      </c>
      <c r="F990" s="196">
        <f>IFERROR(_xll.qlIndexFixing(IndexON,D990,TRUE,_xll.ohTrigger(RecalcTrigger,TriggerON)),NA())</f>
        <v>1.9870109808968195E-2</v>
      </c>
      <c r="H990" s="42">
        <f>_xll.qlCalendarAdvance(Calendar,$H989,B990,"f",FALSE)</f>
        <v>46301</v>
      </c>
      <c r="I990" s="180">
        <f>_xll.qlInterestRateIndexValueDate(Index1M,$H990)</f>
        <v>46303</v>
      </c>
      <c r="J990" s="185">
        <f>IFERROR(_xll.qlIndexFixing(Index1M,$H990,TRUE,_xll.ohTrigger(RecalcTrigger,Trigger1M)),NA())</f>
        <v>2.03249287828286E-2</v>
      </c>
      <c r="K990" s="44">
        <f>IFERROR(_xll.qlIndexFixing(Index3M,H990,TRUE,_xll.ohTrigger(RecalcTrigger,Trigger3M)),NA())</f>
        <v>2.1255964202601556E-2</v>
      </c>
      <c r="L990" s="44">
        <f>IFERROR(_xll.qlIndexFixing(Index6M,$H990,TRUE,_xll.ohTrigger(RecalcTrigger,Trigger6M)),NA())</f>
        <v>2.1797632724749084E-2</v>
      </c>
      <c r="M990" s="186">
        <f>IFERROR(_xll.qlIndexFixing(Index1Y,$H990,TRUE,_xll.ohTrigger(RecalcTrigger,Trigger1Y)),NA())</f>
        <v>2.2507192990401347E-2</v>
      </c>
      <c r="N990" s="185">
        <f>IFERROR(_xll.qlIndexFixing(ONIndex1M,I990,TRUE,_xll.ohTrigger(RecalcTrigger,Trigger1M)),NA())</f>
        <v>2.0281905690282542E-2</v>
      </c>
      <c r="O990" s="44">
        <f>IFERROR(_xll.qlIndexFixing(ONIndex3M,I990,TRUE,_xll.ohTrigger(RecalcTrigger,Trigger3M)),NA())</f>
        <v>2.1119026577451905E-2</v>
      </c>
      <c r="P990" s="44">
        <f>IFERROR(_xll.qlIndexFixing(ONIndex6M,I990,TRUE,_xll.ohTrigger(RecalcTrigger,Trigger6M)),NA())</f>
        <v>2.1538148675199764E-2</v>
      </c>
      <c r="Q990" s="186">
        <f>IFERROR(_xll.qlIndexFixing(ONIndex1Y,I990,TRUE,_xll.ohTrigger(RecalcTrigger,Trigger1Y)),NA())</f>
        <v>2.2071638706631092E-2</v>
      </c>
    </row>
    <row r="991" spans="2:17" x14ac:dyDescent="0.2">
      <c r="B991" s="39" t="s">
        <v>42</v>
      </c>
      <c r="D991" s="42">
        <f>_xll.qlCalendarAdvance(Calendar,$D990,B991,"f",FALSE)</f>
        <v>46308</v>
      </c>
      <c r="E991" s="180">
        <f>_xll.qlInterestRateIndexValueDate(IndexON,D991)</f>
        <v>46308</v>
      </c>
      <c r="F991" s="196">
        <f>IFERROR(_xll.qlIndexFixing(IndexON,D991,TRUE,_xll.ohTrigger(RecalcTrigger,TriggerON)),NA())</f>
        <v>1.9884814870696488E-2</v>
      </c>
      <c r="H991" s="42">
        <f>_xll.qlCalendarAdvance(Calendar,$H990,B991,"f",FALSE)</f>
        <v>46308</v>
      </c>
      <c r="I991" s="180">
        <f>_xll.qlInterestRateIndexValueDate(Index1M,$H991)</f>
        <v>46310</v>
      </c>
      <c r="J991" s="185">
        <f>IFERROR(_xll.qlIndexFixing(Index1M,$H991,TRUE,_xll.ohTrigger(RecalcTrigger,Trigger1M)),NA())</f>
        <v>2.0340194055057381E-2</v>
      </c>
      <c r="K991" s="44">
        <f>IFERROR(_xll.qlIndexFixing(Index3M,H991,TRUE,_xll.ohTrigger(RecalcTrigger,Trigger3M)),NA())</f>
        <v>2.1269156313515652E-2</v>
      </c>
      <c r="L991" s="44">
        <f>IFERROR(_xll.qlIndexFixing(Index6M,$H991,TRUE,_xll.ohTrigger(RecalcTrigger,Trigger6M)),NA())</f>
        <v>2.1808288555861512E-2</v>
      </c>
      <c r="M991" s="186">
        <f>IFERROR(_xll.qlIndexFixing(Index1Y,$H991,TRUE,_xll.ohTrigger(RecalcTrigger,Trigger1Y)),NA())</f>
        <v>2.2513532685575217E-2</v>
      </c>
      <c r="N991" s="185">
        <f>IFERROR(_xll.qlIndexFixing(ONIndex1M,I991,TRUE,_xll.ohTrigger(RecalcTrigger,Trigger1M)),NA())</f>
        <v>2.029742550467617E-2</v>
      </c>
      <c r="O991" s="44">
        <f>IFERROR(_xll.qlIndexFixing(ONIndex3M,I991,TRUE,_xll.ohTrigger(RecalcTrigger,Trigger3M)),NA())</f>
        <v>2.1133142628180224E-2</v>
      </c>
      <c r="P991" s="44">
        <f>IFERROR(_xll.qlIndexFixing(ONIndex6M,I991,TRUE,_xll.ohTrigger(RecalcTrigger,Trigger6M)),NA())</f>
        <v>2.1551112103610492E-2</v>
      </c>
      <c r="Q991" s="186">
        <f>IFERROR(_xll.qlIndexFixing(ONIndex1Y,I991,TRUE,_xll.ohTrigger(RecalcTrigger,Trigger1Y)),NA())</f>
        <v>2.20807863249739E-2</v>
      </c>
    </row>
    <row r="992" spans="2:17" x14ac:dyDescent="0.2">
      <c r="B992" s="39" t="s">
        <v>42</v>
      </c>
      <c r="D992" s="42">
        <f>_xll.qlCalendarAdvance(Calendar,$D991,B992,"f",FALSE)</f>
        <v>46315</v>
      </c>
      <c r="E992" s="180">
        <f>_xll.qlInterestRateIndexValueDate(IndexON,D992)</f>
        <v>46315</v>
      </c>
      <c r="F992" s="196">
        <f>IFERROR(_xll.qlIndexFixing(IndexON,D992,TRUE,_xll.ohTrigger(RecalcTrigger,TriggerON)),NA())</f>
        <v>1.9899397734253199E-2</v>
      </c>
      <c r="H992" s="42">
        <f>_xll.qlCalendarAdvance(Calendar,$H991,B992,"f",FALSE)</f>
        <v>46315</v>
      </c>
      <c r="I992" s="180">
        <f>_xll.qlInterestRateIndexValueDate(Index1M,$H992)</f>
        <v>46317</v>
      </c>
      <c r="J992" s="185">
        <f>IFERROR(_xll.qlIndexFixing(Index1M,$H992,TRUE,_xll.ohTrigger(RecalcTrigger,Trigger1M)),NA())</f>
        <v>2.0355287584790938E-2</v>
      </c>
      <c r="K992" s="44">
        <f>IFERROR(_xll.qlIndexFixing(Index3M,H992,TRUE,_xll.ohTrigger(RecalcTrigger,Trigger3M)),NA())</f>
        <v>2.1282179144334591E-2</v>
      </c>
      <c r="L992" s="44">
        <f>IFERROR(_xll.qlIndexFixing(Index6M,$H992,TRUE,_xll.ohTrigger(RecalcTrigger,Trigger6M)),NA())</f>
        <v>2.1818746200258109E-2</v>
      </c>
      <c r="M992" s="186">
        <f>IFERROR(_xll.qlIndexFixing(Index1Y,$H992,TRUE,_xll.ohTrigger(RecalcTrigger,Trigger1Y)),NA())</f>
        <v>2.2519756324415229E-2</v>
      </c>
      <c r="N992" s="185">
        <f>IFERROR(_xll.qlIndexFixing(ONIndex1M,I992,TRUE,_xll.ohTrigger(RecalcTrigger,Trigger1M)),NA())</f>
        <v>2.0312774444875004E-2</v>
      </c>
      <c r="O992" s="44">
        <f>IFERROR(_xll.qlIndexFixing(ONIndex3M,I992,TRUE,_xll.ohTrigger(RecalcTrigger,Trigger3M)),NA())</f>
        <v>2.1147092045081806E-2</v>
      </c>
      <c r="P992" s="44">
        <f>IFERROR(_xll.qlIndexFixing(ONIndex6M,I992,TRUE,_xll.ohTrigger(RecalcTrigger,Trigger6M)),NA())</f>
        <v>2.1563879439998601E-2</v>
      </c>
      <c r="Q992" s="186">
        <f>IFERROR(_xll.qlIndexFixing(ONIndex1Y,I992,TRUE,_xll.ohTrigger(RecalcTrigger,Trigger1Y)),NA())</f>
        <v>2.2089816626520431E-2</v>
      </c>
    </row>
    <row r="993" spans="2:17" x14ac:dyDescent="0.2">
      <c r="B993" s="39" t="s">
        <v>42</v>
      </c>
      <c r="D993" s="42">
        <f>_xll.qlCalendarAdvance(Calendar,$D992,B993,"f",FALSE)</f>
        <v>46322</v>
      </c>
      <c r="E993" s="180">
        <f>_xll.qlInterestRateIndexValueDate(IndexON,D993)</f>
        <v>46322</v>
      </c>
      <c r="F993" s="196">
        <f>IFERROR(_xll.qlIndexFixing(IndexON,D993,TRUE,_xll.ohTrigger(RecalcTrigger,TriggerON)),NA())</f>
        <v>1.9913858416584773E-2</v>
      </c>
      <c r="H993" s="42">
        <f>_xll.qlCalendarAdvance(Calendar,$H992,B993,"f",FALSE)</f>
        <v>46322</v>
      </c>
      <c r="I993" s="180">
        <f>_xll.qlInterestRateIndexValueDate(Index1M,$H993)</f>
        <v>46324</v>
      </c>
      <c r="J993" s="185">
        <f>IFERROR(_xll.qlIndexFixing(Index1M,$H993,TRUE,_xll.ohTrigger(RecalcTrigger,Trigger1M)),NA())</f>
        <v>2.0370209012934015E-2</v>
      </c>
      <c r="K993" s="44">
        <f>IFERROR(_xll.qlIndexFixing(Index3M,H993,TRUE,_xll.ohTrigger(RecalcTrigger,Trigger3M)),NA())</f>
        <v>2.1295032390861703E-2</v>
      </c>
      <c r="L993" s="44">
        <f>IFERROR(_xll.qlIndexFixing(Index6M,$H993,TRUE,_xll.ohTrigger(RecalcTrigger,Trigger6M)),NA())</f>
        <v>2.1829005654828839E-2</v>
      </c>
      <c r="M993" s="186">
        <f>IFERROR(_xll.qlIndexFixing(Index1Y,$H993,TRUE,_xll.ohTrigger(RecalcTrigger,Trigger1Y)),NA())</f>
        <v>2.2525864628694051E-2</v>
      </c>
      <c r="N993" s="185">
        <f>IFERROR(_xll.qlIndexFixing(ONIndex1M,I993,TRUE,_xll.ohTrigger(RecalcTrigger,Trigger1M)),NA())</f>
        <v>2.0327952153085249E-2</v>
      </c>
      <c r="O993" s="44">
        <f>IFERROR(_xll.qlIndexFixing(ONIndex3M,I993,TRUE,_xll.ohTrigger(RecalcTrigger,Trigger3M)),NA())</f>
        <v>2.1160874527197393E-2</v>
      </c>
      <c r="P993" s="44">
        <f>IFERROR(_xll.qlIndexFixing(ONIndex6M,I993,TRUE,_xll.ohTrigger(RecalcTrigger,Trigger6M)),NA())</f>
        <v>2.1576450684603898E-2</v>
      </c>
      <c r="Q993" s="186">
        <f>IFERROR(_xll.qlIndexFixing(ONIndex1Y,I993,TRUE,_xll.ohTrigger(RecalcTrigger,Trigger1Y)),NA())</f>
        <v>2.2098729687289875E-2</v>
      </c>
    </row>
    <row r="994" spans="2:17" x14ac:dyDescent="0.2">
      <c r="B994" s="39" t="s">
        <v>42</v>
      </c>
      <c r="D994" s="42">
        <f>_xll.qlCalendarAdvance(Calendar,$D993,B994,"f",FALSE)</f>
        <v>46329</v>
      </c>
      <c r="E994" s="180">
        <f>_xll.qlInterestRateIndexValueDate(IndexON,D994)</f>
        <v>46329</v>
      </c>
      <c r="F994" s="196">
        <f>IFERROR(_xll.qlIndexFixing(IndexON,D994,TRUE,_xll.ohTrigger(RecalcTrigger,TriggerON)),NA())</f>
        <v>1.992819693471759E-2</v>
      </c>
      <c r="H994" s="42">
        <f>_xll.qlCalendarAdvance(Calendar,$H993,B994,"f",FALSE)</f>
        <v>46329</v>
      </c>
      <c r="I994" s="180">
        <f>_xll.qlInterestRateIndexValueDate(Index1M,$H994)</f>
        <v>46331</v>
      </c>
      <c r="J994" s="185">
        <f>IFERROR(_xll.qlIndexFixing(Index1M,$H994,TRUE,_xll.ohTrigger(RecalcTrigger,Trigger1M)),NA())</f>
        <v>2.0384957980398855E-2</v>
      </c>
      <c r="K994" s="44">
        <f>IFERROR(_xll.qlIndexFixing(Index3M,H994,TRUE,_xll.ohTrigger(RecalcTrigger,Trigger3M)),NA())</f>
        <v>2.1307715748919431E-2</v>
      </c>
      <c r="L994" s="44">
        <f>IFERROR(_xll.qlIndexFixing(Index6M,$H994,TRUE,_xll.ohTrigger(RecalcTrigger,Trigger6M)),NA())</f>
        <v>2.1837756074562658E-2</v>
      </c>
      <c r="M994" s="186">
        <f>IFERROR(_xll.qlIndexFixing(Index1Y,$H994,TRUE,_xll.ohTrigger(RecalcTrigger,Trigger1Y)),NA())</f>
        <v>2.2531858324279272E-2</v>
      </c>
      <c r="N994" s="185">
        <f>IFERROR(_xll.qlIndexFixing(ONIndex1M,I994,TRUE,_xll.ohTrigger(RecalcTrigger,Trigger1M)),NA())</f>
        <v>2.0342958271593048E-2</v>
      </c>
      <c r="O994" s="44">
        <f>IFERROR(_xll.qlIndexFixing(ONIndex3M,I994,TRUE,_xll.ohTrigger(RecalcTrigger,Trigger3M)),NA())</f>
        <v>2.1174489773567728E-2</v>
      </c>
      <c r="P994" s="44">
        <f>IFERROR(_xll.qlIndexFixing(ONIndex6M,I994,TRUE,_xll.ohTrigger(RecalcTrigger,Trigger6M)),NA())</f>
        <v>2.1588825837266512E-2</v>
      </c>
      <c r="Q994" s="186">
        <f>IFERROR(_xll.qlIndexFixing(ONIndex1Y,I994,TRUE,_xll.ohTrigger(RecalcTrigger,Trigger1Y)),NA())</f>
        <v>2.210752558338136E-2</v>
      </c>
    </row>
    <row r="995" spans="2:17" x14ac:dyDescent="0.2">
      <c r="B995" s="39" t="s">
        <v>42</v>
      </c>
      <c r="D995" s="42">
        <f>_xll.qlCalendarAdvance(Calendar,$D994,B995,"f",FALSE)</f>
        <v>46336</v>
      </c>
      <c r="E995" s="180">
        <f>_xll.qlInterestRateIndexValueDate(IndexON,D995)</f>
        <v>46336</v>
      </c>
      <c r="F995" s="196">
        <f>IFERROR(_xll.qlIndexFixing(IndexON,D995,TRUE,_xll.ohTrigger(RecalcTrigger,TriggerON)),NA())</f>
        <v>1.9942413305598095E-2</v>
      </c>
      <c r="H995" s="42">
        <f>_xll.qlCalendarAdvance(Calendar,$H994,B995,"f",FALSE)</f>
        <v>46336</v>
      </c>
      <c r="I995" s="180">
        <f>_xll.qlInterestRateIndexValueDate(Index1M,$H995)</f>
        <v>46338</v>
      </c>
      <c r="J995" s="185">
        <f>IFERROR(_xll.qlIndexFixing(Index1M,$H995,TRUE,_xll.ohTrigger(RecalcTrigger,Trigger1M)),NA())</f>
        <v>2.039953412810519E-2</v>
      </c>
      <c r="K995" s="44">
        <f>IFERROR(_xll.qlIndexFixing(Index3M,H995,TRUE,_xll.ohTrigger(RecalcTrigger,Trigger3M)),NA())</f>
        <v>2.1320228914350217E-2</v>
      </c>
      <c r="L995" s="44">
        <f>IFERROR(_xll.qlIndexFixing(Index6M,$H995,TRUE,_xll.ohTrigger(RecalcTrigger,Trigger6M)),NA())</f>
        <v>2.184763270162891E-2</v>
      </c>
      <c r="M995" s="186">
        <f>IFERROR(_xll.qlIndexFixing(Index1Y,$H995,TRUE,_xll.ohTrigger(RecalcTrigger,Trigger1Y)),NA())</f>
        <v>2.2537738141132514E-2</v>
      </c>
      <c r="N995" s="185">
        <f>IFERROR(_xll.qlIndexFixing(ONIndex1M,I995,TRUE,_xll.ohTrigger(RecalcTrigger,Trigger1M)),NA())</f>
        <v>2.0357792442524669E-2</v>
      </c>
      <c r="O995" s="44">
        <f>IFERROR(_xll.qlIndexFixing(ONIndex3M,I995,TRUE,_xll.ohTrigger(RecalcTrigger,Trigger3M)),NA())</f>
        <v>2.1187937483393426E-2</v>
      </c>
      <c r="P995" s="44">
        <f>IFERROR(_xll.qlIndexFixing(ONIndex6M,I995,TRUE,_xll.ohTrigger(RecalcTrigger,Trigger6M)),NA())</f>
        <v>2.1601004898066378E-2</v>
      </c>
      <c r="Q995" s="186">
        <f>IFERROR(_xll.qlIndexFixing(ONIndex1Y,I995,TRUE,_xll.ohTrigger(RecalcTrigger,Trigger1Y)),NA())</f>
        <v>2.2116204390814076E-2</v>
      </c>
    </row>
    <row r="996" spans="2:17" x14ac:dyDescent="0.2">
      <c r="B996" s="39" t="s">
        <v>42</v>
      </c>
      <c r="D996" s="42">
        <f>_xll.qlCalendarAdvance(Calendar,$D995,B996,"f",FALSE)</f>
        <v>46343</v>
      </c>
      <c r="E996" s="180">
        <f>_xll.qlInterestRateIndexValueDate(IndexON,D996)</f>
        <v>46343</v>
      </c>
      <c r="F996" s="196">
        <f>IFERROR(_xll.qlIndexFixing(IndexON,D996,TRUE,_xll.ohTrigger(RecalcTrigger,TriggerON)),NA())</f>
        <v>1.9956507546092794E-2</v>
      </c>
      <c r="H996" s="42">
        <f>_xll.qlCalendarAdvance(Calendar,$H995,B996,"f",FALSE)</f>
        <v>46343</v>
      </c>
      <c r="I996" s="180">
        <f>_xll.qlInterestRateIndexValueDate(Index1M,$H996)</f>
        <v>46345</v>
      </c>
      <c r="J996" s="185">
        <f>IFERROR(_xll.qlIndexFixing(Index1M,$H996,TRUE,_xll.ohTrigger(RecalcTrigger,Trigger1M)),NA())</f>
        <v>2.0413937096972756E-2</v>
      </c>
      <c r="K996" s="44">
        <f>IFERROR(_xll.qlIndexFixing(Index3M,H996,TRUE,_xll.ohTrigger(RecalcTrigger,Trigger3M)),NA())</f>
        <v>2.1332571583011255E-2</v>
      </c>
      <c r="L996" s="44">
        <f>IFERROR(_xll.qlIndexFixing(Index6M,$H996,TRUE,_xll.ohTrigger(RecalcTrigger,Trigger6M)),NA())</f>
        <v>2.1857311141795784E-2</v>
      </c>
      <c r="M996" s="186">
        <f>IFERROR(_xll.qlIndexFixing(Index1Y,$H996,TRUE,_xll.ohTrigger(RecalcTrigger,Trigger1Y)),NA())</f>
        <v>2.2543504813308562E-2</v>
      </c>
      <c r="N996" s="185">
        <f>IFERROR(_xll.qlIndexFixing(ONIndex1M,I996,TRUE,_xll.ohTrigger(RecalcTrigger,Trigger1M)),NA())</f>
        <v>2.0372454308006382E-2</v>
      </c>
      <c r="O996" s="44">
        <f>IFERROR(_xll.qlIndexFixing(ONIndex3M,I996,TRUE,_xll.ohTrigger(RecalcTrigger,Trigger3M)),NA())</f>
        <v>2.1201217355795166E-2</v>
      </c>
      <c r="P996" s="44">
        <f>IFERROR(_xll.qlIndexFixing(ONIndex6M,I996,TRUE,_xll.ohTrigger(RecalcTrigger,Trigger6M)),NA())</f>
        <v>2.1612987866763689E-2</v>
      </c>
      <c r="Q996" s="186">
        <f>IFERROR(_xll.qlIndexFixing(ONIndex1Y,I996,TRUE,_xll.ohTrigger(RecalcTrigger,Trigger1Y)),NA())</f>
        <v>2.2124766185607214E-2</v>
      </c>
    </row>
    <row r="997" spans="2:17" x14ac:dyDescent="0.2">
      <c r="B997" s="39" t="s">
        <v>42</v>
      </c>
      <c r="D997" s="42">
        <f>_xll.qlCalendarAdvance(Calendar,$D996,B997,"f",FALSE)</f>
        <v>46350</v>
      </c>
      <c r="E997" s="180">
        <f>_xll.qlInterestRateIndexValueDate(IndexON,D997)</f>
        <v>46350</v>
      </c>
      <c r="F997" s="196">
        <f>IFERROR(_xll.qlIndexFixing(IndexON,D997,TRUE,_xll.ohTrigger(RecalcTrigger,TriggerON)),NA())</f>
        <v>1.9970479673308006E-2</v>
      </c>
      <c r="H997" s="42">
        <f>_xll.qlCalendarAdvance(Calendar,$H996,B997,"f",FALSE)</f>
        <v>46350</v>
      </c>
      <c r="I997" s="180">
        <f>_xll.qlInterestRateIndexValueDate(Index1M,$H997)</f>
        <v>46352</v>
      </c>
      <c r="J997" s="185">
        <f>IFERROR(_xll.qlIndexFixing(Index1M,$H997,TRUE,_xll.ohTrigger(RecalcTrigger,Trigger1M)),NA())</f>
        <v>2.0428166527936276E-2</v>
      </c>
      <c r="K997" s="44">
        <f>IFERROR(_xll.qlIndexFixing(Index3M,H997,TRUE,_xll.ohTrigger(RecalcTrigger,Trigger3M)),NA())</f>
        <v>2.1344743450781471E-2</v>
      </c>
      <c r="L997" s="44">
        <f>IFERROR(_xll.qlIndexFixing(Index6M,$H997,TRUE,_xll.ohTrigger(RecalcTrigger,Trigger6M)),NA())</f>
        <v>2.1866791392199714E-2</v>
      </c>
      <c r="M997" s="186">
        <f>IFERROR(_xll.qlIndexFixing(Index1Y,$H997,TRUE,_xll.ohTrigger(RecalcTrigger,Trigger1Y)),NA())</f>
        <v>2.2549159078955817E-2</v>
      </c>
      <c r="N997" s="185">
        <f>IFERROR(_xll.qlIndexFixing(ONIndex1M,I997,TRUE,_xll.ohTrigger(RecalcTrigger,Trigger1M)),NA())</f>
        <v>2.0386943510324329E-2</v>
      </c>
      <c r="O997" s="44">
        <f>IFERROR(_xll.qlIndexFixing(ONIndex3M,I997,TRUE,_xll.ohTrigger(RecalcTrigger,Trigger3M)),NA())</f>
        <v>2.1214329089653816E-2</v>
      </c>
      <c r="P997" s="44">
        <f>IFERROR(_xll.qlIndexFixing(ONIndex6M,I997,TRUE,_xll.ohTrigger(RecalcTrigger,Trigger6M)),NA())</f>
        <v>2.1624774743598252E-2</v>
      </c>
      <c r="Q997" s="186">
        <f>IFERROR(_xll.qlIndexFixing(ONIndex1Y,I997,TRUE,_xll.ohTrigger(RecalcTrigger,Trigger1Y)),NA())</f>
        <v>2.2133211043779966E-2</v>
      </c>
    </row>
    <row r="998" spans="2:17" x14ac:dyDescent="0.2">
      <c r="B998" s="39" t="s">
        <v>42</v>
      </c>
      <c r="D998" s="42">
        <f>_xll.qlCalendarAdvance(Calendar,$D997,B998,"f",FALSE)</f>
        <v>46357</v>
      </c>
      <c r="E998" s="180">
        <f>_xll.qlInterestRateIndexValueDate(IndexON,D998)</f>
        <v>46357</v>
      </c>
      <c r="F998" s="196">
        <f>IFERROR(_xll.qlIndexFixing(IndexON,D998,TRUE,_xll.ohTrigger(RecalcTrigger,TriggerON)),NA())</f>
        <v>1.9984329704110237E-2</v>
      </c>
      <c r="H998" s="42">
        <f>_xll.qlCalendarAdvance(Calendar,$H997,B998,"f",FALSE)</f>
        <v>46357</v>
      </c>
      <c r="I998" s="180">
        <f>_xll.qlInterestRateIndexValueDate(Index1M,$H998)</f>
        <v>46359</v>
      </c>
      <c r="J998" s="185">
        <f>IFERROR(_xll.qlIndexFixing(Index1M,$H998,TRUE,_xll.ohTrigger(RecalcTrigger,Trigger1M)),NA())</f>
        <v>2.0442222061930471E-2</v>
      </c>
      <c r="K998" s="44">
        <f>IFERROR(_xll.qlIndexFixing(Index3M,H998,TRUE,_xll.ohTrigger(RecalcTrigger,Trigger3M)),NA())</f>
        <v>2.1353828929430385E-2</v>
      </c>
      <c r="L998" s="44">
        <f>IFERROR(_xll.qlIndexFixing(Index6M,$H998,TRUE,_xll.ohTrigger(RecalcTrigger,Trigger6M)),NA())</f>
        <v>2.187732997558172E-2</v>
      </c>
      <c r="M998" s="186">
        <f>IFERROR(_xll.qlIndexFixing(Index1Y,$H998,TRUE,_xll.ohTrigger(RecalcTrigger,Trigger1Y)),NA())</f>
        <v>2.2554701680313639E-2</v>
      </c>
      <c r="N998" s="185">
        <f>IFERROR(_xll.qlIndexFixing(ONIndex1M,I998,TRUE,_xll.ohTrigger(RecalcTrigger,Trigger1M)),NA())</f>
        <v>2.0401259691684714E-2</v>
      </c>
      <c r="O998" s="44">
        <f>IFERROR(_xll.qlIndexFixing(ONIndex3M,I998,TRUE,_xll.ohTrigger(RecalcTrigger,Trigger3M)),NA())</f>
        <v>2.1227272384249929E-2</v>
      </c>
      <c r="P998" s="44">
        <f>IFERROR(_xll.qlIndexFixing(ONIndex6M,I998,TRUE,_xll.ohTrigger(RecalcTrigger,Trigger6M)),NA())</f>
        <v>2.1636365528410195E-2</v>
      </c>
      <c r="Q998" s="186">
        <f>IFERROR(_xll.qlIndexFixing(ONIndex1Y,I998,TRUE,_xll.ohTrigger(RecalcTrigger,Trigger1Y)),NA())</f>
        <v>2.2141539041351521E-2</v>
      </c>
    </row>
    <row r="999" spans="2:17" x14ac:dyDescent="0.2">
      <c r="B999" s="39" t="s">
        <v>42</v>
      </c>
      <c r="D999" s="42">
        <f>_xll.qlCalendarAdvance(Calendar,$D998,B999,"f",FALSE)</f>
        <v>46364</v>
      </c>
      <c r="E999" s="180">
        <f>_xll.qlInterestRateIndexValueDate(IndexON,D999)</f>
        <v>46364</v>
      </c>
      <c r="F999" s="196">
        <f>IFERROR(_xll.qlIndexFixing(IndexON,D999,TRUE,_xll.ohTrigger(RecalcTrigger,TriggerON)),NA())</f>
        <v>1.9998057655445933E-2</v>
      </c>
      <c r="H999" s="42">
        <f>_xll.qlCalendarAdvance(Calendar,$H998,B999,"f",FALSE)</f>
        <v>46364</v>
      </c>
      <c r="I999" s="180">
        <f>_xll.qlInterestRateIndexValueDate(Index1M,$H999)</f>
        <v>46366</v>
      </c>
      <c r="J999" s="185">
        <f>IFERROR(_xll.qlIndexFixing(Index1M,$H999,TRUE,_xll.ohTrigger(RecalcTrigger,Trigger1M)),NA())</f>
        <v>2.0456103339897558E-2</v>
      </c>
      <c r="K999" s="44">
        <f>IFERROR(_xll.qlIndexFixing(Index3M,H999,TRUE,_xll.ohTrigger(RecalcTrigger,Trigger3M)),NA())</f>
        <v>2.1365681479720955E-2</v>
      </c>
      <c r="L999" s="44">
        <f>IFERROR(_xll.qlIndexFixing(Index6M,$H999,TRUE,_xll.ohTrigger(RecalcTrigger,Trigger6M)),NA())</f>
        <v>2.1886400229194521E-2</v>
      </c>
      <c r="M999" s="186">
        <f>IFERROR(_xll.qlIndexFixing(Index1Y,$H999,TRUE,_xll.ohTrigger(RecalcTrigger,Trigger1Y)),NA())</f>
        <v>2.2560133363712809E-2</v>
      </c>
      <c r="N999" s="185">
        <f>IFERROR(_xll.qlIndexFixing(ONIndex1M,I999,TRUE,_xll.ohTrigger(RecalcTrigger,Trigger1M)),NA())</f>
        <v>2.0415402494293744E-2</v>
      </c>
      <c r="O999" s="44">
        <f>IFERROR(_xll.qlIndexFixing(ONIndex3M,I999,TRUE,_xll.ohTrigger(RecalcTrigger,Trigger3M)),NA())</f>
        <v>2.124004693854431E-2</v>
      </c>
      <c r="P999" s="44">
        <f>IFERROR(_xll.qlIndexFixing(ONIndex6M,I999,TRUE,_xll.ohTrigger(RecalcTrigger,Trigger6M)),NA())</f>
        <v>2.1647760221119583E-2</v>
      </c>
      <c r="Q999" s="186">
        <f>IFERROR(_xll.qlIndexFixing(ONIndex1Y,I999,TRUE,_xll.ohTrigger(RecalcTrigger,Trigger1Y)),NA())</f>
        <v>2.2149750254341072E-2</v>
      </c>
    </row>
    <row r="1000" spans="2:17" x14ac:dyDescent="0.2">
      <c r="B1000" s="39" t="s">
        <v>42</v>
      </c>
      <c r="D1000" s="42">
        <f>_xll.qlCalendarAdvance(Calendar,$D999,B1000,"f",FALSE)</f>
        <v>46371</v>
      </c>
      <c r="E1000" s="180">
        <f>_xll.qlInterestRateIndexValueDate(IndexON,D1000)</f>
        <v>46371</v>
      </c>
      <c r="F1000" s="196">
        <f>IFERROR(_xll.qlIndexFixing(IndexON,D1000,TRUE,_xll.ohTrigger(RecalcTrigger,TriggerON)),NA())</f>
        <v>2.001166354442141E-2</v>
      </c>
      <c r="H1000" s="42">
        <f>_xll.qlCalendarAdvance(Calendar,$H999,B1000,"f",FALSE)</f>
        <v>46371</v>
      </c>
      <c r="I1000" s="180">
        <f>_xll.qlInterestRateIndexValueDate(Index1M,$H1000)</f>
        <v>46373</v>
      </c>
      <c r="J1000" s="185">
        <f>IFERROR(_xll.qlIndexFixing(Index1M,$H1000,TRUE,_xll.ohTrigger(RecalcTrigger,Trigger1M)),NA())</f>
        <v>2.046981000278475E-2</v>
      </c>
      <c r="K1000" s="44">
        <f>IFERROR(_xll.qlIndexFixing(Index3M,H1000,TRUE,_xll.ohTrigger(RecalcTrigger,Trigger3M)),NA())</f>
        <v>2.1377362379853437E-2</v>
      </c>
      <c r="L1000" s="44">
        <f>IFERROR(_xll.qlIndexFixing(Index6M,$H1000,TRUE,_xll.ohTrigger(RecalcTrigger,Trigger6M)),NA())</f>
        <v>2.1895272272863042E-2</v>
      </c>
      <c r="M1000" s="186">
        <f>IFERROR(_xll.qlIndexFixing(Index1Y,$H1000,TRUE,_xll.ohTrigger(RecalcTrigger,Trigger1Y)),NA())</f>
        <v>2.2565454879575734E-2</v>
      </c>
      <c r="N1000" s="185">
        <f>IFERROR(_xll.qlIndexFixing(ONIndex1M,I1000,TRUE,_xll.ohTrigger(RecalcTrigger,Trigger1M)),NA())</f>
        <v>2.0429371560357623E-2</v>
      </c>
      <c r="O1000" s="44">
        <f>IFERROR(_xll.qlIndexFixing(ONIndex3M,I1000,TRUE,_xll.ohTrigger(RecalcTrigger,Trigger3M)),NA())</f>
        <v>2.1252652451737575E-2</v>
      </c>
      <c r="P1000" s="44">
        <f>IFERROR(_xll.qlIndexFixing(ONIndex6M,I1000,TRUE,_xll.ohTrigger(RecalcTrigger,Trigger6M)),NA())</f>
        <v>2.1658958821886287E-2</v>
      </c>
      <c r="Q1000" s="186">
        <f>IFERROR(_xll.qlIndexFixing(ONIndex1Y,I1000,TRUE,_xll.ohTrigger(RecalcTrigger,Trigger1Y)),NA())</f>
        <v>2.2157844758767808E-2</v>
      </c>
    </row>
    <row r="1001" spans="2:17" x14ac:dyDescent="0.2">
      <c r="B1001" s="39" t="s">
        <v>42</v>
      </c>
      <c r="D1001" s="42">
        <f>_xll.qlCalendarAdvance(Calendar,$D1000,B1001,"f",FALSE)</f>
        <v>46378</v>
      </c>
      <c r="E1001" s="180">
        <f>_xll.qlInterestRateIndexValueDate(IndexON,D1001)</f>
        <v>46378</v>
      </c>
      <c r="F1001" s="196">
        <f>IFERROR(_xll.qlIndexFixing(IndexON,D1001,TRUE,_xll.ohTrigger(RecalcTrigger,TriggerON)),NA())</f>
        <v>2.0025147387903175E-2</v>
      </c>
      <c r="H1001" s="42">
        <f>_xll.qlCalendarAdvance(Calendar,$H1000,B1001,"f",FALSE)</f>
        <v>46378</v>
      </c>
      <c r="I1001" s="180">
        <f>_xll.qlInterestRateIndexValueDate(Index1M,$H1001)</f>
        <v>46380</v>
      </c>
      <c r="J1001" s="185">
        <f>IFERROR(_xll.qlIndexFixing(Index1M,$H1001,TRUE,_xll.ohTrigger(RecalcTrigger,Trigger1M)),NA())</f>
        <v>2.0483341691549251E-2</v>
      </c>
      <c r="K1001" s="44">
        <f>IFERROR(_xll.qlIndexFixing(Index3M,H1001,TRUE,_xll.ohTrigger(RecalcTrigger,Trigger3M)),NA())</f>
        <v>2.138887132584788E-2</v>
      </c>
      <c r="L1001" s="44">
        <f>IFERROR(_xll.qlIndexFixing(Index6M,$H1001,TRUE,_xll.ohTrigger(RecalcTrigger,Trigger6M)),NA())</f>
        <v>2.1903946103950266E-2</v>
      </c>
      <c r="M1001" s="186">
        <f>IFERROR(_xll.qlIndexFixing(Index1Y,$H1001,TRUE,_xll.ohTrigger(RecalcTrigger,Trigger1Y)),NA())</f>
        <v>2.2570666982413171E-2</v>
      </c>
      <c r="N1001" s="185">
        <f>IFERROR(_xll.qlIndexFixing(ONIndex1M,I1001,TRUE,_xll.ohTrigger(RecalcTrigger,Trigger1M)),NA())</f>
        <v>2.0445123009622534E-2</v>
      </c>
      <c r="O1001" s="44">
        <f>IFERROR(_xll.qlIndexFixing(ONIndex3M,I1001,TRUE,_xll.ohTrigger(RecalcTrigger,Trigger3M)),NA())</f>
        <v>2.1266851377212959E-2</v>
      </c>
      <c r="P1001" s="44">
        <f>IFERROR(_xll.qlIndexFixing(ONIndex6M,I1001,TRUE,_xll.ohTrigger(RecalcTrigger,Trigger6M)),NA())</f>
        <v>2.1671517109975724E-2</v>
      </c>
      <c r="Q1001" s="186">
        <f>IFERROR(_xll.qlIndexFixing(ONIndex1Y,I1001,TRUE,_xll.ohTrigger(RecalcTrigger,Trigger1Y)),NA())</f>
        <v>2.2166952810120932E-2</v>
      </c>
    </row>
    <row r="1002" spans="2:17" x14ac:dyDescent="0.2">
      <c r="B1002" s="39" t="s">
        <v>42</v>
      </c>
      <c r="D1002" s="42">
        <f>_xll.qlCalendarAdvance(Calendar,$D1001,B1002,"f",FALSE)</f>
        <v>46385</v>
      </c>
      <c r="E1002" s="180">
        <f>_xll.qlInterestRateIndexValueDate(IndexON,D1002)</f>
        <v>46385</v>
      </c>
      <c r="F1002" s="196">
        <f>IFERROR(_xll.qlIndexFixing(IndexON,D1002,TRUE,_xll.ohTrigger(RecalcTrigger,TriggerON)),NA())</f>
        <v>2.0038509202757737E-2</v>
      </c>
      <c r="H1002" s="42">
        <f>_xll.qlCalendarAdvance(Calendar,$H1001,B1002,"f",FALSE)</f>
        <v>46385</v>
      </c>
      <c r="I1002" s="180">
        <f>_xll.qlInterestRateIndexValueDate(Index1M,$H1002)</f>
        <v>46387</v>
      </c>
      <c r="J1002" s="185">
        <f>IFERROR(_xll.qlIndexFixing(Index1M,$H1002,TRUE,_xll.ohTrigger(RecalcTrigger,Trigger1M)),NA())</f>
        <v>2.049212924462351E-2</v>
      </c>
      <c r="K1002" s="44">
        <f>IFERROR(_xll.qlIndexFixing(Index3M,H1002,TRUE,_xll.ohTrigger(RecalcTrigger,Trigger3M)),NA())</f>
        <v>2.1400208013741207E-2</v>
      </c>
      <c r="L1002" s="44">
        <f>IFERROR(_xll.qlIndexFixing(Index6M,$H1002,TRUE,_xll.ohTrigger(RecalcTrigger,Trigger6M)),NA())</f>
        <v>2.1911219701707528E-2</v>
      </c>
      <c r="M1002" s="186">
        <f>IFERROR(_xll.qlIndexFixing(Index1Y,$H1002,TRUE,_xll.ohTrigger(RecalcTrigger,Trigger1Y)),NA())</f>
        <v>2.2575770430825971E-2</v>
      </c>
      <c r="N1002" s="185">
        <f>IFERROR(_xll.qlIndexFixing(ONIndex1M,I1002,TRUE,_xll.ohTrigger(RecalcTrigger,Trigger1M)),NA())</f>
        <v>2.0458718578213464E-2</v>
      </c>
      <c r="O1002" s="44">
        <f>IFERROR(_xll.qlIndexFixing(ONIndex3M,I1002,TRUE,_xll.ohTrigger(RecalcTrigger,Trigger3M)),NA())</f>
        <v>2.1279093646091596E-2</v>
      </c>
      <c r="P1002" s="44">
        <f>IFERROR(_xll.qlIndexFixing(ONIndex6M,I1002,TRUE,_xll.ohTrigger(RecalcTrigger,Trigger6M)),NA())</f>
        <v>2.1682295513505423E-2</v>
      </c>
      <c r="Q1002" s="186">
        <f>IFERROR(_xll.qlIndexFixing(ONIndex1Y,I1002,TRUE,_xll.ohTrigger(RecalcTrigger,Trigger1Y)),NA())</f>
        <v>2.217479748087392E-2</v>
      </c>
    </row>
    <row r="1003" spans="2:17" x14ac:dyDescent="0.2">
      <c r="B1003" s="39" t="s">
        <v>42</v>
      </c>
      <c r="D1003" s="42">
        <f>_xll.qlCalendarAdvance(Calendar,$D1002,B1003,"f",FALSE)</f>
        <v>46392</v>
      </c>
      <c r="E1003" s="180">
        <f>_xll.qlInterestRateIndexValueDate(IndexON,D1003)</f>
        <v>46392</v>
      </c>
      <c r="F1003" s="196">
        <f>IFERROR(_xll.qlIndexFixing(IndexON,D1003,TRUE,_xll.ohTrigger(RecalcTrigger,TriggerON)),NA())</f>
        <v>2.0051749006171349E-2</v>
      </c>
      <c r="H1003" s="42">
        <f>_xll.qlCalendarAdvance(Calendar,$H1002,B1003,"f",FALSE)</f>
        <v>46392</v>
      </c>
      <c r="I1003" s="180">
        <f>_xll.qlInterestRateIndexValueDate(Index1M,$H1003)</f>
        <v>46394</v>
      </c>
      <c r="J1003" s="185">
        <f>IFERROR(_xll.qlIndexFixing(Index1M,$H1003,TRUE,_xll.ohTrigger(RecalcTrigger,Trigger1M)),NA())</f>
        <v>2.0509878710558982E-2</v>
      </c>
      <c r="K1003" s="44">
        <f>IFERROR(_xll.qlIndexFixing(Index3M,H1003,TRUE,_xll.ohTrigger(RecalcTrigger,Trigger3M)),NA())</f>
        <v>2.1411372139588103E-2</v>
      </c>
      <c r="L1003" s="44">
        <f>IFERROR(_xll.qlIndexFixing(Index6M,$H1003,TRUE,_xll.ohTrigger(RecalcTrigger,Trigger6M)),NA())</f>
        <v>2.1919510756712068E-2</v>
      </c>
      <c r="M1003" s="186">
        <f>IFERROR(_xll.qlIndexFixing(Index1Y,$H1003,TRUE,_xll.ohTrigger(RecalcTrigger,Trigger1Y)),NA())</f>
        <v>2.2580765987503335E-2</v>
      </c>
      <c r="N1003" s="185">
        <f>IFERROR(_xll.qlIndexFixing(ONIndex1M,I1003,TRUE,_xll.ohTrigger(RecalcTrigger,Trigger1M)),NA())</f>
        <v>2.047023276118054E-2</v>
      </c>
      <c r="O1003" s="44">
        <f>IFERROR(_xll.qlIndexFixing(ONIndex3M,I1003,TRUE,_xll.ohTrigger(RecalcTrigger,Trigger3M)),NA())</f>
        <v>2.1289451735038156E-2</v>
      </c>
      <c r="P1003" s="44">
        <f>IFERROR(_xll.qlIndexFixing(ONIndex6M,I1003,TRUE,_xll.ohTrigger(RecalcTrigger,Trigger6M)),NA())</f>
        <v>2.1691378071651002E-2</v>
      </c>
      <c r="Q1003" s="186">
        <f>IFERROR(_xll.qlIndexFixing(ONIndex1Y,I1003,TRUE,_xll.ohTrigger(RecalcTrigger,Trigger1Y)),NA())</f>
        <v>2.2181428781182788E-2</v>
      </c>
    </row>
    <row r="1004" spans="2:17" x14ac:dyDescent="0.2">
      <c r="B1004" s="39" t="s">
        <v>42</v>
      </c>
      <c r="D1004" s="42">
        <f>_xll.qlCalendarAdvance(Calendar,$D1003,B1004,"f",FALSE)</f>
        <v>46399</v>
      </c>
      <c r="E1004" s="180">
        <f>_xll.qlInterestRateIndexValueDate(IndexON,D1004)</f>
        <v>46399</v>
      </c>
      <c r="F1004" s="196">
        <f>IFERROR(_xll.qlIndexFixing(IndexON,D1004,TRUE,_xll.ohTrigger(RecalcTrigger,TriggerON)),NA())</f>
        <v>2.0064866814930582E-2</v>
      </c>
      <c r="H1004" s="42">
        <f>_xll.qlCalendarAdvance(Calendar,$H1003,B1004,"f",FALSE)</f>
        <v>46399</v>
      </c>
      <c r="I1004" s="180">
        <f>_xll.qlInterestRateIndexValueDate(Index1M,$H1004)</f>
        <v>46401</v>
      </c>
      <c r="J1004" s="185">
        <f>IFERROR(_xll.qlIndexFixing(Index1M,$H1004,TRUE,_xll.ohTrigger(RecalcTrigger,Trigger1M)),NA())</f>
        <v>2.0522883322748597E-2</v>
      </c>
      <c r="K1004" s="44">
        <f>IFERROR(_xll.qlIndexFixing(Index3M,H1004,TRUE,_xll.ohTrigger(RecalcTrigger,Trigger3M)),NA())</f>
        <v>2.1422363399463684E-2</v>
      </c>
      <c r="L1004" s="44">
        <f>IFERROR(_xll.qlIndexFixing(Index6M,$H1004,TRUE,_xll.ohTrigger(RecalcTrigger,Trigger6M)),NA())</f>
        <v>2.192760360355998E-2</v>
      </c>
      <c r="M1004" s="186">
        <f>IFERROR(_xll.qlIndexFixing(Index1Y,$H1004,TRUE,_xll.ohTrigger(RecalcTrigger,Trigger1Y)),NA())</f>
        <v>2.2585654419221713E-2</v>
      </c>
      <c r="N1004" s="185">
        <f>IFERROR(_xll.qlIndexFixing(ONIndex1M,I1004,TRUE,_xll.ohTrigger(RecalcTrigger,Trigger1M)),NA())</f>
        <v>2.0483503302886064E-2</v>
      </c>
      <c r="O1004" s="44">
        <f>IFERROR(_xll.qlIndexFixing(ONIndex3M,I1004,TRUE,_xll.ohTrigger(RecalcTrigger,Trigger3M)),NA())</f>
        <v>2.1301378074474187E-2</v>
      </c>
      <c r="P1004" s="44">
        <f>IFERROR(_xll.qlIndexFixing(ONIndex6M,I1004,TRUE,_xll.ohTrigger(RecalcTrigger,Trigger6M)),NA())</f>
        <v>2.1701792304007483E-2</v>
      </c>
      <c r="Q1004" s="186">
        <f>IFERROR(_xll.qlIndexFixing(ONIndex1Y,I1004,TRUE,_xll.ohTrigger(RecalcTrigger,Trigger1Y)),NA())</f>
        <v>2.2189057211869923E-2</v>
      </c>
    </row>
    <row r="1005" spans="2:17" x14ac:dyDescent="0.2">
      <c r="B1005" s="39" t="s">
        <v>42</v>
      </c>
      <c r="D1005" s="42">
        <f>_xll.qlCalendarAdvance(Calendar,$D1004,B1005,"f",FALSE)</f>
        <v>46406</v>
      </c>
      <c r="E1005" s="180">
        <f>_xll.qlInterestRateIndexValueDate(IndexON,D1005)</f>
        <v>46406</v>
      </c>
      <c r="F1005" s="196">
        <f>IFERROR(_xll.qlIndexFixing(IndexON,D1005,TRUE,_xll.ohTrigger(RecalcTrigger,TriggerON)),NA())</f>
        <v>2.0077862646061817E-2</v>
      </c>
      <c r="H1005" s="42">
        <f>_xll.qlCalendarAdvance(Calendar,$H1004,B1005,"f",FALSE)</f>
        <v>46406</v>
      </c>
      <c r="I1005" s="180">
        <f>_xll.qlInterestRateIndexValueDate(Index1M,$H1005)</f>
        <v>46408</v>
      </c>
      <c r="J1005" s="185">
        <f>IFERROR(_xll.qlIndexFixing(Index1M,$H1005,TRUE,_xll.ohTrigger(RecalcTrigger,Trigger1M)),NA())</f>
        <v>2.0535711524696798E-2</v>
      </c>
      <c r="K1005" s="44">
        <f>IFERROR(_xll.qlIndexFixing(Index3M,H1005,TRUE,_xll.ohTrigger(RecalcTrigger,Trigger3M)),NA())</f>
        <v>2.1433181489462605E-2</v>
      </c>
      <c r="L1005" s="44">
        <f>IFERROR(_xll.qlIndexFixing(Index6M,$H1005,TRUE,_xll.ohTrigger(RecalcTrigger,Trigger6M)),NA())</f>
        <v>2.1935498239857156E-2</v>
      </c>
      <c r="M1005" s="186">
        <f>IFERROR(_xll.qlIndexFixing(Index1Y,$H1005,TRUE,_xll.ohTrigger(RecalcTrigger,Trigger1Y)),NA())</f>
        <v>2.2590436496845025E-2</v>
      </c>
      <c r="N1005" s="185">
        <f>IFERROR(_xll.qlIndexFixing(ONIndex1M,I1005,TRUE,_xll.ohTrigger(RecalcTrigger,Trigger1M)),NA())</f>
        <v>2.0496598319237336E-2</v>
      </c>
      <c r="O1005" s="44">
        <f>IFERROR(_xll.qlIndexFixing(ONIndex3M,I1005,TRUE,_xll.ohTrigger(RecalcTrigger,Trigger3M)),NA())</f>
        <v>2.1313133868172685E-2</v>
      </c>
      <c r="P1005" s="44">
        <f>IFERROR(_xll.qlIndexFixing(ONIndex6M,I1005,TRUE,_xll.ohTrigger(RecalcTrigger,Trigger6M)),NA())</f>
        <v>2.1712010444341345E-2</v>
      </c>
      <c r="Q1005" s="186">
        <f>IFERROR(_xll.qlIndexFixing(ONIndex1Y,I1005,TRUE,_xll.ohTrigger(RecalcTrigger,Trigger1Y)),NA())</f>
        <v>2.2196569314090198E-2</v>
      </c>
    </row>
    <row r="1006" spans="2:17" x14ac:dyDescent="0.2">
      <c r="B1006" s="39" t="s">
        <v>42</v>
      </c>
      <c r="D1006" s="42">
        <f>_xll.qlCalendarAdvance(Calendar,$D1005,B1006,"f",FALSE)</f>
        <v>46413</v>
      </c>
      <c r="E1006" s="180">
        <f>_xll.qlInterestRateIndexValueDate(IndexON,D1006)</f>
        <v>46413</v>
      </c>
      <c r="F1006" s="196">
        <f>IFERROR(_xll.qlIndexFixing(IndexON,D1006,TRUE,_xll.ohTrigger(RecalcTrigger,TriggerON)),NA())</f>
        <v>2.0090736516591434E-2</v>
      </c>
      <c r="H1006" s="42">
        <f>_xll.qlCalendarAdvance(Calendar,$H1005,B1006,"f",FALSE)</f>
        <v>46413</v>
      </c>
      <c r="I1006" s="180">
        <f>_xll.qlInterestRateIndexValueDate(Index1M,$H1006)</f>
        <v>46415</v>
      </c>
      <c r="J1006" s="185">
        <f>IFERROR(_xll.qlIndexFixing(Index1M,$H1006,TRUE,_xll.ohTrigger(RecalcTrigger,Trigger1M)),NA())</f>
        <v>2.0543936702221911E-2</v>
      </c>
      <c r="K1006" s="44">
        <f>IFERROR(_xll.qlIndexFixing(Index3M,H1006,TRUE,_xll.ohTrigger(RecalcTrigger,Trigger3M)),NA())</f>
        <v>2.1443826105697283E-2</v>
      </c>
      <c r="L1006" s="44">
        <f>IFERROR(_xll.qlIndexFixing(Index6M,$H1006,TRUE,_xll.ohTrigger(RecalcTrigger,Trigger6M)),NA())</f>
        <v>2.1943194663269109E-2</v>
      </c>
      <c r="M1006" s="186">
        <f>IFERROR(_xll.qlIndexFixing(Index1Y,$H1006,TRUE,_xll.ohTrigger(RecalcTrigger,Trigger1Y)),NA())</f>
        <v>2.2595112995323133E-2</v>
      </c>
      <c r="N1006" s="185">
        <f>IFERROR(_xll.qlIndexFixing(ONIndex1M,I1006,TRUE,_xll.ohTrigger(RecalcTrigger,Trigger1M)),NA())</f>
        <v>2.0509517452200754E-2</v>
      </c>
      <c r="O1006" s="44">
        <f>IFERROR(_xll.qlIndexFixing(ONIndex3M,I1006,TRUE,_xll.ohTrigger(RecalcTrigger,Trigger3M)),NA())</f>
        <v>2.1324718815094457E-2</v>
      </c>
      <c r="P1006" s="44">
        <f>IFERROR(_xll.qlIndexFixing(ONIndex6M,I1006,TRUE,_xll.ohTrigger(RecalcTrigger,Trigger6M)),NA())</f>
        <v>2.1722032492492716E-2</v>
      </c>
      <c r="Q1006" s="186">
        <f>IFERROR(_xll.qlIndexFixing(ONIndex1Y,I1006,TRUE,_xll.ohTrigger(RecalcTrigger,Trigger1Y)),NA())</f>
        <v>2.2203965164022677E-2</v>
      </c>
    </row>
    <row r="1007" spans="2:17" x14ac:dyDescent="0.2">
      <c r="B1007" s="39" t="s">
        <v>42</v>
      </c>
      <c r="D1007" s="42">
        <f>_xll.qlCalendarAdvance(Calendar,$D1006,B1007,"f",FALSE)</f>
        <v>46420</v>
      </c>
      <c r="E1007" s="180">
        <f>_xll.qlInterestRateIndexValueDate(IndexON,D1007)</f>
        <v>46420</v>
      </c>
      <c r="F1007" s="196">
        <f>IFERROR(_xll.qlIndexFixing(IndexON,D1007,TRUE,_xll.ohTrigger(RecalcTrigger,TriggerON)),NA())</f>
        <v>2.0103488443385942E-2</v>
      </c>
      <c r="H1007" s="42">
        <f>_xll.qlCalendarAdvance(Calendar,$H1006,B1007,"f",FALSE)</f>
        <v>46420</v>
      </c>
      <c r="I1007" s="180">
        <f>_xll.qlInterestRateIndexValueDate(Index1M,$H1007)</f>
        <v>46422</v>
      </c>
      <c r="J1007" s="185">
        <f>IFERROR(_xll.qlIndexFixing(Index1M,$H1007,TRUE,_xll.ohTrigger(RecalcTrigger,Trigger1M)),NA())</f>
        <v>2.055498128270962E-2</v>
      </c>
      <c r="K1007" s="44">
        <f>IFERROR(_xll.qlIndexFixing(Index3M,H1007,TRUE,_xll.ohTrigger(RecalcTrigger,Trigger3M)),NA())</f>
        <v>2.145294320243072E-2</v>
      </c>
      <c r="L1007" s="44">
        <f>IFERROR(_xll.qlIndexFixing(Index6M,$H1007,TRUE,_xll.ohTrigger(RecalcTrigger,Trigger6M)),NA())</f>
        <v>2.1950692871519652E-2</v>
      </c>
      <c r="M1007" s="186">
        <f>IFERROR(_xll.qlIndexFixing(Index1Y,$H1007,TRUE,_xll.ohTrigger(RecalcTrigger,Trigger1Y)),NA())</f>
        <v>2.2599684693691387E-2</v>
      </c>
      <c r="N1007" s="185">
        <f>IFERROR(_xll.qlIndexFixing(ONIndex1M,I1007,TRUE,_xll.ohTrigger(RecalcTrigger,Trigger1M)),NA())</f>
        <v>2.0522260343982524E-2</v>
      </c>
      <c r="O1007" s="44">
        <f>IFERROR(_xll.qlIndexFixing(ONIndex3M,I1007,TRUE,_xll.ohTrigger(RecalcTrigger,Trigger3M)),NA())</f>
        <v>2.1336132614679926E-2</v>
      </c>
      <c r="P1007" s="44">
        <f>IFERROR(_xll.qlIndexFixing(ONIndex6M,I1007,TRUE,_xll.ohTrigger(RecalcTrigger,Trigger6M)),NA())</f>
        <v>2.1731858448461594E-2</v>
      </c>
      <c r="Q1007" s="186">
        <f>IFERROR(_xll.qlIndexFixing(ONIndex1Y,I1007,TRUE,_xll.ohTrigger(RecalcTrigger,Trigger1Y)),NA())</f>
        <v>2.2211244837526678E-2</v>
      </c>
    </row>
    <row r="1008" spans="2:17" x14ac:dyDescent="0.2">
      <c r="B1008" s="39" t="s">
        <v>42</v>
      </c>
      <c r="D1008" s="42">
        <f>_xll.qlCalendarAdvance(Calendar,$D1007,B1008,"f",FALSE)</f>
        <v>46427</v>
      </c>
      <c r="E1008" s="180">
        <f>_xll.qlInterestRateIndexValueDate(IndexON,D1008)</f>
        <v>46427</v>
      </c>
      <c r="F1008" s="196">
        <f>IFERROR(_xll.qlIndexFixing(IndexON,D1008,TRUE,_xll.ohTrigger(RecalcTrigger,TriggerON)),NA())</f>
        <v>2.0116118443391784E-2</v>
      </c>
      <c r="H1008" s="42">
        <f>_xll.qlCalendarAdvance(Calendar,$H1007,B1008,"f",FALSE)</f>
        <v>46427</v>
      </c>
      <c r="I1008" s="180">
        <f>_xll.qlInterestRateIndexValueDate(Index1M,$H1008)</f>
        <v>46429</v>
      </c>
      <c r="J1008" s="185">
        <f>IFERROR(_xll.qlIndexFixing(Index1M,$H1008,TRUE,_xll.ohTrigger(RecalcTrigger,Trigger1M)),NA())</f>
        <v>2.0567326102027828E-2</v>
      </c>
      <c r="K1008" s="44">
        <f>IFERROR(_xll.qlIndexFixing(Index3M,H1008,TRUE,_xll.ohTrigger(RecalcTrigger,Trigger3M)),NA())</f>
        <v>2.1463251837279835E-2</v>
      </c>
      <c r="L1008" s="44">
        <f>IFERROR(_xll.qlIndexFixing(Index6M,$H1008,TRUE,_xll.ohTrigger(RecalcTrigger,Trigger6M)),NA())</f>
        <v>2.1957992862392216E-2</v>
      </c>
      <c r="M1008" s="186">
        <f>IFERROR(_xll.qlIndexFixing(Index1Y,$H1008,TRUE,_xll.ohTrigger(RecalcTrigger,Trigger1Y)),NA())</f>
        <v>2.2604152375070428E-2</v>
      </c>
      <c r="N1008" s="185">
        <f>IFERROR(_xll.qlIndexFixing(ONIndex1M,I1008,TRUE,_xll.ohTrigger(RecalcTrigger,Trigger1M)),NA())</f>
        <v>2.0534826636868786E-2</v>
      </c>
      <c r="O1008" s="44">
        <f>IFERROR(_xll.qlIndexFixing(ONIndex3M,I1008,TRUE,_xll.ohTrigger(RecalcTrigger,Trigger3M)),NA())</f>
        <v>2.1347374965730026E-2</v>
      </c>
      <c r="P1008" s="44">
        <f>IFERROR(_xll.qlIndexFixing(ONIndex6M,I1008,TRUE,_xll.ohTrigger(RecalcTrigger,Trigger6M)),NA())</f>
        <v>2.1741488312247981E-2</v>
      </c>
      <c r="Q1008" s="186">
        <f>IFERROR(_xll.qlIndexFixing(ONIndex1Y,I1008,TRUE,_xll.ohTrigger(RecalcTrigger,Trigger1Y)),NA())</f>
        <v>2.2218408410861201E-2</v>
      </c>
    </row>
    <row r="1009" spans="2:17" x14ac:dyDescent="0.2">
      <c r="B1009" s="39" t="s">
        <v>42</v>
      </c>
      <c r="D1009" s="42">
        <f>_xll.qlCalendarAdvance(Calendar,$D1008,B1009,"f",FALSE)</f>
        <v>46434</v>
      </c>
      <c r="E1009" s="180">
        <f>_xll.qlInterestRateIndexValueDate(IndexON,D1009)</f>
        <v>46434</v>
      </c>
      <c r="F1009" s="196">
        <f>IFERROR(_xll.qlIndexFixing(IndexON,D1009,TRUE,_xll.ohTrigger(RecalcTrigger,TriggerON)),NA())</f>
        <v>2.0128626533635341E-2</v>
      </c>
      <c r="H1009" s="42">
        <f>_xll.qlCalendarAdvance(Calendar,$H1008,B1009,"f",FALSE)</f>
        <v>46434</v>
      </c>
      <c r="I1009" s="180">
        <f>_xll.qlInterestRateIndexValueDate(Index1M,$H1009)</f>
        <v>46436</v>
      </c>
      <c r="J1009" s="185">
        <f>IFERROR(_xll.qlIndexFixing(Index1M,$H1009,TRUE,_xll.ohTrigger(RecalcTrigger,Trigger1M)),NA())</f>
        <v>2.0579493216580844E-2</v>
      </c>
      <c r="K1009" s="44">
        <f>IFERROR(_xll.qlIndexFixing(Index3M,H1009,TRUE,_xll.ohTrigger(RecalcTrigger,Trigger3M)),NA())</f>
        <v>2.1473386118597785E-2</v>
      </c>
      <c r="L1009" s="44">
        <f>IFERROR(_xll.qlIndexFixing(Index6M,$H1009,TRUE,_xll.ohTrigger(RecalcTrigger,Trigger6M)),NA())</f>
        <v>2.1965094633726315E-2</v>
      </c>
      <c r="M1009" s="186">
        <f>IFERROR(_xll.qlIndexFixing(Index1Y,$H1009,TRUE,_xll.ohTrigger(RecalcTrigger,Trigger1Y)),NA())</f>
        <v>2.2608516826664423E-2</v>
      </c>
      <c r="N1009" s="185">
        <f>IFERROR(_xll.qlIndexFixing(ONIndex1M,I1009,TRUE,_xll.ohTrigger(RecalcTrigger,Trigger1M)),NA())</f>
        <v>2.0547215973065747E-2</v>
      </c>
      <c r="O1009" s="44">
        <f>IFERROR(_xll.qlIndexFixing(ONIndex3M,I1009,TRUE,_xll.ohTrigger(RecalcTrigger,Trigger3M)),NA())</f>
        <v>2.1358445567445372E-2</v>
      </c>
      <c r="P1009" s="44">
        <f>IFERROR(_xll.qlIndexFixing(ONIndex6M,I1009,TRUE,_xll.ohTrigger(RecalcTrigger,Trigger6M)),NA())</f>
        <v>2.1750922083851876E-2</v>
      </c>
      <c r="Q1009" s="186">
        <f>IFERROR(_xll.qlIndexFixing(ONIndex1Y,I1009,TRUE,_xll.ohTrigger(RecalcTrigger,Trigger1Y)),NA())</f>
        <v>2.2225455959885565E-2</v>
      </c>
    </row>
    <row r="1010" spans="2:17" x14ac:dyDescent="0.2">
      <c r="B1010" s="39" t="s">
        <v>42</v>
      </c>
      <c r="D1010" s="42">
        <f>_xll.qlCalendarAdvance(Calendar,$D1009,B1010,"f",FALSE)</f>
        <v>46441</v>
      </c>
      <c r="E1010" s="180">
        <f>_xll.qlInterestRateIndexValueDate(IndexON,D1010)</f>
        <v>46441</v>
      </c>
      <c r="F1010" s="196">
        <f>IFERROR(_xll.qlIndexFixing(IndexON,D1010,TRUE,_xll.ohTrigger(RecalcTrigger,TriggerON)),NA())</f>
        <v>2.0141012731142993E-2</v>
      </c>
      <c r="H1010" s="42">
        <f>_xll.qlCalendarAdvance(Calendar,$H1009,B1010,"f",FALSE)</f>
        <v>46441</v>
      </c>
      <c r="I1010" s="180">
        <f>_xll.qlInterestRateIndexValueDate(Index1M,$H1010)</f>
        <v>46443</v>
      </c>
      <c r="J1010" s="185">
        <f>IFERROR(_xll.qlIndexFixing(Index1M,$H1010,TRUE,_xll.ohTrigger(RecalcTrigger,Trigger1M)),NA())</f>
        <v>2.0591482267538565E-2</v>
      </c>
      <c r="K1010" s="44">
        <f>IFERROR(_xll.qlIndexFixing(Index3M,H1010,TRUE,_xll.ohTrigger(RecalcTrigger,Trigger3M)),NA())</f>
        <v>2.1483345742605998E-2</v>
      </c>
      <c r="L1010" s="44">
        <f>IFERROR(_xll.qlIndexFixing(Index6M,$H1010,TRUE,_xll.ohTrigger(RecalcTrigger,Trigger6M)),NA())</f>
        <v>2.1971998183422416E-2</v>
      </c>
      <c r="M1010" s="186">
        <f>IFERROR(_xll.qlIndexFixing(Index1Y,$H1010,TRUE,_xll.ohTrigger(RecalcTrigger,Trigger1Y)),NA())</f>
        <v>2.2612778839761496E-2</v>
      </c>
      <c r="N1010" s="185">
        <f>IFERROR(_xll.qlIndexFixing(ONIndex1M,I1010,TRUE,_xll.ohTrigger(RecalcTrigger,Trigger1M)),NA())</f>
        <v>2.0559427994619739E-2</v>
      </c>
      <c r="O1010" s="44">
        <f>IFERROR(_xll.qlIndexFixing(ONIndex3M,I1010,TRUE,_xll.ohTrigger(RecalcTrigger,Trigger3M)),NA())</f>
        <v>2.1369344118786771E-2</v>
      </c>
      <c r="P1010" s="44">
        <f>IFERROR(_xll.qlIndexFixing(ONIndex6M,I1010,TRUE,_xll.ohTrigger(RecalcTrigger,Trigger6M)),NA())</f>
        <v>2.1760159763353215E-2</v>
      </c>
      <c r="Q1010" s="186">
        <f>IFERROR(_xll.qlIndexFixing(ONIndex1Y,I1010,TRUE,_xll.ohTrigger(RecalcTrigger,Trigger1Y)),NA())</f>
        <v>2.2232387560698896E-2</v>
      </c>
    </row>
    <row r="1011" spans="2:17" x14ac:dyDescent="0.2">
      <c r="B1011" s="39" t="s">
        <v>42</v>
      </c>
      <c r="D1011" s="42">
        <f>_xll.qlCalendarAdvance(Calendar,$D1010,B1011,"f",FALSE)</f>
        <v>46448</v>
      </c>
      <c r="E1011" s="180">
        <f>_xll.qlInterestRateIndexValueDate(IndexON,D1011)</f>
        <v>46448</v>
      </c>
      <c r="F1011" s="196">
        <f>IFERROR(_xll.qlIndexFixing(IndexON,D1011,TRUE,_xll.ohTrigger(RecalcTrigger,TriggerON)),NA())</f>
        <v>2.0153277052781249E-2</v>
      </c>
      <c r="H1011" s="42">
        <f>_xll.qlCalendarAdvance(Calendar,$H1010,B1011,"f",FALSE)</f>
        <v>46448</v>
      </c>
      <c r="I1011" s="180">
        <f>_xll.qlInterestRateIndexValueDate(Index1M,$H1011)</f>
        <v>46450</v>
      </c>
      <c r="J1011" s="185">
        <f>IFERROR(_xll.qlIndexFixing(Index1M,$H1011,TRUE,_xll.ohTrigger(RecalcTrigger,Trigger1M)),NA())</f>
        <v>2.0608956017182933E-2</v>
      </c>
      <c r="K1011" s="44">
        <f>IFERROR(_xll.qlIndexFixing(Index3M,H1011,TRUE,_xll.ohTrigger(RecalcTrigger,Trigger3M)),NA())</f>
        <v>2.1497045241988789E-2</v>
      </c>
      <c r="L1011" s="44">
        <f>IFERROR(_xll.qlIndexFixing(Index6M,$H1011,TRUE,_xll.ohTrigger(RecalcTrigger,Trigger6M)),NA())</f>
        <v>2.1984084164479237E-2</v>
      </c>
      <c r="M1011" s="186">
        <f>IFERROR(_xll.qlIndexFixing(Index1Y,$H1011,TRUE,_xll.ohTrigger(RecalcTrigger,Trigger1Y)),NA())</f>
        <v>2.2619742537208224E-2</v>
      </c>
      <c r="N1011" s="185">
        <f>IFERROR(_xll.qlIndexFixing(ONIndex1M,I1011,TRUE,_xll.ohTrigger(RecalcTrigger,Trigger1M)),NA())</f>
        <v>2.0571462343976776E-2</v>
      </c>
      <c r="O1011" s="44">
        <f>IFERROR(_xll.qlIndexFixing(ONIndex3M,I1011,TRUE,_xll.ohTrigger(RecalcTrigger,Trigger3M)),NA())</f>
        <v>2.1380070319034772E-2</v>
      </c>
      <c r="P1011" s="44">
        <f>IFERROR(_xll.qlIndexFixing(ONIndex6M,I1011,TRUE,_xll.ohTrigger(RecalcTrigger,Trigger6M)),NA())</f>
        <v>2.1769201350432255E-2</v>
      </c>
      <c r="Q1011" s="186">
        <f>IFERROR(_xll.qlIndexFixing(ONIndex1Y,I1011,TRUE,_xll.ohTrigger(RecalcTrigger,Trigger1Y)),NA())</f>
        <v>2.223920328924045E-2</v>
      </c>
    </row>
    <row r="1012" spans="2:17" x14ac:dyDescent="0.2">
      <c r="B1012" s="39" t="s">
        <v>42</v>
      </c>
      <c r="D1012" s="42">
        <f>_xll.qlCalendarAdvance(Calendar,$D1011,B1012,"f",FALSE)</f>
        <v>46455</v>
      </c>
      <c r="E1012" s="180">
        <f>_xll.qlInterestRateIndexValueDate(IndexON,D1012)</f>
        <v>46455</v>
      </c>
      <c r="F1012" s="196">
        <f>IFERROR(_xll.qlIndexFixing(IndexON,D1012,TRUE,_xll.ohTrigger(RecalcTrigger,TriggerON)),NA())</f>
        <v>2.0165419515496552E-2</v>
      </c>
      <c r="H1012" s="42">
        <f>_xll.qlCalendarAdvance(Calendar,$H1011,B1012,"f",FALSE)</f>
        <v>46455</v>
      </c>
      <c r="I1012" s="180">
        <f>_xll.qlInterestRateIndexValueDate(Index1M,$H1012)</f>
        <v>46457</v>
      </c>
      <c r="J1012" s="185">
        <f>IFERROR(_xll.qlIndexFixing(Index1M,$H1012,TRUE,_xll.ohTrigger(RecalcTrigger,Trigger1M)),NA())</f>
        <v>2.062053929550195E-2</v>
      </c>
      <c r="K1012" s="44">
        <f>IFERROR(_xll.qlIndexFixing(Index3M,H1012,TRUE,_xll.ohTrigger(RecalcTrigger,Trigger3M)),NA())</f>
        <v>2.1506618614533925E-2</v>
      </c>
      <c r="L1012" s="44">
        <f>IFERROR(_xll.qlIndexFixing(Index6M,$H1012,TRUE,_xll.ohTrigger(RecalcTrigger,Trigger6M)),NA())</f>
        <v>2.1990522423223864E-2</v>
      </c>
      <c r="M1012" s="186">
        <f>IFERROR(_xll.qlIndexFixing(Index1Y,$H1012,TRUE,_xll.ohTrigger(RecalcTrigger,Trigger1Y)),NA())</f>
        <v>2.2623783377676759E-2</v>
      </c>
      <c r="N1012" s="185">
        <f>IFERROR(_xll.qlIndexFixing(ONIndex1M,I1012,TRUE,_xll.ohTrigger(RecalcTrigger,Trigger1M)),NA())</f>
        <v>2.0583318663183192E-2</v>
      </c>
      <c r="O1012" s="44">
        <f>IFERROR(_xll.qlIndexFixing(ONIndex3M,I1012,TRUE,_xll.ohTrigger(RecalcTrigger,Trigger3M)),NA())</f>
        <v>2.1390623867150182E-2</v>
      </c>
      <c r="P1012" s="44">
        <f>IFERROR(_xll.qlIndexFixing(ONIndex6M,I1012,TRUE,_xll.ohTrigger(RecalcTrigger,Trigger6M)),NA())</f>
        <v>2.1778046845408738E-2</v>
      </c>
      <c r="Q1012" s="186">
        <f>IFERROR(_xll.qlIndexFixing(ONIndex1Y,I1012,TRUE,_xll.ohTrigger(RecalcTrigger,Trigger1Y)),NA())</f>
        <v>2.2245903221689289E-2</v>
      </c>
    </row>
    <row r="1013" spans="2:17" x14ac:dyDescent="0.2">
      <c r="B1013" s="39" t="s">
        <v>42</v>
      </c>
      <c r="D1013" s="42">
        <f>_xll.qlCalendarAdvance(Calendar,$D1012,B1013,"f",FALSE)</f>
        <v>46462</v>
      </c>
      <c r="E1013" s="180">
        <f>_xll.qlInterestRateIndexValueDate(IndexON,D1013)</f>
        <v>46462</v>
      </c>
      <c r="F1013" s="196">
        <f>IFERROR(_xll.qlIndexFixing(IndexON,D1013,TRUE,_xll.ohTrigger(RecalcTrigger,TriggerON)),NA())</f>
        <v>2.0177440136315283E-2</v>
      </c>
      <c r="H1013" s="42">
        <f>_xll.qlCalendarAdvance(Calendar,$H1012,B1013,"f",FALSE)</f>
        <v>46462</v>
      </c>
      <c r="I1013" s="180">
        <f>_xll.qlInterestRateIndexValueDate(Index1M,$H1013)</f>
        <v>46464</v>
      </c>
      <c r="J1013" s="185">
        <f>IFERROR(_xll.qlIndexFixing(Index1M,$H1013,TRUE,_xll.ohTrigger(RecalcTrigger,Trigger1M)),NA())</f>
        <v>2.0631943291676835E-2</v>
      </c>
      <c r="K1013" s="44">
        <f>IFERROR(_xll.qlIndexFixing(Index3M,H1013,TRUE,_xll.ohTrigger(RecalcTrigger,Trigger3M)),NA())</f>
        <v>2.1516016322826351E-2</v>
      </c>
      <c r="L1013" s="44">
        <f>IFERROR(_xll.qlIndexFixing(Index6M,$H1013,TRUE,_xll.ohTrigger(RecalcTrigger,Trigger6M)),NA())</f>
        <v>2.1996762394079161E-2</v>
      </c>
      <c r="M1013" s="186">
        <f>IFERROR(_xll.qlIndexFixing(Index1Y,$H1013,TRUE,_xll.ohTrigger(RecalcTrigger,Trigger1Y)),NA())</f>
        <v>2.2627724353064746E-2</v>
      </c>
      <c r="N1013" s="185">
        <f>IFERROR(_xll.qlIndexFixing(ONIndex1M,I1013,TRUE,_xll.ohTrigger(RecalcTrigger,Trigger1M)),NA())</f>
        <v>2.0594996594445192E-2</v>
      </c>
      <c r="O1013" s="44">
        <f>IFERROR(_xll.qlIndexFixing(ONIndex3M,I1013,TRUE,_xll.ohTrigger(RecalcTrigger,Trigger3M)),NA())</f>
        <v>2.1401004462253681E-2</v>
      </c>
      <c r="P1013" s="44">
        <f>IFERROR(_xll.qlIndexFixing(ONIndex6M,I1013,TRUE,_xll.ohTrigger(RecalcTrigger,Trigger6M)),NA())</f>
        <v>2.1786696248122794E-2</v>
      </c>
      <c r="Q1013" s="186">
        <f>IFERROR(_xll.qlIndexFixing(ONIndex1Y,I1013,TRUE,_xll.ohTrigger(RecalcTrigger,Trigger1Y)),NA())</f>
        <v>2.2252487433984669E-2</v>
      </c>
    </row>
    <row r="1014" spans="2:17" x14ac:dyDescent="0.2">
      <c r="B1014" s="39" t="s">
        <v>42</v>
      </c>
      <c r="D1014" s="42">
        <f>_xll.qlCalendarAdvance(Calendar,$D1013,B1014,"f",FALSE)</f>
        <v>46469</v>
      </c>
      <c r="E1014" s="180">
        <f>_xll.qlInterestRateIndexValueDate(IndexON,D1014)</f>
        <v>46469</v>
      </c>
      <c r="F1014" s="196">
        <f>IFERROR(_xll.qlIndexFixing(IndexON,D1014,TRUE,_xll.ohTrigger(RecalcTrigger,TriggerON)),NA())</f>
        <v>2.0189338932263823E-2</v>
      </c>
      <c r="H1014" s="42">
        <f>_xll.qlCalendarAdvance(Calendar,$H1013,B1014,"f",FALSE)</f>
        <v>46469</v>
      </c>
      <c r="I1014" s="180">
        <f>_xll.qlInterestRateIndexValueDate(Index1M,$H1014)</f>
        <v>46471</v>
      </c>
      <c r="J1014" s="185">
        <f>IFERROR(_xll.qlIndexFixing(Index1M,$H1014,TRUE,_xll.ohTrigger(RecalcTrigger,Trigger1M)),NA())</f>
        <v>2.0643167646747229E-2</v>
      </c>
      <c r="K1014" s="44">
        <f>IFERROR(_xll.qlIndexFixing(Index3M,H1014,TRUE,_xll.ohTrigger(RecalcTrigger,Trigger3M)),NA())</f>
        <v>2.1525238063076033E-2</v>
      </c>
      <c r="L1014" s="44">
        <f>IFERROR(_xll.qlIndexFixing(Index6M,$H1014,TRUE,_xll.ohTrigger(RecalcTrigger,Trigger6M)),NA())</f>
        <v>2.2002804142546704E-2</v>
      </c>
      <c r="M1014" s="186">
        <f>IFERROR(_xll.qlIndexFixing(Index1Y,$H1014,TRUE,_xll.ohTrigger(RecalcTrigger,Trigger1Y)),NA())</f>
        <v>2.2631566266891383E-2</v>
      </c>
      <c r="N1014" s="185">
        <f>IFERROR(_xll.qlIndexFixing(ONIndex1M,I1014,TRUE,_xll.ohTrigger(RecalcTrigger,Trigger1M)),NA())</f>
        <v>2.0609748380717718E-2</v>
      </c>
      <c r="O1014" s="44">
        <f>IFERROR(_xll.qlIndexFixing(ONIndex3M,I1014,TRUE,_xll.ohTrigger(RecalcTrigger,Trigger3M)),NA())</f>
        <v>2.1414096322409648E-2</v>
      </c>
      <c r="P1014" s="44">
        <f>IFERROR(_xll.qlIndexFixing(ONIndex6M,I1014,TRUE,_xll.ohTrigger(RecalcTrigger,Trigger6M)),NA())</f>
        <v>2.1797528773159769E-2</v>
      </c>
      <c r="Q1014" s="186">
        <f>IFERROR(_xll.qlIndexFixing(ONIndex1Y,I1014,TRUE,_xll.ohTrigger(RecalcTrigger,Trigger1Y)),NA())</f>
        <v>2.2260782934431234E-2</v>
      </c>
    </row>
    <row r="1015" spans="2:17" x14ac:dyDescent="0.2">
      <c r="B1015" s="39" t="s">
        <v>42</v>
      </c>
      <c r="D1015" s="42">
        <f>_xll.qlCalendarAdvance(Calendar,$D1014,B1015,"f",FALSE)</f>
        <v>46476</v>
      </c>
      <c r="E1015" s="180">
        <f>_xll.qlInterestRateIndexValueDate(IndexON,D1015)</f>
        <v>46476</v>
      </c>
      <c r="F1015" s="196">
        <f>IFERROR(_xll.qlIndexFixing(IndexON,D1015,TRUE,_xll.ohTrigger(RecalcTrigger,TriggerON)),NA())</f>
        <v>2.0201115920208679E-2</v>
      </c>
      <c r="H1015" s="42">
        <f>_xll.qlCalendarAdvance(Calendar,$H1014,B1015,"f",FALSE)</f>
        <v>46476</v>
      </c>
      <c r="I1015" s="180">
        <f>_xll.qlInterestRateIndexValueDate(Index1M,$H1015)</f>
        <v>46478</v>
      </c>
      <c r="J1015" s="185">
        <f>IFERROR(_xll.qlIndexFixing(Index1M,$H1015,TRUE,_xll.ohTrigger(RecalcTrigger,Trigger1M)),NA())</f>
        <v>2.065421200176526E-2</v>
      </c>
      <c r="K1015" s="44">
        <f>IFERROR(_xll.qlIndexFixing(Index3M,H1015,TRUE,_xll.ohTrigger(RecalcTrigger,Trigger3M)),NA())</f>
        <v>2.1533027920536386E-2</v>
      </c>
      <c r="L1015" s="44">
        <f>IFERROR(_xll.qlIndexFixing(Index6M,$H1015,TRUE,_xll.ohTrigger(RecalcTrigger,Trigger6M)),NA())</f>
        <v>2.2005589215383831E-2</v>
      </c>
      <c r="M1015" s="186">
        <f>IFERROR(_xll.qlIndexFixing(Index1Y,$H1015,TRUE,_xll.ohTrigger(RecalcTrigger,Trigger1Y)),NA())</f>
        <v>2.2635309926724821E-2</v>
      </c>
      <c r="N1015" s="185">
        <f>IFERROR(_xll.qlIndexFixing(ONIndex1M,I1015,TRUE,_xll.ohTrigger(RecalcTrigger,Trigger1M)),NA())</f>
        <v>2.0617815862120636E-2</v>
      </c>
      <c r="O1015" s="44">
        <f>IFERROR(_xll.qlIndexFixing(ONIndex3M,I1015,TRUE,_xll.ohTrigger(RecalcTrigger,Trigger3M)),NA())</f>
        <v>2.1421245589907656E-2</v>
      </c>
      <c r="P1015" s="44">
        <f>IFERROR(_xll.qlIndexFixing(ONIndex6M,I1015,TRUE,_xll.ohTrigger(RecalcTrigger,Trigger6M)),NA())</f>
        <v>2.1803406776763623E-2</v>
      </c>
      <c r="Q1015" s="186">
        <f>IFERROR(_xll.qlIndexFixing(ONIndex1Y,I1015,TRUE,_xll.ohTrigger(RecalcTrigger,Trigger1Y)),NA())</f>
        <v>2.2265309002351685E-2</v>
      </c>
    </row>
    <row r="1016" spans="2:17" x14ac:dyDescent="0.2">
      <c r="B1016" s="39" t="s">
        <v>42</v>
      </c>
      <c r="D1016" s="42">
        <f>_xll.qlCalendarAdvance(Calendar,$D1015,B1016,"f",FALSE)</f>
        <v>46483</v>
      </c>
      <c r="E1016" s="180">
        <f>_xll.qlInterestRateIndexValueDate(IndexON,D1016)</f>
        <v>46483</v>
      </c>
      <c r="F1016" s="196">
        <f>IFERROR(_xll.qlIndexFixing(IndexON,D1016,TRUE,_xll.ohTrigger(RecalcTrigger,TriggerON)),NA())</f>
        <v>2.0212771117016359E-2</v>
      </c>
      <c r="H1016" s="42">
        <f>_xll.qlCalendarAdvance(Calendar,$H1015,B1016,"f",FALSE)</f>
        <v>46483</v>
      </c>
      <c r="I1016" s="180">
        <f>_xll.qlInterestRateIndexValueDate(Index1M,$H1016)</f>
        <v>46485</v>
      </c>
      <c r="J1016" s="185">
        <f>IFERROR(_xll.qlIndexFixing(Index1M,$H1016,TRUE,_xll.ohTrigger(RecalcTrigger,Trigger1M)),NA())</f>
        <v>2.0665075997788052E-2</v>
      </c>
      <c r="K1016" s="44">
        <f>IFERROR(_xll.qlIndexFixing(Index3M,H1016,TRUE,_xll.ohTrigger(RecalcTrigger,Trigger3M)),NA())</f>
        <v>2.1541908953270222E-2</v>
      </c>
      <c r="L1016" s="44">
        <f>IFERROR(_xll.qlIndexFixing(Index6M,$H1016,TRUE,_xll.ohTrigger(RecalcTrigger,Trigger6M)),NA())</f>
        <v>2.2011281856951583E-2</v>
      </c>
      <c r="M1016" s="186">
        <f>IFERROR(_xll.qlIndexFixing(Index1Y,$H1016,TRUE,_xll.ohTrigger(RecalcTrigger,Trigger1Y)),NA())</f>
        <v>2.2638956144179309E-2</v>
      </c>
      <c r="N1016" s="185">
        <f>IFERROR(_xll.qlIndexFixing(ONIndex1M,I1016,TRUE,_xll.ohTrigger(RecalcTrigger,Trigger1M)),NA())</f>
        <v>2.0628956482946492E-2</v>
      </c>
      <c r="O1016" s="44">
        <f>IFERROR(_xll.qlIndexFixing(ONIndex3M,I1016,TRUE,_xll.ohTrigger(RecalcTrigger,Trigger3M)),NA())</f>
        <v>2.1431105520539617E-2</v>
      </c>
      <c r="P1016" s="44">
        <f>IFERROR(_xll.qlIndexFixing(ONIndex6M,I1016,TRUE,_xll.ohTrigger(RecalcTrigger,Trigger6M)),NA())</f>
        <v>2.181146790261046E-2</v>
      </c>
      <c r="Q1016" s="186">
        <f>IFERROR(_xll.qlIndexFixing(ONIndex1Y,I1016,TRUE,_xll.ohTrigger(RecalcTrigger,Trigger1Y)),NA())</f>
        <v>2.2271546510461704E-2</v>
      </c>
    </row>
    <row r="1017" spans="2:17" x14ac:dyDescent="0.2">
      <c r="B1017" s="39" t="s">
        <v>42</v>
      </c>
      <c r="D1017" s="42">
        <f>_xll.qlCalendarAdvance(Calendar,$D1016,B1017,"f",FALSE)</f>
        <v>46490</v>
      </c>
      <c r="E1017" s="180">
        <f>_xll.qlInterestRateIndexValueDate(IndexON,D1017)</f>
        <v>46490</v>
      </c>
      <c r="F1017" s="196">
        <f>IFERROR(_xll.qlIndexFixing(IndexON,D1017,TRUE,_xll.ohTrigger(RecalcTrigger,TriggerON)),NA())</f>
        <v>2.0224304539953053E-2</v>
      </c>
      <c r="H1017" s="42">
        <f>_xll.qlCalendarAdvance(Calendar,$H1016,B1017,"f",FALSE)</f>
        <v>46490</v>
      </c>
      <c r="I1017" s="180">
        <f>_xll.qlInterestRateIndexValueDate(Index1M,$H1017)</f>
        <v>46492</v>
      </c>
      <c r="J1017" s="185">
        <f>IFERROR(_xll.qlIndexFixing(Index1M,$H1017,TRUE,_xll.ohTrigger(RecalcTrigger,Trigger1M)),NA())</f>
        <v>2.0675759275882721E-2</v>
      </c>
      <c r="K1017" s="44">
        <f>IFERROR(_xll.qlIndexFixing(Index3M,H1017,TRUE,_xll.ohTrigger(RecalcTrigger,Trigger3M)),NA())</f>
        <v>2.1550613138746341E-2</v>
      </c>
      <c r="L1017" s="44">
        <f>IFERROR(_xll.qlIndexFixing(Index6M,$H1017,TRUE,_xll.ohTrigger(RecalcTrigger,Trigger6M)),NA())</f>
        <v>2.2016786680788568E-2</v>
      </c>
      <c r="M1017" s="186">
        <f>IFERROR(_xll.qlIndexFixing(Index1Y,$H1017,TRUE,_xll.ohTrigger(RecalcTrigger,Trigger1Y)),NA())</f>
        <v>2.2643402653299564E-2</v>
      </c>
      <c r="N1017" s="185">
        <f>IFERROR(_xll.qlIndexFixing(ONIndex1M,I1017,TRUE,_xll.ohTrigger(RecalcTrigger,Trigger1M)),NA())</f>
        <v>2.0639917284652753E-2</v>
      </c>
      <c r="O1017" s="44">
        <f>IFERROR(_xll.qlIndexFixing(ONIndex3M,I1017,TRUE,_xll.ohTrigger(RecalcTrigger,Trigger3M)),NA())</f>
        <v>2.1440791294642381E-2</v>
      </c>
      <c r="P1017" s="44">
        <f>IFERROR(_xll.qlIndexFixing(ONIndex6M,I1017,TRUE,_xll.ohTrigger(RecalcTrigger,Trigger6M)),NA())</f>
        <v>2.1819332936274805E-2</v>
      </c>
      <c r="Q1017" s="186">
        <f>IFERROR(_xll.qlIndexFixing(ONIndex1Y,I1017,TRUE,_xll.ohTrigger(RecalcTrigger,Trigger1Y)),NA())</f>
        <v>2.2277668602495027E-2</v>
      </c>
    </row>
    <row r="1018" spans="2:17" x14ac:dyDescent="0.2">
      <c r="B1018" s="39" t="s">
        <v>42</v>
      </c>
      <c r="D1018" s="42">
        <f>_xll.qlCalendarAdvance(Calendar,$D1017,B1018,"f",FALSE)</f>
        <v>46497</v>
      </c>
      <c r="E1018" s="180">
        <f>_xll.qlInterestRateIndexValueDate(IndexON,D1018)</f>
        <v>46497</v>
      </c>
      <c r="F1018" s="196">
        <f>IFERROR(_xll.qlIndexFixing(IndexON,D1018,TRUE,_xll.ohTrigger(RecalcTrigger,TriggerON)),NA())</f>
        <v>2.0235716205725396E-2</v>
      </c>
      <c r="H1018" s="42">
        <f>_xll.qlCalendarAdvance(Calendar,$H1017,B1018,"f",FALSE)</f>
        <v>46497</v>
      </c>
      <c r="I1018" s="180">
        <f>_xll.qlInterestRateIndexValueDate(Index1M,$H1018)</f>
        <v>46499</v>
      </c>
      <c r="J1018" s="185">
        <f>IFERROR(_xll.qlIndexFixing(Index1M,$H1018,TRUE,_xll.ohTrigger(RecalcTrigger,Trigger1M)),NA())</f>
        <v>2.0686261477113888E-2</v>
      </c>
      <c r="K1018" s="44">
        <f>IFERROR(_xll.qlIndexFixing(Index3M,H1018,TRUE,_xll.ohTrigger(RecalcTrigger,Trigger3M)),NA())</f>
        <v>2.1559140173290296E-2</v>
      </c>
      <c r="L1018" s="44">
        <f>IFERROR(_xll.qlIndexFixing(Index6M,$H1018,TRUE,_xll.ohTrigger(RecalcTrigger,Trigger6M)),NA())</f>
        <v>2.2022108905896409E-2</v>
      </c>
      <c r="M1018" s="186">
        <f>IFERROR(_xll.qlIndexFixing(Index1Y,$H1018,TRUE,_xll.ohTrigger(RecalcTrigger,Trigger1Y)),NA())</f>
        <v>2.2645959518642057E-2</v>
      </c>
      <c r="N1018" s="185">
        <f>IFERROR(_xll.qlIndexFixing(ONIndex1M,I1018,TRUE,_xll.ohTrigger(RecalcTrigger,Trigger1M)),NA())</f>
        <v>2.0650697909605498E-2</v>
      </c>
      <c r="O1018" s="44">
        <f>IFERROR(_xll.qlIndexFixing(ONIndex3M,I1018,TRUE,_xll.ohTrigger(RecalcTrigger,Trigger3M)),NA())</f>
        <v>2.1450302611096816E-2</v>
      </c>
      <c r="P1018" s="44">
        <f>IFERROR(_xll.qlIndexFixing(ONIndex6M,I1018,TRUE,_xll.ohTrigger(RecalcTrigger,Trigger6M)),NA())</f>
        <v>2.1827001877436913E-2</v>
      </c>
      <c r="Q1018" s="186">
        <f>IFERROR(_xll.qlIndexFixing(ONIndex1Y,I1018,TRUE,_xll.ohTrigger(RecalcTrigger,Trigger1Y)),NA())</f>
        <v>2.2283675354630716E-2</v>
      </c>
    </row>
    <row r="1019" spans="2:17" x14ac:dyDescent="0.2">
      <c r="B1019" s="39" t="s">
        <v>42</v>
      </c>
      <c r="D1019" s="42">
        <f>_xll.qlCalendarAdvance(Calendar,$D1018,B1019,"f",FALSE)</f>
        <v>46504</v>
      </c>
      <c r="E1019" s="180">
        <f>_xll.qlInterestRateIndexValueDate(IndexON,D1019)</f>
        <v>46504</v>
      </c>
      <c r="F1019" s="196">
        <f>IFERROR(_xll.qlIndexFixing(IndexON,D1019,TRUE,_xll.ohTrigger(RecalcTrigger,TriggerON)),NA())</f>
        <v>2.0247006131359768E-2</v>
      </c>
      <c r="H1019" s="42">
        <f>_xll.qlCalendarAdvance(Calendar,$H1018,B1019,"f",FALSE)</f>
        <v>46504</v>
      </c>
      <c r="I1019" s="180">
        <f>_xll.qlInterestRateIndexValueDate(Index1M,$H1019)</f>
        <v>46506</v>
      </c>
      <c r="J1019" s="185">
        <f>IFERROR(_xll.qlIndexFixing(Index1M,$H1019,TRUE,_xll.ohTrigger(RecalcTrigger,Trigger1M)),NA())</f>
        <v>2.0696582242568651E-2</v>
      </c>
      <c r="K1019" s="44">
        <f>IFERROR(_xll.qlIndexFixing(Index3M,H1019,TRUE,_xll.ohTrigger(RecalcTrigger,Trigger3M)),NA())</f>
        <v>2.1567489753244327E-2</v>
      </c>
      <c r="L1019" s="44">
        <f>IFERROR(_xll.qlIndexFixing(Index6M,$H1019,TRUE,_xll.ohTrigger(RecalcTrigger,Trigger6M)),NA())</f>
        <v>2.2027253751384188E-2</v>
      </c>
      <c r="M1019" s="186">
        <f>IFERROR(_xll.qlIndexFixing(Index1Y,$H1019,TRUE,_xll.ohTrigger(RecalcTrigger,Trigger1Y)),NA())</f>
        <v>2.2646659808111289E-2</v>
      </c>
      <c r="N1019" s="185">
        <f>IFERROR(_xll.qlIndexFixing(ONIndex1M,I1019,TRUE,_xll.ohTrigger(RecalcTrigger,Trigger1M)),NA())</f>
        <v>2.0661297999771122E-2</v>
      </c>
      <c r="O1019" s="44">
        <f>IFERROR(_xll.qlIndexFixing(ONIndex3M,I1019,TRUE,_xll.ohTrigger(RecalcTrigger,Trigger3M)),NA())</f>
        <v>2.1459639169023603E-2</v>
      </c>
      <c r="P1019" s="44">
        <f>IFERROR(_xll.qlIndexFixing(ONIndex6M,I1019,TRUE,_xll.ohTrigger(RecalcTrigger,Trigger6M)),NA())</f>
        <v>2.1834474726416531E-2</v>
      </c>
      <c r="Q1019" s="186">
        <f>IFERROR(_xll.qlIndexFixing(ONIndex1Y,I1019,TRUE,_xll.ohTrigger(RecalcTrigger,Trigger1Y)),NA())</f>
        <v>2.2289566842808028E-2</v>
      </c>
    </row>
    <row r="1020" spans="2:17" x14ac:dyDescent="0.2">
      <c r="B1020" s="39" t="s">
        <v>42</v>
      </c>
      <c r="D1020" s="42">
        <f>_xll.qlCalendarAdvance(Calendar,$D1019,B1020,"f",FALSE)</f>
        <v>46511</v>
      </c>
      <c r="E1020" s="180">
        <f>_xll.qlInterestRateIndexValueDate(IndexON,D1020)</f>
        <v>46511</v>
      </c>
      <c r="F1020" s="196">
        <f>IFERROR(_xll.qlIndexFixing(IndexON,D1020,TRUE,_xll.ohTrigger(RecalcTrigger,TriggerON)),NA())</f>
        <v>2.025817433388255E-2</v>
      </c>
      <c r="H1020" s="42">
        <f>_xll.qlCalendarAdvance(Calendar,$H1019,B1020,"f",FALSE)</f>
        <v>46511</v>
      </c>
      <c r="I1020" s="180">
        <f>_xll.qlInterestRateIndexValueDate(Index1M,$H1020)</f>
        <v>46513</v>
      </c>
      <c r="J1020" s="185">
        <f>IFERROR(_xll.qlIndexFixing(Index1M,$H1020,TRUE,_xll.ohTrigger(RecalcTrigger,Trigger1M)),NA())</f>
        <v>2.0706721213329116E-2</v>
      </c>
      <c r="K1020" s="44">
        <f>IFERROR(_xll.qlIndexFixing(Index3M,H1020,TRUE,_xll.ohTrigger(RecalcTrigger,Trigger3M)),NA())</f>
        <v>2.1576856166027121E-2</v>
      </c>
      <c r="L1020" s="44">
        <f>IFERROR(_xll.qlIndexFixing(Index6M,$H1020,TRUE,_xll.ohTrigger(RecalcTrigger,Trigger6M)),NA())</f>
        <v>2.2035117450118335E-2</v>
      </c>
      <c r="M1020" s="186">
        <f>IFERROR(_xll.qlIndexFixing(Index1Y,$H1020,TRUE,_xll.ohTrigger(RecalcTrigger,Trigger1Y)),NA())</f>
        <v>2.2652582964110452E-2</v>
      </c>
      <c r="N1020" s="185">
        <f>IFERROR(_xll.qlIndexFixing(ONIndex1M,I1020,TRUE,_xll.ohTrigger(RecalcTrigger,Trigger1M)),NA())</f>
        <v>2.0671717197515704E-2</v>
      </c>
      <c r="O1020" s="44">
        <f>IFERROR(_xll.qlIndexFixing(ONIndex3M,I1020,TRUE,_xll.ohTrigger(RecalcTrigger,Trigger3M)),NA())</f>
        <v>2.1468800667703292E-2</v>
      </c>
      <c r="P1020" s="44">
        <f>IFERROR(_xll.qlIndexFixing(ONIndex6M,I1020,TRUE,_xll.ohTrigger(RecalcTrigger,Trigger6M)),NA())</f>
        <v>2.1841751482973848E-2</v>
      </c>
      <c r="Q1020" s="186">
        <f>IFERROR(_xll.qlIndexFixing(ONIndex1Y,I1020,TRUE,_xll.ohTrigger(RecalcTrigger,Trigger1Y)),NA())</f>
        <v>2.2295343143046154E-2</v>
      </c>
    </row>
    <row r="1021" spans="2:17" x14ac:dyDescent="0.2">
      <c r="B1021" s="39" t="s">
        <v>42</v>
      </c>
      <c r="D1021" s="42">
        <f>_xll.qlCalendarAdvance(Calendar,$D1020,B1021,"f",FALSE)</f>
        <v>46518</v>
      </c>
      <c r="E1021" s="180">
        <f>_xll.qlInterestRateIndexValueDate(IndexON,D1021)</f>
        <v>46518</v>
      </c>
      <c r="F1021" s="196">
        <f>IFERROR(_xll.qlIndexFixing(IndexON,D1021,TRUE,_xll.ohTrigger(RecalcTrigger,TriggerON)),NA())</f>
        <v>2.0269220830240187E-2</v>
      </c>
      <c r="H1021" s="42">
        <f>_xll.qlCalendarAdvance(Calendar,$H1020,B1021,"f",FALSE)</f>
        <v>46518</v>
      </c>
      <c r="I1021" s="180">
        <f>_xll.qlInterestRateIndexValueDate(Index1M,$H1021)</f>
        <v>46520</v>
      </c>
      <c r="J1021" s="185">
        <f>IFERROR(_xll.qlIndexFixing(Index1M,$H1021,TRUE,_xll.ohTrigger(RecalcTrigger,Trigger1M)),NA())</f>
        <v>2.0716678030492375E-2</v>
      </c>
      <c r="K1021" s="44">
        <f>IFERROR(_xll.qlIndexFixing(Index3M,H1021,TRUE,_xll.ohTrigger(RecalcTrigger,Trigger3M)),NA())</f>
        <v>2.1584837625598641E-2</v>
      </c>
      <c r="L1021" s="44">
        <f>IFERROR(_xll.qlIndexFixing(Index6M,$H1021,TRUE,_xll.ohTrigger(RecalcTrigger,Trigger6M)),NA())</f>
        <v>2.2039894578454258E-2</v>
      </c>
      <c r="M1021" s="186">
        <f>IFERROR(_xll.qlIndexFixing(Index1Y,$H1021,TRUE,_xll.ohTrigger(RecalcTrigger,Trigger1Y)),NA())</f>
        <v>2.2655754285487259E-2</v>
      </c>
      <c r="N1021" s="185">
        <f>IFERROR(_xll.qlIndexFixing(ONIndex1M,I1021,TRUE,_xll.ohTrigger(RecalcTrigger,Trigger1M)),NA())</f>
        <v>2.0681955144885578E-2</v>
      </c>
      <c r="O1021" s="44">
        <f>IFERROR(_xll.qlIndexFixing(ONIndex3M,I1021,TRUE,_xll.ohTrigger(RecalcTrigger,Trigger3M)),NA())</f>
        <v>2.1477786806096688E-2</v>
      </c>
      <c r="P1021" s="44">
        <f>IFERROR(_xll.qlIndexFixing(ONIndex6M,I1021,TRUE,_xll.ohTrigger(RecalcTrigger,Trigger6M)),NA())</f>
        <v>2.1848832147188801E-2</v>
      </c>
      <c r="Q1021" s="186">
        <f>IFERROR(_xll.qlIndexFixing(ONIndex1Y,I1021,TRUE,_xll.ohTrigger(RecalcTrigger,Trigger1Y)),NA())</f>
        <v>2.2301004331444219E-2</v>
      </c>
    </row>
    <row r="1022" spans="2:17" x14ac:dyDescent="0.2">
      <c r="B1022" s="39" t="s">
        <v>42</v>
      </c>
      <c r="D1022" s="42">
        <f>_xll.qlCalendarAdvance(Calendar,$D1021,B1022,"f",FALSE)</f>
        <v>46525</v>
      </c>
      <c r="E1022" s="180">
        <f>_xll.qlInterestRateIndexValueDate(IndexON,D1022)</f>
        <v>46525</v>
      </c>
      <c r="F1022" s="196">
        <f>IFERROR(_xll.qlIndexFixing(IndexON,D1022,TRUE,_xll.ohTrigger(RecalcTrigger,TriggerON)),NA())</f>
        <v>2.0280145637459057E-2</v>
      </c>
      <c r="H1022" s="42">
        <f>_xll.qlCalendarAdvance(Calendar,$H1021,B1022,"f",FALSE)</f>
        <v>46525</v>
      </c>
      <c r="I1022" s="180">
        <f>_xll.qlInterestRateIndexValueDate(Index1M,$H1022)</f>
        <v>46527</v>
      </c>
      <c r="J1022" s="185">
        <f>IFERROR(_xll.qlIndexFixing(Index1M,$H1022,TRUE,_xll.ohTrigger(RecalcTrigger,Trigger1M)),NA())</f>
        <v>2.0726452335158019E-2</v>
      </c>
      <c r="K1022" s="44">
        <f>IFERROR(_xll.qlIndexFixing(Index3M,H1022,TRUE,_xll.ohTrigger(RecalcTrigger,Trigger3M)),NA())</f>
        <v>2.1592640687560435E-2</v>
      </c>
      <c r="L1022" s="44">
        <f>IFERROR(_xll.qlIndexFixing(Index6M,$H1022,TRUE,_xll.ohTrigger(RecalcTrigger,Trigger6M)),NA())</f>
        <v>2.2044511567718712E-2</v>
      </c>
      <c r="M1022" s="186">
        <f>IFERROR(_xll.qlIndexFixing(Index1Y,$H1022,TRUE,_xll.ohTrigger(RecalcTrigger,Trigger1Y)),NA())</f>
        <v>2.2658833119120737E-2</v>
      </c>
      <c r="N1022" s="185">
        <f>IFERROR(_xll.qlIndexFixing(ONIndex1M,I1022,TRUE,_xll.ohTrigger(RecalcTrigger,Trigger1M)),NA())</f>
        <v>2.0692011484406692E-2</v>
      </c>
      <c r="O1022" s="44">
        <f>IFERROR(_xll.qlIndexFixing(ONIndex3M,I1022,TRUE,_xll.ohTrigger(RecalcTrigger,Trigger3M)),NA())</f>
        <v>2.1486597283244535E-2</v>
      </c>
      <c r="P1022" s="44">
        <f>IFERROR(_xll.qlIndexFixing(ONIndex6M,I1022,TRUE,_xll.ohTrigger(RecalcTrigger,Trigger6M)),NA())</f>
        <v>2.1855716719061391E-2</v>
      </c>
      <c r="Q1022" s="186">
        <f>IFERROR(_xll.qlIndexFixing(ONIndex1Y,I1022,TRUE,_xll.ohTrigger(RecalcTrigger,Trigger1Y)),NA())</f>
        <v>2.2306550483941479E-2</v>
      </c>
    </row>
    <row r="1023" spans="2:17" x14ac:dyDescent="0.2">
      <c r="B1023" s="39" t="s">
        <v>42</v>
      </c>
      <c r="D1023" s="42">
        <f>_xll.qlCalendarAdvance(Calendar,$D1022,B1023,"f",FALSE)</f>
        <v>46532</v>
      </c>
      <c r="E1023" s="180">
        <f>_xll.qlInterestRateIndexValueDate(IndexON,D1023)</f>
        <v>46532</v>
      </c>
      <c r="F1023" s="196">
        <f>IFERROR(_xll.qlIndexFixing(IndexON,D1023,TRUE,_xll.ohTrigger(RecalcTrigger,TriggerON)),NA())</f>
        <v>2.0290948772325734E-2</v>
      </c>
      <c r="H1023" s="42">
        <f>_xll.qlCalendarAdvance(Calendar,$H1022,B1023,"f",FALSE)</f>
        <v>46532</v>
      </c>
      <c r="I1023" s="180">
        <f>_xll.qlInterestRateIndexValueDate(Index1M,$H1023)</f>
        <v>46534</v>
      </c>
      <c r="J1023" s="185">
        <f>IFERROR(_xll.qlIndexFixing(Index1M,$H1023,TRUE,_xll.ohTrigger(RecalcTrigger,Trigger1M)),NA())</f>
        <v>2.073604376843563E-2</v>
      </c>
      <c r="K1023" s="44">
        <f>IFERROR(_xll.qlIndexFixing(Index3M,H1023,TRUE,_xll.ohTrigger(RecalcTrigger,Trigger3M)),NA())</f>
        <v>2.1600265048315352E-2</v>
      </c>
      <c r="L1023" s="44">
        <f>IFERROR(_xll.qlIndexFixing(Index6M,$H1023,TRUE,_xll.ohTrigger(RecalcTrigger,Trigger6M)),NA())</f>
        <v>2.2048973554140344E-2</v>
      </c>
      <c r="M1023" s="186">
        <f>IFERROR(_xll.qlIndexFixing(Index1Y,$H1023,TRUE,_xll.ohTrigger(RecalcTrigger,Trigger1Y)),NA())</f>
        <v>2.266182030493466E-2</v>
      </c>
      <c r="N1023" s="185">
        <f>IFERROR(_xll.qlIndexFixing(ONIndex1M,I1023,TRUE,_xll.ohTrigger(RecalcTrigger,Trigger1M)),NA())</f>
        <v>2.0701885857965507E-2</v>
      </c>
      <c r="O1023" s="44">
        <f>IFERROR(_xll.qlIndexFixing(ONIndex3M,I1023,TRUE,_xll.ohTrigger(RecalcTrigger,Trigger3M)),NA())</f>
        <v>2.1495231798427383E-2</v>
      </c>
      <c r="P1023" s="44">
        <f>IFERROR(_xll.qlIndexFixing(ONIndex6M,I1023,TRUE,_xll.ohTrigger(RecalcTrigger,Trigger6M)),NA())</f>
        <v>2.1862405198511681E-2</v>
      </c>
      <c r="Q1023" s="186">
        <f>IFERROR(_xll.qlIndexFixing(ONIndex1Y,I1023,TRUE,_xll.ohTrigger(RecalcTrigger,Trigger1Y)),NA())</f>
        <v>2.2311981676716997E-2</v>
      </c>
    </row>
    <row r="1024" spans="2:17" x14ac:dyDescent="0.2">
      <c r="B1024" s="39" t="s">
        <v>42</v>
      </c>
      <c r="D1024" s="42">
        <f>_xll.qlCalendarAdvance(Calendar,$D1023,B1024,"f",FALSE)</f>
        <v>46539</v>
      </c>
      <c r="E1024" s="180">
        <f>_xll.qlInterestRateIndexValueDate(IndexON,D1024)</f>
        <v>46539</v>
      </c>
      <c r="F1024" s="196">
        <f>IFERROR(_xll.qlIndexFixing(IndexON,D1024,TRUE,_xll.ohTrigger(RecalcTrigger,TriggerON)),NA())</f>
        <v>2.0301630251946534E-2</v>
      </c>
      <c r="H1024" s="42">
        <f>_xll.qlCalendarAdvance(Calendar,$H1023,B1024,"f",FALSE)</f>
        <v>46539</v>
      </c>
      <c r="I1024" s="180">
        <f>_xll.qlInterestRateIndexValueDate(Index1M,$H1024)</f>
        <v>46541</v>
      </c>
      <c r="J1024" s="185">
        <f>IFERROR(_xll.qlIndexFixing(Index1M,$H1024,TRUE,_xll.ohTrigger(RecalcTrigger,Trigger1M)),NA())</f>
        <v>2.0745451971444784E-2</v>
      </c>
      <c r="K1024" s="44">
        <f>IFERROR(_xll.qlIndexFixing(Index3M,H1024,TRUE,_xll.ohTrigger(RecalcTrigger,Trigger3M)),NA())</f>
        <v>2.1607710404283623E-2</v>
      </c>
      <c r="L1024" s="44">
        <f>IFERROR(_xll.qlIndexFixing(Index6M,$H1024,TRUE,_xll.ohTrigger(RecalcTrigger,Trigger6M)),NA())</f>
        <v>2.2050499960265955E-2</v>
      </c>
      <c r="M1024" s="186">
        <f>IFERROR(_xll.qlIndexFixing(Index1Y,$H1024,TRUE,_xll.ohTrigger(RecalcTrigger,Trigger1Y)),NA())</f>
        <v>2.2664716686893932E-2</v>
      </c>
      <c r="N1024" s="185">
        <f>IFERROR(_xll.qlIndexFixing(ONIndex1M,I1024,TRUE,_xll.ohTrigger(RecalcTrigger,Trigger1M)),NA())</f>
        <v>2.0711577907928103E-2</v>
      </c>
      <c r="O1024" s="44">
        <f>IFERROR(_xll.qlIndexFixing(ONIndex3M,I1024,TRUE,_xll.ohTrigger(RecalcTrigger,Trigger3M)),NA())</f>
        <v>2.1503690050526103E-2</v>
      </c>
      <c r="P1024" s="44">
        <f>IFERROR(_xll.qlIndexFixing(ONIndex6M,I1024,TRUE,_xll.ohTrigger(RecalcTrigger,Trigger6M)),NA())</f>
        <v>2.1868897585699543E-2</v>
      </c>
      <c r="Q1024" s="186">
        <f>IFERROR(_xll.qlIndexFixing(ONIndex1Y,I1024,TRUE,_xll.ohTrigger(RecalcTrigger,Trigger1Y)),NA())</f>
        <v>2.2317297985630091E-2</v>
      </c>
    </row>
    <row r="1025" spans="2:17" x14ac:dyDescent="0.2">
      <c r="B1025" s="39" t="s">
        <v>42</v>
      </c>
      <c r="D1025" s="42">
        <f>_xll.qlCalendarAdvance(Calendar,$D1024,B1025,"f",FALSE)</f>
        <v>46546</v>
      </c>
      <c r="E1025" s="180">
        <f>_xll.qlInterestRateIndexValueDate(IndexON,D1025)</f>
        <v>46546</v>
      </c>
      <c r="F1025" s="196">
        <f>IFERROR(_xll.qlIndexFixing(IndexON,D1025,TRUE,_xll.ohTrigger(RecalcTrigger,TriggerON)),NA())</f>
        <v>2.0312190093267901E-2</v>
      </c>
      <c r="H1025" s="42">
        <f>_xll.qlCalendarAdvance(Calendar,$H1024,B1025,"f",FALSE)</f>
        <v>46546</v>
      </c>
      <c r="I1025" s="180">
        <f>_xll.qlInterestRateIndexValueDate(Index1M,$H1025)</f>
        <v>46548</v>
      </c>
      <c r="J1025" s="185">
        <f>IFERROR(_xll.qlIndexFixing(Index1M,$H1025,TRUE,_xll.ohTrigger(RecalcTrigger,Trigger1M)),NA())</f>
        <v>2.0754676585305054E-2</v>
      </c>
      <c r="K1025" s="44">
        <f>IFERROR(_xll.qlIndexFixing(Index3M,H1025,TRUE,_xll.ohTrigger(RecalcTrigger,Trigger3M)),NA())</f>
        <v>2.1614976451911544E-2</v>
      </c>
      <c r="L1025" s="44">
        <f>IFERROR(_xll.qlIndexFixing(Index6M,$H1025,TRUE,_xll.ohTrigger(RecalcTrigger,Trigger6M)),NA())</f>
        <v>2.2054690134750064E-2</v>
      </c>
      <c r="M1025" s="186">
        <f>IFERROR(_xll.qlIndexFixing(Index1Y,$H1025,TRUE,_xll.ohTrigger(RecalcTrigger,Trigger1Y)),NA())</f>
        <v>2.2667523113003914E-2</v>
      </c>
      <c r="N1025" s="185">
        <f>IFERROR(_xll.qlIndexFixing(ONIndex1M,I1025,TRUE,_xll.ohTrigger(RecalcTrigger,Trigger1M)),NA())</f>
        <v>2.0721087276500683E-2</v>
      </c>
      <c r="O1025" s="44">
        <f>IFERROR(_xll.qlIndexFixing(ONIndex3M,I1025,TRUE,_xll.ohTrigger(RecalcTrigger,Trigger3M)),NA())</f>
        <v>2.1511971738741309E-2</v>
      </c>
      <c r="P1025" s="44">
        <f>IFERROR(_xll.qlIndexFixing(ONIndex6M,I1025,TRUE,_xll.ohTrigger(RecalcTrigger,Trigger6M)),NA())</f>
        <v>2.1875193880385169E-2</v>
      </c>
      <c r="Q1025" s="186">
        <f>IFERROR(_xll.qlIndexFixing(ONIndex1Y,I1025,TRUE,_xll.ohTrigger(RecalcTrigger,Trigger1Y)),NA())</f>
        <v>2.232249948677989E-2</v>
      </c>
    </row>
    <row r="1026" spans="2:17" x14ac:dyDescent="0.2">
      <c r="B1026" s="39" t="s">
        <v>42</v>
      </c>
      <c r="D1026" s="42">
        <f>_xll.qlCalendarAdvance(Calendar,$D1025,B1026,"f",FALSE)</f>
        <v>46553</v>
      </c>
      <c r="E1026" s="180">
        <f>_xll.qlInterestRateIndexValueDate(IndexON,D1026)</f>
        <v>46553</v>
      </c>
      <c r="F1026" s="196">
        <f>IFERROR(_xll.qlIndexFixing(IndexON,D1026,TRUE,_xll.ohTrigger(RecalcTrigger,TriggerON)),NA())</f>
        <v>2.0322628313236279E-2</v>
      </c>
      <c r="H1026" s="42">
        <f>_xll.qlCalendarAdvance(Calendar,$H1025,B1026,"f",FALSE)</f>
        <v>46553</v>
      </c>
      <c r="I1026" s="180">
        <f>_xll.qlInterestRateIndexValueDate(Index1M,$H1026)</f>
        <v>46555</v>
      </c>
      <c r="J1026" s="185">
        <f>IFERROR(_xll.qlIndexFixing(Index1M,$H1026,TRUE,_xll.ohTrigger(RecalcTrigger,Trigger1M)),NA())</f>
        <v>2.0763717251156E-2</v>
      </c>
      <c r="K1026" s="44">
        <f>IFERROR(_xll.qlIndexFixing(Index3M,H1026,TRUE,_xll.ohTrigger(RecalcTrigger,Trigger3M)),NA())</f>
        <v>2.1622062887668873E-2</v>
      </c>
      <c r="L1026" s="44">
        <f>IFERROR(_xll.qlIndexFixing(Index6M,$H1026,TRUE,_xll.ohTrigger(RecalcTrigger,Trigger6M)),NA())</f>
        <v>2.2058739465999389E-2</v>
      </c>
      <c r="M1026" s="186">
        <f>IFERROR(_xll.qlIndexFixing(Index1Y,$H1026,TRUE,_xll.ohTrigger(RecalcTrigger,Trigger1Y)),NA())</f>
        <v>2.2670240435310428E-2</v>
      </c>
      <c r="N1026" s="185">
        <f>IFERROR(_xll.qlIndexFixing(ONIndex1M,I1026,TRUE,_xll.ohTrigger(RecalcTrigger,Trigger1M)),NA())</f>
        <v>2.0730413605809517E-2</v>
      </c>
      <c r="O1026" s="44">
        <f>IFERROR(_xll.qlIndexFixing(ONIndex3M,I1026,TRUE,_xll.ohTrigger(RecalcTrigger,Trigger3M)),NA())</f>
        <v>2.1520076562113744E-2</v>
      </c>
      <c r="P1026" s="44">
        <f>IFERROR(_xll.qlIndexFixing(ONIndex6M,I1026,TRUE,_xll.ohTrigger(RecalcTrigger,Trigger6M)),NA())</f>
        <v>2.1881294082568559E-2</v>
      </c>
      <c r="Q1026" s="186">
        <f>IFERROR(_xll.qlIndexFixing(ONIndex1Y,I1026,TRUE,_xll.ohTrigger(RecalcTrigger,Trigger1Y)),NA())</f>
        <v>2.2327586256345455E-2</v>
      </c>
    </row>
    <row r="1027" spans="2:17" x14ac:dyDescent="0.2">
      <c r="B1027" s="39" t="s">
        <v>42</v>
      </c>
      <c r="D1027" s="42">
        <f>_xll.qlCalendarAdvance(Calendar,$D1026,B1027,"f",FALSE)</f>
        <v>46560</v>
      </c>
      <c r="E1027" s="180">
        <f>_xll.qlInterestRateIndexValueDate(IndexON,D1027)</f>
        <v>46560</v>
      </c>
      <c r="F1027" s="196">
        <f>IFERROR(_xll.qlIndexFixing(IndexON,D1027,TRUE,_xll.ohTrigger(RecalcTrigger,TriggerON)),NA())</f>
        <v>2.0332944928878049E-2</v>
      </c>
      <c r="H1027" s="42">
        <f>_xll.qlCalendarAdvance(Calendar,$H1026,B1027,"f",FALSE)</f>
        <v>46560</v>
      </c>
      <c r="I1027" s="180">
        <f>_xll.qlInterestRateIndexValueDate(Index1M,$H1027)</f>
        <v>46562</v>
      </c>
      <c r="J1027" s="185">
        <f>IFERROR(_xll.qlIndexFixing(Index1M,$H1027,TRUE,_xll.ohTrigger(RecalcTrigger,Trigger1M)),NA())</f>
        <v>2.0772573610129685E-2</v>
      </c>
      <c r="K1027" s="44">
        <f>IFERROR(_xll.qlIndexFixing(Index3M,H1027,TRUE,_xll.ohTrigger(RecalcTrigger,Trigger3M)),NA())</f>
        <v>2.1628969408041869E-2</v>
      </c>
      <c r="L1027" s="44">
        <f>IFERROR(_xll.qlIndexFixing(Index6M,$H1027,TRUE,_xll.ohTrigger(RecalcTrigger,Trigger6M)),NA())</f>
        <v>2.2062653173821476E-2</v>
      </c>
      <c r="M1027" s="186">
        <f>IFERROR(_xll.qlIndexFixing(Index1Y,$H1027,TRUE,_xll.ohTrigger(RecalcTrigger,Trigger1Y)),NA())</f>
        <v>2.2672869509897595E-2</v>
      </c>
      <c r="N1027" s="185">
        <f>IFERROR(_xll.qlIndexFixing(ONIndex1M,I1027,TRUE,_xll.ohTrigger(RecalcTrigger,Trigger1M)),NA())</f>
        <v>2.0739556538140747E-2</v>
      </c>
      <c r="O1027" s="44">
        <f>IFERROR(_xll.qlIndexFixing(ONIndex3M,I1027,TRUE,_xll.ohTrigger(RecalcTrigger,Trigger3M)),NA())</f>
        <v>2.1528004219844021E-2</v>
      </c>
      <c r="P1027" s="44">
        <f>IFERROR(_xll.qlIndexFixing(ONIndex6M,I1027,TRUE,_xll.ohTrigger(RecalcTrigger,Trigger6M)),NA())</f>
        <v>2.1887198192569457E-2</v>
      </c>
      <c r="Q1027" s="186">
        <f>IFERROR(_xll.qlIndexFixing(ONIndex1Y,I1027,TRUE,_xll.ohTrigger(RecalcTrigger,Trigger1Y)),NA())</f>
        <v>2.233255837010617E-2</v>
      </c>
    </row>
    <row r="1028" spans="2:17" x14ac:dyDescent="0.2">
      <c r="B1028" s="39" t="s">
        <v>42</v>
      </c>
      <c r="D1028" s="42">
        <f>_xll.qlCalendarAdvance(Calendar,$D1027,B1028,"f",FALSE)</f>
        <v>46567</v>
      </c>
      <c r="E1028" s="180">
        <f>_xll.qlInterestRateIndexValueDate(IndexON,D1028)</f>
        <v>46567</v>
      </c>
      <c r="F1028" s="196">
        <f>IFERROR(_xll.qlIndexFixing(IndexON,D1028,TRUE,_xll.ohTrigger(RecalcTrigger,TriggerON)),NA())</f>
        <v>2.0343139956979783E-2</v>
      </c>
      <c r="H1028" s="42">
        <f>_xll.qlCalendarAdvance(Calendar,$H1027,B1028,"f",FALSE)</f>
        <v>46567</v>
      </c>
      <c r="I1028" s="180">
        <f>_xll.qlInterestRateIndexValueDate(Index1M,$H1028)</f>
        <v>46569</v>
      </c>
      <c r="J1028" s="185">
        <f>IFERROR(_xll.qlIndexFixing(Index1M,$H1028,TRUE,_xll.ohTrigger(RecalcTrigger,Trigger1M)),NA())</f>
        <v>2.0781245303380658E-2</v>
      </c>
      <c r="K1028" s="44">
        <f>IFERROR(_xll.qlIndexFixing(Index3M,H1028,TRUE,_xll.ohTrigger(RecalcTrigger,Trigger3M)),NA())</f>
        <v>2.1635696847099872E-2</v>
      </c>
      <c r="L1028" s="44">
        <f>IFERROR(_xll.qlIndexFixing(Index6M,$H1028,TRUE,_xll.ohTrigger(RecalcTrigger,Trigger6M)),NA())</f>
        <v>2.2069138217302376E-2</v>
      </c>
      <c r="M1028" s="186">
        <f>IFERROR(_xll.qlIndexFixing(Index1Y,$H1028,TRUE,_xll.ohTrigger(RecalcTrigger,Trigger1Y)),NA())</f>
        <v>2.2675411196888904E-2</v>
      </c>
      <c r="N1028" s="185">
        <f>IFERROR(_xll.qlIndexFixing(ONIndex1M,I1028,TRUE,_xll.ohTrigger(RecalcTrigger,Trigger1M)),NA())</f>
        <v>2.0748515715620641E-2</v>
      </c>
      <c r="O1028" s="44">
        <f>IFERROR(_xll.qlIndexFixing(ONIndex3M,I1028,TRUE,_xll.ohTrigger(RecalcTrigger,Trigger3M)),NA())</f>
        <v>2.1535754410892949E-2</v>
      </c>
      <c r="P1028" s="44">
        <f>IFERROR(_xll.qlIndexFixing(ONIndex6M,I1028,TRUE,_xll.ohTrigger(RecalcTrigger,Trigger6M)),NA())</f>
        <v>2.1892906209988183E-2</v>
      </c>
      <c r="Q1028" s="186">
        <f>IFERROR(_xll.qlIndexFixing(ONIndex1Y,I1028,TRUE,_xll.ohTrigger(RecalcTrigger,Trigger1Y)),NA())</f>
        <v>2.2337415904241098E-2</v>
      </c>
    </row>
    <row r="1029" spans="2:17" x14ac:dyDescent="0.2">
      <c r="B1029" s="39" t="s">
        <v>42</v>
      </c>
      <c r="D1029" s="42">
        <f>_xll.qlCalendarAdvance(Calendar,$D1028,B1029,"f",FALSE)</f>
        <v>46574</v>
      </c>
      <c r="E1029" s="180">
        <f>_xll.qlInterestRateIndexValueDate(IndexON,D1029)</f>
        <v>46574</v>
      </c>
      <c r="F1029" s="196">
        <f>IFERROR(_xll.qlIndexFixing(IndexON,D1029,TRUE,_xll.ohTrigger(RecalcTrigger,TriggerON)),NA())</f>
        <v>2.0353213414807669E-2</v>
      </c>
      <c r="H1029" s="42">
        <f>_xll.qlCalendarAdvance(Calendar,$H1028,B1029,"f",FALSE)</f>
        <v>46574</v>
      </c>
      <c r="I1029" s="180">
        <f>_xll.qlInterestRateIndexValueDate(Index1M,$H1029)</f>
        <v>46576</v>
      </c>
      <c r="J1029" s="185">
        <f>IFERROR(_xll.qlIndexFixing(Index1M,$H1029,TRUE,_xll.ohTrigger(RecalcTrigger,Trigger1M)),NA())</f>
        <v>2.0789731972063463E-2</v>
      </c>
      <c r="K1029" s="44">
        <f>IFERROR(_xll.qlIndexFixing(Index3M,H1029,TRUE,_xll.ohTrigger(RecalcTrigger,Trigger3M)),NA())</f>
        <v>2.1642250603679913E-2</v>
      </c>
      <c r="L1029" s="44">
        <f>IFERROR(_xll.qlIndexFixing(Index6M,$H1029,TRUE,_xll.ohTrigger(RecalcTrigger,Trigger6M)),NA())</f>
        <v>2.20727780519249E-2</v>
      </c>
      <c r="M1029" s="186">
        <f>IFERROR(_xll.qlIndexFixing(Index1Y,$H1029,TRUE,_xll.ohTrigger(RecalcTrigger,Trigger1Y)),NA())</f>
        <v>2.2677866360445057E-2</v>
      </c>
      <c r="N1029" s="185">
        <f>IFERROR(_xll.qlIndexFixing(ONIndex1M,I1029,TRUE,_xll.ohTrigger(RecalcTrigger,Trigger1M)),NA())</f>
        <v>2.0757290780615278E-2</v>
      </c>
      <c r="O1029" s="44">
        <f>IFERROR(_xll.qlIndexFixing(ONIndex3M,I1029,TRUE,_xll.ohTrigger(RecalcTrigger,Trigger3M)),NA())</f>
        <v>2.1543326834381205E-2</v>
      </c>
      <c r="P1029" s="44">
        <f>IFERROR(_xll.qlIndexFixing(ONIndex6M,I1029,TRUE,_xll.ohTrigger(RecalcTrigger,Trigger6M)),NA())</f>
        <v>2.1898418135064546E-2</v>
      </c>
      <c r="Q1029" s="186">
        <f>IFERROR(_xll.qlIndexFixing(ONIndex1Y,I1029,TRUE,_xll.ohTrigger(RecalcTrigger,Trigger1Y)),NA())</f>
        <v>2.2342158934849365E-2</v>
      </c>
    </row>
    <row r="1030" spans="2:17" x14ac:dyDescent="0.2">
      <c r="B1030" s="39" t="s">
        <v>42</v>
      </c>
      <c r="D1030" s="42">
        <f>_xll.qlCalendarAdvance(Calendar,$D1029,B1030,"f",FALSE)</f>
        <v>46581</v>
      </c>
      <c r="E1030" s="180">
        <f>_xll.qlInterestRateIndexValueDate(IndexON,D1030)</f>
        <v>46581</v>
      </c>
      <c r="F1030" s="196">
        <f>IFERROR(_xll.qlIndexFixing(IndexON,D1030,TRUE,_xll.ohTrigger(RecalcTrigger,TriggerON)),NA())</f>
        <v>2.0363165319068344E-2</v>
      </c>
      <c r="H1030" s="42">
        <f>_xll.qlCalendarAdvance(Calendar,$H1029,B1030,"f",FALSE)</f>
        <v>46581</v>
      </c>
      <c r="I1030" s="180">
        <f>_xll.qlInterestRateIndexValueDate(Index1M,$H1030)</f>
        <v>46583</v>
      </c>
      <c r="J1030" s="185">
        <f>IFERROR(_xll.qlIndexFixing(Index1M,$H1030,TRUE,_xll.ohTrigger(RecalcTrigger,Trigger1M)),NA())</f>
        <v>2.0798033257342641E-2</v>
      </c>
      <c r="K1030" s="44">
        <f>IFERROR(_xll.qlIndexFixing(Index3M,H1030,TRUE,_xll.ohTrigger(RecalcTrigger,Trigger3M)),NA())</f>
        <v>2.1648637254144919E-2</v>
      </c>
      <c r="L1030" s="44">
        <f>IFERROR(_xll.qlIndexFixing(Index6M,$H1030,TRUE,_xll.ohTrigger(RecalcTrigger,Trigger6M)),NA())</f>
        <v>2.2076298839454805E-2</v>
      </c>
      <c r="M1030" s="186">
        <f>IFERROR(_xll.qlIndexFixing(Index1Y,$H1030,TRUE,_xll.ohTrigger(RecalcTrigger,Trigger1Y)),NA())</f>
        <v>2.268023586876396E-2</v>
      </c>
      <c r="N1030" s="185">
        <f>IFERROR(_xll.qlIndexFixing(ONIndex1M,I1030,TRUE,_xll.ohTrigger(RecalcTrigger,Trigger1M)),NA())</f>
        <v>2.0765881375091055E-2</v>
      </c>
      <c r="O1030" s="44">
        <f>IFERROR(_xll.qlIndexFixing(ONIndex3M,I1030,TRUE,_xll.ohTrigger(RecalcTrigger,Trigger3M)),NA())</f>
        <v>2.1550721189509403E-2</v>
      </c>
      <c r="P1030" s="44">
        <f>IFERROR(_xll.qlIndexFixing(ONIndex6M,I1030,TRUE,_xll.ohTrigger(RecalcTrigger,Trigger6M)),NA())</f>
        <v>2.1903733967558736E-2</v>
      </c>
      <c r="Q1030" s="186">
        <f>IFERROR(_xll.qlIndexFixing(ONIndex1Y,I1030,TRUE,_xll.ohTrigger(RecalcTrigger,Trigger1Y)),NA())</f>
        <v>2.2346787537790291E-2</v>
      </c>
    </row>
    <row r="1031" spans="2:17" x14ac:dyDescent="0.2">
      <c r="B1031" s="39" t="s">
        <v>42</v>
      </c>
      <c r="D1031" s="42">
        <f>_xll.qlCalendarAdvance(Calendar,$D1030,B1031,"f",FALSE)</f>
        <v>46588</v>
      </c>
      <c r="E1031" s="180">
        <f>_xll.qlInterestRateIndexValueDate(IndexON,D1031)</f>
        <v>46588</v>
      </c>
      <c r="F1031" s="196">
        <f>IFERROR(_xll.qlIndexFixing(IndexON,D1031,TRUE,_xll.ohTrigger(RecalcTrigger,TriggerON)),NA())</f>
        <v>2.0372995686868123E-2</v>
      </c>
      <c r="H1031" s="42">
        <f>_xll.qlCalendarAdvance(Calendar,$H1030,B1031,"f",FALSE)</f>
        <v>46588</v>
      </c>
      <c r="I1031" s="180">
        <f>_xll.qlInterestRateIndexValueDate(Index1M,$H1031)</f>
        <v>46590</v>
      </c>
      <c r="J1031" s="185">
        <f>IFERROR(_xll.qlIndexFixing(Index1M,$H1031,TRUE,_xll.ohTrigger(RecalcTrigger,Trigger1M)),NA())</f>
        <v>2.0806148800390223E-2</v>
      </c>
      <c r="K1031" s="44">
        <f>IFERROR(_xll.qlIndexFixing(Index3M,H1031,TRUE,_xll.ohTrigger(RecalcTrigger,Trigger3M)),NA())</f>
        <v>2.1654863418452519E-2</v>
      </c>
      <c r="L1031" s="44">
        <f>IFERROR(_xll.qlIndexFixing(Index6M,$H1031,TRUE,_xll.ohTrigger(RecalcTrigger,Trigger6M)),NA())</f>
        <v>2.2079705716691472E-2</v>
      </c>
      <c r="M1031" s="186">
        <f>IFERROR(_xll.qlIndexFixing(Index1Y,$H1031,TRUE,_xll.ohTrigger(RecalcTrigger,Trigger1Y)),NA())</f>
        <v>2.2682520594079856E-2</v>
      </c>
      <c r="N1031" s="185">
        <f>IFERROR(_xll.qlIndexFixing(ONIndex1M,I1031,TRUE,_xll.ohTrigger(RecalcTrigger,Trigger1M)),NA())</f>
        <v>2.0774287141493986E-2</v>
      </c>
      <c r="O1031" s="44">
        <f>IFERROR(_xll.qlIndexFixing(ONIndex3M,I1031,TRUE,_xll.ohTrigger(RecalcTrigger,Trigger3M)),NA())</f>
        <v>2.1557937175238351E-2</v>
      </c>
      <c r="P1031" s="44">
        <f>IFERROR(_xll.qlIndexFixing(ONIndex6M,I1031,TRUE,_xll.ohTrigger(RecalcTrigger,Trigger6M)),NA())</f>
        <v>2.1908853707710563E-2</v>
      </c>
      <c r="Q1031" s="186">
        <f>IFERROR(_xll.qlIndexFixing(ONIndex1Y,I1031,TRUE,_xll.ohTrigger(RecalcTrigger,Trigger1Y)),NA())</f>
        <v>2.2351301789163003E-2</v>
      </c>
    </row>
    <row r="1032" spans="2:17" x14ac:dyDescent="0.2">
      <c r="B1032" s="39" t="s">
        <v>42</v>
      </c>
      <c r="D1032" s="42">
        <f>_xll.qlCalendarAdvance(Calendar,$D1031,B1032,"f",FALSE)</f>
        <v>46595</v>
      </c>
      <c r="E1032" s="180">
        <f>_xll.qlInterestRateIndexValueDate(IndexON,D1032)</f>
        <v>46595</v>
      </c>
      <c r="F1032" s="196">
        <f>IFERROR(_xll.qlIndexFixing(IndexON,D1032,TRUE,_xll.ohTrigger(RecalcTrigger,TriggerON)),NA())</f>
        <v>2.0382704535073515E-2</v>
      </c>
      <c r="H1032" s="42">
        <f>_xll.qlCalendarAdvance(Calendar,$H1031,B1032,"f",FALSE)</f>
        <v>46595</v>
      </c>
      <c r="I1032" s="180">
        <f>_xll.qlInterestRateIndexValueDate(Index1M,$H1032)</f>
        <v>46597</v>
      </c>
      <c r="J1032" s="185">
        <f>IFERROR(_xll.qlIndexFixing(Index1M,$H1032,TRUE,_xll.ohTrigger(RecalcTrigger,Trigger1M)),NA())</f>
        <v>2.0814078242385736E-2</v>
      </c>
      <c r="K1032" s="44">
        <f>IFERROR(_xll.qlIndexFixing(Index3M,H1032,TRUE,_xll.ohTrigger(RecalcTrigger,Trigger3M)),NA())</f>
        <v>2.1660935760158505E-2</v>
      </c>
      <c r="L1032" s="44">
        <f>IFERROR(_xll.qlIndexFixing(Index6M,$H1032,TRUE,_xll.ohTrigger(RecalcTrigger,Trigger6M)),NA())</f>
        <v>2.2083003820491859E-2</v>
      </c>
      <c r="M1032" s="186">
        <f>IFERROR(_xll.qlIndexFixing(Index1Y,$H1032,TRUE,_xll.ohTrigger(RecalcTrigger,Trigger1Y)),NA())</f>
        <v>2.2684721412662447E-2</v>
      </c>
      <c r="N1032" s="185">
        <f>IFERROR(_xll.qlIndexFixing(ONIndex1M,I1032,TRUE,_xll.ohTrigger(RecalcTrigger,Trigger1M)),NA())</f>
        <v>2.0782507722030275E-2</v>
      </c>
      <c r="O1032" s="44">
        <f>IFERROR(_xll.qlIndexFixing(ONIndex3M,I1032,TRUE,_xll.ohTrigger(RecalcTrigger,Trigger3M)),NA())</f>
        <v>2.1564974490768662E-2</v>
      </c>
      <c r="P1032" s="44">
        <f>IFERROR(_xll.qlIndexFixing(ONIndex6M,I1032,TRUE,_xll.ohTrigger(RecalcTrigger,Trigger6M)),NA())</f>
        <v>2.1913777355280217E-2</v>
      </c>
      <c r="Q1032" s="186">
        <f>IFERROR(_xll.qlIndexFixing(ONIndex1Y,I1032,TRUE,_xll.ohTrigger(RecalcTrigger,Trigger1Y)),NA())</f>
        <v>2.2355701765066627E-2</v>
      </c>
    </row>
    <row r="1033" spans="2:17" x14ac:dyDescent="0.2">
      <c r="B1033" s="39" t="s">
        <v>42</v>
      </c>
      <c r="D1033" s="42">
        <f>_xll.qlCalendarAdvance(Calendar,$D1032,B1033,"f",FALSE)</f>
        <v>46602</v>
      </c>
      <c r="E1033" s="180">
        <f>_xll.qlInterestRateIndexValueDate(IndexON,D1033)</f>
        <v>46602</v>
      </c>
      <c r="F1033" s="196">
        <f>IFERROR(_xll.qlIndexFixing(IndexON,D1033,TRUE,_xll.ohTrigger(RecalcTrigger,TriggerON)),NA())</f>
        <v>2.03922918807109E-2</v>
      </c>
      <c r="H1033" s="42">
        <f>_xll.qlCalendarAdvance(Calendar,$H1032,B1033,"f",FALSE)</f>
        <v>46602</v>
      </c>
      <c r="I1033" s="180">
        <f>_xll.qlInterestRateIndexValueDate(Index1M,$H1033)</f>
        <v>46604</v>
      </c>
      <c r="J1033" s="185">
        <f>IFERROR(_xll.qlIndexFixing(Index1M,$H1033,TRUE,_xll.ohTrigger(RecalcTrigger,Trigger1M)),NA())</f>
        <v>2.08218212245187E-2</v>
      </c>
      <c r="K1033" s="44">
        <f>IFERROR(_xll.qlIndexFixing(Index3M,H1033,TRUE,_xll.ohTrigger(RecalcTrigger,Trigger3M)),NA())</f>
        <v>2.1666860986410758E-2</v>
      </c>
      <c r="L1033" s="44">
        <f>IFERROR(_xll.qlIndexFixing(Index6M,$H1033,TRUE,_xll.ohTrigger(RecalcTrigger,Trigger6M)),NA())</f>
        <v>2.2086198287764501E-2</v>
      </c>
      <c r="M1033" s="186">
        <f>IFERROR(_xll.qlIndexFixing(Index1Y,$H1033,TRUE,_xll.ohTrigger(RecalcTrigger,Trigger1Y)),NA())</f>
        <v>2.2686839204816702E-2</v>
      </c>
      <c r="N1033" s="185">
        <f>IFERROR(_xll.qlIndexFixing(ONIndex1M,I1033,TRUE,_xll.ohTrigger(RecalcTrigger,Trigger1M)),NA())</f>
        <v>2.0790542758666319E-2</v>
      </c>
      <c r="O1033" s="44">
        <f>IFERROR(_xll.qlIndexFixing(ONIndex3M,I1033,TRUE,_xll.ohTrigger(RecalcTrigger,Trigger3M)),NA())</f>
        <v>2.157183283514108E-2</v>
      </c>
      <c r="P1033" s="44">
        <f>IFERROR(_xll.qlIndexFixing(ONIndex6M,I1033,TRUE,_xll.ohTrigger(RecalcTrigger,Trigger6M)),NA())</f>
        <v>2.1918504910427572E-2</v>
      </c>
      <c r="Q1033" s="186">
        <f>IFERROR(_xll.qlIndexFixing(ONIndex1Y,I1033,TRUE,_xll.ohTrigger(RecalcTrigger,Trigger1Y)),NA())</f>
        <v>2.2359987541520354E-2</v>
      </c>
    </row>
    <row r="1034" spans="2:17" x14ac:dyDescent="0.2">
      <c r="B1034" s="39" t="s">
        <v>42</v>
      </c>
      <c r="D1034" s="42">
        <f>_xll.qlCalendarAdvance(Calendar,$D1033,B1034,"f",FALSE)</f>
        <v>46609</v>
      </c>
      <c r="E1034" s="180">
        <f>_xll.qlInterestRateIndexValueDate(IndexON,D1034)</f>
        <v>46609</v>
      </c>
      <c r="F1034" s="196">
        <f>IFERROR(_xll.qlIndexFixing(IndexON,D1034,TRUE,_xll.ohTrigger(RecalcTrigger,TriggerON)),NA())</f>
        <v>2.0401757740806659E-2</v>
      </c>
      <c r="H1034" s="42">
        <f>_xll.qlCalendarAdvance(Calendar,$H1033,B1034,"f",FALSE)</f>
        <v>46609</v>
      </c>
      <c r="I1034" s="180">
        <f>_xll.qlInterestRateIndexValueDate(Index1M,$H1034)</f>
        <v>46611</v>
      </c>
      <c r="J1034" s="185">
        <f>IFERROR(_xll.qlIndexFixing(Index1M,$H1034,TRUE,_xll.ohTrigger(RecalcTrigger,Trigger1M)),NA())</f>
        <v>2.0829377387986125E-2</v>
      </c>
      <c r="K1034" s="44">
        <f>IFERROR(_xll.qlIndexFixing(Index3M,H1034,TRUE,_xll.ohTrigger(RecalcTrigger,Trigger3M)),NA())</f>
        <v>2.1672645847944906E-2</v>
      </c>
      <c r="L1034" s="44">
        <f>IFERROR(_xll.qlIndexFixing(Index6M,$H1034,TRUE,_xll.ohTrigger(RecalcTrigger,Trigger6M)),NA())</f>
        <v>2.2089294255469929E-2</v>
      </c>
      <c r="M1034" s="186">
        <f>IFERROR(_xll.qlIndexFixing(Index1Y,$H1034,TRUE,_xll.ohTrigger(RecalcTrigger,Trigger1Y)),NA())</f>
        <v>2.2688874854881955E-2</v>
      </c>
      <c r="N1034" s="185">
        <f>IFERROR(_xll.qlIndexFixing(ONIndex1M,I1034,TRUE,_xll.ohTrigger(RecalcTrigger,Trigger1M)),NA())</f>
        <v>2.0798391893768198E-2</v>
      </c>
      <c r="O1034" s="44">
        <f>IFERROR(_xll.qlIndexFixing(ONIndex3M,I1034,TRUE,_xll.ohTrigger(RecalcTrigger,Trigger3M)),NA())</f>
        <v>2.1578511907476283E-2</v>
      </c>
      <c r="P1034" s="44">
        <f>IFERROR(_xll.qlIndexFixing(ONIndex6M,I1034,TRUE,_xll.ohTrigger(RecalcTrigger,Trigger6M)),NA())</f>
        <v>2.1923036373152627E-2</v>
      </c>
      <c r="Q1034" s="186">
        <f>IFERROR(_xll.qlIndexFixing(ONIndex1Y,I1034,TRUE,_xll.ohTrigger(RecalcTrigger,Trigger1Y)),NA())</f>
        <v>2.236415919446344E-2</v>
      </c>
    </row>
    <row r="1035" spans="2:17" x14ac:dyDescent="0.2">
      <c r="B1035" s="39" t="s">
        <v>42</v>
      </c>
      <c r="D1035" s="42">
        <f>_xll.qlCalendarAdvance(Calendar,$D1034,B1035,"f",FALSE)</f>
        <v>46616</v>
      </c>
      <c r="E1035" s="180">
        <f>_xll.qlInterestRateIndexValueDate(IndexON,D1035)</f>
        <v>46616</v>
      </c>
      <c r="F1035" s="196">
        <f>IFERROR(_xll.qlIndexFixing(IndexON,D1035,TRUE,_xll.ohTrigger(RecalcTrigger,TriggerON)),NA())</f>
        <v>2.0411102132227299E-2</v>
      </c>
      <c r="H1035" s="42">
        <f>_xll.qlCalendarAdvance(Calendar,$H1034,B1035,"f",FALSE)</f>
        <v>46616</v>
      </c>
      <c r="I1035" s="180">
        <f>_xll.qlInterestRateIndexValueDate(Index1M,$H1035)</f>
        <v>46618</v>
      </c>
      <c r="J1035" s="185">
        <f>IFERROR(_xll.qlIndexFixing(Index1M,$H1035,TRUE,_xll.ohTrigger(RecalcTrigger,Trigger1M)),NA())</f>
        <v>2.0836746373992521E-2</v>
      </c>
      <c r="K1035" s="44">
        <f>IFERROR(_xll.qlIndexFixing(Index3M,H1035,TRUE,_xll.ohTrigger(RecalcTrigger,Trigger3M)),NA())</f>
        <v>2.1678297139091255E-2</v>
      </c>
      <c r="L1035" s="44">
        <f>IFERROR(_xll.qlIndexFixing(Index6M,$H1035,TRUE,_xll.ohTrigger(RecalcTrigger,Trigger6M)),NA())</f>
        <v>2.2092296860615951E-2</v>
      </c>
      <c r="M1035" s="186">
        <f>IFERROR(_xll.qlIndexFixing(Index1Y,$H1035,TRUE,_xll.ohTrigger(RecalcTrigger,Trigger1Y)),NA())</f>
        <v>2.2690829251230626E-2</v>
      </c>
      <c r="N1035" s="185">
        <f>IFERROR(_xll.qlIndexFixing(ONIndex1M,I1035,TRUE,_xll.ohTrigger(RecalcTrigger,Trigger1M)),NA())</f>
        <v>2.0806054769622051E-2</v>
      </c>
      <c r="O1035" s="44">
        <f>IFERROR(_xll.qlIndexFixing(ONIndex3M,I1035,TRUE,_xll.ohTrigger(RecalcTrigger,Trigger3M)),NA())</f>
        <v>2.1585011406815013E-2</v>
      </c>
      <c r="P1035" s="44">
        <f>IFERROR(_xll.qlIndexFixing(ONIndex6M,I1035,TRUE,_xll.ohTrigger(RecalcTrigger,Trigger6M)),NA())</f>
        <v>2.1927371743455382E-2</v>
      </c>
      <c r="Q1035" s="186">
        <f>IFERROR(_xll.qlIndexFixing(ONIndex1Y,I1035,TRUE,_xll.ohTrigger(RecalcTrigger,Trigger1Y)),NA())</f>
        <v>2.2368216800074947E-2</v>
      </c>
    </row>
    <row r="1036" spans="2:17" x14ac:dyDescent="0.2">
      <c r="B1036" s="39" t="s">
        <v>42</v>
      </c>
      <c r="D1036" s="42">
        <f>_xll.qlCalendarAdvance(Calendar,$D1035,B1036,"f",FALSE)</f>
        <v>46623</v>
      </c>
      <c r="E1036" s="180">
        <f>_xll.qlInterestRateIndexValueDate(IndexON,D1036)</f>
        <v>46623</v>
      </c>
      <c r="F1036" s="196">
        <f>IFERROR(_xll.qlIndexFixing(IndexON,D1036,TRUE,_xll.ohTrigger(RecalcTrigger,TriggerON)),NA())</f>
        <v>2.0420325071999201E-2</v>
      </c>
      <c r="H1036" s="42">
        <f>_xll.qlCalendarAdvance(Calendar,$H1035,B1036,"f",FALSE)</f>
        <v>46623</v>
      </c>
      <c r="I1036" s="180">
        <f>_xll.qlInterestRateIndexValueDate(Index1M,$H1036)</f>
        <v>46625</v>
      </c>
      <c r="J1036" s="185">
        <f>IFERROR(_xll.qlIndexFixing(Index1M,$H1036,TRUE,_xll.ohTrigger(RecalcTrigger,Trigger1M)),NA())</f>
        <v>2.0843928105771792E-2</v>
      </c>
      <c r="K1036" s="44">
        <f>IFERROR(_xll.qlIndexFixing(Index3M,H1036,TRUE,_xll.ohTrigger(RecalcTrigger,Trigger3M)),NA())</f>
        <v>2.168382169776005E-2</v>
      </c>
      <c r="L1036" s="44">
        <f>IFERROR(_xll.qlIndexFixing(Index6M,$H1036,TRUE,_xll.ohTrigger(RecalcTrigger,Trigger6M)),NA())</f>
        <v>2.2095211240255076E-2</v>
      </c>
      <c r="M1036" s="186">
        <f>IFERROR(_xll.qlIndexFixing(Index1Y,$H1036,TRUE,_xll.ohTrigger(RecalcTrigger,Trigger1Y)),NA())</f>
        <v>2.2692703286268646E-2</v>
      </c>
      <c r="N1036" s="185">
        <f>IFERROR(_xll.qlIndexFixing(ONIndex1M,I1036,TRUE,_xll.ohTrigger(RecalcTrigger,Trigger1M)),NA())</f>
        <v>2.0813531028434085E-2</v>
      </c>
      <c r="O1036" s="44">
        <f>IFERROR(_xll.qlIndexFixing(ONIndex3M,I1036,TRUE,_xll.ohTrigger(RecalcTrigger,Trigger3M)),NA())</f>
        <v>2.1591331032277949E-2</v>
      </c>
      <c r="P1036" s="44">
        <f>IFERROR(_xll.qlIndexFixing(ONIndex6M,I1036,TRUE,_xll.ohTrigger(RecalcTrigger,Trigger6M)),NA())</f>
        <v>2.1931511021175965E-2</v>
      </c>
      <c r="Q1036" s="186">
        <f>IFERROR(_xll.qlIndexFixing(ONIndex1Y,I1036,TRUE,_xll.ohTrigger(RecalcTrigger,Trigger1Y)),NA())</f>
        <v>2.2372160434214194E-2</v>
      </c>
    </row>
    <row r="1037" spans="2:17" x14ac:dyDescent="0.2">
      <c r="B1037" s="39" t="s">
        <v>42</v>
      </c>
      <c r="D1037" s="42">
        <f>_xll.qlCalendarAdvance(Calendar,$D1036,B1037,"f",FALSE)</f>
        <v>46630</v>
      </c>
      <c r="E1037" s="180">
        <f>_xll.qlInterestRateIndexValueDate(IndexON,D1037)</f>
        <v>46630</v>
      </c>
      <c r="F1037" s="196">
        <f>IFERROR(_xll.qlIndexFixing(IndexON,D1037,TRUE,_xll.ohTrigger(RecalcTrigger,TriggerON)),NA())</f>
        <v>2.0429426577148746E-2</v>
      </c>
      <c r="H1037" s="42">
        <f>_xll.qlCalendarAdvance(Calendar,$H1036,B1037,"f",FALSE)</f>
        <v>46630</v>
      </c>
      <c r="I1037" s="180">
        <f>_xll.qlInterestRateIndexValueDate(Index1M,$H1037)</f>
        <v>46632</v>
      </c>
      <c r="J1037" s="185">
        <f>IFERROR(_xll.qlIndexFixing(Index1M,$H1037,TRUE,_xll.ohTrigger(RecalcTrigger,Trigger1M)),NA())</f>
        <v>2.0850931840301623E-2</v>
      </c>
      <c r="K1037" s="44">
        <f>IFERROR(_xll.qlIndexFixing(Index3M,H1037,TRUE,_xll.ohTrigger(RecalcTrigger,Trigger3M)),NA())</f>
        <v>2.1688208391285792E-2</v>
      </c>
      <c r="L1037" s="44">
        <f>IFERROR(_xll.qlIndexFixing(Index6M,$H1037,TRUE,_xll.ohTrigger(RecalcTrigger,Trigger6M)),NA())</f>
        <v>2.2094624233234921E-2</v>
      </c>
      <c r="M1037" s="186">
        <f>IFERROR(_xll.qlIndexFixing(Index1Y,$H1037,TRUE,_xll.ohTrigger(RecalcTrigger,Trigger1Y)),NA())</f>
        <v>2.2694497856433724E-2</v>
      </c>
      <c r="N1037" s="185">
        <f>IFERROR(_xll.qlIndexFixing(ONIndex1M,I1037,TRUE,_xll.ohTrigger(RecalcTrigger,Trigger1M)),NA())</f>
        <v>2.0820820312170696E-2</v>
      </c>
      <c r="O1037" s="44">
        <f>IFERROR(_xll.qlIndexFixing(ONIndex3M,I1037,TRUE,_xll.ohTrigger(RecalcTrigger,Trigger3M)),NA())</f>
        <v>2.159747048298577E-2</v>
      </c>
      <c r="P1037" s="44">
        <f>IFERROR(_xll.qlIndexFixing(ONIndex6M,I1037,TRUE,_xll.ohTrigger(RecalcTrigger,Trigger6M)),NA())</f>
        <v>2.1935454206314375E-2</v>
      </c>
      <c r="Q1037" s="186">
        <f>IFERROR(_xll.qlIndexFixing(ONIndex1Y,I1037,TRUE,_xll.ohTrigger(RecalcTrigger,Trigger1Y)),NA())</f>
        <v>2.2375990173060245E-2</v>
      </c>
    </row>
    <row r="1038" spans="2:17" x14ac:dyDescent="0.2">
      <c r="B1038" s="39" t="s">
        <v>42</v>
      </c>
      <c r="D1038" s="42">
        <f>_xll.qlCalendarAdvance(Calendar,$D1037,B1038,"f",FALSE)</f>
        <v>46637</v>
      </c>
      <c r="E1038" s="180">
        <f>_xll.qlInterestRateIndexValueDate(IndexON,D1038)</f>
        <v>46637</v>
      </c>
      <c r="F1038" s="196">
        <f>IFERROR(_xll.qlIndexFixing(IndexON,D1038,TRUE,_xll.ohTrigger(RecalcTrigger,TriggerON)),NA())</f>
        <v>2.0438406664462505E-2</v>
      </c>
      <c r="H1038" s="42">
        <f>_xll.qlCalendarAdvance(Calendar,$H1037,B1038,"f",FALSE)</f>
        <v>46637</v>
      </c>
      <c r="I1038" s="180">
        <f>_xll.qlInterestRateIndexValueDate(Index1M,$H1038)</f>
        <v>46639</v>
      </c>
      <c r="J1038" s="185">
        <f>IFERROR(_xll.qlIndexFixing(Index1M,$H1038,TRUE,_xll.ohTrigger(RecalcTrigger,Trigger1M)),NA())</f>
        <v>2.085777816025508E-2</v>
      </c>
      <c r="K1038" s="44">
        <f>IFERROR(_xll.qlIndexFixing(Index3M,H1038,TRUE,_xll.ohTrigger(RecalcTrigger,Trigger3M)),NA())</f>
        <v>2.1693506618927022E-2</v>
      </c>
      <c r="L1038" s="44">
        <f>IFERROR(_xll.qlIndexFixing(Index6M,$H1038,TRUE,_xll.ohTrigger(RecalcTrigger,Trigger6M)),NA())</f>
        <v>2.2097394954354709E-2</v>
      </c>
      <c r="M1038" s="186">
        <f>IFERROR(_xll.qlIndexFixing(Index1Y,$H1038,TRUE,_xll.ohTrigger(RecalcTrigger,Trigger1Y)),NA())</f>
        <v>2.2696213862195561E-2</v>
      </c>
      <c r="N1038" s="185">
        <f>IFERROR(_xll.qlIndexFixing(ONIndex1M,I1038,TRUE,_xll.ohTrigger(RecalcTrigger,Trigger1M)),NA())</f>
        <v>2.0827922263357834E-2</v>
      </c>
      <c r="O1038" s="44">
        <f>IFERROR(_xll.qlIndexFixing(ONIndex3M,I1038,TRUE,_xll.ohTrigger(RecalcTrigger,Trigger3M)),NA())</f>
        <v>2.1603429457979217E-2</v>
      </c>
      <c r="P1038" s="44">
        <f>IFERROR(_xll.qlIndexFixing(ONIndex6M,I1038,TRUE,_xll.ohTrigger(RecalcTrigger,Trigger6M)),NA())</f>
        <v>2.1939201299030486E-2</v>
      </c>
      <c r="Q1038" s="186">
        <f>IFERROR(_xll.qlIndexFixing(ONIndex1Y,I1038,TRUE,_xll.ohTrigger(RecalcTrigger,Trigger1Y)),NA())</f>
        <v>2.237970609263229E-2</v>
      </c>
    </row>
    <row r="1039" spans="2:17" x14ac:dyDescent="0.2">
      <c r="B1039" s="39" t="s">
        <v>42</v>
      </c>
      <c r="D1039" s="42">
        <f>_xll.qlCalendarAdvance(Calendar,$D1038,B1039,"f",FALSE)</f>
        <v>46644</v>
      </c>
      <c r="E1039" s="180">
        <f>_xll.qlInterestRateIndexValueDate(IndexON,D1039)</f>
        <v>46644</v>
      </c>
      <c r="F1039" s="196">
        <f>IFERROR(_xll.qlIndexFixing(IndexON,D1039,TRUE,_xll.ohTrigger(RecalcTrigger,TriggerON)),NA())</f>
        <v>2.0447265351046795E-2</v>
      </c>
      <c r="H1039" s="42">
        <f>_xll.qlCalendarAdvance(Calendar,$H1038,B1039,"f",FALSE)</f>
        <v>46644</v>
      </c>
      <c r="I1039" s="180">
        <f>_xll.qlInterestRateIndexValueDate(Index1M,$H1039)</f>
        <v>46646</v>
      </c>
      <c r="J1039" s="185">
        <f>IFERROR(_xll.qlIndexFixing(Index1M,$H1039,TRUE,_xll.ohTrigger(RecalcTrigger,Trigger1M)),NA())</f>
        <v>2.0864488453009034E-2</v>
      </c>
      <c r="K1039" s="44">
        <f>IFERROR(_xll.qlIndexFixing(Index3M,H1039,TRUE,_xll.ohTrigger(RecalcTrigger,Trigger3M)),NA())</f>
        <v>2.1698698717073608E-2</v>
      </c>
      <c r="L1039" s="44">
        <f>IFERROR(_xll.qlIndexFixing(Index6M,$H1039,TRUE,_xll.ohTrigger(RecalcTrigger,Trigger6M)),NA())</f>
        <v>2.2100092637252437E-2</v>
      </c>
      <c r="M1039" s="186">
        <f>IFERROR(_xll.qlIndexFixing(Index1Y,$H1039,TRUE,_xll.ohTrigger(RecalcTrigger,Trigger1Y)),NA())</f>
        <v>2.2697852208054103E-2</v>
      </c>
      <c r="N1039" s="185">
        <f>IFERROR(_xll.qlIndexFixing(ONIndex1M,I1039,TRUE,_xll.ohTrigger(RecalcTrigger,Trigger1M)),NA())</f>
        <v>2.0834836523961897E-2</v>
      </c>
      <c r="O1039" s="44">
        <f>IFERROR(_xll.qlIndexFixing(ONIndex3M,I1039,TRUE,_xll.ohTrigger(RecalcTrigger,Trigger3M)),NA())</f>
        <v>2.1609207656458906E-2</v>
      </c>
      <c r="P1039" s="44">
        <f>IFERROR(_xll.qlIndexFixing(ONIndex6M,I1039,TRUE,_xll.ohTrigger(RecalcTrigger,Trigger6M)),NA())</f>
        <v>2.1942752299244361E-2</v>
      </c>
      <c r="Q1039" s="186">
        <f>IFERROR(_xll.qlIndexFixing(ONIndex1Y,I1039,TRUE,_xll.ohTrigger(RecalcTrigger,Trigger1Y)),NA())</f>
        <v>2.2383308268789648E-2</v>
      </c>
    </row>
    <row r="1040" spans="2:17" x14ac:dyDescent="0.2">
      <c r="B1040" s="39" t="s">
        <v>42</v>
      </c>
      <c r="D1040" s="42">
        <f>_xll.qlCalendarAdvance(Calendar,$D1039,B1040,"f",FALSE)</f>
        <v>46651</v>
      </c>
      <c r="E1040" s="180">
        <f>_xll.qlInterestRateIndexValueDate(IndexON,D1040)</f>
        <v>46651</v>
      </c>
      <c r="F1040" s="196">
        <f>IFERROR(_xll.qlIndexFixing(IndexON,D1040,TRUE,_xll.ohTrigger(RecalcTrigger,TriggerON)),NA())</f>
        <v>2.045600265384806E-2</v>
      </c>
      <c r="H1040" s="42">
        <f>_xll.qlCalendarAdvance(Calendar,$H1039,B1040,"f",FALSE)</f>
        <v>46651</v>
      </c>
      <c r="I1040" s="180">
        <f>_xll.qlInterestRateIndexValueDate(Index1M,$H1040)</f>
        <v>46653</v>
      </c>
      <c r="J1040" s="185">
        <f>IFERROR(_xll.qlIndexFixing(Index1M,$H1040,TRUE,_xll.ohTrigger(RecalcTrigger,Trigger1M)),NA())</f>
        <v>2.0871084243230531E-2</v>
      </c>
      <c r="K1040" s="44">
        <f>IFERROR(_xll.qlIndexFixing(Index3M,H1040,TRUE,_xll.ohTrigger(RecalcTrigger,Trigger3M)),NA())</f>
        <v>2.1703791771641584E-2</v>
      </c>
      <c r="L1040" s="44">
        <f>IFERROR(_xll.qlIndexFixing(Index6M,$H1040,TRUE,_xll.ohTrigger(RecalcTrigger,Trigger6M)),NA())</f>
        <v>2.2102722530772535E-2</v>
      </c>
      <c r="M1040" s="186">
        <f>IFERROR(_xll.qlIndexFixing(Index1Y,$H1040,TRUE,_xll.ohTrigger(RecalcTrigger,Trigger1Y)),NA())</f>
        <v>2.2699413802539998E-2</v>
      </c>
      <c r="N1040" s="185">
        <f>IFERROR(_xll.qlIndexFixing(ONIndex1M,I1040,TRUE,_xll.ohTrigger(RecalcTrigger,Trigger1M)),NA())</f>
        <v>2.0841575086150144E-2</v>
      </c>
      <c r="O1040" s="44">
        <f>IFERROR(_xll.qlIndexFixing(ONIndex3M,I1040,TRUE,_xll.ohTrigger(RecalcTrigger,Trigger3M)),NA())</f>
        <v>2.1614815999608794E-2</v>
      </c>
      <c r="P1040" s="44">
        <f>IFERROR(_xll.qlIndexFixing(ONIndex6M,I1040,TRUE,_xll.ohTrigger(RecalcTrigger,Trigger6M)),NA())</f>
        <v>2.1946124193847893E-2</v>
      </c>
      <c r="Q1040" s="186">
        <f>IFERROR(_xll.qlIndexFixing(ONIndex1Y,I1040,TRUE,_xll.ohTrigger(RecalcTrigger,Trigger1Y)),NA())</f>
        <v>2.2386800837344012E-2</v>
      </c>
    </row>
    <row r="1041" spans="2:17" x14ac:dyDescent="0.2">
      <c r="B1041" s="39" t="s">
        <v>42</v>
      </c>
      <c r="D1041" s="42">
        <f>_xll.qlCalendarAdvance(Calendar,$D1040,B1041,"f",FALSE)</f>
        <v>46658</v>
      </c>
      <c r="E1041" s="180">
        <f>_xll.qlInterestRateIndexValueDate(IndexON,D1041)</f>
        <v>46658</v>
      </c>
      <c r="F1041" s="196">
        <f>IFERROR(_xll.qlIndexFixing(IndexON,D1041,TRUE,_xll.ohTrigger(RecalcTrigger,TriggerON)),NA())</f>
        <v>2.0464623654641301E-2</v>
      </c>
      <c r="H1041" s="42">
        <f>_xll.qlCalendarAdvance(Calendar,$H1040,B1041,"f",FALSE)</f>
        <v>46658</v>
      </c>
      <c r="I1041" s="180">
        <f>_xll.qlInterestRateIndexValueDate(Index1M,$H1041)</f>
        <v>46660</v>
      </c>
      <c r="J1041" s="185">
        <f>IFERROR(_xll.qlIndexFixing(Index1M,$H1041,TRUE,_xll.ohTrigger(RecalcTrigger,Trigger1M)),NA())</f>
        <v>2.0874398742387303E-2</v>
      </c>
      <c r="K1041" s="44">
        <f>IFERROR(_xll.qlIndexFixing(Index3M,H1041,TRUE,_xll.ohTrigger(RecalcTrigger,Trigger3M)),NA())</f>
        <v>2.1709785165530564E-2</v>
      </c>
      <c r="L1041" s="44">
        <f>IFERROR(_xll.qlIndexFixing(Index6M,$H1041,TRUE,_xll.ohTrigger(RecalcTrigger,Trigger6M)),NA())</f>
        <v>2.2106127313457909E-2</v>
      </c>
      <c r="M1041" s="186">
        <f>IFERROR(_xll.qlIndexFixing(Index1Y,$H1041,TRUE,_xll.ohTrigger(RecalcTrigger,Trigger1Y)),NA())</f>
        <v>2.2698598089608949E-2</v>
      </c>
      <c r="N1041" s="185">
        <f>IFERROR(_xll.qlIndexFixing(ONIndex1M,I1041,TRUE,_xll.ohTrigger(RecalcTrigger,Trigger1M)),NA())</f>
        <v>2.0848211256883076E-2</v>
      </c>
      <c r="O1041" s="44">
        <f>IFERROR(_xll.qlIndexFixing(ONIndex3M,I1041,TRUE,_xll.ohTrigger(RecalcTrigger,Trigger3M)),NA())</f>
        <v>2.1620321125084274E-2</v>
      </c>
      <c r="P1041" s="44">
        <f>IFERROR(_xll.qlIndexFixing(ONIndex6M,I1041,TRUE,_xll.ohTrigger(RecalcTrigger,Trigger6M)),NA())</f>
        <v>2.194941798668637E-2</v>
      </c>
      <c r="Q1041" s="186">
        <f>IFERROR(_xll.qlIndexFixing(ONIndex1Y,I1041,TRUE,_xll.ohTrigger(RecalcTrigger,Trigger1Y)),NA())</f>
        <v>2.2390208088305386E-2</v>
      </c>
    </row>
    <row r="1042" spans="2:17" x14ac:dyDescent="0.2">
      <c r="B1042" s="39" t="s">
        <v>42</v>
      </c>
      <c r="D1042" s="42">
        <f>_xll.qlCalendarAdvance(Calendar,$D1041,B1042,"f",FALSE)</f>
        <v>46665</v>
      </c>
      <c r="E1042" s="180">
        <f>_xll.qlInterestRateIndexValueDate(IndexON,D1042)</f>
        <v>46665</v>
      </c>
      <c r="F1042" s="196">
        <f>IFERROR(_xll.qlIndexFixing(IndexON,D1042,TRUE,_xll.ohTrigger(RecalcTrigger,TriggerON)),NA())</f>
        <v>2.0473146208503934E-2</v>
      </c>
      <c r="H1042" s="42">
        <f>_xll.qlCalendarAdvance(Calendar,$H1041,B1042,"f",FALSE)</f>
        <v>46665</v>
      </c>
      <c r="I1042" s="180">
        <f>_xll.qlInterestRateIndexValueDate(Index1M,$H1042)</f>
        <v>46667</v>
      </c>
      <c r="J1042" s="185">
        <f>IFERROR(_xll.qlIndexFixing(Index1M,$H1042,TRUE,_xll.ohTrigger(RecalcTrigger,Trigger1M)),NA())</f>
        <v>2.0883996100806157E-2</v>
      </c>
      <c r="K1042" s="44">
        <f>IFERROR(_xll.qlIndexFixing(Index3M,H1042,TRUE,_xll.ohTrigger(RecalcTrigger,Trigger3M)),NA())</f>
        <v>2.1714688785913351E-2</v>
      </c>
      <c r="L1042" s="44">
        <f>IFERROR(_xll.qlIndexFixing(Index6M,$H1042,TRUE,_xll.ohTrigger(RecalcTrigger,Trigger6M)),NA())</f>
        <v>2.2108628061177849E-2</v>
      </c>
      <c r="M1042" s="186">
        <f>IFERROR(_xll.qlIndexFixing(Index1Y,$H1042,TRUE,_xll.ohTrigger(RecalcTrigger,Trigger1Y)),NA())</f>
        <v>2.2702309720229345E-2</v>
      </c>
      <c r="N1042" s="185">
        <f>IFERROR(_xll.qlIndexFixing(ONIndex1M,I1042,TRUE,_xll.ohTrigger(RecalcTrigger,Trigger1M)),NA())</f>
        <v>2.085475762776845E-2</v>
      </c>
      <c r="O1042" s="44">
        <f>IFERROR(_xll.qlIndexFixing(ONIndex3M,I1042,TRUE,_xll.ohTrigger(RecalcTrigger,Trigger3M)),NA())</f>
        <v>2.1625734499153282E-2</v>
      </c>
      <c r="P1042" s="44">
        <f>IFERROR(_xll.qlIndexFixing(ONIndex6M,I1042,TRUE,_xll.ohTrigger(RecalcTrigger,Trigger6M)),NA())</f>
        <v>2.1952650664811557E-2</v>
      </c>
      <c r="Q1042" s="186">
        <f>IFERROR(_xll.qlIndexFixing(ONIndex1Y,I1042,TRUE,_xll.ohTrigger(RecalcTrigger,Trigger1Y)),NA())</f>
        <v>2.2393534354367972E-2</v>
      </c>
    </row>
    <row r="1043" spans="2:17" x14ac:dyDescent="0.2">
      <c r="B1043" s="39" t="s">
        <v>42</v>
      </c>
      <c r="D1043" s="42">
        <f>_xll.qlCalendarAdvance(Calendar,$D1042,B1043,"f",FALSE)</f>
        <v>46672</v>
      </c>
      <c r="E1043" s="180">
        <f>_xll.qlInterestRateIndexValueDate(IndexON,D1043)</f>
        <v>46672</v>
      </c>
      <c r="F1043" s="196">
        <f>IFERROR(_xll.qlIndexFixing(IndexON,D1043,TRUE,_xll.ohTrigger(RecalcTrigger,TriggerON)),NA())</f>
        <v>2.0481572062118758E-2</v>
      </c>
      <c r="H1043" s="42">
        <f>_xll.qlCalendarAdvance(Calendar,$H1042,B1043,"f",FALSE)</f>
        <v>46672</v>
      </c>
      <c r="I1043" s="180">
        <f>_xll.qlInterestRateIndexValueDate(Index1M,$H1043)</f>
        <v>46674</v>
      </c>
      <c r="J1043" s="185">
        <f>IFERROR(_xll.qlIndexFixing(Index1M,$H1043,TRUE,_xll.ohTrigger(RecalcTrigger,Trigger1M)),NA())</f>
        <v>2.089031801932234E-2</v>
      </c>
      <c r="K1043" s="44">
        <f>IFERROR(_xll.qlIndexFixing(Index3M,H1043,TRUE,_xll.ohTrigger(RecalcTrigger,Trigger3M)),NA())</f>
        <v>2.1719502025091882E-2</v>
      </c>
      <c r="L1043" s="44">
        <f>IFERROR(_xll.qlIndexFixing(Index6M,$H1043,TRUE,_xll.ohTrigger(RecalcTrigger,Trigger6M)),NA())</f>
        <v>2.2114381091419829E-2</v>
      </c>
      <c r="M1043" s="186">
        <f>IFERROR(_xll.qlIndexFixing(Index1Y,$H1043,TRUE,_xll.ohTrigger(RecalcTrigger,Trigger1Y)),NA())</f>
        <v>2.2703644774699147E-2</v>
      </c>
      <c r="N1043" s="185">
        <f>IFERROR(_xll.qlIndexFixing(ONIndex1M,I1043,TRUE,_xll.ohTrigger(RecalcTrigger,Trigger1M)),NA())</f>
        <v>2.086121446739142E-2</v>
      </c>
      <c r="O1043" s="44">
        <f>IFERROR(_xll.qlIndexFixing(ONIndex3M,I1043,TRUE,_xll.ohTrigger(RecalcTrigger,Trigger3M)),NA())</f>
        <v>2.1631056389761483E-2</v>
      </c>
      <c r="P1043" s="44">
        <f>IFERROR(_xll.qlIndexFixing(ONIndex6M,I1043,TRUE,_xll.ohTrigger(RecalcTrigger,Trigger6M)),NA())</f>
        <v>2.1955822227983646E-2</v>
      </c>
      <c r="Q1043" s="186">
        <f>IFERROR(_xll.qlIndexFixing(ONIndex1Y,I1043,TRUE,_xll.ohTrigger(RecalcTrigger,Trigger1Y)),NA())</f>
        <v>2.2396779917386311E-2</v>
      </c>
    </row>
    <row r="1044" spans="2:17" x14ac:dyDescent="0.2">
      <c r="B1044" s="39" t="s">
        <v>42</v>
      </c>
      <c r="D1044" s="42">
        <f>_xll.qlCalendarAdvance(Calendar,$D1043,B1044,"f",FALSE)</f>
        <v>46679</v>
      </c>
      <c r="E1044" s="180">
        <f>_xll.qlInterestRateIndexValueDate(IndexON,D1044)</f>
        <v>46679</v>
      </c>
      <c r="F1044" s="196">
        <f>IFERROR(_xll.qlIndexFixing(IndexON,D1044,TRUE,_xll.ohTrigger(RecalcTrigger,TriggerON)),NA())</f>
        <v>2.0489901388227594E-2</v>
      </c>
      <c r="H1044" s="42">
        <f>_xll.qlCalendarAdvance(Calendar,$H1043,B1044,"f",FALSE)</f>
        <v>46679</v>
      </c>
      <c r="I1044" s="180">
        <f>_xll.qlInterestRateIndexValueDate(Index1M,$H1044)</f>
        <v>46681</v>
      </c>
      <c r="J1044" s="185">
        <f>IFERROR(_xll.qlIndexFixing(Index1M,$H1044,TRUE,_xll.ohTrigger(RecalcTrigger,Trigger1M)),NA())</f>
        <v>2.0896550959491333E-2</v>
      </c>
      <c r="K1044" s="44">
        <f>IFERROR(_xll.qlIndexFixing(Index3M,H1044,TRUE,_xll.ohTrigger(RecalcTrigger,Trigger3M)),NA())</f>
        <v>2.172422515234727E-2</v>
      </c>
      <c r="L1044" s="44">
        <f>IFERROR(_xll.qlIndexFixing(Index6M,$H1044,TRUE,_xll.ohTrigger(RecalcTrigger,Trigger6M)),NA())</f>
        <v>2.2113444171789367E-2</v>
      </c>
      <c r="M1044" s="186">
        <f>IFERROR(_xll.qlIndexFixing(Index1Y,$H1044,TRUE,_xll.ohTrigger(RecalcTrigger,Trigger1Y)),NA())</f>
        <v>2.270490494381755E-2</v>
      </c>
      <c r="N1044" s="185">
        <f>IFERROR(_xll.qlIndexFixing(ONIndex1M,I1044,TRUE,_xll.ohTrigger(RecalcTrigger,Trigger1M)),NA())</f>
        <v>2.0867582044017396E-2</v>
      </c>
      <c r="O1044" s="44">
        <f>IFERROR(_xll.qlIndexFixing(ONIndex3M,I1044,TRUE,_xll.ohTrigger(RecalcTrigger,Trigger3M)),NA())</f>
        <v>2.1636287065094351E-2</v>
      </c>
      <c r="P1044" s="44">
        <f>IFERROR(_xll.qlIndexFixing(ONIndex6M,I1044,TRUE,_xll.ohTrigger(RecalcTrigger,Trigger6M)),NA())</f>
        <v>2.1958932676282572E-2</v>
      </c>
      <c r="Q1044" s="186">
        <f>IFERROR(_xll.qlIndexFixing(ONIndex1Y,I1044,TRUE,_xll.ohTrigger(RecalcTrigger,Trigger1Y)),NA())</f>
        <v>2.2399945059214943E-2</v>
      </c>
    </row>
    <row r="1045" spans="2:17" x14ac:dyDescent="0.2">
      <c r="B1045" s="39" t="s">
        <v>42</v>
      </c>
      <c r="D1045" s="42">
        <f>_xll.qlCalendarAdvance(Calendar,$D1044,B1045,"f",FALSE)</f>
        <v>46686</v>
      </c>
      <c r="E1045" s="180">
        <f>_xll.qlInterestRateIndexValueDate(IndexON,D1045)</f>
        <v>46686</v>
      </c>
      <c r="F1045" s="196">
        <f>IFERROR(_xll.qlIndexFixing(IndexON,D1045,TRUE,_xll.ohTrigger(RecalcTrigger,TriggerON)),NA())</f>
        <v>2.0498134359332454E-2</v>
      </c>
      <c r="H1045" s="42">
        <f>_xll.qlCalendarAdvance(Calendar,$H1044,B1045,"f",FALSE)</f>
        <v>46686</v>
      </c>
      <c r="I1045" s="180">
        <f>_xll.qlInterestRateIndexValueDate(Index1M,$H1045)</f>
        <v>46688</v>
      </c>
      <c r="J1045" s="185">
        <f>IFERROR(_xll.qlIndexFixing(Index1M,$H1045,TRUE,_xll.ohTrigger(RecalcTrigger,Trigger1M)),NA())</f>
        <v>2.0902695190090637E-2</v>
      </c>
      <c r="K1045" s="44">
        <f>IFERROR(_xll.qlIndexFixing(Index3M,H1045,TRUE,_xll.ohTrigger(RecalcTrigger,Trigger3M)),NA())</f>
        <v>2.1728858436964982E-2</v>
      </c>
      <c r="L1045" s="44">
        <f>IFERROR(_xll.qlIndexFixing(Index6M,$H1045,TRUE,_xll.ohTrigger(RecalcTrigger,Trigger6M)),NA())</f>
        <v>2.2115759534232778E-2</v>
      </c>
      <c r="M1045" s="186">
        <f>IFERROR(_xll.qlIndexFixing(Index1Y,$H1045,TRUE,_xll.ohTrigger(RecalcTrigger,Trigger1Y)),NA())</f>
        <v>2.2706090515705605E-2</v>
      </c>
      <c r="N1045" s="185">
        <f>IFERROR(_xll.qlIndexFixing(ONIndex1M,I1045,TRUE,_xll.ohTrigger(RecalcTrigger,Trigger1M)),NA())</f>
        <v>2.0873860626151597E-2</v>
      </c>
      <c r="O1045" s="44">
        <f>IFERROR(_xll.qlIndexFixing(ONIndex3M,I1045,TRUE,_xll.ohTrigger(RecalcTrigger,Trigger3M)),NA())</f>
        <v>2.1641426793257423E-2</v>
      </c>
      <c r="P1045" s="44">
        <f>IFERROR(_xll.qlIndexFixing(ONIndex6M,I1045,TRUE,_xll.ohTrigger(RecalcTrigger,Trigger6M)),NA())</f>
        <v>2.1961982009868208E-2</v>
      </c>
      <c r="Q1045" s="186">
        <f>IFERROR(_xll.qlIndexFixing(ONIndex1Y,I1045,TRUE,_xll.ohTrigger(RecalcTrigger,Trigger1Y)),NA())</f>
        <v>2.2403030061708407E-2</v>
      </c>
    </row>
    <row r="1046" spans="2:17" x14ac:dyDescent="0.2">
      <c r="B1046" s="39" t="s">
        <v>42</v>
      </c>
      <c r="D1046" s="42">
        <f>_xll.qlCalendarAdvance(Calendar,$D1045,B1046,"f",FALSE)</f>
        <v>46693</v>
      </c>
      <c r="E1046" s="180">
        <f>_xll.qlInterestRateIndexValueDate(IndexON,D1046)</f>
        <v>46693</v>
      </c>
      <c r="F1046" s="196">
        <f>IFERROR(_xll.qlIndexFixing(IndexON,D1046,TRUE,_xll.ohTrigger(RecalcTrigger,TriggerON)),NA())</f>
        <v>2.0506271148175159E-2</v>
      </c>
      <c r="H1046" s="42">
        <f>_xll.qlCalendarAdvance(Calendar,$H1045,B1046,"f",FALSE)</f>
        <v>46693</v>
      </c>
      <c r="I1046" s="180">
        <f>_xll.qlInterestRateIndexValueDate(Index1M,$H1046)</f>
        <v>46695</v>
      </c>
      <c r="J1046" s="185">
        <f>IFERROR(_xll.qlIndexFixing(Index1M,$H1046,TRUE,_xll.ohTrigger(RecalcTrigger,Trigger1M)),NA())</f>
        <v>2.0908750979890256E-2</v>
      </c>
      <c r="K1046" s="44">
        <f>IFERROR(_xll.qlIndexFixing(Index3M,H1046,TRUE,_xll.ohTrigger(RecalcTrigger,Trigger3M)),NA())</f>
        <v>2.1733402148242643E-2</v>
      </c>
      <c r="L1046" s="44">
        <f>IFERROR(_xll.qlIndexFixing(Index6M,$H1046,TRUE,_xll.ohTrigger(RecalcTrigger,Trigger6M)),NA())</f>
        <v>2.2117196463072267E-2</v>
      </c>
      <c r="M1046" s="186">
        <f>IFERROR(_xll.qlIndexFixing(Index1Y,$H1046,TRUE,_xll.ohTrigger(RecalcTrigger,Trigger1Y)),NA())</f>
        <v>2.2707201778502169E-2</v>
      </c>
      <c r="N1046" s="185">
        <f>IFERROR(_xll.qlIndexFixing(ONIndex1M,I1046,TRUE,_xll.ohTrigger(RecalcTrigger,Trigger1M)),NA())</f>
        <v>2.0880050482059431E-2</v>
      </c>
      <c r="O1046" s="44">
        <f>IFERROR(_xll.qlIndexFixing(ONIndex3M,I1046,TRUE,_xll.ohTrigger(RecalcTrigger,Trigger3M)),NA())</f>
        <v>2.1646475842516111E-2</v>
      </c>
      <c r="P1046" s="44">
        <f>IFERROR(_xll.qlIndexFixing(ONIndex6M,I1046,TRUE,_xll.ohTrigger(RecalcTrigger,Trigger6M)),NA())</f>
        <v>2.1964970228580682E-2</v>
      </c>
      <c r="Q1046" s="186">
        <f>IFERROR(_xll.qlIndexFixing(ONIndex1Y,I1046,TRUE,_xll.ohTrigger(RecalcTrigger,Trigger1Y)),NA())</f>
        <v>2.2406035206801178E-2</v>
      </c>
    </row>
    <row r="1047" spans="2:17" x14ac:dyDescent="0.2">
      <c r="B1047" s="39" t="s">
        <v>42</v>
      </c>
      <c r="D1047" s="42">
        <f>_xll.qlCalendarAdvance(Calendar,$D1046,B1047,"f",FALSE)</f>
        <v>46700</v>
      </c>
      <c r="E1047" s="180">
        <f>_xll.qlInterestRateIndexValueDate(IndexON,D1047)</f>
        <v>46700</v>
      </c>
      <c r="F1047" s="196">
        <f>IFERROR(_xll.qlIndexFixing(IndexON,D1047,TRUE,_xll.ohTrigger(RecalcTrigger,TriggerON)),NA())</f>
        <v>2.0514311927337658E-2</v>
      </c>
      <c r="H1047" s="42">
        <f>_xll.qlCalendarAdvance(Calendar,$H1046,B1047,"f",FALSE)</f>
        <v>46700</v>
      </c>
      <c r="I1047" s="180">
        <f>_xll.qlInterestRateIndexValueDate(Index1M,$H1047)</f>
        <v>46702</v>
      </c>
      <c r="J1047" s="185">
        <f>IFERROR(_xll.qlIndexFixing(Index1M,$H1047,TRUE,_xll.ohTrigger(RecalcTrigger,Trigger1M)),NA())</f>
        <v>2.0914718597667692E-2</v>
      </c>
      <c r="K1047" s="44">
        <f>IFERROR(_xll.qlIndexFixing(Index3M,H1047,TRUE,_xll.ohTrigger(RecalcTrigger,Trigger3M)),NA())</f>
        <v>2.1737856555483097E-2</v>
      </c>
      <c r="L1047" s="44">
        <f>IFERROR(_xll.qlIndexFixing(Index6M,$H1047,TRUE,_xll.ohTrigger(RecalcTrigger,Trigger6M)),NA())</f>
        <v>2.2119392514071776E-2</v>
      </c>
      <c r="M1047" s="186">
        <f>IFERROR(_xll.qlIndexFixing(Index1Y,$H1047,TRUE,_xll.ohTrigger(RecalcTrigger,Trigger1Y)),NA())</f>
        <v>2.2708239020364351E-2</v>
      </c>
      <c r="N1047" s="185">
        <f>IFERROR(_xll.qlIndexFixing(ONIndex1M,I1047,TRUE,_xll.ohTrigger(RecalcTrigger,Trigger1M)),NA())</f>
        <v>2.0886151880485926E-2</v>
      </c>
      <c r="O1047" s="44">
        <f>IFERROR(_xll.qlIndexFixing(ONIndex3M,I1047,TRUE,_xll.ohTrigger(RecalcTrigger,Trigger3M)),NA())</f>
        <v>2.1651434480896015E-2</v>
      </c>
      <c r="P1047" s="44">
        <f>IFERROR(_xll.qlIndexFixing(ONIndex6M,I1047,TRUE,_xll.ohTrigger(RecalcTrigger,Trigger6M)),NA())</f>
        <v>2.1967897332340058E-2</v>
      </c>
      <c r="Q1047" s="186">
        <f>IFERROR(_xll.qlIndexFixing(ONIndex1Y,I1047,TRUE,_xll.ohTrigger(RecalcTrigger,Trigger1Y)),NA())</f>
        <v>2.2408960776267861E-2</v>
      </c>
    </row>
    <row r="1048" spans="2:17" x14ac:dyDescent="0.2">
      <c r="B1048" s="39" t="s">
        <v>42</v>
      </c>
      <c r="D1048" s="42">
        <f>_xll.qlCalendarAdvance(Calendar,$D1047,B1048,"f",FALSE)</f>
        <v>46707</v>
      </c>
      <c r="E1048" s="180">
        <f>_xll.qlInterestRateIndexValueDate(IndexON,D1048)</f>
        <v>46707</v>
      </c>
      <c r="F1048" s="196">
        <f>IFERROR(_xll.qlIndexFixing(IndexON,D1048,TRUE,_xll.ohTrigger(RecalcTrigger,TriggerON)),NA())</f>
        <v>2.05222568694019E-2</v>
      </c>
      <c r="H1048" s="42">
        <f>_xll.qlCalendarAdvance(Calendar,$H1047,B1048,"f",FALSE)</f>
        <v>46707</v>
      </c>
      <c r="I1048" s="180">
        <f>_xll.qlInterestRateIndexValueDate(Index1M,$H1048)</f>
        <v>46709</v>
      </c>
      <c r="J1048" s="185">
        <f>IFERROR(_xll.qlIndexFixing(Index1M,$H1048,TRUE,_xll.ohTrigger(RecalcTrigger,Trigger1M)),NA())</f>
        <v>2.0920598312202943E-2</v>
      </c>
      <c r="K1048" s="44">
        <f>IFERROR(_xll.qlIndexFixing(Index3M,H1048,TRUE,_xll.ohTrigger(RecalcTrigger,Trigger3M)),NA())</f>
        <v>2.1742221927995263E-2</v>
      </c>
      <c r="L1048" s="44">
        <f>IFERROR(_xll.qlIndexFixing(Index6M,$H1048,TRUE,_xll.ohTrigger(RecalcTrigger,Trigger6M)),NA())</f>
        <v>2.212152677290254E-2</v>
      </c>
      <c r="M1048" s="186">
        <f>IFERROR(_xll.qlIndexFixing(Index1Y,$H1048,TRUE,_xll.ohTrigger(RecalcTrigger,Trigger1Y)),NA())</f>
        <v>2.270920252946642E-2</v>
      </c>
      <c r="N1048" s="185">
        <f>IFERROR(_xll.qlIndexFixing(ONIndex1M,I1048,TRUE,_xll.ohTrigger(RecalcTrigger,Trigger1M)),NA())</f>
        <v>2.0892165089616554E-2</v>
      </c>
      <c r="O1048" s="44">
        <f>IFERROR(_xll.qlIndexFixing(ONIndex3M,I1048,TRUE,_xll.ohTrigger(RecalcTrigger,Trigger3M)),NA())</f>
        <v>2.1656302976582609E-2</v>
      </c>
      <c r="P1048" s="44">
        <f>IFERROR(_xll.qlIndexFixing(ONIndex6M,I1048,TRUE,_xll.ohTrigger(RecalcTrigger,Trigger6M)),NA())</f>
        <v>2.1970763321386144E-2</v>
      </c>
      <c r="Q1048" s="186">
        <f>IFERROR(_xll.qlIndexFixing(ONIndex1Y,I1048,TRUE,_xll.ohTrigger(RecalcTrigger,Trigger1Y)),NA())</f>
        <v>2.2411807052202803E-2</v>
      </c>
    </row>
    <row r="1049" spans="2:17" x14ac:dyDescent="0.2">
      <c r="B1049" s="39" t="s">
        <v>42</v>
      </c>
      <c r="D1049" s="42">
        <f>_xll.qlCalendarAdvance(Calendar,$D1048,B1049,"f",FALSE)</f>
        <v>46714</v>
      </c>
      <c r="E1049" s="180">
        <f>_xll.qlInterestRateIndexValueDate(IndexON,D1049)</f>
        <v>46714</v>
      </c>
      <c r="F1049" s="196">
        <f>IFERROR(_xll.qlIndexFixing(IndexON,D1049,TRUE,_xll.ohTrigger(RecalcTrigger,TriggerON)),NA())</f>
        <v>2.0530106147189642E-2</v>
      </c>
      <c r="H1049" s="42">
        <f>_xll.qlCalendarAdvance(Calendar,$H1048,B1049,"f",FALSE)</f>
        <v>46714</v>
      </c>
      <c r="I1049" s="180">
        <f>_xll.qlInterestRateIndexValueDate(Index1M,$H1049)</f>
        <v>46716</v>
      </c>
      <c r="J1049" s="185">
        <f>IFERROR(_xll.qlIndexFixing(Index1M,$H1049,TRUE,_xll.ohTrigger(RecalcTrigger,Trigger1M)),NA())</f>
        <v>2.0926390392276006E-2</v>
      </c>
      <c r="K1049" s="44">
        <f>IFERROR(_xll.qlIndexFixing(Index3M,H1049,TRUE,_xll.ohTrigger(RecalcTrigger,Trigger3M)),NA())</f>
        <v>2.1746498535095887E-2</v>
      </c>
      <c r="L1049" s="44">
        <f>IFERROR(_xll.qlIndexFixing(Index6M,$H1049,TRUE,_xll.ohTrigger(RecalcTrigger,Trigger6M)),NA())</f>
        <v>2.2123599239366038E-2</v>
      </c>
      <c r="M1049" s="186">
        <f>IFERROR(_xll.qlIndexFixing(Index1Y,$H1049,TRUE,_xll.ohTrigger(RecalcTrigger,Trigger1Y)),NA())</f>
        <v>2.2710092594000669E-2</v>
      </c>
      <c r="N1049" s="185">
        <f>IFERROR(_xll.qlIndexFixing(ONIndex1M,I1049,TRUE,_xll.ohTrigger(RecalcTrigger,Trigger1M)),NA())</f>
        <v>2.0898090377956535E-2</v>
      </c>
      <c r="O1049" s="44">
        <f>IFERROR(_xll.qlIndexFixing(ONIndex3M,I1049,TRUE,_xll.ohTrigger(RecalcTrigger,Trigger3M)),NA())</f>
        <v>2.1661081597761367E-2</v>
      </c>
      <c r="P1049" s="44">
        <f>IFERROR(_xll.qlIndexFixing(ONIndex6M,I1049,TRUE,_xll.ohTrigger(RecalcTrigger,Trigger6M)),NA())</f>
        <v>2.1973568195559068E-2</v>
      </c>
      <c r="Q1049" s="186">
        <f>IFERROR(_xll.qlIndexFixing(ONIndex1Y,I1049,TRUE,_xll.ohTrigger(RecalcTrigger,Trigger1Y)),NA())</f>
        <v>2.2414574316300673E-2</v>
      </c>
    </row>
    <row r="1050" spans="2:17" x14ac:dyDescent="0.2">
      <c r="B1050" s="39" t="s">
        <v>42</v>
      </c>
      <c r="D1050" s="42">
        <f>_xll.qlCalendarAdvance(Calendar,$D1049,B1050,"f",FALSE)</f>
        <v>46721</v>
      </c>
      <c r="E1050" s="180">
        <f>_xll.qlInterestRateIndexValueDate(IndexON,D1050)</f>
        <v>46721</v>
      </c>
      <c r="F1050" s="196">
        <f>IFERROR(_xll.qlIndexFixing(IndexON,D1050,TRUE,_xll.ohTrigger(RecalcTrigger,TriggerON)),NA())</f>
        <v>2.0537859933043023E-2</v>
      </c>
      <c r="H1050" s="42">
        <f>_xll.qlCalendarAdvance(Calendar,$H1049,B1050,"f",FALSE)</f>
        <v>46721</v>
      </c>
      <c r="I1050" s="180">
        <f>_xll.qlInterestRateIndexValueDate(Index1M,$H1050)</f>
        <v>46723</v>
      </c>
      <c r="J1050" s="185">
        <f>IFERROR(_xll.qlIndexFixing(Index1M,$H1050,TRUE,_xll.ohTrigger(RecalcTrigger,Trigger1M)),NA())</f>
        <v>2.0932095106674375E-2</v>
      </c>
      <c r="K1050" s="44">
        <f>IFERROR(_xll.qlIndexFixing(Index3M,H1050,TRUE,_xll.ohTrigger(RecalcTrigger,Trigger3M)),NA())</f>
        <v>2.174974832877808E-2</v>
      </c>
      <c r="L1050" s="44">
        <f>IFERROR(_xll.qlIndexFixing(Index6M,$H1050,TRUE,_xll.ohTrigger(RecalcTrigger,Trigger6M)),NA())</f>
        <v>2.2126409409361003E-2</v>
      </c>
      <c r="M1050" s="186">
        <f>IFERROR(_xll.qlIndexFixing(Index1Y,$H1050,TRUE,_xll.ohTrigger(RecalcTrigger,Trigger1Y)),NA())</f>
        <v>2.2710909502175906E-2</v>
      </c>
      <c r="N1050" s="185">
        <f>IFERROR(_xll.qlIndexFixing(ONIndex1M,I1050,TRUE,_xll.ohTrigger(RecalcTrigger,Trigger1M)),NA())</f>
        <v>2.090392801393115E-2</v>
      </c>
      <c r="O1050" s="44">
        <f>IFERROR(_xll.qlIndexFixing(ONIndex3M,I1050,TRUE,_xll.ohTrigger(RecalcTrigger,Trigger3M)),NA())</f>
        <v>2.1665770612377955E-2</v>
      </c>
      <c r="P1050" s="44">
        <f>IFERROR(_xll.qlIndexFixing(ONIndex6M,I1050,TRUE,_xll.ohTrigger(RecalcTrigger,Trigger6M)),NA())</f>
        <v>2.1976311954858829E-2</v>
      </c>
      <c r="Q1050" s="186">
        <f>IFERROR(_xll.qlIndexFixing(ONIndex1Y,I1050,TRUE,_xll.ohTrigger(RecalcTrigger,Trigger1Y)),NA())</f>
        <v>2.2417262850495945E-2</v>
      </c>
    </row>
    <row r="1051" spans="2:17" x14ac:dyDescent="0.2">
      <c r="B1051" s="39" t="s">
        <v>42</v>
      </c>
      <c r="D1051" s="42">
        <f>_xll.qlCalendarAdvance(Calendar,$D1050,B1051,"f",FALSE)</f>
        <v>46728</v>
      </c>
      <c r="E1051" s="180">
        <f>_xll.qlInterestRateIndexValueDate(IndexON,D1051)</f>
        <v>46728</v>
      </c>
      <c r="F1051" s="196">
        <f>IFERROR(_xll.qlIndexFixing(IndexON,D1051,TRUE,_xll.ohTrigger(RecalcTrigger,TriggerON)),NA())</f>
        <v>2.0545518399863738E-2</v>
      </c>
      <c r="H1051" s="42">
        <f>_xll.qlCalendarAdvance(Calendar,$H1050,B1051,"f",FALSE)</f>
        <v>46728</v>
      </c>
      <c r="I1051" s="180">
        <f>_xll.qlInterestRateIndexValueDate(Index1M,$H1051)</f>
        <v>46730</v>
      </c>
      <c r="J1051" s="185">
        <f>IFERROR(_xll.qlIndexFixing(Index1M,$H1051,TRUE,_xll.ohTrigger(RecalcTrigger,Trigger1M)),NA())</f>
        <v>2.0937712724185542E-2</v>
      </c>
      <c r="K1051" s="44">
        <f>IFERROR(_xll.qlIndexFixing(Index3M,H1051,TRUE,_xll.ohTrigger(RecalcTrigger,Trigger3M)),NA())</f>
        <v>2.1753854216664471E-2</v>
      </c>
      <c r="L1051" s="44">
        <f>IFERROR(_xll.qlIndexFixing(Index6M,$H1051,TRUE,_xll.ohTrigger(RecalcTrigger,Trigger6M)),NA())</f>
        <v>2.212835399557983E-2</v>
      </c>
      <c r="M1051" s="186">
        <f>IFERROR(_xll.qlIndexFixing(Index1Y,$H1051,TRUE,_xll.ohTrigger(RecalcTrigger,Trigger1Y)),NA())</f>
        <v>2.271165354221831E-2</v>
      </c>
      <c r="N1051" s="185">
        <f>IFERROR(_xll.qlIndexFixing(ONIndex1M,I1051,TRUE,_xll.ohTrigger(RecalcTrigger,Trigger1M)),NA())</f>
        <v>2.0909678265965681E-2</v>
      </c>
      <c r="O1051" s="44">
        <f>IFERROR(_xll.qlIndexFixing(ONIndex3M,I1051,TRUE,_xll.ohTrigger(RecalcTrigger,Trigger3M)),NA())</f>
        <v>2.1670370288697782E-2</v>
      </c>
      <c r="P1051" s="44">
        <f>IFERROR(_xll.qlIndexFixing(ONIndex6M,I1051,TRUE,_xll.ohTrigger(RecalcTrigger,Trigger6M)),NA())</f>
        <v>2.1978994599365365E-2</v>
      </c>
      <c r="Q1051" s="186">
        <f>IFERROR(_xll.qlIndexFixing(ONIndex1Y,I1051,TRUE,_xll.ohTrigger(RecalcTrigger,Trigger1Y)),NA())</f>
        <v>2.2419872936643159E-2</v>
      </c>
    </row>
    <row r="1052" spans="2:17" x14ac:dyDescent="0.2">
      <c r="B1052" s="39" t="s">
        <v>42</v>
      </c>
      <c r="D1052" s="42">
        <f>_xll.qlCalendarAdvance(Calendar,$D1051,B1052,"f",FALSE)</f>
        <v>46735</v>
      </c>
      <c r="E1052" s="180">
        <f>_xll.qlInterestRateIndexValueDate(IndexON,D1052)</f>
        <v>46735</v>
      </c>
      <c r="F1052" s="196">
        <f>IFERROR(_xll.qlIndexFixing(IndexON,D1052,TRUE,_xll.ohTrigger(RecalcTrigger,TriggerON)),NA())</f>
        <v>2.0553081720073862E-2</v>
      </c>
      <c r="H1052" s="42">
        <f>_xll.qlCalendarAdvance(Calendar,$H1051,B1052,"f",FALSE)</f>
        <v>46735</v>
      </c>
      <c r="I1052" s="180">
        <f>_xll.qlInterestRateIndexValueDate(Index1M,$H1052)</f>
        <v>46737</v>
      </c>
      <c r="J1052" s="185">
        <f>IFERROR(_xll.qlIndexFixing(Index1M,$H1052,TRUE,_xll.ohTrigger(RecalcTrigger,Trigger1M)),NA())</f>
        <v>2.0943243513596999E-2</v>
      </c>
      <c r="K1052" s="44">
        <f>IFERROR(_xll.qlIndexFixing(Index3M,H1052,TRUE,_xll.ohTrigger(RecalcTrigger,Trigger3M)),NA())</f>
        <v>2.1757872133151904E-2</v>
      </c>
      <c r="L1052" s="44">
        <f>IFERROR(_xll.qlIndexFixing(Index6M,$H1052,TRUE,_xll.ohTrigger(RecalcTrigger,Trigger6M)),NA())</f>
        <v>2.2130236785094071E-2</v>
      </c>
      <c r="M1052" s="186">
        <f>IFERROR(_xll.qlIndexFixing(Index1Y,$H1052,TRUE,_xll.ohTrigger(RecalcTrigger,Trigger1Y)),NA())</f>
        <v>2.2712325002371005E-2</v>
      </c>
      <c r="N1052" s="185">
        <f>IFERROR(_xll.qlIndexFixing(ONIndex1M,I1052,TRUE,_xll.ohTrigger(RecalcTrigger,Trigger1M)),NA())</f>
        <v>2.0915341402565346E-2</v>
      </c>
      <c r="O1052" s="44">
        <f>IFERROR(_xll.qlIndexFixing(ONIndex3M,I1052,TRUE,_xll.ohTrigger(RecalcTrigger,Trigger3M)),NA())</f>
        <v>2.1674880894906323E-2</v>
      </c>
      <c r="P1052" s="44">
        <f>IFERROR(_xll.qlIndexFixing(ONIndex6M,I1052,TRUE,_xll.ohTrigger(RecalcTrigger,Trigger6M)),NA())</f>
        <v>2.1981616128998738E-2</v>
      </c>
      <c r="Q1052" s="186">
        <f>IFERROR(_xll.qlIndexFixing(ONIndex1Y,I1052,TRUE,_xll.ohTrigger(RecalcTrigger,Trigger1Y)),NA())</f>
        <v>2.2422404856676792E-2</v>
      </c>
    </row>
    <row r="1053" spans="2:17" x14ac:dyDescent="0.2">
      <c r="B1053" s="39" t="s">
        <v>42</v>
      </c>
      <c r="D1053" s="42">
        <f>_xll.qlCalendarAdvance(Calendar,$D1052,B1053,"f",FALSE)</f>
        <v>46742</v>
      </c>
      <c r="E1053" s="180">
        <f>_xll.qlInterestRateIndexValueDate(IndexON,D1053)</f>
        <v>46742</v>
      </c>
      <c r="F1053" s="196">
        <f>IFERROR(_xll.qlIndexFixing(IndexON,D1053,TRUE,_xll.ohTrigger(RecalcTrigger,TriggerON)),NA())</f>
        <v>2.0560550066415217E-2</v>
      </c>
      <c r="H1053" s="42">
        <f>_xll.qlCalendarAdvance(Calendar,$H1052,B1053,"f",FALSE)</f>
        <v>46742</v>
      </c>
      <c r="I1053" s="180">
        <f>_xll.qlInterestRateIndexValueDate(Index1M,$H1053)</f>
        <v>46744</v>
      </c>
      <c r="J1053" s="185">
        <f>IFERROR(_xll.qlIndexFixing(Index1M,$H1053,TRUE,_xll.ohTrigger(RecalcTrigger,Trigger1M)),NA())</f>
        <v>2.0948687743703731E-2</v>
      </c>
      <c r="K1053" s="44">
        <f>IFERROR(_xll.qlIndexFixing(Index3M,H1053,TRUE,_xll.ohTrigger(RecalcTrigger,Trigger3M)),NA())</f>
        <v>2.1761802347572187E-2</v>
      </c>
      <c r="L1053" s="44">
        <f>IFERROR(_xll.qlIndexFixing(Index6M,$H1053,TRUE,_xll.ohTrigger(RecalcTrigger,Trigger6M)),NA())</f>
        <v>2.2132057777727258E-2</v>
      </c>
      <c r="M1053" s="186">
        <f>IFERROR(_xll.qlIndexFixing(Index1Y,$H1053,TRUE,_xll.ohTrigger(RecalcTrigger,Trigger1Y)),NA())</f>
        <v>2.2714335647720661E-2</v>
      </c>
      <c r="N1053" s="185">
        <f>IFERROR(_xll.qlIndexFixing(ONIndex1M,I1053,TRUE,_xll.ohTrigger(RecalcTrigger,Trigger1M)),NA())</f>
        <v>2.0920917691995555E-2</v>
      </c>
      <c r="O1053" s="44">
        <f>IFERROR(_xll.qlIndexFixing(ONIndex3M,I1053,TRUE,_xll.ohTrigger(RecalcTrigger,Trigger3M)),NA())</f>
        <v>2.1679302699109115E-2</v>
      </c>
      <c r="P1053" s="44">
        <f>IFERROR(_xll.qlIndexFixing(ONIndex6M,I1053,TRUE,_xll.ohTrigger(RecalcTrigger,Trigger6M)),NA())</f>
        <v>2.1984176543838885E-2</v>
      </c>
      <c r="Q1053" s="186">
        <f>IFERROR(_xll.qlIndexFixing(ONIndex1Y,I1053,TRUE,_xll.ohTrigger(RecalcTrigger,Trigger1Y)),NA())</f>
        <v>2.2424858892371446E-2</v>
      </c>
    </row>
    <row r="1054" spans="2:17" x14ac:dyDescent="0.2">
      <c r="B1054" s="39" t="s">
        <v>42</v>
      </c>
      <c r="D1054" s="42">
        <f>_xll.qlCalendarAdvance(Calendar,$D1053,B1054,"f",FALSE)</f>
        <v>46749</v>
      </c>
      <c r="E1054" s="180">
        <f>_xll.qlInterestRateIndexValueDate(IndexON,D1054)</f>
        <v>46749</v>
      </c>
      <c r="F1054" s="196">
        <f>IFERROR(_xll.qlIndexFixing(IndexON,D1054,TRUE,_xll.ohTrigger(RecalcTrigger,TriggerON)),NA())</f>
        <v>2.0567923611469752E-2</v>
      </c>
      <c r="H1054" s="42">
        <f>_xll.qlCalendarAdvance(Calendar,$H1053,B1054,"f",FALSE)</f>
        <v>46749</v>
      </c>
      <c r="I1054" s="180">
        <f>_xll.qlInterestRateIndexValueDate(Index1M,$H1054)</f>
        <v>46751</v>
      </c>
      <c r="J1054" s="185">
        <f>IFERROR(_xll.qlIndexFixing(Index1M,$H1054,TRUE,_xll.ohTrigger(RecalcTrigger,Trigger1M)),NA())</f>
        <v>2.0954045683298228E-2</v>
      </c>
      <c r="K1054" s="44">
        <f>IFERROR(_xll.qlIndexFixing(Index3M,H1054,TRUE,_xll.ohTrigger(RecalcTrigger,Trigger3M)),NA())</f>
        <v>2.1765645129263284E-2</v>
      </c>
      <c r="L1054" s="44">
        <f>IFERROR(_xll.qlIndexFixing(Index6M,$H1054,TRUE,_xll.ohTrigger(RecalcTrigger,Trigger6M)),NA())</f>
        <v>2.2133816973309468E-2</v>
      </c>
      <c r="M1054" s="186">
        <f>IFERROR(_xll.qlIndexFixing(Index1Y,$H1054,TRUE,_xll.ohTrigger(RecalcTrigger,Trigger1Y)),NA())</f>
        <v>2.2711345622263391E-2</v>
      </c>
      <c r="N1054" s="185">
        <f>IFERROR(_xll.qlIndexFixing(ONIndex1M,I1054,TRUE,_xll.ohTrigger(RecalcTrigger,Trigger1M)),NA())</f>
        <v>2.0926407402921399E-2</v>
      </c>
      <c r="O1054" s="44">
        <f>IFERROR(_xll.qlIndexFixing(ONIndex3M,I1054,TRUE,_xll.ohTrigger(RecalcTrigger,Trigger3M)),NA())</f>
        <v>2.1683635969411696E-2</v>
      </c>
      <c r="P1054" s="44">
        <f>IFERROR(_xll.qlIndexFixing(ONIndex6M,I1054,TRUE,_xll.ohTrigger(RecalcTrigger,Trigger6M)),NA())</f>
        <v>2.1986675843725934E-2</v>
      </c>
      <c r="Q1054" s="186">
        <f>IFERROR(_xll.qlIndexFixing(ONIndex1Y,I1054,TRUE,_xll.ohTrigger(RecalcTrigger,Trigger1Y)),NA())</f>
        <v>2.2427235325741535E-2</v>
      </c>
    </row>
    <row r="1055" spans="2:17" x14ac:dyDescent="0.2">
      <c r="B1055" s="39" t="s">
        <v>42</v>
      </c>
      <c r="D1055" s="42">
        <f>_xll.qlCalendarAdvance(Calendar,$D1054,B1055,"f",FALSE)</f>
        <v>46756</v>
      </c>
      <c r="E1055" s="180">
        <f>_xll.qlInterestRateIndexValueDate(IndexON,D1055)</f>
        <v>46756</v>
      </c>
      <c r="F1055" s="196">
        <f>IFERROR(_xll.qlIndexFixing(IndexON,D1055,TRUE,_xll.ohTrigger(RecalcTrigger,TriggerON)),NA())</f>
        <v>2.057520252789935E-2</v>
      </c>
      <c r="H1055" s="42">
        <f>_xll.qlCalendarAdvance(Calendar,$H1054,B1055,"f",FALSE)</f>
        <v>46756</v>
      </c>
      <c r="I1055" s="180">
        <f>_xll.qlInterestRateIndexValueDate(Index1M,$H1055)</f>
        <v>46758</v>
      </c>
      <c r="J1055" s="185">
        <f>IFERROR(_xll.qlIndexFixing(Index1M,$H1055,TRUE,_xll.ohTrigger(RecalcTrigger,Trigger1M)),NA())</f>
        <v>2.0959317601180472E-2</v>
      </c>
      <c r="K1055" s="44">
        <f>IFERROR(_xll.qlIndexFixing(Index3M,H1055,TRUE,_xll.ohTrigger(RecalcTrigger,Trigger3M)),NA())</f>
        <v>2.1769400747573692E-2</v>
      </c>
      <c r="L1055" s="44">
        <f>IFERROR(_xll.qlIndexFixing(Index6M,$H1055,TRUE,_xll.ohTrigger(RecalcTrigger,Trigger6M)),NA())</f>
        <v>2.2134736388085337E-2</v>
      </c>
      <c r="M1055" s="186">
        <f>IFERROR(_xll.qlIndexFixing(Index1Y,$H1055,TRUE,_xll.ohTrigger(RecalcTrigger,Trigger1Y)),NA())</f>
        <v>2.2713906786169295E-2</v>
      </c>
      <c r="N1055" s="185">
        <f>IFERROR(_xll.qlIndexFixing(ONIndex1M,I1055,TRUE,_xll.ohTrigger(RecalcTrigger,Trigger1M)),NA())</f>
        <v>2.093181080352835E-2</v>
      </c>
      <c r="O1055" s="44">
        <f>IFERROR(_xll.qlIndexFixing(ONIndex3M,I1055,TRUE,_xll.ohTrigger(RecalcTrigger,Trigger3M)),NA())</f>
        <v>2.1687880973919604E-2</v>
      </c>
      <c r="P1055" s="44">
        <f>IFERROR(_xll.qlIndexFixing(ONIndex6M,I1055,TRUE,_xll.ohTrigger(RecalcTrigger,Trigger6M)),NA())</f>
        <v>2.1989114028819756E-2</v>
      </c>
      <c r="Q1055" s="186">
        <f>IFERROR(_xll.qlIndexFixing(ONIndex1Y,I1055,TRUE,_xll.ohTrigger(RecalcTrigger,Trigger1Y)),NA())</f>
        <v>2.2429534438481724E-2</v>
      </c>
    </row>
    <row r="1056" spans="2:17" x14ac:dyDescent="0.2">
      <c r="B1056" s="39" t="s">
        <v>42</v>
      </c>
      <c r="D1056" s="42">
        <f>_xll.qlCalendarAdvance(Calendar,$D1055,B1056,"f",FALSE)</f>
        <v>46763</v>
      </c>
      <c r="E1056" s="180">
        <f>_xll.qlInterestRateIndexValueDate(IndexON,D1056)</f>
        <v>46763</v>
      </c>
      <c r="F1056" s="196">
        <f>IFERROR(_xll.qlIndexFixing(IndexON,D1056,TRUE,_xll.ohTrigger(RecalcTrigger,TriggerON)),NA())</f>
        <v>2.0582386988285961E-2</v>
      </c>
      <c r="H1056" s="42">
        <f>_xll.qlCalendarAdvance(Calendar,$H1055,B1056,"f",FALSE)</f>
        <v>46763</v>
      </c>
      <c r="I1056" s="180">
        <f>_xll.qlInterestRateIndexValueDate(Index1M,$H1056)</f>
        <v>46765</v>
      </c>
      <c r="J1056" s="185">
        <f>IFERROR(_xll.qlIndexFixing(Index1M,$H1056,TRUE,_xll.ohTrigger(RecalcTrigger,Trigger1M)),NA())</f>
        <v>2.0964503766145448E-2</v>
      </c>
      <c r="K1056" s="44">
        <f>IFERROR(_xll.qlIndexFixing(Index3M,H1056,TRUE,_xll.ohTrigger(RecalcTrigger,Trigger3M)),NA())</f>
        <v>2.1773069471851907E-2</v>
      </c>
      <c r="L1056" s="44">
        <f>IFERROR(_xll.qlIndexFixing(Index6M,$H1056,TRUE,_xll.ohTrigger(RecalcTrigger,Trigger6M)),NA())</f>
        <v>2.2136376302922228E-2</v>
      </c>
      <c r="M1056" s="186">
        <f>IFERROR(_xll.qlIndexFixing(Index1Y,$H1056,TRUE,_xll.ohTrigger(RecalcTrigger,Trigger1Y)),NA())</f>
        <v>2.2714290809522412E-2</v>
      </c>
      <c r="N1056" s="185">
        <f>IFERROR(_xll.qlIndexFixing(ONIndex1M,I1056,TRUE,_xll.ohTrigger(RecalcTrigger,Trigger1M)),NA())</f>
        <v>2.0937128162401564E-2</v>
      </c>
      <c r="O1056" s="44">
        <f>IFERROR(_xll.qlIndexFixing(ONIndex3M,I1056,TRUE,_xll.ohTrigger(RecalcTrigger,Trigger3M)),NA())</f>
        <v>2.1692037980898249E-2</v>
      </c>
      <c r="P1056" s="44">
        <f>IFERROR(_xll.qlIndexFixing(ONIndex6M,I1056,TRUE,_xll.ohTrigger(RecalcTrigger,Trigger6M)),NA())</f>
        <v>2.1991491099120353E-2</v>
      </c>
      <c r="Q1056" s="186">
        <f>IFERROR(_xll.qlIndexFixing(ONIndex1Y,I1056,TRUE,_xll.ohTrigger(RecalcTrigger,Trigger1Y)),NA())</f>
        <v>2.2431756512686363E-2</v>
      </c>
    </row>
    <row r="1057" spans="2:17" x14ac:dyDescent="0.2">
      <c r="B1057" s="39" t="s">
        <v>42</v>
      </c>
      <c r="D1057" s="42">
        <f>_xll.qlCalendarAdvance(Calendar,$D1056,B1057,"f",FALSE)</f>
        <v>46770</v>
      </c>
      <c r="E1057" s="180">
        <f>_xll.qlInterestRateIndexValueDate(IndexON,D1057)</f>
        <v>46770</v>
      </c>
      <c r="F1057" s="196">
        <f>IFERROR(_xll.qlIndexFixing(IndexON,D1057,TRUE,_xll.ohTrigger(RecalcTrigger,TriggerON)),NA())</f>
        <v>2.058947716529147E-2</v>
      </c>
      <c r="H1057" s="42">
        <f>_xll.qlCalendarAdvance(Calendar,$H1056,B1057,"f",FALSE)</f>
        <v>46770</v>
      </c>
      <c r="I1057" s="180">
        <f>_xll.qlInterestRateIndexValueDate(Index1M,$H1057)</f>
        <v>46772</v>
      </c>
      <c r="J1057" s="185">
        <f>IFERROR(_xll.qlIndexFixing(Index1M,$H1057,TRUE,_xll.ohTrigger(RecalcTrigger,Trigger1M)),NA())</f>
        <v>2.0969604447000634E-2</v>
      </c>
      <c r="K1057" s="44">
        <f>IFERROR(_xll.qlIndexFixing(Index3M,H1057,TRUE,_xll.ohTrigger(RecalcTrigger,Trigger3M)),NA())</f>
        <v>2.1776651571459613E-2</v>
      </c>
      <c r="L1057" s="44">
        <f>IFERROR(_xll.qlIndexFixing(Index6M,$H1057,TRUE,_xll.ohTrigger(RecalcTrigger,Trigger6M)),NA())</f>
        <v>2.2137954424016254E-2</v>
      </c>
      <c r="M1057" s="186">
        <f>IFERROR(_xll.qlIndexFixing(Index1Y,$H1057,TRUE,_xll.ohTrigger(RecalcTrigger,Trigger1Y)),NA())</f>
        <v>2.2714603694446035E-2</v>
      </c>
      <c r="N1057" s="185">
        <f>IFERROR(_xll.qlIndexFixing(ONIndex1M,I1057,TRUE,_xll.ohTrigger(RecalcTrigger,Trigger1M)),NA())</f>
        <v>2.0942359747966321E-2</v>
      </c>
      <c r="O1057" s="44">
        <f>IFERROR(_xll.qlIndexFixing(ONIndex3M,I1057,TRUE,_xll.ohTrigger(RecalcTrigger,Trigger3M)),NA())</f>
        <v>2.1696107258293296E-2</v>
      </c>
      <c r="P1057" s="44">
        <f>IFERROR(_xll.qlIndexFixing(ONIndex6M,I1057,TRUE,_xll.ohTrigger(RecalcTrigger,Trigger6M)),NA())</f>
        <v>2.1993807054467851E-2</v>
      </c>
      <c r="Q1057" s="186">
        <f>IFERROR(_xll.qlIndexFixing(ONIndex1Y,I1057,TRUE,_xll.ohTrigger(RecalcTrigger,Trigger1Y)),NA())</f>
        <v>2.2433901830050118E-2</v>
      </c>
    </row>
    <row r="1058" spans="2:17" x14ac:dyDescent="0.2">
      <c r="B1058" s="39" t="s">
        <v>42</v>
      </c>
      <c r="D1058" s="42">
        <f>_xll.qlCalendarAdvance(Calendar,$D1057,B1058,"f",FALSE)</f>
        <v>46777</v>
      </c>
      <c r="E1058" s="180">
        <f>_xll.qlInterestRateIndexValueDate(IndexON,D1058)</f>
        <v>46777</v>
      </c>
      <c r="F1058" s="196">
        <f>IFERROR(_xll.qlIndexFixing(IndexON,D1058,TRUE,_xll.ohTrigger(RecalcTrigger,TriggerON)),NA())</f>
        <v>2.0596473231577761E-2</v>
      </c>
      <c r="H1058" s="42">
        <f>_xll.qlCalendarAdvance(Calendar,$H1057,B1058,"f",FALSE)</f>
        <v>46777</v>
      </c>
      <c r="I1058" s="180">
        <f>_xll.qlInterestRateIndexValueDate(Index1M,$H1058)</f>
        <v>46779</v>
      </c>
      <c r="J1058" s="185">
        <f>IFERROR(_xll.qlIndexFixing(Index1M,$H1058,TRUE,_xll.ohTrigger(RecalcTrigger,Trigger1M)),NA())</f>
        <v>2.0974619912551007E-2</v>
      </c>
      <c r="K1058" s="44">
        <f>IFERROR(_xll.qlIndexFixing(Index3M,H1058,TRUE,_xll.ohTrigger(RecalcTrigger,Trigger3M)),NA())</f>
        <v>2.1780147315761993E-2</v>
      </c>
      <c r="L1058" s="44">
        <f>IFERROR(_xll.qlIndexFixing(Index6M,$H1058,TRUE,_xll.ohTrigger(RecalcTrigger,Trigger6M)),NA())</f>
        <v>2.2139470751220712E-2</v>
      </c>
      <c r="M1058" s="186">
        <f>IFERROR(_xll.qlIndexFixing(Index1Y,$H1058,TRUE,_xll.ohTrigger(RecalcTrigger,Trigger1Y)),NA())</f>
        <v>2.2714845729279298E-2</v>
      </c>
      <c r="N1058" s="185">
        <f>IFERROR(_xll.qlIndexFixing(ONIndex1M,I1058,TRUE,_xll.ohTrigger(RecalcTrigger,Trigger1M)),NA())</f>
        <v>2.0947505828647905E-2</v>
      </c>
      <c r="O1058" s="44">
        <f>IFERROR(_xll.qlIndexFixing(ONIndex3M,I1058,TRUE,_xll.ohTrigger(RecalcTrigger,Trigger3M)),NA())</f>
        <v>2.1700089074290219E-2</v>
      </c>
      <c r="P1058" s="44">
        <f>IFERROR(_xll.qlIndexFixing(ONIndex6M,I1058,TRUE,_xll.ohTrigger(RecalcTrigger,Trigger6M)),NA())</f>
        <v>2.1996061895022123E-2</v>
      </c>
      <c r="Q1058" s="186">
        <f>IFERROR(_xll.qlIndexFixing(ONIndex1Y,I1058,TRUE,_xll.ohTrigger(RecalcTrigger,Trigger1Y)),NA())</f>
        <v>2.2435970672507466E-2</v>
      </c>
    </row>
    <row r="1059" spans="2:17" x14ac:dyDescent="0.2">
      <c r="B1059" s="39" t="s">
        <v>42</v>
      </c>
      <c r="D1059" s="42">
        <f>_xll.qlCalendarAdvance(Calendar,$D1058,B1059,"f",FALSE)</f>
        <v>46784</v>
      </c>
      <c r="E1059" s="180">
        <f>_xll.qlInterestRateIndexValueDate(IndexON,D1059)</f>
        <v>46784</v>
      </c>
      <c r="F1059" s="196">
        <f>IFERROR(_xll.qlIndexFixing(IndexON,D1059,TRUE,_xll.ohTrigger(RecalcTrigger,TriggerON)),NA())</f>
        <v>2.0603375359726783E-2</v>
      </c>
      <c r="H1059" s="42">
        <f>_xll.qlCalendarAdvance(Calendar,$H1058,B1059,"f",FALSE)</f>
        <v>46784</v>
      </c>
      <c r="I1059" s="180">
        <f>_xll.qlInterestRateIndexValueDate(Index1M,$H1059)</f>
        <v>46786</v>
      </c>
      <c r="J1059" s="185">
        <f>IFERROR(_xll.qlIndexFixing(Index1M,$H1059,TRUE,_xll.ohTrigger(RecalcTrigger,Trigger1M)),NA())</f>
        <v>2.0976681719184532E-2</v>
      </c>
      <c r="K1059" s="44">
        <f>IFERROR(_xll.qlIndexFixing(Index3M,H1059,TRUE,_xll.ohTrigger(RecalcTrigger,Trigger3M)),NA())</f>
        <v>2.1782671660927733E-2</v>
      </c>
      <c r="L1059" s="44">
        <f>IFERROR(_xll.qlIndexFixing(Index6M,$H1059,TRUE,_xll.ohTrigger(RecalcTrigger,Trigger6M)),NA())</f>
        <v>2.2140925284395496E-2</v>
      </c>
      <c r="M1059" s="186">
        <f>IFERROR(_xll.qlIndexFixing(Index1Y,$H1059,TRUE,_xll.ohTrigger(RecalcTrigger,Trigger1Y)),NA())</f>
        <v>2.2715017202377411E-2</v>
      </c>
      <c r="N1059" s="185">
        <f>IFERROR(_xll.qlIndexFixing(ONIndex1M,I1059,TRUE,_xll.ohTrigger(RecalcTrigger,Trigger1M)),NA())</f>
        <v>2.0952566672711725E-2</v>
      </c>
      <c r="O1059" s="44">
        <f>IFERROR(_xll.qlIndexFixing(ONIndex3M,I1059,TRUE,_xll.ohTrigger(RecalcTrigger,Trigger3M)),NA())</f>
        <v>2.1703983697234364E-2</v>
      </c>
      <c r="P1059" s="44">
        <f>IFERROR(_xll.qlIndexFixing(ONIndex6M,I1059,TRUE,_xll.ohTrigger(RecalcTrigger,Trigger6M)),NA())</f>
        <v>2.1998255620703233E-2</v>
      </c>
      <c r="Q1059" s="186">
        <f>IFERROR(_xll.qlIndexFixing(ONIndex1Y,I1059,TRUE,_xll.ohTrigger(RecalcTrigger,Trigger1Y)),NA())</f>
        <v>2.2437963321992882E-2</v>
      </c>
    </row>
    <row r="1060" spans="2:17" x14ac:dyDescent="0.2">
      <c r="B1060" s="39" t="s">
        <v>42</v>
      </c>
      <c r="D1060" s="42">
        <f>_xll.qlCalendarAdvance(Calendar,$D1059,B1060,"f",FALSE)</f>
        <v>46791</v>
      </c>
      <c r="E1060" s="180">
        <f>_xll.qlInterestRateIndexValueDate(IndexON,D1060)</f>
        <v>46791</v>
      </c>
      <c r="F1060" s="196">
        <f>IFERROR(_xll.qlIndexFixing(IndexON,D1060,TRUE,_xll.ohTrigger(RecalcTrigger,TriggerON)),NA())</f>
        <v>2.0610183722320485E-2</v>
      </c>
      <c r="H1060" s="42">
        <f>_xll.qlCalendarAdvance(Calendar,$H1059,B1060,"f",FALSE)</f>
        <v>46791</v>
      </c>
      <c r="I1060" s="180">
        <f>_xll.qlInterestRateIndexValueDate(Index1M,$H1060)</f>
        <v>46793</v>
      </c>
      <c r="J1060" s="185">
        <f>IFERROR(_xll.qlIndexFixing(Index1M,$H1060,TRUE,_xll.ohTrigger(RecalcTrigger,Trigger1M)),NA())</f>
        <v>2.0981544791741597E-2</v>
      </c>
      <c r="K1060" s="44">
        <f>IFERROR(_xll.qlIndexFixing(Index3M,H1060,TRUE,_xll.ohTrigger(RecalcTrigger,Trigger3M)),NA())</f>
        <v>2.1786001381131292E-2</v>
      </c>
      <c r="L1060" s="44">
        <f>IFERROR(_xll.qlIndexFixing(Index6M,$H1060,TRUE,_xll.ohTrigger(RecalcTrigger,Trigger6M)),NA())</f>
        <v>2.214231802340489E-2</v>
      </c>
      <c r="M1060" s="186">
        <f>IFERROR(_xll.qlIndexFixing(Index1Y,$H1060,TRUE,_xll.ohTrigger(RecalcTrigger,Trigger1Y)),NA())</f>
        <v>2.2715118402110351E-2</v>
      </c>
      <c r="N1060" s="185">
        <f>IFERROR(_xll.qlIndexFixing(ONIndex1M,I1060,TRUE,_xll.ohTrigger(RecalcTrigger,Trigger1M)),NA())</f>
        <v>2.0957542548902808E-2</v>
      </c>
      <c r="O1060" s="44">
        <f>IFERROR(_xll.qlIndexFixing(ONIndex3M,I1060,TRUE,_xll.ohTrigger(RecalcTrigger,Trigger3M)),NA())</f>
        <v>2.1707791394911524E-2</v>
      </c>
      <c r="P1060" s="44">
        <f>IFERROR(_xll.qlIndexFixing(ONIndex6M,I1060,TRUE,_xll.ohTrigger(RecalcTrigger,Trigger6M)),NA())</f>
        <v>2.2000388231591117E-2</v>
      </c>
      <c r="Q1060" s="186">
        <f>IFERROR(_xll.qlIndexFixing(ONIndex1Y,I1060,TRUE,_xll.ohTrigger(RecalcTrigger,Trigger1Y)),NA())</f>
        <v>2.2439880060360906E-2</v>
      </c>
    </row>
    <row r="1061" spans="2:17" x14ac:dyDescent="0.2">
      <c r="B1061" s="39" t="s">
        <v>42</v>
      </c>
      <c r="D1061" s="42">
        <f>_xll.qlCalendarAdvance(Calendar,$D1060,B1061,"f",FALSE)</f>
        <v>46798</v>
      </c>
      <c r="E1061" s="180">
        <f>_xll.qlInterestRateIndexValueDate(IndexON,D1061)</f>
        <v>46798</v>
      </c>
      <c r="F1061" s="196">
        <f>IFERROR(_xll.qlIndexFixing(IndexON,D1061,TRUE,_xll.ohTrigger(RecalcTrigger,TriggerON)),NA())</f>
        <v>2.0616898492100688E-2</v>
      </c>
      <c r="H1061" s="42">
        <f>_xll.qlCalendarAdvance(Calendar,$H1060,B1061,"f",FALSE)</f>
        <v>46798</v>
      </c>
      <c r="I1061" s="180">
        <f>_xll.qlInterestRateIndexValueDate(Index1M,$H1061)</f>
        <v>46800</v>
      </c>
      <c r="J1061" s="185">
        <f>IFERROR(_xll.qlIndexFixing(Index1M,$H1061,TRUE,_xll.ohTrigger(RecalcTrigger,Trigger1M)),NA())</f>
        <v>2.0986323412380097E-2</v>
      </c>
      <c r="K1061" s="44">
        <f>IFERROR(_xll.qlIndexFixing(Index3M,H1061,TRUE,_xll.ohTrigger(RecalcTrigger,Trigger3M)),NA())</f>
        <v>2.1789245540057678E-2</v>
      </c>
      <c r="L1061" s="44">
        <f>IFERROR(_xll.qlIndexFixing(Index6M,$H1061,TRUE,_xll.ohTrigger(RecalcTrigger,Trigger6M)),NA())</f>
        <v>2.2143648968120648E-2</v>
      </c>
      <c r="M1061" s="186">
        <f>IFERROR(_xll.qlIndexFixing(Index1Y,$H1061,TRUE,_xll.ohTrigger(RecalcTrigger,Trigger1Y)),NA())</f>
        <v>2.2715149616862874E-2</v>
      </c>
      <c r="N1061" s="185">
        <f>IFERROR(_xll.qlIndexFixing(ONIndex1M,I1061,TRUE,_xll.ohTrigger(RecalcTrigger,Trigger1M)),NA())</f>
        <v>2.0962433725406626E-2</v>
      </c>
      <c r="O1061" s="44">
        <f>IFERROR(_xll.qlIndexFixing(ONIndex3M,I1061,TRUE,_xll.ohTrigger(RecalcTrigger,Trigger3M)),NA())</f>
        <v>2.1711512435746982E-2</v>
      </c>
      <c r="P1061" s="44">
        <f>IFERROR(_xll.qlIndexFixing(ONIndex6M,I1061,TRUE,_xll.ohTrigger(RecalcTrigger,Trigger6M)),NA())</f>
        <v>2.2002459727605839E-2</v>
      </c>
      <c r="Q1061" s="186">
        <f>IFERROR(_xll.qlIndexFixing(ONIndex1Y,I1061,TRUE,_xll.ohTrigger(RecalcTrigger,Trigger1Y)),NA())</f>
        <v>2.2441721169466078E-2</v>
      </c>
    </row>
    <row r="1062" spans="2:17" x14ac:dyDescent="0.2">
      <c r="B1062" s="39" t="s">
        <v>42</v>
      </c>
      <c r="D1062" s="42">
        <f>_xll.qlCalendarAdvance(Calendar,$D1061,B1062,"f",FALSE)</f>
        <v>46805</v>
      </c>
      <c r="E1062" s="180">
        <f>_xll.qlInterestRateIndexValueDate(IndexON,D1062)</f>
        <v>46805</v>
      </c>
      <c r="F1062" s="196">
        <f>IFERROR(_xll.qlIndexFixing(IndexON,D1062,TRUE,_xll.ohTrigger(RecalcTrigger,TriggerON)),NA())</f>
        <v>2.0623519841729276E-2</v>
      </c>
      <c r="H1062" s="42">
        <f>_xll.qlCalendarAdvance(Calendar,$H1061,B1062,"f",FALSE)</f>
        <v>46805</v>
      </c>
      <c r="I1062" s="180">
        <f>_xll.qlInterestRateIndexValueDate(Index1M,$H1062)</f>
        <v>46807</v>
      </c>
      <c r="J1062" s="185">
        <f>IFERROR(_xll.qlIndexFixing(Index1M,$H1062,TRUE,_xll.ohTrigger(RecalcTrigger,Trigger1M)),NA())</f>
        <v>2.0991017849878137E-2</v>
      </c>
      <c r="K1062" s="44">
        <f>IFERROR(_xll.qlIndexFixing(Index3M,H1062,TRUE,_xll.ohTrigger(RecalcTrigger,Trigger3M)),NA())</f>
        <v>2.1792404407084298E-2</v>
      </c>
      <c r="L1062" s="44">
        <f>IFERROR(_xll.qlIndexFixing(Index6M,$H1062,TRUE,_xll.ohTrigger(RecalcTrigger,Trigger6M)),NA())</f>
        <v>2.2144918118418469E-2</v>
      </c>
      <c r="M1062" s="186">
        <f>IFERROR(_xll.qlIndexFixing(Index1Y,$H1062,TRUE,_xll.ohTrigger(RecalcTrigger,Trigger1Y)),NA())</f>
        <v>2.2715111135035149E-2</v>
      </c>
      <c r="N1062" s="185">
        <f>IFERROR(_xll.qlIndexFixing(ONIndex1M,I1062,TRUE,_xll.ohTrigger(RecalcTrigger,Trigger1M)),NA())</f>
        <v>2.0967240470728399E-2</v>
      </c>
      <c r="O1062" s="44">
        <f>IFERROR(_xll.qlIndexFixing(ONIndex3M,I1062,TRUE,_xll.ohTrigger(RecalcTrigger,Trigger3M)),NA())</f>
        <v>2.1715147087846276E-2</v>
      </c>
      <c r="P1062" s="44">
        <f>IFERROR(_xll.qlIndexFixing(ONIndex6M,I1062,TRUE,_xll.ohTrigger(RecalcTrigger,Trigger6M)),NA())</f>
        <v>2.2004470108667462E-2</v>
      </c>
      <c r="Q1062" s="186">
        <f>IFERROR(_xll.qlIndexFixing(ONIndex1Y,I1062,TRUE,_xll.ohTrigger(RecalcTrigger,Trigger1Y)),NA())</f>
        <v>2.2443486931162937E-2</v>
      </c>
    </row>
    <row r="1063" spans="2:17" x14ac:dyDescent="0.2">
      <c r="B1063" s="39" t="s">
        <v>42</v>
      </c>
      <c r="D1063" s="42">
        <f>_xll.qlCalendarAdvance(Calendar,$D1062,B1063,"f",FALSE)</f>
        <v>46812</v>
      </c>
      <c r="E1063" s="180">
        <f>_xll.qlInterestRateIndexValueDate(IndexON,D1063)</f>
        <v>46812</v>
      </c>
      <c r="F1063" s="196">
        <f>IFERROR(_xll.qlIndexFixing(IndexON,D1063,TRUE,_xll.ohTrigger(RecalcTrigger,TriggerON)),NA())</f>
        <v>2.0630047943628327E-2</v>
      </c>
      <c r="H1063" s="42">
        <f>_xll.qlCalendarAdvance(Calendar,$H1062,B1063,"f",FALSE)</f>
        <v>46812</v>
      </c>
      <c r="I1063" s="180">
        <f>_xll.qlInterestRateIndexValueDate(Index1M,$H1063)</f>
        <v>46814</v>
      </c>
      <c r="J1063" s="185">
        <f>IFERROR(_xll.qlIndexFixing(Index1M,$H1063,TRUE,_xll.ohTrigger(RecalcTrigger,Trigger1M)),NA())</f>
        <v>2.0998428419027326E-2</v>
      </c>
      <c r="K1063" s="44">
        <f>IFERROR(_xll.qlIndexFixing(Index3M,H1063,TRUE,_xll.ohTrigger(RecalcTrigger,Trigger3M)),NA())</f>
        <v>2.1797201500837485E-2</v>
      </c>
      <c r="L1063" s="44">
        <f>IFERROR(_xll.qlIndexFixing(Index6M,$H1063,TRUE,_xll.ohTrigger(RecalcTrigger,Trigger6M)),NA())</f>
        <v>2.2149096632867564E-2</v>
      </c>
      <c r="M1063" s="186">
        <f>IFERROR(_xll.qlIndexFixing(Index1Y,$H1063,TRUE,_xll.ohTrigger(RecalcTrigger,Trigger1Y)),NA())</f>
        <v>2.2713028227742994E-2</v>
      </c>
      <c r="N1063" s="185">
        <f>IFERROR(_xll.qlIndexFixing(ONIndex1M,I1063,TRUE,_xll.ohTrigger(RecalcTrigger,Trigger1M)),NA())</f>
        <v>2.0971963053373344E-2</v>
      </c>
      <c r="O1063" s="44">
        <f>IFERROR(_xll.qlIndexFixing(ONIndex3M,I1063,TRUE,_xll.ohTrigger(RecalcTrigger,Trigger3M)),NA())</f>
        <v>2.1718695619235007E-2</v>
      </c>
      <c r="P1063" s="44">
        <f>IFERROR(_xll.qlIndexFixing(ONIndex6M,I1063,TRUE,_xll.ohTrigger(RecalcTrigger,Trigger6M)),NA())</f>
        <v>2.2006419374935859E-2</v>
      </c>
      <c r="Q1063" s="186">
        <f>IFERROR(_xll.qlIndexFixing(ONIndex1Y,I1063,TRUE,_xll.ohTrigger(RecalcTrigger,Trigger1Y)),NA())</f>
        <v>2.2445177627385959E-2</v>
      </c>
    </row>
    <row r="1064" spans="2:17" x14ac:dyDescent="0.2">
      <c r="B1064" s="39" t="s">
        <v>42</v>
      </c>
      <c r="D1064" s="42">
        <f>_xll.qlCalendarAdvance(Calendar,$D1063,B1064,"f",FALSE)</f>
        <v>46819</v>
      </c>
      <c r="E1064" s="180">
        <f>_xll.qlInterestRateIndexValueDate(IndexON,D1064)</f>
        <v>46819</v>
      </c>
      <c r="F1064" s="196">
        <f>IFERROR(_xll.qlIndexFixing(IndexON,D1064,TRUE,_xll.ohTrigger(RecalcTrigger,TriggerON)),NA())</f>
        <v>2.0636482970619596E-2</v>
      </c>
      <c r="H1064" s="42">
        <f>_xll.qlCalendarAdvance(Calendar,$H1063,B1064,"f",FALSE)</f>
        <v>46819</v>
      </c>
      <c r="I1064" s="180">
        <f>_xll.qlInterestRateIndexValueDate(Index1M,$H1064)</f>
        <v>46821</v>
      </c>
      <c r="J1064" s="185">
        <f>IFERROR(_xll.qlIndexFixing(Index1M,$H1064,TRUE,_xll.ohTrigger(RecalcTrigger,Trigger1M)),NA())</f>
        <v>2.1002938237768276E-2</v>
      </c>
      <c r="K1064" s="44">
        <f>IFERROR(_xll.qlIndexFixing(Index3M,H1064,TRUE,_xll.ohTrigger(RecalcTrigger,Trigger3M)),NA())</f>
        <v>2.1800178949604156E-2</v>
      </c>
      <c r="L1064" s="44">
        <f>IFERROR(_xll.qlIndexFixing(Index6M,$H1064,TRUE,_xll.ohTrigger(RecalcTrigger,Trigger6M)),NA())</f>
        <v>2.2150224814350854E-2</v>
      </c>
      <c r="M1064" s="186">
        <f>IFERROR(_xll.qlIndexFixing(Index1Y,$H1064,TRUE,_xll.ohTrigger(RecalcTrigger,Trigger1Y)),NA())</f>
        <v>2.2712865496245457E-2</v>
      </c>
      <c r="N1064" s="185">
        <f>IFERROR(_xll.qlIndexFixing(ONIndex1M,I1064,TRUE,_xll.ohTrigger(RecalcTrigger,Trigger1M)),NA())</f>
        <v>2.0976601741606871E-2</v>
      </c>
      <c r="O1064" s="44">
        <f>IFERROR(_xll.qlIndexFixing(ONIndex3M,I1064,TRUE,_xll.ohTrigger(RecalcTrigger,Trigger3M)),NA())</f>
        <v>2.1722158298178584E-2</v>
      </c>
      <c r="P1064" s="44">
        <f>IFERROR(_xll.qlIndexFixing(ONIndex6M,I1064,TRUE,_xll.ohTrigger(RecalcTrigger,Trigger6M)),NA())</f>
        <v>2.2008307526331095E-2</v>
      </c>
      <c r="Q1064" s="186">
        <f>IFERROR(_xll.qlIndexFixing(ONIndex1Y,I1064,TRUE,_xll.ohTrigger(RecalcTrigger,Trigger1Y)),NA())</f>
        <v>2.2446793539909748E-2</v>
      </c>
    </row>
    <row r="1065" spans="2:17" x14ac:dyDescent="0.2">
      <c r="B1065" s="39" t="s">
        <v>42</v>
      </c>
      <c r="D1065" s="42">
        <f>_xll.qlCalendarAdvance(Calendar,$D1064,B1065,"f",FALSE)</f>
        <v>46826</v>
      </c>
      <c r="E1065" s="180">
        <f>_xll.qlInterestRateIndexValueDate(IndexON,D1065)</f>
        <v>46826</v>
      </c>
      <c r="F1065" s="196">
        <f>IFERROR(_xll.qlIndexFixing(IndexON,D1065,TRUE,_xll.ohTrigger(RecalcTrigger,TriggerON)),NA())</f>
        <v>2.0642825095205097E-2</v>
      </c>
      <c r="H1065" s="42">
        <f>_xll.qlCalendarAdvance(Calendar,$H1064,B1065,"f",FALSE)</f>
        <v>46826</v>
      </c>
      <c r="I1065" s="180">
        <f>_xll.qlInterestRateIndexValueDate(Index1M,$H1065)</f>
        <v>46828</v>
      </c>
      <c r="J1065" s="185">
        <f>IFERROR(_xll.qlIndexFixing(Index1M,$H1065,TRUE,_xll.ohTrigger(RecalcTrigger,Trigger1M)),NA())</f>
        <v>2.1008285706946725E-2</v>
      </c>
      <c r="K1065" s="44">
        <f>IFERROR(_xll.qlIndexFixing(Index3M,H1065,TRUE,_xll.ohTrigger(RecalcTrigger,Trigger3M)),NA())</f>
        <v>2.1803071942973366E-2</v>
      </c>
      <c r="L1065" s="44">
        <f>IFERROR(_xll.qlIndexFixing(Index6M,$H1065,TRUE,_xll.ohTrigger(RecalcTrigger,Trigger6M)),NA())</f>
        <v>2.2151291185942744E-2</v>
      </c>
      <c r="M1065" s="186">
        <f>IFERROR(_xll.qlIndexFixing(Index1Y,$H1065,TRUE,_xll.ohTrigger(RecalcTrigger,Trigger1Y)),NA())</f>
        <v>2.2712633884524533E-2</v>
      </c>
      <c r="N1065" s="185">
        <f>IFERROR(_xll.qlIndexFixing(ONIndex1M,I1065,TRUE,_xll.ohTrigger(RecalcTrigger,Trigger1M)),NA())</f>
        <v>2.0981156804014134E-2</v>
      </c>
      <c r="O1065" s="44">
        <f>IFERROR(_xll.qlIndexFixing(ONIndex3M,I1065,TRUE,_xll.ohTrigger(RecalcTrigger,Trigger3M)),NA())</f>
        <v>2.1725535392542739E-2</v>
      </c>
      <c r="P1065" s="44">
        <f>IFERROR(_xll.qlIndexFixing(ONIndex6M,I1065,TRUE,_xll.ohTrigger(RecalcTrigger,Trigger6M)),NA())</f>
        <v>2.2010134562853167E-2</v>
      </c>
      <c r="Q1065" s="186">
        <f>IFERROR(_xll.qlIndexFixing(ONIndex1Y,I1065,TRUE,_xll.ohTrigger(RecalcTrigger,Trigger1Y)),NA())</f>
        <v>2.2448334950748716E-2</v>
      </c>
    </row>
    <row r="1066" spans="2:17" x14ac:dyDescent="0.2">
      <c r="B1066" s="39" t="s">
        <v>42</v>
      </c>
      <c r="D1066" s="42">
        <f>_xll.qlCalendarAdvance(Calendar,$D1065,B1066,"f",FALSE)</f>
        <v>46833</v>
      </c>
      <c r="E1066" s="180">
        <f>_xll.qlInterestRateIndexValueDate(IndexON,D1066)</f>
        <v>46833</v>
      </c>
      <c r="F1066" s="196">
        <f>IFERROR(_xll.qlIndexFixing(IndexON,D1066,TRUE,_xll.ohTrigger(RecalcTrigger,TriggerON)),NA())</f>
        <v>2.0649074490126651E-2</v>
      </c>
      <c r="H1066" s="42">
        <f>_xll.qlCalendarAdvance(Calendar,$H1065,B1066,"f",FALSE)</f>
        <v>46833</v>
      </c>
      <c r="I1066" s="180">
        <f>_xll.qlInterestRateIndexValueDate(Index1M,$H1066)</f>
        <v>46835</v>
      </c>
      <c r="J1066" s="185">
        <f>IFERROR(_xll.qlIndexFixing(Index1M,$H1066,TRUE,_xll.ohTrigger(RecalcTrigger,Trigger1M)),NA())</f>
        <v>2.1011708143255092E-2</v>
      </c>
      <c r="K1066" s="44">
        <f>IFERROR(_xll.qlIndexFixing(Index3M,H1066,TRUE,_xll.ohTrigger(RecalcTrigger,Trigger3M)),NA())</f>
        <v>2.180588075037829E-2</v>
      </c>
      <c r="L1066" s="44">
        <f>IFERROR(_xll.qlIndexFixing(Index6M,$H1066,TRUE,_xll.ohTrigger(RecalcTrigger,Trigger6M)),NA())</f>
        <v>2.2152295747543099E-2</v>
      </c>
      <c r="M1066" s="186">
        <f>IFERROR(_xll.qlIndexFixing(Index1Y,$H1066,TRUE,_xll.ohTrigger(RecalcTrigger,Trigger1Y)),NA())</f>
        <v>2.2712333680980096E-2</v>
      </c>
      <c r="N1066" s="185">
        <f>IFERROR(_xll.qlIndexFixing(ONIndex1M,I1066,TRUE,_xll.ohTrigger(RecalcTrigger,Trigger1M)),NA())</f>
        <v>2.0985628509020415E-2</v>
      </c>
      <c r="O1066" s="44">
        <f>IFERROR(_xll.qlIndexFixing(ONIndex3M,I1066,TRUE,_xll.ohTrigger(RecalcTrigger,Trigger3M)),NA())</f>
        <v>2.1728827170832687E-2</v>
      </c>
      <c r="P1066" s="44">
        <f>IFERROR(_xll.qlIndexFixing(ONIndex6M,I1066,TRUE,_xll.ohTrigger(RecalcTrigger,Trigger6M)),NA())</f>
        <v>2.2011900484582014E-2</v>
      </c>
      <c r="Q1066" s="186">
        <f>IFERROR(_xll.qlIndexFixing(ONIndex1Y,I1066,TRUE,_xll.ohTrigger(RecalcTrigger,Trigger1Y)),NA())</f>
        <v>2.2449802141757402E-2</v>
      </c>
    </row>
    <row r="1067" spans="2:17" x14ac:dyDescent="0.2">
      <c r="B1067" s="39" t="s">
        <v>42</v>
      </c>
      <c r="D1067" s="42">
        <f>_xll.qlCalendarAdvance(Calendar,$D1066,B1067,"f",FALSE)</f>
        <v>46840</v>
      </c>
      <c r="E1067" s="180">
        <f>_xll.qlInterestRateIndexValueDate(IndexON,D1067)</f>
        <v>46840</v>
      </c>
      <c r="F1067" s="196">
        <f>IFERROR(_xll.qlIndexFixing(IndexON,D1067,TRUE,_xll.ohTrigger(RecalcTrigger,TriggerON)),NA())</f>
        <v>2.065523132788627E-2</v>
      </c>
      <c r="H1067" s="42">
        <f>_xll.qlCalendarAdvance(Calendar,$H1066,B1067,"f",FALSE)</f>
        <v>46840</v>
      </c>
      <c r="I1067" s="180">
        <f>_xll.qlInterestRateIndexValueDate(Index1M,$H1067)</f>
        <v>46842</v>
      </c>
      <c r="J1067" s="185">
        <f>IFERROR(_xll.qlIndexFixing(Index1M,$H1067,TRUE,_xll.ohTrigger(RecalcTrigger,Trigger1M)),NA())</f>
        <v>2.1013236697566752E-2</v>
      </c>
      <c r="K1067" s="44">
        <f>IFERROR(_xll.qlIndexFixing(Index3M,H1067,TRUE,_xll.ohTrigger(RecalcTrigger,Trigger3M)),NA())</f>
        <v>2.1808605641256442E-2</v>
      </c>
      <c r="L1067" s="44">
        <f>IFERROR(_xll.qlIndexFixing(Index6M,$H1067,TRUE,_xll.ohTrigger(RecalcTrigger,Trigger6M)),NA())</f>
        <v>2.215106291756553E-2</v>
      </c>
      <c r="M1067" s="186">
        <f>IFERROR(_xll.qlIndexFixing(Index1Y,$H1067,TRUE,_xll.ohTrigger(RecalcTrigger,Trigger1Y)),NA())</f>
        <v>2.2711324942117972E-2</v>
      </c>
      <c r="N1067" s="185">
        <f>IFERROR(_xll.qlIndexFixing(ONIndex1M,I1067,TRUE,_xll.ohTrigger(RecalcTrigger,Trigger1M)),NA())</f>
        <v>2.0990017124971061E-2</v>
      </c>
      <c r="O1067" s="44">
        <f>IFERROR(_xll.qlIndexFixing(ONIndex3M,I1067,TRUE,_xll.ohTrigger(RecalcTrigger,Trigger3M)),NA())</f>
        <v>2.1732033900914161E-2</v>
      </c>
      <c r="P1067" s="44">
        <f>IFERROR(_xll.qlIndexFixing(ONIndex6M,I1067,TRUE,_xll.ohTrigger(RecalcTrigger,Trigger6M)),NA())</f>
        <v>2.2013605291357763E-2</v>
      </c>
      <c r="Q1067" s="186">
        <f>IFERROR(_xll.qlIndexFixing(ONIndex1Y,I1067,TRUE,_xll.ohTrigger(RecalcTrigger,Trigger1Y)),NA())</f>
        <v>2.2451195394790346E-2</v>
      </c>
    </row>
    <row r="1068" spans="2:17" x14ac:dyDescent="0.2">
      <c r="B1068" s="39" t="s">
        <v>42</v>
      </c>
      <c r="D1068" s="42">
        <f>_xll.qlCalendarAdvance(Calendar,$D1067,B1068,"f",FALSE)</f>
        <v>46847</v>
      </c>
      <c r="E1068" s="180">
        <f>_xll.qlInterestRateIndexValueDate(IndexON,D1068)</f>
        <v>46847</v>
      </c>
      <c r="F1068" s="196">
        <f>IFERROR(_xll.qlIndexFixing(IndexON,D1068,TRUE,_xll.ohTrigger(RecalcTrigger,TriggerON)),NA())</f>
        <v>2.0661295781305711E-2</v>
      </c>
      <c r="H1068" s="42">
        <f>_xll.qlCalendarAdvance(Calendar,$H1067,B1068,"f",FALSE)</f>
        <v>46847</v>
      </c>
      <c r="I1068" s="180">
        <f>_xll.qlInterestRateIndexValueDate(Index1M,$H1068)</f>
        <v>46849</v>
      </c>
      <c r="J1068" s="185">
        <f>IFERROR(_xll.qlIndexFixing(Index1M,$H1068,TRUE,_xll.ohTrigger(RecalcTrigger,Trigger1M)),NA())</f>
        <v>2.1020146864919043E-2</v>
      </c>
      <c r="K1068" s="44">
        <f>IFERROR(_xll.qlIndexFixing(Index3M,H1068,TRUE,_xll.ohTrigger(RecalcTrigger,Trigger3M)),NA())</f>
        <v>2.1810414482067577E-2</v>
      </c>
      <c r="L1068" s="44">
        <f>IFERROR(_xll.qlIndexFixing(Index6M,$H1068,TRUE,_xll.ohTrigger(RecalcTrigger,Trigger6M)),NA())</f>
        <v>2.2151956939848619E-2</v>
      </c>
      <c r="M1068" s="186">
        <f>IFERROR(_xll.qlIndexFixing(Index1Y,$H1068,TRUE,_xll.ohTrigger(RecalcTrigger,Trigger1Y)),NA())</f>
        <v>2.2711528652086359E-2</v>
      </c>
      <c r="N1068" s="185">
        <f>IFERROR(_xll.qlIndexFixing(ONIndex1M,I1068,TRUE,_xll.ohTrigger(RecalcTrigger,Trigger1M)),NA())</f>
        <v>2.0994322920291353E-2</v>
      </c>
      <c r="O1068" s="44">
        <f>IFERROR(_xll.qlIndexFixing(ONIndex3M,I1068,TRUE,_xll.ohTrigger(RecalcTrigger,Trigger3M)),NA())</f>
        <v>2.1735155850972632E-2</v>
      </c>
      <c r="P1068" s="44">
        <f>IFERROR(_xll.qlIndexFixing(ONIndex6M,I1068,TRUE,_xll.ohTrigger(RecalcTrigger,Trigger6M)),NA())</f>
        <v>2.2015248983340285E-2</v>
      </c>
      <c r="Q1068" s="186">
        <f>IFERROR(_xll.qlIndexFixing(ONIndex1Y,I1068,TRUE,_xll.ohTrigger(RecalcTrigger,Trigger1Y)),NA())</f>
        <v>2.2452514991542216E-2</v>
      </c>
    </row>
    <row r="1069" spans="2:17" x14ac:dyDescent="0.2">
      <c r="B1069" s="39" t="s">
        <v>42</v>
      </c>
      <c r="D1069" s="42">
        <f>_xll.qlCalendarAdvance(Calendar,$D1068,B1069,"f",FALSE)</f>
        <v>46854</v>
      </c>
      <c r="E1069" s="180">
        <f>_xll.qlInterestRateIndexValueDate(IndexON,D1069)</f>
        <v>46854</v>
      </c>
      <c r="F1069" s="196">
        <f>IFERROR(_xll.qlIndexFixing(IndexON,D1069,TRUE,_xll.ohTrigger(RecalcTrigger,TriggerON)),NA())</f>
        <v>2.066726802280705E-2</v>
      </c>
      <c r="H1069" s="42">
        <f>_xll.qlCalendarAdvance(Calendar,$H1068,B1069,"f",FALSE)</f>
        <v>46854</v>
      </c>
      <c r="I1069" s="180">
        <f>_xll.qlInterestRateIndexValueDate(Index1M,$H1069)</f>
        <v>46856</v>
      </c>
      <c r="J1069" s="185">
        <f>IFERROR(_xll.qlIndexFixing(Index1M,$H1069,TRUE,_xll.ohTrigger(RecalcTrigger,Trigger1M)),NA())</f>
        <v>2.1024242703884533E-2</v>
      </c>
      <c r="K1069" s="44">
        <f>IFERROR(_xll.qlIndexFixing(Index3M,H1069,TRUE,_xll.ohTrigger(RecalcTrigger,Trigger3M)),NA())</f>
        <v>2.1812978097987566E-2</v>
      </c>
      <c r="L1069" s="44">
        <f>IFERROR(_xll.qlIndexFixing(Index6M,$H1069,TRUE,_xll.ohTrigger(RecalcTrigger,Trigger6M)),NA())</f>
        <v>2.2152789163227354E-2</v>
      </c>
      <c r="M1069" s="186">
        <f>IFERROR(_xll.qlIndexFixing(Index1Y,$H1069,TRUE,_xll.ohTrigger(RecalcTrigger,Trigger1Y)),NA())</f>
        <v>2.2711024403603827E-2</v>
      </c>
      <c r="N1069" s="185">
        <f>IFERROR(_xll.qlIndexFixing(ONIndex1M,I1069,TRUE,_xll.ohTrigger(RecalcTrigger,Trigger1M)),NA())</f>
        <v>2.0999737679412434E-2</v>
      </c>
      <c r="O1069" s="44">
        <f>IFERROR(_xll.qlIndexFixing(ONIndex3M,I1069,TRUE,_xll.ohTrigger(RecalcTrigger,Trigger3M)),NA())</f>
        <v>2.1739045643780486E-2</v>
      </c>
      <c r="P1069" s="44">
        <f>IFERROR(_xll.qlIndexFixing(ONIndex6M,I1069,TRUE,_xll.ohTrigger(RecalcTrigger,Trigger6M)),NA())</f>
        <v>2.2017272500134411E-2</v>
      </c>
      <c r="Q1069" s="186">
        <f>IFERROR(_xll.qlIndexFixing(ONIndex1Y,I1069,TRUE,_xll.ohTrigger(RecalcTrigger,Trigger1Y)),NA())</f>
        <v>2.2454103840354733E-2</v>
      </c>
    </row>
    <row r="1070" spans="2:17" x14ac:dyDescent="0.2">
      <c r="B1070" s="39" t="s">
        <v>42</v>
      </c>
      <c r="D1070" s="42">
        <f>_xll.qlCalendarAdvance(Calendar,$D1069,B1070,"f",FALSE)</f>
        <v>46861</v>
      </c>
      <c r="E1070" s="180">
        <f>_xll.qlInterestRateIndexValueDate(IndexON,D1070)</f>
        <v>46861</v>
      </c>
      <c r="F1070" s="196">
        <f>IFERROR(_xll.qlIndexFixing(IndexON,D1070,TRUE,_xll.ohTrigger(RecalcTrigger,TriggerON)),NA())</f>
        <v>2.0673148225212046E-2</v>
      </c>
      <c r="H1070" s="42">
        <f>_xll.qlCalendarAdvance(Calendar,$H1069,B1070,"f",FALSE)</f>
        <v>46861</v>
      </c>
      <c r="I1070" s="180">
        <f>_xll.qlInterestRateIndexValueDate(Index1M,$H1070)</f>
        <v>46863</v>
      </c>
      <c r="J1070" s="185">
        <f>IFERROR(_xll.qlIndexFixing(Index1M,$H1070,TRUE,_xll.ohTrigger(RecalcTrigger,Trigger1M)),NA())</f>
        <v>2.1028256553382307E-2</v>
      </c>
      <c r="K1070" s="44">
        <f>IFERROR(_xll.qlIndexFixing(Index3M,H1070,TRUE,_xll.ohTrigger(RecalcTrigger,Trigger3M)),NA())</f>
        <v>2.1815458591486956E-2</v>
      </c>
      <c r="L1070" s="44">
        <f>IFERROR(_xll.qlIndexFixing(Index6M,$H1070,TRUE,_xll.ohTrigger(RecalcTrigger,Trigger6M)),NA())</f>
        <v>2.2153559587623547E-2</v>
      </c>
      <c r="M1070" s="186">
        <f>IFERROR(_xll.qlIndexFixing(Index1Y,$H1070,TRUE,_xll.ohTrigger(RecalcTrigger,Trigger1Y)),NA())</f>
        <v>2.2710452717030899E-2</v>
      </c>
      <c r="N1070" s="185">
        <f>IFERROR(_xll.qlIndexFixing(ONIndex1M,I1070,TRUE,_xll.ohTrigger(RecalcTrigger,Trigger1M)),NA())</f>
        <v>2.1002687123141683E-2</v>
      </c>
      <c r="O1070" s="44">
        <f>IFERROR(_xll.qlIndexFixing(ONIndex3M,I1070,TRUE,_xll.ohTrigger(RecalcTrigger,Trigger3M)),NA())</f>
        <v>2.1741146483922336E-2</v>
      </c>
      <c r="P1070" s="44">
        <f>IFERROR(_xll.qlIndexFixing(ONIndex6M,I1070,TRUE,_xll.ohTrigger(RecalcTrigger,Trigger6M)),NA())</f>
        <v>2.2018353022685844E-2</v>
      </c>
      <c r="Q1070" s="186">
        <f>IFERROR(_xll.qlIndexFixing(ONIndex1Y,I1070,TRUE,_xll.ohTrigger(RecalcTrigger,Trigger1Y)),NA())</f>
        <v>2.2454934344500188E-2</v>
      </c>
    </row>
    <row r="1071" spans="2:17" x14ac:dyDescent="0.2">
      <c r="B1071" s="39" t="s">
        <v>42</v>
      </c>
      <c r="D1071" s="42">
        <f>_xll.qlCalendarAdvance(Calendar,$D1070,B1071,"f",FALSE)</f>
        <v>46868</v>
      </c>
      <c r="E1071" s="180">
        <f>_xll.qlInterestRateIndexValueDate(IndexON,D1071)</f>
        <v>46868</v>
      </c>
      <c r="F1071" s="196">
        <f>IFERROR(_xll.qlIndexFixing(IndexON,D1071,TRUE,_xll.ohTrigger(RecalcTrigger,TriggerON)),NA())</f>
        <v>2.0678936560862837E-2</v>
      </c>
      <c r="H1071" s="42">
        <f>_xll.qlCalendarAdvance(Calendar,$H1070,B1071,"f",FALSE)</f>
        <v>46868</v>
      </c>
      <c r="I1071" s="180">
        <f>_xll.qlInterestRateIndexValueDate(Index1M,$H1071)</f>
        <v>46870</v>
      </c>
      <c r="J1071" s="185">
        <f>IFERROR(_xll.qlIndexFixing(Index1M,$H1071,TRUE,_xll.ohTrigger(RecalcTrigger,Trigger1M)),NA())</f>
        <v>2.1032188682252317E-2</v>
      </c>
      <c r="K1071" s="44">
        <f>IFERROR(_xll.qlIndexFixing(Index3M,H1071,TRUE,_xll.ohTrigger(RecalcTrigger,Trigger3M)),NA())</f>
        <v>2.1817856232012638E-2</v>
      </c>
      <c r="L1071" s="44">
        <f>IFERROR(_xll.qlIndexFixing(Index6M,$H1071,TRUE,_xll.ohTrigger(RecalcTrigger,Trigger6M)),NA())</f>
        <v>2.2154268212965556E-2</v>
      </c>
      <c r="M1071" s="186">
        <f>IFERROR(_xll.qlIndexFixing(Index1Y,$H1071,TRUE,_xll.ohTrigger(RecalcTrigger,Trigger1Y)),NA())</f>
        <v>2.2709813880833804E-2</v>
      </c>
      <c r="N1071" s="185">
        <f>IFERROR(_xll.qlIndexFixing(ONIndex1M,I1071,TRUE,_xll.ohTrigger(RecalcTrigger,Trigger1M)),NA())</f>
        <v>2.1007319237114075E-2</v>
      </c>
      <c r="O1071" s="44">
        <f>IFERROR(_xll.qlIndexFixing(ONIndex3M,I1071,TRUE,_xll.ohTrigger(RecalcTrigger,Trigger3M)),NA())</f>
        <v>2.174441875189892E-2</v>
      </c>
      <c r="P1071" s="44">
        <f>IFERROR(_xll.qlIndexFixing(ONIndex6M,I1071,TRUE,_xll.ohTrigger(RecalcTrigger,Trigger6M)),NA())</f>
        <v>2.2020017002200021E-2</v>
      </c>
      <c r="Q1071" s="186">
        <f>IFERROR(_xll.qlIndexFixing(ONIndex1Y,I1071,TRUE,_xll.ohTrigger(RecalcTrigger,Trigger1Y)),NA())</f>
        <v>2.2456185925578964E-2</v>
      </c>
    </row>
    <row r="1072" spans="2:17" x14ac:dyDescent="0.2">
      <c r="B1072" s="39" t="s">
        <v>42</v>
      </c>
      <c r="D1072" s="42">
        <f>_xll.qlCalendarAdvance(Calendar,$D1071,B1072,"f",FALSE)</f>
        <v>46875</v>
      </c>
      <c r="E1072" s="180">
        <f>_xll.qlInterestRateIndexValueDate(IndexON,D1072)</f>
        <v>46875</v>
      </c>
      <c r="F1072" s="196">
        <f>IFERROR(_xll.qlIndexFixing(IndexON,D1072,TRUE,_xll.ohTrigger(RecalcTrigger,TriggerON)),NA())</f>
        <v>2.068463320282099E-2</v>
      </c>
      <c r="H1072" s="42">
        <f>_xll.qlCalendarAdvance(Calendar,$H1071,B1072,"f",FALSE)</f>
        <v>46875</v>
      </c>
      <c r="I1072" s="180">
        <f>_xll.qlInterestRateIndexValueDate(Index1M,$H1072)</f>
        <v>46877</v>
      </c>
      <c r="J1072" s="185">
        <f>IFERROR(_xll.qlIndexFixing(Index1M,$H1072,TRUE,_xll.ohTrigger(RecalcTrigger,Trigger1M)),NA())</f>
        <v>2.1036039359324521E-2</v>
      </c>
      <c r="K1072" s="44">
        <f>IFERROR(_xll.qlIndexFixing(Index3M,H1072,TRUE,_xll.ohTrigger(RecalcTrigger,Trigger3M)),NA())</f>
        <v>2.1820980778477495E-2</v>
      </c>
      <c r="L1072" s="44">
        <f>IFERROR(_xll.qlIndexFixing(Index6M,$H1072,TRUE,_xll.ohTrigger(RecalcTrigger,Trigger6M)),NA())</f>
        <v>2.2157025102401799E-2</v>
      </c>
      <c r="M1072" s="186">
        <f>IFERROR(_xll.qlIndexFixing(Index1Y,$H1072,TRUE,_xll.ohTrigger(RecalcTrigger,Trigger1Y)),NA())</f>
        <v>2.2709108183490832E-2</v>
      </c>
      <c r="N1072" s="185">
        <f>IFERROR(_xll.qlIndexFixing(ONIndex1M,I1072,TRUE,_xll.ohTrigger(RecalcTrigger,Trigger1M)),NA())</f>
        <v>2.1010723264733855E-2</v>
      </c>
      <c r="O1072" s="44">
        <f>IFERROR(_xll.qlIndexFixing(ONIndex3M,I1072,TRUE,_xll.ohTrigger(RecalcTrigger,Trigger3M)),NA())</f>
        <v>2.1746801214606037E-2</v>
      </c>
      <c r="P1072" s="44">
        <f>IFERROR(_xll.qlIndexFixing(ONIndex6M,I1072,TRUE,_xll.ohTrigger(RecalcTrigger,Trigger6M)),NA())</f>
        <v>2.2021212602618689E-2</v>
      </c>
      <c r="Q1072" s="186">
        <f>IFERROR(_xll.qlIndexFixing(ONIndex1Y,I1072,TRUE,_xll.ohTrigger(RecalcTrigger,Trigger1Y)),NA())</f>
        <v>2.2457062455467636E-2</v>
      </c>
    </row>
    <row r="1073" spans="2:17" x14ac:dyDescent="0.2">
      <c r="B1073" s="39" t="s">
        <v>42</v>
      </c>
      <c r="D1073" s="42">
        <f>_xll.qlCalendarAdvance(Calendar,$D1072,B1073,"f",FALSE)</f>
        <v>46882</v>
      </c>
      <c r="E1073" s="180">
        <f>_xll.qlInterestRateIndexValueDate(IndexON,D1073)</f>
        <v>46882</v>
      </c>
      <c r="F1073" s="196">
        <f>IFERROR(_xll.qlIndexFixing(IndexON,D1073,TRUE,_xll.ohTrigger(RecalcTrigger,TriggerON)),NA())</f>
        <v>2.0690238323268773E-2</v>
      </c>
      <c r="H1073" s="42">
        <f>_xll.qlCalendarAdvance(Calendar,$H1072,B1073,"f",FALSE)</f>
        <v>46882</v>
      </c>
      <c r="I1073" s="180">
        <f>_xll.qlInterestRateIndexValueDate(Index1M,$H1073)</f>
        <v>46884</v>
      </c>
      <c r="J1073" s="185">
        <f>IFERROR(_xll.qlIndexFixing(Index1M,$H1073,TRUE,_xll.ohTrigger(RecalcTrigger,Trigger1M)),NA())</f>
        <v>2.1039808853438868E-2</v>
      </c>
      <c r="K1073" s="44">
        <f>IFERROR(_xll.qlIndexFixing(Index3M,H1073,TRUE,_xll.ohTrigger(RecalcTrigger,Trigger3M)),NA())</f>
        <v>2.1823207828719108E-2</v>
      </c>
      <c r="L1073" s="44">
        <f>IFERROR(_xll.qlIndexFixing(Index6M,$H1073,TRUE,_xll.ohTrigger(RecalcTrigger,Trigger6M)),NA())</f>
        <v>2.2157596991723934E-2</v>
      </c>
      <c r="M1073" s="186">
        <f>IFERROR(_xll.qlIndexFixing(Index1Y,$H1073,TRUE,_xll.ohTrigger(RecalcTrigger,Trigger1Y)),NA())</f>
        <v>2.2708335913493621E-2</v>
      </c>
      <c r="N1073" s="185">
        <f>IFERROR(_xll.qlIndexFixing(ONIndex1M,I1073,TRUE,_xll.ohTrigger(RecalcTrigger,Trigger1M)),NA())</f>
        <v>2.1014618983761224E-2</v>
      </c>
      <c r="O1073" s="44">
        <f>IFERROR(_xll.qlIndexFixing(ONIndex3M,I1073,TRUE,_xll.ohTrigger(RecalcTrigger,Trigger3M)),NA())</f>
        <v>2.174950328685199E-2</v>
      </c>
      <c r="P1073" s="44">
        <f>IFERROR(_xll.qlIndexFixing(ONIndex6M,I1073,TRUE,_xll.ohTrigger(RecalcTrigger,Trigger6M)),NA())</f>
        <v>2.2022550720235401E-2</v>
      </c>
      <c r="Q1073" s="186">
        <f>IFERROR(_xll.qlIndexFixing(ONIndex1Y,I1073,TRUE,_xll.ohTrigger(RecalcTrigger,Trigger1Y)),NA())</f>
        <v>2.2458018000071078E-2</v>
      </c>
    </row>
    <row r="1074" spans="2:17" x14ac:dyDescent="0.2">
      <c r="B1074" s="39" t="s">
        <v>42</v>
      </c>
      <c r="D1074" s="42">
        <f>_xll.qlCalendarAdvance(Calendar,$D1073,B1074,"f",FALSE)</f>
        <v>46889</v>
      </c>
      <c r="E1074" s="180">
        <f>_xll.qlInterestRateIndexValueDate(IndexON,D1074)</f>
        <v>46889</v>
      </c>
      <c r="F1074" s="196">
        <f>IFERROR(_xll.qlIndexFixing(IndexON,D1074,TRUE,_xll.ohTrigger(RecalcTrigger,TriggerON)),NA())</f>
        <v>2.0695752095187814E-2</v>
      </c>
      <c r="H1074" s="42">
        <f>_xll.qlCalendarAdvance(Calendar,$H1073,B1074,"f",FALSE)</f>
        <v>46889</v>
      </c>
      <c r="I1074" s="180">
        <f>_xll.qlInterestRateIndexValueDate(Index1M,$H1074)</f>
        <v>46891</v>
      </c>
      <c r="J1074" s="185">
        <f>IFERROR(_xll.qlIndexFixing(Index1M,$H1074,TRUE,_xll.ohTrigger(RecalcTrigger,Trigger1M)),NA())</f>
        <v>2.1043497433440306E-2</v>
      </c>
      <c r="K1074" s="44">
        <f>IFERROR(_xll.qlIndexFixing(Index3M,H1074,TRUE,_xll.ohTrigger(RecalcTrigger,Trigger3M)),NA())</f>
        <v>2.1825352848666858E-2</v>
      </c>
      <c r="L1074" s="44">
        <f>IFERROR(_xll.qlIndexFixing(Index6M,$H1074,TRUE,_xll.ohTrigger(RecalcTrigger,Trigger6M)),NA())</f>
        <v>2.2158107070456734E-2</v>
      </c>
      <c r="M1074" s="186">
        <f>IFERROR(_xll.qlIndexFixing(Index1Y,$H1074,TRUE,_xll.ohTrigger(RecalcTrigger,Trigger1Y)),NA())</f>
        <v>2.2707497359345859E-2</v>
      </c>
      <c r="N1074" s="185">
        <f>IFERROR(_xll.qlIndexFixing(ONIndex1M,I1074,TRUE,_xll.ohTrigger(RecalcTrigger,Trigger1M)),NA())</f>
        <v>2.1018433492789868E-2</v>
      </c>
      <c r="O1074" s="44">
        <f>IFERROR(_xll.qlIndexFixing(ONIndex3M,I1074,TRUE,_xll.ohTrigger(RecalcTrigger,Trigger3M)),NA())</f>
        <v>2.1752122188027911E-2</v>
      </c>
      <c r="P1074" s="44">
        <f>IFERROR(_xll.qlIndexFixing(ONIndex6M,I1074,TRUE,_xll.ohTrigger(RecalcTrigger,Trigger6M)),NA())</f>
        <v>2.202382772297895E-2</v>
      </c>
      <c r="Q1074" s="186">
        <f>IFERROR(_xll.qlIndexFixing(ONIndex1Y,I1074,TRUE,_xll.ohTrigger(RecalcTrigger,Trigger1Y)),NA())</f>
        <v>2.2458901579680557E-2</v>
      </c>
    </row>
    <row r="1075" spans="2:17" x14ac:dyDescent="0.2">
      <c r="B1075" s="39" t="s">
        <v>42</v>
      </c>
      <c r="D1075" s="42">
        <f>_xll.qlCalendarAdvance(Calendar,$D1074,B1075,"f",FALSE)</f>
        <v>46896</v>
      </c>
      <c r="E1075" s="180">
        <f>_xll.qlInterestRateIndexValueDate(IndexON,D1075)</f>
        <v>46896</v>
      </c>
      <c r="F1075" s="196">
        <f>IFERROR(_xll.qlIndexFixing(IndexON,D1075,TRUE,_xll.ohTrigger(RecalcTrigger,TriggerON)),NA())</f>
        <v>2.070117469100019E-2</v>
      </c>
      <c r="H1075" s="42">
        <f>_xll.qlCalendarAdvance(Calendar,$H1074,B1075,"f",FALSE)</f>
        <v>46896</v>
      </c>
      <c r="I1075" s="180">
        <f>_xll.qlInterestRateIndexValueDate(Index1M,$H1075)</f>
        <v>46898</v>
      </c>
      <c r="J1075" s="185">
        <f>IFERROR(_xll.qlIndexFixing(Index1M,$H1075,TRUE,_xll.ohTrigger(RecalcTrigger,Trigger1M)),NA())</f>
        <v>2.1047105368168784E-2</v>
      </c>
      <c r="K1075" s="44">
        <f>IFERROR(_xll.qlIndexFixing(Index3M,H1075,TRUE,_xll.ohTrigger(RecalcTrigger,Trigger3M)),NA())</f>
        <v>2.1827416107803446E-2</v>
      </c>
      <c r="L1075" s="44">
        <f>IFERROR(_xll.qlIndexFixing(Index6M,$H1075,TRUE,_xll.ohTrigger(RecalcTrigger,Trigger6M)),NA())</f>
        <v>2.2158555338552925E-2</v>
      </c>
      <c r="M1075" s="186">
        <f>IFERROR(_xll.qlIndexFixing(Index1Y,$H1075,TRUE,_xll.ohTrigger(RecalcTrigger,Trigger1Y)),NA())</f>
        <v>2.2706592809563275E-2</v>
      </c>
      <c r="N1075" s="185">
        <f>IFERROR(_xll.qlIndexFixing(ONIndex1M,I1075,TRUE,_xll.ohTrigger(RecalcTrigger,Trigger1M)),NA())</f>
        <v>2.1022167060245067E-2</v>
      </c>
      <c r="O1075" s="44">
        <f>IFERROR(_xll.qlIndexFixing(ONIndex3M,I1075,TRUE,_xll.ohTrigger(RecalcTrigger,Trigger3M)),NA())</f>
        <v>2.175465818623934E-2</v>
      </c>
      <c r="P1075" s="44">
        <f>IFERROR(_xll.qlIndexFixing(ONIndex6M,I1075,TRUE,_xll.ohTrigger(RecalcTrigger,Trigger6M)),NA())</f>
        <v>2.2025043610929274E-2</v>
      </c>
      <c r="Q1075" s="186">
        <f>IFERROR(_xll.qlIndexFixing(ONIndex1Y,I1075,TRUE,_xll.ohTrigger(RecalcTrigger,Trigger1Y)),NA())</f>
        <v>2.2459713476310483E-2</v>
      </c>
    </row>
    <row r="1076" spans="2:17" x14ac:dyDescent="0.2">
      <c r="B1076" s="39" t="s">
        <v>42</v>
      </c>
      <c r="D1076" s="42">
        <f>_xll.qlCalendarAdvance(Calendar,$D1075,B1076,"f",FALSE)</f>
        <v>46903</v>
      </c>
      <c r="E1076" s="180">
        <f>_xll.qlInterestRateIndexValueDate(IndexON,D1076)</f>
        <v>46903</v>
      </c>
      <c r="F1076" s="196">
        <f>IFERROR(_xll.qlIndexFixing(IndexON,D1076,TRUE,_xll.ohTrigger(RecalcTrigger,TriggerON)),NA())</f>
        <v>2.0706506283367787E-2</v>
      </c>
      <c r="H1076" s="42">
        <f>_xll.qlCalendarAdvance(Calendar,$H1075,B1076,"f",FALSE)</f>
        <v>46903</v>
      </c>
      <c r="I1076" s="180">
        <f>_xll.qlInterestRateIndexValueDate(Index1M,$H1076)</f>
        <v>46905</v>
      </c>
      <c r="J1076" s="185">
        <f>IFERROR(_xll.qlIndexFixing(Index1M,$H1076,TRUE,_xll.ohTrigger(RecalcTrigger,Trigger1M)),NA())</f>
        <v>2.1050632926471746E-2</v>
      </c>
      <c r="K1076" s="44">
        <f>IFERROR(_xll.qlIndexFixing(Index3M,H1076,TRUE,_xll.ohTrigger(RecalcTrigger,Trigger3M)),NA())</f>
        <v>2.182939787562025E-2</v>
      </c>
      <c r="L1076" s="44">
        <f>IFERROR(_xll.qlIndexFixing(Index6M,$H1076,TRUE,_xll.ohTrigger(RecalcTrigger,Trigger6M)),NA())</f>
        <v>2.2156884351751817E-2</v>
      </c>
      <c r="M1076" s="186">
        <f>IFERROR(_xll.qlIndexFixing(Index1Y,$H1076,TRUE,_xll.ohTrigger(RecalcTrigger,Trigger1Y)),NA())</f>
        <v>2.270562255267343E-2</v>
      </c>
      <c r="N1076" s="185">
        <f>IFERROR(_xll.qlIndexFixing(ONIndex1M,I1076,TRUE,_xll.ohTrigger(RecalcTrigger,Trigger1M)),NA())</f>
        <v>2.1025819954472169E-2</v>
      </c>
      <c r="O1076" s="44">
        <f>IFERROR(_xll.qlIndexFixing(ONIndex3M,I1076,TRUE,_xll.ohTrigger(RecalcTrigger,Trigger3M)),NA())</f>
        <v>2.1757111549511876E-2</v>
      </c>
      <c r="P1076" s="44">
        <f>IFERROR(_xll.qlIndexFixing(ONIndex6M,I1076,TRUE,_xll.ohTrigger(RecalcTrigger,Trigger6M)),NA())</f>
        <v>2.2026198383926499E-2</v>
      </c>
      <c r="Q1076" s="186">
        <f>IFERROR(_xll.qlIndexFixing(ONIndex1Y,I1076,TRUE,_xll.ohTrigger(RecalcTrigger,Trigger1Y)),NA())</f>
        <v>2.2460453971975269E-2</v>
      </c>
    </row>
    <row r="1077" spans="2:17" x14ac:dyDescent="0.2">
      <c r="B1077" s="39" t="s">
        <v>42</v>
      </c>
      <c r="D1077" s="42">
        <f>_xll.qlCalendarAdvance(Calendar,$D1076,B1077,"f",FALSE)</f>
        <v>46910</v>
      </c>
      <c r="E1077" s="180">
        <f>_xll.qlInterestRateIndexValueDate(IndexON,D1077)</f>
        <v>46910</v>
      </c>
      <c r="F1077" s="196">
        <f>IFERROR(_xll.qlIndexFixing(IndexON,D1077,TRUE,_xll.ohTrigger(RecalcTrigger,TriggerON)),NA())</f>
        <v>2.0711747045032425E-2</v>
      </c>
      <c r="H1077" s="42">
        <f>_xll.qlCalendarAdvance(Calendar,$H1076,B1077,"f",FALSE)</f>
        <v>46910</v>
      </c>
      <c r="I1077" s="180">
        <f>_xll.qlInterestRateIndexValueDate(Index1M,$H1077)</f>
        <v>46912</v>
      </c>
      <c r="J1077" s="185">
        <f>IFERROR(_xll.qlIndexFixing(Index1M,$H1077,TRUE,_xll.ohTrigger(RecalcTrigger,Trigger1M)),NA())</f>
        <v>2.105408037719414E-2</v>
      </c>
      <c r="K1077" s="44">
        <f>IFERROR(_xll.qlIndexFixing(Index3M,H1077,TRUE,_xll.ohTrigger(RecalcTrigger,Trigger3M)),NA())</f>
        <v>2.1831298421613007E-2</v>
      </c>
      <c r="L1077" s="44">
        <f>IFERROR(_xll.qlIndexFixing(Index6M,$H1077,TRUE,_xll.ohTrigger(RecalcTrigger,Trigger6M)),NA())</f>
        <v>2.2157222181582812E-2</v>
      </c>
      <c r="M1077" s="186">
        <f>IFERROR(_xll.qlIndexFixing(Index1Y,$H1077,TRUE,_xll.ohTrigger(RecalcTrigger,Trigger1Y)),NA())</f>
        <v>2.2704586877216142E-2</v>
      </c>
      <c r="N1077" s="185">
        <f>IFERROR(_xll.qlIndexFixing(ONIndex1M,I1077,TRUE,_xll.ohTrigger(RecalcTrigger,Trigger1M)),NA())</f>
        <v>2.1029392444216199E-2</v>
      </c>
      <c r="O1077" s="44">
        <f>IFERROR(_xll.qlIndexFixing(ONIndex3M,I1077,TRUE,_xll.ohTrigger(RecalcTrigger,Trigger3M)),NA())</f>
        <v>2.1759482546030995E-2</v>
      </c>
      <c r="P1077" s="44">
        <f>IFERROR(_xll.qlIndexFixing(ONIndex6M,I1077,TRUE,_xll.ohTrigger(RecalcTrigger,Trigger6M)),NA())</f>
        <v>2.2027292042130497E-2</v>
      </c>
      <c r="Q1077" s="186">
        <f>IFERROR(_xll.qlIndexFixing(ONIndex1Y,I1077,TRUE,_xll.ohTrigger(RecalcTrigger,Trigger1Y)),NA())</f>
        <v>2.2461123348369583E-2</v>
      </c>
    </row>
    <row r="1078" spans="2:17" x14ac:dyDescent="0.2">
      <c r="B1078" s="39" t="s">
        <v>42</v>
      </c>
      <c r="D1078" s="42">
        <f>_xll.qlCalendarAdvance(Calendar,$D1077,B1078,"f",FALSE)</f>
        <v>46917</v>
      </c>
      <c r="E1078" s="180">
        <f>_xll.qlInterestRateIndexValueDate(IndexON,D1078)</f>
        <v>46917</v>
      </c>
      <c r="F1078" s="196">
        <f>IFERROR(_xll.qlIndexFixing(IndexON,D1078,TRUE,_xll.ohTrigger(RecalcTrigger,TriggerON)),NA())</f>
        <v>2.0716897148496116E-2</v>
      </c>
      <c r="H1078" s="42">
        <f>_xll.qlCalendarAdvance(Calendar,$H1077,B1078,"f",FALSE)</f>
        <v>46917</v>
      </c>
      <c r="I1078" s="180">
        <f>_xll.qlInterestRateIndexValueDate(Index1M,$H1078)</f>
        <v>46919</v>
      </c>
      <c r="J1078" s="185">
        <f>IFERROR(_xll.qlIndexFixing(Index1M,$H1078,TRUE,_xll.ohTrigger(RecalcTrigger,Trigger1M)),NA())</f>
        <v>2.1057447989185907E-2</v>
      </c>
      <c r="K1078" s="44">
        <f>IFERROR(_xll.qlIndexFixing(Index3M,H1078,TRUE,_xll.ohTrigger(RecalcTrigger,Trigger3M)),NA())</f>
        <v>2.1833118015284397E-2</v>
      </c>
      <c r="L1078" s="44">
        <f>IFERROR(_xll.qlIndexFixing(Index6M,$H1078,TRUE,_xll.ohTrigger(RecalcTrigger,Trigger6M)),NA())</f>
        <v>2.215749821201848E-2</v>
      </c>
      <c r="M1078" s="186">
        <f>IFERROR(_xll.qlIndexFixing(Index1Y,$H1078,TRUE,_xll.ohTrigger(RecalcTrigger,Trigger1Y)),NA())</f>
        <v>2.2703486071742409E-2</v>
      </c>
      <c r="N1078" s="185">
        <f>IFERROR(_xll.qlIndexFixing(ONIndex1M,I1078,TRUE,_xll.ohTrigger(RecalcTrigger,Trigger1M)),NA())</f>
        <v>2.1032884797662632E-2</v>
      </c>
      <c r="O1078" s="44">
        <f>IFERROR(_xll.qlIndexFixing(ONIndex3M,I1078,TRUE,_xll.ohTrigger(RecalcTrigger,Trigger3M)),NA())</f>
        <v>2.176177144398217E-2</v>
      </c>
      <c r="P1078" s="44">
        <f>IFERROR(_xll.qlIndexFixing(ONIndex6M,I1078,TRUE,_xll.ohTrigger(RecalcTrigger,Trigger6M)),NA())</f>
        <v>2.2028324585381398E-2</v>
      </c>
      <c r="Q1078" s="186">
        <f>IFERROR(_xll.qlIndexFixing(ONIndex1Y,I1078,TRUE,_xll.ohTrigger(RecalcTrigger,Trigger1Y)),NA())</f>
        <v>2.2461721887427899E-2</v>
      </c>
    </row>
    <row r="1079" spans="2:17" x14ac:dyDescent="0.2">
      <c r="B1079" s="39" t="s">
        <v>42</v>
      </c>
      <c r="D1079" s="42">
        <f>_xll.qlCalendarAdvance(Calendar,$D1078,B1079,"f",FALSE)</f>
        <v>46924</v>
      </c>
      <c r="E1079" s="180">
        <f>_xll.qlInterestRateIndexValueDate(IndexON,D1079)</f>
        <v>46924</v>
      </c>
      <c r="F1079" s="196">
        <f>IFERROR(_xll.qlIndexFixing(IndexON,D1079,TRUE,_xll.ohTrigger(RecalcTrigger,TriggerON)),NA())</f>
        <v>2.0721956766500682E-2</v>
      </c>
      <c r="H1079" s="42">
        <f>_xll.qlCalendarAdvance(Calendar,$H1078,B1079,"f",FALSE)</f>
        <v>46924</v>
      </c>
      <c r="I1079" s="180">
        <f>_xll.qlInterestRateIndexValueDate(Index1M,$H1079)</f>
        <v>46926</v>
      </c>
      <c r="J1079" s="185">
        <f>IFERROR(_xll.qlIndexFixing(Index1M,$H1079,TRUE,_xll.ohTrigger(RecalcTrigger,Trigger1M)),NA())</f>
        <v>2.1060736031296989E-2</v>
      </c>
      <c r="K1079" s="44">
        <f>IFERROR(_xll.qlIndexFixing(Index3M,H1079,TRUE,_xll.ohTrigger(RecalcTrigger,Trigger3M)),NA())</f>
        <v>2.1834856926142312E-2</v>
      </c>
      <c r="L1079" s="44">
        <f>IFERROR(_xll.qlIndexFixing(Index6M,$H1079,TRUE,_xll.ohTrigger(RecalcTrigger,Trigger6M)),NA())</f>
        <v>2.2157712443033047E-2</v>
      </c>
      <c r="M1079" s="186">
        <f>IFERROR(_xll.qlIndexFixing(Index1Y,$H1079,TRUE,_xll.ohTrigger(RecalcTrigger,Trigger1Y)),NA())</f>
        <v>2.2702320424814387E-2</v>
      </c>
      <c r="N1079" s="185">
        <f>IFERROR(_xll.qlIndexFixing(ONIndex1M,I1079,TRUE,_xll.ohTrigger(RecalcTrigger,Trigger1M)),NA())</f>
        <v>2.1036297283236749E-2</v>
      </c>
      <c r="O1079" s="44">
        <f>IFERROR(_xll.qlIndexFixing(ONIndex3M,I1079,TRUE,_xll.ohTrigger(RecalcTrigger,Trigger3M)),NA())</f>
        <v>2.1763978511470938E-2</v>
      </c>
      <c r="P1079" s="44">
        <f>IFERROR(_xll.qlIndexFixing(ONIndex6M,I1079,TRUE,_xll.ohTrigger(RecalcTrigger,Trigger6M)),NA())</f>
        <v>2.2029296013839073E-2</v>
      </c>
      <c r="Q1079" s="186">
        <f>IFERROR(_xll.qlIndexFixing(ONIndex1Y,I1079,TRUE,_xll.ohTrigger(RecalcTrigger,Trigger1Y)),NA())</f>
        <v>2.2462249871084694E-2</v>
      </c>
    </row>
    <row r="1080" spans="2:17" x14ac:dyDescent="0.2">
      <c r="B1080" s="39" t="s">
        <v>42</v>
      </c>
      <c r="D1080" s="42">
        <f>_xll.qlCalendarAdvance(Calendar,$D1079,B1080,"f",FALSE)</f>
        <v>46931</v>
      </c>
      <c r="E1080" s="180">
        <f>_xll.qlInterestRateIndexValueDate(IndexON,D1080)</f>
        <v>46931</v>
      </c>
      <c r="F1080" s="196">
        <f>IFERROR(_xll.qlIndexFixing(IndexON,D1080,TRUE,_xll.ohTrigger(RecalcTrigger,TriggerON)),NA())</f>
        <v>2.0726926071548135E-2</v>
      </c>
      <c r="H1080" s="42">
        <f>_xll.qlCalendarAdvance(Calendar,$H1079,B1080,"f",FALSE)</f>
        <v>46931</v>
      </c>
      <c r="I1080" s="180">
        <f>_xll.qlInterestRateIndexValueDate(Index1M,$H1080)</f>
        <v>46933</v>
      </c>
      <c r="J1080" s="185">
        <f>IFERROR(_xll.qlIndexFixing(Index1M,$H1080,TRUE,_xll.ohTrigger(RecalcTrigger,Trigger1M)),NA())</f>
        <v>2.1063944772384824E-2</v>
      </c>
      <c r="K1080" s="44">
        <f>IFERROR(_xll.qlIndexFixing(Index3M,H1080,TRUE,_xll.ohTrigger(RecalcTrigger,Trigger3M)),NA())</f>
        <v>2.1836515423697255E-2</v>
      </c>
      <c r="L1080" s="44">
        <f>IFERROR(_xll.qlIndexFixing(Index6M,$H1080,TRUE,_xll.ohTrigger(RecalcTrigger,Trigger6M)),NA())</f>
        <v>2.2157864874606421E-2</v>
      </c>
      <c r="M1080" s="186">
        <f>IFERROR(_xll.qlIndexFixing(Index1Y,$H1080,TRUE,_xll.ohTrigger(RecalcTrigger,Trigger1Y)),NA())</f>
        <v>2.2701090225006063E-2</v>
      </c>
      <c r="N1080" s="185">
        <f>IFERROR(_xll.qlIndexFixing(ONIndex1M,I1080,TRUE,_xll.ohTrigger(RecalcTrigger,Trigger1M)),NA())</f>
        <v>2.1039630169523704E-2</v>
      </c>
      <c r="O1080" s="44">
        <f>IFERROR(_xll.qlIndexFixing(ONIndex3M,I1080,TRUE,_xll.ohTrigger(RecalcTrigger,Trigger3M)),NA())</f>
        <v>2.1766104016682775E-2</v>
      </c>
      <c r="P1080" s="44">
        <f>IFERROR(_xll.qlIndexFixing(ONIndex6M,I1080,TRUE,_xll.ohTrigger(RecalcTrigger,Trigger6M)),NA())</f>
        <v>2.2030206327423585E-2</v>
      </c>
      <c r="Q1080" s="186">
        <f>IFERROR(_xll.qlIndexFixing(ONIndex1Y,I1080,TRUE,_xll.ohTrigger(RecalcTrigger,Trigger1Y)),NA())</f>
        <v>2.2462707581114572E-2</v>
      </c>
    </row>
    <row r="1081" spans="2:17" x14ac:dyDescent="0.2">
      <c r="B1081" s="39" t="s">
        <v>42</v>
      </c>
      <c r="D1081" s="42">
        <f>_xll.qlCalendarAdvance(Calendar,$D1080,B1081,"f",FALSE)</f>
        <v>46938</v>
      </c>
      <c r="E1081" s="180">
        <f>_xll.qlInterestRateIndexValueDate(IndexON,D1081)</f>
        <v>46938</v>
      </c>
      <c r="F1081" s="196">
        <f>IFERROR(_xll.qlIndexFixing(IndexON,D1081,TRUE,_xll.ohTrigger(RecalcTrigger,TriggerON)),NA())</f>
        <v>2.073180523630036E-2</v>
      </c>
      <c r="H1081" s="42">
        <f>_xll.qlCalendarAdvance(Calendar,$H1080,B1081,"f",FALSE)</f>
        <v>46938</v>
      </c>
      <c r="I1081" s="180">
        <f>_xll.qlInterestRateIndexValueDate(Index1M,$H1081)</f>
        <v>46940</v>
      </c>
      <c r="J1081" s="185">
        <f>IFERROR(_xll.qlIndexFixing(Index1M,$H1081,TRUE,_xll.ohTrigger(RecalcTrigger,Trigger1M)),NA())</f>
        <v>2.1067074481301851E-2</v>
      </c>
      <c r="K1081" s="44">
        <f>IFERROR(_xll.qlIndexFixing(Index3M,H1081,TRUE,_xll.ohTrigger(RecalcTrigger,Trigger3M)),NA())</f>
        <v>2.1838093777471021E-2</v>
      </c>
      <c r="L1081" s="44">
        <f>IFERROR(_xll.qlIndexFixing(Index6M,$H1081,TRUE,_xll.ohTrigger(RecalcTrigger,Trigger6M)),NA())</f>
        <v>2.2159946921775774E-2</v>
      </c>
      <c r="M1081" s="186">
        <f>IFERROR(_xll.qlIndexFixing(Index1Y,$H1081,TRUE,_xll.ohTrigger(RecalcTrigger,Trigger1Y)),NA())</f>
        <v>2.2699795760902156E-2</v>
      </c>
      <c r="N1081" s="185">
        <f>IFERROR(_xll.qlIndexFixing(ONIndex1M,I1081,TRUE,_xll.ohTrigger(RecalcTrigger,Trigger1M)),NA())</f>
        <v>2.1042883724788908E-2</v>
      </c>
      <c r="O1081" s="44">
        <f>IFERROR(_xll.qlIndexFixing(ONIndex3M,I1081,TRUE,_xll.ohTrigger(RecalcTrigger,Trigger3M)),NA())</f>
        <v>2.176814822764328E-2</v>
      </c>
      <c r="P1081" s="44">
        <f>IFERROR(_xll.qlIndexFixing(ONIndex6M,I1081,TRUE,_xll.ohTrigger(RecalcTrigger,Trigger6M)),NA())</f>
        <v>2.2031055526054999E-2</v>
      </c>
      <c r="Q1081" s="186">
        <f>IFERROR(_xll.qlIndexFixing(ONIndex1Y,I1081,TRUE,_xll.ohTrigger(RecalcTrigger,Trigger1Y)),NA())</f>
        <v>2.2463095299531943E-2</v>
      </c>
    </row>
    <row r="1082" spans="2:17" x14ac:dyDescent="0.2">
      <c r="B1082" s="39" t="s">
        <v>42</v>
      </c>
      <c r="D1082" s="42">
        <f>_xll.qlCalendarAdvance(Calendar,$D1081,B1082,"f",FALSE)</f>
        <v>46945</v>
      </c>
      <c r="E1082" s="180">
        <f>_xll.qlInterestRateIndexValueDate(IndexON,D1082)</f>
        <v>46945</v>
      </c>
      <c r="F1082" s="196">
        <f>IFERROR(_xll.qlIndexFixing(IndexON,D1082,TRUE,_xll.ohTrigger(RecalcTrigger,TriggerON)),NA())</f>
        <v>2.0736594433499178E-2</v>
      </c>
      <c r="H1082" s="42">
        <f>_xll.qlCalendarAdvance(Calendar,$H1081,B1082,"f",FALSE)</f>
        <v>46945</v>
      </c>
      <c r="I1082" s="180">
        <f>_xll.qlInterestRateIndexValueDate(Index1M,$H1082)</f>
        <v>46947</v>
      </c>
      <c r="J1082" s="185">
        <f>IFERROR(_xll.qlIndexFixing(Index1M,$H1082,TRUE,_xll.ohTrigger(RecalcTrigger,Trigger1M)),NA())</f>
        <v>2.1070125426905506E-2</v>
      </c>
      <c r="K1082" s="44">
        <f>IFERROR(_xll.qlIndexFixing(Index3M,H1082,TRUE,_xll.ohTrigger(RecalcTrigger,Trigger3M)),NA())</f>
        <v>2.1839592256984539E-2</v>
      </c>
      <c r="L1082" s="44">
        <f>IFERROR(_xll.qlIndexFixing(Index6M,$H1082,TRUE,_xll.ohTrigger(RecalcTrigger,Trigger6M)),NA())</f>
        <v>2.2159962514549297E-2</v>
      </c>
      <c r="M1082" s="186">
        <f>IFERROR(_xll.qlIndexFixing(Index1Y,$H1082,TRUE,_xll.ohTrigger(RecalcTrigger,Trigger1Y)),NA())</f>
        <v>2.2698437321097897E-2</v>
      </c>
      <c r="N1082" s="185">
        <f>IFERROR(_xll.qlIndexFixing(ONIndex1M,I1082,TRUE,_xll.ohTrigger(RecalcTrigger,Trigger1M)),NA())</f>
        <v>2.1046058217617514E-2</v>
      </c>
      <c r="O1082" s="44">
        <f>IFERROR(_xll.qlIndexFixing(ONIndex3M,I1082,TRUE,_xll.ohTrigger(RecalcTrigger,Trigger3M)),NA())</f>
        <v>2.1770111412617865E-2</v>
      </c>
      <c r="P1082" s="44">
        <f>IFERROR(_xll.qlIndexFixing(ONIndex6M,I1082,TRUE,_xll.ohTrigger(RecalcTrigger,Trigger6M)),NA())</f>
        <v>2.2031843609893187E-2</v>
      </c>
      <c r="Q1082" s="186">
        <f>IFERROR(_xll.qlIndexFixing(ONIndex1Y,I1082,TRUE,_xll.ohTrigger(RecalcTrigger,Trigger1Y)),NA())</f>
        <v>2.2463413308031477E-2</v>
      </c>
    </row>
    <row r="1083" spans="2:17" x14ac:dyDescent="0.2">
      <c r="B1083" s="39" t="s">
        <v>42</v>
      </c>
      <c r="D1083" s="42">
        <f>_xll.qlCalendarAdvance(Calendar,$D1082,B1083,"f",FALSE)</f>
        <v>46952</v>
      </c>
      <c r="E1083" s="180">
        <f>_xll.qlInterestRateIndexValueDate(IndexON,D1083)</f>
        <v>46952</v>
      </c>
      <c r="F1083" s="196">
        <f>IFERROR(_xll.qlIndexFixing(IndexON,D1083,TRUE,_xll.ohTrigger(RecalcTrigger,TriggerON)),NA())</f>
        <v>2.0741293835726538E-2</v>
      </c>
      <c r="H1083" s="42">
        <f>_xll.qlCalendarAdvance(Calendar,$H1082,B1083,"f",FALSE)</f>
        <v>46952</v>
      </c>
      <c r="I1083" s="180">
        <f>_xll.qlInterestRateIndexValueDate(Index1M,$H1083)</f>
        <v>46954</v>
      </c>
      <c r="J1083" s="185">
        <f>IFERROR(_xll.qlIndexFixing(Index1M,$H1083,TRUE,_xll.ohTrigger(RecalcTrigger,Trigger1M)),NA())</f>
        <v>2.1073097878055724E-2</v>
      </c>
      <c r="K1083" s="44">
        <f>IFERROR(_xll.qlIndexFixing(Index3M,H1083,TRUE,_xll.ohTrigger(RecalcTrigger,Trigger3M)),NA())</f>
        <v>2.184101113176742E-2</v>
      </c>
      <c r="L1083" s="44">
        <f>IFERROR(_xll.qlIndexFixing(Index6M,$H1083,TRUE,_xll.ohTrigger(RecalcTrigger,Trigger6M)),NA())</f>
        <v>2.2159916296509579E-2</v>
      </c>
      <c r="M1083" s="186">
        <f>IFERROR(_xll.qlIndexFixing(Index1Y,$H1083,TRUE,_xll.ohTrigger(RecalcTrigger,Trigger1Y)),NA())</f>
        <v>2.2697015194199682E-2</v>
      </c>
      <c r="N1083" s="185">
        <f>IFERROR(_xll.qlIndexFixing(ONIndex1M,I1083,TRUE,_xll.ohTrigger(RecalcTrigger,Trigger1M)),NA())</f>
        <v>2.1049153916354868E-2</v>
      </c>
      <c r="O1083" s="44">
        <f>IFERROR(_xll.qlIndexFixing(ONIndex3M,I1083,TRUE,_xll.ohTrigger(RecalcTrigger,Trigger3M)),NA())</f>
        <v>2.1771993839632131E-2</v>
      </c>
      <c r="P1083" s="44">
        <f>IFERROR(_xll.qlIndexFixing(ONIndex6M,I1083,TRUE,_xll.ohTrigger(RecalcTrigger,Trigger6M)),NA())</f>
        <v>2.2032570578938149E-2</v>
      </c>
      <c r="Q1083" s="186">
        <f>IFERROR(_xll.qlIndexFixing(ONIndex1Y,I1083,TRUE,_xll.ohTrigger(RecalcTrigger,Trigger1Y)),NA())</f>
        <v>2.246366188870752E-2</v>
      </c>
    </row>
    <row r="1084" spans="2:17" x14ac:dyDescent="0.2">
      <c r="B1084" s="39" t="s">
        <v>42</v>
      </c>
      <c r="D1084" s="42">
        <f>_xll.qlCalendarAdvance(Calendar,$D1083,B1084,"f",FALSE)</f>
        <v>46959</v>
      </c>
      <c r="E1084" s="180">
        <f>_xll.qlInterestRateIndexValueDate(IndexON,D1084)</f>
        <v>46959</v>
      </c>
      <c r="F1084" s="196">
        <f>IFERROR(_xll.qlIndexFixing(IndexON,D1084,TRUE,_xll.ohTrigger(RecalcTrigger,TriggerON)),NA())</f>
        <v>2.0745903615484451E-2</v>
      </c>
      <c r="H1084" s="42">
        <f>_xll.qlCalendarAdvance(Calendar,$H1083,B1084,"f",FALSE)</f>
        <v>46959</v>
      </c>
      <c r="I1084" s="180">
        <f>_xll.qlInterestRateIndexValueDate(Index1M,$H1084)</f>
        <v>46961</v>
      </c>
      <c r="J1084" s="185">
        <f>IFERROR(_xll.qlIndexFixing(Index1M,$H1084,TRUE,_xll.ohTrigger(RecalcTrigger,Trigger1M)),NA())</f>
        <v>2.107599210361244E-2</v>
      </c>
      <c r="K1084" s="44">
        <f>IFERROR(_xll.qlIndexFixing(Index3M,H1084,TRUE,_xll.ohTrigger(RecalcTrigger,Trigger3M)),NA())</f>
        <v>2.1842350671353632E-2</v>
      </c>
      <c r="L1084" s="44">
        <f>IFERROR(_xll.qlIndexFixing(Index6M,$H1084,TRUE,_xll.ohTrigger(RecalcTrigger,Trigger6M)),NA())</f>
        <v>2.2159808267660917E-2</v>
      </c>
      <c r="M1084" s="186">
        <f>IFERROR(_xll.qlIndexFixing(Index1Y,$H1084,TRUE,_xll.ohTrigger(RecalcTrigger,Trigger1Y)),NA())</f>
        <v>2.2695529668824641E-2</v>
      </c>
      <c r="N1084" s="185">
        <f>IFERROR(_xll.qlIndexFixing(ONIndex1M,I1084,TRUE,_xll.ohTrigger(RecalcTrigger,Trigger1M)),NA())</f>
        <v>2.1052171089346317E-2</v>
      </c>
      <c r="O1084" s="44">
        <f>IFERROR(_xll.qlIndexFixing(ONIndex3M,I1084,TRUE,_xll.ohTrigger(RecalcTrigger,Trigger3M)),NA())</f>
        <v>2.1773795776951488E-2</v>
      </c>
      <c r="P1084" s="44">
        <f>IFERROR(_xll.qlIndexFixing(ONIndex6M,I1084,TRUE,_xll.ohTrigger(RecalcTrigger,Trigger6M)),NA())</f>
        <v>2.2033236432950076E-2</v>
      </c>
      <c r="Q1084" s="186">
        <f>IFERROR(_xll.qlIndexFixing(ONIndex1Y,I1084,TRUE,_xll.ohTrigger(RecalcTrigger,Trigger1Y)),NA())</f>
        <v>2.2463841323254741E-2</v>
      </c>
    </row>
    <row r="1085" spans="2:17" x14ac:dyDescent="0.2">
      <c r="B1085" s="39" t="s">
        <v>42</v>
      </c>
      <c r="D1085" s="42">
        <f>_xll.qlCalendarAdvance(Calendar,$D1084,B1085,"f",FALSE)</f>
        <v>46966</v>
      </c>
      <c r="E1085" s="180">
        <f>_xll.qlInterestRateIndexValueDate(IndexON,D1085)</f>
        <v>46966</v>
      </c>
      <c r="F1085" s="196">
        <f>IFERROR(_xll.qlIndexFixing(IndexON,D1085,TRUE,_xll.ohTrigger(RecalcTrigger,TriggerON)),NA())</f>
        <v>2.0750423945594676E-2</v>
      </c>
      <c r="H1085" s="42">
        <f>_xll.qlCalendarAdvance(Calendar,$H1084,B1085,"f",FALSE)</f>
        <v>46966</v>
      </c>
      <c r="I1085" s="180">
        <f>_xll.qlInterestRateIndexValueDate(Index1M,$H1085)</f>
        <v>46968</v>
      </c>
      <c r="J1085" s="185">
        <f>IFERROR(_xll.qlIndexFixing(Index1M,$H1085,TRUE,_xll.ohTrigger(RecalcTrigger,Trigger1M)),NA())</f>
        <v>2.1078808372438085E-2</v>
      </c>
      <c r="K1085" s="44">
        <f>IFERROR(_xll.qlIndexFixing(Index3M,H1085,TRUE,_xll.ohTrigger(RecalcTrigger,Trigger3M)),NA())</f>
        <v>2.1843611145282344E-2</v>
      </c>
      <c r="L1085" s="44">
        <f>IFERROR(_xll.qlIndexFixing(Index6M,$H1085,TRUE,_xll.ohTrigger(RecalcTrigger,Trigger6M)),NA())</f>
        <v>2.2159638428014054E-2</v>
      </c>
      <c r="M1085" s="186">
        <f>IFERROR(_xll.qlIndexFixing(Index1Y,$H1085,TRUE,_xll.ohTrigger(RecalcTrigger,Trigger1Y)),NA())</f>
        <v>2.2693981033598886E-2</v>
      </c>
      <c r="N1085" s="185">
        <f>IFERROR(_xll.qlIndexFixing(ONIndex1M,I1085,TRUE,_xll.ohTrigger(RecalcTrigger,Trigger1M)),NA())</f>
        <v>2.105511000525695E-2</v>
      </c>
      <c r="O1085" s="44">
        <f>IFERROR(_xll.qlIndexFixing(ONIndex3M,I1085,TRUE,_xll.ohTrigger(RecalcTrigger,Trigger3M)),NA())</f>
        <v>2.1775517492601537E-2</v>
      </c>
      <c r="P1085" s="44">
        <f>IFERROR(_xll.qlIndexFixing(ONIndex6M,I1085,TRUE,_xll.ohTrigger(RecalcTrigger,Trigger6M)),NA())</f>
        <v>2.2033841172168778E-2</v>
      </c>
      <c r="Q1085" s="186">
        <f>IFERROR(_xll.qlIndexFixing(ONIndex1Y,I1085,TRUE,_xll.ohTrigger(RecalcTrigger,Trigger1Y)),NA())</f>
        <v>2.2463951893607614E-2</v>
      </c>
    </row>
    <row r="1086" spans="2:17" x14ac:dyDescent="0.2">
      <c r="B1086" s="39" t="s">
        <v>42</v>
      </c>
      <c r="D1086" s="42">
        <f>_xll.qlCalendarAdvance(Calendar,$D1085,B1086,"f",FALSE)</f>
        <v>46973</v>
      </c>
      <c r="E1086" s="180">
        <f>_xll.qlInterestRateIndexValueDate(IndexON,D1086)</f>
        <v>46973</v>
      </c>
      <c r="F1086" s="196">
        <f>IFERROR(_xll.qlIndexFixing(IndexON,D1086,TRUE,_xll.ohTrigger(RecalcTrigger,TriggerON)),NA())</f>
        <v>2.0754854998719097E-2</v>
      </c>
      <c r="H1086" s="42">
        <f>_xll.qlCalendarAdvance(Calendar,$H1085,B1086,"f",FALSE)</f>
        <v>46973</v>
      </c>
      <c r="I1086" s="180">
        <f>_xll.qlInterestRateIndexValueDate(Index1M,$H1086)</f>
        <v>46975</v>
      </c>
      <c r="J1086" s="185">
        <f>IFERROR(_xll.qlIndexFixing(Index1M,$H1086,TRUE,_xll.ohTrigger(RecalcTrigger,Trigger1M)),NA())</f>
        <v>2.1081546953400088E-2</v>
      </c>
      <c r="K1086" s="44">
        <f>IFERROR(_xll.qlIndexFixing(Index3M,H1086,TRUE,_xll.ohTrigger(RecalcTrigger,Trigger3M)),NA())</f>
        <v>2.184479282309881E-2</v>
      </c>
      <c r="L1086" s="44">
        <f>IFERROR(_xll.qlIndexFixing(Index6M,$H1086,TRUE,_xll.ohTrigger(RecalcTrigger,Trigger6M)),NA())</f>
        <v>2.2159406777584895E-2</v>
      </c>
      <c r="M1086" s="186">
        <f>IFERROR(_xll.qlIndexFixing(Index1Y,$H1086,TRUE,_xll.ohTrigger(RecalcTrigger,Trigger1Y)),NA())</f>
        <v>2.2692369577159914E-2</v>
      </c>
      <c r="N1086" s="185">
        <f>IFERROR(_xll.qlIndexFixing(ONIndex1M,I1086,TRUE,_xll.ohTrigger(RecalcTrigger,Trigger1M)),NA())</f>
        <v>2.1057970932352177E-2</v>
      </c>
      <c r="O1086" s="44">
        <f>IFERROR(_xll.qlIndexFixing(ONIndex3M,I1086,TRUE,_xll.ohTrigger(RecalcTrigger,Trigger3M)),NA())</f>
        <v>2.1777159254687817E-2</v>
      </c>
      <c r="P1086" s="44">
        <f>IFERROR(_xll.qlIndexFixing(ONIndex6M,I1086,TRUE,_xll.ohTrigger(RecalcTrigger,Trigger6M)),NA())</f>
        <v>2.2034384796514317E-2</v>
      </c>
      <c r="Q1086" s="186">
        <f>IFERROR(_xll.qlIndexFixing(ONIndex1Y,I1086,TRUE,_xll.ohTrigger(RecalcTrigger,Trigger1Y)),NA())</f>
        <v>2.2463993881700617E-2</v>
      </c>
    </row>
    <row r="1087" spans="2:17" x14ac:dyDescent="0.2">
      <c r="B1087" s="39" t="s">
        <v>42</v>
      </c>
      <c r="D1087" s="42">
        <f>_xll.qlCalendarAdvance(Calendar,$D1086,B1087,"f",FALSE)</f>
        <v>46980</v>
      </c>
      <c r="E1087" s="180">
        <f>_xll.qlInterestRateIndexValueDate(IndexON,D1087)</f>
        <v>46980</v>
      </c>
      <c r="F1087" s="196">
        <f>IFERROR(_xll.qlIndexFixing(IndexON,D1087,TRUE,_xll.ohTrigger(RecalcTrigger,TriggerON)),NA())</f>
        <v>2.0759196947199854E-2</v>
      </c>
      <c r="H1087" s="42">
        <f>_xll.qlCalendarAdvance(Calendar,$H1086,B1087,"f",FALSE)</f>
        <v>46980</v>
      </c>
      <c r="I1087" s="180">
        <f>_xll.qlInterestRateIndexValueDate(Index1M,$H1087)</f>
        <v>46982</v>
      </c>
      <c r="J1087" s="185">
        <f>IFERROR(_xll.qlIndexFixing(Index1M,$H1087,TRUE,_xll.ohTrigger(RecalcTrigger,Trigger1M)),NA())</f>
        <v>2.1084208115363379E-2</v>
      </c>
      <c r="K1087" s="44">
        <f>IFERROR(_xll.qlIndexFixing(Index3M,H1087,TRUE,_xll.ohTrigger(RecalcTrigger,Trigger3M)),NA())</f>
        <v>2.1845895974351763E-2</v>
      </c>
      <c r="L1087" s="44">
        <f>IFERROR(_xll.qlIndexFixing(Index6M,$H1087,TRUE,_xll.ohTrigger(RecalcTrigger,Trigger6M)),NA())</f>
        <v>2.2159113316395352E-2</v>
      </c>
      <c r="M1087" s="186">
        <f>IFERROR(_xll.qlIndexFixing(Index1Y,$H1087,TRUE,_xll.ohTrigger(RecalcTrigger,Trigger1Y)),NA())</f>
        <v>2.2690695588154636E-2</v>
      </c>
      <c r="N1087" s="185">
        <f>IFERROR(_xll.qlIndexFixing(ONIndex1M,I1087,TRUE,_xll.ohTrigger(RecalcTrigger,Trigger1M)),NA())</f>
        <v>2.1060754139057281E-2</v>
      </c>
      <c r="O1087" s="44">
        <f>IFERROR(_xll.qlIndexFixing(ONIndex3M,I1087,TRUE,_xll.ohTrigger(RecalcTrigger,Trigger3M)),NA())</f>
        <v>2.1778721331475737E-2</v>
      </c>
      <c r="P1087" s="44">
        <f>IFERROR(_xll.qlIndexFixing(ONIndex6M,I1087,TRUE,_xll.ohTrigger(RecalcTrigger,Trigger6M)),NA())</f>
        <v>2.203486730606663E-2</v>
      </c>
      <c r="Q1087" s="186">
        <f>IFERROR(_xll.qlIndexFixing(ONIndex1Y,I1087,TRUE,_xll.ohTrigger(RecalcTrigger,Trigger1Y)),NA())</f>
        <v>2.2463967569468224E-2</v>
      </c>
    </row>
    <row r="1088" spans="2:17" x14ac:dyDescent="0.2">
      <c r="B1088" s="39" t="s">
        <v>42</v>
      </c>
      <c r="D1088" s="42">
        <f>_xll.qlCalendarAdvance(Calendar,$D1087,B1088,"f",FALSE)</f>
        <v>46987</v>
      </c>
      <c r="E1088" s="180">
        <f>_xll.qlInterestRateIndexValueDate(IndexON,D1088)</f>
        <v>46987</v>
      </c>
      <c r="F1088" s="196">
        <f>IFERROR(_xll.qlIndexFixing(IndexON,D1088,TRUE,_xll.ohTrigger(RecalcTrigger,TriggerON)),NA())</f>
        <v>2.0763449963938641E-2</v>
      </c>
      <c r="H1088" s="42">
        <f>_xll.qlCalendarAdvance(Calendar,$H1087,B1088,"f",FALSE)</f>
        <v>46987</v>
      </c>
      <c r="I1088" s="180">
        <f>_xll.qlInterestRateIndexValueDate(Index1M,$H1088)</f>
        <v>46989</v>
      </c>
      <c r="J1088" s="185">
        <f>IFERROR(_xll.qlIndexFixing(Index1M,$H1088,TRUE,_xll.ohTrigger(RecalcTrigger,Trigger1M)),NA())</f>
        <v>2.1086792127200382E-2</v>
      </c>
      <c r="K1088" s="44">
        <f>IFERROR(_xll.qlIndexFixing(Index3M,H1088,TRUE,_xll.ohTrigger(RecalcTrigger,Trigger3M)),NA())</f>
        <v>2.184692086859602E-2</v>
      </c>
      <c r="L1088" s="44">
        <f>IFERROR(_xll.qlIndexFixing(Index6M,$H1088,TRUE,_xll.ohTrigger(RecalcTrigger,Trigger6M)),NA())</f>
        <v>2.2158758044472933E-2</v>
      </c>
      <c r="M1088" s="186">
        <f>IFERROR(_xll.qlIndexFixing(Index1Y,$H1088,TRUE,_xll.ohTrigger(RecalcTrigger,Trigger1Y)),NA())</f>
        <v>2.2688959355239607E-2</v>
      </c>
      <c r="N1088" s="185">
        <f>IFERROR(_xll.qlIndexFixing(ONIndex1M,I1088,TRUE,_xll.ohTrigger(RecalcTrigger,Trigger1M)),NA())</f>
        <v>2.1063459893877479E-2</v>
      </c>
      <c r="O1088" s="44">
        <f>IFERROR(_xll.qlIndexFixing(ONIndex3M,I1088,TRUE,_xll.ohTrigger(RecalcTrigger,Trigger3M)),NA())</f>
        <v>2.1780203991070834E-2</v>
      </c>
      <c r="P1088" s="44">
        <f>IFERROR(_xll.qlIndexFixing(ONIndex6M,I1088,TRUE,_xll.ohTrigger(RecalcTrigger,Trigger6M)),NA())</f>
        <v>2.2035288700505973E-2</v>
      </c>
      <c r="Q1088" s="186">
        <f>IFERROR(_xll.qlIndexFixing(ONIndex1Y,I1088,TRUE,_xll.ohTrigger(RecalcTrigger,Trigger1Y)),NA())</f>
        <v>2.2463873238605103E-2</v>
      </c>
    </row>
    <row r="1089" spans="2:17" x14ac:dyDescent="0.2">
      <c r="B1089" s="39" t="s">
        <v>42</v>
      </c>
      <c r="D1089" s="42">
        <f>_xll.qlCalendarAdvance(Calendar,$D1088,B1089,"f",FALSE)</f>
        <v>46994</v>
      </c>
      <c r="E1089" s="180">
        <f>_xll.qlInterestRateIndexValueDate(IndexON,D1089)</f>
        <v>46994</v>
      </c>
      <c r="F1089" s="196">
        <f>IFERROR(_xll.qlIndexFixing(IndexON,D1089,TRUE,_xll.ohTrigger(RecalcTrigger,TriggerON)),NA())</f>
        <v>2.0767614221437469E-2</v>
      </c>
      <c r="H1089" s="42">
        <f>_xll.qlCalendarAdvance(Calendar,$H1088,B1089,"f",FALSE)</f>
        <v>46994</v>
      </c>
      <c r="I1089" s="180">
        <f>_xll.qlInterestRateIndexValueDate(Index1M,$H1089)</f>
        <v>46996</v>
      </c>
      <c r="J1089" s="185">
        <f>IFERROR(_xll.qlIndexFixing(Index1M,$H1089,TRUE,_xll.ohTrigger(RecalcTrigger,Trigger1M)),NA())</f>
        <v>2.1086928600855259E-2</v>
      </c>
      <c r="K1089" s="44">
        <f>IFERROR(_xll.qlIndexFixing(Index3M,H1089,TRUE,_xll.ohTrigger(RecalcTrigger,Trigger3M)),NA())</f>
        <v>2.1847153106215732E-2</v>
      </c>
      <c r="L1089" s="44">
        <f>IFERROR(_xll.qlIndexFixing(Index6M,$H1089,TRUE,_xll.ohTrigger(RecalcTrigger,Trigger6M)),NA())</f>
        <v>2.2155197003664463E-2</v>
      </c>
      <c r="M1089" s="186">
        <f>IFERROR(_xll.qlIndexFixing(Index1Y,$H1089,TRUE,_xll.ohTrigger(RecalcTrigger,Trigger1Y)),NA())</f>
        <v>2.2687161167081672E-2</v>
      </c>
      <c r="N1089" s="185">
        <f>IFERROR(_xll.qlIndexFixing(ONIndex1M,I1089,TRUE,_xll.ohTrigger(RecalcTrigger,Trigger1M)),NA())</f>
        <v>2.1066088465238053E-2</v>
      </c>
      <c r="O1089" s="44">
        <f>IFERROR(_xll.qlIndexFixing(ONIndex3M,I1089,TRUE,_xll.ohTrigger(RecalcTrigger,Trigger3M)),NA())</f>
        <v>2.178160750173852E-2</v>
      </c>
      <c r="P1089" s="44">
        <f>IFERROR(_xll.qlIndexFixing(ONIndex6M,I1089,TRUE,_xll.ohTrigger(RecalcTrigger,Trigger6M)),NA())</f>
        <v>2.2035648980232025E-2</v>
      </c>
      <c r="Q1089" s="186">
        <f>IFERROR(_xll.qlIndexFixing(ONIndex1Y,I1089,TRUE,_xll.ohTrigger(RecalcTrigger,Trigger1Y)),NA())</f>
        <v>2.2463711171125667E-2</v>
      </c>
    </row>
    <row r="1090" spans="2:17" x14ac:dyDescent="0.2">
      <c r="B1090" s="39" t="s">
        <v>42</v>
      </c>
      <c r="D1090" s="42">
        <f>_xll.qlCalendarAdvance(Calendar,$D1089,B1090,"f",FALSE)</f>
        <v>47001</v>
      </c>
      <c r="E1090" s="180">
        <f>_xll.qlInterestRateIndexValueDate(IndexON,D1090)</f>
        <v>47001</v>
      </c>
      <c r="F1090" s="196">
        <f>IFERROR(_xll.qlIndexFixing(IndexON,D1090,TRUE,_xll.ohTrigger(RecalcTrigger,TriggerON)),NA())</f>
        <v>2.0771689892358225E-2</v>
      </c>
      <c r="H1090" s="42">
        <f>_xll.qlCalendarAdvance(Calendar,$H1089,B1090,"f",FALSE)</f>
        <v>47001</v>
      </c>
      <c r="I1090" s="180">
        <f>_xll.qlInterestRateIndexValueDate(Index1M,$H1090)</f>
        <v>47003</v>
      </c>
      <c r="J1090" s="185">
        <f>IFERROR(_xll.qlIndexFixing(Index1M,$H1090,TRUE,_xll.ohTrigger(RecalcTrigger,Trigger1M)),NA())</f>
        <v>2.1091729775967738E-2</v>
      </c>
      <c r="K1090" s="44">
        <f>IFERROR(_xll.qlIndexFixing(Index3M,H1090,TRUE,_xll.ohTrigger(RecalcTrigger,Trigger3M)),NA())</f>
        <v>2.1848027742574674E-2</v>
      </c>
      <c r="L1090" s="44">
        <f>IFERROR(_xll.qlIndexFixing(Index6M,$H1090,TRUE,_xll.ohTrigger(RecalcTrigger,Trigger6M)),NA())</f>
        <v>2.2154740325360009E-2</v>
      </c>
      <c r="M1090" s="186">
        <f>IFERROR(_xll.qlIndexFixing(Index1Y,$H1090,TRUE,_xll.ohTrigger(RecalcTrigger,Trigger1Y)),NA())</f>
        <v>2.2685301312355993E-2</v>
      </c>
      <c r="N1090" s="185">
        <f>IFERROR(_xll.qlIndexFixing(ONIndex1M,I1090,TRUE,_xll.ohTrigger(RecalcTrigger,Trigger1M)),NA())</f>
        <v>2.1068640121644222E-2</v>
      </c>
      <c r="O1090" s="44">
        <f>IFERROR(_xll.qlIndexFixing(ONIndex3M,I1090,TRUE,_xll.ohTrigger(RecalcTrigger,Trigger3M)),NA())</f>
        <v>2.1782932131264587E-2</v>
      </c>
      <c r="P1090" s="44">
        <f>IFERROR(_xll.qlIndexFixing(ONIndex6M,I1090,TRUE,_xll.ohTrigger(RecalcTrigger,Trigger6M)),NA())</f>
        <v>2.2035948145084916E-2</v>
      </c>
      <c r="Q1090" s="186">
        <f>IFERROR(_xll.qlIndexFixing(ONIndex1Y,I1090,TRUE,_xll.ohTrigger(RecalcTrigger,Trigger1Y)),NA())</f>
        <v>2.2463481648804517E-2</v>
      </c>
    </row>
    <row r="1091" spans="2:17" x14ac:dyDescent="0.2">
      <c r="B1091" s="39" t="s">
        <v>42</v>
      </c>
      <c r="D1091" s="42">
        <f>_xll.qlCalendarAdvance(Calendar,$D1090,B1091,"f",FALSE)</f>
        <v>47008</v>
      </c>
      <c r="E1091" s="180">
        <f>_xll.qlInterestRateIndexValueDate(IndexON,D1091)</f>
        <v>47008</v>
      </c>
      <c r="F1091" s="196">
        <f>IFERROR(_xll.qlIndexFixing(IndexON,D1091,TRUE,_xll.ohTrigger(RecalcTrigger,TriggerON)),NA())</f>
        <v>2.0775677149362792E-2</v>
      </c>
      <c r="H1091" s="42">
        <f>_xll.qlCalendarAdvance(Calendar,$H1090,B1091,"f",FALSE)</f>
        <v>47008</v>
      </c>
      <c r="I1091" s="180">
        <f>_xll.qlInterestRateIndexValueDate(Index1M,$H1091)</f>
        <v>47010</v>
      </c>
      <c r="J1091" s="185">
        <f>IFERROR(_xll.qlIndexFixing(Index1M,$H1091,TRUE,_xll.ohTrigger(RecalcTrigger,Trigger1M)),NA())</f>
        <v>2.1094083950647935E-2</v>
      </c>
      <c r="K1091" s="44">
        <f>IFERROR(_xll.qlIndexFixing(Index3M,H1091,TRUE,_xll.ohTrigger(RecalcTrigger,Trigger3M)),NA())</f>
        <v>2.1848824916047404E-2</v>
      </c>
      <c r="L1091" s="44">
        <f>IFERROR(_xll.qlIndexFixing(Index6M,$H1091,TRUE,_xll.ohTrigger(RecalcTrigger,Trigger6M)),NA())</f>
        <v>2.2154221855329344E-2</v>
      </c>
      <c r="M1091" s="186">
        <f>IFERROR(_xll.qlIndexFixing(Index1Y,$H1091,TRUE,_xll.ohTrigger(RecalcTrigger,Trigger1Y)),NA())</f>
        <v>2.2683380079747809E-2</v>
      </c>
      <c r="N1091" s="185">
        <f>IFERROR(_xll.qlIndexFixing(ONIndex1M,I1091,TRUE,_xll.ohTrigger(RecalcTrigger,Trigger1M)),NA())</f>
        <v>2.1071115131361395E-2</v>
      </c>
      <c r="O1091" s="44">
        <f>IFERROR(_xll.qlIndexFixing(ONIndex3M,I1091,TRUE,_xll.ohTrigger(RecalcTrigger,Trigger3M)),NA())</f>
        <v>2.1784178148074318E-2</v>
      </c>
      <c r="P1091" s="44">
        <f>IFERROR(_xll.qlIndexFixing(ONIndex6M,I1091,TRUE,_xll.ohTrigger(RecalcTrigger,Trigger6M)),NA())</f>
        <v>2.2036186195064644E-2</v>
      </c>
      <c r="Q1091" s="186">
        <f>IFERROR(_xll.qlIndexFixing(ONIndex1Y,I1091,TRUE,_xll.ohTrigger(RecalcTrigger,Trigger1Y)),NA())</f>
        <v>2.2463184953656068E-2</v>
      </c>
    </row>
    <row r="1092" spans="2:17" x14ac:dyDescent="0.2">
      <c r="B1092" s="39" t="s">
        <v>42</v>
      </c>
      <c r="D1092" s="42">
        <f>_xll.qlCalendarAdvance(Calendar,$D1091,B1092,"f",FALSE)</f>
        <v>47015</v>
      </c>
      <c r="E1092" s="180">
        <f>_xll.qlInterestRateIndexValueDate(IndexON,D1092)</f>
        <v>47015</v>
      </c>
      <c r="F1092" s="196">
        <f>IFERROR(_xll.qlIndexFixing(IndexON,D1092,TRUE,_xll.ohTrigger(RecalcTrigger,TriggerON)),NA())</f>
        <v>2.077957616503312E-2</v>
      </c>
      <c r="H1092" s="42">
        <f>_xll.qlCalendarAdvance(Calendar,$H1091,B1092,"f",FALSE)</f>
        <v>47015</v>
      </c>
      <c r="I1092" s="180">
        <f>_xll.qlInterestRateIndexValueDate(Index1M,$H1092)</f>
        <v>47017</v>
      </c>
      <c r="J1092" s="185">
        <f>IFERROR(_xll.qlIndexFixing(Index1M,$H1092,TRUE,_xll.ohTrigger(RecalcTrigger,Trigger1M)),NA())</f>
        <v>2.1096362050686546E-2</v>
      </c>
      <c r="K1092" s="44">
        <f>IFERROR(_xll.qlIndexFixing(Index3M,H1092,TRUE,_xll.ohTrigger(RecalcTrigger,Trigger3M)),NA())</f>
        <v>2.1849544896194114E-2</v>
      </c>
      <c r="L1092" s="44">
        <f>IFERROR(_xll.qlIndexFixing(Index6M,$H1092,TRUE,_xll.ohTrigger(RecalcTrigger,Trigger6M)),NA())</f>
        <v>2.2153641593620606E-2</v>
      </c>
      <c r="M1092" s="186">
        <f>IFERROR(_xll.qlIndexFixing(Index1Y,$H1092,TRUE,_xll.ohTrigger(RecalcTrigger,Trigger1Y)),NA())</f>
        <v>2.2681397757950687E-2</v>
      </c>
      <c r="N1092" s="185">
        <f>IFERROR(_xll.qlIndexFixing(ONIndex1M,I1092,TRUE,_xll.ohTrigger(RecalcTrigger,Trigger1M)),NA())</f>
        <v>2.1073513762974727E-2</v>
      </c>
      <c r="O1092" s="44">
        <f>IFERROR(_xll.qlIndexFixing(ONIndex3M,I1092,TRUE,_xll.ohTrigger(RecalcTrigger,Trigger3M)),NA())</f>
        <v>2.1785345820193314E-2</v>
      </c>
      <c r="P1092" s="44">
        <f>IFERROR(_xll.qlIndexFixing(ONIndex6M,I1092,TRUE,_xll.ohTrigger(RecalcTrigger,Trigger6M)),NA())</f>
        <v>2.203636313017121E-2</v>
      </c>
      <c r="Q1092" s="186">
        <f>IFERROR(_xll.qlIndexFixing(ONIndex1Y,I1092,TRUE,_xll.ohTrigger(RecalcTrigger,Trigger1Y)),NA())</f>
        <v>2.2462821367454922E-2</v>
      </c>
    </row>
    <row r="1093" spans="2:17" x14ac:dyDescent="0.2">
      <c r="B1093" s="39" t="s">
        <v>42</v>
      </c>
      <c r="D1093" s="42">
        <f>_xll.qlCalendarAdvance(Calendar,$D1092,B1093,"f",FALSE)</f>
        <v>47022</v>
      </c>
      <c r="E1093" s="180">
        <f>_xll.qlInterestRateIndexValueDate(IndexON,D1093)</f>
        <v>47022</v>
      </c>
      <c r="F1093" s="196">
        <f>IFERROR(_xll.qlIndexFixing(IndexON,D1093,TRUE,_xll.ohTrigger(RecalcTrigger,TriggerON)),NA())</f>
        <v>2.0783387112031093E-2</v>
      </c>
      <c r="H1093" s="42">
        <f>_xll.qlCalendarAdvance(Calendar,$H1092,B1093,"f",FALSE)</f>
        <v>47022</v>
      </c>
      <c r="I1093" s="180">
        <f>_xll.qlInterestRateIndexValueDate(Index1M,$H1093)</f>
        <v>47024</v>
      </c>
      <c r="J1093" s="185">
        <f>IFERROR(_xll.qlIndexFixing(Index1M,$H1093,TRUE,_xll.ohTrigger(RecalcTrigger,Trigger1M)),NA())</f>
        <v>2.1098564344970983E-2</v>
      </c>
      <c r="K1093" s="44">
        <f>IFERROR(_xll.qlIndexFixing(Index3M,H1093,TRUE,_xll.ohTrigger(RecalcTrigger,Trigger3M)),NA())</f>
        <v>2.1850187952576761E-2</v>
      </c>
      <c r="L1093" s="44">
        <f>IFERROR(_xll.qlIndexFixing(Index6M,$H1093,TRUE,_xll.ohTrigger(RecalcTrigger,Trigger6M)),NA())</f>
        <v>2.2152999540286791E-2</v>
      </c>
      <c r="M1093" s="186">
        <f>IFERROR(_xll.qlIndexFixing(Index1Y,$H1093,TRUE,_xll.ohTrigger(RecalcTrigger,Trigger1Y)),NA())</f>
        <v>2.2679354635668041E-2</v>
      </c>
      <c r="N1093" s="185">
        <f>IFERROR(_xll.qlIndexFixing(ONIndex1M,I1093,TRUE,_xll.ohTrigger(RecalcTrigger,Trigger1M)),NA())</f>
        <v>2.1075836284829563E-2</v>
      </c>
      <c r="O1093" s="44">
        <f>IFERROR(_xll.qlIndexFixing(ONIndex3M,I1093,TRUE,_xll.ohTrigger(RecalcTrigger,Trigger3M)),NA())</f>
        <v>2.1786435415727112E-2</v>
      </c>
      <c r="P1093" s="44">
        <f>IFERROR(_xll.qlIndexFixing(ONIndex6M,I1093,TRUE,_xll.ohTrigger(RecalcTrigger,Trigger6M)),NA())</f>
        <v>2.2036478950404614E-2</v>
      </c>
      <c r="Q1093" s="186">
        <f>IFERROR(_xll.qlIndexFixing(ONIndex1Y,I1093,TRUE,_xll.ohTrigger(RecalcTrigger,Trigger1Y)),NA())</f>
        <v>2.2462391172135554E-2</v>
      </c>
    </row>
    <row r="1094" spans="2:17" x14ac:dyDescent="0.2">
      <c r="B1094" s="39" t="s">
        <v>42</v>
      </c>
      <c r="D1094" s="42">
        <f>_xll.qlCalendarAdvance(Calendar,$D1093,B1094,"f",FALSE)</f>
        <v>47029</v>
      </c>
      <c r="E1094" s="180">
        <f>_xll.qlInterestRateIndexValueDate(IndexON,D1094)</f>
        <v>47029</v>
      </c>
      <c r="F1094" s="196">
        <f>IFERROR(_xll.qlIndexFixing(IndexON,D1094,TRUE,_xll.ohTrigger(RecalcTrigger,TriggerON)),NA())</f>
        <v>2.0787110163018596E-2</v>
      </c>
      <c r="H1094" s="42">
        <f>_xll.qlCalendarAdvance(Calendar,$H1093,B1094,"f",FALSE)</f>
        <v>47029</v>
      </c>
      <c r="I1094" s="180">
        <f>_xll.qlInterestRateIndexValueDate(Index1M,$H1094)</f>
        <v>47031</v>
      </c>
      <c r="J1094" s="185">
        <f>IFERROR(_xll.qlIndexFixing(Index1M,$H1094,TRUE,_xll.ohTrigger(RecalcTrigger,Trigger1M)),NA())</f>
        <v>2.110069110237367E-2</v>
      </c>
      <c r="K1094" s="44">
        <f>IFERROR(_xll.qlIndexFixing(Index3M,H1094,TRUE,_xll.ohTrigger(RecalcTrigger,Trigger3M)),NA())</f>
        <v>2.1851441932543583E-2</v>
      </c>
      <c r="L1094" s="44">
        <f>IFERROR(_xll.qlIndexFixing(Index6M,$H1094,TRUE,_xll.ohTrigger(RecalcTrigger,Trigger6M)),NA())</f>
        <v>2.2152903037332236E-2</v>
      </c>
      <c r="M1094" s="186">
        <f>IFERROR(_xll.qlIndexFixing(Index1Y,$H1094,TRUE,_xll.ohTrigger(RecalcTrigger,Trigger1Y)),NA())</f>
        <v>2.2677251001610516E-2</v>
      </c>
      <c r="N1094" s="185">
        <f>IFERROR(_xll.qlIndexFixing(ONIndex1M,I1094,TRUE,_xll.ohTrigger(RecalcTrigger,Trigger1M)),NA())</f>
        <v>2.1078082965351186E-2</v>
      </c>
      <c r="O1094" s="44">
        <f>IFERROR(_xll.qlIndexFixing(ONIndex3M,I1094,TRUE,_xll.ohTrigger(RecalcTrigger,Trigger3M)),NA())</f>
        <v>2.178744720302106E-2</v>
      </c>
      <c r="P1094" s="44">
        <f>IFERROR(_xll.qlIndexFixing(ONIndex6M,I1094,TRUE,_xll.ohTrigger(RecalcTrigger,Trigger6M)),NA())</f>
        <v>2.203653365568492E-2</v>
      </c>
      <c r="Q1094" s="186">
        <f>IFERROR(_xll.qlIndexFixing(ONIndex1Y,I1094,TRUE,_xll.ohTrigger(RecalcTrigger,Trigger1Y)),NA())</f>
        <v>2.2461894649472569E-2</v>
      </c>
    </row>
    <row r="1095" spans="2:17" x14ac:dyDescent="0.2">
      <c r="B1095" s="39" t="s">
        <v>42</v>
      </c>
      <c r="D1095" s="42">
        <f>_xll.qlCalendarAdvance(Calendar,$D1094,B1095,"f",FALSE)</f>
        <v>47036</v>
      </c>
      <c r="E1095" s="180">
        <f>_xll.qlInterestRateIndexValueDate(IndexON,D1095)</f>
        <v>47036</v>
      </c>
      <c r="F1095" s="196">
        <f>IFERROR(_xll.qlIndexFixing(IndexON,D1095,TRUE,_xll.ohTrigger(RecalcTrigger,TriggerON)),NA())</f>
        <v>2.0790745490497642E-2</v>
      </c>
      <c r="H1095" s="42">
        <f>_xll.qlCalendarAdvance(Calendar,$H1094,B1095,"f",FALSE)</f>
        <v>47036</v>
      </c>
      <c r="I1095" s="180">
        <f>_xll.qlInterestRateIndexValueDate(Index1M,$H1095)</f>
        <v>47038</v>
      </c>
      <c r="J1095" s="185">
        <f>IFERROR(_xll.qlIndexFixing(Index1M,$H1095,TRUE,_xll.ohTrigger(RecalcTrigger,Trigger1M)),NA())</f>
        <v>2.1102742591779522E-2</v>
      </c>
      <c r="K1095" s="44">
        <f>IFERROR(_xll.qlIndexFixing(Index3M,H1095,TRUE,_xll.ohTrigger(RecalcTrigger,Trigger3M)),NA())</f>
        <v>2.1851926575661394E-2</v>
      </c>
      <c r="L1095" s="44">
        <f>IFERROR(_xll.qlIndexFixing(Index6M,$H1095,TRUE,_xll.ohTrigger(RecalcTrigger,Trigger6M)),NA())</f>
        <v>2.2152132940141383E-2</v>
      </c>
      <c r="M1095" s="186">
        <f>IFERROR(_xll.qlIndexFixing(Index1Y,$H1095,TRUE,_xll.ohTrigger(RecalcTrigger,Trigger1Y)),NA())</f>
        <v>2.2675087144499052E-2</v>
      </c>
      <c r="N1095" s="185">
        <f>IFERROR(_xll.qlIndexFixing(ONIndex1M,I1095,TRUE,_xll.ohTrigger(RecalcTrigger,Trigger1M)),NA())</f>
        <v>2.1080254073044813E-2</v>
      </c>
      <c r="O1095" s="44">
        <f>IFERROR(_xll.qlIndexFixing(ONIndex3M,I1095,TRUE,_xll.ohTrigger(RecalcTrigger,Trigger3M)),NA())</f>
        <v>2.1788381450100758E-2</v>
      </c>
      <c r="P1095" s="44">
        <f>IFERROR(_xll.qlIndexFixing(ONIndex6M,I1095,TRUE,_xll.ohTrigger(RecalcTrigger,Trigger6M)),NA())</f>
        <v>2.2036527246172E-2</v>
      </c>
      <c r="Q1095" s="186">
        <f>IFERROR(_xll.qlIndexFixing(ONIndex1Y,I1095,TRUE,_xll.ohTrigger(RecalcTrigger,Trigger1Y)),NA())</f>
        <v>2.2461332081560315E-2</v>
      </c>
    </row>
    <row r="1096" spans="2:17" x14ac:dyDescent="0.2">
      <c r="B1096" s="39" t="s">
        <v>42</v>
      </c>
      <c r="D1096" s="42">
        <f>_xll.qlCalendarAdvance(Calendar,$D1095,B1096,"f",FALSE)</f>
        <v>47043</v>
      </c>
      <c r="E1096" s="180">
        <f>_xll.qlInterestRateIndexValueDate(IndexON,D1096)</f>
        <v>47043</v>
      </c>
      <c r="F1096" s="196">
        <f>IFERROR(_xll.qlIndexFixing(IndexON,D1096,TRUE,_xll.ohTrigger(RecalcTrigger,TriggerON)),NA())</f>
        <v>2.0794293267289987E-2</v>
      </c>
      <c r="H1096" s="42">
        <f>_xll.qlCalendarAdvance(Calendar,$H1095,B1096,"f",FALSE)</f>
        <v>47043</v>
      </c>
      <c r="I1096" s="180">
        <f>_xll.qlInterestRateIndexValueDate(Index1M,$H1096)</f>
        <v>47045</v>
      </c>
      <c r="J1096" s="185">
        <f>IFERROR(_xll.qlIndexFixing(Index1M,$H1096,TRUE,_xll.ohTrigger(RecalcTrigger,Trigger1M)),NA())</f>
        <v>2.1104719082070955E-2</v>
      </c>
      <c r="K1096" s="44">
        <f>IFERROR(_xll.qlIndexFixing(Index3M,H1096,TRUE,_xll.ohTrigger(RecalcTrigger,Trigger3M)),NA())</f>
        <v>2.1852335118381049E-2</v>
      </c>
      <c r="L1096" s="44">
        <f>IFERROR(_xll.qlIndexFixing(Index6M,$H1096,TRUE,_xll.ohTrigger(RecalcTrigger,Trigger6M)),NA())</f>
        <v>2.2151301047746413E-2</v>
      </c>
      <c r="M1096" s="186">
        <f>IFERROR(_xll.qlIndexFixing(Index1Y,$H1096,TRUE,_xll.ohTrigger(RecalcTrigger,Trigger1Y)),NA())</f>
        <v>2.2672863353061373E-2</v>
      </c>
      <c r="N1096" s="185">
        <f>IFERROR(_xll.qlIndexFixing(ONIndex1M,I1096,TRUE,_xll.ohTrigger(RecalcTrigger,Trigger1M)),NA())</f>
        <v>2.108234987625579E-2</v>
      </c>
      <c r="O1096" s="44">
        <f>IFERROR(_xll.qlIndexFixing(ONIndex3M,I1096,TRUE,_xll.ohTrigger(RecalcTrigger,Trigger3M)),NA())</f>
        <v>2.1789238424911872E-2</v>
      </c>
      <c r="P1096" s="44">
        <f>IFERROR(_xll.qlIndexFixing(ONIndex6M,I1096,TRUE,_xll.ohTrigger(RecalcTrigger,Trigger6M)),NA())</f>
        <v>2.2036459721785917E-2</v>
      </c>
      <c r="Q1096" s="186">
        <f>IFERROR(_xll.qlIndexFixing(ONIndex1Y,I1096,TRUE,_xll.ohTrigger(RecalcTrigger,Trigger1Y)),NA())</f>
        <v>2.2460703750013522E-2</v>
      </c>
    </row>
    <row r="1097" spans="2:17" x14ac:dyDescent="0.2">
      <c r="B1097" s="39" t="s">
        <v>42</v>
      </c>
      <c r="D1097" s="42">
        <f>_xll.qlCalendarAdvance(Calendar,$D1096,B1097,"f",FALSE)</f>
        <v>47050</v>
      </c>
      <c r="E1097" s="180">
        <f>_xll.qlInterestRateIndexValueDate(IndexON,D1097)</f>
        <v>47050</v>
      </c>
      <c r="F1097" s="196">
        <f>IFERROR(_xll.qlIndexFixing(IndexON,D1097,TRUE,_xll.ohTrigger(RecalcTrigger,TriggerON)),NA())</f>
        <v>2.0797753665897645E-2</v>
      </c>
      <c r="H1097" s="42">
        <f>_xll.qlCalendarAdvance(Calendar,$H1096,B1097,"f",FALSE)</f>
        <v>47050</v>
      </c>
      <c r="I1097" s="180">
        <f>_xll.qlInterestRateIndexValueDate(Index1M,$H1097)</f>
        <v>47052</v>
      </c>
      <c r="J1097" s="185">
        <f>IFERROR(_xll.qlIndexFixing(Index1M,$H1097,TRUE,_xll.ohTrigger(RecalcTrigger,Trigger1M)),NA())</f>
        <v>2.1106620842132884E-2</v>
      </c>
      <c r="K1097" s="44">
        <f>IFERROR(_xll.qlIndexFixing(Index3M,H1097,TRUE,_xll.ohTrigger(RecalcTrigger,Trigger3M)),NA())</f>
        <v>2.1852667830297327E-2</v>
      </c>
      <c r="L1097" s="44">
        <f>IFERROR(_xll.qlIndexFixing(Index6M,$H1097,TRUE,_xll.ohTrigger(RecalcTrigger,Trigger6M)),NA())</f>
        <v>2.2150407360225503E-2</v>
      </c>
      <c r="M1097" s="186">
        <f>IFERROR(_xll.qlIndexFixing(Index1Y,$H1097,TRUE,_xll.ohTrigger(RecalcTrigger,Trigger1Y)),NA())</f>
        <v>2.2670579916034404E-2</v>
      </c>
      <c r="N1097" s="185">
        <f>IFERROR(_xll.qlIndexFixing(ONIndex1M,I1097,TRUE,_xll.ohTrigger(RecalcTrigger,Trigger1M)),NA())</f>
        <v>2.1084370643569272E-2</v>
      </c>
      <c r="O1097" s="44">
        <f>IFERROR(_xll.qlIndexFixing(ONIndex3M,I1097,TRUE,_xll.ohTrigger(RecalcTrigger,Trigger3M)),NA())</f>
        <v>2.1790018395879684E-2</v>
      </c>
      <c r="P1097" s="44">
        <f>IFERROR(_xll.qlIndexFixing(ONIndex6M,I1097,TRUE,_xll.ohTrigger(RecalcTrigger,Trigger6M)),NA())</f>
        <v>2.2036331082526672E-2</v>
      </c>
      <c r="Q1097" s="186">
        <f>IFERROR(_xll.qlIndexFixing(ONIndex1Y,I1097,TRUE,_xll.ohTrigger(RecalcTrigger,Trigger1Y)),NA())</f>
        <v>2.2460009936926539E-2</v>
      </c>
    </row>
    <row r="1098" spans="2:17" x14ac:dyDescent="0.2">
      <c r="B1098" s="39" t="s">
        <v>42</v>
      </c>
      <c r="D1098" s="42">
        <f>_xll.qlCalendarAdvance(Calendar,$D1097,B1098,"f",FALSE)</f>
        <v>47057</v>
      </c>
      <c r="E1098" s="180">
        <f>_xll.qlInterestRateIndexValueDate(IndexON,D1098)</f>
        <v>47057</v>
      </c>
      <c r="F1098" s="196">
        <f>IFERROR(_xll.qlIndexFixing(IndexON,D1098,TRUE,_xll.ohTrigger(RecalcTrigger,TriggerON)),NA())</f>
        <v>2.0801126859062435E-2</v>
      </c>
      <c r="H1098" s="42">
        <f>_xll.qlCalendarAdvance(Calendar,$H1097,B1098,"f",FALSE)</f>
        <v>47057</v>
      </c>
      <c r="I1098" s="180">
        <f>_xll.qlInterestRateIndexValueDate(Index1M,$H1098)</f>
        <v>47059</v>
      </c>
      <c r="J1098" s="185">
        <f>IFERROR(_xll.qlIndexFixing(Index1M,$H1098,TRUE,_xll.ohTrigger(RecalcTrigger,Trigger1M)),NA())</f>
        <v>2.1108448140847724E-2</v>
      </c>
      <c r="K1098" s="44">
        <f>IFERROR(_xll.qlIndexFixing(Index3M,H1098,TRUE,_xll.ohTrigger(RecalcTrigger,Trigger3M)),NA())</f>
        <v>2.1852924981015438E-2</v>
      </c>
      <c r="L1098" s="44">
        <f>IFERROR(_xll.qlIndexFixing(Index6M,$H1098,TRUE,_xll.ohTrigger(RecalcTrigger,Trigger6M)),NA())</f>
        <v>2.2148862401521301E-2</v>
      </c>
      <c r="M1098" s="186">
        <f>IFERROR(_xll.qlIndexFixing(Index1Y,$H1098,TRUE,_xll.ohTrigger(RecalcTrigger,Trigger1Y)),NA())</f>
        <v>2.2668237122162517E-2</v>
      </c>
      <c r="N1098" s="185">
        <f>IFERROR(_xll.qlIndexFixing(ONIndex1M,I1098,TRUE,_xll.ohTrigger(RecalcTrigger,Trigger1M)),NA())</f>
        <v>2.1086316643330605E-2</v>
      </c>
      <c r="O1098" s="44">
        <f>IFERROR(_xll.qlIndexFixing(ONIndex3M,I1098,TRUE,_xll.ohTrigger(RecalcTrigger,Trigger3M)),NA())</f>
        <v>2.1790721630949861E-2</v>
      </c>
      <c r="P1098" s="44">
        <f>IFERROR(_xll.qlIndexFixing(ONIndex6M,I1098,TRUE,_xll.ohTrigger(RecalcTrigger,Trigger6M)),NA())</f>
        <v>2.2036141328314329E-2</v>
      </c>
      <c r="Q1098" s="186">
        <f>IFERROR(_xll.qlIndexFixing(ONIndex1Y,I1098,TRUE,_xll.ohTrigger(RecalcTrigger,Trigger1Y)),NA())</f>
        <v>2.2459250924153906E-2</v>
      </c>
    </row>
    <row r="1099" spans="2:17" x14ac:dyDescent="0.2">
      <c r="B1099" s="39" t="s">
        <v>42</v>
      </c>
      <c r="D1099" s="42">
        <f>_xll.qlCalendarAdvance(Calendar,$D1098,B1099,"f",FALSE)</f>
        <v>47064</v>
      </c>
      <c r="E1099" s="180">
        <f>_xll.qlInterestRateIndexValueDate(IndexON,D1099)</f>
        <v>47064</v>
      </c>
      <c r="F1099" s="196">
        <f>IFERROR(_xll.qlIndexFixing(IndexON,D1099,TRUE,_xll.ohTrigger(RecalcTrigger,TriggerON)),NA())</f>
        <v>2.0804413019366308E-2</v>
      </c>
      <c r="H1099" s="42">
        <f>_xll.qlCalendarAdvance(Calendar,$H1098,B1099,"f",FALSE)</f>
        <v>47064</v>
      </c>
      <c r="I1099" s="180">
        <f>_xll.qlInterestRateIndexValueDate(Index1M,$H1099)</f>
        <v>47066</v>
      </c>
      <c r="J1099" s="185">
        <f>IFERROR(_xll.qlIndexFixing(Index1M,$H1099,TRUE,_xll.ohTrigger(RecalcTrigger,Trigger1M)),NA())</f>
        <v>2.1110201247107885E-2</v>
      </c>
      <c r="K1099" s="44">
        <f>IFERROR(_xll.qlIndexFixing(Index3M,H1099,TRUE,_xll.ohTrigger(RecalcTrigger,Trigger3M)),NA())</f>
        <v>2.1853106840138851E-2</v>
      </c>
      <c r="L1099" s="44">
        <f>IFERROR(_xll.qlIndexFixing(Index6M,$H1099,TRUE,_xll.ohTrigger(RecalcTrigger,Trigger6M)),NA())</f>
        <v>2.2147849599882502E-2</v>
      </c>
      <c r="M1099" s="186">
        <f>IFERROR(_xll.qlIndexFixing(Index1Y,$H1099,TRUE,_xll.ohTrigger(RecalcTrigger,Trigger1Y)),NA())</f>
        <v>2.2665835260198185E-2</v>
      </c>
      <c r="N1099" s="185">
        <f>IFERROR(_xll.qlIndexFixing(ONIndex1M,I1099,TRUE,_xll.ohTrigger(RecalcTrigger,Trigger1M)),NA())</f>
        <v>2.1088188143805198E-2</v>
      </c>
      <c r="O1099" s="44">
        <f>IFERROR(_xll.qlIndexFixing(ONIndex3M,I1099,TRUE,_xll.ohTrigger(RecalcTrigger,Trigger3M)),NA())</f>
        <v>2.1791348398387811E-2</v>
      </c>
      <c r="P1099" s="44">
        <f>IFERROR(_xll.qlIndexFixing(ONIndex6M,I1099,TRUE,_xll.ohTrigger(RecalcTrigger,Trigger6M)),NA())</f>
        <v>2.2035890459388696E-2</v>
      </c>
      <c r="Q1099" s="186">
        <f>IFERROR(_xll.qlIndexFixing(ONIndex1Y,I1099,TRUE,_xll.ohTrigger(RecalcTrigger,Trigger1Y)),NA())</f>
        <v>2.245842699339029E-2</v>
      </c>
    </row>
    <row r="1100" spans="2:17" x14ac:dyDescent="0.2">
      <c r="B1100" s="39" t="s">
        <v>42</v>
      </c>
      <c r="D1100" s="42">
        <f>_xll.qlCalendarAdvance(Calendar,$D1099,B1100,"f",FALSE)</f>
        <v>47071</v>
      </c>
      <c r="E1100" s="180">
        <f>_xll.qlInterestRateIndexValueDate(IndexON,D1100)</f>
        <v>47071</v>
      </c>
      <c r="F1100" s="196">
        <f>IFERROR(_xll.qlIndexFixing(IndexON,D1100,TRUE,_xll.ohTrigger(RecalcTrigger,TriggerON)),NA())</f>
        <v>2.0807612319311275E-2</v>
      </c>
      <c r="H1100" s="42">
        <f>_xll.qlCalendarAdvance(Calendar,$H1099,B1100,"f",FALSE)</f>
        <v>47071</v>
      </c>
      <c r="I1100" s="180">
        <f>_xll.qlInterestRateIndexValueDate(Index1M,$H1100)</f>
        <v>47073</v>
      </c>
      <c r="J1100" s="185">
        <f>IFERROR(_xll.qlIndexFixing(Index1M,$H1100,TRUE,_xll.ohTrigger(RecalcTrigger,Trigger1M)),NA())</f>
        <v>2.111188042979828E-2</v>
      </c>
      <c r="K1100" s="44">
        <f>IFERROR(_xll.qlIndexFixing(Index3M,H1100,TRUE,_xll.ohTrigger(RecalcTrigger,Trigger3M)),NA())</f>
        <v>2.1853213677279725E-2</v>
      </c>
      <c r="L1100" s="44">
        <f>IFERROR(_xll.qlIndexFixing(Index6M,$H1100,TRUE,_xll.ohTrigger(RecalcTrigger,Trigger6M)),NA())</f>
        <v>2.2146775007152564E-2</v>
      </c>
      <c r="M1100" s="186">
        <f>IFERROR(_xll.qlIndexFixing(Index1Y,$H1100,TRUE,_xll.ohTrigger(RecalcTrigger,Trigger1Y)),NA())</f>
        <v>2.2663374618901107E-2</v>
      </c>
      <c r="N1100" s="185">
        <f>IFERROR(_xll.qlIndexFixing(ONIndex1M,I1100,TRUE,_xll.ohTrigger(RecalcTrigger,Trigger1M)),NA())</f>
        <v>2.1089985413738077E-2</v>
      </c>
      <c r="O1100" s="44">
        <f>IFERROR(_xll.qlIndexFixing(ONIndex3M,I1100,TRUE,_xll.ohTrigger(RecalcTrigger,Trigger3M)),NA())</f>
        <v>2.1791898966379009E-2</v>
      </c>
      <c r="P1100" s="44">
        <f>IFERROR(_xll.qlIndexFixing(ONIndex6M,I1100,TRUE,_xll.ohTrigger(RecalcTrigger,Trigger6M)),NA())</f>
        <v>2.2035578475509965E-2</v>
      </c>
      <c r="Q1100" s="186">
        <f>IFERROR(_xll.qlIndexFixing(ONIndex1Y,I1100,TRUE,_xll.ohTrigger(RecalcTrigger,Trigger1Y)),NA())</f>
        <v>2.2457538426730039E-2</v>
      </c>
    </row>
    <row r="1101" spans="2:17" x14ac:dyDescent="0.2">
      <c r="B1101" s="39" t="s">
        <v>42</v>
      </c>
      <c r="D1101" s="42">
        <f>_xll.qlCalendarAdvance(Calendar,$D1100,B1101,"f",FALSE)</f>
        <v>47078</v>
      </c>
      <c r="E1101" s="180">
        <f>_xll.qlInterestRateIndexValueDate(IndexON,D1101)</f>
        <v>47078</v>
      </c>
      <c r="F1101" s="196">
        <f>IFERROR(_xll.qlIndexFixing(IndexON,D1101,TRUE,_xll.ohTrigger(RecalcTrigger,TriggerON)),NA())</f>
        <v>2.0810724931719093E-2</v>
      </c>
      <c r="H1101" s="42">
        <f>_xll.qlCalendarAdvance(Calendar,$H1100,B1101,"f",FALSE)</f>
        <v>47078</v>
      </c>
      <c r="I1101" s="180">
        <f>_xll.qlInterestRateIndexValueDate(Index1M,$H1101)</f>
        <v>47080</v>
      </c>
      <c r="J1101" s="185">
        <f>IFERROR(_xll.qlIndexFixing(Index1M,$H1101,TRUE,_xll.ohTrigger(RecalcTrigger,Trigger1M)),NA())</f>
        <v>2.1114938664566062E-2</v>
      </c>
      <c r="K1101" s="44">
        <f>IFERROR(_xll.qlIndexFixing(Index3M,H1101,TRUE,_xll.ohTrigger(RecalcTrigger,Trigger3M)),NA())</f>
        <v>2.1853245762051953E-2</v>
      </c>
      <c r="L1101" s="44">
        <f>IFERROR(_xll.qlIndexFixing(Index6M,$H1101,TRUE,_xll.ohTrigger(RecalcTrigger,Trigger6M)),NA())</f>
        <v>2.2145638623430854E-2</v>
      </c>
      <c r="M1101" s="186">
        <f>IFERROR(_xll.qlIndexFixing(Index1Y,$H1101,TRUE,_xll.ohTrigger(RecalcTrigger,Trigger1Y)),NA())</f>
        <v>2.2660855487039312E-2</v>
      </c>
      <c r="N1101" s="185">
        <f>IFERROR(_xll.qlIndexFixing(ONIndex1M,I1101,TRUE,_xll.ohTrigger(RecalcTrigger,Trigger1M)),NA())</f>
        <v>2.1091708721394653E-2</v>
      </c>
      <c r="O1101" s="44">
        <f>IFERROR(_xll.qlIndexFixing(ONIndex3M,I1101,TRUE,_xll.ohTrigger(RecalcTrigger,Trigger3M)),NA())</f>
        <v>2.1792373602789183E-2</v>
      </c>
      <c r="P1101" s="44">
        <f>IFERROR(_xll.qlIndexFixing(ONIndex6M,I1101,TRUE,_xll.ohTrigger(RecalcTrigger,Trigger6M)),NA())</f>
        <v>2.2035205376678135E-2</v>
      </c>
      <c r="Q1101" s="186">
        <f>IFERROR(_xll.qlIndexFixing(ONIndex1Y,I1101,TRUE,_xll.ohTrigger(RecalcTrigger,Trigger1Y)),NA())</f>
        <v>2.2456585505867821E-2</v>
      </c>
    </row>
    <row r="1102" spans="2:17" x14ac:dyDescent="0.2">
      <c r="B1102" s="39" t="s">
        <v>42</v>
      </c>
      <c r="D1102" s="42">
        <f>_xll.qlCalendarAdvance(Calendar,$D1101,B1102,"f",FALSE)</f>
        <v>47085</v>
      </c>
      <c r="E1102" s="180">
        <f>_xll.qlInterestRateIndexValueDate(IndexON,D1102)</f>
        <v>47085</v>
      </c>
      <c r="F1102" s="196">
        <f>IFERROR(_xll.qlIndexFixing(IndexON,D1102,TRUE,_xll.ohTrigger(RecalcTrigger,TriggerON)),NA())</f>
        <v>2.081375102901184E-2</v>
      </c>
      <c r="H1102" s="42">
        <f>_xll.qlCalendarAdvance(Calendar,$H1101,B1102,"f",FALSE)</f>
        <v>47085</v>
      </c>
      <c r="I1102" s="180">
        <f>_xll.qlInterestRateIndexValueDate(Index1M,$H1102)</f>
        <v>47087</v>
      </c>
      <c r="J1102" s="185">
        <f>IFERROR(_xll.qlIndexFixing(Index1M,$H1102,TRUE,_xll.ohTrigger(RecalcTrigger,Trigger1M)),NA())</f>
        <v>2.1112850976417213E-2</v>
      </c>
      <c r="K1102" s="44">
        <f>IFERROR(_xll.qlIndexFixing(Index3M,H1102,TRUE,_xll.ohTrigger(RecalcTrigger,Trigger3M)),NA())</f>
        <v>2.1851912903044557E-2</v>
      </c>
      <c r="L1102" s="44">
        <f>IFERROR(_xll.qlIndexFixing(Index6M,$H1102,TRUE,_xll.ohTrigger(RecalcTrigger,Trigger6M)),NA())</f>
        <v>2.2145011998820383E-2</v>
      </c>
      <c r="M1102" s="186">
        <f>IFERROR(_xll.qlIndexFixing(Index1Y,$H1102,TRUE,_xll.ohTrigger(RecalcTrigger,Trigger1Y)),NA())</f>
        <v>2.2658278153387171E-2</v>
      </c>
      <c r="N1102" s="185">
        <f>IFERROR(_xll.qlIndexFixing(ONIndex1M,I1102,TRUE,_xll.ohTrigger(RecalcTrigger,Trigger1M)),NA())</f>
        <v>2.1093358335280143E-2</v>
      </c>
      <c r="O1102" s="44">
        <f>IFERROR(_xll.qlIndexFixing(ONIndex3M,I1102,TRUE,_xll.ohTrigger(RecalcTrigger,Trigger3M)),NA())</f>
        <v>2.1792772575963681E-2</v>
      </c>
      <c r="P1102" s="44">
        <f>IFERROR(_xll.qlIndexFixing(ONIndex6M,I1102,TRUE,_xll.ohTrigger(RecalcTrigger,Trigger6M)),NA())</f>
        <v>2.203477116305308E-2</v>
      </c>
      <c r="Q1102" s="186">
        <f>IFERROR(_xll.qlIndexFixing(ONIndex1Y,I1102,TRUE,_xll.ohTrigger(RecalcTrigger,Trigger1Y)),NA())</f>
        <v>2.2455568512818047E-2</v>
      </c>
    </row>
    <row r="1103" spans="2:17" x14ac:dyDescent="0.2">
      <c r="B1103" s="39" t="s">
        <v>42</v>
      </c>
      <c r="D1103" s="42">
        <f>_xll.qlCalendarAdvance(Calendar,$D1102,B1103,"f",FALSE)</f>
        <v>47092</v>
      </c>
      <c r="E1103" s="180">
        <f>_xll.qlInterestRateIndexValueDate(IndexON,D1103)</f>
        <v>47092</v>
      </c>
      <c r="F1103" s="196">
        <f>IFERROR(_xll.qlIndexFixing(IndexON,D1103,TRUE,_xll.ohTrigger(RecalcTrigger,TriggerON)),NA())</f>
        <v>2.0816690784171143E-2</v>
      </c>
      <c r="H1103" s="42">
        <f>_xll.qlCalendarAdvance(Calendar,$H1102,B1103,"f",FALSE)</f>
        <v>47092</v>
      </c>
      <c r="I1103" s="180">
        <f>_xll.qlInterestRateIndexValueDate(Index1M,$H1103)</f>
        <v>47094</v>
      </c>
      <c r="J1103" s="185">
        <f>IFERROR(_xll.qlIndexFixing(Index1M,$H1103,TRUE,_xll.ohTrigger(RecalcTrigger,Trigger1M)),NA())</f>
        <v>2.1116477125392441E-2</v>
      </c>
      <c r="K1103" s="44">
        <f>IFERROR(_xll.qlIndexFixing(Index3M,H1103,TRUE,_xll.ohTrigger(RecalcTrigger,Trigger3M)),NA())</f>
        <v>2.1851806806700402E-2</v>
      </c>
      <c r="L1103" s="44">
        <f>IFERROR(_xll.qlIndexFixing(Index6M,$H1103,TRUE,_xll.ohTrigger(RecalcTrigger,Trigger6M)),NA())</f>
        <v>2.2143747542479872E-2</v>
      </c>
      <c r="M1103" s="186">
        <f>IFERROR(_xll.qlIndexFixing(Index1Y,$H1103,TRUE,_xll.ohTrigger(RecalcTrigger,Trigger1Y)),NA())</f>
        <v>2.2655642906727377E-2</v>
      </c>
      <c r="N1103" s="185">
        <f>IFERROR(_xll.qlIndexFixing(ONIndex1M,I1103,TRUE,_xll.ohTrigger(RecalcTrigger,Trigger1M)),NA())</f>
        <v>2.1094934523739894E-2</v>
      </c>
      <c r="O1103" s="44">
        <f>IFERROR(_xll.qlIndexFixing(ONIndex3M,I1103,TRUE,_xll.ohTrigger(RecalcTrigger,Trigger3M)),NA())</f>
        <v>2.1793096154167912E-2</v>
      </c>
      <c r="P1103" s="44">
        <f>IFERROR(_xll.qlIndexFixing(ONIndex6M,I1103,TRUE,_xll.ohTrigger(RecalcTrigger,Trigger6M)),NA())</f>
        <v>2.2034275834554862E-2</v>
      </c>
      <c r="Q1103" s="186">
        <f>IFERROR(_xll.qlIndexFixing(ONIndex1Y,I1103,TRUE,_xll.ohTrigger(RecalcTrigger,Trigger1Y)),NA())</f>
        <v>2.2454487729515193E-2</v>
      </c>
    </row>
    <row r="1104" spans="2:17" x14ac:dyDescent="0.2">
      <c r="B1104" s="39" t="s">
        <v>42</v>
      </c>
      <c r="D1104" s="42">
        <f>_xll.qlCalendarAdvance(Calendar,$D1103,B1104,"f",FALSE)</f>
        <v>47099</v>
      </c>
      <c r="E1104" s="180">
        <f>_xll.qlInterestRateIndexValueDate(IndexON,D1104)</f>
        <v>47099</v>
      </c>
      <c r="F1104" s="196">
        <f>IFERROR(_xll.qlIndexFixing(IndexON,D1104,TRUE,_xll.ohTrigger(RecalcTrigger,TriggerON)),NA())</f>
        <v>2.0819544369459209E-2</v>
      </c>
      <c r="H1104" s="42">
        <f>_xll.qlCalendarAdvance(Calendar,$H1103,B1104,"f",FALSE)</f>
        <v>47099</v>
      </c>
      <c r="I1104" s="180">
        <f>_xll.qlInterestRateIndexValueDate(Index1M,$H1104)</f>
        <v>47101</v>
      </c>
      <c r="J1104" s="185">
        <f>IFERROR(_xll.qlIndexFixing(Index1M,$H1104,TRUE,_xll.ohTrigger(RecalcTrigger,Trigger1M)),NA())</f>
        <v>2.1117863302742845E-2</v>
      </c>
      <c r="K1104" s="44">
        <f>IFERROR(_xll.qlIndexFixing(Index3M,H1104,TRUE,_xll.ohTrigger(RecalcTrigger,Trigger3M)),NA())</f>
        <v>2.1851626737294794E-2</v>
      </c>
      <c r="L1104" s="44">
        <f>IFERROR(_xll.qlIndexFixing(Index6M,$H1104,TRUE,_xll.ohTrigger(RecalcTrigger,Trigger6M)),NA())</f>
        <v>2.214242129171308E-2</v>
      </c>
      <c r="M1104" s="186">
        <f>IFERROR(_xll.qlIndexFixing(Index1Y,$H1104,TRUE,_xll.ohTrigger(RecalcTrigger,Trigger1Y)),NA())</f>
        <v>2.2652950035848107E-2</v>
      </c>
      <c r="N1104" s="185">
        <f>IFERROR(_xll.qlIndexFixing(ONIndex1M,I1104,TRUE,_xll.ohTrigger(RecalcTrigger,Trigger1M)),NA())</f>
        <v>2.1096437555119252E-2</v>
      </c>
      <c r="O1104" s="44">
        <f>IFERROR(_xll.qlIndexFixing(ONIndex3M,I1104,TRUE,_xll.ohTrigger(RecalcTrigger,Trigger3M)),NA())</f>
        <v>2.1793344605267606E-2</v>
      </c>
      <c r="P1104" s="44">
        <f>IFERROR(_xll.qlIndexFixing(ONIndex6M,I1104,TRUE,_xll.ohTrigger(RecalcTrigger,Trigger6M)),NA())</f>
        <v>2.2033719391103546E-2</v>
      </c>
      <c r="Q1104" s="186">
        <f>IFERROR(_xll.qlIndexFixing(ONIndex1Y,I1104,TRUE,_xll.ohTrigger(RecalcTrigger,Trigger1Y)),NA())</f>
        <v>2.2453343437653928E-2</v>
      </c>
    </row>
    <row r="1105" spans="2:17" x14ac:dyDescent="0.2">
      <c r="B1105" s="39" t="s">
        <v>42</v>
      </c>
      <c r="D1105" s="42">
        <f>_xll.qlCalendarAdvance(Calendar,$D1104,B1105,"f",FALSE)</f>
        <v>47106</v>
      </c>
      <c r="E1105" s="180">
        <f>_xll.qlInterestRateIndexValueDate(IndexON,D1105)</f>
        <v>47106</v>
      </c>
      <c r="F1105" s="196">
        <f>IFERROR(_xll.qlIndexFixing(IndexON,D1105,TRUE,_xll.ohTrigger(RecalcTrigger,TriggerON)),NA())</f>
        <v>2.0822311957697792E-2</v>
      </c>
      <c r="H1105" s="42">
        <f>_xll.qlCalendarAdvance(Calendar,$H1104,B1105,"f",FALSE)</f>
        <v>47106</v>
      </c>
      <c r="I1105" s="180">
        <f>_xll.qlInterestRateIndexValueDate(Index1M,$H1105)</f>
        <v>47108</v>
      </c>
      <c r="J1105" s="185">
        <f>IFERROR(_xll.qlIndexFixing(Index1M,$H1105,TRUE,_xll.ohTrigger(RecalcTrigger,Trigger1M)),NA())</f>
        <v>2.1119176901000514E-2</v>
      </c>
      <c r="K1105" s="44">
        <f>IFERROR(_xll.qlIndexFixing(Index3M,H1105,TRUE,_xll.ohTrigger(RecalcTrigger,Trigger3M)),NA())</f>
        <v>2.1851372964427185E-2</v>
      </c>
      <c r="L1105" s="44">
        <f>IFERROR(_xll.qlIndexFixing(Index6M,$H1105,TRUE,_xll.ohTrigger(RecalcTrigger,Trigger6M)),NA())</f>
        <v>2.2141033246642548E-2</v>
      </c>
      <c r="M1105" s="186">
        <f>IFERROR(_xll.qlIndexFixing(Index1Y,$H1105,TRUE,_xll.ohTrigger(RecalcTrigger,Trigger1Y)),NA())</f>
        <v>2.2650199829546074E-2</v>
      </c>
      <c r="N1105" s="185">
        <f>IFERROR(_xll.qlIndexFixing(ONIndex1M,I1105,TRUE,_xll.ohTrigger(RecalcTrigger,Trigger1M)),NA())</f>
        <v>2.1098262960306258E-2</v>
      </c>
      <c r="O1105" s="44">
        <f>IFERROR(_xll.qlIndexFixing(ONIndex3M,I1105,TRUE,_xll.ohTrigger(RecalcTrigger,Trigger3M)),NA())</f>
        <v>2.1793554083302524E-2</v>
      </c>
      <c r="P1105" s="44">
        <f>IFERROR(_xll.qlIndexFixing(ONIndex6M,I1105,TRUE,_xll.ohTrigger(RecalcTrigger,Trigger6M)),NA())</f>
        <v>2.203291416249975E-2</v>
      </c>
      <c r="Q1105" s="186">
        <f>IFERROR(_xll.qlIndexFixing(ONIndex1Y,I1105,TRUE,_xll.ohTrigger(RecalcTrigger,Trigger1Y)),NA())</f>
        <v>2.2451779340402211E-2</v>
      </c>
    </row>
    <row r="1106" spans="2:17" x14ac:dyDescent="0.2">
      <c r="B1106" s="39" t="s">
        <v>42</v>
      </c>
      <c r="D1106" s="42">
        <f>_xll.qlCalendarAdvance(Calendar,$D1105,B1106,"f",FALSE)</f>
        <v>47114</v>
      </c>
      <c r="E1106" s="180">
        <f>_xll.qlInterestRateIndexValueDate(IndexON,D1106)</f>
        <v>47114</v>
      </c>
      <c r="F1106" s="196">
        <f>IFERROR(_xll.qlIndexFixing(IndexON,D1106,TRUE,_xll.ohTrigger(RecalcTrigger,TriggerON)),NA())</f>
        <v>2.0825369834609475E-2</v>
      </c>
      <c r="H1106" s="42">
        <f>_xll.qlCalendarAdvance(Calendar,$H1105,B1106,"f",FALSE)</f>
        <v>47114</v>
      </c>
      <c r="I1106" s="180">
        <f>_xll.qlInterestRateIndexValueDate(Index1M,$H1106)</f>
        <v>47116</v>
      </c>
      <c r="J1106" s="185">
        <f>IFERROR(_xll.qlIndexFixing(Index1M,$H1106,TRUE,_xll.ohTrigger(RecalcTrigger,Trigger1M)),NA())</f>
        <v>2.1121290002877175E-2</v>
      </c>
      <c r="K1106" s="44">
        <f>IFERROR(_xll.qlIndexFixing(Index3M,H1106,TRUE,_xll.ohTrigger(RecalcTrigger,Trigger3M)),NA())</f>
        <v>2.1850993034999711E-2</v>
      </c>
      <c r="L1106" s="44">
        <f>IFERROR(_xll.qlIndexFixing(Index6M,$H1106,TRUE,_xll.ohTrigger(RecalcTrigger,Trigger6M)),NA())</f>
        <v>2.2139371243089744E-2</v>
      </c>
      <c r="M1106" s="186">
        <f>IFERROR(_xll.qlIndexFixing(Index1Y,$H1106,TRUE,_xll.ohTrigger(RecalcTrigger,Trigger1Y)),NA())</f>
        <v>2.2647923403750169E-2</v>
      </c>
      <c r="N1106" s="185">
        <f>IFERROR(_xll.qlIndexFixing(ONIndex1M,I1106,TRUE,_xll.ohTrigger(RecalcTrigger,Trigger1M)),NA())</f>
        <v>2.1099599783918066E-2</v>
      </c>
      <c r="O1106" s="44">
        <f>IFERROR(_xll.qlIndexFixing(ONIndex3M,I1106,TRUE,_xll.ohTrigger(RecalcTrigger,Trigger3M)),NA())</f>
        <v>2.1793631822477622E-2</v>
      </c>
      <c r="P1106" s="44">
        <f>IFERROR(_xll.qlIndexFixing(ONIndex6M,I1106,TRUE,_xll.ohTrigger(RecalcTrigger,Trigger6M)),NA())</f>
        <v>2.2032218027909778E-2</v>
      </c>
      <c r="Q1106" s="186">
        <f>IFERROR(_xll.qlIndexFixing(ONIndex1Y,I1106,TRUE,_xll.ohTrigger(RecalcTrigger,Trigger1Y)),NA())</f>
        <v>2.2450490944851964E-2</v>
      </c>
    </row>
    <row r="1107" spans="2:17" x14ac:dyDescent="0.2">
      <c r="B1107" s="39" t="s">
        <v>42</v>
      </c>
      <c r="D1107" s="42">
        <f>_xll.qlCalendarAdvance(Calendar,$D1106,B1107,"f",FALSE)</f>
        <v>47121</v>
      </c>
      <c r="E1107" s="180">
        <f>_xll.qlInterestRateIndexValueDate(IndexON,D1107)</f>
        <v>47121</v>
      </c>
      <c r="F1107" s="196">
        <f>IFERROR(_xll.qlIndexFixing(IndexON,D1107,TRUE,_xll.ohTrigger(RecalcTrigger,TriggerON)),NA())</f>
        <v>2.0827953724671389E-2</v>
      </c>
      <c r="H1107" s="42">
        <f>_xll.qlCalendarAdvance(Calendar,$H1106,B1107,"f",FALSE)</f>
        <v>47121</v>
      </c>
      <c r="I1107" s="180">
        <f>_xll.qlInterestRateIndexValueDate(Index1M,$H1107)</f>
        <v>47123</v>
      </c>
      <c r="J1107" s="185">
        <f>IFERROR(_xll.qlIndexFixing(Index1M,$H1107,TRUE,_xll.ohTrigger(RecalcTrigger,Trigger1M)),NA())</f>
        <v>2.1121052829209255E-2</v>
      </c>
      <c r="K1107" s="44">
        <f>IFERROR(_xll.qlIndexFixing(Index3M,H1107,TRUE,_xll.ohTrigger(RecalcTrigger,Trigger3M)),NA())</f>
        <v>2.1850582233988725E-2</v>
      </c>
      <c r="L1107" s="44">
        <f>IFERROR(_xll.qlIndexFixing(Index6M,$H1107,TRUE,_xll.ohTrigger(RecalcTrigger,Trigger6M)),NA())</f>
        <v>2.2137302368546677E-2</v>
      </c>
      <c r="M1107" s="186">
        <f>IFERROR(_xll.qlIndexFixing(Index1Y,$H1107,TRUE,_xll.ohTrigger(RecalcTrigger,Trigger1Y)),NA())</f>
        <v>2.264504323046752E-2</v>
      </c>
      <c r="N1107" s="185">
        <f>IFERROR(_xll.qlIndexFixing(ONIndex1M,I1107,TRUE,_xll.ohTrigger(RecalcTrigger,Trigger1M)),NA())</f>
        <v>2.1100688097597242E-2</v>
      </c>
      <c r="O1107" s="44">
        <f>IFERROR(_xll.qlIndexFixing(ONIndex3M,I1107,TRUE,_xll.ohTrigger(RecalcTrigger,Trigger3M)),NA())</f>
        <v>2.179363935213452E-2</v>
      </c>
      <c r="P1107" s="44">
        <f>IFERROR(_xll.qlIndexFixing(ONIndex6M,I1107,TRUE,_xll.ohTrigger(RecalcTrigger,Trigger6M)),NA())</f>
        <v>2.2031572698679724E-2</v>
      </c>
      <c r="Q1107" s="186">
        <f>IFERROR(_xll.qlIndexFixing(ONIndex1Y,I1107,TRUE,_xll.ohTrigger(RecalcTrigger,Trigger1Y)),NA())</f>
        <v>2.2449336784724494E-2</v>
      </c>
    </row>
    <row r="1108" spans="2:17" x14ac:dyDescent="0.2">
      <c r="B1108" s="39" t="s">
        <v>42</v>
      </c>
      <c r="D1108" s="42">
        <f>_xll.qlCalendarAdvance(Calendar,$D1107,B1108,"f",FALSE)</f>
        <v>47128</v>
      </c>
      <c r="E1108" s="180">
        <f>_xll.qlInterestRateIndexValueDate(IndexON,D1108)</f>
        <v>47128</v>
      </c>
      <c r="F1108" s="196">
        <f>IFERROR(_xll.qlIndexFixing(IndexON,D1108,TRUE,_xll.ohTrigger(RecalcTrigger,TriggerON)),NA())</f>
        <v>2.0830452160209845E-2</v>
      </c>
      <c r="H1108" s="42">
        <f>_xll.qlCalendarAdvance(Calendar,$H1107,B1108,"f",FALSE)</f>
        <v>47128</v>
      </c>
      <c r="I1108" s="180">
        <f>_xll.qlInterestRateIndexValueDate(Index1M,$H1108)</f>
        <v>47130</v>
      </c>
      <c r="J1108" s="185">
        <f>IFERROR(_xll.qlIndexFixing(Index1M,$H1108,TRUE,_xll.ohTrigger(RecalcTrigger,Trigger1M)),NA())</f>
        <v>2.1122145108830842E-2</v>
      </c>
      <c r="K1108" s="44">
        <f>IFERROR(_xll.qlIndexFixing(Index3M,H1108,TRUE,_xll.ohTrigger(RecalcTrigger,Trigger3M)),NA())</f>
        <v>2.1850098576849497E-2</v>
      </c>
      <c r="L1108" s="44">
        <f>IFERROR(_xll.qlIndexFixing(Index6M,$H1108,TRUE,_xll.ohTrigger(RecalcTrigger,Trigger6M)),NA())</f>
        <v>2.2135724623983614E-2</v>
      </c>
      <c r="M1108" s="186">
        <f>IFERROR(_xll.qlIndexFixing(Index1Y,$H1108,TRUE,_xll.ohTrigger(RecalcTrigger,Trigger1Y)),NA())</f>
        <v>2.2642106663742802E-2</v>
      </c>
      <c r="N1108" s="185">
        <f>IFERROR(_xll.qlIndexFixing(ONIndex1M,I1108,TRUE,_xll.ohTrigger(RecalcTrigger,Trigger1M)),NA())</f>
        <v>2.1101890909926979E-2</v>
      </c>
      <c r="O1108" s="44">
        <f>IFERROR(_xll.qlIndexFixing(ONIndex3M,I1108,TRUE,_xll.ohTrigger(RecalcTrigger,Trigger3M)),NA())</f>
        <v>2.1793579419515652E-2</v>
      </c>
      <c r="P1108" s="44">
        <f>IFERROR(_xll.qlIndexFixing(ONIndex6M,I1108,TRUE,_xll.ohTrigger(RecalcTrigger,Trigger6M)),NA())</f>
        <v>2.203076306511953E-2</v>
      </c>
      <c r="Q1108" s="186">
        <f>IFERROR(_xll.qlIndexFixing(ONIndex1Y,I1108,TRUE,_xll.ohTrigger(RecalcTrigger,Trigger1Y)),NA())</f>
        <v>2.2447932389244585E-2</v>
      </c>
    </row>
    <row r="1109" spans="2:17" x14ac:dyDescent="0.2">
      <c r="B1109" s="39" t="s">
        <v>42</v>
      </c>
      <c r="D1109" s="42">
        <f>_xll.qlCalendarAdvance(Calendar,$D1108,B1109,"f",FALSE)</f>
        <v>47135</v>
      </c>
      <c r="E1109" s="180">
        <f>_xll.qlInterestRateIndexValueDate(IndexON,D1109)</f>
        <v>47135</v>
      </c>
      <c r="F1109" s="196">
        <f>IFERROR(_xll.qlIndexFixing(IndexON,D1109,TRUE,_xll.ohTrigger(RecalcTrigger,TriggerON)),NA())</f>
        <v>2.0832865313966664E-2</v>
      </c>
      <c r="H1109" s="42">
        <f>_xll.qlCalendarAdvance(Calendar,$H1108,B1109,"f",FALSE)</f>
        <v>47135</v>
      </c>
      <c r="I1109" s="180">
        <f>_xll.qlInterestRateIndexValueDate(Index1M,$H1109)</f>
        <v>47137</v>
      </c>
      <c r="J1109" s="185">
        <f>IFERROR(_xll.qlIndexFixing(Index1M,$H1109,TRUE,_xll.ohTrigger(RecalcTrigger,Trigger1M)),NA())</f>
        <v>2.1123165908358332E-2</v>
      </c>
      <c r="K1109" s="44">
        <f>IFERROR(_xll.qlIndexFixing(Index3M,H1109,TRUE,_xll.ohTrigger(RecalcTrigger,Trigger3M)),NA())</f>
        <v>2.1849542333197469E-2</v>
      </c>
      <c r="L1109" s="44">
        <f>IFERROR(_xll.qlIndexFixing(Index6M,$H1109,TRUE,_xll.ohTrigger(RecalcTrigger,Trigger6M)),NA())</f>
        <v>2.213408508944719E-2</v>
      </c>
      <c r="M1109" s="186">
        <f>IFERROR(_xll.qlIndexFixing(Index1Y,$H1109,TRUE,_xll.ohTrigger(RecalcTrigger,Trigger1Y)),NA())</f>
        <v>2.2639113992437482E-2</v>
      </c>
      <c r="N1109" s="185">
        <f>IFERROR(_xll.qlIndexFixing(ONIndex1M,I1109,TRUE,_xll.ohTrigger(RecalcTrigger,Trigger1M)),NA())</f>
        <v>2.1103021945911848E-2</v>
      </c>
      <c r="O1109" s="44">
        <f>IFERROR(_xll.qlIndexFixing(ONIndex3M,I1109,TRUE,_xll.ohTrigger(RecalcTrigger,Trigger3M)),NA())</f>
        <v>2.1793445738769179E-2</v>
      </c>
      <c r="P1109" s="44">
        <f>IFERROR(_xll.qlIndexFixing(ONIndex6M,I1109,TRUE,_xll.ohTrigger(RecalcTrigger,Trigger6M)),NA())</f>
        <v>2.2029892316766109E-2</v>
      </c>
      <c r="Q1109" s="186">
        <f>IFERROR(_xll.qlIndexFixing(ONIndex1Y,I1109,TRUE,_xll.ohTrigger(RecalcTrigger,Trigger1Y)),NA())</f>
        <v>2.2446465935006543E-2</v>
      </c>
    </row>
    <row r="1110" spans="2:17" x14ac:dyDescent="0.2">
      <c r="B1110" s="39" t="s">
        <v>42</v>
      </c>
      <c r="D1110" s="42">
        <f>_xll.qlCalendarAdvance(Calendar,$D1109,B1110,"f",FALSE)</f>
        <v>47142</v>
      </c>
      <c r="E1110" s="180">
        <f>_xll.qlInterestRateIndexValueDate(IndexON,D1110)</f>
        <v>47142</v>
      </c>
      <c r="F1110" s="196">
        <f>IFERROR(_xll.qlIndexFixing(IndexON,D1110,TRUE,_xll.ohTrigger(RecalcTrigger,TriggerON)),NA())</f>
        <v>2.083519335844386E-2</v>
      </c>
      <c r="H1110" s="42">
        <f>_xll.qlCalendarAdvance(Calendar,$H1109,B1110,"f",FALSE)</f>
        <v>47142</v>
      </c>
      <c r="I1110" s="180">
        <f>_xll.qlInterestRateIndexValueDate(Index1M,$H1110)</f>
        <v>47144</v>
      </c>
      <c r="J1110" s="185">
        <f>IFERROR(_xll.qlIndexFixing(Index1M,$H1110,TRUE,_xll.ohTrigger(RecalcTrigger,Trigger1M)),NA())</f>
        <v>2.1124115496678565E-2</v>
      </c>
      <c r="K1110" s="44">
        <f>IFERROR(_xll.qlIndexFixing(Index3M,H1110,TRUE,_xll.ohTrigger(RecalcTrigger,Trigger3M)),NA())</f>
        <v>2.184891377264897E-2</v>
      </c>
      <c r="L1110" s="44">
        <f>IFERROR(_xll.qlIndexFixing(Index6M,$H1110,TRUE,_xll.ohTrigger(RecalcTrigger,Trigger6M)),NA())</f>
        <v>2.2132383765089331E-2</v>
      </c>
      <c r="M1110" s="186">
        <f>IFERROR(_xll.qlIndexFixing(Index1Y,$H1110,TRUE,_xll.ohTrigger(RecalcTrigger,Trigger1Y)),NA())</f>
        <v>2.2636065505419349E-2</v>
      </c>
      <c r="N1110" s="185">
        <f>IFERROR(_xll.qlIndexFixing(ONIndex1M,I1110,TRUE,_xll.ohTrigger(RecalcTrigger,Trigger1M)),NA())</f>
        <v>2.1104081473897196E-2</v>
      </c>
      <c r="O1110" s="44">
        <f>IFERROR(_xll.qlIndexFixing(ONIndex3M,I1110,TRUE,_xll.ohTrigger(RecalcTrigger,Trigger3M)),NA())</f>
        <v>2.1793238578160512E-2</v>
      </c>
      <c r="P1110" s="44">
        <f>IFERROR(_xll.qlIndexFixing(ONIndex6M,I1110,TRUE,_xll.ohTrigger(RecalcTrigger,Trigger6M)),NA())</f>
        <v>2.202896045345959E-2</v>
      </c>
      <c r="Q1110" s="186">
        <f>IFERROR(_xll.qlIndexFixing(ONIndex1Y,I1110,TRUE,_xll.ohTrigger(RecalcTrigger,Trigger1Y)),NA())</f>
        <v>2.2444937703864909E-2</v>
      </c>
    </row>
    <row r="1111" spans="2:17" x14ac:dyDescent="0.2">
      <c r="B1111" s="39" t="s">
        <v>42</v>
      </c>
      <c r="D1111" s="42">
        <f>_xll.qlCalendarAdvance(Calendar,$D1110,B1111,"f",FALSE)</f>
        <v>47149</v>
      </c>
      <c r="E1111" s="180">
        <f>_xll.qlInterestRateIndexValueDate(IndexON,D1111)</f>
        <v>47149</v>
      </c>
      <c r="F1111" s="196">
        <f>IFERROR(_xll.qlIndexFixing(IndexON,D1111,TRUE,_xll.ohTrigger(RecalcTrigger,TriggerON)),NA())</f>
        <v>2.0837436466143444E-2</v>
      </c>
      <c r="H1111" s="42">
        <f>_xll.qlCalendarAdvance(Calendar,$H1110,B1111,"f",FALSE)</f>
        <v>47149</v>
      </c>
      <c r="I1111" s="180">
        <f>_xll.qlInterestRateIndexValueDate(Index1M,$H1111)</f>
        <v>47151</v>
      </c>
      <c r="J1111" s="185">
        <f>IFERROR(_xll.qlIndexFixing(Index1M,$H1111,TRUE,_xll.ohTrigger(RecalcTrigger,Trigger1M)),NA())</f>
        <v>2.1122964292414573E-2</v>
      </c>
      <c r="K1111" s="44">
        <f>IFERROR(_xll.qlIndexFixing(Index3M,H1111,TRUE,_xll.ohTrigger(RecalcTrigger,Trigger3M)),NA())</f>
        <v>2.1847614755061917E-2</v>
      </c>
      <c r="L1111" s="44">
        <f>IFERROR(_xll.qlIndexFixing(Index6M,$H1111,TRUE,_xll.ohTrigger(RecalcTrigger,Trigger6M)),NA())</f>
        <v>2.2130620651066375E-2</v>
      </c>
      <c r="M1111" s="186">
        <f>IFERROR(_xll.qlIndexFixing(Index1Y,$H1111,TRUE,_xll.ohTrigger(RecalcTrigger,Trigger1Y)),NA())</f>
        <v>2.2632961491562284E-2</v>
      </c>
      <c r="N1111" s="185">
        <f>IFERROR(_xll.qlIndexFixing(ONIndex1M,I1111,TRUE,_xll.ohTrigger(RecalcTrigger,Trigger1M)),NA())</f>
        <v>2.1105069762308304E-2</v>
      </c>
      <c r="O1111" s="44">
        <f>IFERROR(_xll.qlIndexFixing(ONIndex3M,I1111,TRUE,_xll.ohTrigger(RecalcTrigger,Trigger3M)),NA())</f>
        <v>2.1792958205875124E-2</v>
      </c>
      <c r="P1111" s="44">
        <f>IFERROR(_xll.qlIndexFixing(ONIndex6M,I1111,TRUE,_xll.ohTrigger(RecalcTrigger,Trigger6M)),NA())</f>
        <v>2.2027967475199972E-2</v>
      </c>
      <c r="Q1111" s="186">
        <f>IFERROR(_xll.qlIndexFixing(ONIndex1Y,I1111,TRUE,_xll.ohTrigger(RecalcTrigger,Trigger1Y)),NA())</f>
        <v>2.2443347977594286E-2</v>
      </c>
    </row>
    <row r="1112" spans="2:17" x14ac:dyDescent="0.2">
      <c r="B1112" s="39" t="s">
        <v>42</v>
      </c>
      <c r="D1112" s="42">
        <f>_xll.qlCalendarAdvance(Calendar,$D1111,B1112,"f",FALSE)</f>
        <v>47156</v>
      </c>
      <c r="E1112" s="180">
        <f>_xll.qlInterestRateIndexValueDate(IndexON,D1112)</f>
        <v>47156</v>
      </c>
      <c r="F1112" s="196">
        <f>IFERROR(_xll.qlIndexFixing(IndexON,D1112,TRUE,_xll.ohTrigger(RecalcTrigger,TriggerON)),NA())</f>
        <v>2.083959480996711E-2</v>
      </c>
      <c r="H1112" s="42">
        <f>_xll.qlCalendarAdvance(Calendar,$H1111,B1112,"f",FALSE)</f>
        <v>47156</v>
      </c>
      <c r="I1112" s="180">
        <f>_xll.qlInterestRateIndexValueDate(Index1M,$H1112)</f>
        <v>47158</v>
      </c>
      <c r="J1112" s="185">
        <f>IFERROR(_xll.qlIndexFixing(Index1M,$H1112,TRUE,_xll.ohTrigger(RecalcTrigger,Trigger1M)),NA())</f>
        <v>2.1123787201444064E-2</v>
      </c>
      <c r="K1112" s="44">
        <f>IFERROR(_xll.qlIndexFixing(Index3M,H1112,TRUE,_xll.ohTrigger(RecalcTrigger,Trigger3M)),NA())</f>
        <v>2.1846847493027337E-2</v>
      </c>
      <c r="L1112" s="44">
        <f>IFERROR(_xll.qlIndexFixing(Index6M,$H1112,TRUE,_xll.ohTrigger(RecalcTrigger,Trigger6M)),NA())</f>
        <v>2.212879574753996E-2</v>
      </c>
      <c r="M1112" s="186">
        <f>IFERROR(_xll.qlIndexFixing(Index1Y,$H1112,TRUE,_xll.ohTrigger(RecalcTrigger,Trigger1Y)),NA())</f>
        <v>2.2629802239745183E-2</v>
      </c>
      <c r="N1112" s="185">
        <f>IFERROR(_xll.qlIndexFixing(ONIndex1M,I1112,TRUE,_xll.ohTrigger(RecalcTrigger,Trigger1M)),NA())</f>
        <v>2.1105987079570454E-2</v>
      </c>
      <c r="O1112" s="44">
        <f>IFERROR(_xll.qlIndexFixing(ONIndex3M,I1112,TRUE,_xll.ohTrigger(RecalcTrigger,Trigger3M)),NA())</f>
        <v>2.1792604890098488E-2</v>
      </c>
      <c r="P1112" s="44">
        <f>IFERROR(_xll.qlIndexFixing(ONIndex6M,I1112,TRUE,_xll.ohTrigger(RecalcTrigger,Trigger6M)),NA())</f>
        <v>2.2026913382147129E-2</v>
      </c>
      <c r="Q1112" s="186">
        <f>IFERROR(_xll.qlIndexFixing(ONIndex1Y,I1112,TRUE,_xll.ohTrigger(RecalcTrigger,Trigger1Y)),NA())</f>
        <v>2.2441697038289021E-2</v>
      </c>
    </row>
    <row r="1113" spans="2:17" x14ac:dyDescent="0.2">
      <c r="B1113" s="39" t="s">
        <v>42</v>
      </c>
      <c r="D1113" s="42">
        <f>_xll.qlCalendarAdvance(Calendar,$D1112,B1113,"f",FALSE)</f>
        <v>47163</v>
      </c>
      <c r="E1113" s="180">
        <f>_xll.qlInterestRateIndexValueDate(IndexON,D1113)</f>
        <v>47163</v>
      </c>
      <c r="F1113" s="196">
        <f>IFERROR(_xll.qlIndexFixing(IndexON,D1113,TRUE,_xll.ohTrigger(RecalcTrigger,TriggerON)),NA())</f>
        <v>2.0841668562496807E-2</v>
      </c>
      <c r="H1113" s="42">
        <f>_xll.qlCalendarAdvance(Calendar,$H1112,B1113,"f",FALSE)</f>
        <v>47163</v>
      </c>
      <c r="I1113" s="180">
        <f>_xll.qlInterestRateIndexValueDate(Index1M,$H1113)</f>
        <v>47165</v>
      </c>
      <c r="J1113" s="185">
        <f>IFERROR(_xll.qlIndexFixing(Index1M,$H1113,TRUE,_xll.ohTrigger(RecalcTrigger,Trigger1M)),NA())</f>
        <v>2.1124539660713242E-2</v>
      </c>
      <c r="K1113" s="44">
        <f>IFERROR(_xll.qlIndexFixing(Index3M,H1113,TRUE,_xll.ohTrigger(RecalcTrigger,Trigger3M)),NA())</f>
        <v>2.18460087080425E-2</v>
      </c>
      <c r="L1113" s="44">
        <f>IFERROR(_xll.qlIndexFixing(Index6M,$H1113,TRUE,_xll.ohTrigger(RecalcTrigger,Trigger6M)),NA())</f>
        <v>2.2126909054679678E-2</v>
      </c>
      <c r="M1113" s="186">
        <f>IFERROR(_xll.qlIndexFixing(Index1Y,$H1113,TRUE,_xll.ohTrigger(RecalcTrigger,Trigger1Y)),NA())</f>
        <v>2.2626588038853254E-2</v>
      </c>
      <c r="N1113" s="185">
        <f>IFERROR(_xll.qlIndexFixing(ONIndex1M,I1113,TRUE,_xll.ohTrigger(RecalcTrigger,Trigger1M)),NA())</f>
        <v>2.1106833694188865E-2</v>
      </c>
      <c r="O1113" s="44">
        <f>IFERROR(_xll.qlIndexFixing(ONIndex3M,I1113,TRUE,_xll.ohTrigger(RecalcTrigger,Trigger3M)),NA())</f>
        <v>2.1792178898776271E-2</v>
      </c>
      <c r="P1113" s="44">
        <f>IFERROR(_xll.qlIndexFixing(ONIndex6M,I1113,TRUE,_xll.ohTrigger(RecalcTrigger,Trigger6M)),NA())</f>
        <v>2.2025798174221123E-2</v>
      </c>
      <c r="Q1113" s="186">
        <f>IFERROR(_xll.qlIndexFixing(ONIndex1Y,I1113,TRUE,_xll.ohTrigger(RecalcTrigger,Trigger1Y)),NA())</f>
        <v>2.2439985167643783E-2</v>
      </c>
    </row>
    <row r="1114" spans="2:17" x14ac:dyDescent="0.2">
      <c r="B1114" s="39" t="s">
        <v>42</v>
      </c>
      <c r="D1114" s="42">
        <f>_xll.qlCalendarAdvance(Calendar,$D1113,B1114,"f",FALSE)</f>
        <v>47170</v>
      </c>
      <c r="E1114" s="180">
        <f>_xll.qlInterestRateIndexValueDate(IndexON,D1114)</f>
        <v>47170</v>
      </c>
      <c r="F1114" s="196">
        <f>IFERROR(_xll.qlIndexFixing(IndexON,D1114,TRUE,_xll.ohTrigger(RecalcTrigger,TriggerON)),NA())</f>
        <v>2.0843657896234546E-2</v>
      </c>
      <c r="H1114" s="42">
        <f>_xll.qlCalendarAdvance(Calendar,$H1113,B1114,"f",FALSE)</f>
        <v>47170</v>
      </c>
      <c r="I1114" s="180">
        <f>_xll.qlInterestRateIndexValueDate(Index1M,$H1114)</f>
        <v>47172</v>
      </c>
      <c r="J1114" s="185">
        <f>IFERROR(_xll.qlIndexFixing(Index1M,$H1114,TRUE,_xll.ohTrigger(RecalcTrigger,Trigger1M)),NA())</f>
        <v>2.1125221939067056E-2</v>
      </c>
      <c r="K1114" s="44">
        <f>IFERROR(_xll.qlIndexFixing(Index3M,H1114,TRUE,_xll.ohTrigger(RecalcTrigger,Trigger3M)),NA())</f>
        <v>2.1845098669721841E-2</v>
      </c>
      <c r="L1114" s="44">
        <f>IFERROR(_xll.qlIndexFixing(Index6M,$H1114,TRUE,_xll.ohTrigger(RecalcTrigger,Trigger6M)),NA())</f>
        <v>2.2124960572658642E-2</v>
      </c>
      <c r="M1114" s="186">
        <f>IFERROR(_xll.qlIndexFixing(Index1Y,$H1114,TRUE,_xll.ohTrigger(RecalcTrigger,Trigger1Y)),NA())</f>
        <v>2.2623319177776501E-2</v>
      </c>
      <c r="N1114" s="185">
        <f>IFERROR(_xll.qlIndexFixing(ONIndex1M,I1114,TRUE,_xll.ohTrigger(RecalcTrigger,Trigger1M)),NA())</f>
        <v>2.1107609874588817E-2</v>
      </c>
      <c r="O1114" s="44">
        <f>IFERROR(_xll.qlIndexFixing(ONIndex3M,I1114,TRUE,_xll.ohTrigger(RecalcTrigger,Trigger3M)),NA())</f>
        <v>2.179168050041369E-2</v>
      </c>
      <c r="P1114" s="44">
        <f>IFERROR(_xll.qlIndexFixing(ONIndex6M,I1114,TRUE,_xll.ohTrigger(RecalcTrigger,Trigger6M)),NA())</f>
        <v>2.2024621851421955E-2</v>
      </c>
      <c r="Q1114" s="186">
        <f>IFERROR(_xll.qlIndexFixing(ONIndex1Y,I1114,TRUE,_xll.ohTrigger(RecalcTrigger,Trigger1Y)),NA())</f>
        <v>2.2438212647513112E-2</v>
      </c>
    </row>
    <row r="1115" spans="2:17" x14ac:dyDescent="0.2">
      <c r="B1115" s="39" t="s">
        <v>42</v>
      </c>
      <c r="D1115" s="42">
        <f>_xll.qlCalendarAdvance(Calendar,$D1114,B1115,"f",FALSE)</f>
        <v>47177</v>
      </c>
      <c r="E1115" s="180">
        <f>_xll.qlInterestRateIndexValueDate(IndexON,D1115)</f>
        <v>47177</v>
      </c>
      <c r="F1115" s="196">
        <f>IFERROR(_xll.qlIndexFixing(IndexON,D1115,TRUE,_xll.ohTrigger(RecalcTrigger,TriggerON)),NA())</f>
        <v>2.0845562983842214E-2</v>
      </c>
      <c r="H1115" s="42">
        <f>_xll.qlCalendarAdvance(Calendar,$H1114,B1115,"f",FALSE)</f>
        <v>47177</v>
      </c>
      <c r="I1115" s="180">
        <f>_xll.qlInterestRateIndexValueDate(Index1M,$H1115)</f>
        <v>47179</v>
      </c>
      <c r="J1115" s="185">
        <f>IFERROR(_xll.qlIndexFixing(Index1M,$H1115,TRUE,_xll.ohTrigger(RecalcTrigger,Trigger1M)),NA())</f>
        <v>2.1128460587450104E-2</v>
      </c>
      <c r="K1115" s="44">
        <f>IFERROR(_xll.qlIndexFixing(Index3M,H1115,TRUE,_xll.ohTrigger(RecalcTrigger,Trigger3M)),NA())</f>
        <v>2.1847003092323788E-2</v>
      </c>
      <c r="L1115" s="44">
        <f>IFERROR(_xll.qlIndexFixing(Index6M,$H1115,TRUE,_xll.ohTrigger(RecalcTrigger,Trigger6M)),NA())</f>
        <v>2.2124996727101002E-2</v>
      </c>
      <c r="M1115" s="186">
        <f>IFERROR(_xll.qlIndexFixing(Index1Y,$H1115,TRUE,_xll.ohTrigger(RecalcTrigger,Trigger1Y)),NA())</f>
        <v>2.2619995945410368E-2</v>
      </c>
      <c r="N1115" s="185">
        <f>IFERROR(_xll.qlIndexFixing(ONIndex1M,I1115,TRUE,_xll.ohTrigger(RecalcTrigger,Trigger1M)),NA())</f>
        <v>2.1108315889035723E-2</v>
      </c>
      <c r="O1115" s="44">
        <f>IFERROR(_xll.qlIndexFixing(ONIndex3M,I1115,TRUE,_xll.ohTrigger(RecalcTrigger,Trigger3M)),NA())</f>
        <v>2.1791109962716604E-2</v>
      </c>
      <c r="P1115" s="44">
        <f>IFERROR(_xll.qlIndexFixing(ONIndex6M,I1115,TRUE,_xll.ohTrigger(RecalcTrigger,Trigger6M)),NA())</f>
        <v>2.2023384413749625E-2</v>
      </c>
      <c r="Q1115" s="186">
        <f>IFERROR(_xll.qlIndexFixing(ONIndex1Y,I1115,TRUE,_xll.ohTrigger(RecalcTrigger,Trigger1Y)),NA())</f>
        <v>2.2436379759991354E-2</v>
      </c>
    </row>
    <row r="1116" spans="2:17" x14ac:dyDescent="0.2">
      <c r="B1116" s="39" t="s">
        <v>42</v>
      </c>
      <c r="D1116" s="42">
        <f>_xll.qlCalendarAdvance(Calendar,$D1115,B1116,"f",FALSE)</f>
        <v>47184</v>
      </c>
      <c r="E1116" s="180">
        <f>_xll.qlInterestRateIndexValueDate(IndexON,D1116)</f>
        <v>47184</v>
      </c>
      <c r="F1116" s="196">
        <f>IFERROR(_xll.qlIndexFixing(IndexON,D1116,TRUE,_xll.ohTrigger(RecalcTrigger,TriggerON)),NA())</f>
        <v>2.0847383998141567E-2</v>
      </c>
      <c r="H1116" s="42">
        <f>_xll.qlCalendarAdvance(Calendar,$H1115,B1116,"f",FALSE)</f>
        <v>47184</v>
      </c>
      <c r="I1116" s="180">
        <f>_xll.qlInterestRateIndexValueDate(Index1M,$H1116)</f>
        <v>47186</v>
      </c>
      <c r="J1116" s="185">
        <f>IFERROR(_xll.qlIndexFixing(Index1M,$H1116,TRUE,_xll.ohTrigger(RecalcTrigger,Trigger1M)),NA())</f>
        <v>2.1128332649269572E-2</v>
      </c>
      <c r="K1116" s="44">
        <f>IFERROR(_xll.qlIndexFixing(Index3M,H1116,TRUE,_xll.ohTrigger(RecalcTrigger,Trigger3M)),NA())</f>
        <v>2.1845926050440875E-2</v>
      </c>
      <c r="L1116" s="44">
        <f>IFERROR(_xll.qlIndexFixing(Index6M,$H1116,TRUE,_xll.ohTrigger(RecalcTrigger,Trigger6M)),NA())</f>
        <v>2.2122906502614968E-2</v>
      </c>
      <c r="M1116" s="186">
        <f>IFERROR(_xll.qlIndexFixing(Index1Y,$H1116,TRUE,_xll.ohTrigger(RecalcTrigger,Trigger1Y)),NA())</f>
        <v>2.2616618630655099E-2</v>
      </c>
      <c r="N1116" s="185">
        <f>IFERROR(_xll.qlIndexFixing(ONIndex1M,I1116,TRUE,_xll.ohTrigger(RecalcTrigger,Trigger1M)),NA())</f>
        <v>2.110895200619467E-2</v>
      </c>
      <c r="O1116" s="44">
        <f>IFERROR(_xll.qlIndexFixing(ONIndex3M,I1116,TRUE,_xll.ohTrigger(RecalcTrigger,Trigger3M)),NA())</f>
        <v>2.1790467554030357E-2</v>
      </c>
      <c r="P1116" s="44">
        <f>IFERROR(_xll.qlIndexFixing(ONIndex6M,I1116,TRUE,_xll.ohTrigger(RecalcTrigger,Trigger6M)),NA())</f>
        <v>2.2022085861284069E-2</v>
      </c>
      <c r="Q1116" s="186">
        <f>IFERROR(_xll.qlIndexFixing(ONIndex1Y,I1116,TRUE,_xll.ohTrigger(RecalcTrigger,Trigger1Y)),NA())</f>
        <v>2.2434486786773178E-2</v>
      </c>
    </row>
    <row r="1117" spans="2:17" x14ac:dyDescent="0.2">
      <c r="B1117" s="39" t="s">
        <v>42</v>
      </c>
      <c r="D1117" s="42">
        <f>_xll.qlCalendarAdvance(Calendar,$D1116,B1117,"f",FALSE)</f>
        <v>47191</v>
      </c>
      <c r="E1117" s="180">
        <f>_xll.qlInterestRateIndexValueDate(IndexON,D1117)</f>
        <v>47191</v>
      </c>
      <c r="F1117" s="196">
        <f>IFERROR(_xll.qlIndexFixing(IndexON,D1117,TRUE,_xll.ohTrigger(RecalcTrigger,TriggerON)),NA())</f>
        <v>2.0849121111474744E-2</v>
      </c>
      <c r="H1117" s="42">
        <f>_xll.qlCalendarAdvance(Calendar,$H1116,B1117,"f",FALSE)</f>
        <v>47191</v>
      </c>
      <c r="I1117" s="180">
        <f>_xll.qlInterestRateIndexValueDate(Index1M,$H1117)</f>
        <v>47193</v>
      </c>
      <c r="J1117" s="185">
        <f>IFERROR(_xll.qlIndexFixing(Index1M,$H1117,TRUE,_xll.ohTrigger(RecalcTrigger,Trigger1M)),NA())</f>
        <v>2.1128791288174489E-2</v>
      </c>
      <c r="K1117" s="44">
        <f>IFERROR(_xll.qlIndexFixing(Index3M,H1117,TRUE,_xll.ohTrigger(RecalcTrigger,Trigger3M)),NA())</f>
        <v>2.1844778639117473E-2</v>
      </c>
      <c r="L1117" s="44">
        <f>IFERROR(_xll.qlIndexFixing(Index6M,$H1117,TRUE,_xll.ohTrigger(RecalcTrigger,Trigger6M)),NA())</f>
        <v>2.2120754474527559E-2</v>
      </c>
      <c r="M1117" s="186">
        <f>IFERROR(_xll.qlIndexFixing(Index1Y,$H1117,TRUE,_xll.ohTrigger(RecalcTrigger,Trigger1Y)),NA())</f>
        <v>2.261318752241637E-2</v>
      </c>
      <c r="N1117" s="185">
        <f>IFERROR(_xll.qlIndexFixing(ONIndex1M,I1117,TRUE,_xll.ohTrigger(RecalcTrigger,Trigger1M)),NA())</f>
        <v>2.1109518494490942E-2</v>
      </c>
      <c r="O1117" s="44">
        <f>IFERROR(_xll.qlIndexFixing(ONIndex3M,I1117,TRUE,_xll.ohTrigger(RecalcTrigger,Trigger3M)),NA())</f>
        <v>2.1789753542540424E-2</v>
      </c>
      <c r="P1117" s="44">
        <f>IFERROR(_xll.qlIndexFixing(ONIndex6M,I1117,TRUE,_xll.ohTrigger(RecalcTrigger,Trigger6M)),NA())</f>
        <v>2.2020726193865414E-2</v>
      </c>
      <c r="Q1117" s="186">
        <f>IFERROR(_xll.qlIndexFixing(ONIndex1Y,I1117,TRUE,_xll.ohTrigger(RecalcTrigger,Trigger1Y)),NA())</f>
        <v>2.2432534009872995E-2</v>
      </c>
    </row>
    <row r="1118" spans="2:17" x14ac:dyDescent="0.2">
      <c r="B1118" s="39" t="s">
        <v>42</v>
      </c>
      <c r="D1118" s="42">
        <f>_xll.qlCalendarAdvance(Calendar,$D1117,B1118,"f",FALSE)</f>
        <v>47198</v>
      </c>
      <c r="E1118" s="180">
        <f>_xll.qlInterestRateIndexValueDate(IndexON,D1118)</f>
        <v>47198</v>
      </c>
      <c r="F1118" s="196">
        <f>IFERROR(_xll.qlIndexFixing(IndexON,D1118,TRUE,_xll.ohTrigger(RecalcTrigger,TriggerON)),NA())</f>
        <v>2.0850774496663504E-2</v>
      </c>
      <c r="H1118" s="42">
        <f>_xll.qlCalendarAdvance(Calendar,$H1117,B1118,"f",FALSE)</f>
        <v>47198</v>
      </c>
      <c r="I1118" s="180">
        <f>_xll.qlInterestRateIndexValueDate(Index1M,$H1118)</f>
        <v>47200</v>
      </c>
      <c r="J1118" s="185">
        <f>IFERROR(_xll.qlIndexFixing(Index1M,$H1118,TRUE,_xll.ohTrigger(RecalcTrigger,Trigger1M)),NA())</f>
        <v>2.1129180867041721E-2</v>
      </c>
      <c r="K1118" s="44">
        <f>IFERROR(_xll.qlIndexFixing(Index3M,H1118,TRUE,_xll.ohTrigger(RecalcTrigger,Trigger3M)),NA())</f>
        <v>2.1843561128069747E-2</v>
      </c>
      <c r="L1118" s="44">
        <f>IFERROR(_xll.qlIndexFixing(Index6M,$H1118,TRUE,_xll.ohTrigger(RecalcTrigger,Trigger6M)),NA())</f>
        <v>2.2118540643041428E-2</v>
      </c>
      <c r="M1118" s="186">
        <f>IFERROR(_xll.qlIndexFixing(Index1Y,$H1118,TRUE,_xll.ohTrigger(RecalcTrigger,Trigger1Y)),NA())</f>
        <v>2.2609702909604231E-2</v>
      </c>
      <c r="N1118" s="185">
        <f>IFERROR(_xll.qlIndexFixing(ONIndex1M,I1118,TRUE,_xll.ohTrigger(RecalcTrigger,Trigger1M)),NA())</f>
        <v>2.1110015622269884E-2</v>
      </c>
      <c r="O1118" s="44">
        <f>IFERROR(_xll.qlIndexFixing(ONIndex3M,I1118,TRUE,_xll.ohTrigger(RecalcTrigger,Trigger3M)),NA())</f>
        <v>2.1788968196272407E-2</v>
      </c>
      <c r="P1118" s="44">
        <f>IFERROR(_xll.qlIndexFixing(ONIndex6M,I1118,TRUE,_xll.ohTrigger(RecalcTrigger,Trigger6M)),NA())</f>
        <v>2.2019305411573598E-2</v>
      </c>
      <c r="Q1118" s="186">
        <f>IFERROR(_xll.qlIndexFixing(ONIndex1Y,I1118,TRUE,_xll.ohTrigger(RecalcTrigger,Trigger1Y)),NA())</f>
        <v>2.243052171106541E-2</v>
      </c>
    </row>
    <row r="1119" spans="2:17" x14ac:dyDescent="0.2">
      <c r="B1119" s="39" t="s">
        <v>42</v>
      </c>
      <c r="D1119" s="42">
        <f>_xll.qlCalendarAdvance(Calendar,$D1118,B1119,"f",FALSE)</f>
        <v>47205</v>
      </c>
      <c r="E1119" s="180">
        <f>_xll.qlInterestRateIndexValueDate(IndexON,D1119)</f>
        <v>47205</v>
      </c>
      <c r="F1119" s="196">
        <f>IFERROR(_xll.qlIndexFixing(IndexON,D1119,TRUE,_xll.ohTrigger(RecalcTrigger,TriggerON)),NA())</f>
        <v>2.085234432620986E-2</v>
      </c>
      <c r="H1119" s="42">
        <f>_xll.qlCalendarAdvance(Calendar,$H1118,B1119,"f",FALSE)</f>
        <v>47205</v>
      </c>
      <c r="I1119" s="180">
        <f>_xll.qlInterestRateIndexValueDate(Index1M,$H1119)</f>
        <v>47211</v>
      </c>
      <c r="J1119" s="185">
        <f>IFERROR(_xll.qlIndexFixing(Index1M,$H1119,TRUE,_xll.ohTrigger(RecalcTrigger,Trigger1M)),NA())</f>
        <v>2.1129020185504999E-2</v>
      </c>
      <c r="K1119" s="44">
        <f>IFERROR(_xll.qlIndexFixing(Index3M,H1119,TRUE,_xll.ohTrigger(RecalcTrigger,Trigger3M)),NA())</f>
        <v>2.1839846048715122E-2</v>
      </c>
      <c r="L1119" s="44">
        <f>IFERROR(_xll.qlIndexFixing(Index6M,$H1119,TRUE,_xll.ohTrigger(RecalcTrigger,Trigger6M)),NA())</f>
        <v>2.2113956096163297E-2</v>
      </c>
      <c r="M1119" s="186">
        <f>IFERROR(_xll.qlIndexFixing(Index1Y,$H1119,TRUE,_xll.ohTrigger(RecalcTrigger,Trigger1Y)),NA())</f>
        <v>2.2603289869717592E-2</v>
      </c>
      <c r="N1119" s="185">
        <f>IFERROR(_xll.qlIndexFixing(ONIndex1M,I1119,TRUE,_xll.ohTrigger(RecalcTrigger,Trigger1M)),NA())</f>
        <v>2.1110553301051382E-2</v>
      </c>
      <c r="O1119" s="44">
        <f>IFERROR(_xll.qlIndexFixing(ONIndex3M,I1119,TRUE,_xll.ohTrigger(RecalcTrigger,Trigger3M)),NA())</f>
        <v>2.1787854078594293E-2</v>
      </c>
      <c r="P1119" s="44">
        <f>IFERROR(_xll.qlIndexFixing(ONIndex6M,I1119,TRUE,_xll.ohTrigger(RecalcTrigger,Trigger6M)),NA())</f>
        <v>2.2017388890152034E-2</v>
      </c>
      <c r="Q1119" s="186">
        <f>IFERROR(_xll.qlIndexFixing(ONIndex1Y,I1119,TRUE,_xll.ohTrigger(RecalcTrigger,Trigger1Y)),NA())</f>
        <v>2.2427847462562767E-2</v>
      </c>
    </row>
    <row r="1120" spans="2:17" x14ac:dyDescent="0.2">
      <c r="B1120" s="39" t="s">
        <v>42</v>
      </c>
      <c r="D1120" s="42">
        <f>_xll.qlCalendarAdvance(Calendar,$D1119,B1120,"f",FALSE)</f>
        <v>47212</v>
      </c>
      <c r="E1120" s="180">
        <f>_xll.qlInterestRateIndexValueDate(IndexON,D1120)</f>
        <v>47212</v>
      </c>
      <c r="F1120" s="196">
        <f>IFERROR(_xll.qlIndexFixing(IndexON,D1120,TRUE,_xll.ohTrigger(RecalcTrigger,TriggerON)),NA())</f>
        <v>2.0853830773015503E-2</v>
      </c>
      <c r="H1120" s="42">
        <f>_xll.qlCalendarAdvance(Calendar,$H1119,B1120,"f",FALSE)</f>
        <v>47212</v>
      </c>
      <c r="I1120" s="180">
        <f>_xll.qlInterestRateIndexValueDate(Index1M,$H1120)</f>
        <v>47214</v>
      </c>
      <c r="J1120" s="185">
        <f>IFERROR(_xll.qlIndexFixing(Index1M,$H1120,TRUE,_xll.ohTrigger(RecalcTrigger,Trigger1M)),NA())</f>
        <v>2.1129753920269816E-2</v>
      </c>
      <c r="K1120" s="44">
        <f>IFERROR(_xll.qlIndexFixing(Index3M,H1120,TRUE,_xll.ohTrigger(RecalcTrigger,Trigger3M)),NA())</f>
        <v>2.1839262442054103E-2</v>
      </c>
      <c r="L1120" s="44">
        <f>IFERROR(_xll.qlIndexFixing(Index6M,$H1120,TRUE,_xll.ohTrigger(RecalcTrigger,Trigger6M)),NA())</f>
        <v>2.2113927570712111E-2</v>
      </c>
      <c r="M1120" s="186">
        <f>IFERROR(_xll.qlIndexFixing(Index1Y,$H1120,TRUE,_xll.ohTrigger(RecalcTrigger,Trigger1Y)),NA())</f>
        <v>2.26025743259223E-2</v>
      </c>
      <c r="N1120" s="185">
        <f>IFERROR(_xll.qlIndexFixing(ONIndex1M,I1120,TRUE,_xll.ohTrigger(RecalcTrigger,Trigger1M)),NA())</f>
        <v>2.1110802869896972E-2</v>
      </c>
      <c r="O1120" s="44">
        <f>IFERROR(_xll.qlIndexFixing(ONIndex3M,I1120,TRUE,_xll.ohTrigger(RecalcTrigger,Trigger3M)),NA())</f>
        <v>2.178718457222395E-2</v>
      </c>
      <c r="P1120" s="44">
        <f>IFERROR(_xll.qlIndexFixing(ONIndex6M,I1120,TRUE,_xll.ohTrigger(RecalcTrigger,Trigger6M)),NA())</f>
        <v>2.2016280502450414E-2</v>
      </c>
      <c r="Q1120" s="186">
        <f>IFERROR(_xll.qlIndexFixing(ONIndex1Y,I1120,TRUE,_xll.ohTrigger(RecalcTrigger,Trigger1Y)),NA())</f>
        <v>2.2426319675226125E-2</v>
      </c>
    </row>
    <row r="1121" spans="2:17" x14ac:dyDescent="0.2">
      <c r="B1121" s="39" t="s">
        <v>42</v>
      </c>
      <c r="D1121" s="42">
        <f>_xll.qlCalendarAdvance(Calendar,$D1120,B1121,"f",FALSE)</f>
        <v>47219</v>
      </c>
      <c r="E1121" s="180">
        <f>_xll.qlInterestRateIndexValueDate(IndexON,D1121)</f>
        <v>47219</v>
      </c>
      <c r="F1121" s="196">
        <f>IFERROR(_xll.qlIndexFixing(IndexON,D1121,TRUE,_xll.ohTrigger(RecalcTrigger,TriggerON)),NA())</f>
        <v>2.085523400950251E-2</v>
      </c>
      <c r="H1121" s="42">
        <f>_xll.qlCalendarAdvance(Calendar,$H1120,B1121,"f",FALSE)</f>
        <v>47219</v>
      </c>
      <c r="I1121" s="180">
        <f>_xll.qlInterestRateIndexValueDate(Index1M,$H1121)</f>
        <v>47221</v>
      </c>
      <c r="J1121" s="185">
        <f>IFERROR(_xll.qlIndexFixing(Index1M,$H1121,TRUE,_xll.ohTrigger(RecalcTrigger,Trigger1M)),NA())</f>
        <v>2.1129937932437899E-2</v>
      </c>
      <c r="K1121" s="44">
        <f>IFERROR(_xll.qlIndexFixing(Index3M,H1121,TRUE,_xll.ohTrigger(RecalcTrigger,Trigger3M)),NA())</f>
        <v>2.1837851204305023E-2</v>
      </c>
      <c r="L1121" s="44">
        <f>IFERROR(_xll.qlIndexFixing(Index6M,$H1121,TRUE,_xll.ohTrigger(RecalcTrigger,Trigger6M)),NA())</f>
        <v>2.2111528330304036E-2</v>
      </c>
      <c r="M1121" s="186">
        <f>IFERROR(_xll.qlIndexFixing(Index1Y,$H1121,TRUE,_xll.ohTrigger(RecalcTrigger,Trigger1Y)),NA())</f>
        <v>2.2598930932895025E-2</v>
      </c>
      <c r="N1121" s="185">
        <f>IFERROR(_xll.qlIndexFixing(ONIndex1M,I1121,TRUE,_xll.ohTrigger(RecalcTrigger,Trigger1M)),NA())</f>
        <v>2.1111093526835489E-2</v>
      </c>
      <c r="O1121" s="44">
        <f>IFERROR(_xll.qlIndexFixing(ONIndex3M,I1121,TRUE,_xll.ohTrigger(RecalcTrigger,Trigger3M)),NA())</f>
        <v>2.178618683057465E-2</v>
      </c>
      <c r="P1121" s="44">
        <f>IFERROR(_xll.qlIndexFixing(ONIndex6M,I1121,TRUE,_xll.ohTrigger(RecalcTrigger,Trigger6M)),NA())</f>
        <v>2.2014676375619047E-2</v>
      </c>
      <c r="Q1121" s="186">
        <f>IFERROR(_xll.qlIndexFixing(ONIndex1Y,I1121,TRUE,_xll.ohTrigger(RecalcTrigger,Trigger1Y)),NA())</f>
        <v>2.2424130501983441E-2</v>
      </c>
    </row>
    <row r="1122" spans="2:17" x14ac:dyDescent="0.2">
      <c r="B1122" s="39" t="s">
        <v>42</v>
      </c>
      <c r="D1122" s="42">
        <f>_xll.qlCalendarAdvance(Calendar,$D1121,B1122,"f",FALSE)</f>
        <v>47226</v>
      </c>
      <c r="E1122" s="180">
        <f>_xll.qlInterestRateIndexValueDate(IndexON,D1122)</f>
        <v>47226</v>
      </c>
      <c r="F1122" s="196">
        <f>IFERROR(_xll.qlIndexFixing(IndexON,D1122,TRUE,_xll.ohTrigger(RecalcTrigger,TriggerON)),NA())</f>
        <v>2.0856554208252831E-2</v>
      </c>
      <c r="H1122" s="42">
        <f>_xll.qlCalendarAdvance(Calendar,$H1121,B1122,"f",FALSE)</f>
        <v>47226</v>
      </c>
      <c r="I1122" s="180">
        <f>_xll.qlInterestRateIndexValueDate(Index1M,$H1122)</f>
        <v>47228</v>
      </c>
      <c r="J1122" s="185">
        <f>IFERROR(_xll.qlIndexFixing(Index1M,$H1122,TRUE,_xll.ohTrigger(RecalcTrigger,Trigger1M)),NA())</f>
        <v>2.1130053960182731E-2</v>
      </c>
      <c r="K1122" s="44">
        <f>IFERROR(_xll.qlIndexFixing(Index3M,H1122,TRUE,_xll.ohTrigger(RecalcTrigger,Trigger3M)),NA())</f>
        <v>2.1836370900447509E-2</v>
      </c>
      <c r="L1122" s="44">
        <f>IFERROR(_xll.qlIndexFixing(Index6M,$H1122,TRUE,_xll.ohTrigger(RecalcTrigger,Trigger6M)),NA())</f>
        <v>2.2109067287366162E-2</v>
      </c>
      <c r="M1122" s="186">
        <f>IFERROR(_xll.qlIndexFixing(Index1Y,$H1122,TRUE,_xll.ohTrigger(RecalcTrigger,Trigger1Y)),NA())</f>
        <v>2.2595640383860954E-2</v>
      </c>
      <c r="N1122" s="185">
        <f>IFERROR(_xll.qlIndexFixing(ONIndex1M,I1122,TRUE,_xll.ohTrigger(RecalcTrigger,Trigger1M)),NA())</f>
        <v>2.1111315896877869E-2</v>
      </c>
      <c r="O1122" s="44">
        <f>IFERROR(_xll.qlIndexFixing(ONIndex3M,I1122,TRUE,_xll.ohTrigger(RecalcTrigger,Trigger3M)),NA())</f>
        <v>2.1785118826969097E-2</v>
      </c>
      <c r="P1122" s="44">
        <f>IFERROR(_xll.qlIndexFixing(ONIndex6M,I1122,TRUE,_xll.ohTrigger(RecalcTrigger,Trigger6M)),NA())</f>
        <v>2.2013011133914517E-2</v>
      </c>
      <c r="Q1122" s="186">
        <f>IFERROR(_xll.qlIndexFixing(ONIndex1Y,I1122,TRUE,_xll.ohTrigger(RecalcTrigger,Trigger1Y)),NA())</f>
        <v>2.2421882934491322E-2</v>
      </c>
    </row>
    <row r="1123" spans="2:17" x14ac:dyDescent="0.2">
      <c r="B1123" s="39" t="s">
        <v>42</v>
      </c>
      <c r="D1123" s="42">
        <f>_xll.qlCalendarAdvance(Calendar,$D1122,B1123,"f",FALSE)</f>
        <v>47233</v>
      </c>
      <c r="E1123" s="180">
        <f>_xll.qlInterestRateIndexValueDate(IndexON,D1123)</f>
        <v>47233</v>
      </c>
      <c r="F1123" s="196">
        <f>IFERROR(_xll.qlIndexFixing(IndexON,D1123,TRUE,_xll.ohTrigger(RecalcTrigger,TriggerON)),NA())</f>
        <v>2.0857791542008286E-2</v>
      </c>
      <c r="H1123" s="42">
        <f>_xll.qlCalendarAdvance(Calendar,$H1122,B1123,"f",FALSE)</f>
        <v>47233</v>
      </c>
      <c r="I1123" s="180">
        <f>_xll.qlInterestRateIndexValueDate(Index1M,$H1123)</f>
        <v>47235</v>
      </c>
      <c r="J1123" s="185">
        <f>IFERROR(_xll.qlIndexFixing(Index1M,$H1123,TRUE,_xll.ohTrigger(RecalcTrigger,Trigger1M)),NA())</f>
        <v>2.1130102272409208E-2</v>
      </c>
      <c r="K1123" s="44">
        <f>IFERROR(_xll.qlIndexFixing(Index3M,H1123,TRUE,_xll.ohTrigger(RecalcTrigger,Trigger3M)),NA())</f>
        <v>2.1834821800162101E-2</v>
      </c>
      <c r="L1123" s="44">
        <f>IFERROR(_xll.qlIndexFixing(Index6M,$H1123,TRUE,_xll.ohTrigger(RecalcTrigger,Trigger6M)),NA())</f>
        <v>2.2106544442130092E-2</v>
      </c>
      <c r="M1123" s="186">
        <f>IFERROR(_xll.qlIndexFixing(Index1Y,$H1123,TRUE,_xll.ohTrigger(RecalcTrigger,Trigger1Y)),NA())</f>
        <v>2.2591487389105398E-2</v>
      </c>
      <c r="N1123" s="185">
        <f>IFERROR(_xll.qlIndexFixing(ONIndex1M,I1123,TRUE,_xll.ohTrigger(RecalcTrigger,Trigger1M)),NA())</f>
        <v>2.1111486762039888E-2</v>
      </c>
      <c r="O1123" s="44">
        <f>IFERROR(_xll.qlIndexFixing(ONIndex3M,I1123,TRUE,_xll.ohTrigger(RecalcTrigger,Trigger3M)),NA())</f>
        <v>2.1783812559954541E-2</v>
      </c>
      <c r="P1123" s="44">
        <f>IFERROR(_xll.qlIndexFixing(ONIndex6M,I1123,TRUE,_xll.ohTrigger(RecalcTrigger,Trigger6M)),NA())</f>
        <v>2.2011033165965088E-2</v>
      </c>
      <c r="Q1123" s="186">
        <f>IFERROR(_xll.qlIndexFixing(ONIndex1Y,I1123,TRUE,_xll.ohTrigger(RecalcTrigger,Trigger1Y)),NA())</f>
        <v>2.2419243144184975E-2</v>
      </c>
    </row>
    <row r="1124" spans="2:17" x14ac:dyDescent="0.2">
      <c r="B1124" s="39" t="s">
        <v>42</v>
      </c>
      <c r="D1124" s="42">
        <f>_xll.qlCalendarAdvance(Calendar,$D1123,B1124,"f",FALSE)</f>
        <v>47240</v>
      </c>
      <c r="E1124" s="180">
        <f>_xll.qlInterestRateIndexValueDate(IndexON,D1124)</f>
        <v>47240</v>
      </c>
      <c r="F1124" s="196">
        <f>IFERROR(_xll.qlIndexFixing(IndexON,D1124,TRUE,_xll.ohTrigger(RecalcTrigger,TriggerON)),NA())</f>
        <v>2.085894618343076E-2</v>
      </c>
      <c r="H1124" s="42">
        <f>_xll.qlCalendarAdvance(Calendar,$H1123,B1124,"f",FALSE)</f>
        <v>47240</v>
      </c>
      <c r="I1124" s="180">
        <f>_xll.qlInterestRateIndexValueDate(Index1M,$H1124)</f>
        <v>47242</v>
      </c>
      <c r="J1124" s="185">
        <f>IFERROR(_xll.qlIndexFixing(Index1M,$H1124,TRUE,_xll.ohTrigger(RecalcTrigger,Trigger1M)),NA())</f>
        <v>2.1130083138024808E-2</v>
      </c>
      <c r="K1124" s="44">
        <f>IFERROR(_xll.qlIndexFixing(Index3M,H1124,TRUE,_xll.ohTrigger(RecalcTrigger,Trigger3M)),NA())</f>
        <v>2.1834799072086002E-2</v>
      </c>
      <c r="L1124" s="44">
        <f>IFERROR(_xll.qlIndexFixing(Index6M,$H1124,TRUE,_xll.ohTrigger(RecalcTrigger,Trigger6M)),NA())</f>
        <v>2.2103959794834333E-2</v>
      </c>
      <c r="M1124" s="186">
        <f>IFERROR(_xll.qlIndexFixing(Index1Y,$H1124,TRUE,_xll.ohTrigger(RecalcTrigger,Trigger1Y)),NA())</f>
        <v>2.2587687816209741E-2</v>
      </c>
      <c r="N1124" s="185">
        <f>IFERROR(_xll.qlIndexFixing(ONIndex1M,I1124,TRUE,_xll.ohTrigger(RecalcTrigger,Trigger1M)),NA())</f>
        <v>2.111155685045496E-2</v>
      </c>
      <c r="O1124" s="44">
        <f>IFERROR(_xll.qlIndexFixing(ONIndex3M,I1124,TRUE,_xll.ohTrigger(RecalcTrigger,Trigger3M)),NA())</f>
        <v>2.1782773105671893E-2</v>
      </c>
      <c r="P1124" s="44">
        <f>IFERROR(_xll.qlIndexFixing(ONIndex6M,I1124,TRUE,_xll.ohTrigger(RecalcTrigger,Trigger6M)),NA())</f>
        <v>2.2009497305965908E-2</v>
      </c>
      <c r="Q1124" s="186">
        <f>IFERROR(_xll.qlIndexFixing(ONIndex1Y,I1124,TRUE,_xll.ohTrigger(RecalcTrigger,Trigger1Y)),NA())</f>
        <v>2.2417213743857189E-2</v>
      </c>
    </row>
    <row r="1125" spans="2:17" x14ac:dyDescent="0.2">
      <c r="B1125" s="39" t="s">
        <v>42</v>
      </c>
      <c r="D1125" s="42">
        <f>_xll.qlCalendarAdvance(Calendar,$D1124,B1125,"f",FALSE)</f>
        <v>47247</v>
      </c>
      <c r="E1125" s="180">
        <f>_xll.qlInterestRateIndexValueDate(IndexON,D1125)</f>
        <v>47247</v>
      </c>
      <c r="F1125" s="196">
        <f>IFERROR(_xll.qlIndexFixing(IndexON,D1125,TRUE,_xll.ohTrigger(RecalcTrigger,TriggerON)),NA())</f>
        <v>2.0860018305022265E-2</v>
      </c>
      <c r="H1125" s="42">
        <f>_xll.qlCalendarAdvance(Calendar,$H1124,B1125,"f",FALSE)</f>
        <v>47247</v>
      </c>
      <c r="I1125" s="180">
        <f>_xll.qlInterestRateIndexValueDate(Index1M,$H1125)</f>
        <v>47249</v>
      </c>
      <c r="J1125" s="185">
        <f>IFERROR(_xll.qlIndexFixing(Index1M,$H1125,TRUE,_xll.ohTrigger(RecalcTrigger,Trigger1M)),NA())</f>
        <v>2.1129996825942167E-2</v>
      </c>
      <c r="K1125" s="44">
        <f>IFERROR(_xll.qlIndexFixing(Index3M,H1125,TRUE,_xll.ohTrigger(RecalcTrigger,Trigger3M)),NA())</f>
        <v>2.183309841529614E-2</v>
      </c>
      <c r="L1125" s="44">
        <f>IFERROR(_xll.qlIndexFixing(Index6M,$H1125,TRUE,_xll.ohTrigger(RecalcTrigger,Trigger6M)),NA())</f>
        <v>2.2101313345721293E-2</v>
      </c>
      <c r="M1125" s="186">
        <f>IFERROR(_xll.qlIndexFixing(Index1Y,$H1125,TRUE,_xll.ohTrigger(RecalcTrigger,Trigger1Y)),NA())</f>
        <v>2.258383676123096E-2</v>
      </c>
      <c r="N1125" s="185">
        <f>IFERROR(_xll.qlIndexFixing(ONIndex1M,I1125,TRUE,_xll.ohTrigger(RecalcTrigger,Trigger1M)),NA())</f>
        <v>2.1111575970920171E-2</v>
      </c>
      <c r="O1125" s="44">
        <f>IFERROR(_xll.qlIndexFixing(ONIndex3M,I1125,TRUE,_xll.ohTrigger(RecalcTrigger,Trigger3M)),NA())</f>
        <v>2.1781495924191319E-2</v>
      </c>
      <c r="P1125" s="44">
        <f>IFERROR(_xll.qlIndexFixing(ONIndex6M,I1125,TRUE,_xll.ohTrigger(RecalcTrigger,Trigger6M)),NA())</f>
        <v>2.2007648719641892E-2</v>
      </c>
      <c r="Q1125" s="186">
        <f>IFERROR(_xll.qlIndexFixing(ONIndex1Y,I1125,TRUE,_xll.ohTrigger(RecalcTrigger,Trigger1Y)),NA())</f>
        <v>2.2414792684504192E-2</v>
      </c>
    </row>
    <row r="1126" spans="2:17" x14ac:dyDescent="0.2">
      <c r="B1126" s="39" t="s">
        <v>42</v>
      </c>
      <c r="D1126" s="42">
        <f>_xll.qlCalendarAdvance(Calendar,$D1125,B1126,"f",FALSE)</f>
        <v>47254</v>
      </c>
      <c r="E1126" s="180">
        <f>_xll.qlInterestRateIndexValueDate(IndexON,D1126)</f>
        <v>47254</v>
      </c>
      <c r="F1126" s="196">
        <f>IFERROR(_xll.qlIndexFixing(IndexON,D1126,TRUE,_xll.ohTrigger(RecalcTrigger,TriggerON)),NA())</f>
        <v>2.0861008079524623E-2</v>
      </c>
      <c r="H1126" s="42">
        <f>_xll.qlCalendarAdvance(Calendar,$H1125,B1126,"f",FALSE)</f>
        <v>47254</v>
      </c>
      <c r="I1126" s="180">
        <f>_xll.qlInterestRateIndexValueDate(Index1M,$H1126)</f>
        <v>47256</v>
      </c>
      <c r="J1126" s="185">
        <f>IFERROR(_xll.qlIndexFixing(Index1M,$H1126,TRUE,_xll.ohTrigger(RecalcTrigger,Trigger1M)),NA())</f>
        <v>2.1129843605071336E-2</v>
      </c>
      <c r="K1126" s="44">
        <f>IFERROR(_xll.qlIndexFixing(Index3M,H1126,TRUE,_xll.ohTrigger(RecalcTrigger,Trigger3M)),NA())</f>
        <v>2.1831329816627772E-2</v>
      </c>
      <c r="L1126" s="44">
        <f>IFERROR(_xll.qlIndexFixing(Index6M,$H1126,TRUE,_xll.ohTrigger(RecalcTrigger,Trigger6M)),NA())</f>
        <v>2.2098605095041142E-2</v>
      </c>
      <c r="M1126" s="186">
        <f>IFERROR(_xll.qlIndexFixing(Index1Y,$H1126,TRUE,_xll.ohTrigger(RecalcTrigger,Trigger1Y)),NA())</f>
        <v>2.2579934513111338E-2</v>
      </c>
      <c r="N1126" s="185">
        <f>IFERROR(_xll.qlIndexFixing(ONIndex1M,I1126,TRUE,_xll.ohTrigger(RecalcTrigger,Trigger1M)),NA())</f>
        <v>2.1111527878350245E-2</v>
      </c>
      <c r="O1126" s="44">
        <f>IFERROR(_xll.qlIndexFixing(ONIndex3M,I1126,TRUE,_xll.ohTrigger(RecalcTrigger,Trigger3M)),NA())</f>
        <v>2.1780149553336514E-2</v>
      </c>
      <c r="P1126" s="44">
        <f>IFERROR(_xll.qlIndexFixing(ONIndex6M,I1126,TRUE,_xll.ohTrigger(RecalcTrigger,Trigger6M)),NA())</f>
        <v>2.2005739018444714E-2</v>
      </c>
      <c r="Q1126" s="186">
        <f>IFERROR(_xll.qlIndexFixing(ONIndex1Y,I1126,TRUE,_xll.ohTrigger(RecalcTrigger,Trigger1Y)),NA())</f>
        <v>2.2412314358319918E-2</v>
      </c>
    </row>
    <row r="1127" spans="2:17" x14ac:dyDescent="0.2">
      <c r="B1127" s="39" t="s">
        <v>42</v>
      </c>
      <c r="D1127" s="42">
        <f>_xll.qlCalendarAdvance(Calendar,$D1126,B1127,"f",FALSE)</f>
        <v>47261</v>
      </c>
      <c r="E1127" s="180">
        <f>_xll.qlInterestRateIndexValueDate(IndexON,D1127)</f>
        <v>47261</v>
      </c>
      <c r="F1127" s="196">
        <f>IFERROR(_xll.qlIndexFixing(IndexON,D1127,TRUE,_xll.ohTrigger(RecalcTrigger,TriggerON)),NA())</f>
        <v>2.0861915679599718E-2</v>
      </c>
      <c r="H1127" s="42">
        <f>_xll.qlCalendarAdvance(Calendar,$H1126,B1127,"f",FALSE)</f>
        <v>47261</v>
      </c>
      <c r="I1127" s="180">
        <f>_xll.qlInterestRateIndexValueDate(Index1M,$H1127)</f>
        <v>47263</v>
      </c>
      <c r="J1127" s="185">
        <f>IFERROR(_xll.qlIndexFixing(Index1M,$H1127,TRUE,_xll.ohTrigger(RecalcTrigger,Trigger1M)),NA())</f>
        <v>2.1129623744319797E-2</v>
      </c>
      <c r="K1127" s="44">
        <f>IFERROR(_xll.qlIndexFixing(Index3M,H1127,TRUE,_xll.ohTrigger(RecalcTrigger,Trigger3M)),NA())</f>
        <v>2.1829493545828527E-2</v>
      </c>
      <c r="L1127" s="44">
        <f>IFERROR(_xll.qlIndexFixing(Index6M,$H1127,TRUE,_xll.ohTrigger(RecalcTrigger,Trigger6M)),NA())</f>
        <v>2.2095835043048819E-2</v>
      </c>
      <c r="M1127" s="186">
        <f>IFERROR(_xll.qlIndexFixing(Index1Y,$H1127,TRUE,_xll.ohTrigger(RecalcTrigger,Trigger1Y)),NA())</f>
        <v>2.2575981360797068E-2</v>
      </c>
      <c r="N1127" s="185">
        <f>IFERROR(_xll.qlIndexFixing(ONIndex1M,I1127,TRUE,_xll.ohTrigger(RecalcTrigger,Trigger1M)),NA())</f>
        <v>2.1111412841170463E-2</v>
      </c>
      <c r="O1127" s="44">
        <f>IFERROR(_xll.qlIndexFixing(ONIndex3M,I1127,TRUE,_xll.ohTrigger(RecalcTrigger,Trigger3M)),NA())</f>
        <v>2.1778734260893273E-2</v>
      </c>
      <c r="P1127" s="44">
        <f>IFERROR(_xll.qlIndexFixing(ONIndex6M,I1127,TRUE,_xll.ohTrigger(RecalcTrigger,Trigger6M)),NA())</f>
        <v>2.200376820245431E-2</v>
      </c>
      <c r="Q1127" s="186">
        <f>IFERROR(_xll.qlIndexFixing(ONIndex1Y,I1127,TRUE,_xll.ohTrigger(RecalcTrigger,Trigger1Y)),NA())</f>
        <v>2.2409779047158906E-2</v>
      </c>
    </row>
    <row r="1128" spans="2:17" x14ac:dyDescent="0.2">
      <c r="B1128" s="39" t="s">
        <v>42</v>
      </c>
      <c r="D1128" s="42">
        <f>_xll.qlCalendarAdvance(Calendar,$D1127,B1128,"f",FALSE)</f>
        <v>47268</v>
      </c>
      <c r="E1128" s="180">
        <f>_xll.qlInterestRateIndexValueDate(IndexON,D1128)</f>
        <v>47268</v>
      </c>
      <c r="F1128" s="196">
        <f>IFERROR(_xll.qlIndexFixing(IndexON,D1128,TRUE,_xll.ohTrigger(RecalcTrigger,TriggerON)),NA())</f>
        <v>2.0862741277749564E-2</v>
      </c>
      <c r="H1128" s="42">
        <f>_xll.qlCalendarAdvance(Calendar,$H1127,B1128,"f",FALSE)</f>
        <v>47268</v>
      </c>
      <c r="I1128" s="180">
        <f>_xll.qlInterestRateIndexValueDate(Index1M,$H1128)</f>
        <v>47270</v>
      </c>
      <c r="J1128" s="185">
        <f>IFERROR(_xll.qlIndexFixing(Index1M,$H1128,TRUE,_xll.ohTrigger(RecalcTrigger,Trigger1M)),NA())</f>
        <v>2.1129337512602757E-2</v>
      </c>
      <c r="K1128" s="44">
        <f>IFERROR(_xll.qlIndexFixing(Index3M,H1128,TRUE,_xll.ohTrigger(RecalcTrigger,Trigger3M)),NA())</f>
        <v>2.182758987264773E-2</v>
      </c>
      <c r="L1128" s="44">
        <f>IFERROR(_xll.qlIndexFixing(Index6M,$H1128,TRUE,_xll.ohTrigger(RecalcTrigger,Trigger6M)),NA())</f>
        <v>2.2093003190005296E-2</v>
      </c>
      <c r="M1128" s="186">
        <f>IFERROR(_xll.qlIndexFixing(Index1Y,$H1128,TRUE,_xll.ohTrigger(RecalcTrigger,Trigger1Y)),NA())</f>
        <v>2.2571977593236963E-2</v>
      </c>
      <c r="N1128" s="185">
        <f>IFERROR(_xll.qlIndexFixing(ONIndex1M,I1128,TRUE,_xll.ohTrigger(RecalcTrigger,Trigger1M)),NA())</f>
        <v>2.1111231127886043E-2</v>
      </c>
      <c r="O1128" s="44">
        <f>IFERROR(_xll.qlIndexFixing(ONIndex3M,I1128,TRUE,_xll.ohTrigger(RecalcTrigger,Trigger3M)),NA())</f>
        <v>2.1777250315206942E-2</v>
      </c>
      <c r="P1128" s="44">
        <f>IFERROR(_xll.qlIndexFixing(ONIndex6M,I1128,TRUE,_xll.ohTrigger(RecalcTrigger,Trigger6M)),NA())</f>
        <v>2.2001736271590744E-2</v>
      </c>
      <c r="Q1128" s="186">
        <f>IFERROR(_xll.qlIndexFixing(ONIndex1Y,I1128,TRUE,_xll.ohTrigger(RecalcTrigger,Trigger1Y)),NA())</f>
        <v>2.2407187032955633E-2</v>
      </c>
    </row>
    <row r="1129" spans="2:17" x14ac:dyDescent="0.2">
      <c r="B1129" s="39" t="s">
        <v>42</v>
      </c>
      <c r="D1129" s="42">
        <f>_xll.qlCalendarAdvance(Calendar,$D1128,B1129,"f",FALSE)</f>
        <v>47275</v>
      </c>
      <c r="E1129" s="180">
        <f>_xll.qlInterestRateIndexValueDate(IndexON,D1129)</f>
        <v>47275</v>
      </c>
      <c r="F1129" s="196">
        <f>IFERROR(_xll.qlIndexFixing(IndexON,D1129,TRUE,_xll.ohTrigger(RecalcTrigger,TriggerON)),NA())</f>
        <v>2.0863485046715979E-2</v>
      </c>
      <c r="H1129" s="42">
        <f>_xll.qlCalendarAdvance(Calendar,$H1128,B1129,"f",FALSE)</f>
        <v>47275</v>
      </c>
      <c r="I1129" s="180">
        <f>_xll.qlInterestRateIndexValueDate(Index1M,$H1129)</f>
        <v>47277</v>
      </c>
      <c r="J1129" s="185">
        <f>IFERROR(_xll.qlIndexFixing(Index1M,$H1129,TRUE,_xll.ohTrigger(RecalcTrigger,Trigger1M)),NA())</f>
        <v>2.1128985178832858E-2</v>
      </c>
      <c r="K1129" s="44">
        <f>IFERROR(_xll.qlIndexFixing(Index3M,H1129,TRUE,_xll.ohTrigger(RecalcTrigger,Trigger3M)),NA())</f>
        <v>2.1825619066834719E-2</v>
      </c>
      <c r="L1129" s="44">
        <f>IFERROR(_xll.qlIndexFixing(Index6M,$H1129,TRUE,_xll.ohTrigger(RecalcTrigger,Trigger6M)),NA())</f>
        <v>2.2090109536177179E-2</v>
      </c>
      <c r="M1129" s="186">
        <f>IFERROR(_xll.qlIndexFixing(Index1Y,$H1129,TRUE,_xll.ohTrigger(RecalcTrigger,Trigger1Y)),NA())</f>
        <v>2.2567923499383753E-2</v>
      </c>
      <c r="N1129" s="185">
        <f>IFERROR(_xll.qlIndexFixing(ONIndex1M,I1129,TRUE,_xll.ohTrigger(RecalcTrigger,Trigger1M)),NA())</f>
        <v>2.1110983006842332E-2</v>
      </c>
      <c r="O1129" s="44">
        <f>IFERROR(_xll.qlIndexFixing(ONIndex3M,I1129,TRUE,_xll.ohTrigger(RecalcTrigger,Trigger3M)),NA())</f>
        <v>2.1775697984223186E-2</v>
      </c>
      <c r="P1129" s="44">
        <f>IFERROR(_xll.qlIndexFixing(ONIndex6M,I1129,TRUE,_xll.ohTrigger(RecalcTrigger,Trigger6M)),NA())</f>
        <v>2.1999643225854015E-2</v>
      </c>
      <c r="Q1129" s="186">
        <f>IFERROR(_xll.qlIndexFixing(ONIndex1Y,I1129,TRUE,_xll.ohTrigger(RecalcTrigger,Trigger1Y)),NA())</f>
        <v>2.2404538597564638E-2</v>
      </c>
    </row>
    <row r="1130" spans="2:17" x14ac:dyDescent="0.2">
      <c r="B1130" s="39" t="s">
        <v>42</v>
      </c>
      <c r="D1130" s="42">
        <f>_xll.qlCalendarAdvance(Calendar,$D1129,B1130,"f",FALSE)</f>
        <v>47282</v>
      </c>
      <c r="E1130" s="180">
        <f>_xll.qlInterestRateIndexValueDate(IndexON,D1130)</f>
        <v>47282</v>
      </c>
      <c r="F1130" s="196">
        <f>IFERROR(_xll.qlIndexFixing(IndexON,D1130,TRUE,_xll.ohTrigger(RecalcTrigger,TriggerON)),NA())</f>
        <v>2.0864147159160851E-2</v>
      </c>
      <c r="H1130" s="42">
        <f>_xll.qlCalendarAdvance(Calendar,$H1129,B1130,"f",FALSE)</f>
        <v>47282</v>
      </c>
      <c r="I1130" s="180">
        <f>_xll.qlInterestRateIndexValueDate(Index1M,$H1130)</f>
        <v>47284</v>
      </c>
      <c r="J1130" s="185">
        <f>IFERROR(_xll.qlIndexFixing(Index1M,$H1130,TRUE,_xll.ohTrigger(RecalcTrigger,Trigger1M)),NA())</f>
        <v>2.1128567011930461E-2</v>
      </c>
      <c r="K1130" s="44">
        <f>IFERROR(_xll.qlIndexFixing(Index3M,H1130,TRUE,_xll.ohTrigger(RecalcTrigger,Trigger3M)),NA())</f>
        <v>2.1823581398145619E-2</v>
      </c>
      <c r="L1130" s="44">
        <f>IFERROR(_xll.qlIndexFixing(Index6M,$H1130,TRUE,_xll.ohTrigger(RecalcTrigger,Trigger6M)),NA())</f>
        <v>2.2087154081837541E-2</v>
      </c>
      <c r="M1130" s="186">
        <f>IFERROR(_xll.qlIndexFixing(Index1Y,$H1130,TRUE,_xll.ohTrigger(RecalcTrigger,Trigger1Y)),NA())</f>
        <v>2.2563819368191906E-2</v>
      </c>
      <c r="N1130" s="185">
        <f>IFERROR(_xll.qlIndexFixing(ONIndex1M,I1130,TRUE,_xll.ohTrigger(RecalcTrigger,Trigger1M)),NA())</f>
        <v>2.1110668746544548E-2</v>
      </c>
      <c r="O1130" s="44">
        <f>IFERROR(_xll.qlIndexFixing(ONIndex3M,I1130,TRUE,_xll.ohTrigger(RecalcTrigger,Trigger3M)),NA())</f>
        <v>2.1774077536367287E-2</v>
      </c>
      <c r="P1130" s="44">
        <f>IFERROR(_xll.qlIndexFixing(ONIndex6M,I1130,TRUE,_xll.ohTrigger(RecalcTrigger,Trigger6M)),NA())</f>
        <v>2.1997489065244125E-2</v>
      </c>
      <c r="Q1130" s="186">
        <f>IFERROR(_xll.qlIndexFixing(ONIndex1Y,I1130,TRUE,_xll.ohTrigger(RecalcTrigger,Trigger1Y)),NA())</f>
        <v>2.2401834022840461E-2</v>
      </c>
    </row>
    <row r="1131" spans="2:17" x14ac:dyDescent="0.2">
      <c r="B1131" s="39" t="s">
        <v>42</v>
      </c>
      <c r="D1131" s="42">
        <f>_xll.qlCalendarAdvance(Calendar,$D1130,B1131,"f",FALSE)</f>
        <v>47289</v>
      </c>
      <c r="E1131" s="180">
        <f>_xll.qlInterestRateIndexValueDate(IndexON,D1131)</f>
        <v>47289</v>
      </c>
      <c r="F1131" s="196">
        <f>IFERROR(_xll.qlIndexFixing(IndexON,D1131,TRUE,_xll.ohTrigger(RecalcTrigger,TriggerON)),NA())</f>
        <v>2.0864727787666126E-2</v>
      </c>
      <c r="H1131" s="42">
        <f>_xll.qlCalendarAdvance(Calendar,$H1130,B1131,"f",FALSE)</f>
        <v>47289</v>
      </c>
      <c r="I1131" s="180">
        <f>_xll.qlInterestRateIndexValueDate(Index1M,$H1131)</f>
        <v>47291</v>
      </c>
      <c r="J1131" s="185">
        <f>IFERROR(_xll.qlIndexFixing(Index1M,$H1131,TRUE,_xll.ohTrigger(RecalcTrigger,Trigger1M)),NA())</f>
        <v>2.1128083280800472E-2</v>
      </c>
      <c r="K1131" s="44">
        <f>IFERROR(_xll.qlIndexFixing(Index3M,H1131,TRUE,_xll.ohTrigger(RecalcTrigger,Trigger3M)),NA())</f>
        <v>2.1821477136336562E-2</v>
      </c>
      <c r="L1131" s="44">
        <f>IFERROR(_xll.qlIndexFixing(Index6M,$H1131,TRUE,_xll.ohTrigger(RecalcTrigger,Trigger6M)),NA())</f>
        <v>2.2084136827264216E-2</v>
      </c>
      <c r="M1131" s="186">
        <f>IFERROR(_xll.qlIndexFixing(Index1Y,$H1131,TRUE,_xll.ohTrigger(RecalcTrigger,Trigger1Y)),NA())</f>
        <v>2.255966548861961E-2</v>
      </c>
      <c r="N1131" s="185">
        <f>IFERROR(_xll.qlIndexFixing(ONIndex1M,I1131,TRUE,_xll.ohTrigger(RecalcTrigger,Trigger1M)),NA())</f>
        <v>2.1110288615417971E-2</v>
      </c>
      <c r="O1131" s="44">
        <f>IFERROR(_xll.qlIndexFixing(ONIndex3M,I1131,TRUE,_xll.ohTrigger(RecalcTrigger,Trigger3M)),NA())</f>
        <v>2.1772389239584911E-2</v>
      </c>
      <c r="P1131" s="44">
        <f>IFERROR(_xll.qlIndexFixing(ONIndex6M,I1131,TRUE,_xll.ohTrigger(RecalcTrigger,Trigger6M)),NA())</f>
        <v>2.1995273789841008E-2</v>
      </c>
      <c r="Q1131" s="186">
        <f>IFERROR(_xll.qlIndexFixing(ONIndex1Y,I1131,TRUE,_xll.ohTrigger(RecalcTrigger,Trigger1Y)),NA())</f>
        <v>2.2399073590637641E-2</v>
      </c>
    </row>
    <row r="1132" spans="2:17" x14ac:dyDescent="0.2">
      <c r="B1132" s="39" t="s">
        <v>42</v>
      </c>
      <c r="D1132" s="42">
        <f>_xll.qlCalendarAdvance(Calendar,$D1131,B1132,"f",FALSE)</f>
        <v>47296</v>
      </c>
      <c r="E1132" s="180">
        <f>_xll.qlInterestRateIndexValueDate(IndexON,D1132)</f>
        <v>47296</v>
      </c>
      <c r="F1132" s="196">
        <f>IFERROR(_xll.qlIndexFixing(IndexON,D1132,TRUE,_xll.ohTrigger(RecalcTrigger,TriggerON)),NA())</f>
        <v>2.0865227104813755E-2</v>
      </c>
      <c r="H1132" s="42">
        <f>_xll.qlCalendarAdvance(Calendar,$H1131,B1132,"f",FALSE)</f>
        <v>47296</v>
      </c>
      <c r="I1132" s="180">
        <f>_xll.qlInterestRateIndexValueDate(Index1M,$H1132)</f>
        <v>47298</v>
      </c>
      <c r="J1132" s="185">
        <f>IFERROR(_xll.qlIndexFixing(Index1M,$H1132,TRUE,_xll.ohTrigger(RecalcTrigger,Trigger1M)),NA())</f>
        <v>2.1128108660150302E-2</v>
      </c>
      <c r="K1132" s="44">
        <f>IFERROR(_xll.qlIndexFixing(Index3M,H1132,TRUE,_xll.ohTrigger(RecalcTrigger,Trigger3M)),NA())</f>
        <v>2.1817828557132227E-2</v>
      </c>
      <c r="L1132" s="44">
        <f>IFERROR(_xll.qlIndexFixing(Index6M,$H1132,TRUE,_xll.ohTrigger(RecalcTrigger,Trigger6M)),NA())</f>
        <v>2.2081057772741948E-2</v>
      </c>
      <c r="M1132" s="186">
        <f>IFERROR(_xll.qlIndexFixing(Index1Y,$H1132,TRUE,_xll.ohTrigger(RecalcTrigger,Trigger1Y)),NA())</f>
        <v>2.2554355077322664E-2</v>
      </c>
      <c r="N1132" s="185">
        <f>IFERROR(_xll.qlIndexFixing(ONIndex1M,I1132,TRUE,_xll.ohTrigger(RecalcTrigger,Trigger1M)),NA())</f>
        <v>2.1109842881967822E-2</v>
      </c>
      <c r="O1132" s="44">
        <f>IFERROR(_xll.qlIndexFixing(ONIndex3M,I1132,TRUE,_xll.ohTrigger(RecalcTrigger,Trigger3M)),NA())</f>
        <v>2.1770633361981595E-2</v>
      </c>
      <c r="P1132" s="44">
        <f>IFERROR(_xll.qlIndexFixing(ONIndex6M,I1132,TRUE,_xll.ohTrigger(RecalcTrigger,Trigger6M)),NA())</f>
        <v>2.1992997399484793E-2</v>
      </c>
      <c r="Q1132" s="186">
        <f>IFERROR(_xll.qlIndexFixing(ONIndex1Y,I1132,TRUE,_xll.ohTrigger(RecalcTrigger,Trigger1Y)),NA())</f>
        <v>2.2396257582890655E-2</v>
      </c>
    </row>
    <row r="1133" spans="2:17" x14ac:dyDescent="0.2">
      <c r="B1133" s="39" t="s">
        <v>42</v>
      </c>
      <c r="D1133" s="42">
        <f>_xll.qlCalendarAdvance(Calendar,$D1132,B1133,"f",FALSE)</f>
        <v>47303</v>
      </c>
      <c r="E1133" s="180">
        <f>_xll.qlInterestRateIndexValueDate(IndexON,D1133)</f>
        <v>47303</v>
      </c>
      <c r="F1133" s="196">
        <f>IFERROR(_xll.qlIndexFixing(IndexON,D1133,TRUE,_xll.ohTrigger(RecalcTrigger,TriggerON)),NA())</f>
        <v>2.0865645283265621E-2</v>
      </c>
      <c r="H1133" s="42">
        <f>_xll.qlCalendarAdvance(Calendar,$H1132,B1133,"f",FALSE)</f>
        <v>47303</v>
      </c>
      <c r="I1133" s="180">
        <f>_xll.qlInterestRateIndexValueDate(Index1M,$H1133)</f>
        <v>47305</v>
      </c>
      <c r="J1133" s="185">
        <f>IFERROR(_xll.qlIndexFixing(Index1M,$H1133,TRUE,_xll.ohTrigger(RecalcTrigger,Trigger1M)),NA())</f>
        <v>2.1126920201552074E-2</v>
      </c>
      <c r="K1133" s="44">
        <f>IFERROR(_xll.qlIndexFixing(Index3M,H1133,TRUE,_xll.ohTrigger(RecalcTrigger,Trigger3M)),NA())</f>
        <v>2.1817069912404379E-2</v>
      </c>
      <c r="L1133" s="44">
        <f>IFERROR(_xll.qlIndexFixing(Index6M,$H1133,TRUE,_xll.ohTrigger(RecalcTrigger,Trigger6M)),NA())</f>
        <v>2.2077916918560671E-2</v>
      </c>
      <c r="M1133" s="186">
        <f>IFERROR(_xll.qlIndexFixing(Index1Y,$H1133,TRUE,_xll.ohTrigger(RecalcTrigger,Trigger1Y)),NA())</f>
        <v>2.255120964017876E-2</v>
      </c>
      <c r="N1133" s="185">
        <f>IFERROR(_xll.qlIndexFixing(ONIndex1M,I1133,TRUE,_xll.ohTrigger(RecalcTrigger,Trigger1M)),NA())</f>
        <v>2.1109331814459509E-2</v>
      </c>
      <c r="O1133" s="44">
        <f>IFERROR(_xll.qlIndexFixing(ONIndex3M,I1133,TRUE,_xll.ohTrigger(RecalcTrigger,Trigger3M)),NA())</f>
        <v>2.176881017182275E-2</v>
      </c>
      <c r="P1133" s="44">
        <f>IFERROR(_xll.qlIndexFixing(ONIndex6M,I1133,TRUE,_xll.ohTrigger(RecalcTrigger,Trigger6M)),NA())</f>
        <v>2.1990659894335352E-2</v>
      </c>
      <c r="Q1133" s="186">
        <f>IFERROR(_xll.qlIndexFixing(ONIndex1Y,I1133,TRUE,_xll.ohTrigger(RecalcTrigger,Trigger1Y)),NA())</f>
        <v>2.2393386281533978E-2</v>
      </c>
    </row>
    <row r="1134" spans="2:17" x14ac:dyDescent="0.2">
      <c r="B1134" s="39" t="s">
        <v>42</v>
      </c>
      <c r="D1134" s="42">
        <f>_xll.qlCalendarAdvance(Calendar,$D1133,B1134,"f",FALSE)</f>
        <v>47310</v>
      </c>
      <c r="E1134" s="180">
        <f>_xll.qlInterestRateIndexValueDate(IndexON,D1134)</f>
        <v>47310</v>
      </c>
      <c r="F1134" s="196">
        <f>IFERROR(_xll.qlIndexFixing(IndexON,D1134,TRUE,_xll.ohTrigger(RecalcTrigger,TriggerON)),NA())</f>
        <v>2.0865982495763546E-2</v>
      </c>
      <c r="H1134" s="42">
        <f>_xll.qlCalendarAdvance(Calendar,$H1133,B1134,"f",FALSE)</f>
        <v>47310</v>
      </c>
      <c r="I1134" s="180">
        <f>_xll.qlInterestRateIndexValueDate(Index1M,$H1134)</f>
        <v>47312</v>
      </c>
      <c r="J1134" s="185">
        <f>IFERROR(_xll.qlIndexFixing(Index1M,$H1134,TRUE,_xll.ohTrigger(RecalcTrigger,Trigger1M)),NA())</f>
        <v>2.1126241391266676E-2</v>
      </c>
      <c r="K1134" s="44">
        <f>IFERROR(_xll.qlIndexFixing(Index3M,H1134,TRUE,_xll.ohTrigger(RecalcTrigger,Trigger3M)),NA())</f>
        <v>2.1814767489810521E-2</v>
      </c>
      <c r="L1134" s="44">
        <f>IFERROR(_xll.qlIndexFixing(Index6M,$H1134,TRUE,_xll.ohTrigger(RecalcTrigger,Trigger6M)),NA())</f>
        <v>2.2074714265015928E-2</v>
      </c>
      <c r="M1134" s="186">
        <f>IFERROR(_xll.qlIndexFixing(Index1Y,$H1134,TRUE,_xll.ohTrigger(RecalcTrigger,Trigger1Y)),NA())</f>
        <v>2.2546908249238762E-2</v>
      </c>
      <c r="N1134" s="185">
        <f>IFERROR(_xll.qlIndexFixing(ONIndex1M,I1134,TRUE,_xll.ohTrigger(RecalcTrigger,Trigger1M)),NA())</f>
        <v>2.1108755681478186E-2</v>
      </c>
      <c r="O1134" s="44">
        <f>IFERROR(_xll.qlIndexFixing(ONIndex3M,I1134,TRUE,_xll.ohTrigger(RecalcTrigger,Trigger3M)),NA())</f>
        <v>2.1766919937213913E-2</v>
      </c>
      <c r="P1134" s="44">
        <f>IFERROR(_xll.qlIndexFixing(ONIndex6M,I1134,TRUE,_xll.ohTrigger(RecalcTrigger,Trigger6M)),NA())</f>
        <v>2.1988261274392684E-2</v>
      </c>
      <c r="Q1134" s="186">
        <f>IFERROR(_xll.qlIndexFixing(ONIndex1Y,I1134,TRUE,_xll.ohTrigger(RecalcTrigger,Trigger1Y)),NA())</f>
        <v>2.2390459968422149E-2</v>
      </c>
    </row>
    <row r="1135" spans="2:17" x14ac:dyDescent="0.2">
      <c r="B1135" s="39" t="s">
        <v>42</v>
      </c>
      <c r="D1135" s="42">
        <f>_xll.qlCalendarAdvance(Calendar,$D1134,B1135,"f",FALSE)</f>
        <v>47317</v>
      </c>
      <c r="E1135" s="180">
        <f>_xll.qlInterestRateIndexValueDate(IndexON,D1135)</f>
        <v>47317</v>
      </c>
      <c r="F1135" s="196">
        <f>IFERROR(_xll.qlIndexFixing(IndexON,D1135,TRUE,_xll.ohTrigger(RecalcTrigger,TriggerON)),NA())</f>
        <v>2.0866238914809543E-2</v>
      </c>
      <c r="H1135" s="42">
        <f>_xll.qlCalendarAdvance(Calendar,$H1134,B1135,"f",FALSE)</f>
        <v>47317</v>
      </c>
      <c r="I1135" s="180">
        <f>_xll.qlInterestRateIndexValueDate(Index1M,$H1135)</f>
        <v>47319</v>
      </c>
      <c r="J1135" s="185">
        <f>IFERROR(_xll.qlIndexFixing(Index1M,$H1135,TRUE,_xll.ohTrigger(RecalcTrigger,Trigger1M)),NA())</f>
        <v>2.1125498092432578E-2</v>
      </c>
      <c r="K1135" s="44">
        <f>IFERROR(_xll.qlIndexFixing(Index3M,H1135,TRUE,_xll.ohTrigger(RecalcTrigger,Trigger3M)),NA())</f>
        <v>2.1812399553155254E-2</v>
      </c>
      <c r="L1135" s="44">
        <f>IFERROR(_xll.qlIndexFixing(Index6M,$H1135,TRUE,_xll.ohTrigger(RecalcTrigger,Trigger6M)),NA())</f>
        <v>2.2071449812409317E-2</v>
      </c>
      <c r="M1135" s="186">
        <f>IFERROR(_xll.qlIndexFixing(Index1Y,$H1135,TRUE,_xll.ohTrigger(RecalcTrigger,Trigger1Y)),NA())</f>
        <v>2.2542558265775191E-2</v>
      </c>
      <c r="N1135" s="185">
        <f>IFERROR(_xll.qlIndexFixing(ONIndex1M,I1135,TRUE,_xll.ohTrigger(RecalcTrigger,Trigger1M)),NA())</f>
        <v>2.11081147513692E-2</v>
      </c>
      <c r="O1135" s="44">
        <f>IFERROR(_xll.qlIndexFixing(ONIndex3M,I1135,TRUE,_xll.ohTrigger(RecalcTrigger,Trigger3M)),NA())</f>
        <v>2.1764962926180687E-2</v>
      </c>
      <c r="P1135" s="44">
        <f>IFERROR(_xll.qlIndexFixing(ONIndex6M,I1135,TRUE,_xll.ohTrigger(RecalcTrigger,Trigger6M)),NA())</f>
        <v>2.1985801539576855E-2</v>
      </c>
      <c r="Q1135" s="186">
        <f>IFERROR(_xll.qlIndexFixing(ONIndex1Y,I1135,TRUE,_xll.ohTrigger(RecalcTrigger,Trigger1Y)),NA())</f>
        <v>2.2387478925249837E-2</v>
      </c>
    </row>
    <row r="1136" spans="2:17" x14ac:dyDescent="0.2">
      <c r="B1136" s="39" t="s">
        <v>42</v>
      </c>
      <c r="D1136" s="42">
        <f>_xll.qlCalendarAdvance(Calendar,$D1135,B1136,"f",FALSE)</f>
        <v>47324</v>
      </c>
      <c r="E1136" s="180">
        <f>_xll.qlInterestRateIndexValueDate(IndexON,D1136)</f>
        <v>47324</v>
      </c>
      <c r="F1136" s="196">
        <f>IFERROR(_xll.qlIndexFixing(IndexON,D1136,TRUE,_xll.ohTrigger(RecalcTrigger,TriggerON)),NA())</f>
        <v>2.0866414713145431E-2</v>
      </c>
      <c r="H1136" s="42">
        <f>_xll.qlCalendarAdvance(Calendar,$H1135,B1136,"f",FALSE)</f>
        <v>47324</v>
      </c>
      <c r="I1136" s="180">
        <f>_xll.qlInterestRateIndexValueDate(Index1M,$H1136)</f>
        <v>47326</v>
      </c>
      <c r="J1136" s="185">
        <f>IFERROR(_xll.qlIndexFixing(Index1M,$H1136,TRUE,_xll.ohTrigger(RecalcTrigger,Trigger1M)),NA())</f>
        <v>2.1124690573972735E-2</v>
      </c>
      <c r="K1136" s="44">
        <f>IFERROR(_xll.qlIndexFixing(Index3M,H1136,TRUE,_xll.ohTrigger(RecalcTrigger,Trigger3M)),NA())</f>
        <v>2.1809966372210016E-2</v>
      </c>
      <c r="L1136" s="44">
        <f>IFERROR(_xll.qlIndexFixing(Index6M,$H1136,TRUE,_xll.ohTrigger(RecalcTrigger,Trigger6M)),NA())</f>
        <v>2.2068123561050212E-2</v>
      </c>
      <c r="M1136" s="186">
        <f>IFERROR(_xll.qlIndexFixing(Index1Y,$H1136,TRUE,_xll.ohTrigger(RecalcTrigger,Trigger1Y)),NA())</f>
        <v>2.2538159978757764E-2</v>
      </c>
      <c r="N1136" s="185">
        <f>IFERROR(_xll.qlIndexFixing(ONIndex1M,I1136,TRUE,_xll.ohTrigger(RecalcTrigger,Trigger1M)),NA())</f>
        <v>2.1107409292637769E-2</v>
      </c>
      <c r="O1136" s="44">
        <f>IFERROR(_xll.qlIndexFixing(ONIndex3M,I1136,TRUE,_xll.ohTrigger(RecalcTrigger,Trigger3M)),NA())</f>
        <v>2.176293940698848E-2</v>
      </c>
      <c r="P1136" s="44">
        <f>IFERROR(_xll.qlIndexFixing(ONIndex6M,I1136,TRUE,_xll.ohTrigger(RecalcTrigger,Trigger6M)),NA())</f>
        <v>2.1983280689807927E-2</v>
      </c>
      <c r="Q1136" s="186">
        <f>IFERROR(_xll.qlIndexFixing(ONIndex1Y,I1136,TRUE,_xll.ohTrigger(RecalcTrigger,Trigger1Y)),NA())</f>
        <v>2.238444343411139E-2</v>
      </c>
    </row>
    <row r="1137" spans="2:17" x14ac:dyDescent="0.2">
      <c r="B1137" s="39" t="s">
        <v>42</v>
      </c>
      <c r="D1137" s="42">
        <f>_xll.qlCalendarAdvance(Calendar,$D1136,B1137,"f",FALSE)</f>
        <v>47331</v>
      </c>
      <c r="E1137" s="180">
        <f>_xll.qlInterestRateIndexValueDate(IndexON,D1137)</f>
        <v>47331</v>
      </c>
      <c r="F1137" s="196">
        <f>IFERROR(_xll.qlIndexFixing(IndexON,D1137,TRUE,_xll.ohTrigger(RecalcTrigger,TriggerON)),NA())</f>
        <v>2.0866510063193289E-2</v>
      </c>
      <c r="H1137" s="42">
        <f>_xll.qlCalendarAdvance(Calendar,$H1136,B1137,"f",FALSE)</f>
        <v>47331</v>
      </c>
      <c r="I1137" s="180">
        <f>_xll.qlInterestRateIndexValueDate(Index1M,$H1137)</f>
        <v>47333</v>
      </c>
      <c r="J1137" s="185">
        <f>IFERROR(_xll.qlIndexFixing(Index1M,$H1137,TRUE,_xll.ohTrigger(RecalcTrigger,Trigger1M)),NA())</f>
        <v>2.1123819104810097E-2</v>
      </c>
      <c r="K1137" s="44">
        <f>IFERROR(_xll.qlIndexFixing(Index3M,H1137,TRUE,_xll.ohTrigger(RecalcTrigger,Trigger3M)),NA())</f>
        <v>2.1807468216747949E-2</v>
      </c>
      <c r="L1137" s="44">
        <f>IFERROR(_xll.qlIndexFixing(Index6M,$H1137,TRUE,_xll.ohTrigger(RecalcTrigger,Trigger6M)),NA())</f>
        <v>2.2064735511249715E-2</v>
      </c>
      <c r="M1137" s="186">
        <f>IFERROR(_xll.qlIndexFixing(Index1Y,$H1137,TRUE,_xll.ohTrigger(RecalcTrigger,Trigger1Y)),NA())</f>
        <v>2.2533713677158382E-2</v>
      </c>
      <c r="N1137" s="185">
        <f>IFERROR(_xll.qlIndexFixing(ONIndex1M,I1137,TRUE,_xll.ohTrigger(RecalcTrigger,Trigger1M)),NA())</f>
        <v>2.1106639573709174E-2</v>
      </c>
      <c r="O1137" s="44">
        <f>IFERROR(_xll.qlIndexFixing(ONIndex3M,I1137,TRUE,_xll.ohTrigger(RecalcTrigger,Trigger3M)),NA())</f>
        <v>2.1760849647822766E-2</v>
      </c>
      <c r="P1137" s="44">
        <f>IFERROR(_xll.qlIndexFixing(ONIndex6M,I1137,TRUE,_xll.ohTrigger(RecalcTrigger,Trigger6M)),NA())</f>
        <v>2.1980698725325709E-2</v>
      </c>
      <c r="Q1137" s="186">
        <f>IFERROR(_xll.qlIndexFixing(ONIndex1Y,I1137,TRUE,_xll.ohTrigger(RecalcTrigger,Trigger1Y)),NA())</f>
        <v>2.2381353776861346E-2</v>
      </c>
    </row>
    <row r="1138" spans="2:17" x14ac:dyDescent="0.2">
      <c r="B1138" s="39" t="s">
        <v>42</v>
      </c>
      <c r="D1138" s="42">
        <f>_xll.qlCalendarAdvance(Calendar,$D1137,B1138,"f",FALSE)</f>
        <v>47338</v>
      </c>
      <c r="E1138" s="180">
        <f>_xll.qlInterestRateIndexValueDate(IndexON,D1138)</f>
        <v>47338</v>
      </c>
      <c r="F1138" s="196">
        <f>IFERROR(_xll.qlIndexFixing(IndexON,D1138,TRUE,_xll.ohTrigger(RecalcTrigger,TriggerON)),NA())</f>
        <v>2.0866525137934744E-2</v>
      </c>
      <c r="H1138" s="42">
        <f>_xll.qlCalendarAdvance(Calendar,$H1137,B1138,"f",FALSE)</f>
        <v>47338</v>
      </c>
      <c r="I1138" s="180">
        <f>_xll.qlInterestRateIndexValueDate(Index1M,$H1138)</f>
        <v>47340</v>
      </c>
      <c r="J1138" s="185">
        <f>IFERROR(_xll.qlIndexFixing(Index1M,$H1138,TRUE,_xll.ohTrigger(RecalcTrigger,Trigger1M)),NA())</f>
        <v>2.1122883953865031E-2</v>
      </c>
      <c r="K1138" s="44">
        <f>IFERROR(_xll.qlIndexFixing(Index3M,H1138,TRUE,_xll.ohTrigger(RecalcTrigger,Trigger3M)),NA())</f>
        <v>2.1804905356547291E-2</v>
      </c>
      <c r="L1138" s="44">
        <f>IFERROR(_xll.qlIndexFixing(Index6M,$H1138,TRUE,_xll.ohTrigger(RecalcTrigger,Trigger6M)),NA())</f>
        <v>2.2061285663328004E-2</v>
      </c>
      <c r="M1138" s="186">
        <f>IFERROR(_xll.qlIndexFixing(Index1Y,$H1138,TRUE,_xll.ohTrigger(RecalcTrigger,Trigger1Y)),NA())</f>
        <v>2.2529219649950465E-2</v>
      </c>
      <c r="N1138" s="185">
        <f>IFERROR(_xll.qlIndexFixing(ONIndex1M,I1138,TRUE,_xll.ohTrigger(RecalcTrigger,Trigger1M)),NA())</f>
        <v>2.1105805862928761E-2</v>
      </c>
      <c r="O1138" s="44">
        <f>IFERROR(_xll.qlIndexFixing(ONIndex3M,I1138,TRUE,_xll.ohTrigger(RecalcTrigger,Trigger3M)),NA())</f>
        <v>2.1758693916709149E-2</v>
      </c>
      <c r="P1138" s="44">
        <f>IFERROR(_xll.qlIndexFixing(ONIndex6M,I1138,TRUE,_xll.ohTrigger(RecalcTrigger,Trigger6M)),NA())</f>
        <v>2.1978055645970329E-2</v>
      </c>
      <c r="Q1138" s="186">
        <f>IFERROR(_xll.qlIndexFixing(ONIndex1Y,I1138,TRUE,_xll.ohTrigger(RecalcTrigger,Trigger1Y)),NA())</f>
        <v>2.2378210235194373E-2</v>
      </c>
    </row>
    <row r="1139" spans="2:17" x14ac:dyDescent="0.2">
      <c r="B1139" s="39" t="s">
        <v>42</v>
      </c>
      <c r="D1139" s="42">
        <f>_xll.qlCalendarAdvance(Calendar,$D1138,B1139,"f",FALSE)</f>
        <v>47345</v>
      </c>
      <c r="E1139" s="180">
        <f>_xll.qlInterestRateIndexValueDate(IndexON,D1139)</f>
        <v>47345</v>
      </c>
      <c r="F1139" s="196">
        <f>IFERROR(_xll.qlIndexFixing(IndexON,D1139,TRUE,_xll.ohTrigger(RecalcTrigger,TriggerON)),NA())</f>
        <v>2.0866460109711937E-2</v>
      </c>
      <c r="H1139" s="42">
        <f>_xll.qlCalendarAdvance(Calendar,$H1138,B1139,"f",FALSE)</f>
        <v>47345</v>
      </c>
      <c r="I1139" s="180">
        <f>_xll.qlInterestRateIndexValueDate(Index1M,$H1139)</f>
        <v>47347</v>
      </c>
      <c r="J1139" s="185">
        <f>IFERROR(_xll.qlIndexFixing(Index1M,$H1139,TRUE,_xll.ohTrigger(RecalcTrigger,Trigger1M)),NA())</f>
        <v>2.1121885390063062E-2</v>
      </c>
      <c r="K1139" s="44">
        <f>IFERROR(_xll.qlIndexFixing(Index3M,H1139,TRUE,_xll.ohTrigger(RecalcTrigger,Trigger3M)),NA())</f>
        <v>2.1802278061385436E-2</v>
      </c>
      <c r="L1139" s="44">
        <f>IFERROR(_xll.qlIndexFixing(Index6M,$H1139,TRUE,_xll.ohTrigger(RecalcTrigger,Trigger6M)),NA())</f>
        <v>2.2057774017610006E-2</v>
      </c>
      <c r="M1139" s="186">
        <f>IFERROR(_xll.qlIndexFixing(Index1Y,$H1139,TRUE,_xll.ohTrigger(RecalcTrigger,Trigger1Y)),NA())</f>
        <v>2.252467818610918E-2</v>
      </c>
      <c r="N1139" s="185">
        <f>IFERROR(_xll.qlIndexFixing(ONIndex1M,I1139,TRUE,_xll.ohTrigger(RecalcTrigger,Trigger1M)),NA())</f>
        <v>2.1104908428881686E-2</v>
      </c>
      <c r="O1139" s="44">
        <f>IFERROR(_xll.qlIndexFixing(ONIndex3M,I1139,TRUE,_xll.ohTrigger(RecalcTrigger,Trigger3M)),NA())</f>
        <v>2.1756472481753164E-2</v>
      </c>
      <c r="P1139" s="44">
        <f>IFERROR(_xll.qlIndexFixing(ONIndex6M,I1139,TRUE,_xll.ohTrigger(RecalcTrigger,Trigger6M)),NA())</f>
        <v>2.1975351451741787E-2</v>
      </c>
      <c r="Q1139" s="186">
        <f>IFERROR(_xll.qlIndexFixing(ONIndex1Y,I1139,TRUE,_xll.ohTrigger(RecalcTrigger,Trigger1Y)),NA())</f>
        <v>2.2375013091284757E-2</v>
      </c>
    </row>
    <row r="1140" spans="2:17" x14ac:dyDescent="0.2">
      <c r="B1140" s="39" t="s">
        <v>42</v>
      </c>
      <c r="D1140" s="42">
        <f>_xll.qlCalendarAdvance(Calendar,$D1139,B1140,"f",FALSE)</f>
        <v>47352</v>
      </c>
      <c r="E1140" s="180">
        <f>_xll.qlInterestRateIndexValueDate(IndexON,D1140)</f>
        <v>47352</v>
      </c>
      <c r="F1140" s="196">
        <f>IFERROR(_xll.qlIndexFixing(IndexON,D1140,TRUE,_xll.ohTrigger(RecalcTrigger,TriggerON)),NA())</f>
        <v>2.086631515126669E-2</v>
      </c>
      <c r="H1140" s="42">
        <f>_xll.qlCalendarAdvance(Calendar,$H1139,B1140,"f",FALSE)</f>
        <v>47352</v>
      </c>
      <c r="I1140" s="180">
        <f>_xll.qlInterestRateIndexValueDate(Index1M,$H1140)</f>
        <v>47354</v>
      </c>
      <c r="J1140" s="185">
        <f>IFERROR(_xll.qlIndexFixing(Index1M,$H1140,TRUE,_xll.ohTrigger(RecalcTrigger,Trigger1M)),NA())</f>
        <v>2.1120823682324562E-2</v>
      </c>
      <c r="K1140" s="44">
        <f>IFERROR(_xll.qlIndexFixing(Index3M,H1140,TRUE,_xll.ohTrigger(RecalcTrigger,Trigger3M)),NA())</f>
        <v>2.1799586601044883E-2</v>
      </c>
      <c r="L1140" s="44">
        <f>IFERROR(_xll.qlIndexFixing(Index6M,$H1140,TRUE,_xll.ohTrigger(RecalcTrigger,Trigger6M)),NA())</f>
        <v>2.2054200574426704E-2</v>
      </c>
      <c r="M1140" s="186">
        <f>IFERROR(_xll.qlIndexFixing(Index1Y,$H1140,TRUE,_xll.ohTrigger(RecalcTrigger,Trigger1Y)),NA())</f>
        <v>2.2520089574611435E-2</v>
      </c>
      <c r="N1140" s="185">
        <f>IFERROR(_xll.qlIndexFixing(ONIndex1M,I1140,TRUE,_xll.ohTrigger(RecalcTrigger,Trigger1M)),NA())</f>
        <v>2.1103947539913293E-2</v>
      </c>
      <c r="O1140" s="44">
        <f>IFERROR(_xll.qlIndexFixing(ONIndex3M,I1140,TRUE,_xll.ohTrigger(RecalcTrigger,Trigger3M)),NA())</f>
        <v>2.1754185611220223E-2</v>
      </c>
      <c r="P1140" s="44">
        <f>IFERROR(_xll.qlIndexFixing(ONIndex6M,I1140,TRUE,_xll.ohTrigger(RecalcTrigger,Trigger6M)),NA())</f>
        <v>2.1972586142560147E-2</v>
      </c>
      <c r="Q1140" s="186">
        <f>IFERROR(_xll.qlIndexFixing(ONIndex1Y,I1140,TRUE,_xll.ohTrigger(RecalcTrigger,Trigger1Y)),NA())</f>
        <v>2.2371762626827163E-2</v>
      </c>
    </row>
    <row r="1141" spans="2:17" x14ac:dyDescent="0.2">
      <c r="B1141" s="39" t="s">
        <v>42</v>
      </c>
      <c r="D1141" s="42">
        <f>_xll.qlCalendarAdvance(Calendar,$D1140,B1141,"f",FALSE)</f>
        <v>47359</v>
      </c>
      <c r="E1141" s="180">
        <f>_xll.qlInterestRateIndexValueDate(IndexON,D1141)</f>
        <v>47359</v>
      </c>
      <c r="F1141" s="196">
        <f>IFERROR(_xll.qlIndexFixing(IndexON,D1141,TRUE,_xll.ohTrigger(RecalcTrigger,TriggerON)),NA())</f>
        <v>2.0866090435260887E-2</v>
      </c>
      <c r="H1141" s="42">
        <f>_xll.qlCalendarAdvance(Calendar,$H1140,B1141,"f",FALSE)</f>
        <v>47359</v>
      </c>
      <c r="I1141" s="180">
        <f>_xll.qlInterestRateIndexValueDate(Index1M,$H1141)</f>
        <v>47361</v>
      </c>
      <c r="J1141" s="185">
        <f>IFERROR(_xll.qlIndexFixing(Index1M,$H1141,TRUE,_xll.ohTrigger(RecalcTrigger,Trigger1M)),NA())</f>
        <v>2.111809747522532E-2</v>
      </c>
      <c r="K1141" s="44">
        <f>IFERROR(_xll.qlIndexFixing(Index3M,H1141,TRUE,_xll.ohTrigger(RecalcTrigger,Trigger3M)),NA())</f>
        <v>2.179548125956637E-2</v>
      </c>
      <c r="L1141" s="44">
        <f>IFERROR(_xll.qlIndexFixing(Index6M,$H1141,TRUE,_xll.ohTrigger(RecalcTrigger,Trigger6M)),NA())</f>
        <v>2.2048996046921909E-2</v>
      </c>
      <c r="M1141" s="186">
        <f>IFERROR(_xll.qlIndexFixing(Index1Y,$H1141,TRUE,_xll.ohTrigger(RecalcTrigger,Trigger1Y)),NA())</f>
        <v>2.2514441981683998E-2</v>
      </c>
      <c r="N1141" s="185">
        <f>IFERROR(_xll.qlIndexFixing(ONIndex1M,I1141,TRUE,_xll.ohTrigger(RecalcTrigger,Trigger1M)),NA())</f>
        <v>2.1102923464368928E-2</v>
      </c>
      <c r="O1141" s="44">
        <f>IFERROR(_xll.qlIndexFixing(ONIndex3M,I1141,TRUE,_xll.ohTrigger(RecalcTrigger,Trigger3M)),NA())</f>
        <v>2.1751833573295798E-2</v>
      </c>
      <c r="P1141" s="44">
        <f>IFERROR(_xll.qlIndexFixing(ONIndex6M,I1141,TRUE,_xll.ohTrigger(RecalcTrigger,Trigger6M)),NA())</f>
        <v>2.1969759718665216E-2</v>
      </c>
      <c r="Q1141" s="186">
        <f>IFERROR(_xll.qlIndexFixing(ONIndex1Y,I1141,TRUE,_xll.ohTrigger(RecalcTrigger,Trigger1Y)),NA())</f>
        <v>2.2368459123756068E-2</v>
      </c>
    </row>
    <row r="1142" spans="2:17" x14ac:dyDescent="0.2">
      <c r="B1142" s="39" t="s">
        <v>42</v>
      </c>
      <c r="D1142" s="42">
        <f>_xll.qlCalendarAdvance(Calendar,$D1141,B1142,"f",FALSE)</f>
        <v>47366</v>
      </c>
      <c r="E1142" s="180">
        <f>_xll.qlInterestRateIndexValueDate(IndexON,D1142)</f>
        <v>47366</v>
      </c>
      <c r="F1142" s="196">
        <f>IFERROR(_xll.qlIndexFixing(IndexON,D1142,TRUE,_xll.ohTrigger(RecalcTrigger,TriggerON)),NA())</f>
        <v>2.0865786134276476E-2</v>
      </c>
      <c r="H1142" s="42">
        <f>_xll.qlCalendarAdvance(Calendar,$H1141,B1142,"f",FALSE)</f>
        <v>47366</v>
      </c>
      <c r="I1142" s="180">
        <f>_xll.qlInterestRateIndexValueDate(Index1M,$H1142)</f>
        <v>47368</v>
      </c>
      <c r="J1142" s="185">
        <f>IFERROR(_xll.qlIndexFixing(Index1M,$H1142,TRUE,_xll.ohTrigger(RecalcTrigger,Trigger1M)),NA())</f>
        <v>2.1118511910760706E-2</v>
      </c>
      <c r="K1142" s="44">
        <f>IFERROR(_xll.qlIndexFixing(Index3M,H1142,TRUE,_xll.ohTrigger(RecalcTrigger,Trigger3M)),NA())</f>
        <v>2.1792676270371611E-2</v>
      </c>
      <c r="L1142" s="44">
        <f>IFERROR(_xll.qlIndexFixing(Index6M,$H1142,TRUE,_xll.ohTrigger(RecalcTrigger,Trigger6M)),NA())</f>
        <v>2.2045317562132651E-2</v>
      </c>
      <c r="M1142" s="186">
        <f>IFERROR(_xll.qlIndexFixing(Index1Y,$H1142,TRUE,_xll.ohTrigger(RecalcTrigger,Trigger1Y)),NA())</f>
        <v>2.2510772064559859E-2</v>
      </c>
      <c r="N1142" s="185">
        <f>IFERROR(_xll.qlIndexFixing(ONIndex1M,I1142,TRUE,_xll.ohTrigger(RecalcTrigger,Trigger1M)),NA())</f>
        <v>2.1101836470993618E-2</v>
      </c>
      <c r="O1142" s="44">
        <f>IFERROR(_xll.qlIndexFixing(ONIndex3M,I1142,TRUE,_xll.ohTrigger(RecalcTrigger,Trigger3M)),NA())</f>
        <v>2.1749416635925556E-2</v>
      </c>
      <c r="P1142" s="44">
        <f>IFERROR(_xll.qlIndexFixing(ONIndex6M,I1142,TRUE,_xll.ohTrigger(RecalcTrigger,Trigger6M)),NA())</f>
        <v>2.1966872179897123E-2</v>
      </c>
      <c r="Q1142" s="186">
        <f>IFERROR(_xll.qlIndexFixing(ONIndex1Y,I1142,TRUE,_xll.ohTrigger(RecalcTrigger,Trigger1Y)),NA())</f>
        <v>2.2365102863926012E-2</v>
      </c>
    </row>
    <row r="1143" spans="2:17" x14ac:dyDescent="0.2">
      <c r="B1143" s="39" t="s">
        <v>42</v>
      </c>
      <c r="D1143" s="42">
        <f>_xll.qlCalendarAdvance(Calendar,$D1142,B1143,"f",FALSE)</f>
        <v>47373</v>
      </c>
      <c r="E1143" s="180">
        <f>_xll.qlInterestRateIndexValueDate(IndexON,D1143)</f>
        <v>47373</v>
      </c>
      <c r="F1143" s="196">
        <f>IFERROR(_xll.qlIndexFixing(IndexON,D1143,TRUE,_xll.ohTrigger(RecalcTrigger,TriggerON)),NA())</f>
        <v>2.0865402420975343E-2</v>
      </c>
      <c r="H1143" s="42">
        <f>_xll.qlCalendarAdvance(Calendar,$H1142,B1143,"f",FALSE)</f>
        <v>47373</v>
      </c>
      <c r="I1143" s="180">
        <f>_xll.qlInterestRateIndexValueDate(Index1M,$H1143)</f>
        <v>47375</v>
      </c>
      <c r="J1143" s="185">
        <f>IFERROR(_xll.qlIndexFixing(Index1M,$H1143,TRUE,_xll.ohTrigger(RecalcTrigger,Trigger1M)),NA())</f>
        <v>2.1117262384786402E-2</v>
      </c>
      <c r="K1143" s="44">
        <f>IFERROR(_xll.qlIndexFixing(Index3M,H1143,TRUE,_xll.ohTrigger(RecalcTrigger,Trigger3M)),NA())</f>
        <v>2.1789807878964139E-2</v>
      </c>
      <c r="L1143" s="44">
        <f>IFERROR(_xll.qlIndexFixing(Index6M,$H1143,TRUE,_xll.ohTrigger(RecalcTrigger,Trigger6M)),NA())</f>
        <v>2.2041577295703701E-2</v>
      </c>
      <c r="M1143" s="186">
        <f>IFERROR(_xll.qlIndexFixing(Index1Y,$H1143,TRUE,_xll.ohTrigger(RecalcTrigger,Trigger1Y)),NA())</f>
        <v>2.2506043743966163E-2</v>
      </c>
      <c r="N1143" s="185">
        <f>IFERROR(_xll.qlIndexFixing(ONIndex1M,I1143,TRUE,_xll.ohTrigger(RecalcTrigger,Trigger1M)),NA())</f>
        <v>2.1100686827892901E-2</v>
      </c>
      <c r="O1143" s="44">
        <f>IFERROR(_xll.qlIndexFixing(ONIndex3M,I1143,TRUE,_xll.ohTrigger(RecalcTrigger,Trigger3M)),NA())</f>
        <v>2.1746935067374906E-2</v>
      </c>
      <c r="P1143" s="44">
        <f>IFERROR(_xll.qlIndexFixing(ONIndex6M,I1143,TRUE,_xll.ohTrigger(RecalcTrigger,Trigger6M)),NA())</f>
        <v>2.1963923526335805E-2</v>
      </c>
      <c r="Q1143" s="186">
        <f>IFERROR(_xll.qlIndexFixing(ONIndex1Y,I1143,TRUE,_xll.ohTrigger(RecalcTrigger,Trigger1Y)),NA())</f>
        <v>2.2361694129191534E-2</v>
      </c>
    </row>
    <row r="1144" spans="2:17" x14ac:dyDescent="0.2">
      <c r="B1144" s="39" t="s">
        <v>42</v>
      </c>
      <c r="D1144" s="42">
        <f>_xll.qlCalendarAdvance(Calendar,$D1143,B1144,"f",FALSE)</f>
        <v>47380</v>
      </c>
      <c r="E1144" s="180">
        <f>_xll.qlInterestRateIndexValueDate(IndexON,D1144)</f>
        <v>47380</v>
      </c>
      <c r="F1144" s="196">
        <f>IFERROR(_xll.qlIndexFixing(IndexON,D1144,TRUE,_xll.ohTrigger(RecalcTrigger,TriggerON)),NA())</f>
        <v>2.0864939467939436E-2</v>
      </c>
      <c r="H1144" s="42">
        <f>_xll.qlCalendarAdvance(Calendar,$H1143,B1144,"f",FALSE)</f>
        <v>47380</v>
      </c>
      <c r="I1144" s="180">
        <f>_xll.qlInterestRateIndexValueDate(Index1M,$H1144)</f>
        <v>47382</v>
      </c>
      <c r="J1144" s="185">
        <f>IFERROR(_xll.qlIndexFixing(Index1M,$H1144,TRUE,_xll.ohTrigger(RecalcTrigger,Trigger1M)),NA())</f>
        <v>2.1115950790587992E-2</v>
      </c>
      <c r="K1144" s="44">
        <f>IFERROR(_xll.qlIndexFixing(Index3M,H1144,TRUE,_xll.ohTrigger(RecalcTrigger,Trigger3M)),NA())</f>
        <v>2.1786876355078956E-2</v>
      </c>
      <c r="L1144" s="44">
        <f>IFERROR(_xll.qlIndexFixing(Index6M,$H1144,TRUE,_xll.ohTrigger(RecalcTrigger,Trigger6M)),NA())</f>
        <v>2.2037775247979091E-2</v>
      </c>
      <c r="M1144" s="186">
        <f>IFERROR(_xll.qlIndexFixing(Index1Y,$H1144,TRUE,_xll.ohTrigger(RecalcTrigger,Trigger1Y)),NA())</f>
        <v>2.2501269431635395E-2</v>
      </c>
      <c r="N1144" s="185">
        <f>IFERROR(_xll.qlIndexFixing(ONIndex1M,I1144,TRUE,_xll.ohTrigger(RecalcTrigger,Trigger1M)),NA())</f>
        <v>2.109947480365193E-2</v>
      </c>
      <c r="O1144" s="44">
        <f>IFERROR(_xll.qlIndexFixing(ONIndex3M,I1144,TRUE,_xll.ohTrigger(RecalcTrigger,Trigger3M)),NA())</f>
        <v>2.1744389135749387E-2</v>
      </c>
      <c r="P1144" s="44">
        <f>IFERROR(_xll.qlIndexFixing(ONIndex6M,I1144,TRUE,_xll.ohTrigger(RecalcTrigger,Trigger6M)),NA())</f>
        <v>2.1960913757901324E-2</v>
      </c>
      <c r="Q1144" s="186">
        <f>IFERROR(_xll.qlIndexFixing(ONIndex1Y,I1144,TRUE,_xll.ohTrigger(RecalcTrigger,Trigger1Y)),NA())</f>
        <v>2.235823320148711E-2</v>
      </c>
    </row>
    <row r="1145" spans="2:17" x14ac:dyDescent="0.2">
      <c r="B1145" s="39" t="s">
        <v>42</v>
      </c>
      <c r="D1145" s="42">
        <f>_xll.qlCalendarAdvance(Calendar,$D1144,B1145,"f",FALSE)</f>
        <v>47387</v>
      </c>
      <c r="E1145" s="180">
        <f>_xll.qlInterestRateIndexValueDate(IndexON,D1145)</f>
        <v>47387</v>
      </c>
      <c r="F1145" s="196">
        <f>IFERROR(_xll.qlIndexFixing(IndexON,D1145,TRUE,_xll.ohTrigger(RecalcTrigger,TriggerON)),NA())</f>
        <v>2.0864397447910576E-2</v>
      </c>
      <c r="H1145" s="42">
        <f>_xll.qlCalendarAdvance(Calendar,$H1144,B1145,"f",FALSE)</f>
        <v>47387</v>
      </c>
      <c r="I1145" s="180">
        <f>_xll.qlInterestRateIndexValueDate(Index1M,$H1145)</f>
        <v>47389</v>
      </c>
      <c r="J1145" s="185">
        <f>IFERROR(_xll.qlIndexFixing(Index1M,$H1145,TRUE,_xll.ohTrigger(RecalcTrigger,Trigger1M)),NA())</f>
        <v>2.1115607153791321E-2</v>
      </c>
      <c r="K1145" s="44">
        <f>IFERROR(_xll.qlIndexFixing(Index3M,H1145,TRUE,_xll.ohTrigger(RecalcTrigger,Trigger3M)),NA())</f>
        <v>2.1785176264187481E-2</v>
      </c>
      <c r="L1145" s="44">
        <f>IFERROR(_xll.qlIndexFixing(Index6M,$H1145,TRUE,_xll.ohTrigger(RecalcTrigger,Trigger6M)),NA())</f>
        <v>2.2034285810573553E-2</v>
      </c>
      <c r="M1145" s="186">
        <f>IFERROR(_xll.qlIndexFixing(Index1Y,$H1145,TRUE,_xll.ohTrigger(RecalcTrigger,Trigger1Y)),NA())</f>
        <v>2.2496449902301083E-2</v>
      </c>
      <c r="N1145" s="185">
        <f>IFERROR(_xll.qlIndexFixing(ONIndex1M,I1145,TRUE,_xll.ohTrigger(RecalcTrigger,Trigger1M)),NA())</f>
        <v>2.1098200666695988E-2</v>
      </c>
      <c r="O1145" s="44">
        <f>IFERROR(_xll.qlIndexFixing(ONIndex3M,I1145,TRUE,_xll.ohTrigger(RecalcTrigger,Trigger3M)),NA())</f>
        <v>2.1741779109234471E-2</v>
      </c>
      <c r="P1145" s="44">
        <f>IFERROR(_xll.qlIndexFixing(ONIndex6M,I1145,TRUE,_xll.ohTrigger(RecalcTrigger,Trigger6M)),NA())</f>
        <v>2.1957842874673617E-2</v>
      </c>
      <c r="Q1145" s="186">
        <f>IFERROR(_xll.qlIndexFixing(ONIndex1Y,I1145,TRUE,_xll.ohTrigger(RecalcTrigger,Trigger1Y)),NA())</f>
        <v>2.235472036266728E-2</v>
      </c>
    </row>
    <row r="1146" spans="2:17" x14ac:dyDescent="0.2">
      <c r="B1146" s="39" t="s">
        <v>42</v>
      </c>
      <c r="D1146" s="42">
        <f>_xll.qlCalendarAdvance(Calendar,$D1145,B1146,"f",FALSE)</f>
        <v>47394</v>
      </c>
      <c r="E1146" s="180">
        <f>_xll.qlInterestRateIndexValueDate(IndexON,D1146)</f>
        <v>47394</v>
      </c>
      <c r="F1146" s="196">
        <f>IFERROR(_xll.qlIndexFixing(IndexON,D1146,TRUE,_xll.ohTrigger(RecalcTrigger,TriggerON)),NA())</f>
        <v>2.0863776533470713E-2</v>
      </c>
      <c r="H1146" s="42">
        <f>_xll.qlCalendarAdvance(Calendar,$H1145,B1146,"f",FALSE)</f>
        <v>47394</v>
      </c>
      <c r="I1146" s="180">
        <f>_xll.qlInterestRateIndexValueDate(Index1M,$H1146)</f>
        <v>47396</v>
      </c>
      <c r="J1146" s="185">
        <f>IFERROR(_xll.qlIndexFixing(Index1M,$H1146,TRUE,_xll.ohTrigger(RecalcTrigger,Trigger1M)),NA())</f>
        <v>2.1113142473239001E-2</v>
      </c>
      <c r="K1146" s="44">
        <f>IFERROR(_xll.qlIndexFixing(Index3M,H1146,TRUE,_xll.ohTrigger(RecalcTrigger,Trigger3M)),NA())</f>
        <v>2.1782105478322742E-2</v>
      </c>
      <c r="L1146" s="44">
        <f>IFERROR(_xll.qlIndexFixing(Index6M,$H1146,TRUE,_xll.ohTrigger(RecalcTrigger,Trigger6M)),NA())</f>
        <v>2.2030355549269014E-2</v>
      </c>
      <c r="M1146" s="186">
        <f>IFERROR(_xll.qlIndexFixing(Index1Y,$H1146,TRUE,_xll.ohTrigger(RecalcTrigger,Trigger1Y)),NA())</f>
        <v>2.2491586033317433E-2</v>
      </c>
      <c r="N1146" s="185">
        <f>IFERROR(_xll.qlIndexFixing(ONIndex1M,I1146,TRUE,_xll.ohTrigger(RecalcTrigger,Trigger1M)),NA())</f>
        <v>2.1096864685450356E-2</v>
      </c>
      <c r="O1146" s="44">
        <f>IFERROR(_xll.qlIndexFixing(ONIndex3M,I1146,TRUE,_xll.ohTrigger(RecalcTrigger,Trigger3M)),NA())</f>
        <v>2.1739105255935698E-2</v>
      </c>
      <c r="P1146" s="44">
        <f>IFERROR(_xll.qlIndexFixing(ONIndex6M,I1146,TRUE,_xll.ohTrigger(RecalcTrigger,Trigger6M)),NA())</f>
        <v>2.1954710876572747E-2</v>
      </c>
      <c r="Q1146" s="186">
        <f>IFERROR(_xll.qlIndexFixing(ONIndex1Y,I1146,TRUE,_xll.ohTrigger(RecalcTrigger,Trigger1Y)),NA())</f>
        <v>2.2351155894586583E-2</v>
      </c>
    </row>
    <row r="1147" spans="2:17" x14ac:dyDescent="0.2">
      <c r="B1147" s="39" t="s">
        <v>42</v>
      </c>
      <c r="D1147" s="42">
        <f>_xll.qlCalendarAdvance(Calendar,$D1146,B1147,"f",FALSE)</f>
        <v>47401</v>
      </c>
      <c r="E1147" s="180">
        <f>_xll.qlInterestRateIndexValueDate(IndexON,D1147)</f>
        <v>47401</v>
      </c>
      <c r="F1147" s="196">
        <f>IFERROR(_xll.qlIndexFixing(IndexON,D1147,TRUE,_xll.ohTrigger(RecalcTrigger,TriggerON)),NA())</f>
        <v>2.0863076897201793E-2</v>
      </c>
      <c r="H1147" s="42">
        <f>_xll.qlCalendarAdvance(Calendar,$H1146,B1147,"f",FALSE)</f>
        <v>47401</v>
      </c>
      <c r="I1147" s="180">
        <f>_xll.qlInterestRateIndexValueDate(Index1M,$H1147)</f>
        <v>47403</v>
      </c>
      <c r="J1147" s="185">
        <f>IFERROR(_xll.qlIndexFixing(Index1M,$H1147,TRUE,_xll.ohTrigger(RecalcTrigger,Trigger1M)),NA())</f>
        <v>2.111164628794979E-2</v>
      </c>
      <c r="K1147" s="44">
        <f>IFERROR(_xll.qlIndexFixing(Index3M,H1147,TRUE,_xll.ohTrigger(RecalcTrigger,Trigger3M)),NA())</f>
        <v>2.1778972415817138E-2</v>
      </c>
      <c r="L1147" s="44">
        <f>IFERROR(_xll.qlIndexFixing(Index6M,$H1147,TRUE,_xll.ohTrigger(RecalcTrigger,Trigger6M)),NA())</f>
        <v>2.2026363504048033E-2</v>
      </c>
      <c r="M1147" s="186">
        <f>IFERROR(_xll.qlIndexFixing(Index1Y,$H1147,TRUE,_xll.ohTrigger(RecalcTrigger,Trigger1Y)),NA())</f>
        <v>2.2486677718815781E-2</v>
      </c>
      <c r="N1147" s="185">
        <f>IFERROR(_xll.qlIndexFixing(ONIndex1M,I1147,TRUE,_xll.ohTrigger(RecalcTrigger,Trigger1M)),NA())</f>
        <v>2.1095467128340317E-2</v>
      </c>
      <c r="O1147" s="44">
        <f>IFERROR(_xll.qlIndexFixing(ONIndex3M,I1147,TRUE,_xll.ohTrigger(RecalcTrigger,Trigger3M)),NA())</f>
        <v>2.173636784403854E-2</v>
      </c>
      <c r="P1147" s="44">
        <f>IFERROR(_xll.qlIndexFixing(ONIndex6M,I1147,TRUE,_xll.ohTrigger(RecalcTrigger,Trigger6M)),NA())</f>
        <v>2.1951517763598716E-2</v>
      </c>
      <c r="Q1147" s="186">
        <f>IFERROR(_xll.qlIndexFixing(ONIndex1Y,I1147,TRUE,_xll.ohTrigger(RecalcTrigger,Trigger1Y)),NA())</f>
        <v>2.2347540079179495E-2</v>
      </c>
    </row>
    <row r="1148" spans="2:17" x14ac:dyDescent="0.2">
      <c r="B1148" s="39" t="s">
        <v>42</v>
      </c>
      <c r="D1148" s="42">
        <f>_xll.qlCalendarAdvance(Calendar,$D1147,B1148,"f",FALSE)</f>
        <v>47408</v>
      </c>
      <c r="E1148" s="180">
        <f>_xll.qlInterestRateIndexValueDate(IndexON,D1148)</f>
        <v>47408</v>
      </c>
      <c r="F1148" s="196">
        <f>IFERROR(_xll.qlIndexFixing(IndexON,D1148,TRUE,_xll.ohTrigger(RecalcTrigger,TriggerON)),NA())</f>
        <v>2.0862298711845639E-2</v>
      </c>
      <c r="H1148" s="42">
        <f>_xll.qlCalendarAdvance(Calendar,$H1147,B1148,"f",FALSE)</f>
        <v>47408</v>
      </c>
      <c r="I1148" s="180">
        <f>_xll.qlInterestRateIndexValueDate(Index1M,$H1148)</f>
        <v>47410</v>
      </c>
      <c r="J1148" s="185">
        <f>IFERROR(_xll.qlIndexFixing(Index1M,$H1148,TRUE,_xll.ohTrigger(RecalcTrigger,Trigger1M)),NA())</f>
        <v>2.1110089110161784E-2</v>
      </c>
      <c r="K1148" s="44">
        <f>IFERROR(_xll.qlIndexFixing(Index3M,H1148,TRUE,_xll.ohTrigger(RecalcTrigger,Trigger3M)),NA())</f>
        <v>2.1775777346471022E-2</v>
      </c>
      <c r="L1148" s="44">
        <f>IFERROR(_xll.qlIndexFixing(Index6M,$H1148,TRUE,_xll.ohTrigger(RecalcTrigger,Trigger6M)),NA())</f>
        <v>2.2023747061866751E-2</v>
      </c>
      <c r="M1148" s="186">
        <f>IFERROR(_xll.qlIndexFixing(Index1Y,$H1148,TRUE,_xll.ohTrigger(RecalcTrigger,Trigger1Y)),NA())</f>
        <v>2.2481724835950526E-2</v>
      </c>
      <c r="N1148" s="185">
        <f>IFERROR(_xll.qlIndexFixing(ONIndex1M,I1148,TRUE,_xll.ohTrigger(RecalcTrigger,Trigger1M)),NA())</f>
        <v>2.1094008263871089E-2</v>
      </c>
      <c r="O1148" s="44">
        <f>IFERROR(_xll.qlIndexFixing(ONIndex3M,I1148,TRUE,_xll.ohTrigger(RecalcTrigger,Trigger3M)),NA())</f>
        <v>2.1733567141568599E-2</v>
      </c>
      <c r="P1148" s="44">
        <f>IFERROR(_xll.qlIndexFixing(ONIndex6M,I1148,TRUE,_xll.ohTrigger(RecalcTrigger,Trigger6M)),NA())</f>
        <v>2.1948263535911394E-2</v>
      </c>
      <c r="Q1148" s="186">
        <f>IFERROR(_xll.qlIndexFixing(ONIndex1Y,I1148,TRUE,_xll.ohTrigger(RecalcTrigger,Trigger1Y)),NA())</f>
        <v>2.2343873198300557E-2</v>
      </c>
    </row>
    <row r="1149" spans="2:17" x14ac:dyDescent="0.2">
      <c r="B1149" s="39" t="s">
        <v>42</v>
      </c>
      <c r="D1149" s="42">
        <f>_xll.qlCalendarAdvance(Calendar,$D1148,B1149,"f",FALSE)</f>
        <v>47415</v>
      </c>
      <c r="E1149" s="180">
        <f>_xll.qlInterestRateIndexValueDate(IndexON,D1149)</f>
        <v>47415</v>
      </c>
      <c r="F1149" s="196">
        <f>IFERROR(_xll.qlIndexFixing(IndexON,D1149,TRUE,_xll.ohTrigger(RecalcTrigger,TriggerON)),NA())</f>
        <v>2.08614421499842E-2</v>
      </c>
      <c r="H1149" s="42">
        <f>_xll.qlCalendarAdvance(Calendar,$H1148,B1149,"f",FALSE)</f>
        <v>47415</v>
      </c>
      <c r="I1149" s="180">
        <f>_xll.qlInterestRateIndexValueDate(Index1M,$H1149)</f>
        <v>47417</v>
      </c>
      <c r="J1149" s="185">
        <f>IFERROR(_xll.qlIndexFixing(Index1M,$H1149,TRUE,_xll.ohTrigger(RecalcTrigger,Trigger1M)),NA())</f>
        <v>2.1108471208800515E-2</v>
      </c>
      <c r="K1149" s="44">
        <f>IFERROR(_xll.qlIndexFixing(Index3M,H1149,TRUE,_xll.ohTrigger(RecalcTrigger,Trigger3M)),NA())</f>
        <v>2.1772520540086444E-2</v>
      </c>
      <c r="L1149" s="44">
        <f>IFERROR(_xll.qlIndexFixing(Index6M,$H1149,TRUE,_xll.ohTrigger(RecalcTrigger,Trigger6M)),NA())</f>
        <v>2.2018194063339939E-2</v>
      </c>
      <c r="M1149" s="186">
        <f>IFERROR(_xll.qlIndexFixing(Index1Y,$H1149,TRUE,_xll.ohTrigger(RecalcTrigger,Trigger1Y)),NA())</f>
        <v>2.2476727259776161E-2</v>
      </c>
      <c r="N1149" s="185">
        <f>IFERROR(_xll.qlIndexFixing(ONIndex1M,I1149,TRUE,_xll.ohTrigger(RecalcTrigger,Trigger1M)),NA())</f>
        <v>2.1092488360388018E-2</v>
      </c>
      <c r="O1149" s="44">
        <f>IFERROR(_xll.qlIndexFixing(ONIndex3M,I1149,TRUE,_xll.ohTrigger(RecalcTrigger,Trigger3M)),NA())</f>
        <v>2.1730703416791286E-2</v>
      </c>
      <c r="P1149" s="44">
        <f>IFERROR(_xll.qlIndexFixing(ONIndex6M,I1149,TRUE,_xll.ohTrigger(RecalcTrigger,Trigger6M)),NA())</f>
        <v>2.1944948193270974E-2</v>
      </c>
      <c r="Q1149" s="186">
        <f>IFERROR(_xll.qlIndexFixing(ONIndex1Y,I1149,TRUE,_xll.ohTrigger(RecalcTrigger,Trigger1Y)),NA())</f>
        <v>2.2340155533884243E-2</v>
      </c>
    </row>
    <row r="1150" spans="2:17" x14ac:dyDescent="0.2">
      <c r="B1150" s="39" t="s">
        <v>42</v>
      </c>
      <c r="D1150" s="42">
        <f>_xll.qlCalendarAdvance(Calendar,$D1149,B1150,"f",FALSE)</f>
        <v>47422</v>
      </c>
      <c r="E1150" s="180">
        <f>_xll.qlInterestRateIndexValueDate(IndexON,D1150)</f>
        <v>47422</v>
      </c>
      <c r="F1150" s="196">
        <f>IFERROR(_xll.qlIndexFixing(IndexON,D1150,TRUE,_xll.ohTrigger(RecalcTrigger,TriggerON)),NA())</f>
        <v>2.0860507384199423E-2</v>
      </c>
      <c r="H1150" s="42">
        <f>_xll.qlCalendarAdvance(Calendar,$H1149,B1150,"f",FALSE)</f>
        <v>47422</v>
      </c>
      <c r="I1150" s="180">
        <f>_xll.qlInterestRateIndexValueDate(Index1M,$H1150)</f>
        <v>47424</v>
      </c>
      <c r="J1150" s="185">
        <f>IFERROR(_xll.qlIndexFixing(Index1M,$H1150,TRUE,_xll.ohTrigger(RecalcTrigger,Trigger1M)),NA())</f>
        <v>2.1106792852809555E-2</v>
      </c>
      <c r="K1150" s="44">
        <f>IFERROR(_xll.qlIndexFixing(Index3M,H1150,TRUE,_xll.ohTrigger(RecalcTrigger,Trigger3M)),NA())</f>
        <v>2.1769202266467162E-2</v>
      </c>
      <c r="L1150" s="44">
        <f>IFERROR(_xll.qlIndexFixing(Index6M,$H1150,TRUE,_xll.ohTrigger(RecalcTrigger,Trigger6M)),NA())</f>
        <v>2.2013665574456498E-2</v>
      </c>
      <c r="M1150" s="186">
        <f>IFERROR(_xll.qlIndexFixing(Index1Y,$H1150,TRUE,_xll.ohTrigger(RecalcTrigger,Trigger1Y)),NA())</f>
        <v>2.2471684863248811E-2</v>
      </c>
      <c r="N1150" s="185">
        <f>IFERROR(_xll.qlIndexFixing(ONIndex1M,I1150,TRUE,_xll.ohTrigger(RecalcTrigger,Trigger1M)),NA())</f>
        <v>2.1090907686396321E-2</v>
      </c>
      <c r="O1150" s="44">
        <f>IFERROR(_xll.qlIndexFixing(ONIndex3M,I1150,TRUE,_xll.ohTrigger(RecalcTrigger,Trigger3M)),NA())</f>
        <v>2.1727776937812138E-2</v>
      </c>
      <c r="P1150" s="44">
        <f>IFERROR(_xll.qlIndexFixing(ONIndex6M,I1150,TRUE,_xll.ohTrigger(RecalcTrigger,Trigger6M)),NA())</f>
        <v>2.1941571735837329E-2</v>
      </c>
      <c r="Q1150" s="186">
        <f>IFERROR(_xll.qlIndexFixing(ONIndex1Y,I1150,TRUE,_xll.ohTrigger(RecalcTrigger,Trigger1Y)),NA())</f>
        <v>2.2336387367705157E-2</v>
      </c>
    </row>
    <row r="1151" spans="2:17" x14ac:dyDescent="0.2">
      <c r="B1151" s="39" t="s">
        <v>42</v>
      </c>
      <c r="D1151" s="42">
        <f>_xll.qlCalendarAdvance(Calendar,$D1150,B1151,"f",FALSE)</f>
        <v>47429</v>
      </c>
      <c r="E1151" s="180">
        <f>_xll.qlInterestRateIndexValueDate(IndexON,D1151)</f>
        <v>47429</v>
      </c>
      <c r="F1151" s="196">
        <f>IFERROR(_xll.qlIndexFixing(IndexON,D1151,TRUE,_xll.ohTrigger(RecalcTrigger,TriggerON)),NA())</f>
        <v>2.0859494587233129E-2</v>
      </c>
      <c r="H1151" s="42">
        <f>_xll.qlCalendarAdvance(Calendar,$H1150,B1151,"f",FALSE)</f>
        <v>47429</v>
      </c>
      <c r="I1151" s="180">
        <f>_xll.qlInterestRateIndexValueDate(Index1M,$H1151)</f>
        <v>47431</v>
      </c>
      <c r="J1151" s="185">
        <f>IFERROR(_xll.qlIndexFixing(Index1M,$H1151,TRUE,_xll.ohTrigger(RecalcTrigger,Trigger1M)),NA())</f>
        <v>2.1105054311117009E-2</v>
      </c>
      <c r="K1151" s="44">
        <f>IFERROR(_xll.qlIndexFixing(Index3M,H1151,TRUE,_xll.ohTrigger(RecalcTrigger,Trigger3M)),NA())</f>
        <v>2.1765822795420327E-2</v>
      </c>
      <c r="L1151" s="44">
        <f>IFERROR(_xll.qlIndexFixing(Index6M,$H1151,TRUE,_xll.ohTrigger(RecalcTrigger,Trigger6M)),NA())</f>
        <v>2.2009431067796483E-2</v>
      </c>
      <c r="M1151" s="186">
        <f>IFERROR(_xll.qlIndexFixing(Index1Y,$H1151,TRUE,_xll.ohTrigger(RecalcTrigger,Trigger1Y)),NA())</f>
        <v>2.2466597517226215E-2</v>
      </c>
      <c r="N1151" s="185">
        <f>IFERROR(_xll.qlIndexFixing(ONIndex1M,I1151,TRUE,_xll.ohTrigger(RecalcTrigger,Trigger1M)),NA())</f>
        <v>2.1089266510241345E-2</v>
      </c>
      <c r="O1151" s="44">
        <f>IFERROR(_xll.qlIndexFixing(ONIndex3M,I1151,TRUE,_xll.ohTrigger(RecalcTrigger,Trigger3M)),NA())</f>
        <v>2.1724787972656756E-2</v>
      </c>
      <c r="P1151" s="44">
        <f>IFERROR(_xll.qlIndexFixing(ONIndex6M,I1151,TRUE,_xll.ohTrigger(RecalcTrigger,Trigger6M)),NA())</f>
        <v>2.1938134163690393E-2</v>
      </c>
      <c r="Q1151" s="186">
        <f>IFERROR(_xll.qlIndexFixing(ONIndex1Y,I1151,TRUE,_xll.ohTrigger(RecalcTrigger,Trigger1Y)),NA())</f>
        <v>2.2332568981777712E-2</v>
      </c>
    </row>
    <row r="1152" spans="2:17" x14ac:dyDescent="0.2">
      <c r="B1152" s="39" t="s">
        <v>42</v>
      </c>
      <c r="D1152" s="42">
        <f>_xll.qlCalendarAdvance(Calendar,$D1151,B1152,"f",FALSE)</f>
        <v>47436</v>
      </c>
      <c r="E1152" s="180">
        <f>_xll.qlInterestRateIndexValueDate(IndexON,D1152)</f>
        <v>47436</v>
      </c>
      <c r="F1152" s="196">
        <f>IFERROR(_xll.qlIndexFixing(IndexON,D1152,TRUE,_xll.ohTrigger(RecalcTrigger,TriggerON)),NA())</f>
        <v>2.0858403931587333E-2</v>
      </c>
      <c r="H1152" s="42">
        <f>_xll.qlCalendarAdvance(Calendar,$H1151,B1152,"f",FALSE)</f>
        <v>47436</v>
      </c>
      <c r="I1152" s="180">
        <f>_xll.qlInterestRateIndexValueDate(Index1M,$H1152)</f>
        <v>47438</v>
      </c>
      <c r="J1152" s="185">
        <f>IFERROR(_xll.qlIndexFixing(Index1M,$H1152,TRUE,_xll.ohTrigger(RecalcTrigger,Trigger1M)),NA())</f>
        <v>2.1103255852658723E-2</v>
      </c>
      <c r="K1152" s="44">
        <f>IFERROR(_xll.qlIndexFixing(Index3M,H1152,TRUE,_xll.ohTrigger(RecalcTrigger,Trigger3M)),NA())</f>
        <v>2.1762382396752246E-2</v>
      </c>
      <c r="L1152" s="44">
        <f>IFERROR(_xll.qlIndexFixing(Index6M,$H1152,TRUE,_xll.ohTrigger(RecalcTrigger,Trigger6M)),NA())</f>
        <v>2.200513478280507E-2</v>
      </c>
      <c r="M1152" s="186">
        <f>IFERROR(_xll.qlIndexFixing(Index1Y,$H1152,TRUE,_xll.ohTrigger(RecalcTrigger,Trigger1Y)),NA())</f>
        <v>2.2461465090466658E-2</v>
      </c>
      <c r="N1152" s="185">
        <f>IFERROR(_xll.qlIndexFixing(ONIndex1M,I1152,TRUE,_xll.ohTrigger(RecalcTrigger,Trigger1M)),NA())</f>
        <v>2.1087565100508243E-2</v>
      </c>
      <c r="O1152" s="44">
        <f>IFERROR(_xll.qlIndexFixing(ONIndex3M,I1152,TRUE,_xll.ohTrigger(RecalcTrigger,Trigger3M)),NA())</f>
        <v>2.1721736789670487E-2</v>
      </c>
      <c r="P1152" s="44">
        <f>IFERROR(_xll.qlIndexFixing(ONIndex6M,I1152,TRUE,_xll.ohTrigger(RecalcTrigger,Trigger6M)),NA())</f>
        <v>2.1934635476590358E-2</v>
      </c>
      <c r="Q1152" s="186">
        <f>IFERROR(_xll.qlIndexFixing(ONIndex1Y,I1152,TRUE,_xll.ohTrigger(RecalcTrigger,Trigger1Y)),NA())</f>
        <v>2.2328700657796574E-2</v>
      </c>
    </row>
    <row r="1153" spans="2:17" x14ac:dyDescent="0.2">
      <c r="B1153" s="39" t="s">
        <v>42</v>
      </c>
      <c r="D1153" s="42">
        <f>_xll.qlCalendarAdvance(Calendar,$D1152,B1153,"f",FALSE)</f>
        <v>47443</v>
      </c>
      <c r="E1153" s="180">
        <f>_xll.qlInterestRateIndexValueDate(IndexON,D1153)</f>
        <v>47443</v>
      </c>
      <c r="F1153" s="196">
        <f>IFERROR(_xll.qlIndexFixing(IndexON,D1153,TRUE,_xll.ohTrigger(RecalcTrigger,TriggerON)),NA())</f>
        <v>2.0857235590083789E-2</v>
      </c>
      <c r="H1153" s="42">
        <f>_xll.qlCalendarAdvance(Calendar,$H1152,B1153,"f",FALSE)</f>
        <v>47443</v>
      </c>
      <c r="I1153" s="180">
        <f>_xll.qlInterestRateIndexValueDate(Index1M,$H1153)</f>
        <v>47445</v>
      </c>
      <c r="J1153" s="185">
        <f>IFERROR(_xll.qlIndexFixing(Index1M,$H1153,TRUE,_xll.ohTrigger(RecalcTrigger,Trigger1M)),NA())</f>
        <v>2.1101397746370536E-2</v>
      </c>
      <c r="K1153" s="44">
        <f>IFERROR(_xll.qlIndexFixing(Index3M,H1153,TRUE,_xll.ohTrigger(RecalcTrigger,Trigger3M)),NA())</f>
        <v>2.1758881340275177E-2</v>
      </c>
      <c r="L1153" s="44">
        <f>IFERROR(_xll.qlIndexFixing(Index6M,$H1153,TRUE,_xll.ohTrigger(RecalcTrigger,Trigger6M)),NA())</f>
        <v>2.2000776719876637E-2</v>
      </c>
      <c r="M1153" s="186">
        <f>IFERROR(_xll.qlIndexFixing(Index1Y,$H1153,TRUE,_xll.ohTrigger(RecalcTrigger,Trigger1Y)),NA())</f>
        <v>2.2456287449630258E-2</v>
      </c>
      <c r="N1153" s="185">
        <f>IFERROR(_xll.qlIndexFixing(ONIndex1M,I1153,TRUE,_xll.ohTrigger(RecalcTrigger,Trigger1M)),NA())</f>
        <v>2.1085803725462426E-2</v>
      </c>
      <c r="O1153" s="44">
        <f>IFERROR(_xll.qlIndexFixing(ONIndex3M,I1153,TRUE,_xll.ohTrigger(RecalcTrigger,Trigger3M)),NA())</f>
        <v>2.1718623656878933E-2</v>
      </c>
      <c r="P1153" s="44">
        <f>IFERROR(_xll.qlIndexFixing(ONIndex6M,I1153,TRUE,_xll.ohTrigger(RecalcTrigger,Trigger6M)),NA())</f>
        <v>2.1931075674617162E-2</v>
      </c>
      <c r="Q1153" s="186">
        <f>IFERROR(_xll.qlIndexFixing(ONIndex1Y,I1153,TRUE,_xll.ohTrigger(RecalcTrigger,Trigger1Y)),NA())</f>
        <v>2.2324782677856092E-2</v>
      </c>
    </row>
    <row r="1154" spans="2:17" x14ac:dyDescent="0.2">
      <c r="B1154" s="39" t="s">
        <v>42</v>
      </c>
      <c r="D1154" s="42">
        <f>_xll.qlCalendarAdvance(Calendar,$D1153,B1154,"f",FALSE)</f>
        <v>47450</v>
      </c>
      <c r="E1154" s="180">
        <f>_xll.qlInterestRateIndexValueDate(IndexON,D1154)</f>
        <v>47450</v>
      </c>
      <c r="F1154" s="196">
        <f>IFERROR(_xll.qlIndexFixing(IndexON,D1154,TRUE,_xll.ohTrigger(RecalcTrigger,TriggerON)),NA())</f>
        <v>2.0855989735144576E-2</v>
      </c>
      <c r="H1154" s="42">
        <f>_xll.qlCalendarAdvance(Calendar,$H1153,B1154,"f",FALSE)</f>
        <v>47450</v>
      </c>
      <c r="I1154" s="180">
        <f>_xll.qlInterestRateIndexValueDate(Index1M,$H1154)</f>
        <v>47452</v>
      </c>
      <c r="J1154" s="185">
        <f>IFERROR(_xll.qlIndexFixing(Index1M,$H1154,TRUE,_xll.ohTrigger(RecalcTrigger,Trigger1M)),NA())</f>
        <v>2.1099480261190868E-2</v>
      </c>
      <c r="K1154" s="44">
        <f>IFERROR(_xll.qlIndexFixing(Index3M,H1154,TRUE,_xll.ohTrigger(RecalcTrigger,Trigger3M)),NA())</f>
        <v>2.1753756782070255E-2</v>
      </c>
      <c r="L1154" s="44">
        <f>IFERROR(_xll.qlIndexFixing(Index6M,$H1154,TRUE,_xll.ohTrigger(RecalcTrigger,Trigger6M)),NA())</f>
        <v>2.1996689269624503E-2</v>
      </c>
      <c r="M1154" s="186">
        <f>IFERROR(_xll.qlIndexFixing(Index1Y,$H1154,TRUE,_xll.ohTrigger(RecalcTrigger,Trigger1Y)),NA())</f>
        <v>2.2450184180527032E-2</v>
      </c>
      <c r="N1154" s="185">
        <f>IFERROR(_xll.qlIndexFixing(ONIndex1M,I1154,TRUE,_xll.ohTrigger(RecalcTrigger,Trigger1M)),NA())</f>
        <v>2.1083982653689048E-2</v>
      </c>
      <c r="O1154" s="44">
        <f>IFERROR(_xll.qlIndexFixing(ONIndex3M,I1154,TRUE,_xll.ohTrigger(RecalcTrigger,Trigger3M)),NA())</f>
        <v>2.1715448842467566E-2</v>
      </c>
      <c r="P1154" s="44">
        <f>IFERROR(_xll.qlIndexFixing(ONIndex6M,I1154,TRUE,_xll.ohTrigger(RecalcTrigger,Trigger6M)),NA())</f>
        <v>2.1927454758010612E-2</v>
      </c>
      <c r="Q1154" s="186">
        <f>IFERROR(_xll.qlIndexFixing(ONIndex1Y,I1154,TRUE,_xll.ohTrigger(RecalcTrigger,Trigger1Y)),NA())</f>
        <v>2.2320815323650933E-2</v>
      </c>
    </row>
    <row r="1155" spans="2:17" x14ac:dyDescent="0.2">
      <c r="B1155" s="39" t="s">
        <v>42</v>
      </c>
      <c r="D1155" s="42">
        <f>_xll.qlCalendarAdvance(Calendar,$D1154,B1155,"f",FALSE)</f>
        <v>47457</v>
      </c>
      <c r="E1155" s="180">
        <f>_xll.qlInterestRateIndexValueDate(IndexON,D1155)</f>
        <v>47457</v>
      </c>
      <c r="F1155" s="196">
        <f>IFERROR(_xll.qlIndexFixing(IndexON,D1155,TRUE,_xll.ohTrigger(RecalcTrigger,TriggerON)),NA())</f>
        <v>2.0854666539591449E-2</v>
      </c>
      <c r="H1155" s="42">
        <f>_xll.qlCalendarAdvance(Calendar,$H1154,B1155,"f",FALSE)</f>
        <v>47457</v>
      </c>
      <c r="I1155" s="180">
        <f>_xll.qlInterestRateIndexValueDate(Index1M,$H1155)</f>
        <v>47459</v>
      </c>
      <c r="J1155" s="185">
        <f>IFERROR(_xll.qlIndexFixing(Index1M,$H1155,TRUE,_xll.ohTrigger(RecalcTrigger,Trigger1M)),NA())</f>
        <v>2.1097503666058136E-2</v>
      </c>
      <c r="K1155" s="44">
        <f>IFERROR(_xll.qlIndexFixing(Index3M,H1155,TRUE,_xll.ohTrigger(RecalcTrigger,Trigger3M)),NA())</f>
        <v>2.1750153068429867E-2</v>
      </c>
      <c r="L1155" s="44">
        <f>IFERROR(_xll.qlIndexFixing(Index6M,$H1155,TRUE,_xll.ohTrigger(RecalcTrigger,Trigger6M)),NA())</f>
        <v>2.19922029668684E-2</v>
      </c>
      <c r="M1155" s="186">
        <f>IFERROR(_xll.qlIndexFixing(Index1Y,$H1155,TRUE,_xll.ohTrigger(RecalcTrigger,Trigger1Y)),NA())</f>
        <v>2.2445795981875318E-2</v>
      </c>
      <c r="N1155" s="185">
        <f>IFERROR(_xll.qlIndexFixing(ONIndex1M,I1155,TRUE,_xll.ohTrigger(RecalcTrigger,Trigger1M)),NA())</f>
        <v>2.1082102153533455E-2</v>
      </c>
      <c r="O1155" s="44">
        <f>IFERROR(_xll.qlIndexFixing(ONIndex3M,I1155,TRUE,_xll.ohTrigger(RecalcTrigger,Trigger3M)),NA())</f>
        <v>2.171221261446199E-2</v>
      </c>
      <c r="P1155" s="44">
        <f>IFERROR(_xll.qlIndexFixing(ONIndex6M,I1155,TRUE,_xll.ohTrigger(RecalcTrigger,Trigger6M)),NA())</f>
        <v>2.1923772726530899E-2</v>
      </c>
      <c r="Q1155" s="186">
        <f>IFERROR(_xll.qlIndexFixing(ONIndex1Y,I1155,TRUE,_xll.ohTrigger(RecalcTrigger,Trigger1Y)),NA())</f>
        <v>2.2316798877115573E-2</v>
      </c>
    </row>
    <row r="1156" spans="2:17" x14ac:dyDescent="0.2">
      <c r="B1156" s="39" t="s">
        <v>42</v>
      </c>
      <c r="D1156" s="42">
        <f>_xll.qlCalendarAdvance(Calendar,$D1155,B1156,"f",FALSE)</f>
        <v>47464</v>
      </c>
      <c r="E1156" s="180">
        <f>_xll.qlInterestRateIndexValueDate(IndexON,D1156)</f>
        <v>47464</v>
      </c>
      <c r="F1156" s="196">
        <f>IFERROR(_xll.qlIndexFixing(IndexON,D1156,TRUE,_xll.ohTrigger(RecalcTrigger,TriggerON)),NA())</f>
        <v>2.0853266175926422E-2</v>
      </c>
      <c r="H1156" s="42">
        <f>_xll.qlCalendarAdvance(Calendar,$H1155,B1156,"f",FALSE)</f>
        <v>47464</v>
      </c>
      <c r="I1156" s="180">
        <f>_xll.qlInterestRateIndexValueDate(Index1M,$H1156)</f>
        <v>47466</v>
      </c>
      <c r="J1156" s="185">
        <f>IFERROR(_xll.qlIndexFixing(Index1M,$H1156,TRUE,_xll.ohTrigger(RecalcTrigger,Trigger1M)),NA())</f>
        <v>2.1095468229905608E-2</v>
      </c>
      <c r="K1156" s="44">
        <f>IFERROR(_xll.qlIndexFixing(Index3M,H1156,TRUE,_xll.ohTrigger(RecalcTrigger,Trigger3M)),NA())</f>
        <v>2.1746489443627226E-2</v>
      </c>
      <c r="L1156" s="44">
        <f>IFERROR(_xll.qlIndexFixing(Index6M,$H1156,TRUE,_xll.ohTrigger(RecalcTrigger,Trigger6M)),NA())</f>
        <v>2.1987654883731046E-2</v>
      </c>
      <c r="M1156" s="186">
        <f>IFERROR(_xll.qlIndexFixing(Index1Y,$H1156,TRUE,_xll.ohTrigger(RecalcTrigger,Trigger1Y)),NA())</f>
        <v>2.2440481877785141E-2</v>
      </c>
      <c r="N1156" s="185">
        <f>IFERROR(_xll.qlIndexFixing(ONIndex1M,I1156,TRUE,_xll.ohTrigger(RecalcTrigger,Trigger1M)),NA())</f>
        <v>2.1080162493500865E-2</v>
      </c>
      <c r="O1156" s="44">
        <f>IFERROR(_xll.qlIndexFixing(ONIndex3M,I1156,TRUE,_xll.ohTrigger(RecalcTrigger,Trigger3M)),NA())</f>
        <v>2.1708915241127613E-2</v>
      </c>
      <c r="P1156" s="44">
        <f>IFERROR(_xll.qlIndexFixing(ONIndex6M,I1156,TRUE,_xll.ohTrigger(RecalcTrigger,Trigger6M)),NA())</f>
        <v>2.1920029580098088E-2</v>
      </c>
      <c r="Q1156" s="186">
        <f>IFERROR(_xll.qlIndexFixing(ONIndex1Y,I1156,TRUE,_xll.ohTrigger(RecalcTrigger,Trigger1Y)),NA())</f>
        <v>2.2312733620264424E-2</v>
      </c>
    </row>
    <row r="1157" spans="2:17" x14ac:dyDescent="0.2">
      <c r="B1157" s="39" t="s">
        <v>42</v>
      </c>
      <c r="D1157" s="42">
        <f>_xll.qlCalendarAdvance(Calendar,$D1156,B1157,"f",FALSE)</f>
        <v>47471</v>
      </c>
      <c r="E1157" s="180">
        <f>_xll.qlInterestRateIndexValueDate(IndexON,D1157)</f>
        <v>47471</v>
      </c>
      <c r="F1157" s="196">
        <f>IFERROR(_xll.qlIndexFixing(IndexON,D1157,TRUE,_xll.ohTrigger(RecalcTrigger,TriggerON)),NA())</f>
        <v>2.0851788816731442E-2</v>
      </c>
      <c r="H1157" s="42">
        <f>_xll.qlCalendarAdvance(Calendar,$H1156,B1157,"f",FALSE)</f>
        <v>47471</v>
      </c>
      <c r="I1157" s="180">
        <f>_xll.qlInterestRateIndexValueDate(Index1M,$H1157)</f>
        <v>47473</v>
      </c>
      <c r="J1157" s="185">
        <f>IFERROR(_xll.qlIndexFixing(Index1M,$H1157,TRUE,_xll.ohTrigger(RecalcTrigger,Trigger1M)),NA())</f>
        <v>2.1093374221676859E-2</v>
      </c>
      <c r="K1157" s="44">
        <f>IFERROR(_xll.qlIndexFixing(Index3M,H1157,TRUE,_xll.ohTrigger(RecalcTrigger,Trigger3M)),NA())</f>
        <v>2.1742766177404782E-2</v>
      </c>
      <c r="L1157" s="44">
        <f>IFERROR(_xll.qlIndexFixing(Index6M,$H1157,TRUE,_xll.ohTrigger(RecalcTrigger,Trigger6M)),NA())</f>
        <v>2.1983045020634081E-2</v>
      </c>
      <c r="M1157" s="186">
        <f>IFERROR(_xll.qlIndexFixing(Index1Y,$H1157,TRUE,_xll.ohTrigger(RecalcTrigger,Trigger1Y)),NA())</f>
        <v>2.2435122005275501E-2</v>
      </c>
      <c r="N1157" s="185">
        <f>IFERROR(_xll.qlIndexFixing(ONIndex1M,I1157,TRUE,_xll.ohTrigger(RecalcTrigger,Trigger1M)),NA())</f>
        <v>2.1077582148043561E-2</v>
      </c>
      <c r="O1157" s="44">
        <f>IFERROR(_xll.qlIndexFixing(ONIndex3M,I1157,TRUE,_xll.ohTrigger(RecalcTrigger,Trigger3M)),NA())</f>
        <v>2.1704586346444898E-2</v>
      </c>
      <c r="P1157" s="44">
        <f>IFERROR(_xll.qlIndexFixing(ONIndex6M,I1157,TRUE,_xll.ohTrigger(RecalcTrigger,Trigger6M)),NA())</f>
        <v>2.1915127162026593E-2</v>
      </c>
      <c r="Q1157" s="186">
        <f>IFERROR(_xll.qlIndexFixing(ONIndex1Y,I1157,TRUE,_xll.ohTrigger(RecalcTrigger,Trigger1Y)),NA())</f>
        <v>2.2307435593607039E-2</v>
      </c>
    </row>
    <row r="1158" spans="2:17" x14ac:dyDescent="0.2">
      <c r="B1158" s="39" t="s">
        <v>42</v>
      </c>
      <c r="D1158" s="42">
        <f>_xll.qlCalendarAdvance(Calendar,$D1157,B1158,"f",FALSE)</f>
        <v>47479</v>
      </c>
      <c r="E1158" s="180">
        <f>_xll.qlInterestRateIndexValueDate(IndexON,D1158)</f>
        <v>47479</v>
      </c>
      <c r="F1158" s="196">
        <f>IFERROR(_xll.qlIndexFixing(IndexON,D1158,TRUE,_xll.ohTrigger(RecalcTrigger,TriggerON)),NA())</f>
        <v>2.085000634775902E-2</v>
      </c>
      <c r="H1158" s="42">
        <f>_xll.qlCalendarAdvance(Calendar,$H1157,B1158,"f",FALSE)</f>
        <v>47479</v>
      </c>
      <c r="I1158" s="180">
        <f>_xll.qlInterestRateIndexValueDate(Index1M,$H1158)</f>
        <v>47483</v>
      </c>
      <c r="J1158" s="185">
        <f>IFERROR(_xll.qlIndexFixing(Index1M,$H1158,TRUE,_xll.ohTrigger(RecalcTrigger,Trigger1M)),NA())</f>
        <v>2.1090281709899877E-2</v>
      </c>
      <c r="K1158" s="44">
        <f>IFERROR(_xll.qlIndexFixing(Index3M,H1158,TRUE,_xll.ohTrigger(RecalcTrigger,Trigger3M)),NA())</f>
        <v>2.1736599609692483E-2</v>
      </c>
      <c r="L1158" s="44">
        <f>IFERROR(_xll.qlIndexFixing(Index6M,$H1158,TRUE,_xll.ohTrigger(RecalcTrigger,Trigger6M)),NA())</f>
        <v>2.1975416182763222E-2</v>
      </c>
      <c r="M1158" s="186">
        <f>IFERROR(_xll.qlIndexFixing(Index1Y,$H1158,TRUE,_xll.ohTrigger(RecalcTrigger,Trigger1Y)),NA())</f>
        <v>2.242683108090842E-2</v>
      </c>
      <c r="N1158" s="185">
        <f>IFERROR(_xll.qlIndexFixing(ONIndex1M,I1158,TRUE,_xll.ohTrigger(RecalcTrigger,Trigger1M)),NA())</f>
        <v>2.1075508273291632E-2</v>
      </c>
      <c r="O1158" s="44">
        <f>IFERROR(_xll.qlIndexFixing(ONIndex3M,I1158,TRUE,_xll.ohTrigger(RecalcTrigger,Trigger3M)),NA())</f>
        <v>2.1701150219142207E-2</v>
      </c>
      <c r="P1158" s="44">
        <f>IFERROR(_xll.qlIndexFixing(ONIndex6M,I1158,TRUE,_xll.ohTrigger(RecalcTrigger,Trigger6M)),NA())</f>
        <v>2.1911244324694934E-2</v>
      </c>
      <c r="Q1158" s="186">
        <f>IFERROR(_xll.qlIndexFixing(ONIndex1Y,I1158,TRUE,_xll.ohTrigger(RecalcTrigger,Trigger1Y)),NA())</f>
        <v>2.2303259828433397E-2</v>
      </c>
    </row>
    <row r="1159" spans="2:17" x14ac:dyDescent="0.2">
      <c r="B1159" s="39" t="s">
        <v>42</v>
      </c>
      <c r="D1159" s="42">
        <f>_xll.qlCalendarAdvance(Calendar,$D1158,B1159,"f",FALSE)</f>
        <v>47486</v>
      </c>
      <c r="E1159" s="180">
        <f>_xll.qlInterestRateIndexValueDate(IndexON,D1159)</f>
        <v>47486</v>
      </c>
      <c r="F1159" s="196">
        <f>IFERROR(_xll.qlIndexFixing(IndexON,D1159,TRUE,_xll.ohTrigger(RecalcTrigger,TriggerON)),NA())</f>
        <v>2.0848364579837408E-2</v>
      </c>
      <c r="H1159" s="42">
        <f>_xll.qlCalendarAdvance(Calendar,$H1158,B1159,"f",FALSE)</f>
        <v>47486</v>
      </c>
      <c r="I1159" s="180">
        <f>_xll.qlInterestRateIndexValueDate(Index1M,$H1159)</f>
        <v>47490</v>
      </c>
      <c r="J1159" s="185">
        <f>IFERROR(_xll.qlIndexFixing(Index1M,$H1159,TRUE,_xll.ohTrigger(RecalcTrigger,Trigger1M)),NA())</f>
        <v>2.1088046574862823E-2</v>
      </c>
      <c r="K1159" s="44">
        <f>IFERROR(_xll.qlIndexFixing(Index3M,H1159,TRUE,_xll.ohTrigger(RecalcTrigger,Trigger3M)),NA())</f>
        <v>2.1733844660365993E-2</v>
      </c>
      <c r="L1159" s="44">
        <f>IFERROR(_xll.qlIndexFixing(Index6M,$H1159,TRUE,_xll.ohTrigger(RecalcTrigger,Trigger6M)),NA())</f>
        <v>2.1971592435104048E-2</v>
      </c>
      <c r="M1159" s="186">
        <f>IFERROR(_xll.qlIndexFixing(Index1Y,$H1159,TRUE,_xll.ohTrigger(RecalcTrigger,Trigger1Y)),NA())</f>
        <v>2.2421366912635503E-2</v>
      </c>
      <c r="N1159" s="185">
        <f>IFERROR(_xll.qlIndexFixing(ONIndex1M,I1159,TRUE,_xll.ohTrigger(RecalcTrigger,Trigger1M)),NA())</f>
        <v>2.1073684271781801E-2</v>
      </c>
      <c r="O1159" s="44">
        <f>IFERROR(_xll.qlIndexFixing(ONIndex3M,I1159,TRUE,_xll.ohTrigger(RecalcTrigger,Trigger3M)),NA())</f>
        <v>2.1698156991636353E-2</v>
      </c>
      <c r="P1159" s="44">
        <f>IFERROR(_xll.qlIndexFixing(ONIndex6M,I1159,TRUE,_xll.ohTrigger(RecalcTrigger,Trigger6M)),NA())</f>
        <v>2.1907867535926329E-2</v>
      </c>
      <c r="Q1159" s="186">
        <f>IFERROR(_xll.qlIndexFixing(ONIndex1Y,I1159,TRUE,_xll.ohTrigger(RecalcTrigger,Trigger1Y)),NA())</f>
        <v>2.2299642478573745E-2</v>
      </c>
    </row>
    <row r="1160" spans="2:17" x14ac:dyDescent="0.2">
      <c r="B1160" s="39" t="s">
        <v>42</v>
      </c>
      <c r="D1160" s="42">
        <f>_xll.qlCalendarAdvance(Calendar,$D1159,B1160,"f",FALSE)</f>
        <v>47493</v>
      </c>
      <c r="E1160" s="180">
        <f>_xll.qlInterestRateIndexValueDate(IndexON,D1160)</f>
        <v>47493</v>
      </c>
      <c r="F1160" s="196">
        <f>IFERROR(_xll.qlIndexFixing(IndexON,D1160,TRUE,_xll.ohTrigger(RecalcTrigger,TriggerON)),NA())</f>
        <v>2.0846646358991805E-2</v>
      </c>
      <c r="H1160" s="42">
        <f>_xll.qlCalendarAdvance(Calendar,$H1159,B1160,"f",FALSE)</f>
        <v>47493</v>
      </c>
      <c r="I1160" s="180">
        <f>_xll.qlInterestRateIndexValueDate(Index1M,$H1160)</f>
        <v>47497</v>
      </c>
      <c r="J1160" s="185">
        <f>IFERROR(_xll.qlIndexFixing(Index1M,$H1160,TRUE,_xll.ohTrigger(RecalcTrigger,Trigger1M)),NA())</f>
        <v>2.1085753789830023E-2</v>
      </c>
      <c r="K1160" s="44">
        <f>IFERROR(_xll.qlIndexFixing(Index3M,H1160,TRUE,_xll.ohTrigger(RecalcTrigger,Trigger3M)),NA())</f>
        <v>2.1729914578354079E-2</v>
      </c>
      <c r="L1160" s="44">
        <f>IFERROR(_xll.qlIndexFixing(Index6M,$H1160,TRUE,_xll.ohTrigger(RecalcTrigger,Trigger6M)),NA())</f>
        <v>2.1966770758282281E-2</v>
      </c>
      <c r="M1160" s="186">
        <f>IFERROR(_xll.qlIndexFixing(Index1Y,$H1160,TRUE,_xll.ohTrigger(RecalcTrigger,Trigger1Y)),NA())</f>
        <v>2.2415856536801629E-2</v>
      </c>
      <c r="N1160" s="185">
        <f>IFERROR(_xll.qlIndexFixing(ONIndex1M,I1160,TRUE,_xll.ohTrigger(RecalcTrigger,Trigger1M)),NA())</f>
        <v>2.10715023803143E-2</v>
      </c>
      <c r="O1160" s="44">
        <f>IFERROR(_xll.qlIndexFixing(ONIndex3M,I1160,TRUE,_xll.ohTrigger(RecalcTrigger,Trigger3M)),NA())</f>
        <v>2.1694609158329214E-2</v>
      </c>
      <c r="P1160" s="44">
        <f>IFERROR(_xll.qlIndexFixing(ONIndex6M,I1160,TRUE,_xll.ohTrigger(RecalcTrigger,Trigger6M)),NA())</f>
        <v>2.1903871199704383E-2</v>
      </c>
      <c r="Q1160" s="186">
        <f>IFERROR(_xll.qlIndexFixing(ONIndex1Y,I1160,TRUE,_xll.ohTrigger(RecalcTrigger,Trigger1Y)),NA())</f>
        <v>2.2295378009955513E-2</v>
      </c>
    </row>
    <row r="1161" spans="2:17" x14ac:dyDescent="0.2">
      <c r="B1161" s="39" t="s">
        <v>42</v>
      </c>
      <c r="D1161" s="42">
        <f>_xll.qlCalendarAdvance(Calendar,$D1160,B1161,"f",FALSE)</f>
        <v>47500</v>
      </c>
      <c r="E1161" s="180">
        <f>_xll.qlInterestRateIndexValueDate(IndexON,D1161)</f>
        <v>47500</v>
      </c>
      <c r="F1161" s="196">
        <f>IFERROR(_xll.qlIndexFixing(IndexON,D1161,TRUE,_xll.ohTrigger(RecalcTrigger,TriggerON)),NA())</f>
        <v>2.0844851858043967E-2</v>
      </c>
      <c r="H1161" s="42">
        <f>_xll.qlCalendarAdvance(Calendar,$H1160,B1161,"f",FALSE)</f>
        <v>47500</v>
      </c>
      <c r="I1161" s="180">
        <f>_xll.qlInterestRateIndexValueDate(Index1M,$H1161)</f>
        <v>47504</v>
      </c>
      <c r="J1161" s="185">
        <f>IFERROR(_xll.qlIndexFixing(Index1M,$H1161,TRUE,_xll.ohTrigger(RecalcTrigger,Trigger1M)),NA())</f>
        <v>2.1083403623742478E-2</v>
      </c>
      <c r="K1161" s="44">
        <f>IFERROR(_xll.qlIndexFixing(Index3M,H1161,TRUE,_xll.ohTrigger(RecalcTrigger,Trigger3M)),NA())</f>
        <v>2.1726284270617943E-2</v>
      </c>
      <c r="L1161" s="44">
        <f>IFERROR(_xll.qlIndexFixing(Index6M,$H1161,TRUE,_xll.ohTrigger(RecalcTrigger,Trigger6M)),NA())</f>
        <v>2.1961887303436942E-2</v>
      </c>
      <c r="M1161" s="186">
        <f>IFERROR(_xll.qlIndexFixing(Index1Y,$H1161,TRUE,_xll.ohTrigger(RecalcTrigger,Trigger1Y)),NA())</f>
        <v>2.2410299800590516E-2</v>
      </c>
      <c r="N1161" s="185">
        <f>IFERROR(_xll.qlIndexFixing(ONIndex1M,I1161,TRUE,_xll.ohTrigger(RecalcTrigger,Trigger1M)),NA())</f>
        <v>2.1069262709465519E-2</v>
      </c>
      <c r="O1161" s="44">
        <f>IFERROR(_xll.qlIndexFixing(ONIndex3M,I1161,TRUE,_xll.ohTrigger(RecalcTrigger,Trigger3M)),NA())</f>
        <v>2.1691001558590273E-2</v>
      </c>
      <c r="P1161" s="44">
        <f>IFERROR(_xll.qlIndexFixing(ONIndex6M,I1161,TRUE,_xll.ohTrigger(RecalcTrigger,Trigger6M)),NA())</f>
        <v>2.1899813748689212E-2</v>
      </c>
      <c r="Q1161" s="186">
        <f>IFERROR(_xll.qlIndexFixing(ONIndex1Y,I1161,TRUE,_xll.ohTrigger(RecalcTrigger,Trigger1Y)),NA())</f>
        <v>2.2291066180581964E-2</v>
      </c>
    </row>
    <row r="1162" spans="2:17" x14ac:dyDescent="0.2">
      <c r="B1162" s="39" t="s">
        <v>42</v>
      </c>
      <c r="D1162" s="42">
        <f>_xll.qlCalendarAdvance(Calendar,$D1161,B1162,"f",FALSE)</f>
        <v>47507</v>
      </c>
      <c r="E1162" s="180">
        <f>_xll.qlInterestRateIndexValueDate(IndexON,D1162)</f>
        <v>47507</v>
      </c>
      <c r="F1162" s="196">
        <f>IFERROR(_xll.qlIndexFixing(IndexON,D1162,TRUE,_xll.ohTrigger(RecalcTrigger,TriggerON)),NA())</f>
        <v>2.0842981249415971E-2</v>
      </c>
      <c r="H1162" s="42">
        <f>_xll.qlCalendarAdvance(Calendar,$H1161,B1162,"f",FALSE)</f>
        <v>47507</v>
      </c>
      <c r="I1162" s="180">
        <f>_xll.qlInterestRateIndexValueDate(Index1M,$H1162)</f>
        <v>47511</v>
      </c>
      <c r="J1162" s="185">
        <f>IFERROR(_xll.qlIndexFixing(Index1M,$H1162,TRUE,_xll.ohTrigger(RecalcTrigger,Trigger1M)),NA())</f>
        <v>2.1080996345541184E-2</v>
      </c>
      <c r="K1162" s="44">
        <f>IFERROR(_xll.qlIndexFixing(Index3M,H1162,TRUE,_xll.ohTrigger(RecalcTrigger,Trigger3M)),NA())</f>
        <v>2.1721879391039443E-2</v>
      </c>
      <c r="L1162" s="44">
        <f>IFERROR(_xll.qlIndexFixing(Index6M,$H1162,TRUE,_xll.ohTrigger(RecalcTrigger,Trigger6M)),NA())</f>
        <v>2.1956942071019971E-2</v>
      </c>
      <c r="M1162" s="186">
        <f>IFERROR(_xll.qlIndexFixing(Index1Y,$H1162,TRUE,_xll.ohTrigger(RecalcTrigger,Trigger1Y)),NA())</f>
        <v>2.2404696549076675E-2</v>
      </c>
      <c r="N1162" s="185">
        <f>IFERROR(_xll.qlIndexFixing(ONIndex1M,I1162,TRUE,_xll.ohTrigger(RecalcTrigger,Trigger1M)),NA())</f>
        <v>2.1066965527660741E-2</v>
      </c>
      <c r="O1162" s="44">
        <f>IFERROR(_xll.qlIndexFixing(ONIndex3M,I1162,TRUE,_xll.ohTrigger(RecalcTrigger,Trigger3M)),NA())</f>
        <v>2.1687334460684937E-2</v>
      </c>
      <c r="P1162" s="44">
        <f>IFERROR(_xll.qlIndexFixing(ONIndex6M,I1162,TRUE,_xll.ohTrigger(RecalcTrigger,Trigger6M)),NA())</f>
        <v>2.1895695182720942E-2</v>
      </c>
      <c r="Q1162" s="186">
        <f>IFERROR(_xll.qlIndexFixing(ONIndex1Y,I1162,TRUE,_xll.ohTrigger(RecalcTrigger,Trigger1Y)),NA())</f>
        <v>2.2286707272387574E-2</v>
      </c>
    </row>
    <row r="1163" spans="2:17" x14ac:dyDescent="0.2">
      <c r="B1163" s="39" t="s">
        <v>42</v>
      </c>
      <c r="D1163" s="42">
        <f>_xll.qlCalendarAdvance(Calendar,$D1162,B1163,"f",FALSE)</f>
        <v>47514</v>
      </c>
      <c r="E1163" s="180">
        <f>_xll.qlInterestRateIndexValueDate(IndexON,D1163)</f>
        <v>47514</v>
      </c>
      <c r="F1163" s="196">
        <f>IFERROR(_xll.qlIndexFixing(IndexON,D1163,TRUE,_xll.ohTrigger(RecalcTrigger,TriggerON)),NA())</f>
        <v>2.0841034705929573E-2</v>
      </c>
      <c r="H1163" s="42">
        <f>_xll.qlCalendarAdvance(Calendar,$H1162,B1163,"f",FALSE)</f>
        <v>47514</v>
      </c>
      <c r="I1163" s="180">
        <f>_xll.qlInterestRateIndexValueDate(Index1M,$H1163)</f>
        <v>47518</v>
      </c>
      <c r="J1163" s="185">
        <f>IFERROR(_xll.qlIndexFixing(Index1M,$H1163,TRUE,_xll.ohTrigger(RecalcTrigger,Trigger1M)),NA())</f>
        <v>2.107722340919636E-2</v>
      </c>
      <c r="K1163" s="44">
        <f>IFERROR(_xll.qlIndexFixing(Index3M,H1163,TRUE,_xll.ohTrigger(RecalcTrigger,Trigger3M)),NA())</f>
        <v>2.1717774825280516E-2</v>
      </c>
      <c r="L1163" s="44">
        <f>IFERROR(_xll.qlIndexFixing(Index6M,$H1163,TRUE,_xll.ohTrigger(RecalcTrigger,Trigger6M)),NA())</f>
        <v>2.1951935061490343E-2</v>
      </c>
      <c r="M1163" s="186">
        <f>IFERROR(_xll.qlIndexFixing(Index1Y,$H1163,TRUE,_xll.ohTrigger(RecalcTrigger,Trigger1Y)),NA())</f>
        <v>2.2399046625226918E-2</v>
      </c>
      <c r="N1163" s="185">
        <f>IFERROR(_xll.qlIndexFixing(ONIndex1M,I1163,TRUE,_xll.ohTrigger(RecalcTrigger,Trigger1M)),NA())</f>
        <v>2.1064611103325248E-2</v>
      </c>
      <c r="O1163" s="44">
        <f>IFERROR(_xll.qlIndexFixing(ONIndex3M,I1163,TRUE,_xll.ohTrigger(RecalcTrigger,Trigger3M)),NA())</f>
        <v>2.1683608132798682E-2</v>
      </c>
      <c r="P1163" s="44">
        <f>IFERROR(_xll.qlIndexFixing(ONIndex6M,I1163,TRUE,_xll.ohTrigger(RecalcTrigger,Trigger6M)),NA())</f>
        <v>2.1891515502119319E-2</v>
      </c>
      <c r="Q1163" s="186">
        <f>IFERROR(_xll.qlIndexFixing(ONIndex1Y,I1163,TRUE,_xll.ohTrigger(RecalcTrigger,Trigger1Y)),NA())</f>
        <v>2.2282301567067009E-2</v>
      </c>
    </row>
    <row r="1164" spans="2:17" x14ac:dyDescent="0.2">
      <c r="B1164" s="39" t="s">
        <v>42</v>
      </c>
      <c r="D1164" s="42">
        <f>_xll.qlCalendarAdvance(Calendar,$D1163,B1164,"f",FALSE)</f>
        <v>47521</v>
      </c>
      <c r="E1164" s="180">
        <f>_xll.qlInterestRateIndexValueDate(IndexON,D1164)</f>
        <v>47521</v>
      </c>
      <c r="F1164" s="196">
        <f>IFERROR(_xll.qlIndexFixing(IndexON,D1164,TRUE,_xll.ohTrigger(RecalcTrigger,TriggerON)),NA())</f>
        <v>2.0839012400086787E-2</v>
      </c>
      <c r="H1164" s="42">
        <f>_xll.qlCalendarAdvance(Calendar,$H1163,B1164,"f",FALSE)</f>
        <v>47521</v>
      </c>
      <c r="I1164" s="180">
        <f>_xll.qlInterestRateIndexValueDate(Index1M,$H1164)</f>
        <v>47525</v>
      </c>
      <c r="J1164" s="185">
        <f>IFERROR(_xll.qlIndexFixing(Index1M,$H1164,TRUE,_xll.ohTrigger(RecalcTrigger,Trigger1M)),NA())</f>
        <v>2.1074715213733608E-2</v>
      </c>
      <c r="K1164" s="44">
        <f>IFERROR(_xll.qlIndexFixing(Index3M,H1164,TRUE,_xll.ohTrigger(RecalcTrigger,Trigger3M)),NA())</f>
        <v>2.1713612637819017E-2</v>
      </c>
      <c r="L1164" s="44">
        <f>IFERROR(_xll.qlIndexFixing(Index6M,$H1164,TRUE,_xll.ohTrigger(RecalcTrigger,Trigger6M)),NA())</f>
        <v>2.1946866275311425E-2</v>
      </c>
      <c r="M1164" s="186">
        <f>IFERROR(_xll.qlIndexFixing(Index1Y,$H1164,TRUE,_xll.ohTrigger(RecalcTrigger,Trigger1Y)),NA())</f>
        <v>2.239334986989841E-2</v>
      </c>
      <c r="N1164" s="185">
        <f>IFERROR(_xll.qlIndexFixing(ONIndex1M,I1164,TRUE,_xll.ohTrigger(RecalcTrigger,Trigger1M)),NA())</f>
        <v>2.1062199705044193E-2</v>
      </c>
      <c r="O1164" s="44">
        <f>IFERROR(_xll.qlIndexFixing(ONIndex3M,I1164,TRUE,_xll.ohTrigger(RecalcTrigger,Trigger3M)),NA())</f>
        <v>2.1679822842877172E-2</v>
      </c>
      <c r="P1164" s="44">
        <f>IFERROR(_xll.qlIndexFixing(ONIndex6M,I1164,TRUE,_xll.ohTrigger(RecalcTrigger,Trigger6M)),NA())</f>
        <v>2.1887274706564597E-2</v>
      </c>
      <c r="Q1164" s="186">
        <f>IFERROR(_xll.qlIndexFixing(ONIndex1Y,I1164,TRUE,_xll.ohTrigger(RecalcTrigger,Trigger1Y)),NA())</f>
        <v>2.2277849346714618E-2</v>
      </c>
    </row>
    <row r="1165" spans="2:17" x14ac:dyDescent="0.2">
      <c r="B1165" s="39" t="s">
        <v>42</v>
      </c>
      <c r="D1165" s="42">
        <f>_xll.qlCalendarAdvance(Calendar,$D1164,B1165,"f",FALSE)</f>
        <v>47528</v>
      </c>
      <c r="E1165" s="180">
        <f>_xll.qlInterestRateIndexValueDate(IndexON,D1165)</f>
        <v>47528</v>
      </c>
      <c r="F1165" s="196">
        <f>IFERROR(_xll.qlIndexFixing(IndexON,D1165,TRUE,_xll.ohTrigger(RecalcTrigger,TriggerON)),NA())</f>
        <v>2.0836914504549497E-2</v>
      </c>
      <c r="H1165" s="42">
        <f>_xll.qlCalendarAdvance(Calendar,$H1164,B1165,"f",FALSE)</f>
        <v>47528</v>
      </c>
      <c r="I1165" s="180">
        <f>_xll.qlInterestRateIndexValueDate(Index1M,$H1165)</f>
        <v>47532</v>
      </c>
      <c r="J1165" s="185">
        <f>IFERROR(_xll.qlIndexFixing(Index1M,$H1165,TRUE,_xll.ohTrigger(RecalcTrigger,Trigger1M)),NA())</f>
        <v>2.1072150665194363E-2</v>
      </c>
      <c r="K1165" s="44">
        <f>IFERROR(_xll.qlIndexFixing(Index3M,H1165,TRUE,_xll.ohTrigger(RecalcTrigger,Trigger3M)),NA())</f>
        <v>2.170939309843211E-2</v>
      </c>
      <c r="L1165" s="44">
        <f>IFERROR(_xll.qlIndexFixing(Index6M,$H1165,TRUE,_xll.ohTrigger(RecalcTrigger,Trigger6M)),NA())</f>
        <v>2.194173571295361E-2</v>
      </c>
      <c r="M1165" s="186">
        <f>IFERROR(_xll.qlIndexFixing(Index1Y,$H1165,TRUE,_xll.ohTrigger(RecalcTrigger,Trigger1Y)),NA())</f>
        <v>2.2387606121840851E-2</v>
      </c>
      <c r="N1165" s="185">
        <f>IFERROR(_xll.qlIndexFixing(ONIndex1M,I1165,TRUE,_xll.ohTrigger(RecalcTrigger,Trigger1M)),NA())</f>
        <v>2.1059731601003051E-2</v>
      </c>
      <c r="O1165" s="44">
        <f>IFERROR(_xll.qlIndexFixing(ONIndex3M,I1165,TRUE,_xll.ohTrigger(RecalcTrigger,Trigger3M)),NA())</f>
        <v>2.1675978859265754E-2</v>
      </c>
      <c r="P1165" s="44">
        <f>IFERROR(_xll.qlIndexFixing(ONIndex6M,I1165,TRUE,_xll.ohTrigger(RecalcTrigger,Trigger6M)),NA())</f>
        <v>2.1882972796296585E-2</v>
      </c>
      <c r="Q1165" s="186">
        <f>IFERROR(_xll.qlIndexFixing(ONIndex1Y,I1165,TRUE,_xll.ohTrigger(RecalcTrigger,Trigger1Y)),NA())</f>
        <v>2.227335089318494E-2</v>
      </c>
    </row>
    <row r="1166" spans="2:17" x14ac:dyDescent="0.2">
      <c r="B1166" s="39" t="s">
        <v>42</v>
      </c>
      <c r="D1166" s="42">
        <f>_xll.qlCalendarAdvance(Calendar,$D1165,B1166,"f",FALSE)</f>
        <v>47535</v>
      </c>
      <c r="E1166" s="180">
        <f>_xll.qlInterestRateIndexValueDate(IndexON,D1166)</f>
        <v>47535</v>
      </c>
      <c r="F1166" s="196">
        <f>IFERROR(_xll.qlIndexFixing(IndexON,D1166,TRUE,_xll.ohTrigger(RecalcTrigger,TriggerON)),NA())</f>
        <v>2.0834741192059525E-2</v>
      </c>
      <c r="H1166" s="42">
        <f>_xll.qlCalendarAdvance(Calendar,$H1165,B1166,"f",FALSE)</f>
        <v>47535</v>
      </c>
      <c r="I1166" s="180">
        <f>_xll.qlInterestRateIndexValueDate(Index1M,$H1166)</f>
        <v>47539</v>
      </c>
      <c r="J1166" s="185">
        <f>IFERROR(_xll.qlIndexFixing(Index1M,$H1166,TRUE,_xll.ohTrigger(RecalcTrigger,Trigger1M)),NA())</f>
        <v>2.1069530032472108E-2</v>
      </c>
      <c r="K1166" s="44">
        <f>IFERROR(_xll.qlIndexFixing(Index3M,H1166,TRUE,_xll.ohTrigger(RecalcTrigger,Trigger3M)),NA())</f>
        <v>2.1705116476896085E-2</v>
      </c>
      <c r="L1166" s="44">
        <f>IFERROR(_xll.qlIndexFixing(Index6M,$H1166,TRUE,_xll.ohTrigger(RecalcTrigger,Trigger6M)),NA())</f>
        <v>2.1936543374892124E-2</v>
      </c>
      <c r="M1166" s="186">
        <f>IFERROR(_xll.qlIndexFixing(Index1Y,$H1166,TRUE,_xll.ohTrigger(RecalcTrigger,Trigger1Y)),NA())</f>
        <v>2.23818152176956E-2</v>
      </c>
      <c r="N1166" s="185">
        <f>IFERROR(_xll.qlIndexFixing(ONIndex1M,I1166,TRUE,_xll.ohTrigger(RecalcTrigger,Trigger1M)),NA())</f>
        <v>2.1057207059786975E-2</v>
      </c>
      <c r="O1166" s="44">
        <f>IFERROR(_xll.qlIndexFixing(ONIndex3M,I1166,TRUE,_xll.ohTrigger(RecalcTrigger,Trigger3M)),NA())</f>
        <v>2.1672076449910094E-2</v>
      </c>
      <c r="P1166" s="44">
        <f>IFERROR(_xll.qlIndexFixing(ONIndex6M,I1166,TRUE,_xll.ohTrigger(RecalcTrigger,Trigger6M)),NA())</f>
        <v>2.1878609771155411E-2</v>
      </c>
      <c r="Q1166" s="186">
        <f>IFERROR(_xll.qlIndexFixing(ONIndex1Y,I1166,TRUE,_xll.ohTrigger(RecalcTrigger,Trigger1Y)),NA())</f>
        <v>2.2268806488252579E-2</v>
      </c>
    </row>
    <row r="1167" spans="2:17" x14ac:dyDescent="0.2">
      <c r="B1167" s="39" t="s">
        <v>42</v>
      </c>
      <c r="D1167" s="42">
        <f>_xll.qlCalendarAdvance(Calendar,$D1166,B1167,"f",FALSE)</f>
        <v>47542</v>
      </c>
      <c r="E1167" s="180">
        <f>_xll.qlInterestRateIndexValueDate(IndexON,D1167)</f>
        <v>47542</v>
      </c>
      <c r="F1167" s="196">
        <f>IFERROR(_xll.qlIndexFixing(IndexON,D1167,TRUE,_xll.ohTrigger(RecalcTrigger,TriggerON)),NA())</f>
        <v>2.0832492635038946E-2</v>
      </c>
      <c r="H1167" s="42">
        <f>_xll.qlCalendarAdvance(Calendar,$H1166,B1167,"f",FALSE)</f>
        <v>47542</v>
      </c>
      <c r="I1167" s="180">
        <f>_xll.qlInterestRateIndexValueDate(Index1M,$H1167)</f>
        <v>47546</v>
      </c>
      <c r="J1167" s="185">
        <f>IFERROR(_xll.qlIndexFixing(Index1M,$H1167,TRUE,_xll.ohTrigger(RecalcTrigger,Trigger1M)),NA())</f>
        <v>2.1068112685879482E-2</v>
      </c>
      <c r="K1167" s="44">
        <f>IFERROR(_xll.qlIndexFixing(Index3M,H1167,TRUE,_xll.ohTrigger(RecalcTrigger,Trigger3M)),NA())</f>
        <v>2.1701115410948491E-2</v>
      </c>
      <c r="L1167" s="44">
        <f>IFERROR(_xll.qlIndexFixing(Index6M,$H1167,TRUE,_xll.ohTrigger(RecalcTrigger,Trigger6M)),NA())</f>
        <v>2.1931826277367988E-2</v>
      </c>
      <c r="M1167" s="186">
        <f>IFERROR(_xll.qlIndexFixing(Index1Y,$H1167,TRUE,_xll.ohTrigger(RecalcTrigger,Trigger1Y)),NA())</f>
        <v>2.2375976991995238E-2</v>
      </c>
      <c r="N1167" s="185">
        <f>IFERROR(_xll.qlIndexFixing(ONIndex1M,I1167,TRUE,_xll.ohTrigger(RecalcTrigger,Trigger1M)),NA())</f>
        <v>2.1054626349901184E-2</v>
      </c>
      <c r="O1167" s="44">
        <f>IFERROR(_xll.qlIndexFixing(ONIndex3M,I1167,TRUE,_xll.ohTrigger(RecalcTrigger,Trigger3M)),NA())</f>
        <v>2.1668115883155536E-2</v>
      </c>
      <c r="P1167" s="44">
        <f>IFERROR(_xll.qlIndexFixing(ONIndex6M,I1167,TRUE,_xll.ohTrigger(RecalcTrigger,Trigger6M)),NA())</f>
        <v>2.1874185631380882E-2</v>
      </c>
      <c r="Q1167" s="186">
        <f>IFERROR(_xll.qlIndexFixing(ONIndex1Y,I1167,TRUE,_xll.ohTrigger(RecalcTrigger,Trigger1Y)),NA())</f>
        <v>2.2264216413931948E-2</v>
      </c>
    </row>
    <row r="1168" spans="2:17" x14ac:dyDescent="0.2">
      <c r="B1168" s="39" t="s">
        <v>42</v>
      </c>
      <c r="D1168" s="42">
        <f>_xll.qlCalendarAdvance(Calendar,$D1167,B1168,"f",FALSE)</f>
        <v>47549</v>
      </c>
      <c r="E1168" s="180">
        <f>_xll.qlInterestRateIndexValueDate(IndexON,D1168)</f>
        <v>47549</v>
      </c>
      <c r="F1168" s="196">
        <f>IFERROR(_xll.qlIndexFixing(IndexON,D1168,TRUE,_xll.ohTrigger(RecalcTrigger,TriggerON)),NA())</f>
        <v>2.0830169006389454E-2</v>
      </c>
      <c r="H1168" s="42">
        <f>_xll.qlCalendarAdvance(Calendar,$H1167,B1168,"f",FALSE)</f>
        <v>47549</v>
      </c>
      <c r="I1168" s="180">
        <f>_xll.qlInterestRateIndexValueDate(Index1M,$H1168)</f>
        <v>47553</v>
      </c>
      <c r="J1168" s="185">
        <f>IFERROR(_xll.qlIndexFixing(Index1M,$H1168,TRUE,_xll.ohTrigger(RecalcTrigger,Trigger1M)),NA())</f>
        <v>2.106536838282887E-2</v>
      </c>
      <c r="K1168" s="44">
        <f>IFERROR(_xll.qlIndexFixing(Index3M,H1168,TRUE,_xll.ohTrigger(RecalcTrigger,Trigger3M)),NA())</f>
        <v>2.1696721183858465E-2</v>
      </c>
      <c r="L1168" s="44">
        <f>IFERROR(_xll.qlIndexFixing(Index6M,$H1168,TRUE,_xll.ohTrigger(RecalcTrigger,Trigger6M)),NA())</f>
        <v>2.1926500919395131E-2</v>
      </c>
      <c r="M1168" s="186">
        <f>IFERROR(_xll.qlIndexFixing(Index1Y,$H1168,TRUE,_xll.ohTrigger(RecalcTrigger,Trigger1Y)),NA())</f>
        <v>2.2370091277165754E-2</v>
      </c>
      <c r="N1168" s="185">
        <f>IFERROR(_xll.qlIndexFixing(ONIndex1M,I1168,TRUE,_xll.ohTrigger(RecalcTrigger,Trigger1M)),NA())</f>
        <v>2.1051989739611088E-2</v>
      </c>
      <c r="O1168" s="44">
        <f>IFERROR(_xll.qlIndexFixing(ONIndex3M,I1168,TRUE,_xll.ohTrigger(RecalcTrigger,Trigger3M)),NA())</f>
        <v>2.1664097427027684E-2</v>
      </c>
      <c r="P1168" s="44">
        <f>IFERROR(_xll.qlIndexFixing(ONIndex6M,I1168,TRUE,_xll.ohTrigger(RecalcTrigger,Trigger6M)),NA())</f>
        <v>2.1869700376733192E-2</v>
      </c>
      <c r="Q1168" s="186">
        <f>IFERROR(_xll.qlIndexFixing(ONIndex1Y,I1168,TRUE,_xll.ohTrigger(RecalcTrigger,Trigger1Y)),NA())</f>
        <v>2.2259580951917712E-2</v>
      </c>
    </row>
    <row r="1169" spans="2:17" x14ac:dyDescent="0.2">
      <c r="B1169" s="39" t="s">
        <v>42</v>
      </c>
      <c r="D1169" s="42">
        <f>_xll.qlCalendarAdvance(Calendar,$D1168,B1169,"f",FALSE)</f>
        <v>47556</v>
      </c>
      <c r="E1169" s="180">
        <f>_xll.qlInterestRateIndexValueDate(IndexON,D1169)</f>
        <v>47556</v>
      </c>
      <c r="F1169" s="196">
        <f>IFERROR(_xll.qlIndexFixing(IndexON,D1169,TRUE,_xll.ohTrigger(RecalcTrigger,TriggerON)),NA())</f>
        <v>2.0827770478453189E-2</v>
      </c>
      <c r="H1169" s="42">
        <f>_xll.qlCalendarAdvance(Calendar,$H1168,B1169,"f",FALSE)</f>
        <v>47556</v>
      </c>
      <c r="I1169" s="180">
        <f>_xll.qlInterestRateIndexValueDate(Index1M,$H1169)</f>
        <v>47560</v>
      </c>
      <c r="J1169" s="185">
        <f>IFERROR(_xll.qlIndexFixing(Index1M,$H1169,TRUE,_xll.ohTrigger(RecalcTrigger,Trigger1M)),NA())</f>
        <v>2.1062568850279864E-2</v>
      </c>
      <c r="K1169" s="44">
        <f>IFERROR(_xll.qlIndexFixing(Index3M,H1169,TRUE,_xll.ohTrigger(RecalcTrigger,Trigger3M)),NA())</f>
        <v>2.1692270699900582E-2</v>
      </c>
      <c r="L1169" s="44">
        <f>IFERROR(_xll.qlIndexFixing(Index6M,$H1169,TRUE,_xll.ohTrigger(RecalcTrigger,Trigger6M)),NA())</f>
        <v>2.1921113779925831E-2</v>
      </c>
      <c r="M1169" s="186">
        <f>IFERROR(_xll.qlIndexFixing(Index1Y,$H1169,TRUE,_xll.ohTrigger(RecalcTrigger,Trigger1Y)),NA())</f>
        <v>2.2364157903523921E-2</v>
      </c>
      <c r="N1169" s="185">
        <f>IFERROR(_xll.qlIndexFixing(ONIndex1M,I1169,TRUE,_xll.ohTrigger(RecalcTrigger,Trigger1M)),NA())</f>
        <v>2.1049297497421904E-2</v>
      </c>
      <c r="O1169" s="44">
        <f>IFERROR(_xll.qlIndexFixing(ONIndex3M,I1169,TRUE,_xll.ohTrigger(RecalcTrigger,Trigger3M)),NA())</f>
        <v>2.1660021349552139E-2</v>
      </c>
      <c r="P1169" s="44">
        <f>IFERROR(_xll.qlIndexFixing(ONIndex6M,I1169,TRUE,_xll.ohTrigger(RecalcTrigger,Trigger6M)),NA())</f>
        <v>2.1865154007132404E-2</v>
      </c>
      <c r="Q1169" s="186">
        <f>IFERROR(_xll.qlIndexFixing(ONIndex1Y,I1169,TRUE,_xll.ohTrigger(RecalcTrigger,Trigger1Y)),NA())</f>
        <v>2.2254900384224285E-2</v>
      </c>
    </row>
    <row r="1170" spans="2:17" x14ac:dyDescent="0.2">
      <c r="B1170" s="39" t="s">
        <v>42</v>
      </c>
      <c r="D1170" s="42">
        <f>_xll.qlCalendarAdvance(Calendar,$D1169,B1170,"f",FALSE)</f>
        <v>47563</v>
      </c>
      <c r="E1170" s="180">
        <f>_xll.qlInterestRateIndexValueDate(IndexON,D1170)</f>
        <v>47563</v>
      </c>
      <c r="F1170" s="196">
        <f>IFERROR(_xll.qlIndexFixing(IndexON,D1170,TRUE,_xll.ohTrigger(RecalcTrigger,TriggerON)),NA())</f>
        <v>2.0825297224131845E-2</v>
      </c>
      <c r="H1170" s="42">
        <f>_xll.qlCalendarAdvance(Calendar,$H1169,B1170,"f",FALSE)</f>
        <v>47563</v>
      </c>
      <c r="I1170" s="180">
        <f>_xll.qlInterestRateIndexValueDate(Index1M,$H1170)</f>
        <v>47567</v>
      </c>
      <c r="J1170" s="185">
        <f>IFERROR(_xll.qlIndexFixing(Index1M,$H1170,TRUE,_xll.ohTrigger(RecalcTrigger,Trigger1M)),NA())</f>
        <v>2.1059714357176039E-2</v>
      </c>
      <c r="K1170" s="44">
        <f>IFERROR(_xll.qlIndexFixing(Index3M,H1170,TRUE,_xll.ohTrigger(RecalcTrigger,Trigger3M)),NA())</f>
        <v>2.1687764228877277E-2</v>
      </c>
      <c r="L1170" s="44">
        <f>IFERROR(_xll.qlIndexFixing(Index6M,$H1170,TRUE,_xll.ohTrigger(RecalcTrigger,Trigger6M)),NA())</f>
        <v>2.1915664859888048E-2</v>
      </c>
      <c r="M1170" s="186">
        <f>IFERROR(_xll.qlIndexFixing(Index1Y,$H1170,TRUE,_xll.ohTrigger(RecalcTrigger,Trigger1Y)),NA())</f>
        <v>2.2358176699280145E-2</v>
      </c>
      <c r="N1170" s="185">
        <f>IFERROR(_xll.qlIndexFixing(ONIndex1M,I1170,TRUE,_xll.ohTrigger(RecalcTrigger,Trigger1M)),NA())</f>
        <v>2.104654989183885E-2</v>
      </c>
      <c r="O1170" s="44">
        <f>IFERROR(_xll.qlIndexFixing(ONIndex3M,I1170,TRUE,_xll.ohTrigger(RecalcTrigger,Trigger3M)),NA())</f>
        <v>2.1655887919154182E-2</v>
      </c>
      <c r="P1170" s="44">
        <f>IFERROR(_xll.qlIndexFixing(ONIndex6M,I1170,TRUE,_xll.ohTrigger(RecalcTrigger,Trigger6M)),NA())</f>
        <v>2.1860546522978197E-2</v>
      </c>
      <c r="Q1170" s="186">
        <f>IFERROR(_xll.qlIndexFixing(ONIndex1Y,I1170,TRUE,_xll.ohTrigger(RecalcTrigger,Trigger1Y)),NA())</f>
        <v>2.2250174992706206E-2</v>
      </c>
    </row>
    <row r="1171" spans="2:17" x14ac:dyDescent="0.2">
      <c r="B1171" s="39" t="s">
        <v>42</v>
      </c>
      <c r="D1171" s="42">
        <f>_xll.qlCalendarAdvance(Calendar,$D1170,B1171,"f",FALSE)</f>
        <v>47570</v>
      </c>
      <c r="E1171" s="180">
        <f>_xll.qlInterestRateIndexValueDate(IndexON,D1171)</f>
        <v>47570</v>
      </c>
      <c r="F1171" s="196">
        <f>IFERROR(_xll.qlIndexFixing(IndexON,D1171,TRUE,_xll.ohTrigger(RecalcTrigger,TriggerON)),NA())</f>
        <v>2.0822749416007369E-2</v>
      </c>
      <c r="H1171" s="42">
        <f>_xll.qlCalendarAdvance(Calendar,$H1170,B1171,"f",FALSE)</f>
        <v>47570</v>
      </c>
      <c r="I1171" s="180">
        <f>_xll.qlInterestRateIndexValueDate(Index1M,$H1171)</f>
        <v>47574</v>
      </c>
      <c r="J1171" s="185">
        <f>IFERROR(_xll.qlIndexFixing(Index1M,$H1171,TRUE,_xll.ohTrigger(RecalcTrigger,Trigger1M)),NA())</f>
        <v>2.1056805172471292E-2</v>
      </c>
      <c r="K1171" s="44">
        <f>IFERROR(_xll.qlIndexFixing(Index3M,H1171,TRUE,_xll.ohTrigger(RecalcTrigger,Trigger3M)),NA())</f>
        <v>2.1682886579267913E-2</v>
      </c>
      <c r="L1171" s="44">
        <f>IFERROR(_xll.qlIndexFixing(Index6M,$H1171,TRUE,_xll.ohTrigger(RecalcTrigger,Trigger6M)),NA())</f>
        <v>2.1909904980223976E-2</v>
      </c>
      <c r="M1171" s="186">
        <f>IFERROR(_xll.qlIndexFixing(Index1Y,$H1171,TRUE,_xll.ohTrigger(RecalcTrigger,Trigger1Y)),NA())</f>
        <v>2.2352147490536045E-2</v>
      </c>
      <c r="N1171" s="185">
        <f>IFERROR(_xll.qlIndexFixing(ONIndex1M,I1171,TRUE,_xll.ohTrigger(RecalcTrigger,Trigger1M)),NA())</f>
        <v>2.1043747191207274E-2</v>
      </c>
      <c r="O1171" s="44">
        <f>IFERROR(_xll.qlIndexFixing(ONIndex3M,I1171,TRUE,_xll.ohTrigger(RecalcTrigger,Trigger3M)),NA())</f>
        <v>2.1651697403699544E-2</v>
      </c>
      <c r="P1171" s="44">
        <f>IFERROR(_xll.qlIndexFixing(ONIndex6M,I1171,TRUE,_xll.ohTrigger(RecalcTrigger,Trigger6M)),NA())</f>
        <v>2.1855877923950828E-2</v>
      </c>
      <c r="Q1171" s="186">
        <f>IFERROR(_xll.qlIndexFixing(ONIndex1Y,I1171,TRUE,_xll.ohTrigger(RecalcTrigger,Trigger1Y)),NA())</f>
        <v>2.2245405059218015E-2</v>
      </c>
    </row>
    <row r="1172" spans="2:17" x14ac:dyDescent="0.2">
      <c r="B1172" s="39" t="s">
        <v>42</v>
      </c>
      <c r="D1172" s="42">
        <f>_xll.qlCalendarAdvance(Calendar,$D1171,B1172,"f",FALSE)</f>
        <v>47577</v>
      </c>
      <c r="E1172" s="180">
        <f>_xll.qlInterestRateIndexValueDate(IndexON,D1172)</f>
        <v>47577</v>
      </c>
      <c r="F1172" s="196">
        <f>IFERROR(_xll.qlIndexFixing(IndexON,D1172,TRUE,_xll.ohTrigger(RecalcTrigger,TriggerON)),NA())</f>
        <v>2.0820127226581775E-2</v>
      </c>
      <c r="H1172" s="42">
        <f>_xll.qlCalendarAdvance(Calendar,$H1171,B1172,"f",FALSE)</f>
        <v>47577</v>
      </c>
      <c r="I1172" s="180">
        <f>_xll.qlInterestRateIndexValueDate(Index1M,$H1172)</f>
        <v>47581</v>
      </c>
      <c r="J1172" s="185">
        <f>IFERROR(_xll.qlIndexFixing(Index1M,$H1172,TRUE,_xll.ohTrigger(RecalcTrigger,Trigger1M)),NA())</f>
        <v>2.1053442586752347E-2</v>
      </c>
      <c r="K1172" s="44">
        <f>IFERROR(_xll.qlIndexFixing(Index3M,H1172,TRUE,_xll.ohTrigger(RecalcTrigger,Trigger3M)),NA())</f>
        <v>2.1678273130227976E-2</v>
      </c>
      <c r="L1172" s="44">
        <f>IFERROR(_xll.qlIndexFixing(Index6M,$H1172,TRUE,_xll.ohTrigger(RecalcTrigger,Trigger6M)),NA())</f>
        <v>2.1904338271797736E-2</v>
      </c>
      <c r="M1172" s="186">
        <f>IFERROR(_xll.qlIndexFixing(Index1Y,$H1172,TRUE,_xll.ohTrigger(RecalcTrigger,Trigger1Y)),NA())</f>
        <v>2.2346070101286881E-2</v>
      </c>
      <c r="N1172" s="185">
        <f>IFERROR(_xll.qlIndexFixing(ONIndex1M,I1172,TRUE,_xll.ohTrigger(RecalcTrigger,Trigger1M)),NA())</f>
        <v>2.1040889664032392E-2</v>
      </c>
      <c r="O1172" s="44">
        <f>IFERROR(_xll.qlIndexFixing(ONIndex3M,I1172,TRUE,_xll.ohTrigger(RecalcTrigger,Trigger3M)),NA())</f>
        <v>2.1647450071533569E-2</v>
      </c>
      <c r="P1172" s="44">
        <f>IFERROR(_xll.qlIndexFixing(ONIndex6M,I1172,TRUE,_xll.ohTrigger(RecalcTrigger,Trigger6M)),NA())</f>
        <v>2.1851148210050297E-2</v>
      </c>
      <c r="Q1172" s="186">
        <f>IFERROR(_xll.qlIndexFixing(ONIndex1Y,I1172,TRUE,_xll.ohTrigger(RecalcTrigger,Trigger1Y)),NA())</f>
        <v>2.2240590865694188E-2</v>
      </c>
    </row>
    <row r="1173" spans="2:17" x14ac:dyDescent="0.2">
      <c r="B1173" s="39" t="s">
        <v>42</v>
      </c>
      <c r="D1173" s="42">
        <f>_xll.qlCalendarAdvance(Calendar,$D1172,B1173,"f",FALSE)</f>
        <v>47584</v>
      </c>
      <c r="E1173" s="180">
        <f>_xll.qlInterestRateIndexValueDate(IndexON,D1173)</f>
        <v>47584</v>
      </c>
      <c r="F1173" s="196">
        <f>IFERROR(_xll.qlIndexFixing(IndexON,D1173,TRUE,_xll.ohTrigger(RecalcTrigger,TriggerON)),NA())</f>
        <v>2.0817430828676819E-2</v>
      </c>
      <c r="H1173" s="42">
        <f>_xll.qlCalendarAdvance(Calendar,$H1172,B1173,"f",FALSE)</f>
        <v>47584</v>
      </c>
      <c r="I1173" s="180">
        <f>_xll.qlInterestRateIndexValueDate(Index1M,$H1173)</f>
        <v>47588</v>
      </c>
      <c r="J1173" s="185">
        <f>IFERROR(_xll.qlIndexFixing(Index1M,$H1173,TRUE,_xll.ohTrigger(RecalcTrigger,Trigger1M)),NA())</f>
        <v>2.1050428847025238E-2</v>
      </c>
      <c r="K1173" s="44">
        <f>IFERROR(_xll.qlIndexFixing(Index3M,H1173,TRUE,_xll.ohTrigger(RecalcTrigger,Trigger3M)),NA())</f>
        <v>2.1673604487513355E-2</v>
      </c>
      <c r="L1173" s="44">
        <f>IFERROR(_xll.qlIndexFixing(Index6M,$H1173,TRUE,_xll.ohTrigger(RecalcTrigger,Trigger6M)),NA())</f>
        <v>2.1898711540813642E-2</v>
      </c>
      <c r="M1173" s="186">
        <f>IFERROR(_xll.qlIndexFixing(Index1Y,$H1173,TRUE,_xll.ohTrigger(RecalcTrigger,Trigger1Y)),NA())</f>
        <v>2.2339944353420443E-2</v>
      </c>
      <c r="N1173" s="185">
        <f>IFERROR(_xll.qlIndexFixing(ONIndex1M,I1173,TRUE,_xll.ohTrigger(RecalcTrigger,Trigger1M)),NA())</f>
        <v>2.1037977578739486E-2</v>
      </c>
      <c r="O1173" s="44">
        <f>IFERROR(_xll.qlIndexFixing(ONIndex3M,I1173,TRUE,_xll.ohTrigger(RecalcTrigger,Trigger3M)),NA())</f>
        <v>2.1643146190681861E-2</v>
      </c>
      <c r="P1173" s="44">
        <f>IFERROR(_xll.qlIndexFixing(ONIndex6M,I1173,TRUE,_xll.ohTrigger(RecalcTrigger,Trigger6M)),NA())</f>
        <v>2.1846357381516412E-2</v>
      </c>
      <c r="Q1173" s="186">
        <f>IFERROR(_xll.qlIndexFixing(ONIndex1Y,I1173,TRUE,_xll.ohTrigger(RecalcTrigger,Trigger1Y)),NA())</f>
        <v>2.2235732693989263E-2</v>
      </c>
    </row>
    <row r="1174" spans="2:17" x14ac:dyDescent="0.2">
      <c r="B1174" s="39" t="s">
        <v>42</v>
      </c>
      <c r="D1174" s="42">
        <f>_xll.qlCalendarAdvance(Calendar,$D1173,B1174,"f",FALSE)</f>
        <v>47591</v>
      </c>
      <c r="E1174" s="180">
        <f>_xll.qlInterestRateIndexValueDate(IndexON,D1174)</f>
        <v>47591</v>
      </c>
      <c r="F1174" s="196">
        <f>IFERROR(_xll.qlIndexFixing(IndexON,D1174,TRUE,_xll.ohTrigger(RecalcTrigger,TriggerON)),NA())</f>
        <v>2.0816260659051622E-2</v>
      </c>
      <c r="H1174" s="42">
        <f>_xll.qlCalendarAdvance(Calendar,$H1173,B1174,"f",FALSE)</f>
        <v>47591</v>
      </c>
      <c r="I1174" s="180">
        <f>_xll.qlInterestRateIndexValueDate(Index1M,$H1174)</f>
        <v>47597</v>
      </c>
      <c r="J1174" s="185">
        <f>IFERROR(_xll.qlIndexFixing(Index1M,$H1174,TRUE,_xll.ohTrigger(RecalcTrigger,Trigger1M)),NA())</f>
        <v>2.1046474875195287E-2</v>
      </c>
      <c r="K1174" s="44">
        <f>IFERROR(_xll.qlIndexFixing(Index3M,H1174,TRUE,_xll.ohTrigger(RecalcTrigger,Trigger3M)),NA())</f>
        <v>2.1667521280146949E-2</v>
      </c>
      <c r="L1174" s="44">
        <f>IFERROR(_xll.qlIndexFixing(Index6M,$H1174,TRUE,_xll.ohTrigger(RecalcTrigger,Trigger6M)),NA())</f>
        <v>2.1891390387609528E-2</v>
      </c>
      <c r="M1174" s="186">
        <f>IFERROR(_xll.qlIndexFixing(Index1Y,$H1174,TRUE,_xll.ohTrigger(RecalcTrigger,Trigger1Y)),NA())</f>
        <v>2.233199704404306E-2</v>
      </c>
      <c r="N1174" s="185">
        <f>IFERROR(_xll.qlIndexFixing(ONIndex1M,I1174,TRUE,_xll.ohTrigger(RecalcTrigger,Trigger1M)),NA())</f>
        <v>2.1034951942091595E-2</v>
      </c>
      <c r="O1174" s="44">
        <f>IFERROR(_xll.qlIndexFixing(ONIndex3M,I1174,TRUE,_xll.ohTrigger(RecalcTrigger,Trigger3M)),NA())</f>
        <v>2.1638200303994992E-2</v>
      </c>
      <c r="P1174" s="44">
        <f>IFERROR(_xll.qlIndexFixing(ONIndex6M,I1174,TRUE,_xll.ohTrigger(RecalcTrigger,Trigger6M)),NA())</f>
        <v>2.1840731824349646E-2</v>
      </c>
      <c r="Q1174" s="186">
        <f>IFERROR(_xll.qlIndexFixing(ONIndex1Y,I1174,TRUE,_xll.ohTrigger(RecalcTrigger,Trigger1Y)),NA())</f>
        <v>2.2230088996586517E-2</v>
      </c>
    </row>
    <row r="1175" spans="2:17" x14ac:dyDescent="0.2">
      <c r="B1175" s="39" t="s">
        <v>42</v>
      </c>
      <c r="D1175" s="42">
        <f>_xll.qlCalendarAdvance(Calendar,$D1174,B1175,"f",FALSE)</f>
        <v>47598</v>
      </c>
      <c r="E1175" s="180">
        <f>_xll.qlInterestRateIndexValueDate(IndexON,D1175)</f>
        <v>47598</v>
      </c>
      <c r="F1175" s="196">
        <f>IFERROR(_xll.qlIndexFixing(IndexON,D1175,TRUE,_xll.ohTrigger(RecalcTrigger,TriggerON)),NA())</f>
        <v>2.0811816097516811E-2</v>
      </c>
      <c r="H1175" s="42">
        <f>_xll.qlCalendarAdvance(Calendar,$H1174,B1175,"f",FALSE)</f>
        <v>47598</v>
      </c>
      <c r="I1175" s="180">
        <f>_xll.qlInterestRateIndexValueDate(Index1M,$H1175)</f>
        <v>47602</v>
      </c>
      <c r="J1175" s="185">
        <f>IFERROR(_xll.qlIndexFixing(Index1M,$H1175,TRUE,_xll.ohTrigger(RecalcTrigger,Trigger1M)),NA())</f>
        <v>2.1044239933963205E-2</v>
      </c>
      <c r="K1175" s="44">
        <f>IFERROR(_xll.qlIndexFixing(Index3M,H1175,TRUE,_xll.ohTrigger(RecalcTrigger,Trigger3M)),NA())</f>
        <v>2.1664102700209138E-2</v>
      </c>
      <c r="L1175" s="44">
        <f>IFERROR(_xll.qlIndexFixing(Index6M,$H1175,TRUE,_xll.ohTrigger(RecalcTrigger,Trigger6M)),NA())</f>
        <v>2.1887281519748496E-2</v>
      </c>
      <c r="M1175" s="186">
        <f>IFERROR(_xll.qlIndexFixing(Index1Y,$H1175,TRUE,_xll.ohTrigger(RecalcTrigger,Trigger1Y)),NA())</f>
        <v>2.2327547058851111E-2</v>
      </c>
      <c r="N1175" s="185">
        <f>IFERROR(_xll.qlIndexFixing(ONIndex1M,I1175,TRUE,_xll.ohTrigger(RecalcTrigger,Trigger1M)),NA())</f>
        <v>2.1031554928008234E-2</v>
      </c>
      <c r="O1175" s="44">
        <f>IFERROR(_xll.qlIndexFixing(ONIndex3M,I1175,TRUE,_xll.ohTrigger(RecalcTrigger,Trigger3M)),NA())</f>
        <v>2.1633734416761641E-2</v>
      </c>
      <c r="P1175" s="44">
        <f>IFERROR(_xll.qlIndexFixing(ONIndex6M,I1175,TRUE,_xll.ohTrigger(RecalcTrigger,Trigger6M)),NA())</f>
        <v>2.1835885525653964E-2</v>
      </c>
      <c r="Q1175" s="186">
        <f>IFERROR(_xll.qlIndexFixing(ONIndex1Y,I1175,TRUE,_xll.ohTrigger(RecalcTrigger,Trigger1Y)),NA())</f>
        <v>2.2225175547072595E-2</v>
      </c>
    </row>
    <row r="1176" spans="2:17" x14ac:dyDescent="0.2">
      <c r="B1176" s="39" t="s">
        <v>42</v>
      </c>
      <c r="D1176" s="42">
        <f>_xll.qlCalendarAdvance(Calendar,$D1175,B1176,"f",FALSE)</f>
        <v>47605</v>
      </c>
      <c r="E1176" s="180">
        <f>_xll.qlInterestRateIndexValueDate(IndexON,D1176)</f>
        <v>47605</v>
      </c>
      <c r="F1176" s="196">
        <f>IFERROR(_xll.qlIndexFixing(IndexON,D1176,TRUE,_xll.ohTrigger(RecalcTrigger,TriggerON)),NA())</f>
        <v>2.0808898109665463E-2</v>
      </c>
      <c r="H1176" s="42">
        <f>_xll.qlCalendarAdvance(Calendar,$H1175,B1176,"f",FALSE)</f>
        <v>47605</v>
      </c>
      <c r="I1176" s="180">
        <f>_xll.qlInterestRateIndexValueDate(Index1M,$H1176)</f>
        <v>47609</v>
      </c>
      <c r="J1176" s="185">
        <f>IFERROR(_xll.qlIndexFixing(Index1M,$H1176,TRUE,_xll.ohTrigger(RecalcTrigger,Trigger1M)),NA())</f>
        <v>2.1041448288080057E-2</v>
      </c>
      <c r="K1176" s="44">
        <f>IFERROR(_xll.qlIndexFixing(Index3M,H1176,TRUE,_xll.ohTrigger(RecalcTrigger,Trigger3M)),NA())</f>
        <v>2.1659564783315148E-2</v>
      </c>
      <c r="L1176" s="44">
        <f>IFERROR(_xll.qlIndexFixing(Index6M,$H1176,TRUE,_xll.ohTrigger(RecalcTrigger,Trigger6M)),NA())</f>
        <v>2.1881707649829867E-2</v>
      </c>
      <c r="M1176" s="186">
        <f>IFERROR(_xll.qlIndexFixing(Index1Y,$H1176,TRUE,_xll.ohTrigger(RecalcTrigger,Trigger1Y)),NA())</f>
        <v>2.232127514538888E-2</v>
      </c>
      <c r="N1176" s="185">
        <f>IFERROR(_xll.qlIndexFixing(ONIndex1M,I1176,TRUE,_xll.ohTrigger(RecalcTrigger,Trigger1M)),NA())</f>
        <v>2.102891665840545E-2</v>
      </c>
      <c r="O1176" s="44">
        <f>IFERROR(_xll.qlIndexFixing(ONIndex3M,I1176,TRUE,_xll.ohTrigger(RecalcTrigger,Trigger3M)),NA())</f>
        <v>2.1629897937627263E-2</v>
      </c>
      <c r="P1176" s="44">
        <f>IFERROR(_xll.qlIndexFixing(ONIndex6M,I1176,TRUE,_xll.ohTrigger(RecalcTrigger,Trigger6M)),NA())</f>
        <v>2.1831618207075465E-2</v>
      </c>
      <c r="Q1176" s="186">
        <f>IFERROR(_xll.qlIndexFixing(ONIndex1Y,I1176,TRUE,_xll.ohTrigger(RecalcTrigger,Trigger1Y)),NA())</f>
        <v>2.222089712865305E-2</v>
      </c>
    </row>
    <row r="1177" spans="2:17" x14ac:dyDescent="0.2">
      <c r="B1177" s="39" t="s">
        <v>42</v>
      </c>
      <c r="D1177" s="42">
        <f>_xll.qlCalendarAdvance(Calendar,$D1176,B1177,"f",FALSE)</f>
        <v>47612</v>
      </c>
      <c r="E1177" s="180">
        <f>_xll.qlInterestRateIndexValueDate(IndexON,D1177)</f>
        <v>47612</v>
      </c>
      <c r="F1177" s="196">
        <f>IFERROR(_xll.qlIndexFixing(IndexON,D1177,TRUE,_xll.ohTrigger(RecalcTrigger,TriggerON)),NA())</f>
        <v>2.0805906603742486E-2</v>
      </c>
      <c r="H1177" s="42">
        <f>_xll.qlCalendarAdvance(Calendar,$H1176,B1177,"f",FALSE)</f>
        <v>47612</v>
      </c>
      <c r="I1177" s="180">
        <f>_xll.qlInterestRateIndexValueDate(Index1M,$H1177)</f>
        <v>47616</v>
      </c>
      <c r="J1177" s="185">
        <f>IFERROR(_xll.qlIndexFixing(Index1M,$H1177,TRUE,_xll.ohTrigger(RecalcTrigger,Trigger1M)),NA())</f>
        <v>2.1038216601675125E-2</v>
      </c>
      <c r="K1177" s="44">
        <f>IFERROR(_xll.qlIndexFixing(Index3M,H1177,TRUE,_xll.ohTrigger(RecalcTrigger,Trigger3M)),NA())</f>
        <v>2.1654673957336158E-2</v>
      </c>
      <c r="L1177" s="44">
        <f>IFERROR(_xll.qlIndexFixing(Index6M,$H1177,TRUE,_xll.ohTrigger(RecalcTrigger,Trigger6M)),NA())</f>
        <v>2.1875845551043042E-2</v>
      </c>
      <c r="M1177" s="186">
        <f>IFERROR(_xll.qlIndexFixing(Index1Y,$H1177,TRUE,_xll.ohTrigger(RecalcTrigger,Trigger1Y)),NA())</f>
        <v>2.2314954139791142E-2</v>
      </c>
      <c r="N1177" s="185">
        <f>IFERROR(_xll.qlIndexFixing(ONIndex1M,I1177,TRUE,_xll.ohTrigger(RecalcTrigger,Trigger1M)),NA())</f>
        <v>2.1025789024893271E-2</v>
      </c>
      <c r="O1177" s="44">
        <f>IFERROR(_xll.qlIndexFixing(ONIndex3M,I1177,TRUE,_xll.ohTrigger(RecalcTrigger,Trigger3M)),NA())</f>
        <v>2.1625370543487676E-2</v>
      </c>
      <c r="P1177" s="44">
        <f>IFERROR(_xll.qlIndexFixing(ONIndex6M,I1177,TRUE,_xll.ohTrigger(RecalcTrigger,Trigger6M)),NA())</f>
        <v>2.1826582919368676E-2</v>
      </c>
      <c r="Q1177" s="186">
        <f>IFERROR(_xll.qlIndexFixing(ONIndex1Y,I1177,TRUE,_xll.ohTrigger(RecalcTrigger,Trigger1Y)),NA())</f>
        <v>2.2215865863008943E-2</v>
      </c>
    </row>
    <row r="1178" spans="2:17" x14ac:dyDescent="0.2">
      <c r="B1178" s="39" t="s">
        <v>42</v>
      </c>
      <c r="D1178" s="42">
        <f>_xll.qlCalendarAdvance(Calendar,$D1177,B1178,"f",FALSE)</f>
        <v>47619</v>
      </c>
      <c r="E1178" s="180">
        <f>_xll.qlInterestRateIndexValueDate(IndexON,D1178)</f>
        <v>47619</v>
      </c>
      <c r="F1178" s="196">
        <f>IFERROR(_xll.qlIndexFixing(IndexON,D1178,TRUE,_xll.ohTrigger(RecalcTrigger,TriggerON)),NA())</f>
        <v>2.0802841752409762E-2</v>
      </c>
      <c r="H1178" s="42">
        <f>_xll.qlCalendarAdvance(Calendar,$H1177,B1178,"f",FALSE)</f>
        <v>47619</v>
      </c>
      <c r="I1178" s="180">
        <f>_xll.qlInterestRateIndexValueDate(Index1M,$H1178)</f>
        <v>47623</v>
      </c>
      <c r="J1178" s="185">
        <f>IFERROR(_xll.qlIndexFixing(Index1M,$H1178,TRUE,_xll.ohTrigger(RecalcTrigger,Trigger1M)),NA())</f>
        <v>2.1034932106312985E-2</v>
      </c>
      <c r="K1178" s="44">
        <f>IFERROR(_xll.qlIndexFixing(Index3M,H1178,TRUE,_xll.ohTrigger(RecalcTrigger,Trigger3M)),NA())</f>
        <v>2.1649729302732998E-2</v>
      </c>
      <c r="L1178" s="44">
        <f>IFERROR(_xll.qlIndexFixing(Index6M,$H1178,TRUE,_xll.ohTrigger(RecalcTrigger,Trigger6M)),NA())</f>
        <v>2.1869927903349438E-2</v>
      </c>
      <c r="M1178" s="186">
        <f>IFERROR(_xll.qlIndexFixing(Index1Y,$H1178,TRUE,_xll.ohTrigger(RecalcTrigger,Trigger1Y)),NA())</f>
        <v>2.2308583853411869E-2</v>
      </c>
      <c r="N1178" s="185">
        <f>IFERROR(_xll.qlIndexFixing(ONIndex1M,I1178,TRUE,_xll.ohTrigger(RecalcTrigger,Trigger1M)),NA())</f>
        <v>2.1022608175469415E-2</v>
      </c>
      <c r="O1178" s="44">
        <f>IFERROR(_xll.qlIndexFixing(ONIndex3M,I1178,TRUE,_xll.ohTrigger(RecalcTrigger,Trigger3M)),NA())</f>
        <v>2.1620787941589725E-2</v>
      </c>
      <c r="P1178" s="44">
        <f>IFERROR(_xll.qlIndexFixing(ONIndex6M,I1178,TRUE,_xll.ohTrigger(RecalcTrigger,Trigger6M)),NA())</f>
        <v>2.1821486516948596E-2</v>
      </c>
      <c r="Q1178" s="186">
        <f>IFERROR(_xll.qlIndexFixing(ONIndex1Y,I1178,TRUE,_xll.ohTrigger(RecalcTrigger,Trigger1Y)),NA())</f>
        <v>2.2210792028616311E-2</v>
      </c>
    </row>
    <row r="1179" spans="2:17" x14ac:dyDescent="0.2">
      <c r="B1179" s="39" t="s">
        <v>42</v>
      </c>
      <c r="D1179" s="42">
        <f>_xll.qlCalendarAdvance(Calendar,$D1178,B1179,"f",FALSE)</f>
        <v>47626</v>
      </c>
      <c r="E1179" s="180">
        <f>_xll.qlInterestRateIndexValueDate(IndexON,D1179)</f>
        <v>47626</v>
      </c>
      <c r="F1179" s="196">
        <f>IFERROR(_xll.qlIndexFixing(IndexON,D1179,TRUE,_xll.ohTrigger(RecalcTrigger,TriggerON)),NA())</f>
        <v>2.0799703728409114E-2</v>
      </c>
      <c r="H1179" s="42">
        <f>_xll.qlCalendarAdvance(Calendar,$H1178,B1179,"f",FALSE)</f>
        <v>47626</v>
      </c>
      <c r="I1179" s="180">
        <f>_xll.qlInterestRateIndexValueDate(Index1M,$H1179)</f>
        <v>47630</v>
      </c>
      <c r="J1179" s="185">
        <f>IFERROR(_xll.qlIndexFixing(Index1M,$H1179,TRUE,_xll.ohTrigger(RecalcTrigger,Trigger1M)),NA())</f>
        <v>2.1031595070944951E-2</v>
      </c>
      <c r="K1179" s="44">
        <f>IFERROR(_xll.qlIndexFixing(Index3M,H1179,TRUE,_xll.ohTrigger(RecalcTrigger,Trigger3M)),NA())</f>
        <v>2.1644731089315934E-2</v>
      </c>
      <c r="L1179" s="44">
        <f>IFERROR(_xll.qlIndexFixing(Index6M,$H1179,TRUE,_xll.ohTrigger(RecalcTrigger,Trigger6M)),NA())</f>
        <v>2.1863955579159024E-2</v>
      </c>
      <c r="M1179" s="186">
        <f>IFERROR(_xll.qlIndexFixing(Index1Y,$H1179,TRUE,_xll.ohTrigger(RecalcTrigger,Trigger1Y)),NA())</f>
        <v>2.2302164095498657E-2</v>
      </c>
      <c r="N1179" s="185">
        <f>IFERROR(_xll.qlIndexFixing(ONIndex1M,I1179,TRUE,_xll.ohTrigger(RecalcTrigger,Trigger1M)),NA())</f>
        <v>2.1019374378479228E-2</v>
      </c>
      <c r="O1179" s="44">
        <f>IFERROR(_xll.qlIndexFixing(ONIndex3M,I1179,TRUE,_xll.ohTrigger(RecalcTrigger,Trigger3M)),NA())</f>
        <v>2.1616150399719203E-2</v>
      </c>
      <c r="P1179" s="44">
        <f>IFERROR(_xll.qlIndexFixing(ONIndex6M,I1179,TRUE,_xll.ohTrigger(RecalcTrigger,Trigger6M)),NA())</f>
        <v>2.1816328999815227E-2</v>
      </c>
      <c r="Q1179" s="186">
        <f>IFERROR(_xll.qlIndexFixing(ONIndex1Y,I1179,TRUE,_xll.ohTrigger(RecalcTrigger,Trigger1Y)),NA())</f>
        <v>2.2205675907329692E-2</v>
      </c>
    </row>
    <row r="1180" spans="2:17" x14ac:dyDescent="0.2">
      <c r="B1180" s="39" t="s">
        <v>42</v>
      </c>
      <c r="D1180" s="42">
        <f>_xll.qlCalendarAdvance(Calendar,$D1179,B1180,"f",FALSE)</f>
        <v>47633</v>
      </c>
      <c r="E1180" s="180">
        <f>_xll.qlInterestRateIndexValueDate(IndexON,D1180)</f>
        <v>47633</v>
      </c>
      <c r="F1180" s="196">
        <f>IFERROR(_xll.qlIndexFixing(IndexON,D1180,TRUE,_xll.ohTrigger(RecalcTrigger,TriggerON)),NA())</f>
        <v>2.0796492704162617E-2</v>
      </c>
      <c r="H1180" s="42">
        <f>_xll.qlCalendarAdvance(Calendar,$H1179,B1180,"f",FALSE)</f>
        <v>47633</v>
      </c>
      <c r="I1180" s="180">
        <f>_xll.qlInterestRateIndexValueDate(Index1M,$H1180)</f>
        <v>47637</v>
      </c>
      <c r="J1180" s="185">
        <f>IFERROR(_xll.qlIndexFixing(Index1M,$H1180,TRUE,_xll.ohTrigger(RecalcTrigger,Trigger1M)),NA())</f>
        <v>2.1027838505486507E-2</v>
      </c>
      <c r="K1180" s="44">
        <f>IFERROR(_xll.qlIndexFixing(Index3M,H1180,TRUE,_xll.ohTrigger(RecalcTrigger,Trigger3M)),NA())</f>
        <v>2.1639679586896964E-2</v>
      </c>
      <c r="L1180" s="44">
        <f>IFERROR(_xll.qlIndexFixing(Index6M,$H1180,TRUE,_xll.ohTrigger(RecalcTrigger,Trigger6M)),NA())</f>
        <v>2.1857717471887757E-2</v>
      </c>
      <c r="M1180" s="186">
        <f>IFERROR(_xll.qlIndexFixing(Index1Y,$H1180,TRUE,_xll.ohTrigger(RecalcTrigger,Trigger1Y)),NA())</f>
        <v>2.2295694673193173E-2</v>
      </c>
      <c r="N1180" s="185">
        <f>IFERROR(_xll.qlIndexFixing(ONIndex1M,I1180,TRUE,_xll.ohTrigger(RecalcTrigger,Trigger1M)),NA())</f>
        <v>2.1016087902507863E-2</v>
      </c>
      <c r="O1180" s="44">
        <f>IFERROR(_xll.qlIndexFixing(ONIndex3M,I1180,TRUE,_xll.ohTrigger(RecalcTrigger,Trigger3M)),NA())</f>
        <v>2.1611458186301391E-2</v>
      </c>
      <c r="P1180" s="44">
        <f>IFERROR(_xll.qlIndexFixing(ONIndex6M,I1180,TRUE,_xll.ohTrigger(RecalcTrigger,Trigger6M)),NA())</f>
        <v>2.1811110367808695E-2</v>
      </c>
      <c r="Q1180" s="186">
        <f>IFERROR(_xll.qlIndexFixing(ONIndex1Y,I1180,TRUE,_xll.ohTrigger(RecalcTrigger,Trigger1Y)),NA())</f>
        <v>2.2200517781003626E-2</v>
      </c>
    </row>
    <row r="1181" spans="2:17" x14ac:dyDescent="0.2">
      <c r="B1181" s="39" t="s">
        <v>42</v>
      </c>
      <c r="D1181" s="42">
        <f>_xll.qlCalendarAdvance(Calendar,$D1180,B1181,"f",FALSE)</f>
        <v>47640</v>
      </c>
      <c r="E1181" s="180">
        <f>_xll.qlInterestRateIndexValueDate(IndexON,D1181)</f>
        <v>47640</v>
      </c>
      <c r="F1181" s="196">
        <f>IFERROR(_xll.qlIndexFixing(IndexON,D1181,TRUE,_xll.ohTrigger(RecalcTrigger,TriggerON)),NA())</f>
        <v>2.0793208852412093E-2</v>
      </c>
      <c r="H1181" s="42">
        <f>_xll.qlCalendarAdvance(Calendar,$H1180,B1181,"f",FALSE)</f>
        <v>47640</v>
      </c>
      <c r="I1181" s="180">
        <f>_xll.qlInterestRateIndexValueDate(Index1M,$H1181)</f>
        <v>47644</v>
      </c>
      <c r="J1181" s="185">
        <f>IFERROR(_xll.qlIndexFixing(Index1M,$H1181,TRUE,_xll.ohTrigger(RecalcTrigger,Trigger1M)),NA())</f>
        <v>2.1024401089121625E-2</v>
      </c>
      <c r="K1181" s="44">
        <f>IFERROR(_xll.qlIndexFixing(Index3M,H1181,TRUE,_xll.ohTrigger(RecalcTrigger,Trigger3M)),NA())</f>
        <v>2.1634575065284611E-2</v>
      </c>
      <c r="L1181" s="44">
        <f>IFERROR(_xll.qlIndexFixing(Index6M,$H1181,TRUE,_xll.ohTrigger(RecalcTrigger,Trigger6M)),NA())</f>
        <v>2.1851642137245837E-2</v>
      </c>
      <c r="M1181" s="186">
        <f>IFERROR(_xll.qlIndexFixing(Index1Y,$H1181,TRUE,_xll.ohTrigger(RecalcTrigger,Trigger1Y)),NA())</f>
        <v>2.2289175391530719E-2</v>
      </c>
      <c r="N1181" s="185">
        <f>IFERROR(_xll.qlIndexFixing(ONIndex1M,I1181,TRUE,_xll.ohTrigger(RecalcTrigger,Trigger1M)),NA())</f>
        <v>2.1012749015820731E-2</v>
      </c>
      <c r="O1181" s="44">
        <f>IFERROR(_xll.qlIndexFixing(ONIndex3M,I1181,TRUE,_xll.ohTrigger(RecalcTrigger,Trigger3M)),NA())</f>
        <v>2.1606711569281956E-2</v>
      </c>
      <c r="P1181" s="44">
        <f>IFERROR(_xll.qlIndexFixing(ONIndex6M,I1181,TRUE,_xll.ohTrigger(RecalcTrigger,Trigger6M)),NA())</f>
        <v>2.1805830621008937E-2</v>
      </c>
      <c r="Q1181" s="186">
        <f>IFERROR(_xll.qlIndexFixing(ONIndex1Y,I1181,TRUE,_xll.ohTrigger(RecalcTrigger,Trigger1Y)),NA())</f>
        <v>2.2195317931572589E-2</v>
      </c>
    </row>
    <row r="1182" spans="2:17" x14ac:dyDescent="0.2">
      <c r="B1182" s="39" t="s">
        <v>42</v>
      </c>
      <c r="D1182" s="42">
        <f>_xll.qlCalendarAdvance(Calendar,$D1181,B1182,"f",FALSE)</f>
        <v>47647</v>
      </c>
      <c r="E1182" s="180">
        <f>_xll.qlInterestRateIndexValueDate(IndexON,D1182)</f>
        <v>47647</v>
      </c>
      <c r="F1182" s="196">
        <f>IFERROR(_xll.qlIndexFixing(IndexON,D1182,TRUE,_xll.ohTrigger(RecalcTrigger,TriggerON)),NA())</f>
        <v>2.0789852346059234E-2</v>
      </c>
      <c r="H1182" s="42">
        <f>_xll.qlCalendarAdvance(Calendar,$H1181,B1182,"f",FALSE)</f>
        <v>47647</v>
      </c>
      <c r="I1182" s="180">
        <f>_xll.qlInterestRateIndexValueDate(Index1M,$H1182)</f>
        <v>47651</v>
      </c>
      <c r="J1182" s="185">
        <f>IFERROR(_xll.qlIndexFixing(Index1M,$H1182,TRUE,_xll.ohTrigger(RecalcTrigger,Trigger1M)),NA())</f>
        <v>2.1020911923383956E-2</v>
      </c>
      <c r="K1182" s="44">
        <f>IFERROR(_xll.qlIndexFixing(Index3M,H1182,TRUE,_xll.ohTrigger(RecalcTrigger,Trigger3M)),NA())</f>
        <v>2.1629417794293476E-2</v>
      </c>
      <c r="L1182" s="44">
        <f>IFERROR(_xll.qlIndexFixing(Index6M,$H1182,TRUE,_xll.ohTrigger(RecalcTrigger,Trigger6M)),NA())</f>
        <v>2.1845514674164644E-2</v>
      </c>
      <c r="M1182" s="186">
        <f>IFERROR(_xll.qlIndexFixing(Index1Y,$H1182,TRUE,_xll.ohTrigger(RecalcTrigger,Trigger1Y)),NA())</f>
        <v>2.2282606053441095E-2</v>
      </c>
      <c r="N1182" s="185">
        <f>IFERROR(_xll.qlIndexFixing(ONIndex1M,I1182,TRUE,_xll.ohTrigger(RecalcTrigger,Trigger1M)),NA())</f>
        <v>2.1009357987002986E-2</v>
      </c>
      <c r="O1182" s="44">
        <f>IFERROR(_xll.qlIndexFixing(ONIndex3M,I1182,TRUE,_xll.ohTrigger(RecalcTrigger,Trigger3M)),NA())</f>
        <v>2.1601910816926306E-2</v>
      </c>
      <c r="P1182" s="44">
        <f>IFERROR(_xll.qlIndexFixing(ONIndex6M,I1182,TRUE,_xll.ohTrigger(RecalcTrigger,Trigger6M)),NA())</f>
        <v>2.1800489759575825E-2</v>
      </c>
      <c r="Q1182" s="186">
        <f>IFERROR(_xll.qlIndexFixing(ONIndex1Y,I1182,TRUE,_xll.ohTrigger(RecalcTrigger,Trigger1Y)),NA())</f>
        <v>2.2190076640811185E-2</v>
      </c>
    </row>
    <row r="1183" spans="2:17" x14ac:dyDescent="0.2">
      <c r="B1183" s="39" t="s">
        <v>42</v>
      </c>
      <c r="D1183" s="42">
        <f>_xll.qlCalendarAdvance(Calendar,$D1182,B1183,"f",FALSE)</f>
        <v>47654</v>
      </c>
      <c r="E1183" s="180">
        <f>_xll.qlInterestRateIndexValueDate(IndexON,D1183)</f>
        <v>47654</v>
      </c>
      <c r="F1183" s="196">
        <f>IFERROR(_xll.qlIndexFixing(IndexON,D1183,TRUE,_xll.ohTrigger(RecalcTrigger,TriggerON)),NA())</f>
        <v>2.078642335728631E-2</v>
      </c>
      <c r="H1183" s="42">
        <f>_xll.qlCalendarAdvance(Calendar,$H1182,B1183,"f",FALSE)</f>
        <v>47654</v>
      </c>
      <c r="I1183" s="180">
        <f>_xll.qlInterestRateIndexValueDate(Index1M,$H1183)</f>
        <v>47658</v>
      </c>
      <c r="J1183" s="185">
        <f>IFERROR(_xll.qlIndexFixing(Index1M,$H1183,TRUE,_xll.ohTrigger(RecalcTrigger,Trigger1M)),NA())</f>
        <v>2.1017371277207708E-2</v>
      </c>
      <c r="K1183" s="44">
        <f>IFERROR(_xll.qlIndexFixing(Index3M,H1183,TRUE,_xll.ohTrigger(RecalcTrigger,Trigger3M)),NA())</f>
        <v>2.1624208043733828E-2</v>
      </c>
      <c r="L1183" s="44">
        <f>IFERROR(_xll.qlIndexFixing(Index6M,$H1183,TRUE,_xll.ohTrigger(RecalcTrigger,Trigger6M)),NA())</f>
        <v>2.183933595973668E-2</v>
      </c>
      <c r="M1183" s="186">
        <f>IFERROR(_xll.qlIndexFixing(Index1Y,$H1183,TRUE,_xll.ohTrigger(RecalcTrigger,Trigger1Y)),NA())</f>
        <v>2.2275986459748619E-2</v>
      </c>
      <c r="N1183" s="185">
        <f>IFERROR(_xll.qlIndexFixing(ONIndex1M,I1183,TRUE,_xll.ohTrigger(RecalcTrigger,Trigger1M)),NA())</f>
        <v>2.1005915084479909E-2</v>
      </c>
      <c r="O1183" s="44">
        <f>IFERROR(_xll.qlIndexFixing(ONIndex3M,I1183,TRUE,_xll.ohTrigger(RecalcTrigger,Trigger3M)),NA())</f>
        <v>2.1597056197419917E-2</v>
      </c>
      <c r="P1183" s="44">
        <f>IFERROR(_xll.qlIndexFixing(ONIndex6M,I1183,TRUE,_xll.ohTrigger(RecalcTrigger,Trigger6M)),NA())</f>
        <v>2.1795087783349487E-2</v>
      </c>
      <c r="Q1183" s="186">
        <f>IFERROR(_xll.qlIndexFixing(ONIndex1Y,I1183,TRUE,_xll.ohTrigger(RecalcTrigger,Trigger1Y)),NA())</f>
        <v>2.2184794190733825E-2</v>
      </c>
    </row>
    <row r="1184" spans="2:17" x14ac:dyDescent="0.2">
      <c r="B1184" s="39" t="s">
        <v>42</v>
      </c>
      <c r="D1184" s="42">
        <f>_xll.qlCalendarAdvance(Calendar,$D1183,B1184,"f",FALSE)</f>
        <v>47661</v>
      </c>
      <c r="E1184" s="180">
        <f>_xll.qlInterestRateIndexValueDate(IndexON,D1184)</f>
        <v>47661</v>
      </c>
      <c r="F1184" s="196">
        <f>IFERROR(_xll.qlIndexFixing(IndexON,D1184,TRUE,_xll.ohTrigger(RecalcTrigger,TriggerON)),NA())</f>
        <v>2.0782922058915076E-2</v>
      </c>
      <c r="H1184" s="42">
        <f>_xll.qlCalendarAdvance(Calendar,$H1183,B1184,"f",FALSE)</f>
        <v>47661</v>
      </c>
      <c r="I1184" s="180">
        <f>_xll.qlInterestRateIndexValueDate(Index1M,$H1184)</f>
        <v>47665</v>
      </c>
      <c r="J1184" s="185">
        <f>IFERROR(_xll.qlIndexFixing(Index1M,$H1184,TRUE,_xll.ohTrigger(RecalcTrigger,Trigger1M)),NA())</f>
        <v>2.1014131207320052E-2</v>
      </c>
      <c r="K1184" s="44">
        <f>IFERROR(_xll.qlIndexFixing(Index3M,H1184,TRUE,_xll.ohTrigger(RecalcTrigger,Trigger3M)),NA())</f>
        <v>2.1618945954391306E-2</v>
      </c>
      <c r="L1184" s="44">
        <f>IFERROR(_xll.qlIndexFixing(Index6M,$H1184,TRUE,_xll.ohTrigger(RecalcTrigger,Trigger6M)),NA())</f>
        <v>2.1833501509366231E-2</v>
      </c>
      <c r="M1184" s="186">
        <f>IFERROR(_xll.qlIndexFixing(Index1Y,$H1184,TRUE,_xll.ohTrigger(RecalcTrigger,Trigger1Y)),NA())</f>
        <v>2.2269316409171878E-2</v>
      </c>
      <c r="N1184" s="185">
        <f>IFERROR(_xll.qlIndexFixing(ONIndex1M,I1184,TRUE,_xll.ohTrigger(RecalcTrigger,Trigger1M)),NA())</f>
        <v>2.1002420576516911E-2</v>
      </c>
      <c r="O1184" s="44">
        <f>IFERROR(_xll.qlIndexFixing(ONIndex3M,I1184,TRUE,_xll.ohTrigger(RecalcTrigger,Trigger3M)),NA())</f>
        <v>2.1592147978708454E-2</v>
      </c>
      <c r="P1184" s="44">
        <f>IFERROR(_xll.qlIndexFixing(ONIndex6M,I1184,TRUE,_xll.ohTrigger(RecalcTrigger,Trigger6M)),NA())</f>
        <v>2.1789624692329923E-2</v>
      </c>
      <c r="Q1184" s="186">
        <f>IFERROR(_xll.qlIndexFixing(ONIndex1Y,I1184,TRUE,_xll.ohTrigger(RecalcTrigger,Trigger1Y)),NA())</f>
        <v>2.217947086319505E-2</v>
      </c>
    </row>
    <row r="1185" spans="2:17" x14ac:dyDescent="0.2">
      <c r="B1185" s="39" t="s">
        <v>42</v>
      </c>
      <c r="D1185" s="42">
        <f>_xll.qlCalendarAdvance(Calendar,$D1184,B1185,"f",FALSE)</f>
        <v>47668</v>
      </c>
      <c r="E1185" s="180">
        <f>_xll.qlInterestRateIndexValueDate(IndexON,D1185)</f>
        <v>47668</v>
      </c>
      <c r="F1185" s="196">
        <f>IFERROR(_xll.qlIndexFixing(IndexON,D1185,TRUE,_xll.ohTrigger(RecalcTrigger,TriggerON)),NA())</f>
        <v>2.0779348623687355E-2</v>
      </c>
      <c r="H1185" s="42">
        <f>_xll.qlCalendarAdvance(Calendar,$H1184,B1185,"f",FALSE)</f>
        <v>47668</v>
      </c>
      <c r="I1185" s="180">
        <f>_xll.qlInterestRateIndexValueDate(Index1M,$H1185)</f>
        <v>47672</v>
      </c>
      <c r="J1185" s="185">
        <f>IFERROR(_xll.qlIndexFixing(Index1M,$H1185,TRUE,_xll.ohTrigger(RecalcTrigger,Trigger1M)),NA())</f>
        <v>2.101048457991227E-2</v>
      </c>
      <c r="K1185" s="44">
        <f>IFERROR(_xll.qlIndexFixing(Index3M,H1185,TRUE,_xll.ohTrigger(RecalcTrigger,Trigger3M)),NA())</f>
        <v>2.1613631149615894E-2</v>
      </c>
      <c r="L1185" s="44">
        <f>IFERROR(_xll.qlIndexFixing(Index6M,$H1185,TRUE,_xll.ohTrigger(RecalcTrigger,Trigger6M)),NA())</f>
        <v>2.1827022281762969E-2</v>
      </c>
      <c r="M1185" s="186">
        <f>IFERROR(_xll.qlIndexFixing(Index1Y,$H1185,TRUE,_xll.ohTrigger(RecalcTrigger,Trigger1Y)),NA())</f>
        <v>2.2262595698324422E-2</v>
      </c>
      <c r="N1185" s="185">
        <f>IFERROR(_xll.qlIndexFixing(ONIndex1M,I1185,TRUE,_xll.ohTrigger(RecalcTrigger,Trigger1M)),NA())</f>
        <v>2.0998874731699146E-2</v>
      </c>
      <c r="O1185" s="44">
        <f>IFERROR(_xll.qlIndexFixing(ONIndex3M,I1185,TRUE,_xll.ohTrigger(RecalcTrigger,Trigger3M)),NA())</f>
        <v>2.1587186429057326E-2</v>
      </c>
      <c r="P1185" s="44">
        <f>IFERROR(_xll.qlIndexFixing(ONIndex6M,I1185,TRUE,_xll.ohTrigger(RecalcTrigger,Trigger6M)),NA())</f>
        <v>2.1784100486597069E-2</v>
      </c>
      <c r="Q1185" s="186">
        <f>IFERROR(_xll.qlIndexFixing(ONIndex1Y,I1185,TRUE,_xll.ohTrigger(RecalcTrigger,Trigger1Y)),NA())</f>
        <v>2.2174106939889526E-2</v>
      </c>
    </row>
    <row r="1186" spans="2:17" x14ac:dyDescent="0.2">
      <c r="B1186" s="39" t="s">
        <v>42</v>
      </c>
      <c r="D1186" s="42">
        <f>_xll.qlCalendarAdvance(Calendar,$D1185,B1186,"f",FALSE)</f>
        <v>47675</v>
      </c>
      <c r="E1186" s="180">
        <f>_xll.qlInterestRateIndexValueDate(IndexON,D1186)</f>
        <v>47675</v>
      </c>
      <c r="F1186" s="196">
        <f>IFERROR(_xll.qlIndexFixing(IndexON,D1186,TRUE,_xll.ohTrigger(RecalcTrigger,TriggerON)),NA())</f>
        <v>2.0775703224185094E-2</v>
      </c>
      <c r="H1186" s="42">
        <f>_xll.qlCalendarAdvance(Calendar,$H1185,B1186,"f",FALSE)</f>
        <v>47675</v>
      </c>
      <c r="I1186" s="180">
        <f>_xll.qlInterestRateIndexValueDate(Index1M,$H1186)</f>
        <v>47679</v>
      </c>
      <c r="J1186" s="185">
        <f>IFERROR(_xll.qlIndexFixing(Index1M,$H1186,TRUE,_xll.ohTrigger(RecalcTrigger,Trigger1M)),NA())</f>
        <v>2.1006787295162942E-2</v>
      </c>
      <c r="K1186" s="44">
        <f>IFERROR(_xll.qlIndexFixing(Index3M,H1186,TRUE,_xll.ohTrigger(RecalcTrigger,Trigger3M)),NA())</f>
        <v>2.1608263120114119E-2</v>
      </c>
      <c r="L1186" s="44">
        <f>IFERROR(_xll.qlIndexFixing(Index6M,$H1186,TRUE,_xll.ohTrigger(RecalcTrigger,Trigger6M)),NA())</f>
        <v>2.1820691649042753E-2</v>
      </c>
      <c r="M1186" s="186">
        <f>IFERROR(_xll.qlIndexFixing(Index1Y,$H1186,TRUE,_xll.ohTrigger(RecalcTrigger,Trigger1Y)),NA())</f>
        <v>2.2255824121714292E-2</v>
      </c>
      <c r="N1186" s="185">
        <f>IFERROR(_xll.qlIndexFixing(ONIndex1M,I1186,TRUE,_xll.ohTrigger(RecalcTrigger,Trigger1M)),NA())</f>
        <v>2.0995277818451896E-2</v>
      </c>
      <c r="O1186" s="44">
        <f>IFERROR(_xll.qlIndexFixing(ONIndex3M,I1186,TRUE,_xll.ohTrigger(RecalcTrigger,Trigger3M)),NA())</f>
        <v>2.1582171816731943E-2</v>
      </c>
      <c r="P1186" s="44">
        <f>IFERROR(_xll.qlIndexFixing(ONIndex6M,I1186,TRUE,_xll.ohTrigger(RecalcTrigger,Trigger6M)),NA())</f>
        <v>2.1778515166150925E-2</v>
      </c>
      <c r="Q1186" s="186">
        <f>IFERROR(_xll.qlIndexFixing(ONIndex1Y,I1186,TRUE,_xll.ohTrigger(RecalcTrigger,Trigger1Y)),NA())</f>
        <v>2.2168702703071475E-2</v>
      </c>
    </row>
    <row r="1187" spans="2:17" x14ac:dyDescent="0.2">
      <c r="B1187" s="39" t="s">
        <v>42</v>
      </c>
      <c r="D1187" s="42">
        <f>_xll.qlCalendarAdvance(Calendar,$D1186,B1187,"f",FALSE)</f>
        <v>47682</v>
      </c>
      <c r="E1187" s="180">
        <f>_xll.qlInterestRateIndexValueDate(IndexON,D1187)</f>
        <v>47682</v>
      </c>
      <c r="F1187" s="196">
        <f>IFERROR(_xll.qlIndexFixing(IndexON,D1187,TRUE,_xll.ohTrigger(RecalcTrigger,TriggerON)),NA())</f>
        <v>2.0771986032990242E-2</v>
      </c>
      <c r="H1187" s="42">
        <f>_xll.qlCalendarAdvance(Calendar,$H1186,B1187,"f",FALSE)</f>
        <v>47682</v>
      </c>
      <c r="I1187" s="180">
        <f>_xll.qlInterestRateIndexValueDate(Index1M,$H1187)</f>
        <v>47686</v>
      </c>
      <c r="J1187" s="185">
        <f>IFERROR(_xll.qlIndexFixing(Index1M,$H1187,TRUE,_xll.ohTrigger(RecalcTrigger,Trigger1M)),NA())</f>
        <v>2.1003039622033693E-2</v>
      </c>
      <c r="K1187" s="44">
        <f>IFERROR(_xll.qlIndexFixing(Index3M,H1187,TRUE,_xll.ohTrigger(RecalcTrigger,Trigger3M)),NA())</f>
        <v>2.1602841352640009E-2</v>
      </c>
      <c r="L1187" s="44">
        <f>IFERROR(_xll.qlIndexFixing(Index6M,$H1187,TRUE,_xll.ohTrigger(RecalcTrigger,Trigger6M)),NA())</f>
        <v>2.1814313318870463E-2</v>
      </c>
      <c r="M1187" s="186">
        <f>IFERROR(_xll.qlIndexFixing(Index1Y,$H1187,TRUE,_xll.ohTrigger(RecalcTrigger,Trigger1Y)),NA())</f>
        <v>2.2249001471745144E-2</v>
      </c>
      <c r="N1187" s="185">
        <f>IFERROR(_xll.qlIndexFixing(ONIndex1M,I1187,TRUE,_xll.ohTrigger(RecalcTrigger,Trigger1M)),NA())</f>
        <v>2.0991630105120507E-2</v>
      </c>
      <c r="O1187" s="44">
        <f>IFERROR(_xll.qlIndexFixing(ONIndex3M,I1187,TRUE,_xll.ohTrigger(RecalcTrigger,Trigger3M)),NA())</f>
        <v>2.1577104409598036E-2</v>
      </c>
      <c r="P1187" s="44">
        <f>IFERROR(_xll.qlIndexFixing(ONIndex6M,I1187,TRUE,_xll.ohTrigger(RecalcTrigger,Trigger6M)),NA())</f>
        <v>2.1772868730911554E-2</v>
      </c>
      <c r="Q1187" s="186">
        <f>IFERROR(_xll.qlIndexFixing(ONIndex1Y,I1187,TRUE,_xll.ohTrigger(RecalcTrigger,Trigger1Y)),NA())</f>
        <v>2.2163258434195754E-2</v>
      </c>
    </row>
    <row r="1188" spans="2:17" x14ac:dyDescent="0.2">
      <c r="B1188" s="39" t="s">
        <v>42</v>
      </c>
      <c r="D1188" s="42">
        <f>_xll.qlCalendarAdvance(Calendar,$D1187,B1188,"f",FALSE)</f>
        <v>47689</v>
      </c>
      <c r="E1188" s="180">
        <f>_xll.qlInterestRateIndexValueDate(IndexON,D1188)</f>
        <v>47689</v>
      </c>
      <c r="F1188" s="196">
        <f>IFERROR(_xll.qlIndexFixing(IndexON,D1188,TRUE,_xll.ohTrigger(RecalcTrigger,TriggerON)),NA())</f>
        <v>2.0768197222764684E-2</v>
      </c>
      <c r="H1188" s="42">
        <f>_xll.qlCalendarAdvance(Calendar,$H1187,B1188,"f",FALSE)</f>
        <v>47689</v>
      </c>
      <c r="I1188" s="180">
        <f>_xll.qlInterestRateIndexValueDate(Index1M,$H1188)</f>
        <v>47693</v>
      </c>
      <c r="J1188" s="185">
        <f>IFERROR(_xll.qlIndexFixing(Index1M,$H1188,TRUE,_xll.ohTrigger(RecalcTrigger,Trigger1M)),NA())</f>
        <v>2.0999241829475841E-2</v>
      </c>
      <c r="K1188" s="44">
        <f>IFERROR(_xll.qlIndexFixing(Index3M,H1188,TRUE,_xll.ohTrigger(RecalcTrigger,Trigger3M)),NA())</f>
        <v>2.1597365330008143E-2</v>
      </c>
      <c r="L1188" s="44">
        <f>IFERROR(_xll.qlIndexFixing(Index6M,$H1188,TRUE,_xll.ohTrigger(RecalcTrigger,Trigger6M)),NA())</f>
        <v>2.1807888163593945E-2</v>
      </c>
      <c r="M1188" s="186">
        <f>IFERROR(_xll.qlIndexFixing(Index1Y,$H1188,TRUE,_xll.ohTrigger(RecalcTrigger,Trigger1Y)),NA())</f>
        <v>2.2242127538715347E-2</v>
      </c>
      <c r="N1188" s="185">
        <f>IFERROR(_xll.qlIndexFixing(ONIndex1M,I1188,TRUE,_xll.ohTrigger(RecalcTrigger,Trigger1M)),NA())</f>
        <v>2.0987931860370068E-2</v>
      </c>
      <c r="O1188" s="44">
        <f>IFERROR(_xll.qlIndexFixing(ONIndex3M,I1188,TRUE,_xll.ohTrigger(RecalcTrigger,Trigger3M)),NA())</f>
        <v>2.1571984475921013E-2</v>
      </c>
      <c r="P1188" s="44">
        <f>IFERROR(_xll.qlIndexFixing(ONIndex6M,I1188,TRUE,_xll.ohTrigger(RecalcTrigger,Trigger6M)),NA())</f>
        <v>2.1767161180878958E-2</v>
      </c>
      <c r="Q1188" s="186">
        <f>IFERROR(_xll.qlIndexFixing(ONIndex1Y,I1188,TRUE,_xll.ohTrigger(RecalcTrigger,Trigger1Y)),NA())</f>
        <v>2.2157774415516585E-2</v>
      </c>
    </row>
    <row r="1189" spans="2:17" x14ac:dyDescent="0.2">
      <c r="B1189" s="39" t="s">
        <v>42</v>
      </c>
      <c r="D1189" s="42">
        <f>_xll.qlCalendarAdvance(Calendar,$D1188,B1189,"f",FALSE)</f>
        <v>47696</v>
      </c>
      <c r="E1189" s="180">
        <f>_xll.qlInterestRateIndexValueDate(IndexON,D1189)</f>
        <v>47696</v>
      </c>
      <c r="F1189" s="196">
        <f>IFERROR(_xll.qlIndexFixing(IndexON,D1189,TRUE,_xll.ohTrigger(RecalcTrigger,TriggerON)),NA())</f>
        <v>2.0764336966090369E-2</v>
      </c>
      <c r="H1189" s="42">
        <f>_xll.qlCalendarAdvance(Calendar,$H1188,B1189,"f",FALSE)</f>
        <v>47696</v>
      </c>
      <c r="I1189" s="180">
        <f>_xll.qlInterestRateIndexValueDate(Index1M,$H1189)</f>
        <v>47700</v>
      </c>
      <c r="J1189" s="185">
        <f>IFERROR(_xll.qlIndexFixing(Index1M,$H1189,TRUE,_xll.ohTrigger(RecalcTrigger,Trigger1M)),NA())</f>
        <v>2.0995394186438112E-2</v>
      </c>
      <c r="K1189" s="44">
        <f>IFERROR(_xll.qlIndexFixing(Index3M,H1189,TRUE,_xll.ohTrigger(RecalcTrigger,Trigger3M)),NA())</f>
        <v>2.1591834531081471E-2</v>
      </c>
      <c r="L1189" s="44">
        <f>IFERROR(_xll.qlIndexFixing(Index6M,$H1189,TRUE,_xll.ohTrigger(RecalcTrigger,Trigger6M)),NA())</f>
        <v>2.1801417055554093E-2</v>
      </c>
      <c r="M1189" s="186">
        <f>IFERROR(_xll.qlIndexFixing(Index1Y,$H1189,TRUE,_xll.ohTrigger(RecalcTrigger,Trigger1Y)),NA())</f>
        <v>2.223520211081844E-2</v>
      </c>
      <c r="N1189" s="185">
        <f>IFERROR(_xll.qlIndexFixing(ONIndex1M,I1189,TRUE,_xll.ohTrigger(RecalcTrigger,Trigger1M)),NA())</f>
        <v>2.0984183352386054E-2</v>
      </c>
      <c r="O1189" s="44">
        <f>IFERROR(_xll.qlIndexFixing(ONIndex3M,I1189,TRUE,_xll.ohTrigger(RecalcTrigger,Trigger3M)),NA())</f>
        <v>2.156681228388635E-2</v>
      </c>
      <c r="P1189" s="44">
        <f>IFERROR(_xll.qlIndexFixing(ONIndex6M,I1189,TRUE,_xll.ohTrigger(RecalcTrigger,Trigger6M)),NA())</f>
        <v>2.1761392516213007E-2</v>
      </c>
      <c r="Q1189" s="186">
        <f>IFERROR(_xll.qlIndexFixing(ONIndex1Y,I1189,TRUE,_xll.ohTrigger(RecalcTrigger,Trigger1Y)),NA())</f>
        <v>2.2152250928648698E-2</v>
      </c>
    </row>
    <row r="1190" spans="2:17" x14ac:dyDescent="0.2">
      <c r="B1190" s="39" t="s">
        <v>42</v>
      </c>
      <c r="D1190" s="42">
        <f>_xll.qlCalendarAdvance(Calendar,$D1189,B1190,"f",FALSE)</f>
        <v>47703</v>
      </c>
      <c r="E1190" s="180">
        <f>_xll.qlInterestRateIndexValueDate(IndexON,D1190)</f>
        <v>47703</v>
      </c>
      <c r="F1190" s="196">
        <f>IFERROR(_xll.qlIndexFixing(IndexON,D1190,TRUE,_xll.ohTrigger(RecalcTrigger,TriggerON)),NA())</f>
        <v>2.0760405435709117E-2</v>
      </c>
      <c r="H1190" s="42">
        <f>_xll.qlCalendarAdvance(Calendar,$H1189,B1190,"f",FALSE)</f>
        <v>47703</v>
      </c>
      <c r="I1190" s="180">
        <f>_xll.qlInterestRateIndexValueDate(Index1M,$H1190)</f>
        <v>47707</v>
      </c>
      <c r="J1190" s="185">
        <f>IFERROR(_xll.qlIndexFixing(Index1M,$H1190,TRUE,_xll.ohTrigger(RecalcTrigger,Trigger1M)),NA())</f>
        <v>2.0991496961887294E-2</v>
      </c>
      <c r="K1190" s="44">
        <f>IFERROR(_xll.qlIndexFixing(Index3M,H1190,TRUE,_xll.ohTrigger(RecalcTrigger,Trigger3M)),NA())</f>
        <v>2.1586248430780886E-2</v>
      </c>
      <c r="L1190" s="44">
        <f>IFERROR(_xll.qlIndexFixing(Index6M,$H1190,TRUE,_xll.ohTrigger(RecalcTrigger,Trigger6M)),NA())</f>
        <v>2.1794900867081374E-2</v>
      </c>
      <c r="M1190" s="186">
        <f>IFERROR(_xll.qlIndexFixing(Index1Y,$H1190,TRUE,_xll.ohTrigger(RecalcTrigger,Trigger1Y)),NA())</f>
        <v>2.2228224974144877E-2</v>
      </c>
      <c r="N1190" s="185">
        <f>IFERROR(_xll.qlIndexFixing(ONIndex1M,I1190,TRUE,_xll.ohTrigger(RecalcTrigger,Trigger1M)),NA())</f>
        <v>2.0980384849753619E-2</v>
      </c>
      <c r="O1190" s="44">
        <f>IFERROR(_xll.qlIndexFixing(ONIndex3M,I1190,TRUE,_xll.ohTrigger(RecalcTrigger,Trigger3M)),NA())</f>
        <v>2.1561588101599583E-2</v>
      </c>
      <c r="P1190" s="44">
        <f>IFERROR(_xll.qlIndexFixing(ONIndex6M,I1190,TRUE,_xll.ohTrigger(RecalcTrigger,Trigger6M)),NA())</f>
        <v>2.1755562736753831E-2</v>
      </c>
      <c r="Q1190" s="186">
        <f>IFERROR(_xll.qlIndexFixing(ONIndex1Y,I1190,TRUE,_xll.ohTrigger(RecalcTrigger,Trigger1Y)),NA())</f>
        <v>2.214668825552657E-2</v>
      </c>
    </row>
    <row r="1191" spans="2:17" x14ac:dyDescent="0.2">
      <c r="B1191" s="39" t="s">
        <v>42</v>
      </c>
      <c r="D1191" s="42">
        <f>_xll.qlCalendarAdvance(Calendar,$D1190,B1191,"f",FALSE)</f>
        <v>47710</v>
      </c>
      <c r="E1191" s="180">
        <f>_xll.qlInterestRateIndexValueDate(IndexON,D1191)</f>
        <v>47710</v>
      </c>
      <c r="F1191" s="196">
        <f>IFERROR(_xll.qlIndexFixing(IndexON,D1191,TRUE,_xll.ohTrigger(RecalcTrigger,TriggerON)),NA())</f>
        <v>2.0756402804282814E-2</v>
      </c>
      <c r="H1191" s="42">
        <f>_xll.qlCalendarAdvance(Calendar,$H1190,B1191,"f",FALSE)</f>
        <v>47710</v>
      </c>
      <c r="I1191" s="180">
        <f>_xll.qlInterestRateIndexValueDate(Index1M,$H1191)</f>
        <v>47714</v>
      </c>
      <c r="J1191" s="185">
        <f>IFERROR(_xll.qlIndexFixing(Index1M,$H1191,TRUE,_xll.ohTrigger(RecalcTrigger,Trigger1M)),NA())</f>
        <v>2.0987550424772121E-2</v>
      </c>
      <c r="K1191" s="44">
        <f>IFERROR(_xll.qlIndexFixing(Index3M,H1191,TRUE,_xll.ohTrigger(RecalcTrigger,Trigger3M)),NA())</f>
        <v>2.1580606500077388E-2</v>
      </c>
      <c r="L1191" s="44">
        <f>IFERROR(_xll.qlIndexFixing(Index6M,$H1191,TRUE,_xll.ohTrigger(RecalcTrigger,Trigger6M)),NA())</f>
        <v>2.1788340470501044E-2</v>
      </c>
      <c r="M1191" s="186">
        <f>IFERROR(_xll.qlIndexFixing(Index1Y,$H1191,TRUE,_xll.ohTrigger(RecalcTrigger,Trigger1Y)),NA())</f>
        <v>2.2221195912679174E-2</v>
      </c>
      <c r="N1191" s="185">
        <f>IFERROR(_xll.qlIndexFixing(ONIndex1M,I1191,TRUE,_xll.ohTrigger(RecalcTrigger,Trigger1M)),NA())</f>
        <v>2.0976536620818109E-2</v>
      </c>
      <c r="O1191" s="44">
        <f>IFERROR(_xll.qlIndexFixing(ONIndex3M,I1191,TRUE,_xll.ohTrigger(RecalcTrigger,Trigger3M)),NA())</f>
        <v>2.1556312197246186E-2</v>
      </c>
      <c r="P1191" s="44">
        <f>IFERROR(_xll.qlIndexFixing(ONIndex6M,I1191,TRUE,_xll.ohTrigger(RecalcTrigger,Trigger6M)),NA())</f>
        <v>2.1749671842581364E-2</v>
      </c>
      <c r="Q1191" s="186">
        <f>IFERROR(_xll.qlIndexFixing(ONIndex1Y,I1191,TRUE,_xll.ohTrigger(RecalcTrigger,Trigger1Y)),NA())</f>
        <v>2.2141086678164612E-2</v>
      </c>
    </row>
    <row r="1192" spans="2:17" x14ac:dyDescent="0.2">
      <c r="B1192" s="39" t="s">
        <v>42</v>
      </c>
      <c r="D1192" s="42">
        <f>_xll.qlCalendarAdvance(Calendar,$D1191,B1192,"f",FALSE)</f>
        <v>47717</v>
      </c>
      <c r="E1192" s="180">
        <f>_xll.qlInterestRateIndexValueDate(IndexON,D1192)</f>
        <v>47717</v>
      </c>
      <c r="F1192" s="196">
        <f>IFERROR(_xll.qlIndexFixing(IndexON,D1192,TRUE,_xll.ohTrigger(RecalcTrigger,TriggerON)),NA())</f>
        <v>2.0752329244313472E-2</v>
      </c>
      <c r="H1192" s="42">
        <f>_xll.qlCalendarAdvance(Calendar,$H1191,B1192,"f",FALSE)</f>
        <v>47717</v>
      </c>
      <c r="I1192" s="180">
        <f>_xll.qlInterestRateIndexValueDate(Index1M,$H1192)</f>
        <v>47721</v>
      </c>
      <c r="J1192" s="185">
        <f>IFERROR(_xll.qlIndexFixing(Index1M,$H1192,TRUE,_xll.ohTrigger(RecalcTrigger,Trigger1M)),NA())</f>
        <v>2.0983554830073151E-2</v>
      </c>
      <c r="K1192" s="44">
        <f>IFERROR(_xll.qlIndexFixing(Index3M,H1192,TRUE,_xll.ohTrigger(RecalcTrigger,Trigger3M)),NA())</f>
        <v>2.1574908206001664E-2</v>
      </c>
      <c r="L1192" s="44">
        <f>IFERROR(_xll.qlIndexFixing(Index6M,$H1192,TRUE,_xll.ohTrigger(RecalcTrigger,Trigger6M)),NA())</f>
        <v>2.1781736738126636E-2</v>
      </c>
      <c r="M1192" s="186">
        <f>IFERROR(_xll.qlIndexFixing(Index1Y,$H1192,TRUE,_xll.ohTrigger(RecalcTrigger,Trigger1Y)),NA())</f>
        <v>2.2214114708302989E-2</v>
      </c>
      <c r="N1192" s="185">
        <f>IFERROR(_xll.qlIndexFixing(ONIndex1M,I1192,TRUE,_xll.ohTrigger(RecalcTrigger,Trigger1M)),NA())</f>
        <v>2.0972638934084742E-2</v>
      </c>
      <c r="O1192" s="44">
        <f>IFERROR(_xll.qlIndexFixing(ONIndex3M,I1192,TRUE,_xll.ohTrigger(RecalcTrigger,Trigger3M)),NA())</f>
        <v>2.1550984838931697E-2</v>
      </c>
      <c r="P1192" s="44">
        <f>IFERROR(_xll.qlIndexFixing(ONIndex6M,I1192,TRUE,_xll.ohTrigger(RecalcTrigger,Trigger6M)),NA())</f>
        <v>2.1743719833615671E-2</v>
      </c>
      <c r="Q1192" s="186">
        <f>IFERROR(_xll.qlIndexFixing(ONIndex1Y,I1192,TRUE,_xll.ohTrigger(RecalcTrigger,Trigger1Y)),NA())</f>
        <v>2.2135446478337428E-2</v>
      </c>
    </row>
    <row r="1193" spans="2:17" x14ac:dyDescent="0.2">
      <c r="B1193" s="39" t="s">
        <v>42</v>
      </c>
      <c r="D1193" s="42">
        <f>_xll.qlCalendarAdvance(Calendar,$D1192,B1193,"f",FALSE)</f>
        <v>47724</v>
      </c>
      <c r="E1193" s="180">
        <f>_xll.qlInterestRateIndexValueDate(IndexON,D1193)</f>
        <v>47724</v>
      </c>
      <c r="F1193" s="196">
        <f>IFERROR(_xll.qlIndexFixing(IndexON,D1193,TRUE,_xll.ohTrigger(RecalcTrigger,TriggerON)),NA())</f>
        <v>2.0748184928542912E-2</v>
      </c>
      <c r="H1193" s="42">
        <f>_xll.qlCalendarAdvance(Calendar,$H1192,B1193,"f",FALSE)</f>
        <v>47724</v>
      </c>
      <c r="I1193" s="180">
        <f>_xll.qlInterestRateIndexValueDate(Index1M,$H1193)</f>
        <v>47728</v>
      </c>
      <c r="J1193" s="185">
        <f>IFERROR(_xll.qlIndexFixing(Index1M,$H1193,TRUE,_xll.ohTrigger(RecalcTrigger,Trigger1M)),NA())</f>
        <v>2.0979191631922411E-2</v>
      </c>
      <c r="K1193" s="44">
        <f>IFERROR(_xll.qlIndexFixing(Index3M,H1193,TRUE,_xll.ohTrigger(RecalcTrigger,Trigger3M)),NA())</f>
        <v>2.1568930100175281E-2</v>
      </c>
      <c r="L1193" s="44">
        <f>IFERROR(_xll.qlIndexFixing(Index6M,$H1193,TRUE,_xll.ohTrigger(RecalcTrigger,Trigger6M)),NA())</f>
        <v>2.1774755054618459E-2</v>
      </c>
      <c r="M1193" s="186">
        <f>IFERROR(_xll.qlIndexFixing(Index1Y,$H1193,TRUE,_xll.ohTrigger(RecalcTrigger,Trigger1Y)),NA())</f>
        <v>2.2206981140793797E-2</v>
      </c>
      <c r="N1193" s="185">
        <f>IFERROR(_xll.qlIndexFixing(ONIndex1M,I1193,TRUE,_xll.ohTrigger(RecalcTrigger,Trigger1M)),NA())</f>
        <v>2.0968692057898863E-2</v>
      </c>
      <c r="O1193" s="44">
        <f>IFERROR(_xll.qlIndexFixing(ONIndex3M,I1193,TRUE,_xll.ohTrigger(RecalcTrigger,Trigger3M)),NA())</f>
        <v>2.1545606294761654E-2</v>
      </c>
      <c r="P1193" s="44">
        <f>IFERROR(_xll.qlIndexFixing(ONIndex6M,I1193,TRUE,_xll.ohTrigger(RecalcTrigger,Trigger6M)),NA())</f>
        <v>2.173770671009656E-2</v>
      </c>
      <c r="Q1193" s="186">
        <f>IFERROR(_xll.qlIndexFixing(ONIndex1Y,I1193,TRUE,_xll.ohTrigger(RecalcTrigger,Trigger1Y)),NA())</f>
        <v>2.2129767937899558E-2</v>
      </c>
    </row>
    <row r="1194" spans="2:17" x14ac:dyDescent="0.2">
      <c r="B1194" s="39" t="s">
        <v>42</v>
      </c>
      <c r="D1194" s="42">
        <f>_xll.qlCalendarAdvance(Calendar,$D1193,B1194,"f",FALSE)</f>
        <v>47731</v>
      </c>
      <c r="E1194" s="180">
        <f>_xll.qlInterestRateIndexValueDate(IndexON,D1194)</f>
        <v>47731</v>
      </c>
      <c r="F1194" s="196">
        <f>IFERROR(_xll.qlIndexFixing(IndexON,D1194,TRUE,_xll.ohTrigger(RecalcTrigger,TriggerON)),NA())</f>
        <v>2.0743970029633019E-2</v>
      </c>
      <c r="H1194" s="42">
        <f>_xll.qlCalendarAdvance(Calendar,$H1193,B1194,"f",FALSE)</f>
        <v>47731</v>
      </c>
      <c r="I1194" s="180">
        <f>_xll.qlInterestRateIndexValueDate(Index1M,$H1194)</f>
        <v>47735</v>
      </c>
      <c r="J1194" s="185">
        <f>IFERROR(_xll.qlIndexFixing(Index1M,$H1194,TRUE,_xll.ohTrigger(RecalcTrigger,Trigger1M)),NA())</f>
        <v>2.0975097268330245E-2</v>
      </c>
      <c r="K1194" s="44">
        <f>IFERROR(_xll.qlIndexFixing(Index3M,H1194,TRUE,_xll.ohTrigger(RecalcTrigger,Trigger3M)),NA())</f>
        <v>2.1563122015745177E-2</v>
      </c>
      <c r="L1194" s="44">
        <f>IFERROR(_xll.qlIndexFixing(Index6M,$H1194,TRUE,_xll.ohTrigger(RecalcTrigger,Trigger6M)),NA())</f>
        <v>2.1768073655226906E-2</v>
      </c>
      <c r="M1194" s="186">
        <f>IFERROR(_xll.qlIndexFixing(Index1Y,$H1194,TRUE,_xll.ohTrigger(RecalcTrigger,Trigger1Y)),NA())</f>
        <v>2.2199794987825112E-2</v>
      </c>
      <c r="N1194" s="185">
        <f>IFERROR(_xll.qlIndexFixing(ONIndex1M,I1194,TRUE,_xll.ohTrigger(RecalcTrigger,Trigger1M)),NA())</f>
        <v>2.0964696260845628E-2</v>
      </c>
      <c r="O1194" s="44">
        <f>IFERROR(_xll.qlIndexFixing(ONIndex3M,I1194,TRUE,_xll.ohTrigger(RecalcTrigger,Trigger3M)),NA())</f>
        <v>2.1540176832921532E-2</v>
      </c>
      <c r="P1194" s="44">
        <f>IFERROR(_xll.qlIndexFixing(ONIndex6M,I1194,TRUE,_xll.ohTrigger(RecalcTrigger,Trigger6M)),NA())</f>
        <v>2.1731632471704287E-2</v>
      </c>
      <c r="Q1194" s="186">
        <f>IFERROR(_xll.qlIndexFixing(ONIndex1Y,I1194,TRUE,_xll.ohTrigger(RecalcTrigger,Trigger1Y)),NA())</f>
        <v>2.2124051338785478E-2</v>
      </c>
    </row>
    <row r="1195" spans="2:17" x14ac:dyDescent="0.2">
      <c r="B1195" s="39" t="s">
        <v>42</v>
      </c>
      <c r="D1195" s="42">
        <f>_xll.qlCalendarAdvance(Calendar,$D1194,B1195,"f",FALSE)</f>
        <v>47738</v>
      </c>
      <c r="E1195" s="180">
        <f>_xll.qlInterestRateIndexValueDate(IndexON,D1195)</f>
        <v>47738</v>
      </c>
      <c r="F1195" s="196">
        <f>IFERROR(_xll.qlIndexFixing(IndexON,D1195,TRUE,_xll.ohTrigger(RecalcTrigger,TriggerON)),NA())</f>
        <v>2.0739684720085805E-2</v>
      </c>
      <c r="H1195" s="42">
        <f>_xll.qlCalendarAdvance(Calendar,$H1194,B1195,"f",FALSE)</f>
        <v>47738</v>
      </c>
      <c r="I1195" s="180">
        <f>_xll.qlInterestRateIndexValueDate(Index1M,$H1195)</f>
        <v>47742</v>
      </c>
      <c r="J1195" s="185">
        <f>IFERROR(_xll.qlIndexFixing(Index1M,$H1195,TRUE,_xll.ohTrigger(RecalcTrigger,Trigger1M)),NA())</f>
        <v>2.0970946647307365E-2</v>
      </c>
      <c r="K1195" s="44">
        <f>IFERROR(_xll.qlIndexFixing(Index3M,H1195,TRUE,_xll.ohTrigger(RecalcTrigger,Trigger3M)),NA())</f>
        <v>2.1557255951253875E-2</v>
      </c>
      <c r="L1195" s="44">
        <f>IFERROR(_xll.qlIndexFixing(Index6M,$H1195,TRUE,_xll.ohTrigger(RecalcTrigger,Trigger6M)),NA())</f>
        <v>2.1761351520996994E-2</v>
      </c>
      <c r="M1195" s="186">
        <f>IFERROR(_xll.qlIndexFixing(Index1Y,$H1195,TRUE,_xll.ohTrigger(RecalcTrigger,Trigger1Y)),NA())</f>
        <v>2.2192556024967142E-2</v>
      </c>
      <c r="N1195" s="185">
        <f>IFERROR(_xll.qlIndexFixing(ONIndex1M,I1195,TRUE,_xll.ohTrigger(RecalcTrigger,Trigger1M)),NA())</f>
        <v>2.0960651811270381E-2</v>
      </c>
      <c r="O1195" s="44">
        <f>IFERROR(_xll.qlIndexFixing(ONIndex3M,I1195,TRUE,_xll.ohTrigger(RecalcTrigger,Trigger3M)),NA())</f>
        <v>2.1534696721676738E-2</v>
      </c>
      <c r="P1195" s="44">
        <f>IFERROR(_xll.qlIndexFixing(ONIndex6M,I1195,TRUE,_xll.ohTrigger(RecalcTrigger,Trigger6M)),NA())</f>
        <v>2.1725497118598724E-2</v>
      </c>
      <c r="Q1195" s="186">
        <f>IFERROR(_xll.qlIndexFixing(ONIndex1Y,I1195,TRUE,_xll.ohTrigger(RecalcTrigger,Trigger1Y)),NA())</f>
        <v>2.2118296962929662E-2</v>
      </c>
    </row>
    <row r="1196" spans="2:17" x14ac:dyDescent="0.2">
      <c r="B1196" s="39" t="s">
        <v>42</v>
      </c>
      <c r="D1196" s="42">
        <f>_xll.qlCalendarAdvance(Calendar,$D1195,B1196,"f",FALSE)</f>
        <v>47745</v>
      </c>
      <c r="E1196" s="180">
        <f>_xll.qlInterestRateIndexValueDate(IndexON,D1196)</f>
        <v>47745</v>
      </c>
      <c r="F1196" s="196">
        <f>IFERROR(_xll.qlIndexFixing(IndexON,D1196,TRUE,_xll.ohTrigger(RecalcTrigger,TriggerON)),NA())</f>
        <v>2.0735329172563155E-2</v>
      </c>
      <c r="H1196" s="42">
        <f>_xll.qlCalendarAdvance(Calendar,$H1195,B1196,"f",FALSE)</f>
        <v>47745</v>
      </c>
      <c r="I1196" s="180">
        <f>_xll.qlInterestRateIndexValueDate(Index1M,$H1196)</f>
        <v>47749</v>
      </c>
      <c r="J1196" s="185">
        <f>IFERROR(_xll.qlIndexFixing(Index1M,$H1196,TRUE,_xll.ohTrigger(RecalcTrigger,Trigger1M)),NA())</f>
        <v>2.0966736273391184E-2</v>
      </c>
      <c r="K1196" s="44">
        <f>IFERROR(_xll.qlIndexFixing(Index3M,H1196,TRUE,_xll.ohTrigger(RecalcTrigger,Trigger3M)),NA())</f>
        <v>2.1551331349551457E-2</v>
      </c>
      <c r="L1196" s="44">
        <f>IFERROR(_xll.qlIndexFixing(Index6M,$H1196,TRUE,_xll.ohTrigger(RecalcTrigger,Trigger6M)),NA())</f>
        <v>2.1754589533679661E-2</v>
      </c>
      <c r="M1196" s="186">
        <f>IFERROR(_xll.qlIndexFixing(Index1Y,$H1196,TRUE,_xll.ohTrigger(RecalcTrigger,Trigger1Y)),NA())</f>
        <v>2.2185264025687455E-2</v>
      </c>
      <c r="N1196" s="185">
        <f>IFERROR(_xll.qlIndexFixing(ONIndex1M,I1196,TRUE,_xll.ohTrigger(RecalcTrigger,Trigger1M)),NA())</f>
        <v>2.0956558599101172E-2</v>
      </c>
      <c r="O1196" s="44">
        <f>IFERROR(_xll.qlIndexFixing(ONIndex3M,I1196,TRUE,_xll.ohTrigger(RecalcTrigger,Trigger3M)),NA())</f>
        <v>2.1529165988205534E-2</v>
      </c>
      <c r="P1196" s="44">
        <f>IFERROR(_xll.qlIndexFixing(ONIndex6M,I1196,TRUE,_xll.ohTrigger(RecalcTrigger,Trigger6M)),NA())</f>
        <v>2.171930119058807E-2</v>
      </c>
      <c r="Q1196" s="186">
        <f>IFERROR(_xll.qlIndexFixing(ONIndex1Y,I1196,TRUE,_xll.ohTrigger(RecalcTrigger,Trigger1Y)),NA())</f>
        <v>2.2112520397223889E-2</v>
      </c>
    </row>
    <row r="1197" spans="2:17" x14ac:dyDescent="0.2">
      <c r="B1197" s="39" t="s">
        <v>42</v>
      </c>
      <c r="D1197" s="42">
        <f>_xll.qlCalendarAdvance(Calendar,$D1196,B1197,"f",FALSE)</f>
        <v>47752</v>
      </c>
      <c r="E1197" s="180">
        <f>_xll.qlInterestRateIndexValueDate(IndexON,D1197)</f>
        <v>47752</v>
      </c>
      <c r="F1197" s="196">
        <f>IFERROR(_xll.qlIndexFixing(IndexON,D1197,TRUE,_xll.ohTrigger(RecalcTrigger,TriggerON)),NA())</f>
        <v>2.073090416588208E-2</v>
      </c>
      <c r="H1197" s="42">
        <f>_xll.qlCalendarAdvance(Calendar,$H1196,B1197,"f",FALSE)</f>
        <v>47752</v>
      </c>
      <c r="I1197" s="180">
        <f>_xll.qlInterestRateIndexValueDate(Index1M,$H1197)</f>
        <v>47756</v>
      </c>
      <c r="J1197" s="185">
        <f>IFERROR(_xll.qlIndexFixing(Index1M,$H1197,TRUE,_xll.ohTrigger(RecalcTrigger,Trigger1M)),NA())</f>
        <v>2.0962762006267188E-2</v>
      </c>
      <c r="K1197" s="44">
        <f>IFERROR(_xll.qlIndexFixing(Index3M,H1197,TRUE,_xll.ohTrigger(RecalcTrigger,Trigger3M)),NA())</f>
        <v>2.1545552436005071E-2</v>
      </c>
      <c r="L1197" s="44">
        <f>IFERROR(_xll.qlIndexFixing(Index6M,$H1197,TRUE,_xll.ohTrigger(RecalcTrigger,Trigger6M)),NA())</f>
        <v>2.1747788482511268E-2</v>
      </c>
      <c r="M1197" s="186">
        <f>IFERROR(_xll.qlIndexFixing(Index1Y,$H1197,TRUE,_xll.ohTrigger(RecalcTrigger,Trigger1Y)),NA())</f>
        <v>2.2177918273150358E-2</v>
      </c>
      <c r="N1197" s="185">
        <f>IFERROR(_xll.qlIndexFixing(ONIndex1M,I1197,TRUE,_xll.ohTrigger(RecalcTrigger,Trigger1M)),NA())</f>
        <v>2.0952406274696855E-2</v>
      </c>
      <c r="O1197" s="44">
        <f>IFERROR(_xll.qlIndexFixing(ONIndex3M,I1197,TRUE,_xll.ohTrigger(RecalcTrigger,Trigger3M)),NA())</f>
        <v>2.1523578147775169E-2</v>
      </c>
      <c r="P1197" s="44">
        <f>IFERROR(_xll.qlIndexFixing(ONIndex6M,I1197,TRUE,_xll.ohTrigger(RecalcTrigger,Trigger6M)),NA())</f>
        <v>2.1713059798704748E-2</v>
      </c>
      <c r="Q1197" s="186">
        <f>IFERROR(_xll.qlIndexFixing(ONIndex1Y,I1197,TRUE,_xll.ohTrigger(RecalcTrigger,Trigger1Y)),NA())</f>
        <v>2.2106750127681707E-2</v>
      </c>
    </row>
    <row r="1198" spans="2:17" x14ac:dyDescent="0.2">
      <c r="B1198" s="39" t="s">
        <v>42</v>
      </c>
      <c r="D1198" s="42">
        <f>_xll.qlCalendarAdvance(Calendar,$D1197,B1198,"f",FALSE)</f>
        <v>47759</v>
      </c>
      <c r="E1198" s="180">
        <f>_xll.qlInterestRateIndexValueDate(IndexON,D1198)</f>
        <v>47759</v>
      </c>
      <c r="F1198" s="196">
        <f>IFERROR(_xll.qlIndexFixing(IndexON,D1198,TRUE,_xll.ohTrigger(RecalcTrigger,TriggerON)),NA())</f>
        <v>2.0726416713472418E-2</v>
      </c>
      <c r="H1198" s="42">
        <f>_xll.qlCalendarAdvance(Calendar,$H1197,B1198,"f",FALSE)</f>
        <v>47759</v>
      </c>
      <c r="I1198" s="180">
        <f>_xll.qlInterestRateIndexValueDate(Index1M,$H1198)</f>
        <v>47763</v>
      </c>
      <c r="J1198" s="185">
        <f>IFERROR(_xll.qlIndexFixing(Index1M,$H1198,TRUE,_xll.ohTrigger(RecalcTrigger,Trigger1M)),NA())</f>
        <v>2.095842036943649E-2</v>
      </c>
      <c r="K1198" s="44">
        <f>IFERROR(_xll.qlIndexFixing(Index3M,H1198,TRUE,_xll.ohTrigger(RecalcTrigger,Trigger3M)),NA())</f>
        <v>2.153950529441586E-2</v>
      </c>
      <c r="L1198" s="44">
        <f>IFERROR(_xll.qlIndexFixing(Index6M,$H1198,TRUE,_xll.ohTrigger(RecalcTrigger,Trigger6M)),NA())</f>
        <v>2.1740948585868787E-2</v>
      </c>
      <c r="M1198" s="186">
        <f>IFERROR(_xll.qlIndexFixing(Index1Y,$H1198,TRUE,_xll.ohTrigger(RecalcTrigger,Trigger1Y)),NA())</f>
        <v>2.2170517945286648E-2</v>
      </c>
      <c r="N1198" s="185">
        <f>IFERROR(_xll.qlIndexFixing(ONIndex1M,I1198,TRUE,_xll.ohTrigger(RecalcTrigger,Trigger1M)),NA())</f>
        <v>2.0948190113196929E-2</v>
      </c>
      <c r="O1198" s="44">
        <f>IFERROR(_xll.qlIndexFixing(ONIndex3M,I1198,TRUE,_xll.ohTrigger(RecalcTrigger,Trigger3M)),NA())</f>
        <v>2.1517930292871412E-2</v>
      </c>
      <c r="P1198" s="44">
        <f>IFERROR(_xll.qlIndexFixing(ONIndex6M,I1198,TRUE,_xll.ohTrigger(RecalcTrigger,Trigger6M)),NA())</f>
        <v>2.1706779959016487E-2</v>
      </c>
      <c r="Q1198" s="186">
        <f>IFERROR(_xll.qlIndexFixing(ONIndex1Y,I1198,TRUE,_xll.ohTrigger(RecalcTrigger,Trigger1Y)),NA())</f>
        <v>2.2100921941747842E-2</v>
      </c>
    </row>
    <row r="1199" spans="2:17" x14ac:dyDescent="0.2">
      <c r="B1199" s="39" t="s">
        <v>42</v>
      </c>
      <c r="D1199" s="42">
        <f>_xll.qlCalendarAdvance(Calendar,$D1198,B1199,"f",FALSE)</f>
        <v>47766</v>
      </c>
      <c r="E1199" s="180">
        <f>_xll.qlInterestRateIndexValueDate(IndexON,D1199)</f>
        <v>47766</v>
      </c>
      <c r="F1199" s="196">
        <f>IFERROR(_xll.qlIndexFixing(IndexON,D1199,TRUE,_xll.ohTrigger(RecalcTrigger,TriggerON)),NA())</f>
        <v>2.0721868978483826E-2</v>
      </c>
      <c r="H1199" s="42">
        <f>_xll.qlCalendarAdvance(Calendar,$H1198,B1199,"f",FALSE)</f>
        <v>47766</v>
      </c>
      <c r="I1199" s="180">
        <f>_xll.qlInterestRateIndexValueDate(Index1M,$H1199)</f>
        <v>47770</v>
      </c>
      <c r="J1199" s="185">
        <f>IFERROR(_xll.qlIndexFixing(Index1M,$H1199,TRUE,_xll.ohTrigger(RecalcTrigger,Trigger1M)),NA())</f>
        <v>2.0954015321435284E-2</v>
      </c>
      <c r="K1199" s="44">
        <f>IFERROR(_xll.qlIndexFixing(Index3M,H1199,TRUE,_xll.ohTrigger(RecalcTrigger,Trigger3M)),NA())</f>
        <v>2.1533399391199783E-2</v>
      </c>
      <c r="L1199" s="44">
        <f>IFERROR(_xll.qlIndexFixing(Index6M,$H1199,TRUE,_xll.ohTrigger(RecalcTrigger,Trigger6M)),NA())</f>
        <v>2.1734218618027393E-2</v>
      </c>
      <c r="M1199" s="186">
        <f>IFERROR(_xll.qlIndexFixing(Index1Y,$H1199,TRUE,_xll.ohTrigger(RecalcTrigger,Trigger1Y)),NA())</f>
        <v>2.2163063206102555E-2</v>
      </c>
      <c r="N1199" s="185">
        <f>IFERROR(_xll.qlIndexFixing(ONIndex1M,I1199,TRUE,_xll.ohTrigger(RecalcTrigger,Trigger1M)),NA())</f>
        <v>2.0943910301731705E-2</v>
      </c>
      <c r="O1199" s="44">
        <f>IFERROR(_xll.qlIndexFixing(ONIndex3M,I1199,TRUE,_xll.ohTrigger(RecalcTrigger,Trigger3M)),NA())</f>
        <v>2.1512222639881173E-2</v>
      </c>
      <c r="P1199" s="44">
        <f>IFERROR(_xll.qlIndexFixing(ONIndex6M,I1199,TRUE,_xll.ohTrigger(RecalcTrigger,Trigger6M)),NA())</f>
        <v>2.1700461671523286E-2</v>
      </c>
      <c r="Q1199" s="186">
        <f>IFERROR(_xll.qlIndexFixing(ONIndex1Y,I1199,TRUE,_xll.ohTrigger(RecalcTrigger,Trigger1Y)),NA())</f>
        <v>2.2095036013203284E-2</v>
      </c>
    </row>
    <row r="1200" spans="2:17" x14ac:dyDescent="0.2">
      <c r="B1200" s="39" t="s">
        <v>42</v>
      </c>
      <c r="D1200" s="42">
        <f>_xll.qlCalendarAdvance(Calendar,$D1199,B1200,"f",FALSE)</f>
        <v>47773</v>
      </c>
      <c r="E1200" s="180">
        <f>_xll.qlInterestRateIndexValueDate(IndexON,D1200)</f>
        <v>47773</v>
      </c>
      <c r="F1200" s="196">
        <f>IFERROR(_xll.qlIndexFixing(IndexON,D1200,TRUE,_xll.ohTrigger(RecalcTrigger,TriggerON)),NA())</f>
        <v>2.0717261181220081E-2</v>
      </c>
      <c r="H1200" s="42">
        <f>_xll.qlCalendarAdvance(Calendar,$H1199,B1200,"f",FALSE)</f>
        <v>47773</v>
      </c>
      <c r="I1200" s="180">
        <f>_xll.qlInterestRateIndexValueDate(Index1M,$H1200)</f>
        <v>47777</v>
      </c>
      <c r="J1200" s="185">
        <f>IFERROR(_xll.qlIndexFixing(Index1M,$H1200,TRUE,_xll.ohTrigger(RecalcTrigger,Trigger1M)),NA())</f>
        <v>2.0949547049886393E-2</v>
      </c>
      <c r="K1200" s="44">
        <f>IFERROR(_xll.qlIndexFixing(Index3M,H1200,TRUE,_xll.ohTrigger(RecalcTrigger,Trigger3M)),NA())</f>
        <v>2.152723494429902E-2</v>
      </c>
      <c r="L1200" s="44">
        <f>IFERROR(_xll.qlIndexFixing(Index6M,$H1200,TRUE,_xll.ohTrigger(RecalcTrigger,Trigger6M)),NA())</f>
        <v>2.1727152259044962E-2</v>
      </c>
      <c r="M1200" s="186">
        <f>IFERROR(_xll.qlIndexFixing(Index1Y,$H1200,TRUE,_xll.ohTrigger(RecalcTrigger,Trigger1Y)),NA())</f>
        <v>2.2155554234561559E-2</v>
      </c>
      <c r="N1200" s="185">
        <f>IFERROR(_xll.qlIndexFixing(ONIndex1M,I1200,TRUE,_xll.ohTrigger(RecalcTrigger,Trigger1M)),NA())</f>
        <v>2.0939567027591366E-2</v>
      </c>
      <c r="O1200" s="44">
        <f>IFERROR(_xll.qlIndexFixing(ONIndex3M,I1200,TRUE,_xll.ohTrigger(RecalcTrigger,Trigger3M)),NA())</f>
        <v>2.1506455405431169E-2</v>
      </c>
      <c r="P1200" s="44">
        <f>IFERROR(_xll.qlIndexFixing(ONIndex6M,I1200,TRUE,_xll.ohTrigger(RecalcTrigger,Trigger6M)),NA())</f>
        <v>2.1694104936225145E-2</v>
      </c>
      <c r="Q1200" s="186">
        <f>IFERROR(_xll.qlIndexFixing(ONIndex1Y,I1200,TRUE,_xll.ohTrigger(RecalcTrigger,Trigger1Y)),NA())</f>
        <v>2.2089092516068831E-2</v>
      </c>
    </row>
    <row r="1201" spans="2:17" x14ac:dyDescent="0.2">
      <c r="B1201" s="39" t="s">
        <v>42</v>
      </c>
      <c r="D1201" s="42">
        <f>_xll.qlCalendarAdvance(Calendar,$D1200,B1201,"f",FALSE)</f>
        <v>47780</v>
      </c>
      <c r="E1201" s="180">
        <f>_xll.qlInterestRateIndexValueDate(IndexON,D1201)</f>
        <v>47780</v>
      </c>
      <c r="F1201" s="196">
        <f>IFERROR(_xll.qlIndexFixing(IndexON,D1201,TRUE,_xll.ohTrigger(RecalcTrigger,TriggerON)),NA())</f>
        <v>2.0712593542304703E-2</v>
      </c>
      <c r="H1201" s="42">
        <f>_xll.qlCalendarAdvance(Calendar,$H1200,B1201,"f",FALSE)</f>
        <v>47780</v>
      </c>
      <c r="I1201" s="180">
        <f>_xll.qlInterestRateIndexValueDate(Index1M,$H1201)</f>
        <v>47784</v>
      </c>
      <c r="J1201" s="185">
        <f>IFERROR(_xll.qlIndexFixing(Index1M,$H1201,TRUE,_xll.ohTrigger(RecalcTrigger,Trigger1M)),NA())</f>
        <v>2.0945015742415213E-2</v>
      </c>
      <c r="K1201" s="44">
        <f>IFERROR(_xll.qlIndexFixing(Index3M,H1201,TRUE,_xll.ohTrigger(RecalcTrigger,Trigger3M)),NA())</f>
        <v>2.1521012171654891E-2</v>
      </c>
      <c r="L1201" s="44">
        <f>IFERROR(_xll.qlIndexFixing(Index6M,$H1201,TRUE,_xll.ohTrigger(RecalcTrigger,Trigger6M)),NA())</f>
        <v>2.1720195829667371E-2</v>
      </c>
      <c r="M1201" s="186">
        <f>IFERROR(_xll.qlIndexFixing(Index1Y,$H1201,TRUE,_xll.ohTrigger(RecalcTrigger,Trigger1Y)),NA())</f>
        <v>2.2147991209630194E-2</v>
      </c>
      <c r="N1201" s="185">
        <f>IFERROR(_xll.qlIndexFixing(ONIndex1M,I1201,TRUE,_xll.ohTrigger(RecalcTrigger,Trigger1M)),NA())</f>
        <v>2.0935160477986159E-2</v>
      </c>
      <c r="O1201" s="44">
        <f>IFERROR(_xll.qlIndexFixing(ONIndex3M,I1201,TRUE,_xll.ohTrigger(RecalcTrigger,Trigger3M)),NA())</f>
        <v>2.1500628805988242E-2</v>
      </c>
      <c r="P1201" s="44">
        <f>IFERROR(_xll.qlIndexFixing(ONIndex6M,I1201,TRUE,_xll.ohTrigger(RecalcTrigger,Trigger6M)),NA())</f>
        <v>2.1687709753122064E-2</v>
      </c>
      <c r="Q1201" s="186">
        <f>IFERROR(_xll.qlIndexFixing(ONIndex1Y,I1201,TRUE,_xll.ohTrigger(RecalcTrigger,Trigger1Y)),NA())</f>
        <v>2.2083091624125473E-2</v>
      </c>
    </row>
    <row r="1202" spans="2:17" x14ac:dyDescent="0.2">
      <c r="B1202" s="39" t="s">
        <v>42</v>
      </c>
      <c r="D1202" s="42">
        <f>_xll.qlCalendarAdvance(Calendar,$D1201,B1202,"f",FALSE)</f>
        <v>47787</v>
      </c>
      <c r="E1202" s="180">
        <f>_xll.qlInterestRateIndexValueDate(IndexON,D1202)</f>
        <v>47787</v>
      </c>
      <c r="F1202" s="196">
        <f>IFERROR(_xll.qlIndexFixing(IndexON,D1202,TRUE,_xll.ohTrigger(RecalcTrigger,TriggerON)),NA())</f>
        <v>2.0707866282281273E-2</v>
      </c>
      <c r="H1202" s="42">
        <f>_xll.qlCalendarAdvance(Calendar,$H1201,B1202,"f",FALSE)</f>
        <v>47787</v>
      </c>
      <c r="I1202" s="180">
        <f>_xll.qlInterestRateIndexValueDate(Index1M,$H1202)</f>
        <v>47791</v>
      </c>
      <c r="J1202" s="185">
        <f>IFERROR(_xll.qlIndexFixing(Index1M,$H1202,TRUE,_xll.ohTrigger(RecalcTrigger,Trigger1M)),NA())</f>
        <v>2.0940146400559634E-2</v>
      </c>
      <c r="K1202" s="44">
        <f>IFERROR(_xll.qlIndexFixing(Index3M,H1202,TRUE,_xll.ohTrigger(RecalcTrigger,Trigger3M)),NA())</f>
        <v>2.1514731291214798E-2</v>
      </c>
      <c r="L1202" s="44">
        <f>IFERROR(_xll.qlIndexFixing(Index6M,$H1202,TRUE,_xll.ohTrigger(RecalcTrigger,Trigger6M)),NA())</f>
        <v>2.1713200556852306E-2</v>
      </c>
      <c r="M1202" s="186">
        <f>IFERROR(_xll.qlIndexFixing(Index1Y,$H1202,TRUE,_xll.ohTrigger(RecalcTrigger,Trigger1Y)),NA())</f>
        <v>2.2140374310278727E-2</v>
      </c>
      <c r="N1202" s="185">
        <f>IFERROR(_xll.qlIndexFixing(ONIndex1M,I1202,TRUE,_xll.ohTrigger(RecalcTrigger,Trigger1M)),NA())</f>
        <v>2.0930690840126331E-2</v>
      </c>
      <c r="O1202" s="44">
        <f>IFERROR(_xll.qlIndexFixing(ONIndex3M,I1202,TRUE,_xll.ohTrigger(RecalcTrigger,Trigger3M)),NA())</f>
        <v>2.1494743057939303E-2</v>
      </c>
      <c r="P1202" s="44">
        <f>IFERROR(_xll.qlIndexFixing(ONIndex6M,I1202,TRUE,_xll.ohTrigger(RecalcTrigger,Trigger6M)),NA())</f>
        <v>2.1681276122214044E-2</v>
      </c>
      <c r="Q1202" s="186">
        <f>IFERROR(_xll.qlIndexFixing(ONIndex1Y,I1202,TRUE,_xll.ohTrigger(RecalcTrigger,Trigger1Y)),NA())</f>
        <v>2.2077033511234134E-2</v>
      </c>
    </row>
    <row r="1203" spans="2:17" x14ac:dyDescent="0.2">
      <c r="B1203" s="39" t="s">
        <v>42</v>
      </c>
      <c r="D1203" s="42">
        <f>_xll.qlCalendarAdvance(Calendar,$D1202,B1203,"f",FALSE)</f>
        <v>47794</v>
      </c>
      <c r="E1203" s="180">
        <f>_xll.qlInterestRateIndexValueDate(IndexON,D1203)</f>
        <v>47794</v>
      </c>
      <c r="F1203" s="196">
        <f>IFERROR(_xll.qlIndexFixing(IndexON,D1203,TRUE,_xll.ohTrigger(RecalcTrigger,TriggerON)),NA())</f>
        <v>2.0703079621453568E-2</v>
      </c>
      <c r="H1203" s="42">
        <f>_xll.qlCalendarAdvance(Calendar,$H1202,B1203,"f",FALSE)</f>
        <v>47794</v>
      </c>
      <c r="I1203" s="180">
        <f>_xll.qlInterestRateIndexValueDate(Index1M,$H1203)</f>
        <v>47798</v>
      </c>
      <c r="J1203" s="185">
        <f>IFERROR(_xll.qlIndexFixing(Index1M,$H1203,TRUE,_xll.ohTrigger(RecalcTrigger,Trigger1M)),NA())</f>
        <v>2.0935494314267444E-2</v>
      </c>
      <c r="K1203" s="44">
        <f>IFERROR(_xll.qlIndexFixing(Index3M,H1203,TRUE,_xll.ohTrigger(RecalcTrigger,Trigger3M)),NA())</f>
        <v>2.1508392520921793E-2</v>
      </c>
      <c r="L1203" s="44">
        <f>IFERROR(_xll.qlIndexFixing(Index6M,$H1203,TRUE,_xll.ohTrigger(RecalcTrigger,Trigger6M)),NA())</f>
        <v>2.170616644100954E-2</v>
      </c>
      <c r="M1203" s="186">
        <f>IFERROR(_xll.qlIndexFixing(Index1Y,$H1203,TRUE,_xll.ohTrigger(RecalcTrigger,Trigger1Y)),NA())</f>
        <v>2.2132703715481143E-2</v>
      </c>
      <c r="N1203" s="185">
        <f>IFERROR(_xll.qlIndexFixing(ONIndex1M,I1203,TRUE,_xll.ohTrigger(RecalcTrigger,Trigger1M)),NA())</f>
        <v>2.0926158301302067E-2</v>
      </c>
      <c r="O1203" s="44">
        <f>IFERROR(_xll.qlIndexFixing(ONIndex3M,I1203,TRUE,_xll.ohTrigger(RecalcTrigger,Trigger3M)),NA())</f>
        <v>2.1488798377911067E-2</v>
      </c>
      <c r="P1203" s="44">
        <f>IFERROR(_xll.qlIndexFixing(ONIndex6M,I1203,TRUE,_xll.ohTrigger(RecalcTrigger,Trigger6M)),NA())</f>
        <v>2.1674804043421148E-2</v>
      </c>
      <c r="Q1203" s="186">
        <f>IFERROR(_xll.qlIndexFixing(ONIndex1Y,I1203,TRUE,_xll.ohTrigger(RecalcTrigger,Trigger1Y)),NA())</f>
        <v>2.2070918351255742E-2</v>
      </c>
    </row>
    <row r="1204" spans="2:17" x14ac:dyDescent="0.2">
      <c r="B1204" s="39" t="s">
        <v>42</v>
      </c>
      <c r="D1204" s="42">
        <f>_xll.qlCalendarAdvance(Calendar,$D1203,B1204,"f",FALSE)</f>
        <v>47801</v>
      </c>
      <c r="E1204" s="180">
        <f>_xll.qlInterestRateIndexValueDate(IndexON,D1204)</f>
        <v>47801</v>
      </c>
      <c r="F1204" s="196">
        <f>IFERROR(_xll.qlIndexFixing(IndexON,D1204,TRUE,_xll.ohTrigger(RecalcTrigger,TriggerON)),NA())</f>
        <v>2.0698233780684916E-2</v>
      </c>
      <c r="H1204" s="42">
        <f>_xll.qlCalendarAdvance(Calendar,$H1203,B1204,"f",FALSE)</f>
        <v>47801</v>
      </c>
      <c r="I1204" s="180">
        <f>_xll.qlInterestRateIndexValueDate(Index1M,$H1204)</f>
        <v>47805</v>
      </c>
      <c r="J1204" s="185">
        <f>IFERROR(_xll.qlIndexFixing(Index1M,$H1204,TRUE,_xll.ohTrigger(RecalcTrigger,Trigger1M)),NA())</f>
        <v>2.0930779745103045E-2</v>
      </c>
      <c r="K1204" s="44">
        <f>IFERROR(_xll.qlIndexFixing(Index3M,H1204,TRUE,_xll.ohTrigger(RecalcTrigger,Trigger3M)),NA())</f>
        <v>2.1501996078722406E-2</v>
      </c>
      <c r="L1204" s="44">
        <f>IFERROR(_xll.qlIndexFixing(Index6M,$H1204,TRUE,_xll.ohTrigger(RecalcTrigger,Trigger6M)),NA())</f>
        <v>2.1699093482546228E-2</v>
      </c>
      <c r="M1204" s="186">
        <f>IFERROR(_xll.qlIndexFixing(Index1Y,$H1204,TRUE,_xll.ohTrigger(RecalcTrigger,Trigger1Y)),NA())</f>
        <v>2.2124979604214057E-2</v>
      </c>
      <c r="N1204" s="185">
        <f>IFERROR(_xll.qlIndexFixing(ONIndex1M,I1204,TRUE,_xll.ohTrigger(RecalcTrigger,Trigger1M)),NA())</f>
        <v>2.0921563048723613E-2</v>
      </c>
      <c r="O1204" s="44">
        <f>IFERROR(_xll.qlIndexFixing(ONIndex3M,I1204,TRUE,_xll.ohTrigger(RecalcTrigger,Trigger3M)),NA())</f>
        <v>2.1482794982370379E-2</v>
      </c>
      <c r="P1204" s="44">
        <f>IFERROR(_xll.qlIndexFixing(ONIndex6M,I1204,TRUE,_xll.ohTrigger(RecalcTrigger,Trigger6M)),NA())</f>
        <v>2.1668293516903248E-2</v>
      </c>
      <c r="Q1204" s="186">
        <f>IFERROR(_xll.qlIndexFixing(ONIndex1Y,I1204,TRUE,_xll.ohTrigger(RecalcTrigger,Trigger1Y)),NA())</f>
        <v>2.2064746318131156E-2</v>
      </c>
    </row>
    <row r="1205" spans="2:17" x14ac:dyDescent="0.2">
      <c r="B1205" s="39" t="s">
        <v>42</v>
      </c>
      <c r="D1205" s="42">
        <f>_xll.qlCalendarAdvance(Calendar,$D1204,B1205,"f",FALSE)</f>
        <v>47808</v>
      </c>
      <c r="E1205" s="180">
        <f>_xll.qlInterestRateIndexValueDate(IndexON,D1205)</f>
        <v>47808</v>
      </c>
      <c r="F1205" s="196">
        <f>IFERROR(_xll.qlIndexFixing(IndexON,D1205,TRUE,_xll.ohTrigger(RecalcTrigger,TriggerON)),NA())</f>
        <v>2.0693328980279091E-2</v>
      </c>
      <c r="H1205" s="42">
        <f>_xll.qlCalendarAdvance(Calendar,$H1204,B1205,"f",FALSE)</f>
        <v>47808</v>
      </c>
      <c r="I1205" s="180">
        <f>_xll.qlInterestRateIndexValueDate(Index1M,$H1205)</f>
        <v>47812</v>
      </c>
      <c r="J1205" s="185">
        <f>IFERROR(_xll.qlIndexFixing(Index1M,$H1205,TRUE,_xll.ohTrigger(RecalcTrigger,Trigger1M)),NA())</f>
        <v>2.0926524493166399E-2</v>
      </c>
      <c r="K1205" s="44">
        <f>IFERROR(_xll.qlIndexFixing(Index3M,H1205,TRUE,_xll.ohTrigger(RecalcTrigger,Trigger3M)),NA())</f>
        <v>2.1495542182564907E-2</v>
      </c>
      <c r="L1205" s="44">
        <f>IFERROR(_xll.qlIndexFixing(Index6M,$H1205,TRUE,_xll.ohTrigger(RecalcTrigger,Trigger6M)),NA())</f>
        <v>2.1691981681876981E-2</v>
      </c>
      <c r="M1205" s="186">
        <f>IFERROR(_xll.qlIndexFixing(Index1Y,$H1205,TRUE,_xll.ohTrigger(RecalcTrigger,Trigger1Y)),NA())</f>
        <v>2.211720215545715E-2</v>
      </c>
      <c r="N1205" s="185">
        <f>IFERROR(_xll.qlIndexFixing(ONIndex1M,I1205,TRUE,_xll.ohTrigger(RecalcTrigger,Trigger1M)),NA())</f>
        <v>2.0916905269601216E-2</v>
      </c>
      <c r="O1205" s="44">
        <f>IFERROR(_xll.qlIndexFixing(ONIndex3M,I1205,TRUE,_xll.ohTrigger(RecalcTrigger,Trigger3M)),NA())</f>
        <v>2.1476733087704147E-2</v>
      </c>
      <c r="P1205" s="44">
        <f>IFERROR(_xll.qlIndexFixing(ONIndex6M,I1205,TRUE,_xll.ohTrigger(RecalcTrigger,Trigger6M)),NA())</f>
        <v>2.1661744542500472E-2</v>
      </c>
      <c r="Q1205" s="186">
        <f>IFERROR(_xll.qlIndexFixing(ONIndex1Y,I1205,TRUE,_xll.ohTrigger(RecalcTrigger,Trigger1Y)),NA())</f>
        <v>2.2058517585641368E-2</v>
      </c>
    </row>
    <row r="1206" spans="2:17" x14ac:dyDescent="0.2">
      <c r="B1206" s="39" t="s">
        <v>42</v>
      </c>
      <c r="D1206" s="42">
        <f>_xll.qlCalendarAdvance(Calendar,$D1205,B1206,"f",FALSE)</f>
        <v>47815</v>
      </c>
      <c r="E1206" s="180">
        <f>_xll.qlInterestRateIndexValueDate(IndexON,D1206)</f>
        <v>47815</v>
      </c>
      <c r="F1206" s="196">
        <f>IFERROR(_xll.qlIndexFixing(IndexON,D1206,TRUE,_xll.ohTrigger(RecalcTrigger,TriggerON)),NA())</f>
        <v>2.0688365440619805E-2</v>
      </c>
      <c r="H1206" s="42">
        <f>_xll.qlCalendarAdvance(Calendar,$H1205,B1206,"f",FALSE)</f>
        <v>47815</v>
      </c>
      <c r="I1206" s="180">
        <f>_xll.qlInterestRateIndexValueDate(Index1M,$H1206)</f>
        <v>47819</v>
      </c>
      <c r="J1206" s="185">
        <f>IFERROR(_xll.qlIndexFixing(Index1M,$H1206,TRUE,_xll.ohTrigger(RecalcTrigger,Trigger1M)),NA())</f>
        <v>2.0921420233121688E-2</v>
      </c>
      <c r="K1206" s="44">
        <f>IFERROR(_xll.qlIndexFixing(Index3M,H1206,TRUE,_xll.ohTrigger(RecalcTrigger,Trigger3M)),NA())</f>
        <v>2.1488866697816404E-2</v>
      </c>
      <c r="L1206" s="44">
        <f>IFERROR(_xll.qlIndexFixing(Index6M,$H1206,TRUE,_xll.ohTrigger(RecalcTrigger,Trigger6M)),NA())</f>
        <v>2.1684831039415094E-2</v>
      </c>
      <c r="M1206" s="186">
        <f>IFERROR(_xll.qlIndexFixing(Index1Y,$H1206,TRUE,_xll.ohTrigger(RecalcTrigger,Trigger1Y)),NA())</f>
        <v>2.2109371548193164E-2</v>
      </c>
      <c r="N1206" s="185">
        <f>IFERROR(_xll.qlIndexFixing(ONIndex1M,I1206,TRUE,_xll.ohTrigger(RecalcTrigger,Trigger1M)),NA())</f>
        <v>2.0912185151065188E-2</v>
      </c>
      <c r="O1206" s="44">
        <f>IFERROR(_xll.qlIndexFixing(ONIndex3M,I1206,TRUE,_xll.ohTrigger(RecalcTrigger,Trigger3M)),NA())</f>
        <v>2.1470612910459153E-2</v>
      </c>
      <c r="P1206" s="44">
        <f>IFERROR(_xll.qlIndexFixing(ONIndex6M,I1206,TRUE,_xll.ohTrigger(RecalcTrigger,Trigger6M)),NA())</f>
        <v>2.1655157120452628E-2</v>
      </c>
      <c r="Q1206" s="186">
        <f>IFERROR(_xll.qlIndexFixing(ONIndex1Y,I1206,TRUE,_xll.ohTrigger(RecalcTrigger,Trigger1Y)),NA())</f>
        <v>2.2052232327727239E-2</v>
      </c>
    </row>
    <row r="1207" spans="2:17" x14ac:dyDescent="0.2">
      <c r="B1207" s="39" t="s">
        <v>42</v>
      </c>
      <c r="D1207" s="42">
        <f>_xll.qlCalendarAdvance(Calendar,$D1206,B1207,"f",FALSE)</f>
        <v>47822</v>
      </c>
      <c r="E1207" s="180">
        <f>_xll.qlInterestRateIndexValueDate(IndexON,D1207)</f>
        <v>47822</v>
      </c>
      <c r="F1207" s="196">
        <f>IFERROR(_xll.qlIndexFixing(IndexON,D1207,TRUE,_xll.ohTrigger(RecalcTrigger,TriggerON)),NA())</f>
        <v>2.0683343382570385E-2</v>
      </c>
      <c r="H1207" s="42">
        <f>_xll.qlCalendarAdvance(Calendar,$H1206,B1207,"f",FALSE)</f>
        <v>47822</v>
      </c>
      <c r="I1207" s="180">
        <f>_xll.qlInterestRateIndexValueDate(Index1M,$H1207)</f>
        <v>47826</v>
      </c>
      <c r="J1207" s="185">
        <f>IFERROR(_xll.qlIndexFixing(Index1M,$H1207,TRUE,_xll.ohTrigger(RecalcTrigger,Trigger1M)),NA())</f>
        <v>2.091651465026563E-2</v>
      </c>
      <c r="K1207" s="44">
        <f>IFERROR(_xll.qlIndexFixing(Index3M,H1207,TRUE,_xll.ohTrigger(RecalcTrigger,Trigger3M)),NA())</f>
        <v>2.1482302969884241E-2</v>
      </c>
      <c r="L1207" s="44">
        <f>IFERROR(_xll.qlIndexFixing(Index6M,$H1207,TRUE,_xll.ohTrigger(RecalcTrigger,Trigger6M)),NA())</f>
        <v>2.1677641555577817E-2</v>
      </c>
      <c r="M1207" s="186">
        <f>IFERROR(_xll.qlIndexFixing(Index1Y,$H1207,TRUE,_xll.ohTrigger(RecalcTrigger,Trigger1Y)),NA())</f>
        <v>2.2101487961408137E-2</v>
      </c>
      <c r="N1207" s="185">
        <f>IFERROR(_xll.qlIndexFixing(ONIndex1M,I1207,TRUE,_xll.ohTrigger(RecalcTrigger,Trigger1M)),NA())</f>
        <v>2.0907402880485648E-2</v>
      </c>
      <c r="O1207" s="44">
        <f>IFERROR(_xll.qlIndexFixing(ONIndex3M,I1207,TRUE,_xll.ohTrigger(RecalcTrigger,Trigger3M)),NA())</f>
        <v>2.1464434667182175E-2</v>
      </c>
      <c r="P1207" s="44">
        <f>IFERROR(_xll.qlIndexFixing(ONIndex6M,I1207,TRUE,_xll.ohTrigger(RecalcTrigger,Trigger6M)),NA())</f>
        <v>2.1648531250439973E-2</v>
      </c>
      <c r="Q1207" s="186">
        <f>IFERROR(_xll.qlIndexFixing(ONIndex1Y,I1207,TRUE,_xll.ohTrigger(RecalcTrigger,Trigger1Y)),NA())</f>
        <v>2.2045890718089822E-2</v>
      </c>
    </row>
    <row r="1208" spans="2:17" x14ac:dyDescent="0.2">
      <c r="B1208" s="39" t="s">
        <v>42</v>
      </c>
      <c r="D1208" s="42">
        <f>_xll.qlCalendarAdvance(Calendar,$D1207,B1208,"f",FALSE)</f>
        <v>47829</v>
      </c>
      <c r="E1208" s="180">
        <f>_xll.qlInterestRateIndexValueDate(IndexON,D1208)</f>
        <v>47829</v>
      </c>
      <c r="F1208" s="196">
        <f>IFERROR(_xll.qlIndexFixing(IndexON,D1208,TRUE,_xll.ohTrigger(RecalcTrigger,TriggerON)),NA())</f>
        <v>2.0678263026354671E-2</v>
      </c>
      <c r="H1208" s="42">
        <f>_xll.qlCalendarAdvance(Calendar,$H1207,B1208,"f",FALSE)</f>
        <v>47829</v>
      </c>
      <c r="I1208" s="180">
        <f>_xll.qlInterestRateIndexValueDate(Index1M,$H1208)</f>
        <v>47833</v>
      </c>
      <c r="J1208" s="185">
        <f>IFERROR(_xll.qlIndexFixing(Index1M,$H1208,TRUE,_xll.ohTrigger(RecalcTrigger,Trigger1M)),NA())</f>
        <v>2.091154734487281E-2</v>
      </c>
      <c r="K1208" s="44">
        <f>IFERROR(_xll.qlIndexFixing(Index3M,H1208,TRUE,_xll.ohTrigger(RecalcTrigger,Trigger3M)),NA())</f>
        <v>2.1475682429537967E-2</v>
      </c>
      <c r="L1208" s="44">
        <f>IFERROR(_xll.qlIndexFixing(Index6M,$H1208,TRUE,_xll.ohTrigger(RecalcTrigger,Trigger6M)),NA())</f>
        <v>2.1670413230785033E-2</v>
      </c>
      <c r="M1208" s="186">
        <f>IFERROR(_xll.qlIndexFixing(Index1Y,$H1208,TRUE,_xll.ohTrigger(RecalcTrigger,Trigger1Y)),NA())</f>
        <v>2.2093551574090285E-2</v>
      </c>
      <c r="N1208" s="185">
        <f>IFERROR(_xll.qlIndexFixing(ONIndex1M,I1208,TRUE,_xll.ohTrigger(RecalcTrigger,Trigger1M)),NA())</f>
        <v>2.0902558644992908E-2</v>
      </c>
      <c r="O1208" s="44">
        <f>IFERROR(_xll.qlIndexFixing(ONIndex3M,I1208,TRUE,_xll.ohTrigger(RecalcTrigger,Trigger3M)),NA())</f>
        <v>2.1458198574419995E-2</v>
      </c>
      <c r="P1208" s="44">
        <f>IFERROR(_xll.qlIndexFixing(ONIndex6M,I1208,TRUE,_xll.ohTrigger(RecalcTrigger,Trigger6M)),NA())</f>
        <v>2.1641866932702314E-2</v>
      </c>
      <c r="Q1208" s="186">
        <f>IFERROR(_xll.qlIndexFixing(ONIndex1Y,I1208,TRUE,_xll.ohTrigger(RecalcTrigger,Trigger1Y)),NA())</f>
        <v>2.2039492930749915E-2</v>
      </c>
    </row>
    <row r="1209" spans="2:17" x14ac:dyDescent="0.2">
      <c r="B1209" s="39" t="s">
        <v>42</v>
      </c>
      <c r="D1209" s="42">
        <f>_xll.qlCalendarAdvance(Calendar,$D1208,B1209,"f",FALSE)</f>
        <v>47836</v>
      </c>
      <c r="E1209" s="180">
        <f>_xll.qlInterestRateIndexValueDate(IndexON,D1209)</f>
        <v>47836</v>
      </c>
      <c r="F1209" s="196">
        <f>IFERROR(_xll.qlIndexFixing(IndexON,D1209,TRUE,_xll.ohTrigger(RecalcTrigger,TriggerON)),NA())</f>
        <v>2.0673124592756054E-2</v>
      </c>
      <c r="H1209" s="42">
        <f>_xll.qlCalendarAdvance(Calendar,$H1208,B1209,"f",FALSE)</f>
        <v>47836</v>
      </c>
      <c r="I1209" s="180">
        <f>_xll.qlInterestRateIndexValueDate(Index1M,$H1209)</f>
        <v>47840</v>
      </c>
      <c r="J1209" s="185">
        <f>IFERROR(_xll.qlIndexFixing(Index1M,$H1209,TRUE,_xll.ohTrigger(RecalcTrigger,Trigger1M)),NA())</f>
        <v>2.0906518504578947E-2</v>
      </c>
      <c r="K1209" s="44">
        <f>IFERROR(_xll.qlIndexFixing(Index3M,H1209,TRUE,_xll.ohTrigger(RecalcTrigger,Trigger3M)),NA())</f>
        <v>2.1469005294712257E-2</v>
      </c>
      <c r="L1209" s="44">
        <f>IFERROR(_xll.qlIndexFixing(Index6M,$H1209,TRUE,_xll.ohTrigger(RecalcTrigger,Trigger6M)),NA())</f>
        <v>2.1663146065457065E-2</v>
      </c>
      <c r="M1209" s="186">
        <f>IFERROR(_xll.qlIndexFixing(Index1Y,$H1209,TRUE,_xll.ohTrigger(RecalcTrigger,Trigger1Y)),NA())</f>
        <v>2.2085562565231118E-2</v>
      </c>
      <c r="N1209" s="185">
        <f>IFERROR(_xll.qlIndexFixing(ONIndex1M,I1209,TRUE,_xll.ohTrigger(RecalcTrigger,Trigger1M)),NA())</f>
        <v>2.0896743637024429E-2</v>
      </c>
      <c r="O1209" s="44">
        <f>IFERROR(_xll.qlIndexFixing(ONIndex3M,I1209,TRUE,_xll.ohTrigger(RecalcTrigger,Trigger3M)),NA())</f>
        <v>2.1450467549586349E-2</v>
      </c>
      <c r="P1209" s="44">
        <f>IFERROR(_xll.qlIndexFixing(ONIndex6M,I1209,TRUE,_xll.ohTrigger(RecalcTrigger,Trigger6M)),NA())</f>
        <v>2.1633579424502614E-2</v>
      </c>
      <c r="Q1209" s="186">
        <f>IFERROR(_xll.qlIndexFixing(ONIndex1Y,I1209,TRUE,_xll.ohTrigger(RecalcTrigger,Trigger1Y)),NA())</f>
        <v>2.2031603921197629E-2</v>
      </c>
    </row>
    <row r="1210" spans="2:17" x14ac:dyDescent="0.2">
      <c r="B1210" s="39" t="s">
        <v>42</v>
      </c>
      <c r="D1210" s="42">
        <f>_xll.qlCalendarAdvance(Calendar,$D1209,B1210,"f",FALSE)</f>
        <v>47844</v>
      </c>
      <c r="E1210" s="180">
        <f>_xll.qlInterestRateIndexValueDate(IndexON,D1210)</f>
        <v>47844</v>
      </c>
      <c r="F1210" s="196">
        <f>IFERROR(_xll.qlIndexFixing(IndexON,D1210,TRUE,_xll.ohTrigger(RecalcTrigger,TriggerON)),NA())</f>
        <v>2.0667619075487309E-2</v>
      </c>
      <c r="H1210" s="42">
        <f>_xll.qlCalendarAdvance(Calendar,$H1209,B1210,"f",FALSE)</f>
        <v>47844</v>
      </c>
      <c r="I1210" s="180">
        <f>_xll.qlInterestRateIndexValueDate(Index1M,$H1210)</f>
        <v>47848</v>
      </c>
      <c r="J1210" s="185">
        <f>IFERROR(_xll.qlIndexFixing(Index1M,$H1210,TRUE,_xll.ohTrigger(RecalcTrigger,Trigger1M)),NA())</f>
        <v>2.0900696150362129E-2</v>
      </c>
      <c r="K1210" s="44">
        <f>IFERROR(_xll.qlIndexFixing(Index3M,H1210,TRUE,_xll.ohTrigger(RecalcTrigger,Trigger3M)),NA())</f>
        <v>2.1461158741604258E-2</v>
      </c>
      <c r="L1210" s="44">
        <f>IFERROR(_xll.qlIndexFixing(Index6M,$H1210,TRUE,_xll.ohTrigger(RecalcTrigger,Trigger6M)),NA())</f>
        <v>2.1654679766273902E-2</v>
      </c>
      <c r="M1210" s="186">
        <f>IFERROR(_xll.qlIndexFixing(Index1Y,$H1210,TRUE,_xll.ohTrigger(RecalcTrigger,Trigger1Y)),NA())</f>
        <v>2.2076368064464887E-2</v>
      </c>
      <c r="N1210" s="185">
        <f>IFERROR(_xll.qlIndexFixing(ONIndex1M,I1210,TRUE,_xll.ohTrigger(RecalcTrigger,Trigger1M)),NA())</f>
        <v>2.0891749116520586E-2</v>
      </c>
      <c r="O1210" s="44">
        <f>IFERROR(_xll.qlIndexFixing(ONIndex3M,I1210,TRUE,_xll.ohTrigger(RecalcTrigger,Trigger3M)),NA())</f>
        <v>2.1444091108051566E-2</v>
      </c>
      <c r="P1210" s="44">
        <f>IFERROR(_xll.qlIndexFixing(ONIndex6M,I1210,TRUE,_xll.ohTrigger(RecalcTrigger,Trigger6M)),NA())</f>
        <v>2.162682092149204E-2</v>
      </c>
      <c r="Q1210" s="186">
        <f>IFERROR(_xll.qlIndexFixing(ONIndex1Y,I1210,TRUE,_xll.ohTrigger(RecalcTrigger,Trigger1Y)),NA())</f>
        <v>2.2025069627664706E-2</v>
      </c>
    </row>
    <row r="1211" spans="2:17" x14ac:dyDescent="0.2">
      <c r="B1211" s="39" t="s">
        <v>42</v>
      </c>
      <c r="D1211" s="42">
        <f>_xll.qlCalendarAdvance(Calendar,$D1210,B1211,"f",FALSE)</f>
        <v>47851</v>
      </c>
      <c r="E1211" s="180">
        <f>_xll.qlInterestRateIndexValueDate(IndexON,D1211)</f>
        <v>47851</v>
      </c>
      <c r="F1211" s="196">
        <f>IFERROR(_xll.qlIndexFixing(IndexON,D1211,TRUE,_xll.ohTrigger(RecalcTrigger,TriggerON)),NA())</f>
        <v>2.0662348117630458E-2</v>
      </c>
      <c r="H1211" s="42">
        <f>_xll.qlCalendarAdvance(Calendar,$H1210,B1211,"f",FALSE)</f>
        <v>47851</v>
      </c>
      <c r="I1211" s="180">
        <f>_xll.qlInterestRateIndexValueDate(Index1M,$H1211)</f>
        <v>47855</v>
      </c>
      <c r="J1211" s="185">
        <f>IFERROR(_xll.qlIndexFixing(Index1M,$H1211,TRUE,_xll.ohTrigger(RecalcTrigger,Trigger1M)),NA())</f>
        <v>2.0895536081378414E-2</v>
      </c>
      <c r="K1211" s="44">
        <f>IFERROR(_xll.qlIndexFixing(Index3M,H1211,TRUE,_xll.ohTrigger(RecalcTrigger,Trigger3M)),NA())</f>
        <v>2.1454365438971834E-2</v>
      </c>
      <c r="L1211" s="44">
        <f>IFERROR(_xll.qlIndexFixing(Index6M,$H1211,TRUE,_xll.ohTrigger(RecalcTrigger,Trigger6M)),NA())</f>
        <v>2.164733258635574E-2</v>
      </c>
      <c r="M1211" s="186">
        <f>IFERROR(_xll.qlIndexFixing(Index1Y,$H1211,TRUE,_xll.ohTrigger(RecalcTrigger,Trigger1Y)),NA())</f>
        <v>2.2068266897897502E-2</v>
      </c>
      <c r="N1211" s="185">
        <f>IFERROR(_xll.qlIndexFixing(ONIndex1M,I1211,TRUE,_xll.ohTrigger(RecalcTrigger,Trigger1M)),NA())</f>
        <v>2.0886932590542528E-2</v>
      </c>
      <c r="O1211" s="44">
        <f>IFERROR(_xll.qlIndexFixing(ONIndex3M,I1211,TRUE,_xll.ohTrigger(RecalcTrigger,Trigger3M)),NA())</f>
        <v>2.1438225229042374E-2</v>
      </c>
      <c r="P1211" s="44">
        <f>IFERROR(_xll.qlIndexFixing(ONIndex6M,I1211,TRUE,_xll.ohTrigger(RecalcTrigger,Trigger6M)),NA())</f>
        <v>2.1620671631028543E-2</v>
      </c>
      <c r="Q1211" s="186">
        <f>IFERROR(_xll.qlIndexFixing(ONIndex1Y,I1211,TRUE,_xll.ohTrigger(RecalcTrigger,Trigger1Y)),NA())</f>
        <v>2.2019021810910644E-2</v>
      </c>
    </row>
    <row r="1212" spans="2:17" x14ac:dyDescent="0.2">
      <c r="B1212" s="39" t="s">
        <v>42</v>
      </c>
      <c r="D1212" s="42">
        <f>_xll.qlCalendarAdvance(Calendar,$D1211,B1212,"f",FALSE)</f>
        <v>47858</v>
      </c>
      <c r="E1212" s="180">
        <f>_xll.qlInterestRateIndexValueDate(IndexON,D1212)</f>
        <v>47858</v>
      </c>
      <c r="F1212" s="196">
        <f>IFERROR(_xll.qlIndexFixing(IndexON,D1212,TRUE,_xll.ohTrigger(RecalcTrigger,TriggerON)),NA())</f>
        <v>2.065701980034973E-2</v>
      </c>
      <c r="H1212" s="42">
        <f>_xll.qlCalendarAdvance(Calendar,$H1211,B1212,"f",FALSE)</f>
        <v>47858</v>
      </c>
      <c r="I1212" s="180">
        <f>_xll.qlInterestRateIndexValueDate(Index1M,$H1212)</f>
        <v>47862</v>
      </c>
      <c r="J1212" s="185">
        <f>IFERROR(_xll.qlIndexFixing(Index1M,$H1212,TRUE,_xll.ohTrigger(RecalcTrigger,Trigger1M)),NA())</f>
        <v>2.0890315067189691E-2</v>
      </c>
      <c r="K1212" s="44">
        <f>IFERROR(_xll.qlIndexFixing(Index3M,H1212,TRUE,_xll.ohTrigger(RecalcTrigger,Trigger3M)),NA())</f>
        <v>2.1447654004474001E-2</v>
      </c>
      <c r="L1212" s="44">
        <f>IFERROR(_xll.qlIndexFixing(Index6M,$H1212,TRUE,_xll.ohTrigger(RecalcTrigger,Trigger6M)),NA())</f>
        <v>2.1639946569384227E-2</v>
      </c>
      <c r="M1212" s="186">
        <f>IFERROR(_xll.qlIndexFixing(Index1Y,$H1212,TRUE,_xll.ohTrigger(RecalcTrigger,Trigger1Y)),NA())</f>
        <v>2.2060113672349647E-2</v>
      </c>
      <c r="N1212" s="185">
        <f>IFERROR(_xll.qlIndexFixing(ONIndex1M,I1212,TRUE,_xll.ohTrigger(RecalcTrigger,Trigger1M)),NA())</f>
        <v>2.088183363808227E-2</v>
      </c>
      <c r="O1212" s="44">
        <f>IFERROR(_xll.qlIndexFixing(ONIndex3M,I1212,TRUE,_xll.ohTrigger(RecalcTrigger,Trigger3M)),NA())</f>
        <v>2.1431751780065511E-2</v>
      </c>
      <c r="P1212" s="44">
        <f>IFERROR(_xll.qlIndexFixing(ONIndex6M,I1212,TRUE,_xll.ohTrigger(RecalcTrigger,Trigger6M)),NA())</f>
        <v>2.1613848029504723E-2</v>
      </c>
      <c r="Q1212" s="186">
        <f>IFERROR(_xll.qlIndexFixing(ONIndex1Y,I1212,TRUE,_xll.ohTrigger(RecalcTrigger,Trigger1Y)),NA())</f>
        <v>2.2012393139378972E-2</v>
      </c>
    </row>
    <row r="1213" spans="2:17" x14ac:dyDescent="0.2">
      <c r="B1213" s="39" t="s">
        <v>42</v>
      </c>
      <c r="D1213" s="42">
        <f>_xll.qlCalendarAdvance(Calendar,$D1212,B1213,"f",FALSE)</f>
        <v>47865</v>
      </c>
      <c r="E1213" s="180">
        <f>_xll.qlInterestRateIndexValueDate(IndexON,D1213)</f>
        <v>47865</v>
      </c>
      <c r="F1213" s="196">
        <f>IFERROR(_xll.qlIndexFixing(IndexON,D1213,TRUE,_xll.ohTrigger(RecalcTrigger,TriggerON)),NA())</f>
        <v>2.0651634344215353E-2</v>
      </c>
      <c r="H1213" s="42">
        <f>_xll.qlCalendarAdvance(Calendar,$H1212,B1213,"f",FALSE)</f>
        <v>47865</v>
      </c>
      <c r="I1213" s="180">
        <f>_xll.qlInterestRateIndexValueDate(Index1M,$H1213)</f>
        <v>47869</v>
      </c>
      <c r="J1213" s="185">
        <f>IFERROR(_xll.qlIndexFixing(Index1M,$H1213,TRUE,_xll.ohTrigger(RecalcTrigger,Trigger1M)),NA())</f>
        <v>2.0885033295431666E-2</v>
      </c>
      <c r="K1213" s="44">
        <f>IFERROR(_xll.qlIndexFixing(Index3M,H1213,TRUE,_xll.ohTrigger(RecalcTrigger,Trigger3M)),NA())</f>
        <v>2.1440611285916233E-2</v>
      </c>
      <c r="L1213" s="44">
        <f>IFERROR(_xll.qlIndexFixing(Index6M,$H1213,TRUE,_xll.ohTrigger(RecalcTrigger,Trigger6M)),NA())</f>
        <v>2.1632521715787747E-2</v>
      </c>
      <c r="M1213" s="186">
        <f>IFERROR(_xll.qlIndexFixing(Index1Y,$H1213,TRUE,_xll.ohTrigger(RecalcTrigger,Trigger1Y)),NA())</f>
        <v>2.2051908566822251E-2</v>
      </c>
      <c r="N1213" s="185">
        <f>IFERROR(_xll.qlIndexFixing(ONIndex1M,I1213,TRUE,_xll.ohTrigger(RecalcTrigger,Trigger1M)),NA())</f>
        <v>2.0876673683618563E-2</v>
      </c>
      <c r="O1213" s="44">
        <f>IFERROR(_xll.qlIndexFixing(ONIndex3M,I1213,TRUE,_xll.ohTrigger(RecalcTrigger,Trigger3M)),NA())</f>
        <v>2.1425221594792987E-2</v>
      </c>
      <c r="P1213" s="44">
        <f>IFERROR(_xll.qlIndexFixing(ONIndex6M,I1213,TRUE,_xll.ohTrigger(RecalcTrigger,Trigger6M)),NA())</f>
        <v>2.1606985980335836E-2</v>
      </c>
      <c r="Q1213" s="186">
        <f>IFERROR(_xll.qlIndexFixing(ONIndex1Y,I1213,TRUE,_xll.ohTrigger(RecalcTrigger,Trigger1Y)),NA())</f>
        <v>2.2005709184309552E-2</v>
      </c>
    </row>
    <row r="1214" spans="2:17" x14ac:dyDescent="0.2">
      <c r="B1214" s="39" t="s">
        <v>42</v>
      </c>
      <c r="D1214" s="42">
        <f>_xll.qlCalendarAdvance(Calendar,$D1213,B1214,"f",FALSE)</f>
        <v>47872</v>
      </c>
      <c r="E1214" s="180">
        <f>_xll.qlInterestRateIndexValueDate(IndexON,D1214)</f>
        <v>47872</v>
      </c>
      <c r="F1214" s="196">
        <f>IFERROR(_xll.qlIndexFixing(IndexON,D1214,TRUE,_xll.ohTrigger(RecalcTrigger,TriggerON)),NA())</f>
        <v>2.0646191969797556E-2</v>
      </c>
      <c r="H1214" s="42">
        <f>_xll.qlCalendarAdvance(Calendar,$H1213,B1214,"f",FALSE)</f>
        <v>47872</v>
      </c>
      <c r="I1214" s="180">
        <f>_xll.qlInterestRateIndexValueDate(Index1M,$H1214)</f>
        <v>47876</v>
      </c>
      <c r="J1214" s="185">
        <f>IFERROR(_xll.qlIndexFixing(Index1M,$H1214,TRUE,_xll.ohTrigger(RecalcTrigger,Trigger1M)),NA())</f>
        <v>2.0879690953729744E-2</v>
      </c>
      <c r="K1214" s="44">
        <f>IFERROR(_xll.qlIndexFixing(Index3M,H1214,TRUE,_xll.ohTrigger(RecalcTrigger,Trigger3M)),NA())</f>
        <v>2.1433650871341747E-2</v>
      </c>
      <c r="L1214" s="44">
        <f>IFERROR(_xll.qlIndexFixing(Index6M,$H1214,TRUE,_xll.ohTrigger(RecalcTrigger,Trigger6M)),NA())</f>
        <v>2.1625058025997779E-2</v>
      </c>
      <c r="M1214" s="186">
        <f>IFERROR(_xll.qlIndexFixing(Index1Y,$H1214,TRUE,_xll.ohTrigger(RecalcTrigger,Trigger1Y)),NA())</f>
        <v>2.2043651760319298E-2</v>
      </c>
      <c r="N1214" s="185">
        <f>IFERROR(_xll.qlIndexFixing(ONIndex1M,I1214,TRUE,_xll.ohTrigger(RecalcTrigger,Trigger1M)),NA())</f>
        <v>2.0871452914361655E-2</v>
      </c>
      <c r="O1214" s="44">
        <f>IFERROR(_xll.qlIndexFixing(ONIndex3M,I1214,TRUE,_xll.ohTrigger(RecalcTrigger,Trigger3M)),NA())</f>
        <v>2.1418634889931454E-2</v>
      </c>
      <c r="P1214" s="44">
        <f>IFERROR(_xll.qlIndexFixing(ONIndex6M,I1214,TRUE,_xll.ohTrigger(RecalcTrigger,Trigger6M)),NA())</f>
        <v>2.1600085483202136E-2</v>
      </c>
      <c r="Q1214" s="186">
        <f>IFERROR(_xll.qlIndexFixing(ONIndex1Y,I1214,TRUE,_xll.ohTrigger(RecalcTrigger,Trigger1Y)),NA())</f>
        <v>2.1998970119403438E-2</v>
      </c>
    </row>
    <row r="1215" spans="2:17" x14ac:dyDescent="0.2">
      <c r="B1215" s="39" t="s">
        <v>42</v>
      </c>
      <c r="D1215" s="42">
        <f>_xll.qlCalendarAdvance(Calendar,$D1214,B1215,"f",FALSE)</f>
        <v>47879</v>
      </c>
      <c r="E1215" s="180">
        <f>_xll.qlInterestRateIndexValueDate(IndexON,D1215)</f>
        <v>47879</v>
      </c>
      <c r="F1215" s="196">
        <f>IFERROR(_xll.qlIndexFixing(IndexON,D1215,TRUE,_xll.ohTrigger(RecalcTrigger,TriggerON)),NA())</f>
        <v>2.0640692897559987E-2</v>
      </c>
      <c r="H1215" s="42">
        <f>_xll.qlCalendarAdvance(Calendar,$H1214,B1215,"f",FALSE)</f>
        <v>47879</v>
      </c>
      <c r="I1215" s="180">
        <f>_xll.qlInterestRateIndexValueDate(Index1M,$H1215)</f>
        <v>47883</v>
      </c>
      <c r="J1215" s="185">
        <f>IFERROR(_xll.qlIndexFixing(Index1M,$H1215,TRUE,_xll.ohTrigger(RecalcTrigger,Trigger1M)),NA())</f>
        <v>2.0873645518482777E-2</v>
      </c>
      <c r="K1215" s="44">
        <f>IFERROR(_xll.qlIndexFixing(Index3M,H1215,TRUE,_xll.ohTrigger(RecalcTrigger,Trigger3M)),NA())</f>
        <v>2.1426635188635856E-2</v>
      </c>
      <c r="L1215" s="44">
        <f>IFERROR(_xll.qlIndexFixing(Index6M,$H1215,TRUE,_xll.ohTrigger(RecalcTrigger,Trigger6M)),NA())</f>
        <v>2.1617555500445803E-2</v>
      </c>
      <c r="M1215" s="186">
        <f>IFERROR(_xll.qlIndexFixing(Index1Y,$H1215,TRUE,_xll.ohTrigger(RecalcTrigger,Trigger1Y)),NA())</f>
        <v>2.2035343431846967E-2</v>
      </c>
      <c r="N1215" s="185">
        <f>IFERROR(_xll.qlIndexFixing(ONIndex1M,I1215,TRUE,_xll.ohTrigger(RecalcTrigger,Trigger1M)),NA())</f>
        <v>2.0866171517521792E-2</v>
      </c>
      <c r="O1215" s="44">
        <f>IFERROR(_xll.qlIndexFixing(ONIndex3M,I1215,TRUE,_xll.ohTrigger(RecalcTrigger,Trigger3M)),NA())</f>
        <v>2.1411991881787884E-2</v>
      </c>
      <c r="P1215" s="44">
        <f>IFERROR(_xll.qlIndexFixing(ONIndex6M,I1215,TRUE,_xll.ohTrigger(RecalcTrigger,Trigger6M)),NA())</f>
        <v>2.1593146538503305E-2</v>
      </c>
      <c r="Q1215" s="186">
        <f>IFERROR(_xll.qlIndexFixing(ONIndex1Y,I1215,TRUE,_xll.ohTrigger(RecalcTrigger,Trigger1Y)),NA())</f>
        <v>2.1992176118761364E-2</v>
      </c>
    </row>
    <row r="1216" spans="2:17" x14ac:dyDescent="0.2">
      <c r="B1216" s="39" t="s">
        <v>42</v>
      </c>
      <c r="D1216" s="42">
        <f>_xll.qlCalendarAdvance(Calendar,$D1215,B1216,"f",FALSE)</f>
        <v>47886</v>
      </c>
      <c r="E1216" s="180">
        <f>_xll.qlInterestRateIndexValueDate(IndexON,D1216)</f>
        <v>47886</v>
      </c>
      <c r="F1216" s="196">
        <f>IFERROR(_xll.qlIndexFixing(IndexON,D1216,TRUE,_xll.ohTrigger(RecalcTrigger,TriggerON)),NA())</f>
        <v>2.0635137348126165E-2</v>
      </c>
      <c r="H1216" s="42">
        <f>_xll.qlCalendarAdvance(Calendar,$H1215,B1216,"f",FALSE)</f>
        <v>47886</v>
      </c>
      <c r="I1216" s="180">
        <f>_xll.qlInterestRateIndexValueDate(Index1M,$H1216)</f>
        <v>47890</v>
      </c>
      <c r="J1216" s="185">
        <f>IFERROR(_xll.qlIndexFixing(Index1M,$H1216,TRUE,_xll.ohTrigger(RecalcTrigger,Trigger1M)),NA())</f>
        <v>2.0868196401684993E-2</v>
      </c>
      <c r="K1216" s="44">
        <f>IFERROR(_xll.qlIndexFixing(Index3M,H1216,TRUE,_xll.ohTrigger(RecalcTrigger,Trigger3M)),NA())</f>
        <v>2.1419564455724682E-2</v>
      </c>
      <c r="L1216" s="44">
        <f>IFERROR(_xll.qlIndexFixing(Index6M,$H1216,TRUE,_xll.ohTrigger(RecalcTrigger,Trigger6M)),NA())</f>
        <v>2.1610014139566387E-2</v>
      </c>
      <c r="M1216" s="186">
        <f>IFERROR(_xll.qlIndexFixing(Index1Y,$H1216,TRUE,_xll.ohTrigger(RecalcTrigger,Trigger1Y)),NA())</f>
        <v>2.2026983760412757E-2</v>
      </c>
      <c r="N1216" s="185">
        <f>IFERROR(_xll.qlIndexFixing(ONIndex1M,I1216,TRUE,_xll.ohTrigger(RecalcTrigger,Trigger1M)),NA())</f>
        <v>2.0860829680389159E-2</v>
      </c>
      <c r="O1216" s="44">
        <f>IFERROR(_xll.qlIndexFixing(ONIndex3M,I1216,TRUE,_xll.ohTrigger(RecalcTrigger,Trigger3M)),NA())</f>
        <v>2.1405292786988994E-2</v>
      </c>
      <c r="P1216" s="44">
        <f>IFERROR(_xll.qlIndexFixing(ONIndex6M,I1216,TRUE,_xll.ohTrigger(RecalcTrigger,Trigger6M)),NA())</f>
        <v>2.1586169145839662E-2</v>
      </c>
      <c r="Q1216" s="186">
        <f>IFERROR(_xll.qlIndexFixing(ONIndex1Y,I1216,TRUE,_xll.ohTrigger(RecalcTrigger,Trigger1Y)),NA())</f>
        <v>2.1985327356004447E-2</v>
      </c>
    </row>
    <row r="1217" spans="2:17" x14ac:dyDescent="0.2">
      <c r="B1217" s="39" t="s">
        <v>42</v>
      </c>
      <c r="D1217" s="42">
        <f>_xll.qlCalendarAdvance(Calendar,$D1216,B1217,"f",FALSE)</f>
        <v>47893</v>
      </c>
      <c r="E1217" s="180">
        <f>_xll.qlInterestRateIndexValueDate(IndexON,D1217)</f>
        <v>47893</v>
      </c>
      <c r="F1217" s="196">
        <f>IFERROR(_xll.qlIndexFixing(IndexON,D1217,TRUE,_xll.ohTrigger(RecalcTrigger,TriggerON)),NA())</f>
        <v>2.0629525541986382E-2</v>
      </c>
      <c r="H1217" s="42">
        <f>_xll.qlCalendarAdvance(Calendar,$H1216,B1217,"f",FALSE)</f>
        <v>47893</v>
      </c>
      <c r="I1217" s="180">
        <f>_xll.qlInterestRateIndexValueDate(Index1M,$H1217)</f>
        <v>47897</v>
      </c>
      <c r="J1217" s="185">
        <f>IFERROR(_xll.qlIndexFixing(Index1M,$H1217,TRUE,_xll.ohTrigger(RecalcTrigger,Trigger1M)),NA())</f>
        <v>2.0862687247823315E-2</v>
      </c>
      <c r="K1217" s="44">
        <f>IFERROR(_xll.qlIndexFixing(Index3M,H1217,TRUE,_xll.ohTrigger(RecalcTrigger,Trigger3M)),NA())</f>
        <v>2.1412438890533458E-2</v>
      </c>
      <c r="L1217" s="44">
        <f>IFERROR(_xll.qlIndexFixing(Index6M,$H1217,TRUE,_xll.ohTrigger(RecalcTrigger,Trigger6M)),NA())</f>
        <v>2.1602433943798072E-2</v>
      </c>
      <c r="M1217" s="186">
        <f>IFERROR(_xll.qlIndexFixing(Index1Y,$H1217,TRUE,_xll.ohTrigger(RecalcTrigger,Trigger1Y)),NA())</f>
        <v>2.201857292502744E-2</v>
      </c>
      <c r="N1217" s="185">
        <f>IFERROR(_xll.qlIndexFixing(ONIndex1M,I1217,TRUE,_xll.ohTrigger(RecalcTrigger,Trigger1M)),NA())</f>
        <v>2.0855427590253939E-2</v>
      </c>
      <c r="O1217" s="44">
        <f>IFERROR(_xll.qlIndexFixing(ONIndex3M,I1217,TRUE,_xll.ohTrigger(RecalcTrigger,Trigger3M)),NA())</f>
        <v>2.1398537821921693E-2</v>
      </c>
      <c r="P1217" s="44">
        <f>IFERROR(_xll.qlIndexFixing(ONIndex6M,I1217,TRUE,_xll.ohTrigger(RecalcTrigger,Trigger6M)),NA())</f>
        <v>2.1579153305451015E-2</v>
      </c>
      <c r="Q1217" s="186">
        <f>IFERROR(_xll.qlIndexFixing(ONIndex1Y,I1217,TRUE,_xll.ohTrigger(RecalcTrigger,Trigger1Y)),NA())</f>
        <v>2.1978424005233421E-2</v>
      </c>
    </row>
    <row r="1218" spans="2:17" x14ac:dyDescent="0.2">
      <c r="B1218" s="39" t="s">
        <v>42</v>
      </c>
      <c r="D1218" s="42">
        <f>_xll.qlCalendarAdvance(Calendar,$D1217,B1218,"f",FALSE)</f>
        <v>47900</v>
      </c>
      <c r="E1218" s="180">
        <f>_xll.qlInterestRateIndexValueDate(IndexON,D1218)</f>
        <v>47900</v>
      </c>
      <c r="F1218" s="196">
        <f>IFERROR(_xll.qlIndexFixing(IndexON,D1218,TRUE,_xll.ohTrigger(RecalcTrigger,TriggerON)),NA())</f>
        <v>2.0623857699764159E-2</v>
      </c>
      <c r="H1218" s="42">
        <f>_xll.qlCalendarAdvance(Calendar,$H1217,B1218,"f",FALSE)</f>
        <v>47900</v>
      </c>
      <c r="I1218" s="180">
        <f>_xll.qlInterestRateIndexValueDate(Index1M,$H1218)</f>
        <v>47904</v>
      </c>
      <c r="J1218" s="185">
        <f>IFERROR(_xll.qlIndexFixing(Index1M,$H1218,TRUE,_xll.ohTrigger(RecalcTrigger,Trigger1M)),NA())</f>
        <v>2.0857118244496257E-2</v>
      </c>
      <c r="K1218" s="44">
        <f>IFERROR(_xll.qlIndexFixing(Index3M,H1218,TRUE,_xll.ohTrigger(RecalcTrigger,Trigger3M)),NA())</f>
        <v>2.1405258710991859E-2</v>
      </c>
      <c r="L1218" s="44">
        <f>IFERROR(_xll.qlIndexFixing(Index6M,$H1218,TRUE,_xll.ohTrigger(RecalcTrigger,Trigger6M)),NA())</f>
        <v>2.1594814913579407E-2</v>
      </c>
      <c r="M1218" s="186">
        <f>IFERROR(_xll.qlIndexFixing(Index1Y,$H1218,TRUE,_xll.ohTrigger(RecalcTrigger,Trigger1Y)),NA())</f>
        <v>2.2010111104701802E-2</v>
      </c>
      <c r="N1218" s="185">
        <f>IFERROR(_xll.qlIndexFixing(ONIndex1M,I1218,TRUE,_xll.ohTrigger(RecalcTrigger,Trigger1M)),NA())</f>
        <v>2.0849965434246442E-2</v>
      </c>
      <c r="O1218" s="44">
        <f>IFERROR(_xll.qlIndexFixing(ONIndex3M,I1218,TRUE,_xll.ohTrigger(RecalcTrigger,Trigger3M)),NA())</f>
        <v>2.1391727203212696E-2</v>
      </c>
      <c r="P1218" s="44">
        <f>IFERROR(_xll.qlIndexFixing(ONIndex6M,I1218,TRUE,_xll.ohTrigger(RecalcTrigger,Trigger6M)),NA())</f>
        <v>2.1572099017337365E-2</v>
      </c>
      <c r="Q1218" s="186">
        <f>IFERROR(_xll.qlIndexFixing(ONIndex1Y,I1218,TRUE,_xll.ohTrigger(RecalcTrigger,Trigger1Y)),NA())</f>
        <v>2.1971466240069404E-2</v>
      </c>
    </row>
    <row r="1219" spans="2:17" x14ac:dyDescent="0.2">
      <c r="B1219" s="39" t="s">
        <v>42</v>
      </c>
      <c r="D1219" s="42">
        <f>_xll.qlCalendarAdvance(Calendar,$D1218,B1219,"f",FALSE)</f>
        <v>47907</v>
      </c>
      <c r="E1219" s="180">
        <f>_xll.qlInterestRateIndexValueDate(IndexON,D1219)</f>
        <v>47907</v>
      </c>
      <c r="F1219" s="196">
        <f>IFERROR(_xll.qlIndexFixing(IndexON,D1219,TRUE,_xll.ohTrigger(RecalcTrigger,TriggerON)),NA())</f>
        <v>2.0618134041923142E-2</v>
      </c>
      <c r="H1219" s="42">
        <f>_xll.qlCalendarAdvance(Calendar,$H1218,B1219,"f",FALSE)</f>
        <v>47907</v>
      </c>
      <c r="I1219" s="180">
        <f>_xll.qlInterestRateIndexValueDate(Index1M,$H1219)</f>
        <v>47911</v>
      </c>
      <c r="J1219" s="185">
        <f>IFERROR(_xll.qlIndexFixing(Index1M,$H1219,TRUE,_xll.ohTrigger(RecalcTrigger,Trigger1M)),NA())</f>
        <v>2.0852077263337397E-2</v>
      </c>
      <c r="K1219" s="44">
        <f>IFERROR(_xll.qlIndexFixing(Index3M,H1219,TRUE,_xll.ohTrigger(RecalcTrigger,Trigger3M)),NA())</f>
        <v>2.1398238971828326E-2</v>
      </c>
      <c r="L1219" s="44">
        <f>IFERROR(_xll.qlIndexFixing(Index6M,$H1219,TRUE,_xll.ohTrigger(RecalcTrigger,Trigger6M)),NA())</f>
        <v>2.1587409356626775E-2</v>
      </c>
      <c r="M1219" s="186">
        <f>IFERROR(_xll.qlIndexFixing(Index1Y,$H1219,TRUE,_xll.ohTrigger(RecalcTrigger,Trigger1Y)),NA())</f>
        <v>2.2001624338139604E-2</v>
      </c>
      <c r="N1219" s="185">
        <f>IFERROR(_xll.qlIndexFixing(ONIndex1M,I1219,TRUE,_xll.ohTrigger(RecalcTrigger,Trigger1M)),NA())</f>
        <v>2.0844443399576917E-2</v>
      </c>
      <c r="O1219" s="44">
        <f>IFERROR(_xll.qlIndexFixing(ONIndex3M,I1219,TRUE,_xll.ohTrigger(RecalcTrigger,Trigger3M)),NA())</f>
        <v>2.1384861147328849E-2</v>
      </c>
      <c r="P1219" s="44">
        <f>IFERROR(_xll.qlIndexFixing(ONIndex6M,I1219,TRUE,_xll.ohTrigger(RecalcTrigger,Trigger6M)),NA())</f>
        <v>2.1565006281338839E-2</v>
      </c>
      <c r="Q1219" s="186">
        <f>IFERROR(_xll.qlIndexFixing(ONIndex1Y,I1219,TRUE,_xll.ohTrigger(RecalcTrigger,Trigger1Y)),NA())</f>
        <v>2.1964454234693065E-2</v>
      </c>
    </row>
    <row r="1220" spans="2:17" x14ac:dyDescent="0.2">
      <c r="B1220" s="39" t="s">
        <v>42</v>
      </c>
      <c r="D1220" s="42">
        <f>_xll.qlCalendarAdvance(Calendar,$D1219,B1220,"f",FALSE)</f>
        <v>47914</v>
      </c>
      <c r="E1220" s="180">
        <f>_xll.qlInterestRateIndexValueDate(IndexON,D1220)</f>
        <v>47914</v>
      </c>
      <c r="F1220" s="196">
        <f>IFERROR(_xll.qlIndexFixing(IndexON,D1220,TRUE,_xll.ohTrigger(RecalcTrigger,TriggerON)),NA())</f>
        <v>2.061235478903356E-2</v>
      </c>
      <c r="H1220" s="42">
        <f>_xll.qlCalendarAdvance(Calendar,$H1219,B1220,"f",FALSE)</f>
        <v>47914</v>
      </c>
      <c r="I1220" s="180">
        <f>_xll.qlInterestRateIndexValueDate(Index1M,$H1220)</f>
        <v>47918</v>
      </c>
      <c r="J1220" s="185">
        <f>IFERROR(_xll.qlIndexFixing(Index1M,$H1220,TRUE,_xll.ohTrigger(RecalcTrigger,Trigger1M)),NA())</f>
        <v>2.0847134813062138E-2</v>
      </c>
      <c r="K1220" s="44">
        <f>IFERROR(_xll.qlIndexFixing(Index3M,H1220,TRUE,_xll.ohTrigger(RecalcTrigger,Trigger3M)),NA())</f>
        <v>2.1390941697833694E-2</v>
      </c>
      <c r="L1220" s="44">
        <f>IFERROR(_xll.qlIndexFixing(Index6M,$H1220,TRUE,_xll.ohTrigger(RecalcTrigger,Trigger6M)),NA())</f>
        <v>2.1579702959171818E-2</v>
      </c>
      <c r="M1220" s="186">
        <f>IFERROR(_xll.qlIndexFixing(Index1Y,$H1220,TRUE,_xll.ohTrigger(RecalcTrigger,Trigger1Y)),NA())</f>
        <v>2.1993057068653198E-2</v>
      </c>
      <c r="N1220" s="185">
        <f>IFERROR(_xll.qlIndexFixing(ONIndex1M,I1220,TRUE,_xll.ohTrigger(RecalcTrigger,Trigger1M)),NA())</f>
        <v>2.0838861673535547E-2</v>
      </c>
      <c r="O1220" s="44">
        <f>IFERROR(_xll.qlIndexFixing(ONIndex3M,I1220,TRUE,_xll.ohTrigger(RecalcTrigger,Trigger3M)),NA())</f>
        <v>2.1377939870657059E-2</v>
      </c>
      <c r="P1220" s="44">
        <f>IFERROR(_xll.qlIndexFixing(ONIndex6M,I1220,TRUE,_xll.ohTrigger(RecalcTrigger,Trigger6M)),NA())</f>
        <v>2.1557875097695245E-2</v>
      </c>
      <c r="Q1220" s="186">
        <f>IFERROR(_xll.qlIndexFixing(ONIndex1Y,I1220,TRUE,_xll.ohTrigger(RecalcTrigger,Trigger1Y)),NA())</f>
        <v>2.1957388162645586E-2</v>
      </c>
    </row>
    <row r="1221" spans="2:17" x14ac:dyDescent="0.2">
      <c r="B1221" s="39" t="s">
        <v>42</v>
      </c>
      <c r="D1221" s="42">
        <f>_xll.qlCalendarAdvance(Calendar,$D1220,B1221,"f",FALSE)</f>
        <v>47921</v>
      </c>
      <c r="E1221" s="180">
        <f>_xll.qlInterestRateIndexValueDate(IndexON,D1221)</f>
        <v>47921</v>
      </c>
      <c r="F1221" s="196">
        <f>IFERROR(_xll.qlIndexFixing(IndexON,D1221,TRUE,_xll.ohTrigger(RecalcTrigger,TriggerON)),NA())</f>
        <v>2.0606520161665642E-2</v>
      </c>
      <c r="H1221" s="42">
        <f>_xll.qlCalendarAdvance(Calendar,$H1220,B1221,"f",FALSE)</f>
        <v>47921</v>
      </c>
      <c r="I1221" s="180">
        <f>_xll.qlInterestRateIndexValueDate(Index1M,$H1221)</f>
        <v>47925</v>
      </c>
      <c r="J1221" s="185">
        <f>IFERROR(_xll.qlIndexFixing(Index1M,$H1221,TRUE,_xll.ohTrigger(RecalcTrigger,Trigger1M)),NA())</f>
        <v>2.0840614364825715E-2</v>
      </c>
      <c r="K1221" s="44">
        <f>IFERROR(_xll.qlIndexFixing(Index3M,H1221,TRUE,_xll.ohTrigger(RecalcTrigger,Trigger3M)),NA())</f>
        <v>2.1383590488309109E-2</v>
      </c>
      <c r="L1221" s="44">
        <f>IFERROR(_xll.qlIndexFixing(Index6M,$H1221,TRUE,_xll.ohTrigger(RecalcTrigger,Trigger6M)),NA())</f>
        <v>2.1571957722241741E-2</v>
      </c>
      <c r="M1221" s="186">
        <f>IFERROR(_xll.qlIndexFixing(Index1Y,$H1221,TRUE,_xll.ohTrigger(RecalcTrigger,Trigger1Y)),NA())</f>
        <v>2.1984439361212652E-2</v>
      </c>
      <c r="N1221" s="185">
        <f>IFERROR(_xll.qlIndexFixing(ONIndex1M,I1221,TRUE,_xll.ohTrigger(RecalcTrigger,Trigger1M)),NA())</f>
        <v>2.0833220443332578E-2</v>
      </c>
      <c r="O1221" s="44">
        <f>IFERROR(_xll.qlIndexFixing(ONIndex3M,I1221,TRUE,_xll.ohTrigger(RecalcTrigger,Trigger3M)),NA())</f>
        <v>2.1370963589664171E-2</v>
      </c>
      <c r="P1221" s="44">
        <f>IFERROR(_xll.qlIndexFixing(ONIndex6M,I1221,TRUE,_xll.ohTrigger(RecalcTrigger,Trigger6M)),NA())</f>
        <v>2.1550705466166775E-2</v>
      </c>
      <c r="Q1221" s="186">
        <f>IFERROR(_xll.qlIndexFixing(ONIndex1Y,I1221,TRUE,_xll.ohTrigger(RecalcTrigger,Trigger1Y)),NA())</f>
        <v>2.1950268197867828E-2</v>
      </c>
    </row>
    <row r="1222" spans="2:17" x14ac:dyDescent="0.2">
      <c r="B1222" s="39" t="s">
        <v>42</v>
      </c>
      <c r="D1222" s="42">
        <f>_xll.qlCalendarAdvance(Calendar,$D1221,B1222,"f",FALSE)</f>
        <v>47928</v>
      </c>
      <c r="E1222" s="180">
        <f>_xll.qlInterestRateIndexValueDate(IndexON,D1222)</f>
        <v>47928</v>
      </c>
      <c r="F1222" s="196">
        <f>IFERROR(_xll.qlIndexFixing(IndexON,D1222,TRUE,_xll.ohTrigger(RecalcTrigger,TriggerON)),NA())</f>
        <v>2.0600630380362972E-2</v>
      </c>
      <c r="H1222" s="42">
        <f>_xll.qlCalendarAdvance(Calendar,$H1221,B1222,"f",FALSE)</f>
        <v>47928</v>
      </c>
      <c r="I1222" s="180">
        <f>_xll.qlInterestRateIndexValueDate(Index1M,$H1222)</f>
        <v>47932</v>
      </c>
      <c r="J1222" s="185">
        <f>IFERROR(_xll.qlIndexFixing(Index1M,$H1222,TRUE,_xll.ohTrigger(RecalcTrigger,Trigger1M)),NA())</f>
        <v>2.0834794218468594E-2</v>
      </c>
      <c r="K1222" s="44">
        <f>IFERROR(_xll.qlIndexFixing(Index3M,H1222,TRUE,_xll.ohTrigger(RecalcTrigger,Trigger3M)),NA())</f>
        <v>2.1376185561218473E-2</v>
      </c>
      <c r="L1222" s="44">
        <f>IFERROR(_xll.qlIndexFixing(Index6M,$H1222,TRUE,_xll.ohTrigger(RecalcTrigger,Trigger6M)),NA())</f>
        <v>2.1564173646292279E-2</v>
      </c>
      <c r="M1222" s="186">
        <f>IFERROR(_xll.qlIndexFixing(Index1Y,$H1222,TRUE,_xll.ohTrigger(RecalcTrigger,Trigger1Y)),NA())</f>
        <v>2.1975771394850709E-2</v>
      </c>
      <c r="N1222" s="185">
        <f>IFERROR(_xll.qlIndexFixing(ONIndex1M,I1222,TRUE,_xll.ohTrigger(RecalcTrigger,Trigger1M)),NA())</f>
        <v>2.0827519896178259E-2</v>
      </c>
      <c r="O1222" s="44">
        <f>IFERROR(_xll.qlIndexFixing(ONIndex3M,I1222,TRUE,_xll.ohTrigger(RecalcTrigger,Trigger3M)),NA())</f>
        <v>2.1363932521056839E-2</v>
      </c>
      <c r="P1222" s="44">
        <f>IFERROR(_xll.qlIndexFixing(ONIndex6M,I1222,TRUE,_xll.ohTrigger(RecalcTrigger,Trigger6M)),NA())</f>
        <v>2.1543497386913302E-2</v>
      </c>
      <c r="Q1222" s="186">
        <f>IFERROR(_xll.qlIndexFixing(ONIndex1Y,I1222,TRUE,_xll.ohTrigger(RecalcTrigger,Trigger1Y)),NA())</f>
        <v>2.194309451438059E-2</v>
      </c>
    </row>
    <row r="1223" spans="2:17" x14ac:dyDescent="0.2">
      <c r="B1223" s="39" t="s">
        <v>42</v>
      </c>
      <c r="D1223" s="42">
        <f>_xll.qlCalendarAdvance(Calendar,$D1222,B1223,"f",FALSE)</f>
        <v>47935</v>
      </c>
      <c r="E1223" s="180">
        <f>_xll.qlInterestRateIndexValueDate(IndexON,D1223)</f>
        <v>47935</v>
      </c>
      <c r="F1223" s="196">
        <f>IFERROR(_xll.qlIndexFixing(IndexON,D1223,TRUE,_xll.ohTrigger(RecalcTrigger,TriggerON)),NA())</f>
        <v>2.0594685665695778E-2</v>
      </c>
      <c r="H1223" s="42">
        <f>_xll.qlCalendarAdvance(Calendar,$H1222,B1223,"f",FALSE)</f>
        <v>47935</v>
      </c>
      <c r="I1223" s="180">
        <f>_xll.qlInterestRateIndexValueDate(Index1M,$H1223)</f>
        <v>47939</v>
      </c>
      <c r="J1223" s="185">
        <f>IFERROR(_xll.qlIndexFixing(Index1M,$H1223,TRUE,_xll.ohTrigger(RecalcTrigger,Trigger1M)),NA())</f>
        <v>2.0828915190896732E-2</v>
      </c>
      <c r="K1223" s="44">
        <f>IFERROR(_xll.qlIndexFixing(Index3M,H1223,TRUE,_xll.ohTrigger(RecalcTrigger,Trigger3M)),NA())</f>
        <v>2.1368636878512516E-2</v>
      </c>
      <c r="L1223" s="44">
        <f>IFERROR(_xll.qlIndexFixing(Index6M,$H1223,TRUE,_xll.ohTrigger(RecalcTrigger,Trigger6M)),NA())</f>
        <v>2.1556279881746403E-2</v>
      </c>
      <c r="M1223" s="186">
        <f>IFERROR(_xll.qlIndexFixing(Index1Y,$H1223,TRUE,_xll.ohTrigger(RecalcTrigger,Trigger1Y)),NA())</f>
        <v>2.1967053348602082E-2</v>
      </c>
      <c r="N1223" s="185">
        <f>IFERROR(_xll.qlIndexFixing(ONIndex1M,I1223,TRUE,_xll.ohTrigger(RecalcTrigger,Trigger1M)),NA())</f>
        <v>2.0821760219282837E-2</v>
      </c>
      <c r="O1223" s="44">
        <f>IFERROR(_xll.qlIndexFixing(ONIndex3M,I1223,TRUE,_xll.ohTrigger(RecalcTrigger,Trigger3M)),NA())</f>
        <v>2.1356846881221969E-2</v>
      </c>
      <c r="P1223" s="44">
        <f>IFERROR(_xll.qlIndexFixing(ONIndex6M,I1223,TRUE,_xll.ohTrigger(RecalcTrigger,Trigger6M)),NA())</f>
        <v>2.1536250859934825E-2</v>
      </c>
      <c r="Q1223" s="186">
        <f>IFERROR(_xll.qlIndexFixing(ONIndex1Y,I1223,TRUE,_xll.ohTrigger(RecalcTrigger,Trigger1Y)),NA())</f>
        <v>2.1935867285964861E-2</v>
      </c>
    </row>
    <row r="1224" spans="2:17" x14ac:dyDescent="0.2">
      <c r="B1224" s="39" t="s">
        <v>42</v>
      </c>
      <c r="D1224" s="42">
        <f>_xll.qlCalendarAdvance(Calendar,$D1223,B1224,"f",FALSE)</f>
        <v>47942</v>
      </c>
      <c r="E1224" s="180">
        <f>_xll.qlInterestRateIndexValueDate(IndexON,D1224)</f>
        <v>47942</v>
      </c>
      <c r="F1224" s="196">
        <f>IFERROR(_xll.qlIndexFixing(IndexON,D1224,TRUE,_xll.ohTrigger(RecalcTrigger,TriggerON)),NA())</f>
        <v>2.0588686238154352E-2</v>
      </c>
      <c r="H1224" s="42">
        <f>_xll.qlCalendarAdvance(Calendar,$H1223,B1224,"f",FALSE)</f>
        <v>47942</v>
      </c>
      <c r="I1224" s="180">
        <f>_xll.qlInterestRateIndexValueDate(Index1M,$H1224)</f>
        <v>47946</v>
      </c>
      <c r="J1224" s="185">
        <f>IFERROR(_xll.qlIndexFixing(Index1M,$H1224,TRUE,_xll.ohTrigger(RecalcTrigger,Trigger1M)),NA())</f>
        <v>2.0822804699966113E-2</v>
      </c>
      <c r="K1224" s="44">
        <f>IFERROR(_xll.qlIndexFixing(Index3M,H1224,TRUE,_xll.ohTrigger(RecalcTrigger,Trigger3M)),NA())</f>
        <v>2.1361129379254645E-2</v>
      </c>
      <c r="L1224" s="44">
        <f>IFERROR(_xll.qlIndexFixing(Index6M,$H1224,TRUE,_xll.ohTrigger(RecalcTrigger,Trigger6M)),NA())</f>
        <v>2.1548421371150484E-2</v>
      </c>
      <c r="M1224" s="186">
        <f>IFERROR(_xll.qlIndexFixing(Index1Y,$H1224,TRUE,_xll.ohTrigger(RecalcTrigger,Trigger1Y)),NA())</f>
        <v>2.195828540150235E-2</v>
      </c>
      <c r="N1224" s="185">
        <f>IFERROR(_xll.qlIndexFixing(ONIndex1M,I1224,TRUE,_xll.ohTrigger(RecalcTrigger,Trigger1M)),NA())</f>
        <v>2.0816674132467128E-2</v>
      </c>
      <c r="O1224" s="44">
        <f>IFERROR(_xll.qlIndexFixing(ONIndex3M,I1224,TRUE,_xll.ohTrigger(RecalcTrigger,Trigger3M)),NA())</f>
        <v>2.1350187772517515E-2</v>
      </c>
      <c r="P1224" s="44">
        <f>IFERROR(_xll.qlIndexFixing(ONIndex6M,I1224,TRUE,_xll.ohTrigger(RecalcTrigger,Trigger6M)),NA())</f>
        <v>2.1529451251314669E-2</v>
      </c>
      <c r="Q1224" s="186">
        <f>IFERROR(_xll.qlIndexFixing(ONIndex1Y,I1224,TRUE,_xll.ohTrigger(RecalcTrigger,Trigger1Y)),NA())</f>
        <v>2.192916676579415E-2</v>
      </c>
    </row>
    <row r="1225" spans="2:17" x14ac:dyDescent="0.2">
      <c r="B1225" s="39" t="s">
        <v>42</v>
      </c>
      <c r="D1225" s="42">
        <f>_xll.qlCalendarAdvance(Calendar,$D1224,B1225,"f",FALSE)</f>
        <v>47953</v>
      </c>
      <c r="E1225" s="180">
        <f>_xll.qlInterestRateIndexValueDate(IndexON,D1225)</f>
        <v>47953</v>
      </c>
      <c r="F1225" s="196">
        <f>IFERROR(_xll.qlIndexFixing(IndexON,D1225,TRUE,_xll.ohTrigger(RecalcTrigger,TriggerON)),NA())</f>
        <v>2.0578845142669167E-2</v>
      </c>
      <c r="H1225" s="42">
        <f>_xll.qlCalendarAdvance(Calendar,$H1224,B1225,"f",FALSE)</f>
        <v>47953</v>
      </c>
      <c r="I1225" s="180">
        <f>_xll.qlInterestRateIndexValueDate(Index1M,$H1225)</f>
        <v>47955</v>
      </c>
      <c r="J1225" s="185">
        <f>IFERROR(_xll.qlIndexFixing(Index1M,$H1225,TRUE,_xll.ohTrigger(RecalcTrigger,Trigger1M)),NA())</f>
        <v>2.0815423867197314E-2</v>
      </c>
      <c r="K1225" s="44">
        <f>IFERROR(_xll.qlIndexFixing(Index3M,H1225,TRUE,_xll.ohTrigger(RecalcTrigger,Trigger3M)),NA())</f>
        <v>2.1351398921100259E-2</v>
      </c>
      <c r="L1225" s="44">
        <f>IFERROR(_xll.qlIndexFixing(Index6M,$H1225,TRUE,_xll.ohTrigger(RecalcTrigger,Trigger6M)),NA())</f>
        <v>2.1538260507428488E-2</v>
      </c>
      <c r="M1225" s="186">
        <f>IFERROR(_xll.qlIndexFixing(Index1Y,$H1225,TRUE,_xll.ohTrigger(RecalcTrigger,Trigger1Y)),NA())</f>
        <v>2.1946939727852353E-2</v>
      </c>
      <c r="N1225" s="185">
        <f>IFERROR(_xll.qlIndexFixing(ONIndex1M,I1225,TRUE,_xll.ohTrigger(RecalcTrigger,Trigger1M)),NA())</f>
        <v>2.0806679417715301E-2</v>
      </c>
      <c r="O1225" s="44">
        <f>IFERROR(_xll.qlIndexFixing(ONIndex3M,I1225,TRUE,_xll.ohTrigger(RecalcTrigger,Trigger3M)),NA())</f>
        <v>2.1338377596800129E-2</v>
      </c>
      <c r="P1225" s="44">
        <f>IFERROR(_xll.qlIndexFixing(ONIndex6M,I1225,TRUE,_xll.ohTrigger(RecalcTrigger,Trigger6M)),NA())</f>
        <v>2.1517440387475162E-2</v>
      </c>
      <c r="Q1225" s="186">
        <f>IFERROR(_xll.qlIndexFixing(ONIndex1Y,I1225,TRUE,_xll.ohTrigger(RecalcTrigger,Trigger1Y)),NA())</f>
        <v>2.19170383310896E-2</v>
      </c>
    </row>
    <row r="1226" spans="2:17" x14ac:dyDescent="0.2">
      <c r="B1226" s="39" t="s">
        <v>42</v>
      </c>
      <c r="D1226" s="42">
        <f>_xll.qlCalendarAdvance(Calendar,$D1225,B1226,"f",FALSE)</f>
        <v>47960</v>
      </c>
      <c r="E1226" s="180">
        <f>_xll.qlInterestRateIndexValueDate(IndexON,D1226)</f>
        <v>47960</v>
      </c>
      <c r="F1226" s="196">
        <f>IFERROR(_xll.qlIndexFixing(IndexON,D1226,TRUE,_xll.ohTrigger(RecalcTrigger,TriggerON)),NA())</f>
        <v>2.0572714458708674E-2</v>
      </c>
      <c r="H1226" s="42">
        <f>_xll.qlCalendarAdvance(Calendar,$H1225,B1226,"f",FALSE)</f>
        <v>47960</v>
      </c>
      <c r="I1226" s="180">
        <f>_xll.qlInterestRateIndexValueDate(Index1M,$H1226)</f>
        <v>47962</v>
      </c>
      <c r="J1226" s="185">
        <f>IFERROR(_xll.qlIndexFixing(Index1M,$H1226,TRUE,_xll.ohTrigger(RecalcTrigger,Trigger1M)),NA())</f>
        <v>2.0809348198456701E-2</v>
      </c>
      <c r="K1226" s="44">
        <f>IFERROR(_xll.qlIndexFixing(Index3M,H1226,TRUE,_xll.ohTrigger(RecalcTrigger,Trigger3M)),NA())</f>
        <v>2.1343770424924413E-2</v>
      </c>
      <c r="L1226" s="44">
        <f>IFERROR(_xll.qlIndexFixing(Index6M,$H1226,TRUE,_xll.ohTrigger(RecalcTrigger,Trigger6M)),NA())</f>
        <v>2.1530313230592308E-2</v>
      </c>
      <c r="M1226" s="186">
        <f>IFERROR(_xll.qlIndexFixing(Index1Y,$H1226,TRUE,_xll.ohTrigger(RecalcTrigger,Trigger1Y)),NA())</f>
        <v>2.1938050489171777E-2</v>
      </c>
      <c r="N1226" s="185">
        <f>IFERROR(_xll.qlIndexFixing(ONIndex1M,I1226,TRUE,_xll.ohTrigger(RecalcTrigger,Trigger1M)),NA())</f>
        <v>2.0800710091641861E-2</v>
      </c>
      <c r="O1226" s="44">
        <f>IFERROR(_xll.qlIndexFixing(ONIndex3M,I1226,TRUE,_xll.ohTrigger(RecalcTrigger,Trigger3M)),NA())</f>
        <v>2.133109882697326E-2</v>
      </c>
      <c r="P1226" s="44">
        <f>IFERROR(_xll.qlIndexFixing(ONIndex6M,I1226,TRUE,_xll.ohTrigger(RecalcTrigger,Trigger6M)),NA())</f>
        <v>2.1510056547056067E-2</v>
      </c>
      <c r="Q1226" s="186">
        <f>IFERROR(_xll.qlIndexFixing(ONIndex1Y,I1226,TRUE,_xll.ohTrigger(RecalcTrigger,Trigger1Y)),NA())</f>
        <v>2.1909621290028269E-2</v>
      </c>
    </row>
    <row r="1227" spans="2:17" x14ac:dyDescent="0.2">
      <c r="B1227" s="39" t="s">
        <v>42</v>
      </c>
      <c r="D1227" s="42">
        <f>_xll.qlCalendarAdvance(Calendar,$D1226,B1227,"f",FALSE)</f>
        <v>47967</v>
      </c>
      <c r="E1227" s="180">
        <f>_xll.qlInterestRateIndexValueDate(IndexON,D1227)</f>
        <v>47967</v>
      </c>
      <c r="F1227" s="196">
        <f>IFERROR(_xll.qlIndexFixing(IndexON,D1227,TRUE,_xll.ohTrigger(RecalcTrigger,TriggerON)),NA())</f>
        <v>2.0566529823904389E-2</v>
      </c>
      <c r="H1227" s="42">
        <f>_xll.qlCalendarAdvance(Calendar,$H1226,B1227,"f",FALSE)</f>
        <v>47967</v>
      </c>
      <c r="I1227" s="180">
        <f>_xll.qlInterestRateIndexValueDate(Index1M,$H1227)</f>
        <v>47970</v>
      </c>
      <c r="J1227" s="185">
        <f>IFERROR(_xll.qlIndexFixing(Index1M,$H1227,TRUE,_xll.ohTrigger(RecalcTrigger,Trigger1M)),NA())</f>
        <v>2.0802176554329917E-2</v>
      </c>
      <c r="K1227" s="44">
        <f>IFERROR(_xll.qlIndexFixing(Index3M,H1227,TRUE,_xll.ohTrigger(RecalcTrigger,Trigger3M)),NA())</f>
        <v>2.1335201732443097E-2</v>
      </c>
      <c r="L1227" s="44">
        <f>IFERROR(_xll.qlIndexFixing(Index6M,$H1227,TRUE,_xll.ohTrigger(RecalcTrigger,Trigger6M)),NA())</f>
        <v>2.1521295720918793E-2</v>
      </c>
      <c r="M1227" s="186">
        <f>IFERROR(_xll.qlIndexFixing(Index1Y,$H1227,TRUE,_xll.ohTrigger(RecalcTrigger,Trigger1Y)),NA())</f>
        <v>2.1927839436481925E-2</v>
      </c>
      <c r="N1227" s="185">
        <f>IFERROR(_xll.qlIndexFixing(ONIndex1M,I1227,TRUE,_xll.ohTrigger(RecalcTrigger,Trigger1M)),NA())</f>
        <v>2.0793816659976372E-2</v>
      </c>
      <c r="O1227" s="44">
        <f>IFERROR(_xll.qlIndexFixing(ONIndex3M,I1227,TRUE,_xll.ohTrigger(RecalcTrigger,Trigger3M)),NA())</f>
        <v>2.1322714635312323E-2</v>
      </c>
      <c r="P1227" s="44">
        <f>IFERROR(_xll.qlIndexFixing(ONIndex6M,I1227,TRUE,_xll.ohTrigger(RecalcTrigger,Trigger6M)),NA())</f>
        <v>2.1501570793436287E-2</v>
      </c>
      <c r="Q1227" s="186">
        <f>IFERROR(_xll.qlIndexFixing(ONIndex1Y,I1227,TRUE,_xll.ohTrigger(RecalcTrigger,Trigger1Y)),NA())</f>
        <v>2.1901080089721248E-2</v>
      </c>
    </row>
    <row r="1228" spans="2:17" x14ac:dyDescent="0.2">
      <c r="B1228" s="39" t="s">
        <v>42</v>
      </c>
      <c r="D1228" s="42">
        <f>_xll.qlCalendarAdvance(Calendar,$D1227,B1228,"f",FALSE)</f>
        <v>47974</v>
      </c>
      <c r="E1228" s="180">
        <f>_xll.qlInterestRateIndexValueDate(IndexON,D1228)</f>
        <v>47974</v>
      </c>
      <c r="F1228" s="196">
        <f>IFERROR(_xll.qlIndexFixing(IndexON,D1228,TRUE,_xll.ohTrigger(RecalcTrigger,TriggerON)),NA())</f>
        <v>2.0560291458799895E-2</v>
      </c>
      <c r="H1228" s="42">
        <f>_xll.qlCalendarAdvance(Calendar,$H1227,B1228,"f",FALSE)</f>
        <v>47974</v>
      </c>
      <c r="I1228" s="180">
        <f>_xll.qlInterestRateIndexValueDate(Index1M,$H1228)</f>
        <v>47976</v>
      </c>
      <c r="J1228" s="185">
        <f>IFERROR(_xll.qlIndexFixing(Index1M,$H1228,TRUE,_xll.ohTrigger(RecalcTrigger,Trigger1M)),NA())</f>
        <v>2.0797022847956481E-2</v>
      </c>
      <c r="K1228" s="44">
        <f>IFERROR(_xll.qlIndexFixing(Index3M,H1228,TRUE,_xll.ohTrigger(RecalcTrigger,Trigger3M)),NA())</f>
        <v>2.132842406700931E-2</v>
      </c>
      <c r="L1228" s="44">
        <f>IFERROR(_xll.qlIndexFixing(Index6M,$H1228,TRUE,_xll.ohTrigger(RecalcTrigger,Trigger6M)),NA())</f>
        <v>2.1514462317638833E-2</v>
      </c>
      <c r="M1228" s="186">
        <f>IFERROR(_xll.qlIndexFixing(Index1Y,$H1228,TRUE,_xll.ohTrigger(RecalcTrigger,Trigger1Y)),NA())</f>
        <v>2.1920124313330219E-2</v>
      </c>
      <c r="N1228" s="185">
        <f>IFERROR(_xll.qlIndexFixing(ONIndex1M,I1228,TRUE,_xll.ohTrigger(RecalcTrigger,Trigger1M)),NA())</f>
        <v>2.0788596805347836E-2</v>
      </c>
      <c r="O1228" s="44">
        <f>IFERROR(_xll.qlIndexFixing(ONIndex3M,I1228,TRUE,_xll.ohTrigger(RecalcTrigger,Trigger3M)),NA())</f>
        <v>2.1316380758928943E-2</v>
      </c>
      <c r="P1228" s="44">
        <f>IFERROR(_xll.qlIndexFixing(ONIndex6M,I1228,TRUE,_xll.ohTrigger(RecalcTrigger,Trigger6M)),NA())</f>
        <v>2.1495173522882993E-2</v>
      </c>
      <c r="Q1228" s="186">
        <f>IFERROR(_xll.qlIndexFixing(ONIndex1Y,I1228,TRUE,_xll.ohTrigger(RecalcTrigger,Trigger1Y)),NA())</f>
        <v>2.1894629131233856E-2</v>
      </c>
    </row>
    <row r="1229" spans="2:17" x14ac:dyDescent="0.2">
      <c r="B1229" s="39" t="s">
        <v>42</v>
      </c>
      <c r="D1229" s="42">
        <f>_xll.qlCalendarAdvance(Calendar,$D1228,B1229,"f",FALSE)</f>
        <v>47981</v>
      </c>
      <c r="E1229" s="180">
        <f>_xll.qlInterestRateIndexValueDate(IndexON,D1229)</f>
        <v>47981</v>
      </c>
      <c r="F1229" s="196">
        <f>IFERROR(_xll.qlIndexFixing(IndexON,D1229,TRUE,_xll.ohTrigger(RecalcTrigger,TriggerON)),NA())</f>
        <v>2.0553999584178584E-2</v>
      </c>
      <c r="H1229" s="42">
        <f>_xll.qlCalendarAdvance(Calendar,$H1228,B1229,"f",FALSE)</f>
        <v>47981</v>
      </c>
      <c r="I1229" s="180">
        <f>_xll.qlInterestRateIndexValueDate(Index1M,$H1229)</f>
        <v>47983</v>
      </c>
      <c r="J1229" s="185">
        <f>IFERROR(_xll.qlIndexFixing(Index1M,$H1229,TRUE,_xll.ohTrigger(RecalcTrigger,Trigger1M)),NA())</f>
        <v>2.0790773541499163E-2</v>
      </c>
      <c r="K1229" s="44">
        <f>IFERROR(_xll.qlIndexFixing(Index3M,H1229,TRUE,_xll.ohTrigger(RecalcTrigger,Trigger3M)),NA())</f>
        <v>2.1320634348023806E-2</v>
      </c>
      <c r="L1229" s="44">
        <f>IFERROR(_xll.qlIndexFixing(Index6M,$H1229,TRUE,_xll.ohTrigger(RecalcTrigger,Trigger6M)),NA())</f>
        <v>2.1506388778450673E-2</v>
      </c>
      <c r="M1229" s="186">
        <f>IFERROR(_xll.qlIndexFixing(Index1Y,$H1229,TRUE,_xll.ohTrigger(RecalcTrigger,Trigger1Y)),NA())</f>
        <v>2.1911087734309276E-2</v>
      </c>
      <c r="N1229" s="185">
        <f>IFERROR(_xll.qlIndexFixing(ONIndex1M,I1229,TRUE,_xll.ohTrigger(RecalcTrigger,Trigger1M)),NA())</f>
        <v>2.0782453219627683E-2</v>
      </c>
      <c r="O1229" s="44">
        <f>IFERROR(_xll.qlIndexFixing(ONIndex3M,I1229,TRUE,_xll.ohTrigger(RecalcTrigger,Trigger3M)),NA())</f>
        <v>2.1308941893805056E-2</v>
      </c>
      <c r="P1229" s="44">
        <f>IFERROR(_xll.qlIndexFixing(ONIndex6M,I1229,TRUE,_xll.ohTrigger(RecalcTrigger,Trigger6M)),NA())</f>
        <v>2.1487674339208951E-2</v>
      </c>
      <c r="Q1229" s="186">
        <f>IFERROR(_xll.qlIndexFixing(ONIndex1Y,I1229,TRUE,_xll.ohTrigger(RecalcTrigger,Trigger1Y)),NA())</f>
        <v>2.188705436130256E-2</v>
      </c>
    </row>
    <row r="1230" spans="2:17" x14ac:dyDescent="0.2">
      <c r="B1230" s="39" t="s">
        <v>42</v>
      </c>
      <c r="D1230" s="42">
        <f>_xll.qlCalendarAdvance(Calendar,$D1229,B1230,"f",FALSE)</f>
        <v>47988</v>
      </c>
      <c r="E1230" s="180">
        <f>_xll.qlInterestRateIndexValueDate(IndexON,D1230)</f>
        <v>47988</v>
      </c>
      <c r="F1230" s="196">
        <f>IFERROR(_xll.qlIndexFixing(IndexON,D1230,TRUE,_xll.ohTrigger(RecalcTrigger,TriggerON)),NA())</f>
        <v>2.0547654420184358E-2</v>
      </c>
      <c r="H1230" s="42">
        <f>_xll.qlCalendarAdvance(Calendar,$H1229,B1230,"f",FALSE)</f>
        <v>47988</v>
      </c>
      <c r="I1230" s="180">
        <f>_xll.qlInterestRateIndexValueDate(Index1M,$H1230)</f>
        <v>47990</v>
      </c>
      <c r="J1230" s="185">
        <f>IFERROR(_xll.qlIndexFixing(Index1M,$H1230,TRUE,_xll.ohTrigger(RecalcTrigger,Trigger1M)),NA())</f>
        <v>2.0784466731115225E-2</v>
      </c>
      <c r="K1230" s="44">
        <f>IFERROR(_xll.qlIndexFixing(Index3M,H1230,TRUE,_xll.ohTrigger(RecalcTrigger,Trigger3M)),NA())</f>
        <v>2.1312792717463266E-2</v>
      </c>
      <c r="L1230" s="44">
        <f>IFERROR(_xll.qlIndexFixing(Index6M,$H1230,TRUE,_xll.ohTrigger(RecalcTrigger,Trigger6M)),NA())</f>
        <v>2.1498276399927758E-2</v>
      </c>
      <c r="M1230" s="186">
        <f>IFERROR(_xll.qlIndexFixing(Index1Y,$H1230,TRUE,_xll.ohTrigger(RecalcTrigger,Trigger1Y)),NA())</f>
        <v>2.1902002399982023E-2</v>
      </c>
      <c r="N1230" s="185">
        <f>IFERROR(_xll.qlIndexFixing(ONIndex1M,I1230,TRUE,_xll.ohTrigger(RecalcTrigger,Trigger1M)),NA())</f>
        <v>2.0776251921672539E-2</v>
      </c>
      <c r="O1230" s="44">
        <f>IFERROR(_xll.qlIndexFixing(ONIndex3M,I1230,TRUE,_xll.ohTrigger(RecalcTrigger,Trigger3M)),NA())</f>
        <v>2.1301450096622432E-2</v>
      </c>
      <c r="P1230" s="44">
        <f>IFERROR(_xll.qlIndexFixing(ONIndex6M,I1230,TRUE,_xll.ohTrigger(RecalcTrigger,Trigger6M)),NA())</f>
        <v>2.1480136707809905E-2</v>
      </c>
      <c r="Q1230" s="186">
        <f>IFERROR(_xll.qlIndexFixing(ONIndex1Y,I1230,TRUE,_xll.ohTrigger(RecalcTrigger,Trigger1Y)),NA())</f>
        <v>2.1879427362989645E-2</v>
      </c>
    </row>
    <row r="1231" spans="2:17" x14ac:dyDescent="0.2">
      <c r="B1231" s="39" t="s">
        <v>42</v>
      </c>
      <c r="D1231" s="42">
        <f>_xll.qlCalendarAdvance(Calendar,$D1230,B1231,"f",FALSE)</f>
        <v>47995</v>
      </c>
      <c r="E1231" s="180">
        <f>_xll.qlInterestRateIndexValueDate(IndexON,D1231)</f>
        <v>47995</v>
      </c>
      <c r="F1231" s="196">
        <f>IFERROR(_xll.qlIndexFixing(IndexON,D1231,TRUE,_xll.ohTrigger(RecalcTrigger,TriggerON)),NA())</f>
        <v>2.0541256187680546E-2</v>
      </c>
      <c r="H1231" s="42">
        <f>_xll.qlCalendarAdvance(Calendar,$H1230,B1231,"f",FALSE)</f>
        <v>47995</v>
      </c>
      <c r="I1231" s="180">
        <f>_xll.qlInterestRateIndexValueDate(Index1M,$H1231)</f>
        <v>47997</v>
      </c>
      <c r="J1231" s="185">
        <f>IFERROR(_xll.qlIndexFixing(Index1M,$H1231,TRUE,_xll.ohTrigger(RecalcTrigger,Trigger1M)),NA())</f>
        <v>2.0778102604462056E-2</v>
      </c>
      <c r="K1231" s="44">
        <f>IFERROR(_xll.qlIndexFixing(Index3M,H1231,TRUE,_xll.ohTrigger(RecalcTrigger,Trigger3M)),NA())</f>
        <v>2.1304899393294198E-2</v>
      </c>
      <c r="L1231" s="44">
        <f>IFERROR(_xll.qlIndexFixing(Index6M,$H1231,TRUE,_xll.ohTrigger(RecalcTrigger,Trigger6M)),NA())</f>
        <v>2.148999433881384E-2</v>
      </c>
      <c r="M1231" s="186">
        <f>IFERROR(_xll.qlIndexFixing(Index1Y,$H1231,TRUE,_xll.ohTrigger(RecalcTrigger,Trigger1Y)),NA())</f>
        <v>2.1892868489420427E-2</v>
      </c>
      <c r="N1231" s="185">
        <f>IFERROR(_xll.qlIndexFixing(ONIndex1M,I1231,TRUE,_xll.ohTrigger(RecalcTrigger,Trigger1M)),NA())</f>
        <v>2.0769993098772588E-2</v>
      </c>
      <c r="O1231" s="44">
        <f>IFERROR(_xll.qlIndexFixing(ONIndex3M,I1231,TRUE,_xll.ohTrigger(RecalcTrigger,Trigger3M)),NA())</f>
        <v>2.1293905583847916E-2</v>
      </c>
      <c r="P1231" s="44">
        <f>IFERROR(_xll.qlIndexFixing(ONIndex6M,I1231,TRUE,_xll.ohTrigger(RecalcTrigger,Trigger6M)),NA())</f>
        <v>2.1472560628605919E-2</v>
      </c>
      <c r="Q1231" s="186">
        <f>IFERROR(_xll.qlIndexFixing(ONIndex1Y,I1231,TRUE,_xll.ohTrigger(RecalcTrigger,Trigger1Y)),NA())</f>
        <v>2.1871748309836292E-2</v>
      </c>
    </row>
    <row r="1232" spans="2:17" x14ac:dyDescent="0.2">
      <c r="B1232" s="39" t="s">
        <v>42</v>
      </c>
      <c r="D1232" s="42">
        <f>_xll.qlCalendarAdvance(Calendar,$D1231,B1232,"f",FALSE)</f>
        <v>48002</v>
      </c>
      <c r="E1232" s="180">
        <f>_xll.qlInterestRateIndexValueDate(IndexON,D1232)</f>
        <v>48002</v>
      </c>
      <c r="F1232" s="196">
        <f>IFERROR(_xll.qlIndexFixing(IndexON,D1232,TRUE,_xll.ohTrigger(RecalcTrigger,TriggerON)),NA())</f>
        <v>2.0534805106970921E-2</v>
      </c>
      <c r="H1232" s="42">
        <f>_xll.qlCalendarAdvance(Calendar,$H1231,B1232,"f",FALSE)</f>
        <v>48002</v>
      </c>
      <c r="I1232" s="180">
        <f>_xll.qlInterestRateIndexValueDate(Index1M,$H1232)</f>
        <v>48004</v>
      </c>
      <c r="J1232" s="185">
        <f>IFERROR(_xll.qlIndexFixing(Index1M,$H1232,TRUE,_xll.ohTrigger(RecalcTrigger,Trigger1M)),NA())</f>
        <v>2.0771681349189552E-2</v>
      </c>
      <c r="K1232" s="44">
        <f>IFERROR(_xll.qlIndexFixing(Index3M,H1232,TRUE,_xll.ohTrigger(RecalcTrigger,Trigger3M)),NA())</f>
        <v>2.1296954593483124E-2</v>
      </c>
      <c r="L1232" s="44">
        <f>IFERROR(_xll.qlIndexFixing(Index6M,$H1232,TRUE,_xll.ohTrigger(RecalcTrigger,Trigger6M)),NA())</f>
        <v>2.1481814062246675E-2</v>
      </c>
      <c r="M1232" s="186">
        <f>IFERROR(_xll.qlIndexFixing(Index1Y,$H1232,TRUE,_xll.ohTrigger(RecalcTrigger,Trigger1Y)),NA())</f>
        <v>2.1883686181696251E-2</v>
      </c>
      <c r="N1232" s="185">
        <f>IFERROR(_xll.qlIndexFixing(ONIndex1M,I1232,TRUE,_xll.ohTrigger(RecalcTrigger,Trigger1M)),NA())</f>
        <v>2.0763676938297948E-2</v>
      </c>
      <c r="O1232" s="44">
        <f>IFERROR(_xll.qlIndexFixing(ONIndex3M,I1232,TRUE,_xll.ohTrigger(RecalcTrigger,Trigger3M)),NA())</f>
        <v>2.1286308571868418E-2</v>
      </c>
      <c r="P1232" s="44">
        <f>IFERROR(_xll.qlIndexFixing(ONIndex6M,I1232,TRUE,_xll.ohTrigger(RecalcTrigger,Trigger6M)),NA())</f>
        <v>2.1464946101676929E-2</v>
      </c>
      <c r="Q1232" s="186">
        <f>IFERROR(_xll.qlIndexFixing(ONIndex1Y,I1232,TRUE,_xll.ohTrigger(RecalcTrigger,Trigger1Y)),NA())</f>
        <v>2.1864017375863298E-2</v>
      </c>
    </row>
    <row r="1233" spans="2:17" x14ac:dyDescent="0.2">
      <c r="B1233" s="39" t="s">
        <v>42</v>
      </c>
      <c r="D1233" s="42">
        <f>_xll.qlCalendarAdvance(Calendar,$D1232,B1233,"f",FALSE)</f>
        <v>48009</v>
      </c>
      <c r="E1233" s="180">
        <f>_xll.qlInterestRateIndexValueDate(IndexON,D1233)</f>
        <v>48009</v>
      </c>
      <c r="F1233" s="196">
        <f>IFERROR(_xll.qlIndexFixing(IndexON,D1233,TRUE,_xll.ohTrigger(RecalcTrigger,TriggerON)),NA())</f>
        <v>2.0528301398679005E-2</v>
      </c>
      <c r="H1233" s="42">
        <f>_xll.qlCalendarAdvance(Calendar,$H1232,B1233,"f",FALSE)</f>
        <v>48009</v>
      </c>
      <c r="I1233" s="180">
        <f>_xll.qlInterestRateIndexValueDate(Index1M,$H1233)</f>
        <v>48011</v>
      </c>
      <c r="J1233" s="185">
        <f>IFERROR(_xll.qlIndexFixing(Index1M,$H1233,TRUE,_xll.ohTrigger(RecalcTrigger,Trigger1M)),NA())</f>
        <v>2.0765203152957601E-2</v>
      </c>
      <c r="K1233" s="44">
        <f>IFERROR(_xll.qlIndexFixing(Index3M,H1233,TRUE,_xll.ohTrigger(RecalcTrigger,Trigger3M)),NA())</f>
        <v>2.1288958535996549E-2</v>
      </c>
      <c r="L1233" s="44">
        <f>IFERROR(_xll.qlIndexFixing(Index6M,$H1233,TRUE,_xll.ohTrigger(RecalcTrigger,Trigger6M)),NA())</f>
        <v>2.1473594954056128E-2</v>
      </c>
      <c r="M1233" s="186">
        <f>IFERROR(_xll.qlIndexFixing(Index1Y,$H1233,TRUE,_xll.ohTrigger(RecalcTrigger,Trigger1Y)),NA())</f>
        <v>2.1874455655882339E-2</v>
      </c>
      <c r="N1233" s="185">
        <f>IFERROR(_xll.qlIndexFixing(ONIndex1M,I1233,TRUE,_xll.ohTrigger(RecalcTrigger,Trigger1M)),NA())</f>
        <v>2.0757303627378931E-2</v>
      </c>
      <c r="O1233" s="44">
        <f>IFERROR(_xll.qlIndexFixing(ONIndex3M,I1233,TRUE,_xll.ohTrigger(RecalcTrigger,Trigger3M)),NA())</f>
        <v>2.1278659277390588E-2</v>
      </c>
      <c r="P1233" s="44">
        <f>IFERROR(_xll.qlIndexFixing(ONIndex6M,I1233,TRUE,_xll.ohTrigger(RecalcTrigger,Trigger6M)),NA())</f>
        <v>2.1457293127022936E-2</v>
      </c>
      <c r="Q1233" s="186">
        <f>IFERROR(_xll.qlIndexFixing(ONIndex1Y,I1233,TRUE,_xll.ohTrigger(RecalcTrigger,Trigger1Y)),NA())</f>
        <v>2.1856234735011526E-2</v>
      </c>
    </row>
    <row r="1234" spans="2:17" x14ac:dyDescent="0.2">
      <c r="B1234" s="39" t="s">
        <v>42</v>
      </c>
      <c r="D1234" s="42">
        <f>_xll.qlCalendarAdvance(Calendar,$D1233,B1234,"f",FALSE)</f>
        <v>48016</v>
      </c>
      <c r="E1234" s="180">
        <f>_xll.qlInterestRateIndexValueDate(IndexON,D1234)</f>
        <v>48016</v>
      </c>
      <c r="F1234" s="196">
        <f>IFERROR(_xll.qlIndexFixing(IndexON,D1234,TRUE,_xll.ohTrigger(RecalcTrigger,TriggerON)),NA())</f>
        <v>2.0521745283188508E-2</v>
      </c>
      <c r="H1234" s="42">
        <f>_xll.qlCalendarAdvance(Calendar,$H1233,B1234,"f",FALSE)</f>
        <v>48016</v>
      </c>
      <c r="I1234" s="180">
        <f>_xll.qlInterestRateIndexValueDate(Index1M,$H1234)</f>
        <v>48018</v>
      </c>
      <c r="J1234" s="185">
        <f>IFERROR(_xll.qlIndexFixing(Index1M,$H1234,TRUE,_xll.ohTrigger(RecalcTrigger,Trigger1M)),NA())</f>
        <v>2.0758668203426089E-2</v>
      </c>
      <c r="K1234" s="44">
        <f>IFERROR(_xll.qlIndexFixing(Index3M,H1234,TRUE,_xll.ohTrigger(RecalcTrigger,Trigger3M)),NA())</f>
        <v>2.1280911438802737E-2</v>
      </c>
      <c r="L1234" s="44">
        <f>IFERROR(_xll.qlIndexFixing(Index6M,$H1234,TRUE,_xll.ohTrigger(RecalcTrigger,Trigger6M)),NA())</f>
        <v>2.1465337014724001E-2</v>
      </c>
      <c r="M1234" s="186">
        <f>IFERROR(_xll.qlIndexFixing(Index1Y,$H1234,TRUE,_xll.ohTrigger(RecalcTrigger,Trigger1Y)),NA())</f>
        <v>2.186517709105153E-2</v>
      </c>
      <c r="N1234" s="185">
        <f>IFERROR(_xll.qlIndexFixing(ONIndex1M,I1234,TRUE,_xll.ohTrigger(RecalcTrigger,Trigger1M)),NA())</f>
        <v>2.0750873353145849E-2</v>
      </c>
      <c r="O1234" s="44">
        <f>IFERROR(_xll.qlIndexFixing(ONIndex3M,I1234,TRUE,_xll.ohTrigger(RecalcTrigger,Trigger3M)),NA())</f>
        <v>2.1270957916801336E-2</v>
      </c>
      <c r="P1234" s="44">
        <f>IFERROR(_xll.qlIndexFixing(ONIndex6M,I1234,TRUE,_xll.ohTrigger(RecalcTrigger,Trigger6M)),NA())</f>
        <v>2.1449601704564003E-2</v>
      </c>
      <c r="Q1234" s="186">
        <f>IFERROR(_xll.qlIndexFixing(ONIndex1Y,I1234,TRUE,_xll.ohTrigger(RecalcTrigger,Trigger1Y)),NA())</f>
        <v>2.1848400561061965E-2</v>
      </c>
    </row>
    <row r="1235" spans="2:17" x14ac:dyDescent="0.2">
      <c r="B1235" s="39" t="s">
        <v>42</v>
      </c>
      <c r="D1235" s="42">
        <f>_xll.qlCalendarAdvance(Calendar,$D1234,B1235,"f",FALSE)</f>
        <v>48023</v>
      </c>
      <c r="E1235" s="180">
        <f>_xll.qlInterestRateIndexValueDate(IndexON,D1235)</f>
        <v>48023</v>
      </c>
      <c r="F1235" s="196">
        <f>IFERROR(_xll.qlIndexFixing(IndexON,D1235,TRUE,_xll.ohTrigger(RecalcTrigger,TriggerON)),NA())</f>
        <v>2.0515136981202886E-2</v>
      </c>
      <c r="H1235" s="42">
        <f>_xll.qlCalendarAdvance(Calendar,$H1234,B1235,"f",FALSE)</f>
        <v>48023</v>
      </c>
      <c r="I1235" s="180">
        <f>_xll.qlInterestRateIndexValueDate(Index1M,$H1235)</f>
        <v>48025</v>
      </c>
      <c r="J1235" s="185">
        <f>IFERROR(_xll.qlIndexFixing(Index1M,$H1235,TRUE,_xll.ohTrigger(RecalcTrigger,Trigger1M)),NA())</f>
        <v>2.0752076688252408E-2</v>
      </c>
      <c r="K1235" s="44">
        <f>IFERROR(_xll.qlIndexFixing(Index3M,H1235,TRUE,_xll.ohTrigger(RecalcTrigger,Trigger3M)),NA())</f>
        <v>2.1272813519868192E-2</v>
      </c>
      <c r="L1235" s="44">
        <f>IFERROR(_xll.qlIndexFixing(Index6M,$H1235,TRUE,_xll.ohTrigger(RecalcTrigger,Trigger6M)),NA())</f>
        <v>2.1457131934283349E-2</v>
      </c>
      <c r="M1235" s="186">
        <f>IFERROR(_xll.qlIndexFixing(Index1Y,$H1235,TRUE,_xll.ohTrigger(RecalcTrigger,Trigger1Y)),NA())</f>
        <v>2.1855850666277536E-2</v>
      </c>
      <c r="N1235" s="185">
        <f>IFERROR(_xll.qlIndexFixing(ONIndex1M,I1235,TRUE,_xll.ohTrigger(RecalcTrigger,Trigger1M)),NA())</f>
        <v>2.0744386302888884E-2</v>
      </c>
      <c r="O1235" s="44">
        <f>IFERROR(_xll.qlIndexFixing(ONIndex3M,I1235,TRUE,_xll.ohTrigger(RecalcTrigger,Trigger3M)),NA())</f>
        <v>2.1263204706567507E-2</v>
      </c>
      <c r="P1235" s="44">
        <f>IFERROR(_xll.qlIndexFixing(ONIndex6M,I1235,TRUE,_xll.ohTrigger(RecalcTrigger,Trigger6M)),NA())</f>
        <v>2.1441871834460002E-2</v>
      </c>
      <c r="Q1235" s="186">
        <f>IFERROR(_xll.qlIndexFixing(ONIndex1Y,I1235,TRUE,_xll.ohTrigger(RecalcTrigger,Trigger1Y)),NA())</f>
        <v>2.1840515027795604E-2</v>
      </c>
    </row>
    <row r="1236" spans="2:17" x14ac:dyDescent="0.2">
      <c r="B1236" s="39" t="s">
        <v>42</v>
      </c>
      <c r="D1236" s="42">
        <f>_xll.qlCalendarAdvance(Calendar,$D1235,B1236,"f",FALSE)</f>
        <v>48030</v>
      </c>
      <c r="E1236" s="180">
        <f>_xll.qlInterestRateIndexValueDate(IndexON,D1236)</f>
        <v>48030</v>
      </c>
      <c r="F1236" s="196">
        <f>IFERROR(_xll.qlIndexFixing(IndexON,D1236,TRUE,_xll.ohTrigger(RecalcTrigger,TriggerON)),NA())</f>
        <v>2.050847671310585E-2</v>
      </c>
      <c r="H1236" s="42">
        <f>_xll.qlCalendarAdvance(Calendar,$H1235,B1236,"f",FALSE)</f>
        <v>48030</v>
      </c>
      <c r="I1236" s="180">
        <f>_xll.qlInterestRateIndexValueDate(Index1M,$H1236)</f>
        <v>48032</v>
      </c>
      <c r="J1236" s="185">
        <f>IFERROR(_xll.qlIndexFixing(Index1M,$H1236,TRUE,_xll.ohTrigger(RecalcTrigger,Trigger1M)),NA())</f>
        <v>2.0745428795088949E-2</v>
      </c>
      <c r="K1236" s="44">
        <f>IFERROR(_xll.qlIndexFixing(Index3M,H1236,TRUE,_xll.ohTrigger(RecalcTrigger,Trigger3M)),NA())</f>
        <v>2.1264664997159434E-2</v>
      </c>
      <c r="L1236" s="44">
        <f>IFERROR(_xll.qlIndexFixing(Index6M,$H1236,TRUE,_xll.ohTrigger(RecalcTrigger,Trigger6M)),NA())</f>
        <v>2.1448786529979821E-2</v>
      </c>
      <c r="M1236" s="186">
        <f>IFERROR(_xll.qlIndexFixing(Index1Y,$H1236,TRUE,_xll.ohTrigger(RecalcTrigger,Trigger1Y)),NA())</f>
        <v>2.184647656063364E-2</v>
      </c>
      <c r="N1236" s="185">
        <f>IFERROR(_xll.qlIndexFixing(ONIndex1M,I1236,TRUE,_xll.ohTrigger(RecalcTrigger,Trigger1M)),NA())</f>
        <v>2.0737842663898221E-2</v>
      </c>
      <c r="O1236" s="44">
        <f>IFERROR(_xll.qlIndexFixing(ONIndex3M,I1236,TRUE,_xll.ohTrigger(RecalcTrigger,Trigger3M)),NA())</f>
        <v>2.125539986323588E-2</v>
      </c>
      <c r="P1236" s="44">
        <f>IFERROR(_xll.qlIndexFixing(ONIndex6M,I1236,TRUE,_xll.ohTrigger(RecalcTrigger,Trigger6M)),NA())</f>
        <v>2.1434103516551062E-2</v>
      </c>
      <c r="Q1236" s="186">
        <f>IFERROR(_xll.qlIndexFixing(ONIndex1Y,I1236,TRUE,_xll.ohTrigger(RecalcTrigger,Trigger1Y)),NA())</f>
        <v>2.1832578309313178E-2</v>
      </c>
    </row>
    <row r="1237" spans="2:17" x14ac:dyDescent="0.2">
      <c r="B1237" s="39" t="s">
        <v>42</v>
      </c>
      <c r="D1237" s="42">
        <f>_xll.qlCalendarAdvance(Calendar,$D1236,B1237,"f",FALSE)</f>
        <v>48037</v>
      </c>
      <c r="E1237" s="180">
        <f>_xll.qlInterestRateIndexValueDate(IndexON,D1237)</f>
        <v>48037</v>
      </c>
      <c r="F1237" s="196">
        <f>IFERROR(_xll.qlIndexFixing(IndexON,D1237,TRUE,_xll.ohTrigger(RecalcTrigger,TriggerON)),NA())</f>
        <v>2.0501764699361047E-2</v>
      </c>
      <c r="H1237" s="42">
        <f>_xll.qlCalendarAdvance(Calendar,$H1236,B1237,"f",FALSE)</f>
        <v>48037</v>
      </c>
      <c r="I1237" s="180">
        <f>_xll.qlInterestRateIndexValueDate(Index1M,$H1237)</f>
        <v>48039</v>
      </c>
      <c r="J1237" s="185">
        <f>IFERROR(_xll.qlIndexFixing(Index1M,$H1237,TRUE,_xll.ohTrigger(RecalcTrigger,Trigger1M)),NA())</f>
        <v>2.0738724711603096E-2</v>
      </c>
      <c r="K1237" s="44">
        <f>IFERROR(_xll.qlIndexFixing(Index3M,H1237,TRUE,_xll.ohTrigger(RecalcTrigger,Trigger3M)),NA())</f>
        <v>2.1256466088646453E-2</v>
      </c>
      <c r="L1237" s="44">
        <f>IFERROR(_xll.qlIndexFixing(Index6M,$H1237,TRUE,_xll.ohTrigger(RecalcTrigger,Trigger6M)),NA())</f>
        <v>2.1440402289773203E-2</v>
      </c>
      <c r="M1237" s="186">
        <f>IFERROR(_xll.qlIndexFixing(Index1Y,$H1237,TRUE,_xll.ohTrigger(RecalcTrigger,Trigger1Y)),NA())</f>
        <v>2.1837054953193987E-2</v>
      </c>
      <c r="N1237" s="185">
        <f>IFERROR(_xll.qlIndexFixing(ONIndex1M,I1237,TRUE,_xll.ohTrigger(RecalcTrigger,Trigger1M)),NA())</f>
        <v>2.0731242623464041E-2</v>
      </c>
      <c r="O1237" s="44">
        <f>IFERROR(_xll.qlIndexFixing(ONIndex3M,I1237,TRUE,_xll.ohTrigger(RecalcTrigger,Trigger3M)),NA())</f>
        <v>2.1247543603193364E-2</v>
      </c>
      <c r="P1237" s="44">
        <f>IFERROR(_xll.qlIndexFixing(ONIndex6M,I1237,TRUE,_xll.ohTrigger(RecalcTrigger,Trigger6M)),NA())</f>
        <v>2.1426296750997054E-2</v>
      </c>
      <c r="Q1237" s="186">
        <f>IFERROR(_xll.qlIndexFixing(ONIndex1Y,I1237,TRUE,_xll.ohTrigger(RecalcTrigger,Trigger1Y)),NA())</f>
        <v>2.1824590579315739E-2</v>
      </c>
    </row>
    <row r="1238" spans="2:17" x14ac:dyDescent="0.2">
      <c r="B1238" s="39" t="s">
        <v>42</v>
      </c>
      <c r="D1238" s="42">
        <f>_xll.qlCalendarAdvance(Calendar,$D1237,B1238,"f",FALSE)</f>
        <v>48044</v>
      </c>
      <c r="E1238" s="180">
        <f>_xll.qlInterestRateIndexValueDate(IndexON,D1238)</f>
        <v>48044</v>
      </c>
      <c r="F1238" s="196">
        <f>IFERROR(_xll.qlIndexFixing(IndexON,D1238,TRUE,_xll.ohTrigger(RecalcTrigger,TriggerON)),NA())</f>
        <v>2.0495001160751869E-2</v>
      </c>
      <c r="H1238" s="42">
        <f>_xll.qlCalendarAdvance(Calendar,$H1237,B1238,"f",FALSE)</f>
        <v>48044</v>
      </c>
      <c r="I1238" s="180">
        <f>_xll.qlInterestRateIndexValueDate(Index1M,$H1238)</f>
        <v>48046</v>
      </c>
      <c r="J1238" s="185">
        <f>IFERROR(_xll.qlIndexFixing(Index1M,$H1238,TRUE,_xll.ohTrigger(RecalcTrigger,Trigger1M)),NA())</f>
        <v>2.0731964625447241E-2</v>
      </c>
      <c r="K1238" s="44">
        <f>IFERROR(_xll.qlIndexFixing(Index3M,H1238,TRUE,_xll.ohTrigger(RecalcTrigger,Trigger3M)),NA())</f>
        <v>2.1248217012294891E-2</v>
      </c>
      <c r="L1238" s="44">
        <f>IFERROR(_xll.qlIndexFixing(Index6M,$H1238,TRUE,_xll.ohTrigger(RecalcTrigger,Trigger6M)),NA())</f>
        <v>2.1431979214162442E-2</v>
      </c>
      <c r="M1238" s="186">
        <f>IFERROR(_xll.qlIndexFixing(Index1Y,$H1238,TRUE,_xll.ohTrigger(RecalcTrigger,Trigger1Y)),NA())</f>
        <v>2.1827586023032287E-2</v>
      </c>
      <c r="N1238" s="185">
        <f>IFERROR(_xll.qlIndexFixing(ONIndex1M,I1238,TRUE,_xll.ohTrigger(RecalcTrigger,Trigger1M)),NA())</f>
        <v>2.0724586368636722E-2</v>
      </c>
      <c r="O1238" s="44">
        <f>IFERROR(_xll.qlIndexFixing(ONIndex3M,I1238,TRUE,_xll.ohTrigger(RecalcTrigger,Trigger3M)),NA())</f>
        <v>2.1239636143146612E-2</v>
      </c>
      <c r="P1238" s="44">
        <f>IFERROR(_xll.qlIndexFixing(ONIndex6M,I1238,TRUE,_xll.ohTrigger(RecalcTrigger,Trigger6M)),NA())</f>
        <v>2.141845153755817E-2</v>
      </c>
      <c r="Q1238" s="186">
        <f>IFERROR(_xll.qlIndexFixing(ONIndex1Y,I1238,TRUE,_xll.ohTrigger(RecalcTrigger,Trigger1Y)),NA())</f>
        <v>2.1816552011584278E-2</v>
      </c>
    </row>
    <row r="1239" spans="2:17" x14ac:dyDescent="0.2">
      <c r="B1239" s="39" t="s">
        <v>42</v>
      </c>
      <c r="D1239" s="42">
        <f>_xll.qlCalendarAdvance(Calendar,$D1238,B1239,"f",FALSE)</f>
        <v>48051</v>
      </c>
      <c r="E1239" s="180">
        <f>_xll.qlInterestRateIndexValueDate(IndexON,D1239)</f>
        <v>48051</v>
      </c>
      <c r="F1239" s="196">
        <f>IFERROR(_xll.qlIndexFixing(IndexON,D1239,TRUE,_xll.ohTrigger(RecalcTrigger,TriggerON)),NA())</f>
        <v>2.0488186317502155E-2</v>
      </c>
      <c r="H1239" s="42">
        <f>_xll.qlCalendarAdvance(Calendar,$H1238,B1239,"f",FALSE)</f>
        <v>48051</v>
      </c>
      <c r="I1239" s="180">
        <f>_xll.qlInterestRateIndexValueDate(Index1M,$H1239)</f>
        <v>48053</v>
      </c>
      <c r="J1239" s="185">
        <f>IFERROR(_xll.qlIndexFixing(Index1M,$H1239,TRUE,_xll.ohTrigger(RecalcTrigger,Trigger1M)),NA())</f>
        <v>2.0725148724281273E-2</v>
      </c>
      <c r="K1239" s="44">
        <f>IFERROR(_xll.qlIndexFixing(Index3M,H1239,TRUE,_xll.ohTrigger(RecalcTrigger,Trigger3M)),NA())</f>
        <v>2.123991798607474E-2</v>
      </c>
      <c r="L1239" s="44">
        <f>IFERROR(_xll.qlIndexFixing(Index6M,$H1239,TRUE,_xll.ohTrigger(RecalcTrigger,Trigger6M)),NA())</f>
        <v>2.1423517303649935E-2</v>
      </c>
      <c r="M1239" s="186">
        <f>IFERROR(_xll.qlIndexFixing(Index1Y,$H1239,TRUE,_xll.ohTrigger(RecalcTrigger,Trigger1Y)),NA())</f>
        <v>2.1818069949222689E-2</v>
      </c>
      <c r="N1239" s="185">
        <f>IFERROR(_xll.qlIndexFixing(ONIndex1M,I1239,TRUE,_xll.ohTrigger(RecalcTrigger,Trigger1M)),NA())</f>
        <v>2.0717874086706445E-2</v>
      </c>
      <c r="O1239" s="44">
        <f>IFERROR(_xll.qlIndexFixing(ONIndex3M,I1239,TRUE,_xll.ohTrigger(RecalcTrigger,Trigger3M)),NA())</f>
        <v>2.123167769932266E-2</v>
      </c>
      <c r="P1239" s="44">
        <f>IFERROR(_xll.qlIndexFixing(ONIndex6M,I1239,TRUE,_xll.ohTrigger(RecalcTrigger,Trigger6M)),NA())</f>
        <v>2.1410567876554154E-2</v>
      </c>
      <c r="Q1239" s="186">
        <f>IFERROR(_xll.qlIndexFixing(ONIndex1Y,I1239,TRUE,_xll.ohTrigger(RecalcTrigger,Trigger1Y)),NA())</f>
        <v>2.1808462780299465E-2</v>
      </c>
    </row>
    <row r="1240" spans="2:17" x14ac:dyDescent="0.2">
      <c r="B1240" s="39" t="s">
        <v>42</v>
      </c>
      <c r="D1240" s="42">
        <f>_xll.qlCalendarAdvance(Calendar,$D1239,B1240,"f",FALSE)</f>
        <v>48058</v>
      </c>
      <c r="E1240" s="180">
        <f>_xll.qlInterestRateIndexValueDate(IndexON,D1240)</f>
        <v>48058</v>
      </c>
      <c r="F1240" s="196">
        <f>IFERROR(_xll.qlIndexFixing(IndexON,D1240,TRUE,_xll.ohTrigger(RecalcTrigger,TriggerON)),NA())</f>
        <v>2.0481320390235425E-2</v>
      </c>
      <c r="H1240" s="42">
        <f>_xll.qlCalendarAdvance(Calendar,$H1239,B1240,"f",FALSE)</f>
        <v>48058</v>
      </c>
      <c r="I1240" s="180">
        <f>_xll.qlInterestRateIndexValueDate(Index1M,$H1240)</f>
        <v>48060</v>
      </c>
      <c r="J1240" s="185">
        <f>IFERROR(_xll.qlIndexFixing(Index1M,$H1240,TRUE,_xll.ohTrigger(RecalcTrigger,Trigger1M)),NA())</f>
        <v>2.0717975387908354E-2</v>
      </c>
      <c r="K1240" s="44">
        <f>IFERROR(_xll.qlIndexFixing(Index3M,H1240,TRUE,_xll.ohTrigger(RecalcTrigger,Trigger3M)),NA())</f>
        <v>2.1231569227952513E-2</v>
      </c>
      <c r="L1240" s="44">
        <f>IFERROR(_xll.qlIndexFixing(Index6M,$H1240,TRUE,_xll.ohTrigger(RecalcTrigger,Trigger6M)),NA())</f>
        <v>2.1414973952013177E-2</v>
      </c>
      <c r="M1240" s="186">
        <f>IFERROR(_xll.qlIndexFixing(Index1Y,$H1240,TRUE,_xll.ohTrigger(RecalcTrigger,Trigger1Y)),NA())</f>
        <v>2.18086803904711E-2</v>
      </c>
      <c r="N1240" s="185">
        <f>IFERROR(_xll.qlIndexFixing(ONIndex1M,I1240,TRUE,_xll.ohTrigger(RecalcTrigger,Trigger1M)),NA())</f>
        <v>2.0711105964963394E-2</v>
      </c>
      <c r="O1240" s="44">
        <f>IFERROR(_xll.qlIndexFixing(ONIndex3M,I1240,TRUE,_xll.ohTrigger(RecalcTrigger,Trigger3M)),NA())</f>
        <v>2.122366848842816E-2</v>
      </c>
      <c r="P1240" s="44">
        <f>IFERROR(_xll.qlIndexFixing(ONIndex6M,I1240,TRUE,_xll.ohTrigger(RecalcTrigger,Trigger6M)),NA())</f>
        <v>2.1402645767825135E-2</v>
      </c>
      <c r="Q1240" s="186">
        <f>IFERROR(_xll.qlIndexFixing(ONIndex1Y,I1240,TRUE,_xll.ohTrigger(RecalcTrigger,Trigger1Y)),NA())</f>
        <v>2.1800323058922544E-2</v>
      </c>
    </row>
    <row r="1241" spans="2:17" x14ac:dyDescent="0.2">
      <c r="B1241" s="39" t="s">
        <v>42</v>
      </c>
      <c r="D1241" s="42">
        <f>_xll.qlCalendarAdvance(Calendar,$D1240,B1241,"f",FALSE)</f>
        <v>48065</v>
      </c>
      <c r="E1241" s="180">
        <f>_xll.qlInterestRateIndexValueDate(IndexON,D1241)</f>
        <v>48065</v>
      </c>
      <c r="F1241" s="196">
        <f>IFERROR(_xll.qlIndexFixing(IndexON,D1241,TRUE,_xll.ohTrigger(RecalcTrigger,TriggerON)),NA())</f>
        <v>2.0474403599415325E-2</v>
      </c>
      <c r="H1241" s="42">
        <f>_xll.qlCalendarAdvance(Calendar,$H1240,B1241,"f",FALSE)</f>
        <v>48065</v>
      </c>
      <c r="I1241" s="180">
        <f>_xll.qlInterestRateIndexValueDate(Index1M,$H1241)</f>
        <v>48067</v>
      </c>
      <c r="J1241" s="185">
        <f>IFERROR(_xll.qlIndexFixing(Index1M,$H1241,TRUE,_xll.ohTrigger(RecalcTrigger,Trigger1M)),NA())</f>
        <v>2.0711350227568537E-2</v>
      </c>
      <c r="K1241" s="44">
        <f>IFERROR(_xll.qlIndexFixing(Index3M,H1241,TRUE,_xll.ohTrigger(RecalcTrigger,Trigger3M)),NA())</f>
        <v>2.1223170955897337E-2</v>
      </c>
      <c r="L1241" s="44">
        <f>IFERROR(_xll.qlIndexFixing(Index6M,$H1241,TRUE,_xll.ohTrigger(RecalcTrigger,Trigger6M)),NA())</f>
        <v>2.1406476979936993E-2</v>
      </c>
      <c r="M1241" s="186">
        <f>IFERROR(_xll.qlIndexFixing(Index1Y,$H1241,TRUE,_xll.ohTrigger(RecalcTrigger,Trigger1Y)),NA())</f>
        <v>2.1798897086954431E-2</v>
      </c>
      <c r="N1241" s="185">
        <f>IFERROR(_xll.qlIndexFixing(ONIndex1M,I1241,TRUE,_xll.ohTrigger(RecalcTrigger,Trigger1M)),NA())</f>
        <v>2.0704282190537882E-2</v>
      </c>
      <c r="O1241" s="44">
        <f>IFERROR(_xll.qlIndexFixing(ONIndex3M,I1241,TRUE,_xll.ohTrigger(RecalcTrigger,Trigger3M)),NA())</f>
        <v>2.1215608727009894E-2</v>
      </c>
      <c r="P1241" s="44">
        <f>IFERROR(_xll.qlIndexFixing(ONIndex6M,I1241,TRUE,_xll.ohTrigger(RecalcTrigger,Trigger6M)),NA())</f>
        <v>2.1394685211371112E-2</v>
      </c>
      <c r="Q1241" s="186">
        <f>IFERROR(_xll.qlIndexFixing(ONIndex1Y,I1241,TRUE,_xll.ohTrigger(RecalcTrigger,Trigger1Y)),NA())</f>
        <v>2.1792133021634186E-2</v>
      </c>
    </row>
    <row r="1242" spans="2:17" x14ac:dyDescent="0.2">
      <c r="B1242" s="39" t="s">
        <v>42</v>
      </c>
      <c r="D1242" s="42">
        <f>_xll.qlCalendarAdvance(Calendar,$D1241,B1242,"f",FALSE)</f>
        <v>48072</v>
      </c>
      <c r="E1242" s="180">
        <f>_xll.qlInterestRateIndexValueDate(IndexON,D1242)</f>
        <v>48072</v>
      </c>
      <c r="F1242" s="196">
        <f>IFERROR(_xll.qlIndexFixing(IndexON,D1242,TRUE,_xll.ohTrigger(RecalcTrigger,TriggerON)),NA())</f>
        <v>2.0467436165745312E-2</v>
      </c>
      <c r="H1242" s="42">
        <f>_xll.qlCalendarAdvance(Calendar,$H1241,B1242,"f",FALSE)</f>
        <v>48072</v>
      </c>
      <c r="I1242" s="180">
        <f>_xll.qlInterestRateIndexValueDate(Index1M,$H1242)</f>
        <v>48074</v>
      </c>
      <c r="J1242" s="185">
        <f>IFERROR(_xll.qlIndexFixing(Index1M,$H1242,TRUE,_xll.ohTrigger(RecalcTrigger,Trigger1M)),NA())</f>
        <v>2.0704368007339047E-2</v>
      </c>
      <c r="K1242" s="44">
        <f>IFERROR(_xll.qlIndexFixing(Index3M,H1242,TRUE,_xll.ohTrigger(RecalcTrigger,Trigger3M)),NA())</f>
        <v>2.1214723387875715E-2</v>
      </c>
      <c r="L1242" s="44">
        <f>IFERROR(_xll.qlIndexFixing(Index6M,$H1242,TRUE,_xll.ohTrigger(RecalcTrigger,Trigger6M)),NA())</f>
        <v>2.1397898567751233E-2</v>
      </c>
      <c r="M1242" s="186">
        <f>IFERROR(_xll.qlIndexFixing(Index1Y,$H1242,TRUE,_xll.ohTrigger(RecalcTrigger,Trigger1Y)),NA())</f>
        <v>2.1789240656642977E-2</v>
      </c>
      <c r="N1242" s="185">
        <f>IFERROR(_xll.qlIndexFixing(ONIndex1M,I1242,TRUE,_xll.ohTrigger(RecalcTrigger,Trigger1M)),NA())</f>
        <v>2.069740295072009E-2</v>
      </c>
      <c r="O1242" s="44">
        <f>IFERROR(_xll.qlIndexFixing(ONIndex3M,I1242,TRUE,_xll.ohTrigger(RecalcTrigger,Trigger3M)),NA())</f>
        <v>2.120749863121496E-2</v>
      </c>
      <c r="P1242" s="44">
        <f>IFERROR(_xll.qlIndexFixing(ONIndex6M,I1242,TRUE,_xll.ohTrigger(RecalcTrigger,Trigger6M)),NA())</f>
        <v>2.1386686207112149E-2</v>
      </c>
      <c r="Q1242" s="186">
        <f>IFERROR(_xll.qlIndexFixing(ONIndex1Y,I1242,TRUE,_xll.ohTrigger(RecalcTrigger,Trigger1Y)),NA())</f>
        <v>2.1783892842135444E-2</v>
      </c>
    </row>
    <row r="1243" spans="2:17" x14ac:dyDescent="0.2">
      <c r="B1243" s="39" t="s">
        <v>42</v>
      </c>
      <c r="D1243" s="42">
        <f>_xll.qlCalendarAdvance(Calendar,$D1242,B1243,"f",FALSE)</f>
        <v>48079</v>
      </c>
      <c r="E1243" s="180">
        <f>_xll.qlInterestRateIndexValueDate(IndexON,D1243)</f>
        <v>48079</v>
      </c>
      <c r="F1243" s="196">
        <f>IFERROR(_xll.qlIndexFixing(IndexON,D1243,TRUE,_xll.ohTrigger(RecalcTrigger,TriggerON)),NA())</f>
        <v>2.046041830952916E-2</v>
      </c>
      <c r="H1243" s="42">
        <f>_xll.qlCalendarAdvance(Calendar,$H1242,B1243,"f",FALSE)</f>
        <v>48079</v>
      </c>
      <c r="I1243" s="180">
        <f>_xll.qlInterestRateIndexValueDate(Index1M,$H1243)</f>
        <v>48081</v>
      </c>
      <c r="J1243" s="185">
        <f>IFERROR(_xll.qlIndexFixing(Index1M,$H1243,TRUE,_xll.ohTrigger(RecalcTrigger,Trigger1M)),NA())</f>
        <v>2.0697330722741492E-2</v>
      </c>
      <c r="K1243" s="44">
        <f>IFERROR(_xll.qlIndexFixing(Index3M,H1243,TRUE,_xll.ohTrigger(RecalcTrigger,Trigger3M)),NA())</f>
        <v>2.1206226741856779E-2</v>
      </c>
      <c r="L1243" s="44">
        <f>IFERROR(_xll.qlIndexFixing(Index6M,$H1243,TRUE,_xll.ohTrigger(RecalcTrigger,Trigger6M)),NA())</f>
        <v>2.13892813226935E-2</v>
      </c>
      <c r="M1243" s="186">
        <f>IFERROR(_xll.qlIndexFixing(Index1Y,$H1243,TRUE,_xll.ohTrigger(RecalcTrigger,Trigger1Y)),NA())</f>
        <v>2.1779537798977608E-2</v>
      </c>
      <c r="N1243" s="185">
        <f>IFERROR(_xll.qlIndexFixing(ONIndex1M,I1243,TRUE,_xll.ohTrigger(RecalcTrigger,Trigger1M)),NA())</f>
        <v>2.0690468432800202E-2</v>
      </c>
      <c r="O1243" s="44">
        <f>IFERROR(_xll.qlIndexFixing(ONIndex3M,I1243,TRUE,_xll.ohTrigger(RecalcTrigger,Trigger3M)),NA())</f>
        <v>2.1199338417829949E-2</v>
      </c>
      <c r="P1243" s="44">
        <f>IFERROR(_xll.qlIndexFixing(ONIndex6M,I1243,TRUE,_xll.ohTrigger(RecalcTrigger,Trigger6M)),NA())</f>
        <v>2.1378648755208118E-2</v>
      </c>
      <c r="Q1243" s="186">
        <f>IFERROR(_xll.qlIndexFixing(ONIndex1Y,I1243,TRUE,_xll.ohTrigger(RecalcTrigger,Trigger1Y)),NA())</f>
        <v>2.177560269436718E-2</v>
      </c>
    </row>
    <row r="1244" spans="2:17" x14ac:dyDescent="0.2">
      <c r="B1244" s="39" t="s">
        <v>42</v>
      </c>
      <c r="D1244" s="42">
        <f>_xll.qlCalendarAdvance(Calendar,$D1243,B1244,"f",FALSE)</f>
        <v>48086</v>
      </c>
      <c r="E1244" s="180">
        <f>_xll.qlInterestRateIndexValueDate(IndexON,D1244)</f>
        <v>48086</v>
      </c>
      <c r="F1244" s="196">
        <f>IFERROR(_xll.qlIndexFixing(IndexON,D1244,TRUE,_xll.ohTrigger(RecalcTrigger,TriggerON)),NA())</f>
        <v>2.0453350251470326E-2</v>
      </c>
      <c r="H1244" s="42">
        <f>_xll.qlCalendarAdvance(Calendar,$H1243,B1244,"f",FALSE)</f>
        <v>48086</v>
      </c>
      <c r="I1244" s="180">
        <f>_xll.qlInterestRateIndexValueDate(Index1M,$H1244)</f>
        <v>48088</v>
      </c>
      <c r="J1244" s="185">
        <f>IFERROR(_xll.qlIndexFixing(Index1M,$H1244,TRUE,_xll.ohTrigger(RecalcTrigger,Trigger1M)),NA())</f>
        <v>2.0690238561440755E-2</v>
      </c>
      <c r="K1244" s="44">
        <f>IFERROR(_xll.qlIndexFixing(Index3M,H1244,TRUE,_xll.ohTrigger(RecalcTrigger,Trigger3M)),NA())</f>
        <v>2.1197681235808778E-2</v>
      </c>
      <c r="L1244" s="44">
        <f>IFERROR(_xll.qlIndexFixing(Index6M,$H1244,TRUE,_xll.ohTrigger(RecalcTrigger,Trigger6M)),NA())</f>
        <v>2.1380622016204907E-2</v>
      </c>
      <c r="M1244" s="186">
        <f>IFERROR(_xll.qlIndexFixing(Index1Y,$H1244,TRUE,_xll.ohTrigger(RecalcTrigger,Trigger1Y)),NA())</f>
        <v>2.1769788693030943E-2</v>
      </c>
      <c r="N1244" s="185">
        <f>IFERROR(_xll.qlIndexFixing(ONIndex1M,I1244,TRUE,_xll.ohTrigger(RecalcTrigger,Trigger1M)),NA())</f>
        <v>2.0683478823828594E-2</v>
      </c>
      <c r="O1244" s="44">
        <f>IFERROR(_xll.qlIndexFixing(ONIndex3M,I1244,TRUE,_xll.ohTrigger(RecalcTrigger,Trigger3M)),NA())</f>
        <v>2.1191128303241769E-2</v>
      </c>
      <c r="P1244" s="44">
        <f>IFERROR(_xll.qlIndexFixing(ONIndex6M,I1244,TRUE,_xll.ohTrigger(RecalcTrigger,Trigger6M)),NA())</f>
        <v>2.1370572855499148E-2</v>
      </c>
      <c r="Q1244" s="186">
        <f>IFERROR(_xll.qlIndexFixing(ONIndex1Y,I1244,TRUE,_xll.ohTrigger(RecalcTrigger,Trigger1Y)),NA())</f>
        <v>2.1767262752110383E-2</v>
      </c>
    </row>
    <row r="1245" spans="2:17" x14ac:dyDescent="0.2">
      <c r="B1245" s="39" t="s">
        <v>42</v>
      </c>
      <c r="D1245" s="42">
        <f>_xll.qlCalendarAdvance(Calendar,$D1244,B1245,"f",FALSE)</f>
        <v>48093</v>
      </c>
      <c r="E1245" s="180">
        <f>_xll.qlInterestRateIndexValueDate(IndexON,D1245)</f>
        <v>48093</v>
      </c>
      <c r="F1245" s="196">
        <f>IFERROR(_xll.qlIndexFixing(IndexON,D1245,TRUE,_xll.ohTrigger(RecalcTrigger,TriggerON)),NA())</f>
        <v>2.044623221195252E-2</v>
      </c>
      <c r="H1245" s="42">
        <f>_xll.qlCalendarAdvance(Calendar,$H1244,B1245,"f",FALSE)</f>
        <v>48093</v>
      </c>
      <c r="I1245" s="180">
        <f>_xll.qlInterestRateIndexValueDate(Index1M,$H1245)</f>
        <v>48095</v>
      </c>
      <c r="J1245" s="185">
        <f>IFERROR(_xll.qlIndexFixing(Index1M,$H1245,TRUE,_xll.ohTrigger(RecalcTrigger,Trigger1M)),NA())</f>
        <v>2.0683091711091728E-2</v>
      </c>
      <c r="K1245" s="44">
        <f>IFERROR(_xll.qlIndexFixing(Index3M,H1245,TRUE,_xll.ohTrigger(RecalcTrigger,Trigger3M)),NA())</f>
        <v>2.118908762304288E-2</v>
      </c>
      <c r="L1245" s="44">
        <f>IFERROR(_xll.qlIndexFixing(Index6M,$H1245,TRUE,_xll.ohTrigger(RecalcTrigger,Trigger6M)),NA())</f>
        <v>2.1371938548695481E-2</v>
      </c>
      <c r="M1245" s="186">
        <f>IFERROR(_xll.qlIndexFixing(Index1Y,$H1245,TRUE,_xll.ohTrigger(RecalcTrigger,Trigger1Y)),NA())</f>
        <v>2.1759993517874963E-2</v>
      </c>
      <c r="N1245" s="185">
        <f>IFERROR(_xll.qlIndexFixing(ONIndex1M,I1245,TRUE,_xll.ohTrigger(RecalcTrigger,Trigger1M)),NA())</f>
        <v>2.0676434311175385E-2</v>
      </c>
      <c r="O1245" s="44">
        <f>IFERROR(_xll.qlIndexFixing(ONIndex3M,I1245,TRUE,_xll.ohTrigger(RecalcTrigger,Trigger3M)),NA())</f>
        <v>2.1182868503917263E-2</v>
      </c>
      <c r="P1245" s="44">
        <f>IFERROR(_xll.qlIndexFixing(ONIndex6M,I1245,TRUE,_xll.ohTrigger(RecalcTrigger,Trigger6M)),NA())</f>
        <v>2.136245850814511E-2</v>
      </c>
      <c r="Q1245" s="186">
        <f>IFERROR(_xll.qlIndexFixing(ONIndex1Y,I1245,TRUE,_xll.ohTrigger(RecalcTrigger,Trigger1Y)),NA())</f>
        <v>2.1758873189305916E-2</v>
      </c>
    </row>
    <row r="1246" spans="2:17" x14ac:dyDescent="0.2">
      <c r="B1246" s="39" t="s">
        <v>42</v>
      </c>
      <c r="D1246" s="42">
        <f>_xll.qlCalendarAdvance(Calendar,$D1245,B1246,"f",FALSE)</f>
        <v>48100</v>
      </c>
      <c r="E1246" s="180">
        <f>_xll.qlInterestRateIndexValueDate(IndexON,D1246)</f>
        <v>48100</v>
      </c>
      <c r="F1246" s="196">
        <f>IFERROR(_xll.qlIndexFixing(IndexON,D1246,TRUE,_xll.ohTrigger(RecalcTrigger,TriggerON)),NA())</f>
        <v>2.0439064411439389E-2</v>
      </c>
      <c r="H1246" s="42">
        <f>_xll.qlCalendarAdvance(Calendar,$H1245,B1246,"f",FALSE)</f>
        <v>48100</v>
      </c>
      <c r="I1246" s="180">
        <f>_xll.qlInterestRateIndexValueDate(Index1M,$H1246)</f>
        <v>48102</v>
      </c>
      <c r="J1246" s="185">
        <f>IFERROR(_xll.qlIndexFixing(Index1M,$H1246,TRUE,_xll.ohTrigger(RecalcTrigger,Trigger1M)),NA())</f>
        <v>2.0675890359359295E-2</v>
      </c>
      <c r="K1246" s="44">
        <f>IFERROR(_xll.qlIndexFixing(Index3M,H1246,TRUE,_xll.ohTrigger(RecalcTrigger,Trigger3M)),NA())</f>
        <v>2.1180448975602419E-2</v>
      </c>
      <c r="L1246" s="44">
        <f>IFERROR(_xll.qlIndexFixing(Index6M,$H1246,TRUE,_xll.ohTrigger(RecalcTrigger,Trigger6M)),NA())</f>
        <v>2.1363217962065962E-2</v>
      </c>
      <c r="M1246" s="186">
        <f>IFERROR(_xll.qlIndexFixing(Index1Y,$H1246,TRUE,_xll.ohTrigger(RecalcTrigger,Trigger1Y)),NA())</f>
        <v>2.1750152452581859E-2</v>
      </c>
      <c r="N1246" s="185">
        <f>IFERROR(_xll.qlIndexFixing(ONIndex1M,I1246,TRUE,_xll.ohTrigger(RecalcTrigger,Trigger1M)),NA())</f>
        <v>2.0669335081970885E-2</v>
      </c>
      <c r="O1246" s="44">
        <f>IFERROR(_xll.qlIndexFixing(ONIndex3M,I1246,TRUE,_xll.ohTrigger(RecalcTrigger,Trigger3M)),NA())</f>
        <v>2.1174559236563084E-2</v>
      </c>
      <c r="P1246" s="44">
        <f>IFERROR(_xll.qlIndexFixing(ONIndex6M,I1246,TRUE,_xll.ohTrigger(RecalcTrigger,Trigger6M)),NA())</f>
        <v>2.1354305713225941E-2</v>
      </c>
      <c r="Q1246" s="186">
        <f>IFERROR(_xll.qlIndexFixing(ONIndex1Y,I1246,TRUE,_xll.ohTrigger(RecalcTrigger,Trigger1Y)),NA())</f>
        <v>2.1750434179814704E-2</v>
      </c>
    </row>
    <row r="1247" spans="2:17" x14ac:dyDescent="0.2">
      <c r="B1247" s="39" t="s">
        <v>42</v>
      </c>
      <c r="D1247" s="42">
        <f>_xll.qlCalendarAdvance(Calendar,$D1246,B1247,"f",FALSE)</f>
        <v>48107</v>
      </c>
      <c r="E1247" s="180">
        <f>_xll.qlInterestRateIndexValueDate(IndexON,D1247)</f>
        <v>48107</v>
      </c>
      <c r="F1247" s="196">
        <f>IFERROR(_xll.qlIndexFixing(IndexON,D1247,TRUE,_xll.ohTrigger(RecalcTrigger,TriggerON)),NA())</f>
        <v>2.0431847070554454E-2</v>
      </c>
      <c r="H1247" s="42">
        <f>_xll.qlCalendarAdvance(Calendar,$H1246,B1247,"f",FALSE)</f>
        <v>48107</v>
      </c>
      <c r="I1247" s="180">
        <f>_xll.qlInterestRateIndexValueDate(Index1M,$H1247)</f>
        <v>48109</v>
      </c>
      <c r="J1247" s="185">
        <f>IFERROR(_xll.qlIndexFixing(Index1M,$H1247,TRUE,_xll.ohTrigger(RecalcTrigger,Trigger1M)),NA())</f>
        <v>2.0668634693910837E-2</v>
      </c>
      <c r="K1247" s="44">
        <f>IFERROR(_xll.qlIndexFixing(Index3M,H1247,TRUE,_xll.ohTrigger(RecalcTrigger,Trigger3M)),NA())</f>
        <v>2.1171762109090147E-2</v>
      </c>
      <c r="L1247" s="44">
        <f>IFERROR(_xll.qlIndexFixing(Index6M,$H1247,TRUE,_xll.ohTrigger(RecalcTrigger,Trigger6M)),NA())</f>
        <v>2.1354458552809128E-2</v>
      </c>
      <c r="M1247" s="186">
        <f>IFERROR(_xll.qlIndexFixing(Index1Y,$H1247,TRUE,_xll.ohTrigger(RecalcTrigger,Trigger1Y)),NA())</f>
        <v>2.1740265676222083E-2</v>
      </c>
      <c r="N1247" s="185">
        <f>IFERROR(_xll.qlIndexFixing(ONIndex1M,I1247,TRUE,_xll.ohTrigger(RecalcTrigger,Trigger1M)),NA())</f>
        <v>2.0662181323665152E-2</v>
      </c>
      <c r="O1247" s="44">
        <f>IFERROR(_xll.qlIndexFixing(ONIndex3M,I1247,TRUE,_xll.ohTrigger(RecalcTrigger,Trigger3M)),NA())</f>
        <v>2.1166200717486205E-2</v>
      </c>
      <c r="P1247" s="44">
        <f>IFERROR(_xll.qlIndexFixing(ONIndex6M,I1247,TRUE,_xll.ohTrigger(RecalcTrigger,Trigger6M)),NA())</f>
        <v>2.1346114470421895E-2</v>
      </c>
      <c r="Q1247" s="186">
        <f>IFERROR(_xll.qlIndexFixing(ONIndex1Y,I1247,TRUE,_xll.ohTrigger(RecalcTrigger,Trigger1Y)),NA())</f>
        <v>2.1741945897497672E-2</v>
      </c>
    </row>
    <row r="1248" spans="2:17" x14ac:dyDescent="0.2">
      <c r="B1248" s="39" t="s">
        <v>42</v>
      </c>
      <c r="D1248" s="42">
        <f>_xll.qlCalendarAdvance(Calendar,$D1247,B1248,"f",FALSE)</f>
        <v>48114</v>
      </c>
      <c r="E1248" s="180">
        <f>_xll.qlInterestRateIndexValueDate(IndexON,D1248)</f>
        <v>48114</v>
      </c>
      <c r="F1248" s="196">
        <f>IFERROR(_xll.qlIndexFixing(IndexON,D1248,TRUE,_xll.ohTrigger(RecalcTrigger,TriggerON)),NA())</f>
        <v>2.0424580409921234E-2</v>
      </c>
      <c r="H1248" s="42">
        <f>_xll.qlCalendarAdvance(Calendar,$H1247,B1248,"f",FALSE)</f>
        <v>48114</v>
      </c>
      <c r="I1248" s="180">
        <f>_xll.qlInterestRateIndexValueDate(Index1M,$H1248)</f>
        <v>48116</v>
      </c>
      <c r="J1248" s="185">
        <f>IFERROR(_xll.qlIndexFixing(Index1M,$H1248,TRUE,_xll.ohTrigger(RecalcTrigger,Trigger1M)),NA())</f>
        <v>2.0661324902401246E-2</v>
      </c>
      <c r="K1248" s="44">
        <f>IFERROR(_xll.qlIndexFixing(Index3M,H1248,TRUE,_xll.ohTrigger(RecalcTrigger,Trigger3M)),NA())</f>
        <v>2.1162975938029686E-2</v>
      </c>
      <c r="L1248" s="44">
        <f>IFERROR(_xll.qlIndexFixing(Index6M,$H1248,TRUE,_xll.ohTrigger(RecalcTrigger,Trigger6M)),NA())</f>
        <v>2.1345660321435346E-2</v>
      </c>
      <c r="M1248" s="186">
        <f>IFERROR(_xll.qlIndexFixing(Index1Y,$H1248,TRUE,_xll.ohTrigger(RecalcTrigger,Trigger1Y)),NA())</f>
        <v>2.1730333367865874E-2</v>
      </c>
      <c r="N1248" s="185">
        <f>IFERROR(_xll.qlIndexFixing(ONIndex1M,I1248,TRUE,_xll.ohTrigger(RecalcTrigger,Trigger1M)),NA())</f>
        <v>2.0654973223148687E-2</v>
      </c>
      <c r="O1248" s="44">
        <f>IFERROR(_xll.qlIndexFixing(ONIndex3M,I1248,TRUE,_xll.ohTrigger(RecalcTrigger,Trigger3M)),NA())</f>
        <v>2.1157793163073535E-2</v>
      </c>
      <c r="P1248" s="44">
        <f>IFERROR(_xll.qlIndexFixing(ONIndex6M,I1248,TRUE,_xll.ohTrigger(RecalcTrigger,Trigger6M)),NA())</f>
        <v>2.1337884779972782E-2</v>
      </c>
      <c r="Q1248" s="186">
        <f>IFERROR(_xll.qlIndexFixing(ONIndex1Y,I1248,TRUE,_xll.ohTrigger(RecalcTrigger,Trigger1Y)),NA())</f>
        <v>2.173340851613581E-2</v>
      </c>
    </row>
    <row r="1249" spans="2:17" x14ac:dyDescent="0.2">
      <c r="B1249" s="39" t="s">
        <v>42</v>
      </c>
      <c r="D1249" s="42">
        <f>_xll.qlCalendarAdvance(Calendar,$D1248,B1249,"f",FALSE)</f>
        <v>48121</v>
      </c>
      <c r="E1249" s="180">
        <f>_xll.qlInterestRateIndexValueDate(IndexON,D1249)</f>
        <v>48121</v>
      </c>
      <c r="F1249" s="196">
        <f>IFERROR(_xll.qlIndexFixing(IndexON,D1249,TRUE,_xll.ohTrigger(RecalcTrigger,TriggerON)),NA())</f>
        <v>2.0417264649843503E-2</v>
      </c>
      <c r="H1249" s="42">
        <f>_xll.qlCalendarAdvance(Calendar,$H1248,B1249,"f",FALSE)</f>
        <v>48121</v>
      </c>
      <c r="I1249" s="180">
        <f>_xll.qlInterestRateIndexValueDate(Index1M,$H1249)</f>
        <v>48123</v>
      </c>
      <c r="J1249" s="185">
        <f>IFERROR(_xll.qlIndexFixing(Index1M,$H1249,TRUE,_xll.ohTrigger(RecalcTrigger,Trigger1M)),NA())</f>
        <v>2.0653961172497903E-2</v>
      </c>
      <c r="K1249" s="44">
        <f>IFERROR(_xll.qlIndexFixing(Index3M,H1249,TRUE,_xll.ohTrigger(RecalcTrigger,Trigger3M)),NA())</f>
        <v>2.115422843400161E-2</v>
      </c>
      <c r="L1249" s="44">
        <f>IFERROR(_xll.qlIndexFixing(Index6M,$H1249,TRUE,_xll.ohTrigger(RecalcTrigger,Trigger6M)),NA())</f>
        <v>2.1336808522254645E-2</v>
      </c>
      <c r="M1249" s="186">
        <f>IFERROR(_xll.qlIndexFixing(Index1Y,$H1249,TRUE,_xll.ohTrigger(RecalcTrigger,Trigger1Y)),NA())</f>
        <v>2.1720355706582813E-2</v>
      </c>
      <c r="N1249" s="185">
        <f>IFERROR(_xll.qlIndexFixing(ONIndex1M,I1249,TRUE,_xll.ohTrigger(RecalcTrigger,Trigger1M)),NA())</f>
        <v>2.0647710967951483E-2</v>
      </c>
      <c r="O1249" s="44">
        <f>IFERROR(_xll.qlIndexFixing(ONIndex3M,I1249,TRUE,_xll.ohTrigger(RecalcTrigger,Trigger3M)),NA())</f>
        <v>2.1149336790111661E-2</v>
      </c>
      <c r="P1249" s="44">
        <f>IFERROR(_xll.qlIndexFixing(ONIndex6M,I1249,TRUE,_xll.ohTrigger(RecalcTrigger,Trigger6M)),NA())</f>
        <v>2.1329616641798665E-2</v>
      </c>
      <c r="Q1249" s="186">
        <f>IFERROR(_xll.qlIndexFixing(ONIndex1Y,I1249,TRUE,_xll.ohTrigger(RecalcTrigger,Trigger1Y)),NA())</f>
        <v>2.1724822209669981E-2</v>
      </c>
    </row>
    <row r="1250" spans="2:17" x14ac:dyDescent="0.2">
      <c r="B1250" s="39" t="s">
        <v>42</v>
      </c>
      <c r="D1250" s="42">
        <f>_xll.qlCalendarAdvance(Calendar,$D1249,B1250,"f",FALSE)</f>
        <v>48128</v>
      </c>
      <c r="E1250" s="180">
        <f>_xll.qlInterestRateIndexValueDate(IndexON,D1250)</f>
        <v>48128</v>
      </c>
      <c r="F1250" s="196">
        <f>IFERROR(_xll.qlIndexFixing(IndexON,D1250,TRUE,_xll.ohTrigger(RecalcTrigger,TriggerON)),NA())</f>
        <v>2.0409900010944781E-2</v>
      </c>
      <c r="H1250" s="42">
        <f>_xll.qlCalendarAdvance(Calendar,$H1249,B1250,"f",FALSE)</f>
        <v>48128</v>
      </c>
      <c r="I1250" s="180">
        <f>_xll.qlInterestRateIndexValueDate(Index1M,$H1250)</f>
        <v>48130</v>
      </c>
      <c r="J1250" s="185">
        <f>IFERROR(_xll.qlIndexFixing(Index1M,$H1250,TRUE,_xll.ohTrigger(RecalcTrigger,Trigger1M)),NA())</f>
        <v>2.0646543691860697E-2</v>
      </c>
      <c r="K1250" s="44">
        <f>IFERROR(_xll.qlIndexFixing(Index3M,H1250,TRUE,_xll.ohTrigger(RecalcTrigger,Trigger3M)),NA())</f>
        <v>2.1145394345101209E-2</v>
      </c>
      <c r="L1250" s="44">
        <f>IFERROR(_xll.qlIndexFixing(Index6M,$H1250,TRUE,_xll.ohTrigger(RecalcTrigger,Trigger6M)),NA())</f>
        <v>2.1327929352025411E-2</v>
      </c>
      <c r="M1250" s="186">
        <f>IFERROR(_xll.qlIndexFixing(Index1Y,$H1250,TRUE,_xll.ohTrigger(RecalcTrigger,Trigger1Y)),NA())</f>
        <v>2.1710332871441189E-2</v>
      </c>
      <c r="N1250" s="185">
        <f>IFERROR(_xll.qlIndexFixing(ONIndex1M,I1250,TRUE,_xll.ohTrigger(RecalcTrigger,Trigger1M)),NA())</f>
        <v>2.0640394745043977E-2</v>
      </c>
      <c r="O1250" s="44">
        <f>IFERROR(_xll.qlIndexFixing(ONIndex3M,I1250,TRUE,_xll.ohTrigger(RecalcTrigger,Trigger3M)),NA())</f>
        <v>2.1140831814827621E-2</v>
      </c>
      <c r="P1250" s="44">
        <f>IFERROR(_xll.qlIndexFixing(ONIndex6M,I1250,TRUE,_xll.ohTrigger(RecalcTrigger,Trigger6M)),NA())</f>
        <v>2.1321310055899545E-2</v>
      </c>
      <c r="Q1250" s="186">
        <f>IFERROR(_xll.qlIndexFixing(ONIndex1Y,I1250,TRUE,_xll.ohTrigger(RecalcTrigger,Trigger1Y)),NA())</f>
        <v>2.1716187151961108E-2</v>
      </c>
    </row>
    <row r="1251" spans="2:17" x14ac:dyDescent="0.2">
      <c r="B1251" s="39" t="s">
        <v>42</v>
      </c>
      <c r="D1251" s="42">
        <f>_xll.qlCalendarAdvance(Calendar,$D1250,B1251,"f",FALSE)</f>
        <v>48135</v>
      </c>
      <c r="E1251" s="180">
        <f>_xll.qlInterestRateIndexValueDate(IndexON,D1251)</f>
        <v>48135</v>
      </c>
      <c r="F1251" s="196">
        <f>IFERROR(_xll.qlIndexFixing(IndexON,D1251,TRUE,_xll.ohTrigger(RecalcTrigger,TriggerON)),NA())</f>
        <v>2.0402486713688717E-2</v>
      </c>
      <c r="H1251" s="42">
        <f>_xll.qlCalendarAdvance(Calendar,$H1250,B1251,"f",FALSE)</f>
        <v>48135</v>
      </c>
      <c r="I1251" s="180">
        <f>_xll.qlInterestRateIndexValueDate(Index1M,$H1251)</f>
        <v>48137</v>
      </c>
      <c r="J1251" s="185">
        <f>IFERROR(_xll.qlIndexFixing(Index1M,$H1251,TRUE,_xll.ohTrigger(RecalcTrigger,Trigger1M)),NA())</f>
        <v>2.0639072648157009E-2</v>
      </c>
      <c r="K1251" s="44">
        <f>IFERROR(_xll.qlIndexFixing(Index3M,H1251,TRUE,_xll.ohTrigger(RecalcTrigger,Trigger3M)),NA())</f>
        <v>2.1136512921941689E-2</v>
      </c>
      <c r="L1251" s="44">
        <f>IFERROR(_xll.qlIndexFixing(Index6M,$H1251,TRUE,_xll.ohTrigger(RecalcTrigger,Trigger6M)),NA())</f>
        <v>2.1319011359191155E-2</v>
      </c>
      <c r="M1251" s="186">
        <f>IFERROR(_xll.qlIndexFixing(Index1Y,$H1251,TRUE,_xll.ohTrigger(RecalcTrigger,Trigger1Y)),NA())</f>
        <v>2.1700265041508626E-2</v>
      </c>
      <c r="N1251" s="185">
        <f>IFERROR(_xll.qlIndexFixing(ONIndex1M,I1251,TRUE,_xll.ohTrigger(RecalcTrigger,Trigger1M)),NA())</f>
        <v>2.0633024741956163E-2</v>
      </c>
      <c r="O1251" s="44">
        <f>IFERROR(_xll.qlIndexFixing(ONIndex3M,I1251,TRUE,_xll.ohTrigger(RecalcTrigger,Trigger3M)),NA())</f>
        <v>2.113227845384813E-2</v>
      </c>
      <c r="P1251" s="44">
        <f>IFERROR(_xll.qlIndexFixing(ONIndex6M,I1251,TRUE,_xll.ohTrigger(RecalcTrigger,Trigger6M)),NA())</f>
        <v>2.1312965022355357E-2</v>
      </c>
      <c r="Q1251" s="186">
        <f>IFERROR(_xll.qlIndexFixing(ONIndex1Y,I1251,TRUE,_xll.ohTrigger(RecalcTrigger,Trigger1Y)),NA())</f>
        <v>2.1707503516950055E-2</v>
      </c>
    </row>
    <row r="1252" spans="2:17" x14ac:dyDescent="0.2">
      <c r="B1252" s="39" t="s">
        <v>42</v>
      </c>
      <c r="D1252" s="42">
        <f>_xll.qlCalendarAdvance(Calendar,$D1251,B1252,"f",FALSE)</f>
        <v>48142</v>
      </c>
      <c r="E1252" s="180">
        <f>_xll.qlInterestRateIndexValueDate(IndexON,D1252)</f>
        <v>48142</v>
      </c>
      <c r="F1252" s="196">
        <f>IFERROR(_xll.qlIndexFixing(IndexON,D1252,TRUE,_xll.ohTrigger(RecalcTrigger,TriggerON)),NA())</f>
        <v>2.0395024978698828E-2</v>
      </c>
      <c r="H1252" s="42">
        <f>_xll.qlCalendarAdvance(Calendar,$H1251,B1252,"f",FALSE)</f>
        <v>48142</v>
      </c>
      <c r="I1252" s="180">
        <f>_xll.qlInterestRateIndexValueDate(Index1M,$H1252)</f>
        <v>48144</v>
      </c>
      <c r="J1252" s="185">
        <f>IFERROR(_xll.qlIndexFixing(Index1M,$H1252,TRUE,_xll.ohTrigger(RecalcTrigger,Trigger1M)),NA())</f>
        <v>2.0631548229046726E-2</v>
      </c>
      <c r="K1252" s="44">
        <f>IFERROR(_xll.qlIndexFixing(Index3M,H1252,TRUE,_xll.ohTrigger(RecalcTrigger,Trigger3M)),NA())</f>
        <v>2.1127584382493906E-2</v>
      </c>
      <c r="L1252" s="44">
        <f>IFERROR(_xll.qlIndexFixing(Index6M,$H1252,TRUE,_xll.ohTrigger(RecalcTrigger,Trigger6M)),NA())</f>
        <v>2.1310054544275613E-2</v>
      </c>
      <c r="M1252" s="186">
        <f>IFERROR(_xll.qlIndexFixing(Index1Y,$H1252,TRUE,_xll.ohTrigger(RecalcTrigger,Trigger1Y)),NA())</f>
        <v>2.1690152395851453E-2</v>
      </c>
      <c r="N1252" s="185">
        <f>IFERROR(_xll.qlIndexFixing(ONIndex1M,I1252,TRUE,_xll.ohTrigger(RecalcTrigger,Trigger1M)),NA())</f>
        <v>2.0625601145578543E-2</v>
      </c>
      <c r="O1252" s="44">
        <f>IFERROR(_xll.qlIndexFixing(ONIndex3M,I1252,TRUE,_xll.ohTrigger(RecalcTrigger,Trigger3M)),NA())</f>
        <v>2.1123676923640033E-2</v>
      </c>
      <c r="P1252" s="44">
        <f>IFERROR(_xll.qlIndexFixing(ONIndex6M,I1252,TRUE,_xll.ohTrigger(RecalcTrigger,Trigger6M)),NA())</f>
        <v>2.1304581541166101E-2</v>
      </c>
      <c r="Q1252" s="186">
        <f>IFERROR(_xll.qlIndexFixing(ONIndex1Y,I1252,TRUE,_xll.ohTrigger(RecalcTrigger,Trigger1Y)),NA())</f>
        <v>2.1698771478337875E-2</v>
      </c>
    </row>
    <row r="1253" spans="2:17" x14ac:dyDescent="0.2">
      <c r="B1253" s="39" t="s">
        <v>42</v>
      </c>
      <c r="D1253" s="42">
        <f>_xll.qlCalendarAdvance(Calendar,$D1252,B1253,"f",FALSE)</f>
        <v>48149</v>
      </c>
      <c r="E1253" s="180">
        <f>_xll.qlInterestRateIndexValueDate(IndexON,D1253)</f>
        <v>48149</v>
      </c>
      <c r="F1253" s="196">
        <f>IFERROR(_xll.qlIndexFixing(IndexON,D1253,TRUE,_xll.ohTrigger(RecalcTrigger,TriggerON)),NA())</f>
        <v>2.0387515026198955E-2</v>
      </c>
      <c r="H1253" s="42">
        <f>_xll.qlCalendarAdvance(Calendar,$H1252,B1253,"f",FALSE)</f>
        <v>48149</v>
      </c>
      <c r="I1253" s="180">
        <f>_xll.qlInterestRateIndexValueDate(Index1M,$H1253)</f>
        <v>48151</v>
      </c>
      <c r="J1253" s="185">
        <f>IFERROR(_xll.qlIndexFixing(Index1M,$H1253,TRUE,_xll.ohTrigger(RecalcTrigger,Trigger1M)),NA())</f>
        <v>2.0623835736140593E-2</v>
      </c>
      <c r="K1253" s="44">
        <f>IFERROR(_xll.qlIndexFixing(Index3M,H1253,TRUE,_xll.ohTrigger(RecalcTrigger,Trigger3M)),NA())</f>
        <v>2.111860894472177E-2</v>
      </c>
      <c r="L1253" s="44">
        <f>IFERROR(_xll.qlIndexFixing(Index6M,$H1253,TRUE,_xll.ohTrigger(RecalcTrigger,Trigger6M)),NA())</f>
        <v>2.1301058907802952E-2</v>
      </c>
      <c r="M1253" s="186">
        <f>IFERROR(_xll.qlIndexFixing(Index1Y,$H1253,TRUE,_xll.ohTrigger(RecalcTrigger,Trigger1Y)),NA())</f>
        <v>2.1680314413981435E-2</v>
      </c>
      <c r="N1253" s="185">
        <f>IFERROR(_xll.qlIndexFixing(ONIndex1M,I1253,TRUE,_xll.ohTrigger(RecalcTrigger,Trigger1M)),NA())</f>
        <v>2.0618124143361172E-2</v>
      </c>
      <c r="O1253" s="44">
        <f>IFERROR(_xll.qlIndexFixing(ONIndex3M,I1253,TRUE,_xll.ohTrigger(RecalcTrigger,Trigger3M)),NA())</f>
        <v>2.1115027440670175E-2</v>
      </c>
      <c r="P1253" s="44">
        <f>IFERROR(_xll.qlIndexFixing(ONIndex6M,I1253,TRUE,_xll.ohTrigger(RecalcTrigger,Trigger6M)),NA())</f>
        <v>2.1296159612171905E-2</v>
      </c>
      <c r="Q1253" s="186">
        <f>IFERROR(_xll.qlIndexFixing(ONIndex1Y,I1253,TRUE,_xll.ohTrigger(RecalcTrigger,Trigger1Y)),NA())</f>
        <v>2.1689991210065429E-2</v>
      </c>
    </row>
    <row r="1254" spans="2:17" x14ac:dyDescent="0.2">
      <c r="B1254" s="39" t="s">
        <v>42</v>
      </c>
      <c r="D1254" s="42">
        <f>_xll.qlCalendarAdvance(Calendar,$D1253,B1254,"f",FALSE)</f>
        <v>48156</v>
      </c>
      <c r="E1254" s="180">
        <f>_xll.qlInterestRateIndexValueDate(IndexON,D1254)</f>
        <v>48156</v>
      </c>
      <c r="F1254" s="196">
        <f>IFERROR(_xll.qlIndexFixing(IndexON,D1254,TRUE,_xll.ohTrigger(RecalcTrigger,TriggerON)),NA())</f>
        <v>2.037995707713236E-2</v>
      </c>
      <c r="H1254" s="42">
        <f>_xll.qlCalendarAdvance(Calendar,$H1253,B1254,"f",FALSE)</f>
        <v>48156</v>
      </c>
      <c r="I1254" s="180">
        <f>_xll.qlInterestRateIndexValueDate(Index1M,$H1254)</f>
        <v>48158</v>
      </c>
      <c r="J1254" s="185">
        <f>IFERROR(_xll.qlIndexFixing(Index1M,$H1254,TRUE,_xll.ohTrigger(RecalcTrigger,Trigger1M)),NA())</f>
        <v>2.061634001526591E-2</v>
      </c>
      <c r="K1254" s="44">
        <f>IFERROR(_xll.qlIndexFixing(Index3M,H1254,TRUE,_xll.ohTrigger(RecalcTrigger,Trigger3M)),NA())</f>
        <v>2.1109586826593529E-2</v>
      </c>
      <c r="L1254" s="44">
        <f>IFERROR(_xll.qlIndexFixing(Index6M,$H1254,TRUE,_xll.ohTrigger(RecalcTrigger,Trigger6M)),NA())</f>
        <v>2.1292055697616906E-2</v>
      </c>
      <c r="M1254" s="186">
        <f>IFERROR(_xll.qlIndexFixing(Index1Y,$H1254,TRUE,_xll.ohTrigger(RecalcTrigger,Trigger1Y)),NA())</f>
        <v>2.166979337362316E-2</v>
      </c>
      <c r="N1254" s="185">
        <f>IFERROR(_xll.qlIndexFixing(ONIndex1M,I1254,TRUE,_xll.ohTrigger(RecalcTrigger,Trigger1M)),NA())</f>
        <v>2.0610593922514298E-2</v>
      </c>
      <c r="O1254" s="44">
        <f>IFERROR(_xll.qlIndexFixing(ONIndex3M,I1254,TRUE,_xll.ohTrigger(RecalcTrigger,Trigger3M)),NA())</f>
        <v>2.1106330221565273E-2</v>
      </c>
      <c r="P1254" s="44">
        <f>IFERROR(_xll.qlIndexFixing(ONIndex6M,I1254,TRUE,_xll.ohTrigger(RecalcTrigger,Trigger6M)),NA())</f>
        <v>2.1287699235612578E-2</v>
      </c>
      <c r="Q1254" s="186">
        <f>IFERROR(_xll.qlIndexFixing(ONIndex1Y,I1254,TRUE,_xll.ohTrigger(RecalcTrigger,Trigger1Y)),NA())</f>
        <v>2.1681162886073579E-2</v>
      </c>
    </row>
    <row r="1255" spans="2:17" x14ac:dyDescent="0.2">
      <c r="B1255" s="39" t="s">
        <v>42</v>
      </c>
      <c r="D1255" s="42">
        <f>_xll.qlCalendarAdvance(Calendar,$D1254,B1255,"f",FALSE)</f>
        <v>48163</v>
      </c>
      <c r="E1255" s="180">
        <f>_xll.qlInterestRateIndexValueDate(IndexON,D1255)</f>
        <v>48163</v>
      </c>
      <c r="F1255" s="196">
        <f>IFERROR(_xll.qlIndexFixing(IndexON,D1255,TRUE,_xll.ohTrigger(RecalcTrigger,TriggerON)),NA())</f>
        <v>2.037235135180282E-2</v>
      </c>
      <c r="H1255" s="42">
        <f>_xll.qlCalendarAdvance(Calendar,$H1254,B1255,"f",FALSE)</f>
        <v>48163</v>
      </c>
      <c r="I1255" s="180">
        <f>_xll.qlInterestRateIndexValueDate(Index1M,$H1255)</f>
        <v>48165</v>
      </c>
      <c r="J1255" s="185">
        <f>IFERROR(_xll.qlIndexFixing(Index1M,$H1255,TRUE,_xll.ohTrigger(RecalcTrigger,Trigger1M)),NA())</f>
        <v>2.0608656595922648E-2</v>
      </c>
      <c r="K1255" s="44">
        <f>IFERROR(_xll.qlIndexFixing(Index3M,H1255,TRUE,_xll.ohTrigger(RecalcTrigger,Trigger3M)),NA())</f>
        <v>2.1100518246072224E-2</v>
      </c>
      <c r="L1255" s="44">
        <f>IFERROR(_xll.qlIndexFixing(Index6M,$H1255,TRUE,_xll.ohTrigger(RecalcTrigger,Trigger6M)),NA())</f>
        <v>2.1282985725910909E-2</v>
      </c>
      <c r="M1255" s="186">
        <f>IFERROR(_xll.qlIndexFixing(Index1Y,$H1255,TRUE,_xll.ohTrigger(RecalcTrigger,Trigger1Y)),NA())</f>
        <v>2.165954735517904E-2</v>
      </c>
      <c r="N1255" s="185">
        <f>IFERROR(_xll.qlIndexFixing(ONIndex1M,I1255,TRUE,_xll.ohTrigger(RecalcTrigger,Trigger1M)),NA())</f>
        <v>2.0603010670168231E-2</v>
      </c>
      <c r="O1255" s="44">
        <f>IFERROR(_xll.qlIndexFixing(ONIndex3M,I1255,TRUE,_xll.ohTrigger(RecalcTrigger,Trigger3M)),NA())</f>
        <v>2.1097585482552361E-2</v>
      </c>
      <c r="P1255" s="44">
        <f>IFERROR(_xll.qlIndexFixing(ONIndex6M,I1255,TRUE,_xll.ohTrigger(RecalcTrigger,Trigger6M)),NA())</f>
        <v>2.1279200411248311E-2</v>
      </c>
      <c r="Q1255" s="186">
        <f>IFERROR(_xll.qlIndexFixing(ONIndex1Y,I1255,TRUE,_xll.ohTrigger(RecalcTrigger,Trigger1Y)),NA())</f>
        <v>2.1672286680143316E-2</v>
      </c>
    </row>
    <row r="1256" spans="2:17" x14ac:dyDescent="0.2">
      <c r="B1256" s="39" t="s">
        <v>42</v>
      </c>
      <c r="D1256" s="42">
        <f>_xll.qlCalendarAdvance(Calendar,$D1255,B1256,"f",FALSE)</f>
        <v>48170</v>
      </c>
      <c r="E1256" s="180">
        <f>_xll.qlInterestRateIndexValueDate(IndexON,D1256)</f>
        <v>48170</v>
      </c>
      <c r="F1256" s="196">
        <f>IFERROR(_xll.qlIndexFixing(IndexON,D1256,TRUE,_xll.ohTrigger(RecalcTrigger,TriggerON)),NA())</f>
        <v>2.0364698070673981E-2</v>
      </c>
      <c r="H1256" s="42">
        <f>_xll.qlCalendarAdvance(Calendar,$H1255,B1256,"f",FALSE)</f>
        <v>48170</v>
      </c>
      <c r="I1256" s="180">
        <f>_xll.qlInterestRateIndexValueDate(Index1M,$H1256)</f>
        <v>48172</v>
      </c>
      <c r="J1256" s="185">
        <f>IFERROR(_xll.qlIndexFixing(Index1M,$H1256,TRUE,_xll.ohTrigger(RecalcTrigger,Trigger1M)),NA())</f>
        <v>2.0600920551829827E-2</v>
      </c>
      <c r="K1256" s="44">
        <f>IFERROR(_xll.qlIndexFixing(Index3M,H1256,TRUE,_xll.ohTrigger(RecalcTrigger,Trigger3M)),NA())</f>
        <v>2.1091403421126111E-2</v>
      </c>
      <c r="L1256" s="44">
        <f>IFERROR(_xll.qlIndexFixing(Index6M,$H1256,TRUE,_xll.ohTrigger(RecalcTrigger,Trigger6M)),NA())</f>
        <v>2.1273876936254741E-2</v>
      </c>
      <c r="M1256" s="186">
        <f>IFERROR(_xll.qlIndexFixing(Index1Y,$H1256,TRUE,_xll.ohTrigger(RecalcTrigger,Trigger1Y)),NA())</f>
        <v>2.1649257237263457E-2</v>
      </c>
      <c r="N1256" s="185">
        <f>IFERROR(_xll.qlIndexFixing(ONIndex1M,I1256,TRUE,_xll.ohTrigger(RecalcTrigger,Trigger1M)),NA())</f>
        <v>2.0595374573613157E-2</v>
      </c>
      <c r="O1256" s="44">
        <f>IFERROR(_xll.qlIndexFixing(ONIndex3M,I1256,TRUE,_xll.ohTrigger(RecalcTrigger,Trigger3M)),NA())</f>
        <v>2.108879344041803E-2</v>
      </c>
      <c r="P1256" s="44">
        <f>IFERROR(_xll.qlIndexFixing(ONIndex6M,I1256,TRUE,_xll.ohTrigger(RecalcTrigger,Trigger6M)),NA())</f>
        <v>2.1270663139318913E-2</v>
      </c>
      <c r="Q1256" s="186">
        <f>IFERROR(_xll.qlIndexFixing(ONIndex1Y,I1256,TRUE,_xll.ohTrigger(RecalcTrigger,Trigger1Y)),NA())</f>
        <v>2.1663362766135563E-2</v>
      </c>
    </row>
    <row r="1257" spans="2:17" x14ac:dyDescent="0.2">
      <c r="B1257" s="39" t="s">
        <v>42</v>
      </c>
      <c r="D1257" s="42">
        <f>_xll.qlCalendarAdvance(Calendar,$D1256,B1257,"f",FALSE)</f>
        <v>48177</v>
      </c>
      <c r="E1257" s="180">
        <f>_xll.qlInterestRateIndexValueDate(IndexON,D1257)</f>
        <v>48177</v>
      </c>
      <c r="F1257" s="196">
        <f>IFERROR(_xll.qlIndexFixing(IndexON,D1257,TRUE,_xll.ohTrigger(RecalcTrigger,TriggerON)),NA())</f>
        <v>2.0356997454289427E-2</v>
      </c>
      <c r="H1257" s="42">
        <f>_xll.qlCalendarAdvance(Calendar,$H1256,B1257,"f",FALSE)</f>
        <v>48177</v>
      </c>
      <c r="I1257" s="180">
        <f>_xll.qlInterestRateIndexValueDate(Index1M,$H1257)</f>
        <v>48179</v>
      </c>
      <c r="J1257" s="185">
        <f>IFERROR(_xll.qlIndexFixing(Index1M,$H1257,TRUE,_xll.ohTrigger(RecalcTrigger,Trigger1M)),NA())</f>
        <v>2.0593132070654829E-2</v>
      </c>
      <c r="K1257" s="44">
        <f>IFERROR(_xll.qlIndexFixing(Index3M,H1257,TRUE,_xll.ohTrigger(RecalcTrigger,Trigger3M)),NA())</f>
        <v>2.1082242569719092E-2</v>
      </c>
      <c r="L1257" s="44">
        <f>IFERROR(_xll.qlIndexFixing(Index6M,$H1257,TRUE,_xll.ohTrigger(RecalcTrigger,Trigger6M)),NA())</f>
        <v>2.1264729329178965E-2</v>
      </c>
      <c r="M1257" s="186">
        <f>IFERROR(_xll.qlIndexFixing(Index1Y,$H1257,TRUE,_xll.ohTrigger(RecalcTrigger,Trigger1Y)),NA())</f>
        <v>2.1638923198936656E-2</v>
      </c>
      <c r="N1257" s="185">
        <f>IFERROR(_xll.qlIndexFixing(ONIndex1M,I1257,TRUE,_xll.ohTrigger(RecalcTrigger,Trigger1M)),NA())</f>
        <v>2.058768582005932E-2</v>
      </c>
      <c r="O1257" s="44">
        <f>IFERROR(_xll.qlIndexFixing(ONIndex3M,I1257,TRUE,_xll.ohTrigger(RecalcTrigger,Trigger3M)),NA())</f>
        <v>2.1079954311469251E-2</v>
      </c>
      <c r="P1257" s="44">
        <f>IFERROR(_xll.qlIndexFixing(ONIndex6M,I1257,TRUE,_xll.ohTrigger(RecalcTrigger,Trigger6M)),NA())</f>
        <v>2.126208741966451E-2</v>
      </c>
      <c r="Q1257" s="186">
        <f>IFERROR(_xll.qlIndexFixing(ONIndex1Y,I1257,TRUE,_xll.ohTrigger(RecalcTrigger,Trigger1Y)),NA())</f>
        <v>2.1654391317911248E-2</v>
      </c>
    </row>
    <row r="1258" spans="2:17" x14ac:dyDescent="0.2">
      <c r="B1258" s="39" t="s">
        <v>42</v>
      </c>
      <c r="D1258" s="42">
        <f>_xll.qlCalendarAdvance(Calendar,$D1257,B1258,"f",FALSE)</f>
        <v>48184</v>
      </c>
      <c r="E1258" s="180">
        <f>_xll.qlInterestRateIndexValueDate(IndexON,D1258)</f>
        <v>48184</v>
      </c>
      <c r="F1258" s="196">
        <f>IFERROR(_xll.qlIndexFixing(IndexON,D1258,TRUE,_xll.ohTrigger(RecalcTrigger,TriggerON)),NA())</f>
        <v>2.0349249723272678E-2</v>
      </c>
      <c r="H1258" s="42">
        <f>_xll.qlCalendarAdvance(Calendar,$H1257,B1258,"f",FALSE)</f>
        <v>48184</v>
      </c>
      <c r="I1258" s="180">
        <f>_xll.qlInterestRateIndexValueDate(Index1M,$H1258)</f>
        <v>48186</v>
      </c>
      <c r="J1258" s="185">
        <f>IFERROR(_xll.qlIndexFixing(Index1M,$H1258,TRUE,_xll.ohTrigger(RecalcTrigger,Trigger1M)),NA())</f>
        <v>2.0585291340062539E-2</v>
      </c>
      <c r="K1258" s="44">
        <f>IFERROR(_xll.qlIndexFixing(Index3M,H1258,TRUE,_xll.ohTrigger(RecalcTrigger,Trigger3M)),NA())</f>
        <v>2.1073086452577553E-2</v>
      </c>
      <c r="L1258" s="44">
        <f>IFERROR(_xll.qlIndexFixing(Index6M,$H1258,TRUE,_xll.ohTrigger(RecalcTrigger,Trigger6M)),NA())</f>
        <v>2.1255498420624578E-2</v>
      </c>
      <c r="M1258" s="186">
        <f>IFERROR(_xll.qlIndexFixing(Index1Y,$H1258,TRUE,_xll.ohTrigger(RecalcTrigger,Trigger1Y)),NA())</f>
        <v>2.1628545419257138E-2</v>
      </c>
      <c r="N1258" s="185">
        <f>IFERROR(_xll.qlIndexFixing(ONIndex1M,I1258,TRUE,_xll.ohTrigger(RecalcTrigger,Trigger1M)),NA())</f>
        <v>2.057994459671697E-2</v>
      </c>
      <c r="O1258" s="44">
        <f>IFERROR(_xll.qlIndexFixing(ONIndex3M,I1258,TRUE,_xll.ohTrigger(RecalcTrigger,Trigger3M)),NA())</f>
        <v>2.1071068312332741E-2</v>
      </c>
      <c r="P1258" s="44">
        <f>IFERROR(_xll.qlIndexFixing(ONIndex6M,I1258,TRUE,_xll.ohTrigger(RecalcTrigger,Trigger6M)),NA())</f>
        <v>2.1253473252285104E-2</v>
      </c>
      <c r="Q1258" s="186">
        <f>IFERROR(_xll.qlIndexFixing(ONIndex1Y,I1258,TRUE,_xll.ohTrigger(RecalcTrigger,Trigger1Y)),NA())</f>
        <v>2.1645372509331295E-2</v>
      </c>
    </row>
    <row r="1259" spans="2:17" x14ac:dyDescent="0.2">
      <c r="B1259" s="39" t="s">
        <v>42</v>
      </c>
      <c r="D1259" s="42">
        <f>_xll.qlCalendarAdvance(Calendar,$D1258,B1259,"f",FALSE)</f>
        <v>48191</v>
      </c>
      <c r="E1259" s="180">
        <f>_xll.qlInterestRateIndexValueDate(IndexON,D1259)</f>
        <v>48191</v>
      </c>
      <c r="F1259" s="196">
        <f>IFERROR(_xll.qlIndexFixing(IndexON,D1259,TRUE,_xll.ohTrigger(RecalcTrigger,TriggerON)),NA())</f>
        <v>2.034145509808738E-2</v>
      </c>
      <c r="H1259" s="42">
        <f>_xll.qlCalendarAdvance(Calendar,$H1258,B1259,"f",FALSE)</f>
        <v>48191</v>
      </c>
      <c r="I1259" s="180">
        <f>_xll.qlInterestRateIndexValueDate(Index1M,$H1259)</f>
        <v>48193</v>
      </c>
      <c r="J1259" s="185">
        <f>IFERROR(_xll.qlIndexFixing(Index1M,$H1259,TRUE,_xll.ohTrigger(RecalcTrigger,Trigger1M)),NA())</f>
        <v>2.0577398547715342E-2</v>
      </c>
      <c r="K1259" s="44">
        <f>IFERROR(_xll.qlIndexFixing(Index3M,H1259,TRUE,_xll.ohTrigger(RecalcTrigger,Trigger3M)),NA())</f>
        <v>2.1063837957329672E-2</v>
      </c>
      <c r="L1259" s="44">
        <f>IFERROR(_xll.qlIndexFixing(Index6M,$H1259,TRUE,_xll.ohTrigger(RecalcTrigger,Trigger6M)),NA())</f>
        <v>2.1246269865964014E-2</v>
      </c>
      <c r="M1259" s="186">
        <f>IFERROR(_xll.qlIndexFixing(Index1Y,$H1259,TRUE,_xll.ohTrigger(RecalcTrigger,Trigger1Y)),NA())</f>
        <v>2.1618124077281239E-2</v>
      </c>
      <c r="N1259" s="185">
        <f>IFERROR(_xll.qlIndexFixing(ONIndex1M,I1259,TRUE,_xll.ohTrigger(RecalcTrigger,Trigger1M)),NA())</f>
        <v>2.0572151090876289E-2</v>
      </c>
      <c r="O1259" s="44">
        <f>IFERROR(_xll.qlIndexFixing(ONIndex3M,I1259,TRUE,_xll.ohTrigger(RecalcTrigger,Trigger3M)),NA())</f>
        <v>2.1062135659235537E-2</v>
      </c>
      <c r="P1259" s="44">
        <f>IFERROR(_xll.qlIndexFixing(ONIndex6M,I1259,TRUE,_xll.ohTrigger(RecalcTrigger,Trigger6M)),NA())</f>
        <v>2.1244820637340567E-2</v>
      </c>
      <c r="Q1259" s="186">
        <f>IFERROR(_xll.qlIndexFixing(ONIndex1Y,I1259,TRUE,_xll.ohTrigger(RecalcTrigger,Trigger1Y)),NA())</f>
        <v>2.1636306514336567E-2</v>
      </c>
    </row>
    <row r="1260" spans="2:17" x14ac:dyDescent="0.2">
      <c r="B1260" s="39" t="s">
        <v>42</v>
      </c>
      <c r="D1260" s="42">
        <f>_xll.qlCalendarAdvance(Calendar,$D1259,B1260,"f",FALSE)</f>
        <v>48198</v>
      </c>
      <c r="E1260" s="180">
        <f>_xll.qlInterestRateIndexValueDate(IndexON,D1260)</f>
        <v>48198</v>
      </c>
      <c r="F1260" s="196">
        <f>IFERROR(_xll.qlIndexFixing(IndexON,D1260,TRUE,_xll.ohTrigger(RecalcTrigger,TriggerON)),NA())</f>
        <v>2.0333613799197181E-2</v>
      </c>
      <c r="H1260" s="42">
        <f>_xll.qlCalendarAdvance(Calendar,$H1259,B1260,"f",FALSE)</f>
        <v>48198</v>
      </c>
      <c r="I1260" s="180">
        <f>_xll.qlInterestRateIndexValueDate(Index1M,$H1260)</f>
        <v>48200</v>
      </c>
      <c r="J1260" s="185">
        <f>IFERROR(_xll.qlIndexFixing(Index1M,$H1260,TRUE,_xll.ohTrigger(RecalcTrigger,Trigger1M)),NA())</f>
        <v>2.0569453881278121E-2</v>
      </c>
      <c r="K1260" s="44">
        <f>IFERROR(_xll.qlIndexFixing(Index3M,H1260,TRUE,_xll.ohTrigger(RecalcTrigger,Trigger3M)),NA())</f>
        <v>2.1054544076355847E-2</v>
      </c>
      <c r="L1260" s="44">
        <f>IFERROR(_xll.qlIndexFixing(Index6M,$H1260,TRUE,_xll.ohTrigger(RecalcTrigger,Trigger6M)),NA())</f>
        <v>2.123700249348498E-2</v>
      </c>
      <c r="M1260" s="186">
        <f>IFERROR(_xll.qlIndexFixing(Index1Y,$H1260,TRUE,_xll.ohTrigger(RecalcTrigger,Trigger1Y)),NA())</f>
        <v>2.1607659352063997E-2</v>
      </c>
      <c r="N1260" s="185">
        <f>IFERROR(_xll.qlIndexFixing(ONIndex1M,I1260,TRUE,_xll.ohTrigger(RecalcTrigger,Trigger1M)),NA())</f>
        <v>2.0564305489827461E-2</v>
      </c>
      <c r="O1260" s="44">
        <f>IFERROR(_xll.qlIndexFixing(ONIndex3M,I1260,TRUE,_xll.ohTrigger(RecalcTrigger,Trigger3M)),NA())</f>
        <v>2.1053156569044162E-2</v>
      </c>
      <c r="P1260" s="44">
        <f>IFERROR(_xll.qlIndexFixing(ONIndex6M,I1260,TRUE,_xll.ohTrigger(RecalcTrigger,Trigger6M)),NA())</f>
        <v>2.1236129574591089E-2</v>
      </c>
      <c r="Q1260" s="186">
        <f>IFERROR(_xll.qlIndexFixing(ONIndex1Y,I1260,TRUE,_xll.ohTrigger(RecalcTrigger,Trigger1Y)),NA())</f>
        <v>2.1627193506708053E-2</v>
      </c>
    </row>
    <row r="1261" spans="2:17" x14ac:dyDescent="0.2">
      <c r="B1261" s="39" t="s">
        <v>42</v>
      </c>
      <c r="D1261" s="42">
        <f>_xll.qlCalendarAdvance(Calendar,$D1260,B1261,"f",FALSE)</f>
        <v>48205</v>
      </c>
      <c r="E1261" s="180">
        <f>_xll.qlInterestRateIndexValueDate(IndexON,D1261)</f>
        <v>48205</v>
      </c>
      <c r="F1261" s="196">
        <f>IFERROR(_xll.qlIndexFixing(IndexON,D1261,TRUE,_xll.ohTrigger(RecalcTrigger,TriggerON)),NA())</f>
        <v>2.0325726047145665E-2</v>
      </c>
      <c r="H1261" s="42">
        <f>_xll.qlCalendarAdvance(Calendar,$H1260,B1261,"f",FALSE)</f>
        <v>48205</v>
      </c>
      <c r="I1261" s="180">
        <f>_xll.qlInterestRateIndexValueDate(Index1M,$H1261)</f>
        <v>48211</v>
      </c>
      <c r="J1261" s="185">
        <f>IFERROR(_xll.qlIndexFixing(Index1M,$H1261,TRUE,_xll.ohTrigger(RecalcTrigger,Trigger1M)),NA())</f>
        <v>2.0556856194538457E-2</v>
      </c>
      <c r="K1261" s="44">
        <f>IFERROR(_xll.qlIndexFixing(Index3M,H1261,TRUE,_xll.ohTrigger(RecalcTrigger,Trigger3M)),NA())</f>
        <v>2.1039784339092121E-2</v>
      </c>
      <c r="L1261" s="44">
        <f>IFERROR(_xll.qlIndexFixing(Index6M,$H1261,TRUE,_xll.ohTrigger(RecalcTrigger,Trigger6M)),NA())</f>
        <v>2.1222361053059011E-2</v>
      </c>
      <c r="M1261" s="186">
        <f>IFERROR(_xll.qlIndexFixing(Index1Y,$H1261,TRUE,_xll.ohTrigger(RecalcTrigger,Trigger1Y)),NA())</f>
        <v>2.1591402947555616E-2</v>
      </c>
      <c r="N1261" s="185">
        <f>IFERROR(_xll.qlIndexFixing(ONIndex1M,I1261,TRUE,_xll.ohTrigger(RecalcTrigger,Trigger1M)),NA())</f>
        <v>2.0554161501058488E-2</v>
      </c>
      <c r="O1261" s="44">
        <f>IFERROR(_xll.qlIndexFixing(ONIndex3M,I1261,TRUE,_xll.ohTrigger(RecalcTrigger,Trigger3M)),NA())</f>
        <v>2.1041511543100633E-2</v>
      </c>
      <c r="P1261" s="44">
        <f>IFERROR(_xll.qlIndexFixing(ONIndex6M,I1261,TRUE,_xll.ohTrigger(RecalcTrigger,Trigger6M)),NA())</f>
        <v>2.1224898618705801E-2</v>
      </c>
      <c r="Q1261" s="186">
        <f>IFERROR(_xll.qlIndexFixing(ONIndex1Y,I1261,TRUE,_xll.ohTrigger(RecalcTrigger,Trigger1Y)),NA())</f>
        <v>2.1615399735068763E-2</v>
      </c>
    </row>
    <row r="1262" spans="2:17" x14ac:dyDescent="0.2">
      <c r="B1262" s="39" t="s">
        <v>42</v>
      </c>
      <c r="D1262" s="42">
        <f>_xll.qlCalendarAdvance(Calendar,$D1261,B1262,"f",FALSE)</f>
        <v>48212</v>
      </c>
      <c r="E1262" s="180">
        <f>_xll.qlInterestRateIndexValueDate(IndexON,D1262)</f>
        <v>48212</v>
      </c>
      <c r="F1262" s="196">
        <f>IFERROR(_xll.qlIndexFixing(IndexON,D1262,TRUE,_xll.ohTrigger(RecalcTrigger,TriggerON)),NA())</f>
        <v>2.0317792062476414E-2</v>
      </c>
      <c r="H1262" s="42">
        <f>_xll.qlCalendarAdvance(Calendar,$H1261,B1262,"f",FALSE)</f>
        <v>48212</v>
      </c>
      <c r="I1262" s="180">
        <f>_xll.qlInterestRateIndexValueDate(Index1M,$H1262)</f>
        <v>48215</v>
      </c>
      <c r="J1262" s="185">
        <f>IFERROR(_xll.qlIndexFixing(Index1M,$H1262,TRUE,_xll.ohTrigger(RecalcTrigger,Trigger1M)),NA())</f>
        <v>2.0552249287981574E-2</v>
      </c>
      <c r="K1262" s="44">
        <f>IFERROR(_xll.qlIndexFixing(Index3M,H1262,TRUE,_xll.ohTrigger(RecalcTrigger,Trigger3M)),NA())</f>
        <v>2.1034476801127952E-2</v>
      </c>
      <c r="L1262" s="44">
        <f>IFERROR(_xll.qlIndexFixing(Index6M,$H1262,TRUE,_xll.ohTrigger(RecalcTrigger,Trigger6M)),NA())</f>
        <v>2.1217071356132766E-2</v>
      </c>
      <c r="M1262" s="186">
        <f>IFERROR(_xll.qlIndexFixing(Index1Y,$H1262,TRUE,_xll.ohTrigger(RecalcTrigger,Trigger1Y)),NA())</f>
        <v>2.1585229595813219E-2</v>
      </c>
      <c r="N1262" s="185">
        <f>IFERROR(_xll.qlIndexFixing(ONIndex1M,I1262,TRUE,_xll.ohTrigger(RecalcTrigger,Trigger1M)),NA())</f>
        <v>2.0547318935024705E-2</v>
      </c>
      <c r="O1262" s="44">
        <f>IFERROR(_xll.qlIndexFixing(ONIndex3M,I1262,TRUE,_xll.ohTrigger(RecalcTrigger,Trigger3M)),NA())</f>
        <v>2.1033760297575199E-2</v>
      </c>
      <c r="P1262" s="44">
        <f>IFERROR(_xll.qlIndexFixing(ONIndex6M,I1262,TRUE,_xll.ohTrigger(RecalcTrigger,Trigger6M)),NA())</f>
        <v>2.121737640229604E-2</v>
      </c>
      <c r="Q1262" s="186">
        <f>IFERROR(_xll.qlIndexFixing(ONIndex1Y,I1262,TRUE,_xll.ohTrigger(RecalcTrigger,Trigger1Y)),NA())</f>
        <v>2.1607508134096065E-2</v>
      </c>
    </row>
    <row r="1263" spans="2:17" x14ac:dyDescent="0.2">
      <c r="B1263" s="39" t="s">
        <v>42</v>
      </c>
      <c r="D1263" s="42">
        <f>_xll.qlCalendarAdvance(Calendar,$D1262,B1263,"f",FALSE)</f>
        <v>48219</v>
      </c>
      <c r="E1263" s="180">
        <f>_xll.qlInterestRateIndexValueDate(IndexON,D1263)</f>
        <v>48219</v>
      </c>
      <c r="F1263" s="196">
        <f>IFERROR(_xll.qlIndexFixing(IndexON,D1263,TRUE,_xll.ohTrigger(RecalcTrigger,TriggerON)),NA())</f>
        <v>2.0309812065653077E-2</v>
      </c>
      <c r="H1263" s="42">
        <f>_xll.qlCalendarAdvance(Calendar,$H1262,B1263,"f",FALSE)</f>
        <v>48219</v>
      </c>
      <c r="I1263" s="180">
        <f>_xll.qlInterestRateIndexValueDate(Index1M,$H1263)</f>
        <v>48221</v>
      </c>
      <c r="J1263" s="185">
        <f>IFERROR(_xll.qlIndexFixing(Index1M,$H1263,TRUE,_xll.ohTrigger(RecalcTrigger,Trigger1M)),NA())</f>
        <v>2.0545310514100135E-2</v>
      </c>
      <c r="K1263" s="44">
        <f>IFERROR(_xll.qlIndexFixing(Index3M,H1263,TRUE,_xll.ohTrigger(RecalcTrigger,Trigger3M)),NA())</f>
        <v>2.1026392298549357E-2</v>
      </c>
      <c r="L1263" s="44">
        <f>IFERROR(_xll.qlIndexFixing(Index6M,$H1263,TRUE,_xll.ohTrigger(RecalcTrigger,Trigger6M)),NA())</f>
        <v>2.1209028550921487E-2</v>
      </c>
      <c r="M1263" s="186">
        <f>IFERROR(_xll.qlIndexFixing(Index1Y,$H1263,TRUE,_xll.ohTrigger(RecalcTrigger,Trigger1Y)),NA())</f>
        <v>2.1576006667489087E-2</v>
      </c>
      <c r="N1263" s="185">
        <f>IFERROR(_xll.qlIndexFixing(ONIndex1M,I1263,TRUE,_xll.ohTrigger(RecalcTrigger,Trigger1M)),NA())</f>
        <v>2.0540457986895078E-2</v>
      </c>
      <c r="O1263" s="44">
        <f>IFERROR(_xll.qlIndexFixing(ONIndex3M,I1263,TRUE,_xll.ohTrigger(RecalcTrigger,Trigger3M)),NA())</f>
        <v>2.1025942839454359E-2</v>
      </c>
      <c r="P1263" s="44">
        <f>IFERROR(_xll.qlIndexFixing(ONIndex6M,I1263,TRUE,_xll.ohTrigger(RecalcTrigger,Trigger6M)),NA())</f>
        <v>2.1209825700632123E-2</v>
      </c>
      <c r="Q1263" s="186">
        <f>IFERROR(_xll.qlIndexFixing(ONIndex1Y,I1263,TRUE,_xll.ohTrigger(RecalcTrigger,Trigger1Y)),NA())</f>
        <v>2.1599574147028733E-2</v>
      </c>
    </row>
    <row r="1264" spans="2:17" x14ac:dyDescent="0.2">
      <c r="B1264" s="39" t="s">
        <v>42</v>
      </c>
      <c r="D1264" s="42">
        <f>_xll.qlCalendarAdvance(Calendar,$D1263,B1264,"f",FALSE)</f>
        <v>48226</v>
      </c>
      <c r="E1264" s="180">
        <f>_xll.qlInterestRateIndexValueDate(IndexON,D1264)</f>
        <v>48226</v>
      </c>
      <c r="F1264" s="196">
        <f>IFERROR(_xll.qlIndexFixing(IndexON,D1264,TRUE,_xll.ohTrigger(RecalcTrigger,TriggerON)),NA())</f>
        <v>2.0301786277219236E-2</v>
      </c>
      <c r="H1264" s="42">
        <f>_xll.qlCalendarAdvance(Calendar,$H1263,B1264,"f",FALSE)</f>
        <v>48226</v>
      </c>
      <c r="I1264" s="180">
        <f>_xll.qlInterestRateIndexValueDate(Index1M,$H1264)</f>
        <v>48228</v>
      </c>
      <c r="J1264" s="185">
        <f>IFERROR(_xll.qlIndexFixing(Index1M,$H1264,TRUE,_xll.ohTrigger(RecalcTrigger,Trigger1M)),NA())</f>
        <v>2.053716022797164E-2</v>
      </c>
      <c r="K1264" s="44">
        <f>IFERROR(_xll.qlIndexFixing(Index3M,H1264,TRUE,_xll.ohTrigger(RecalcTrigger,Trigger3M)),NA())</f>
        <v>2.1016919054139778E-2</v>
      </c>
      <c r="L1264" s="44">
        <f>IFERROR(_xll.qlIndexFixing(Index6M,$H1264,TRUE,_xll.ohTrigger(RecalcTrigger,Trigger6M)),NA())</f>
        <v>2.1199609236962343E-2</v>
      </c>
      <c r="M1264" s="186">
        <f>IFERROR(_xll.qlIndexFixing(Index1Y,$H1264,TRUE,_xll.ohTrigger(RecalcTrigger,Trigger1Y)),NA())</f>
        <v>2.1565370199820712E-2</v>
      </c>
      <c r="N1264" s="185">
        <f>IFERROR(_xll.qlIndexFixing(ONIndex1M,I1264,TRUE,_xll.ohTrigger(RecalcTrigger,Trigger1M)),NA())</f>
        <v>2.0532405876796389E-2</v>
      </c>
      <c r="O1264" s="44">
        <f>IFERROR(_xll.qlIndexFixing(ONIndex3M,I1264,TRUE,_xll.ohTrigger(RecalcTrigger,Trigger3M)),NA())</f>
        <v>2.1016780164915261E-2</v>
      </c>
      <c r="P1264" s="44">
        <f>IFERROR(_xll.qlIndexFixing(ONIndex6M,I1264,TRUE,_xll.ohTrigger(RecalcTrigger,Trigger6M)),NA())</f>
        <v>2.1200980847302375E-2</v>
      </c>
      <c r="Q1264" s="186">
        <f>IFERROR(_xll.qlIndexFixing(ONIndex1Y,I1264,TRUE,_xll.ohTrigger(RecalcTrigger,Trigger1Y)),NA())</f>
        <v>2.1590274827554268E-2</v>
      </c>
    </row>
    <row r="1265" spans="2:17" x14ac:dyDescent="0.2">
      <c r="B1265" s="39" t="s">
        <v>42</v>
      </c>
      <c r="D1265" s="42">
        <f>_xll.qlCalendarAdvance(Calendar,$D1264,B1265,"f",FALSE)</f>
        <v>48233</v>
      </c>
      <c r="E1265" s="180">
        <f>_xll.qlInterestRateIndexValueDate(IndexON,D1265)</f>
        <v>48233</v>
      </c>
      <c r="F1265" s="196">
        <f>IFERROR(_xll.qlIndexFixing(IndexON,D1265,TRUE,_xll.ohTrigger(RecalcTrigger,TriggerON)),NA())</f>
        <v>2.0293714917718475E-2</v>
      </c>
      <c r="H1265" s="42">
        <f>_xll.qlCalendarAdvance(Calendar,$H1264,B1265,"f",FALSE)</f>
        <v>48233</v>
      </c>
      <c r="I1265" s="180">
        <f>_xll.qlInterestRateIndexValueDate(Index1M,$H1265)</f>
        <v>48235</v>
      </c>
      <c r="J1265" s="185">
        <f>IFERROR(_xll.qlIndexFixing(Index1M,$H1265,TRUE,_xll.ohTrigger(RecalcTrigger,Trigger1M)),NA())</f>
        <v>2.0528959006082537E-2</v>
      </c>
      <c r="K1265" s="44">
        <f>IFERROR(_xll.qlIndexFixing(Index3M,H1265,TRUE,_xll.ohTrigger(RecalcTrigger,Trigger3M)),NA())</f>
        <v>2.100740151373388E-2</v>
      </c>
      <c r="L1265" s="44">
        <f>IFERROR(_xll.qlIndexFixing(Index6M,$H1265,TRUE,_xll.ohTrigger(RecalcTrigger,Trigger6M)),NA())</f>
        <v>2.1190151109911997E-2</v>
      </c>
      <c r="M1265" s="186">
        <f>IFERROR(_xll.qlIndexFixing(Index1Y,$H1265,TRUE,_xll.ohTrigger(RecalcTrigger,Trigger1Y)),NA())</f>
        <v>2.1554691244158129E-2</v>
      </c>
      <c r="N1265" s="185">
        <f>IFERROR(_xll.qlIndexFixing(ONIndex1M,I1265,TRUE,_xll.ohTrigger(RecalcTrigger,Trigger1M)),NA())</f>
        <v>2.0524302607620726E-2</v>
      </c>
      <c r="O1265" s="44">
        <f>IFERROR(_xll.qlIndexFixing(ONIndex3M,I1265,TRUE,_xll.ohTrigger(RecalcTrigger,Trigger3M)),NA())</f>
        <v>2.1007572135696151E-2</v>
      </c>
      <c r="P1265" s="44">
        <f>IFERROR(_xll.qlIndexFixing(ONIndex6M,I1265,TRUE,_xll.ohTrigger(RecalcTrigger,Trigger6M)),NA())</f>
        <v>2.119209754632756E-2</v>
      </c>
      <c r="Q1265" s="186">
        <f>IFERROR(_xll.qlIndexFixing(ONIndex1Y,I1265,TRUE,_xll.ohTrigger(RecalcTrigger,Trigger1Y)),NA())</f>
        <v>2.1580929364990453E-2</v>
      </c>
    </row>
    <row r="1266" spans="2:17" x14ac:dyDescent="0.2">
      <c r="B1266" s="39" t="s">
        <v>42</v>
      </c>
      <c r="D1266" s="42">
        <f>_xll.qlCalendarAdvance(Calendar,$D1265,B1266,"f",FALSE)</f>
        <v>48240</v>
      </c>
      <c r="E1266" s="180">
        <f>_xll.qlInterestRateIndexValueDate(IndexON,D1266)</f>
        <v>48240</v>
      </c>
      <c r="F1266" s="196">
        <f>IFERROR(_xll.qlIndexFixing(IndexON,D1266,TRUE,_xll.ohTrigger(RecalcTrigger,TriggerON)),NA())</f>
        <v>2.0285598207614441E-2</v>
      </c>
      <c r="H1266" s="42">
        <f>_xll.qlCalendarAdvance(Calendar,$H1265,B1266,"f",FALSE)</f>
        <v>48240</v>
      </c>
      <c r="I1266" s="180">
        <f>_xll.qlInterestRateIndexValueDate(Index1M,$H1266)</f>
        <v>48242</v>
      </c>
      <c r="J1266" s="185">
        <f>IFERROR(_xll.qlIndexFixing(Index1M,$H1266,TRUE,_xll.ohTrigger(RecalcTrigger,Trigger1M)),NA())</f>
        <v>2.052073373381183E-2</v>
      </c>
      <c r="K1266" s="44">
        <f>IFERROR(_xll.qlIndexFixing(Index3M,H1266,TRUE,_xll.ohTrigger(RecalcTrigger,Trigger3M)),NA())</f>
        <v>2.0997839895277759E-2</v>
      </c>
      <c r="L1266" s="44">
        <f>IFERROR(_xll.qlIndexFixing(Index6M,$H1266,TRUE,_xll.ohTrigger(RecalcTrigger,Trigger6M)),NA())</f>
        <v>2.1180654170322097E-2</v>
      </c>
      <c r="M1266" s="186">
        <f>IFERROR(_xll.qlIndexFixing(Index1Y,$H1266,TRUE,_xll.ohTrigger(RecalcTrigger,Trigger1Y)),NA())</f>
        <v>2.1543969979544855E-2</v>
      </c>
      <c r="N1266" s="185">
        <f>IFERROR(_xll.qlIndexFixing(ONIndex1M,I1266,TRUE,_xll.ohTrigger(RecalcTrigger,Trigger1M)),NA())</f>
        <v>2.0516148366418463E-2</v>
      </c>
      <c r="O1266" s="44">
        <f>IFERROR(_xll.qlIndexFixing(ONIndex3M,I1266,TRUE,_xll.ohTrigger(RecalcTrigger,Trigger3M)),NA())</f>
        <v>2.0998318968024066E-2</v>
      </c>
      <c r="P1266" s="44">
        <f>IFERROR(_xll.qlIndexFixing(ONIndex6M,I1266,TRUE,_xll.ohTrigger(RecalcTrigger,Trigger6M)),NA())</f>
        <v>2.1183175797707676E-2</v>
      </c>
      <c r="Q1266" s="186">
        <f>IFERROR(_xll.qlIndexFixing(ONIndex1Y,I1266,TRUE,_xll.ohTrigger(RecalcTrigger,Trigger1Y)),NA())</f>
        <v>2.1571537932958407E-2</v>
      </c>
    </row>
    <row r="1267" spans="2:17" x14ac:dyDescent="0.2">
      <c r="B1267" s="39" t="s">
        <v>42</v>
      </c>
      <c r="D1267" s="42">
        <f>_xll.qlCalendarAdvance(Calendar,$D1266,B1267,"f",FALSE)</f>
        <v>48247</v>
      </c>
      <c r="E1267" s="180">
        <f>_xll.qlInterestRateIndexValueDate(IndexON,D1267)</f>
        <v>48247</v>
      </c>
      <c r="F1267" s="196">
        <f>IFERROR(_xll.qlIndexFixing(IndexON,D1267,TRUE,_xll.ohTrigger(RecalcTrigger,TriggerON)),NA())</f>
        <v>2.0277436367450719E-2</v>
      </c>
      <c r="H1267" s="42">
        <f>_xll.qlCalendarAdvance(Calendar,$H1266,B1267,"f",FALSE)</f>
        <v>48247</v>
      </c>
      <c r="I1267" s="180">
        <f>_xll.qlInterestRateIndexValueDate(Index1M,$H1267)</f>
        <v>48249</v>
      </c>
      <c r="J1267" s="185">
        <f>IFERROR(_xll.qlIndexFixing(Index1M,$H1267,TRUE,_xll.ohTrigger(RecalcTrigger,Trigger1M)),NA())</f>
        <v>2.0512443409153341E-2</v>
      </c>
      <c r="K1267" s="44">
        <f>IFERROR(_xll.qlIndexFixing(Index3M,H1267,TRUE,_xll.ohTrigger(RecalcTrigger,Trigger3M)),NA())</f>
        <v>2.0988317931947442E-2</v>
      </c>
      <c r="L1267" s="44">
        <f>IFERROR(_xll.qlIndexFixing(Index6M,$H1267,TRUE,_xll.ohTrigger(RecalcTrigger,Trigger6M)),NA())</f>
        <v>2.1171118418746044E-2</v>
      </c>
      <c r="M1267" s="186">
        <f>IFERROR(_xll.qlIndexFixing(Index1Y,$H1267,TRUE,_xll.ohTrigger(RecalcTrigger,Trigger1Y)),NA())</f>
        <v>2.1533206585021149E-2</v>
      </c>
      <c r="N1267" s="185">
        <f>IFERROR(_xll.qlIndexFixing(ONIndex1M,I1267,TRUE,_xll.ohTrigger(RecalcTrigger,Trigger1M)),NA())</f>
        <v>2.050794334055972E-2</v>
      </c>
      <c r="O1267" s="44">
        <f>IFERROR(_xll.qlIndexFixing(ONIndex3M,I1267,TRUE,_xll.ohTrigger(RecalcTrigger,Trigger3M)),NA())</f>
        <v>2.0989020878685594E-2</v>
      </c>
      <c r="P1267" s="44">
        <f>IFERROR(_xll.qlIndexFixing(ONIndex6M,I1267,TRUE,_xll.ohTrigger(RecalcTrigger,Trigger6M)),NA())</f>
        <v>2.1174215601362789E-2</v>
      </c>
      <c r="Q1267" s="186">
        <f>IFERROR(_xll.qlIndexFixing(ONIndex1Y,I1267,TRUE,_xll.ohTrigger(RecalcTrigger,Trigger1Y)),NA())</f>
        <v>2.1562100705319054E-2</v>
      </c>
    </row>
    <row r="1268" spans="2:17" x14ac:dyDescent="0.2">
      <c r="B1268" s="39" t="s">
        <v>42</v>
      </c>
      <c r="D1268" s="42">
        <f>_xll.qlCalendarAdvance(Calendar,$D1267,B1268,"f",FALSE)</f>
        <v>48254</v>
      </c>
      <c r="E1268" s="180">
        <f>_xll.qlInterestRateIndexValueDate(IndexON,D1268)</f>
        <v>48254</v>
      </c>
      <c r="F1268" s="196">
        <f>IFERROR(_xll.qlIndexFixing(IndexON,D1268,TRUE,_xll.ohTrigger(RecalcTrigger,TriggerON)),NA())</f>
        <v>2.026922961777089E-2</v>
      </c>
      <c r="H1268" s="42">
        <f>_xll.qlCalendarAdvance(Calendar,$H1267,B1268,"f",FALSE)</f>
        <v>48254</v>
      </c>
      <c r="I1268" s="180">
        <f>_xll.qlInterestRateIndexValueDate(Index1M,$H1268)</f>
        <v>48256</v>
      </c>
      <c r="J1268" s="185">
        <f>IFERROR(_xll.qlIndexFixing(Index1M,$H1268,TRUE,_xll.ohTrigger(RecalcTrigger,Trigger1M)),NA())</f>
        <v>2.0504102679556695E-2</v>
      </c>
      <c r="K1268" s="44">
        <f>IFERROR(_xll.qlIndexFixing(Index3M,H1268,TRUE,_xll.ohTrigger(RecalcTrigger,Trigger3M)),NA())</f>
        <v>2.0978672448536351E-2</v>
      </c>
      <c r="L1268" s="44">
        <f>IFERROR(_xll.qlIndexFixing(Index6M,$H1268,TRUE,_xll.ohTrigger(RecalcTrigger,Trigger6M)),NA())</f>
        <v>2.1161543855739876E-2</v>
      </c>
      <c r="M1268" s="186">
        <f>IFERROR(_xll.qlIndexFixing(Index1Y,$H1268,TRUE,_xll.ohTrigger(RecalcTrigger,Trigger1Y)),NA())</f>
        <v>2.152240123962619E-2</v>
      </c>
      <c r="N1268" s="185">
        <f>IFERROR(_xll.qlIndexFixing(ONIndex1M,I1268,TRUE,_xll.ohTrigger(RecalcTrigger,Trigger1M)),NA())</f>
        <v>2.0499687717094872E-2</v>
      </c>
      <c r="O1268" s="44">
        <f>IFERROR(_xll.qlIndexFixing(ONIndex3M,I1268,TRUE,_xll.ohTrigger(RecalcTrigger,Trigger3M)),NA())</f>
        <v>2.0979678083907771E-2</v>
      </c>
      <c r="P1268" s="44">
        <f>IFERROR(_xll.qlIndexFixing(ONIndex6M,I1268,TRUE,_xll.ohTrigger(RecalcTrigger,Trigger6M)),NA())</f>
        <v>2.116521695745277E-2</v>
      </c>
      <c r="Q1268" s="186">
        <f>IFERROR(_xll.qlIndexFixing(ONIndex1Y,I1268,TRUE,_xll.ohTrigger(RecalcTrigger,Trigger1Y)),NA())</f>
        <v>2.1552617856093192E-2</v>
      </c>
    </row>
    <row r="1269" spans="2:17" x14ac:dyDescent="0.2">
      <c r="B1269" s="39" t="s">
        <v>42</v>
      </c>
      <c r="D1269" s="42">
        <f>_xll.qlCalendarAdvance(Calendar,$D1268,B1269,"f",FALSE)</f>
        <v>48261</v>
      </c>
      <c r="E1269" s="180">
        <f>_xll.qlInterestRateIndexValueDate(IndexON,D1269)</f>
        <v>48261</v>
      </c>
      <c r="F1269" s="196">
        <f>IFERROR(_xll.qlIndexFixing(IndexON,D1269,TRUE,_xll.ohTrigger(RecalcTrigger,TriggerON)),NA())</f>
        <v>2.0260978179038602E-2</v>
      </c>
      <c r="H1269" s="42">
        <f>_xll.qlCalendarAdvance(Calendar,$H1268,B1269,"f",FALSE)</f>
        <v>48261</v>
      </c>
      <c r="I1269" s="180">
        <f>_xll.qlInterestRateIndexValueDate(Index1M,$H1269)</f>
        <v>48263</v>
      </c>
      <c r="J1269" s="185">
        <f>IFERROR(_xll.qlIndexFixing(Index1M,$H1269,TRUE,_xll.ohTrigger(RecalcTrigger,Trigger1M)),NA())</f>
        <v>2.0495711732642849E-2</v>
      </c>
      <c r="K1269" s="44">
        <f>IFERROR(_xll.qlIndexFixing(Index3M,H1269,TRUE,_xll.ohTrigger(RecalcTrigger,Trigger3M)),NA())</f>
        <v>2.0968983527601459E-2</v>
      </c>
      <c r="L1269" s="44">
        <f>IFERROR(_xll.qlIndexFixing(Index6M,$H1269,TRUE,_xll.ohTrigger(RecalcTrigger,Trigger6M)),NA())</f>
        <v>2.115193048186095E-2</v>
      </c>
      <c r="M1269" s="186">
        <f>IFERROR(_xll.qlIndexFixing(Index1Y,$H1269,TRUE,_xll.ohTrigger(RecalcTrigger,Trigger1Y)),NA())</f>
        <v>2.1511554122396109E-2</v>
      </c>
      <c r="N1269" s="185">
        <f>IFERROR(_xll.qlIndexFixing(ONIndex1M,I1269,TRUE,_xll.ohTrigger(RecalcTrigger,Trigger1M)),NA())</f>
        <v>2.0491381683553911E-2</v>
      </c>
      <c r="O1269" s="44">
        <f>IFERROR(_xll.qlIndexFixing(ONIndex3M,I1269,TRUE,_xll.ohTrigger(RecalcTrigger,Trigger3M)),NA())</f>
        <v>2.0970290800317315E-2</v>
      </c>
      <c r="P1269" s="44">
        <f>IFERROR(_xll.qlIndexFixing(ONIndex6M,I1269,TRUE,_xll.ohTrigger(RecalcTrigger,Trigger6M)),NA())</f>
        <v>2.1156179865897684E-2</v>
      </c>
      <c r="Q1269" s="186">
        <f>IFERROR(_xll.qlIndexFixing(ONIndex1Y,I1269,TRUE,_xll.ohTrigger(RecalcTrigger,Trigger1Y)),NA())</f>
        <v>2.154308955890194E-2</v>
      </c>
    </row>
    <row r="1270" spans="2:17" x14ac:dyDescent="0.2">
      <c r="B1270" s="39" t="s">
        <v>42</v>
      </c>
      <c r="D1270" s="42">
        <f>_xll.qlCalendarAdvance(Calendar,$D1269,B1270,"f",FALSE)</f>
        <v>48268</v>
      </c>
      <c r="E1270" s="180">
        <f>_xll.qlInterestRateIndexValueDate(IndexON,D1270)</f>
        <v>48268</v>
      </c>
      <c r="F1270" s="196">
        <f>IFERROR(_xll.qlIndexFixing(IndexON,D1270,TRUE,_xll.ohTrigger(RecalcTrigger,TriggerON)),NA())</f>
        <v>2.0252682271877376E-2</v>
      </c>
      <c r="H1270" s="42">
        <f>_xll.qlCalendarAdvance(Calendar,$H1269,B1270,"f",FALSE)</f>
        <v>48268</v>
      </c>
      <c r="I1270" s="180">
        <f>_xll.qlInterestRateIndexValueDate(Index1M,$H1270)</f>
        <v>48270</v>
      </c>
      <c r="J1270" s="185">
        <f>IFERROR(_xll.qlIndexFixing(Index1M,$H1270,TRUE,_xll.ohTrigger(RecalcTrigger,Trigger1M)),NA())</f>
        <v>2.0487169550385594E-2</v>
      </c>
      <c r="K1270" s="44">
        <f>IFERROR(_xll.qlIndexFixing(Index3M,H1270,TRUE,_xll.ohTrigger(RecalcTrigger,Trigger3M)),NA())</f>
        <v>2.0959251387072442E-2</v>
      </c>
      <c r="L1270" s="44">
        <f>IFERROR(_xll.qlIndexFixing(Index6M,$H1270,TRUE,_xll.ohTrigger(RecalcTrigger,Trigger6M)),NA())</f>
        <v>2.1142278297671017E-2</v>
      </c>
      <c r="M1270" s="186">
        <f>IFERROR(_xll.qlIndexFixing(Index1Y,$H1270,TRUE,_xll.ohTrigger(RecalcTrigger,Trigger1Y)),NA())</f>
        <v>2.1500665412365085E-2</v>
      </c>
      <c r="N1270" s="185">
        <f>IFERROR(_xll.qlIndexFixing(ONIndex1M,I1270,TRUE,_xll.ohTrigger(RecalcTrigger,Trigger1M)),NA())</f>
        <v>2.0483025426907275E-2</v>
      </c>
      <c r="O1270" s="44">
        <f>IFERROR(_xll.qlIndexFixing(ONIndex3M,I1270,TRUE,_xll.ohTrigger(RecalcTrigger,Trigger3M)),NA())</f>
        <v>2.0960859244381069E-2</v>
      </c>
      <c r="P1270" s="44">
        <f>IFERROR(_xll.qlIndexFixing(ONIndex6M,I1270,TRUE,_xll.ohTrigger(RecalcTrigger,Trigger6M)),NA())</f>
        <v>2.114710432669753E-2</v>
      </c>
      <c r="Q1270" s="186">
        <f>IFERROR(_xll.qlIndexFixing(ONIndex1Y,I1270,TRUE,_xll.ohTrigger(RecalcTrigger,Trigger1Y)),NA())</f>
        <v>2.1533515987925966E-2</v>
      </c>
    </row>
    <row r="1271" spans="2:17" x14ac:dyDescent="0.2">
      <c r="B1271" s="39" t="s">
        <v>42</v>
      </c>
      <c r="D1271" s="42">
        <f>_xll.qlCalendarAdvance(Calendar,$D1270,B1271,"f",FALSE)</f>
        <v>48275</v>
      </c>
      <c r="E1271" s="180">
        <f>_xll.qlInterestRateIndexValueDate(IndexON,D1271)</f>
        <v>48275</v>
      </c>
      <c r="F1271" s="196">
        <f>IFERROR(_xll.qlIndexFixing(IndexON,D1271,TRUE,_xll.ohTrigger(RecalcTrigger,TriggerON)),NA())</f>
        <v>2.0244342116750857E-2</v>
      </c>
      <c r="H1271" s="42">
        <f>_xll.qlCalendarAdvance(Calendar,$H1270,B1271,"f",FALSE)</f>
        <v>48275</v>
      </c>
      <c r="I1271" s="180">
        <f>_xll.qlInterestRateIndexValueDate(Index1M,$H1271)</f>
        <v>48277</v>
      </c>
      <c r="J1271" s="185">
        <f>IFERROR(_xll.qlIndexFixing(Index1M,$H1271,TRUE,_xll.ohTrigger(RecalcTrigger,Trigger1M)),NA())</f>
        <v>2.0478692533155984E-2</v>
      </c>
      <c r="K1271" s="44">
        <f>IFERROR(_xll.qlIndexFixing(Index3M,H1271,TRUE,_xll.ohTrigger(RecalcTrigger,Trigger3M)),NA())</f>
        <v>2.0949279930957316E-2</v>
      </c>
      <c r="L1271" s="44">
        <f>IFERROR(_xll.qlIndexFixing(Index6M,$H1271,TRUE,_xll.ohTrigger(RecalcTrigger,Trigger6M)),NA())</f>
        <v>2.1132234462582444E-2</v>
      </c>
      <c r="M1271" s="186">
        <f>IFERROR(_xll.qlIndexFixing(Index1Y,$H1271,TRUE,_xll.ohTrigger(RecalcTrigger,Trigger1Y)),NA())</f>
        <v>2.1490247753633195E-2</v>
      </c>
      <c r="N1271" s="185">
        <f>IFERROR(_xll.qlIndexFixing(ONIndex1M,I1271,TRUE,_xll.ohTrigger(RecalcTrigger,Trigger1M)),NA())</f>
        <v>2.0474619134445149E-2</v>
      </c>
      <c r="O1271" s="44">
        <f>IFERROR(_xll.qlIndexFixing(ONIndex3M,I1271,TRUE,_xll.ohTrigger(RecalcTrigger,Trigger3M)),NA())</f>
        <v>2.0951383632645815E-2</v>
      </c>
      <c r="P1271" s="44">
        <f>IFERROR(_xll.qlIndexFixing(ONIndex6M,I1271,TRUE,_xll.ohTrigger(RecalcTrigger,Trigger6M)),NA())</f>
        <v>2.1137990339932244E-2</v>
      </c>
      <c r="Q1271" s="186">
        <f>IFERROR(_xll.qlIndexFixing(ONIndex1Y,I1271,TRUE,_xll.ohTrigger(RecalcTrigger,Trigger1Y)),NA())</f>
        <v>2.1523897316786389E-2</v>
      </c>
    </row>
    <row r="1272" spans="2:17" x14ac:dyDescent="0.2">
      <c r="B1272" s="39" t="s">
        <v>42</v>
      </c>
      <c r="D1272" s="42">
        <f>_xll.qlCalendarAdvance(Calendar,$D1271,B1272,"f",FALSE)</f>
        <v>48282</v>
      </c>
      <c r="E1272" s="180">
        <f>_xll.qlInterestRateIndexValueDate(IndexON,D1272)</f>
        <v>48282</v>
      </c>
      <c r="F1272" s="196">
        <f>IFERROR(_xll.qlIndexFixing(IndexON,D1272,TRUE,_xll.ohTrigger(RecalcTrigger,TriggerON)),NA())</f>
        <v>2.0235957934122695E-2</v>
      </c>
      <c r="H1272" s="42">
        <f>_xll.qlCalendarAdvance(Calendar,$H1271,B1272,"f",FALSE)</f>
        <v>48282</v>
      </c>
      <c r="I1272" s="180">
        <f>_xll.qlInterestRateIndexValueDate(Index1M,$H1272)</f>
        <v>48284</v>
      </c>
      <c r="J1272" s="185">
        <f>IFERROR(_xll.qlIndexFixing(Index1M,$H1272,TRUE,_xll.ohTrigger(RecalcTrigger,Trigger1M)),NA())</f>
        <v>2.0470140015624305E-2</v>
      </c>
      <c r="K1272" s="44">
        <f>IFERROR(_xll.qlIndexFixing(Index3M,H1272,TRUE,_xll.ohTrigger(RecalcTrigger,Trigger3M)),NA())</f>
        <v>2.0939454838113658E-2</v>
      </c>
      <c r="L1272" s="44">
        <f>IFERROR(_xll.qlIndexFixing(Index6M,$H1272,TRUE,_xll.ohTrigger(RecalcTrigger,Trigger6M)),NA())</f>
        <v>2.1122491296926234E-2</v>
      </c>
      <c r="M1272" s="186">
        <f>IFERROR(_xll.qlIndexFixing(Index1Y,$H1272,TRUE,_xll.ohTrigger(RecalcTrigger,Trigger1Y)),NA())</f>
        <v>2.1479286824510169E-2</v>
      </c>
      <c r="N1272" s="185">
        <f>IFERROR(_xll.qlIndexFixing(ONIndex1M,I1272,TRUE,_xll.ohTrigger(RecalcTrigger,Trigger1M)),NA())</f>
        <v>2.0466162993457715E-2</v>
      </c>
      <c r="O1272" s="44">
        <f>IFERROR(_xll.qlIndexFixing(ONIndex3M,I1272,TRUE,_xll.ohTrigger(RecalcTrigger,Trigger3M)),NA())</f>
        <v>2.094186418149846E-2</v>
      </c>
      <c r="P1272" s="44">
        <f>IFERROR(_xll.qlIndexFixing(ONIndex6M,I1272,TRUE,_xll.ohTrigger(RecalcTrigger,Trigger6M)),NA())</f>
        <v>2.1128837905441955E-2</v>
      </c>
      <c r="Q1272" s="186">
        <f>IFERROR(_xll.qlIndexFixing(ONIndex1Y,I1272,TRUE,_xll.ohTrigger(RecalcTrigger,Trigger1Y)),NA())</f>
        <v>2.151423371942407E-2</v>
      </c>
    </row>
    <row r="1273" spans="2:17" x14ac:dyDescent="0.2">
      <c r="B1273" s="39" t="s">
        <v>42</v>
      </c>
      <c r="D1273" s="42">
        <f>_xll.qlCalendarAdvance(Calendar,$D1272,B1273,"f",FALSE)</f>
        <v>48289</v>
      </c>
      <c r="E1273" s="180">
        <f>_xll.qlInterestRateIndexValueDate(IndexON,D1273)</f>
        <v>48289</v>
      </c>
      <c r="F1273" s="196">
        <f>IFERROR(_xll.qlIndexFixing(IndexON,D1273,TRUE,_xll.ohTrigger(RecalcTrigger,TriggerON)),NA())</f>
        <v>2.0227529944456535E-2</v>
      </c>
      <c r="H1273" s="42">
        <f>_xll.qlCalendarAdvance(Calendar,$H1272,B1273,"f",FALSE)</f>
        <v>48289</v>
      </c>
      <c r="I1273" s="180">
        <f>_xll.qlInterestRateIndexValueDate(Index1M,$H1273)</f>
        <v>48291</v>
      </c>
      <c r="J1273" s="185">
        <f>IFERROR(_xll.qlIndexFixing(Index1M,$H1273,TRUE,_xll.ohTrigger(RecalcTrigger,Trigger1M)),NA())</f>
        <v>2.046153806367107E-2</v>
      </c>
      <c r="K1273" s="44">
        <f>IFERROR(_xll.qlIndexFixing(Index3M,H1273,TRUE,_xll.ohTrigger(RecalcTrigger,Trigger3M)),NA())</f>
        <v>2.0929587206176888E-2</v>
      </c>
      <c r="L1273" s="44">
        <f>IFERROR(_xll.qlIndexFixing(Index6M,$H1273,TRUE,_xll.ohTrigger(RecalcTrigger,Trigger6M)),NA())</f>
        <v>2.1112709314803427E-2</v>
      </c>
      <c r="M1273" s="186">
        <f>IFERROR(_xll.qlIndexFixing(Index1Y,$H1273,TRUE,_xll.ohTrigger(RecalcTrigger,Trigger1Y)),NA())</f>
        <v>2.146828480760608E-2</v>
      </c>
      <c r="N1273" s="185">
        <f>IFERROR(_xll.qlIndexFixing(ONIndex1M,I1273,TRUE,_xll.ohTrigger(RecalcTrigger,Trigger1M)),NA())</f>
        <v>2.0457657191075285E-2</v>
      </c>
      <c r="O1273" s="44">
        <f>IFERROR(_xll.qlIndexFixing(ONIndex3M,I1273,TRUE,_xll.ohTrigger(RecalcTrigger,Trigger3M)),NA())</f>
        <v>2.0932301107405848E-2</v>
      </c>
      <c r="P1273" s="44">
        <f>IFERROR(_xll.qlIndexFixing(ONIndex6M,I1273,TRUE,_xll.ohTrigger(RecalcTrigger,Trigger6M)),NA())</f>
        <v>2.1119647023306598E-2</v>
      </c>
      <c r="Q1273" s="186">
        <f>IFERROR(_xll.qlIndexFixing(ONIndex1Y,I1273,TRUE,_xll.ohTrigger(RecalcTrigger,Trigger1Y)),NA())</f>
        <v>2.1504525369699934E-2</v>
      </c>
    </row>
    <row r="1274" spans="2:17" x14ac:dyDescent="0.2">
      <c r="B1274" s="39" t="s">
        <v>42</v>
      </c>
      <c r="D1274" s="42">
        <f>_xll.qlCalendarAdvance(Calendar,$D1273,B1274,"f",FALSE)</f>
        <v>48296</v>
      </c>
      <c r="E1274" s="180">
        <f>_xll.qlInterestRateIndexValueDate(IndexON,D1274)</f>
        <v>48296</v>
      </c>
      <c r="F1274" s="196">
        <f>IFERROR(_xll.qlIndexFixing(IndexON,D1274,TRUE,_xll.ohTrigger(RecalcTrigger,TriggerON)),NA())</f>
        <v>2.0219058368375897E-2</v>
      </c>
      <c r="H1274" s="42">
        <f>_xll.qlCalendarAdvance(Calendar,$H1273,B1274,"f",FALSE)</f>
        <v>48296</v>
      </c>
      <c r="I1274" s="180">
        <f>_xll.qlInterestRateIndexValueDate(Index1M,$H1274)</f>
        <v>48298</v>
      </c>
      <c r="J1274" s="185">
        <f>IFERROR(_xll.qlIndexFixing(Index1M,$H1274,TRUE,_xll.ohTrigger(RecalcTrigger,Trigger1M)),NA())</f>
        <v>2.0452886864961162E-2</v>
      </c>
      <c r="K1274" s="44">
        <f>IFERROR(_xll.qlIndexFixing(Index3M,H1274,TRUE,_xll.ohTrigger(RecalcTrigger,Trigger3M)),NA())</f>
        <v>2.0919677253103952E-2</v>
      </c>
      <c r="L1274" s="44">
        <f>IFERROR(_xll.qlIndexFixing(Index6M,$H1274,TRUE,_xll.ohTrigger(RecalcTrigger,Trigger6M)),NA())</f>
        <v>2.1102888516797206E-2</v>
      </c>
      <c r="M1274" s="186">
        <f>IFERROR(_xll.qlIndexFixing(Index1Y,$H1274,TRUE,_xll.ohTrigger(RecalcTrigger,Trigger1Y)),NA())</f>
        <v>2.1457241881902133E-2</v>
      </c>
      <c r="N1274" s="185">
        <f>IFERROR(_xll.qlIndexFixing(ONIndex1M,I1274,TRUE,_xll.ohTrigger(RecalcTrigger,Trigger1M)),NA())</f>
        <v>2.0446648489045316E-2</v>
      </c>
      <c r="O1274" s="44">
        <f>IFERROR(_xll.qlIndexFixing(ONIndex3M,I1274,TRUE,_xll.ohTrigger(RecalcTrigger,Trigger3M)),NA())</f>
        <v>2.091994197600755E-2</v>
      </c>
      <c r="P1274" s="44">
        <f>IFERROR(_xll.qlIndexFixing(ONIndex6M,I1274,TRUE,_xll.ohTrigger(RecalcTrigger,Trigger6M)),NA())</f>
        <v>2.1107773680357766E-2</v>
      </c>
      <c r="Q1274" s="186">
        <f>IFERROR(_xll.qlIndexFixing(ONIndex1Y,I1274,TRUE,_xll.ohTrigger(RecalcTrigger,Trigger1Y)),NA())</f>
        <v>2.1491977727015055E-2</v>
      </c>
    </row>
    <row r="1275" spans="2:17" x14ac:dyDescent="0.2">
      <c r="B1275" s="39" t="s">
        <v>42</v>
      </c>
      <c r="D1275" s="42">
        <f>_xll.qlCalendarAdvance(Calendar,$D1274,B1275,"f",FALSE)</f>
        <v>48303</v>
      </c>
      <c r="E1275" s="180">
        <f>_xll.qlInterestRateIndexValueDate(IndexON,D1275)</f>
        <v>48303</v>
      </c>
      <c r="F1275" s="196">
        <f>IFERROR(_xll.qlIndexFixing(IndexON,D1275,TRUE,_xll.ohTrigger(RecalcTrigger,TriggerON)),NA())</f>
        <v>2.0210543426424366E-2</v>
      </c>
      <c r="H1275" s="42">
        <f>_xll.qlCalendarAdvance(Calendar,$H1274,B1275,"f",FALSE)</f>
        <v>48303</v>
      </c>
      <c r="I1275" s="180">
        <f>_xll.qlInterestRateIndexValueDate(Index1M,$H1275)</f>
        <v>48305</v>
      </c>
      <c r="J1275" s="185">
        <f>IFERROR(_xll.qlIndexFixing(Index1M,$H1275,TRUE,_xll.ohTrigger(RecalcTrigger,Trigger1M)),NA())</f>
        <v>2.0444186607161963E-2</v>
      </c>
      <c r="K1275" s="44">
        <f>IFERROR(_xll.qlIndexFixing(Index3M,H1275,TRUE,_xll.ohTrigger(RecalcTrigger,Trigger3M)),NA())</f>
        <v>2.0909837777378114E-2</v>
      </c>
      <c r="L1275" s="44">
        <f>IFERROR(_xll.qlIndexFixing(Index6M,$H1275,TRUE,_xll.ohTrigger(RecalcTrigger,Trigger6M)),NA())</f>
        <v>2.1093334142844113E-2</v>
      </c>
      <c r="M1275" s="186">
        <f>IFERROR(_xll.qlIndexFixing(Index1Y,$H1275,TRUE,_xll.ohTrigger(RecalcTrigger,Trigger1Y)),NA())</f>
        <v>2.1446158226376261E-2</v>
      </c>
      <c r="N1275" s="185">
        <f>IFERROR(_xll.qlIndexFixing(ONIndex1M,I1275,TRUE,_xll.ohTrigger(RecalcTrigger,Trigger1M)),NA())</f>
        <v>2.0440497351206233E-2</v>
      </c>
      <c r="O1275" s="44">
        <f>IFERROR(_xll.qlIndexFixing(ONIndex3M,I1275,TRUE,_xll.ohTrigger(RecalcTrigger,Trigger3M)),NA())</f>
        <v>2.0913044956731852E-2</v>
      </c>
      <c r="P1275" s="44">
        <f>IFERROR(_xll.qlIndexFixing(ONIndex6M,I1275,TRUE,_xll.ohTrigger(RecalcTrigger,Trigger6M)),NA())</f>
        <v>2.1101149916180617E-2</v>
      </c>
      <c r="Q1275" s="186">
        <f>IFERROR(_xll.qlIndexFixing(ONIndex1Y,I1275,TRUE,_xll.ohTrigger(RecalcTrigger,Trigger1Y)),NA())</f>
        <v>2.1484975108609916E-2</v>
      </c>
    </row>
    <row r="1276" spans="2:17" x14ac:dyDescent="0.2">
      <c r="B1276" s="39" t="s">
        <v>42</v>
      </c>
      <c r="D1276" s="42">
        <f>_xll.qlCalendarAdvance(Calendar,$D1275,B1276,"f",FALSE)</f>
        <v>48310</v>
      </c>
      <c r="E1276" s="180">
        <f>_xll.qlInterestRateIndexValueDate(IndexON,D1276)</f>
        <v>48310</v>
      </c>
      <c r="F1276" s="196">
        <f>IFERROR(_xll.qlIndexFixing(IndexON,D1276,TRUE,_xll.ohTrigger(RecalcTrigger,TriggerON)),NA())</f>
        <v>2.0201985339065587E-2</v>
      </c>
      <c r="H1276" s="42">
        <f>_xll.qlCalendarAdvance(Calendar,$H1275,B1276,"f",FALSE)</f>
        <v>48310</v>
      </c>
      <c r="I1276" s="180">
        <f>_xll.qlInterestRateIndexValueDate(Index1M,$H1276)</f>
        <v>48312</v>
      </c>
      <c r="J1276" s="185">
        <f>IFERROR(_xll.qlIndexFixing(Index1M,$H1276,TRUE,_xll.ohTrigger(RecalcTrigger,Trigger1M)),NA())</f>
        <v>2.0435437477938356E-2</v>
      </c>
      <c r="K1276" s="44">
        <f>IFERROR(_xll.qlIndexFixing(Index3M,H1276,TRUE,_xll.ohTrigger(RecalcTrigger,Trigger3M)),NA())</f>
        <v>2.0899847365206732E-2</v>
      </c>
      <c r="L1276" s="44">
        <f>IFERROR(_xll.qlIndexFixing(Index6M,$H1276,TRUE,_xll.ohTrigger(RecalcTrigger,Trigger6M)),NA())</f>
        <v>2.1083445760684241E-2</v>
      </c>
      <c r="M1276" s="186">
        <f>IFERROR(_xll.qlIndexFixing(Index1Y,$H1276,TRUE,_xll.ohTrigger(RecalcTrigger,Trigger1Y)),NA())</f>
        <v>2.143503402000442E-2</v>
      </c>
      <c r="N1276" s="185">
        <f>IFERROR(_xll.qlIndexFixing(ONIndex1M,I1276,TRUE,_xll.ohTrigger(RecalcTrigger,Trigger1M)),NA())</f>
        <v>2.0431843688299978E-2</v>
      </c>
      <c r="O1276" s="44">
        <f>IFERROR(_xll.qlIndexFixing(ONIndex3M,I1276,TRUE,_xll.ohTrigger(RecalcTrigger,Trigger3M)),NA())</f>
        <v>2.0903352313084156E-2</v>
      </c>
      <c r="P1276" s="44">
        <f>IFERROR(_xll.qlIndexFixing(ONIndex6M,I1276,TRUE,_xll.ohTrigger(RecalcTrigger,Trigger6M)),NA())</f>
        <v>2.1091843691110057E-2</v>
      </c>
      <c r="Q1276" s="186">
        <f>IFERROR(_xll.qlIndexFixing(ONIndex1Y,I1276,TRUE,_xll.ohTrigger(RecalcTrigger,Trigger1Y)),NA())</f>
        <v>2.1475133545045821E-2</v>
      </c>
    </row>
    <row r="1277" spans="2:17" x14ac:dyDescent="0.2">
      <c r="B1277" s="39" t="s">
        <v>42</v>
      </c>
      <c r="D1277" s="42">
        <f>_xll.qlCalendarAdvance(Calendar,$D1276,B1277,"f",FALSE)</f>
        <v>48317</v>
      </c>
      <c r="E1277" s="180">
        <f>_xll.qlInterestRateIndexValueDate(IndexON,D1277)</f>
        <v>48317</v>
      </c>
      <c r="F1277" s="196">
        <f>IFERROR(_xll.qlIndexFixing(IndexON,D1277,TRUE,_xll.ohTrigger(RecalcTrigger,TriggerON)),NA())</f>
        <v>2.0193384326843145E-2</v>
      </c>
      <c r="H1277" s="42">
        <f>_xll.qlCalendarAdvance(Calendar,$H1276,B1277,"f",FALSE)</f>
        <v>48317</v>
      </c>
      <c r="I1277" s="180">
        <f>_xll.qlInterestRateIndexValueDate(Index1M,$H1277)</f>
        <v>48319</v>
      </c>
      <c r="J1277" s="185">
        <f>IFERROR(_xll.qlIndexFixing(Index1M,$H1277,TRUE,_xll.ohTrigger(RecalcTrigger,Trigger1M)),NA())</f>
        <v>2.0426639664965218E-2</v>
      </c>
      <c r="K1277" s="44">
        <f>IFERROR(_xll.qlIndexFixing(Index3M,H1277,TRUE,_xll.ohTrigger(RecalcTrigger,Trigger3M)),NA())</f>
        <v>2.0889815272325477E-2</v>
      </c>
      <c r="L1277" s="44">
        <f>IFERROR(_xll.qlIndexFixing(Index6M,$H1277,TRUE,_xll.ohTrigger(RecalcTrigger,Trigger6M)),NA())</f>
        <v>2.1073518570249306E-2</v>
      </c>
      <c r="M1277" s="186">
        <f>IFERROR(_xll.qlIndexFixing(Index1Y,$H1277,TRUE,_xll.ohTrigger(RecalcTrigger,Trigger1Y)),NA())</f>
        <v>2.1423102702525492E-2</v>
      </c>
      <c r="N1277" s="185">
        <f>IFERROR(_xll.qlIndexFixing(ONIndex1M,I1277,TRUE,_xll.ohTrigger(RecalcTrigger,Trigger1M)),NA())</f>
        <v>2.0423141112839716E-2</v>
      </c>
      <c r="O1277" s="44">
        <f>IFERROR(_xll.qlIndexFixing(ONIndex3M,I1277,TRUE,_xll.ohTrigger(RecalcTrigger,Trigger3M)),NA())</f>
        <v>2.0893616912438517E-2</v>
      </c>
      <c r="P1277" s="44">
        <f>IFERROR(_xll.qlIndexFixing(ONIndex6M,I1277,TRUE,_xll.ohTrigger(RecalcTrigger,Trigger6M)),NA())</f>
        <v>2.1082499018554302E-2</v>
      </c>
      <c r="Q1277" s="186">
        <f>IFERROR(_xll.qlIndexFixing(ONIndex1Y,I1277,TRUE,_xll.ohTrigger(RecalcTrigger,Trigger1Y)),NA())</f>
        <v>2.1465247924563613E-2</v>
      </c>
    </row>
    <row r="1278" spans="2:17" x14ac:dyDescent="0.2">
      <c r="B1278" s="39" t="s">
        <v>42</v>
      </c>
      <c r="D1278" s="42">
        <f>_xll.qlCalendarAdvance(Calendar,$D1277,B1278,"f",FALSE)</f>
        <v>48324</v>
      </c>
      <c r="E1278" s="180">
        <f>_xll.qlInterestRateIndexValueDate(IndexON,D1278)</f>
        <v>48324</v>
      </c>
      <c r="F1278" s="196">
        <f>IFERROR(_xll.qlIndexFixing(IndexON,D1278,TRUE,_xll.ohTrigger(RecalcTrigger,TriggerON)),NA())</f>
        <v>2.0184740610220686E-2</v>
      </c>
      <c r="H1278" s="42">
        <f>_xll.qlCalendarAdvance(Calendar,$H1277,B1278,"f",FALSE)</f>
        <v>48324</v>
      </c>
      <c r="I1278" s="180">
        <f>_xll.qlInterestRateIndexValueDate(Index1M,$H1278)</f>
        <v>48326</v>
      </c>
      <c r="J1278" s="185">
        <f>IFERROR(_xll.qlIndexFixing(Index1M,$H1278,TRUE,_xll.ohTrigger(RecalcTrigger,Trigger1M)),NA())</f>
        <v>2.0417793355902436E-2</v>
      </c>
      <c r="K1278" s="44">
        <f>IFERROR(_xll.qlIndexFixing(Index3M,H1278,TRUE,_xll.ohTrigger(RecalcTrigger,Trigger3M)),NA())</f>
        <v>2.087974171667167E-2</v>
      </c>
      <c r="L1278" s="44">
        <f>IFERROR(_xll.qlIndexFixing(Index6M,$H1278,TRUE,_xll.ohTrigger(RecalcTrigger,Trigger6M)),NA())</f>
        <v>2.1063552572119393E-2</v>
      </c>
      <c r="M1278" s="186">
        <f>IFERROR(_xll.qlIndexFixing(Index1Y,$H1278,TRUE,_xll.ohTrigger(RecalcTrigger,Trigger1Y)),NA())</f>
        <v>2.141266467060958E-2</v>
      </c>
      <c r="N1278" s="185">
        <f>IFERROR(_xll.qlIndexFixing(ONIndex1M,I1278,TRUE,_xll.ohTrigger(RecalcTrigger,Trigger1M)),NA())</f>
        <v>2.0414389812195566E-2</v>
      </c>
      <c r="O1278" s="44">
        <f>IFERROR(_xll.qlIndexFixing(ONIndex3M,I1278,TRUE,_xll.ohTrigger(RecalcTrigger,Trigger3M)),NA())</f>
        <v>2.0883838971501589E-2</v>
      </c>
      <c r="P1278" s="44">
        <f>IFERROR(_xll.qlIndexFixing(ONIndex6M,I1278,TRUE,_xll.ohTrigger(RecalcTrigger,Trigger6M)),NA())</f>
        <v>2.1073115898353478E-2</v>
      </c>
      <c r="Q1278" s="186">
        <f>IFERROR(_xll.qlIndexFixing(ONIndex1Y,I1278,TRUE,_xll.ohTrigger(RecalcTrigger,Trigger1Y)),NA())</f>
        <v>2.145531842094428E-2</v>
      </c>
    </row>
    <row r="1279" spans="2:17" x14ac:dyDescent="0.2">
      <c r="B1279" s="39" t="s">
        <v>42</v>
      </c>
      <c r="D1279" s="42">
        <f>_xll.qlCalendarAdvance(Calendar,$D1278,B1279,"f",FALSE)</f>
        <v>48331</v>
      </c>
      <c r="E1279" s="180">
        <f>_xll.qlInterestRateIndexValueDate(IndexON,D1279)</f>
        <v>48331</v>
      </c>
      <c r="F1279" s="196">
        <f>IFERROR(_xll.qlIndexFixing(IndexON,D1279,TRUE,_xll.ohTrigger(RecalcTrigger,TriggerON)),NA())</f>
        <v>2.0176054409741795E-2</v>
      </c>
      <c r="H1279" s="42">
        <f>_xll.qlCalendarAdvance(Calendar,$H1278,B1279,"f",FALSE)</f>
        <v>48331</v>
      </c>
      <c r="I1279" s="180">
        <f>_xll.qlInterestRateIndexValueDate(Index1M,$H1279)</f>
        <v>48333</v>
      </c>
      <c r="J1279" s="185">
        <f>IFERROR(_xll.qlIndexFixing(Index1M,$H1279,TRUE,_xll.ohTrigger(RecalcTrigger,Trigger1M)),NA())</f>
        <v>2.0408898738422387E-2</v>
      </c>
      <c r="K1279" s="44">
        <f>IFERROR(_xll.qlIndexFixing(Index3M,H1279,TRUE,_xll.ohTrigger(RecalcTrigger,Trigger3M)),NA())</f>
        <v>2.0869626916178229E-2</v>
      </c>
      <c r="L1279" s="44">
        <f>IFERROR(_xll.qlIndexFixing(Index6M,$H1279,TRUE,_xll.ohTrigger(RecalcTrigger,Trigger6M)),NA())</f>
        <v>2.1053547766880693E-2</v>
      </c>
      <c r="M1279" s="186">
        <f>IFERROR(_xll.qlIndexFixing(Index1Y,$H1279,TRUE,_xll.ohTrigger(RecalcTrigger,Trigger1Y)),NA())</f>
        <v>2.1401419885522507E-2</v>
      </c>
      <c r="N1279" s="185">
        <f>IFERROR(_xll.qlIndexFixing(ONIndex1M,I1279,TRUE,_xll.ohTrigger(RecalcTrigger,Trigger1M)),NA())</f>
        <v>2.040558997349784E-2</v>
      </c>
      <c r="O1279" s="44">
        <f>IFERROR(_xll.qlIndexFixing(ONIndex3M,I1279,TRUE,_xll.ohTrigger(RecalcTrigger,Trigger3M)),NA())</f>
        <v>2.087401870666028E-2</v>
      </c>
      <c r="P1279" s="44">
        <f>IFERROR(_xll.qlIndexFixing(ONIndex6M,I1279,TRUE,_xll.ohTrigger(RecalcTrigger,Trigger6M)),NA())</f>
        <v>2.1063694330427651E-2</v>
      </c>
      <c r="Q1279" s="186">
        <f>IFERROR(_xll.qlIndexFixing(ONIndex1Y,I1279,TRUE,_xll.ohTrigger(RecalcTrigger,Trigger1Y)),NA())</f>
        <v>2.1445345208288558E-2</v>
      </c>
    </row>
    <row r="1280" spans="2:17" x14ac:dyDescent="0.2">
      <c r="B1280" s="39" t="s">
        <v>42</v>
      </c>
      <c r="D1280" s="42">
        <f>_xll.qlCalendarAdvance(Calendar,$D1279,B1280,"f",FALSE)</f>
        <v>48338</v>
      </c>
      <c r="E1280" s="180">
        <f>_xll.qlInterestRateIndexValueDate(IndexON,D1280)</f>
        <v>48338</v>
      </c>
      <c r="F1280" s="196">
        <f>IFERROR(_xll.qlIndexFixing(IndexON,D1280,TRUE,_xll.ohTrigger(RecalcTrigger,TriggerON)),NA())</f>
        <v>2.0167325945950054E-2</v>
      </c>
      <c r="H1280" s="42">
        <f>_xll.qlCalendarAdvance(Calendar,$H1279,B1280,"f",FALSE)</f>
        <v>48338</v>
      </c>
      <c r="I1280" s="180">
        <f>_xll.qlInterestRateIndexValueDate(Index1M,$H1280)</f>
        <v>48340</v>
      </c>
      <c r="J1280" s="185">
        <f>IFERROR(_xll.qlIndexFixing(Index1M,$H1280,TRUE,_xll.ohTrigger(RecalcTrigger,Trigger1M)),NA())</f>
        <v>2.0399956000192454E-2</v>
      </c>
      <c r="K1280" s="44">
        <f>IFERROR(_xll.qlIndexFixing(Index3M,H1280,TRUE,_xll.ohTrigger(RecalcTrigger,Trigger3M)),NA())</f>
        <v>2.0859340996153275E-2</v>
      </c>
      <c r="L1280" s="44">
        <f>IFERROR(_xll.qlIndexFixing(Index6M,$H1280,TRUE,_xll.ohTrigger(RecalcTrigger,Trigger6M)),NA())</f>
        <v>2.1043148628122153E-2</v>
      </c>
      <c r="M1280" s="186">
        <f>IFERROR(_xll.qlIndexFixing(Index1Y,$H1280,TRUE,_xll.ohTrigger(RecalcTrigger,Trigger1Y)),NA())</f>
        <v>2.1390135265461539E-2</v>
      </c>
      <c r="N1280" s="185">
        <f>IFERROR(_xll.qlIndexFixing(ONIndex1M,I1280,TRUE,_xll.ohTrigger(RecalcTrigger,Trigger1M)),NA())</f>
        <v>2.0396741784196593E-2</v>
      </c>
      <c r="O1280" s="44">
        <f>IFERROR(_xll.qlIndexFixing(ONIndex3M,I1280,TRUE,_xll.ohTrigger(RecalcTrigger,Trigger3M)),NA())</f>
        <v>2.086415633446137E-2</v>
      </c>
      <c r="P1280" s="44">
        <f>IFERROR(_xll.qlIndexFixing(ONIndex6M,I1280,TRUE,_xll.ohTrigger(RecalcTrigger,Trigger6M)),NA())</f>
        <v>2.1054234315016629E-2</v>
      </c>
      <c r="Q1280" s="186">
        <f>IFERROR(_xll.qlIndexFixing(ONIndex1Y,I1280,TRUE,_xll.ohTrigger(RecalcTrigger,Trigger1Y)),NA())</f>
        <v>2.1435328460217562E-2</v>
      </c>
    </row>
    <row r="1281" spans="2:17" x14ac:dyDescent="0.2">
      <c r="B1281" s="39" t="s">
        <v>42</v>
      </c>
      <c r="D1281" s="42">
        <f>_xll.qlCalendarAdvance(Calendar,$D1280,B1281,"f",FALSE)</f>
        <v>48345</v>
      </c>
      <c r="E1281" s="180">
        <f>_xll.qlInterestRateIndexValueDate(IndexON,D1281)</f>
        <v>48345</v>
      </c>
      <c r="F1281" s="196">
        <f>IFERROR(_xll.qlIndexFixing(IndexON,D1281,TRUE,_xll.ohTrigger(RecalcTrigger,TriggerON)),NA())</f>
        <v>2.0158555439389048E-2</v>
      </c>
      <c r="H1281" s="42">
        <f>_xll.qlCalendarAdvance(Calendar,$H1280,B1281,"f",FALSE)</f>
        <v>48345</v>
      </c>
      <c r="I1281" s="180">
        <f>_xll.qlInterestRateIndexValueDate(Index1M,$H1281)</f>
        <v>48347</v>
      </c>
      <c r="J1281" s="185">
        <f>IFERROR(_xll.qlIndexFixing(Index1M,$H1281,TRUE,_xll.ohTrigger(RecalcTrigger,Trigger1M)),NA())</f>
        <v>2.0390965328875021E-2</v>
      </c>
      <c r="K1281" s="44">
        <f>IFERROR(_xll.qlIndexFixing(Index3M,H1281,TRUE,_xll.ohTrigger(RecalcTrigger,Trigger3M)),NA())</f>
        <v>2.0849140897785598E-2</v>
      </c>
      <c r="L1281" s="44">
        <f>IFERROR(_xll.qlIndexFixing(Index6M,$H1281,TRUE,_xll.ohTrigger(RecalcTrigger,Trigger6M)),NA())</f>
        <v>2.1033056135439286E-2</v>
      </c>
      <c r="M1281" s="186">
        <f>IFERROR(_xll.qlIndexFixing(Index1Y,$H1281,TRUE,_xll.ohTrigger(RecalcTrigger,Trigger1Y)),NA())</f>
        <v>2.137881098938621E-2</v>
      </c>
      <c r="N1281" s="185">
        <f>IFERROR(_xll.qlIndexFixing(ONIndex1M,I1281,TRUE,_xll.ohTrigger(RecalcTrigger,Trigger1M)),NA())</f>
        <v>2.0387845431262264E-2</v>
      </c>
      <c r="O1281" s="44">
        <f>IFERROR(_xll.qlIndexFixing(ONIndex3M,I1281,TRUE,_xll.ohTrigger(RecalcTrigger,Trigger3M)),NA())</f>
        <v>2.0854252071211832E-2</v>
      </c>
      <c r="P1281" s="44">
        <f>IFERROR(_xll.qlIndexFixing(ONIndex6M,I1281,TRUE,_xll.ohTrigger(RecalcTrigger,Trigger6M)),NA())</f>
        <v>2.1044735851960539E-2</v>
      </c>
      <c r="Q1281" s="186">
        <f>IFERROR(_xll.qlIndexFixing(ONIndex1Y,I1281,TRUE,_xll.ohTrigger(RecalcTrigger,Trigger1Y)),NA())</f>
        <v>2.1425268350832027E-2</v>
      </c>
    </row>
    <row r="1282" spans="2:17" x14ac:dyDescent="0.2">
      <c r="B1282" s="39" t="s">
        <v>42</v>
      </c>
      <c r="D1282" s="42">
        <f>_xll.qlCalendarAdvance(Calendar,$D1281,B1282,"f",FALSE)</f>
        <v>48352</v>
      </c>
      <c r="E1282" s="180">
        <f>_xll.qlInterestRateIndexValueDate(IndexON,D1282)</f>
        <v>48352</v>
      </c>
      <c r="F1282" s="196">
        <f>IFERROR(_xll.qlIndexFixing(IndexON,D1282,TRUE,_xll.ohTrigger(RecalcTrigger,TriggerON)),NA())</f>
        <v>2.014974311036255E-2</v>
      </c>
      <c r="H1282" s="42">
        <f>_xll.qlCalendarAdvance(Calendar,$H1281,B1282,"f",FALSE)</f>
        <v>48352</v>
      </c>
      <c r="I1282" s="180">
        <f>_xll.qlInterestRateIndexValueDate(Index1M,$H1282)</f>
        <v>48354</v>
      </c>
      <c r="J1282" s="185">
        <f>IFERROR(_xll.qlIndexFixing(Index1M,$H1282,TRUE,_xll.ohTrigger(RecalcTrigger,Trigger1M)),NA())</f>
        <v>2.0381926912144965E-2</v>
      </c>
      <c r="K1282" s="44">
        <f>IFERROR(_xll.qlIndexFixing(Index3M,H1282,TRUE,_xll.ohTrigger(RecalcTrigger,Trigger3M)),NA())</f>
        <v>2.0838900221887884E-2</v>
      </c>
      <c r="L1282" s="44">
        <f>IFERROR(_xll.qlIndexFixing(Index6M,$H1282,TRUE,_xll.ohTrigger(RecalcTrigger,Trigger6M)),NA())</f>
        <v>2.1022924831616739E-2</v>
      </c>
      <c r="M1282" s="186">
        <f>IFERROR(_xll.qlIndexFixing(Index1Y,$H1282,TRUE,_xll.ohTrigger(RecalcTrigger,Trigger1Y)),NA())</f>
        <v>2.1367447236253861E-2</v>
      </c>
      <c r="N1282" s="185">
        <f>IFERROR(_xll.qlIndexFixing(ONIndex1M,I1282,TRUE,_xll.ohTrigger(RecalcTrigger,Trigger1M)),NA())</f>
        <v>2.0378901102144908E-2</v>
      </c>
      <c r="O1282" s="44">
        <f>IFERROR(_xll.qlIndexFixing(ONIndex3M,I1282,TRUE,_xll.ohTrigger(RecalcTrigger,Trigger3M)),NA())</f>
        <v>2.0844306133538382E-2</v>
      </c>
      <c r="P1282" s="44">
        <f>IFERROR(_xll.qlIndexFixing(ONIndex6M,I1282,TRUE,_xll.ohTrigger(RecalcTrigger,Trigger6M)),NA())</f>
        <v>2.1035198941339317E-2</v>
      </c>
      <c r="Q1282" s="186">
        <f>IFERROR(_xll.qlIndexFixing(ONIndex1Y,I1282,TRUE,_xll.ohTrigger(RecalcTrigger,Trigger1Y)),NA())</f>
        <v>2.1415165053753071E-2</v>
      </c>
    </row>
    <row r="1283" spans="2:17" x14ac:dyDescent="0.2">
      <c r="B1283" s="39" t="s">
        <v>42</v>
      </c>
      <c r="D1283" s="42">
        <f>_xll.qlCalendarAdvance(Calendar,$D1282,B1283,"f",FALSE)</f>
        <v>48359</v>
      </c>
      <c r="E1283" s="180">
        <f>_xll.qlInterestRateIndexValueDate(IndexON,D1283)</f>
        <v>48359</v>
      </c>
      <c r="F1283" s="196">
        <f>IFERROR(_xll.qlIndexFixing(IndexON,D1283,TRUE,_xll.ohTrigger(RecalcTrigger,TriggerON)),NA())</f>
        <v>2.014088917973389E-2</v>
      </c>
      <c r="H1283" s="42">
        <f>_xll.qlCalendarAdvance(Calendar,$H1282,B1283,"f",FALSE)</f>
        <v>48359</v>
      </c>
      <c r="I1283" s="180">
        <f>_xll.qlInterestRateIndexValueDate(Index1M,$H1283)</f>
        <v>48361</v>
      </c>
      <c r="J1283" s="185">
        <f>IFERROR(_xll.qlIndexFixing(Index1M,$H1283,TRUE,_xll.ohTrigger(RecalcTrigger,Trigger1M)),NA())</f>
        <v>2.0372840937662173E-2</v>
      </c>
      <c r="K1283" s="44">
        <f>IFERROR(_xll.qlIndexFixing(Index3M,H1283,TRUE,_xll.ohTrigger(RecalcTrigger,Trigger3M)),NA())</f>
        <v>2.0828619186406671E-2</v>
      </c>
      <c r="L1283" s="44">
        <f>IFERROR(_xll.qlIndexFixing(Index6M,$H1283,TRUE,_xll.ohTrigger(RecalcTrigger,Trigger6M)),NA())</f>
        <v>2.1012754717258331E-2</v>
      </c>
      <c r="M1283" s="186">
        <f>IFERROR(_xll.qlIndexFixing(Index1Y,$H1283,TRUE,_xll.ohTrigger(RecalcTrigger,Trigger1Y)),NA())</f>
        <v>2.1356044185017669E-2</v>
      </c>
      <c r="N1283" s="185">
        <f>IFERROR(_xll.qlIndexFixing(ONIndex1M,I1283,TRUE,_xll.ohTrigger(RecalcTrigger,Trigger1M)),NA())</f>
        <v>2.0369908983894902E-2</v>
      </c>
      <c r="O1283" s="44">
        <f>IFERROR(_xll.qlIndexFixing(ONIndex3M,I1283,TRUE,_xll.ohTrigger(RecalcTrigger,Trigger3M)),NA())</f>
        <v>2.08343187379878E-2</v>
      </c>
      <c r="P1283" s="44">
        <f>IFERROR(_xll.qlIndexFixing(ONIndex6M,I1283,TRUE,_xll.ohTrigger(RecalcTrigger,Trigger6M)),NA())</f>
        <v>2.1025623582993092E-2</v>
      </c>
      <c r="Q1283" s="186">
        <f>IFERROR(_xll.qlIndexFixing(ONIndex1Y,I1283,TRUE,_xll.ohTrigger(RecalcTrigger,Trigger1Y)),NA())</f>
        <v>2.1405018743001492E-2</v>
      </c>
    </row>
    <row r="1284" spans="2:17" x14ac:dyDescent="0.2">
      <c r="B1284" s="39" t="s">
        <v>42</v>
      </c>
      <c r="D1284" s="42">
        <f>_xll.qlCalendarAdvance(Calendar,$D1283,B1284,"f",FALSE)</f>
        <v>48366</v>
      </c>
      <c r="E1284" s="180">
        <f>_xll.qlInterestRateIndexValueDate(IndexON,D1284)</f>
        <v>48366</v>
      </c>
      <c r="F1284" s="196">
        <f>IFERROR(_xll.qlIndexFixing(IndexON,D1284,TRUE,_xll.ohTrigger(RecalcTrigger,TriggerON)),NA())</f>
        <v>2.0131993867726905E-2</v>
      </c>
      <c r="H1284" s="42">
        <f>_xll.qlCalendarAdvance(Calendar,$H1283,B1284,"f",FALSE)</f>
        <v>48366</v>
      </c>
      <c r="I1284" s="180">
        <f>_xll.qlInterestRateIndexValueDate(Index1M,$H1284)</f>
        <v>48368</v>
      </c>
      <c r="J1284" s="185">
        <f>IFERROR(_xll.qlIndexFixing(Index1M,$H1284,TRUE,_xll.ohTrigger(RecalcTrigger,Trigger1M)),NA())</f>
        <v>2.0363707593099023E-2</v>
      </c>
      <c r="K1284" s="44">
        <f>IFERROR(_xll.qlIndexFixing(Index3M,H1284,TRUE,_xll.ohTrigger(RecalcTrigger,Trigger3M)),NA())</f>
        <v>2.081829800928588E-2</v>
      </c>
      <c r="L1284" s="44">
        <f>IFERROR(_xll.qlIndexFixing(Index6M,$H1284,TRUE,_xll.ohTrigger(RecalcTrigger,Trigger6M)),NA())</f>
        <v>2.100294165463527E-2</v>
      </c>
      <c r="M1284" s="186">
        <f>IFERROR(_xll.qlIndexFixing(Index1Y,$H1284,TRUE,_xll.ohTrigger(RecalcTrigger,Trigger1Y)),NA())</f>
        <v>2.1344602014627977E-2</v>
      </c>
      <c r="N1284" s="185">
        <f>IFERROR(_xll.qlIndexFixing(ONIndex1M,I1284,TRUE,_xll.ohTrigger(RecalcTrigger,Trigger1M)),NA())</f>
        <v>2.0360869263802428E-2</v>
      </c>
      <c r="O1284" s="44">
        <f>IFERROR(_xll.qlIndexFixing(ONIndex3M,I1284,TRUE,_xll.ohTrigger(RecalcTrigger,Trigger3M)),NA())</f>
        <v>2.0824290101026932E-2</v>
      </c>
      <c r="P1284" s="44">
        <f>IFERROR(_xll.qlIndexFixing(ONIndex6M,I1284,TRUE,_xll.ohTrigger(RecalcTrigger,Trigger6M)),NA())</f>
        <v>2.1016009777081734E-2</v>
      </c>
      <c r="Q1284" s="186">
        <f>IFERROR(_xll.qlIndexFixing(ONIndex1Y,I1284,TRUE,_xll.ohTrigger(RecalcTrigger,Trigger1Y)),NA())</f>
        <v>2.1394829592438214E-2</v>
      </c>
    </row>
    <row r="1285" spans="2:17" x14ac:dyDescent="0.2">
      <c r="B1285" s="39" t="s">
        <v>42</v>
      </c>
      <c r="D1285" s="42">
        <f>_xll.qlCalendarAdvance(Calendar,$D1284,B1285,"f",FALSE)</f>
        <v>48373</v>
      </c>
      <c r="E1285" s="180">
        <f>_xll.qlInterestRateIndexValueDate(IndexON,D1285)</f>
        <v>48373</v>
      </c>
      <c r="F1285" s="196">
        <f>IFERROR(_xll.qlIndexFixing(IndexON,D1285,TRUE,_xll.ohTrigger(RecalcTrigger,TriggerON)),NA())</f>
        <v>2.0123057395045052E-2</v>
      </c>
      <c r="H1285" s="42">
        <f>_xll.qlCalendarAdvance(Calendar,$H1284,B1285,"f",FALSE)</f>
        <v>48373</v>
      </c>
      <c r="I1285" s="180">
        <f>_xll.qlInterestRateIndexValueDate(Index1M,$H1285)</f>
        <v>48375</v>
      </c>
      <c r="J1285" s="185">
        <f>IFERROR(_xll.qlIndexFixing(Index1M,$H1285,TRUE,_xll.ohTrigger(RecalcTrigger,Trigger1M)),NA())</f>
        <v>2.0354527066125394E-2</v>
      </c>
      <c r="K1285" s="44">
        <f>IFERROR(_xll.qlIndexFixing(Index3M,H1285,TRUE,_xll.ohTrigger(RecalcTrigger,Trigger3M)),NA())</f>
        <v>2.0807936908473781E-2</v>
      </c>
      <c r="L1285" s="44">
        <f>IFERROR(_xll.qlIndexFixing(Index6M,$H1285,TRUE,_xll.ohTrigger(RecalcTrigger,Trigger6M)),NA())</f>
        <v>2.0992704019128283E-2</v>
      </c>
      <c r="M1285" s="186">
        <f>IFERROR(_xll.qlIndexFixing(Index1Y,$H1285,TRUE,_xll.ohTrigger(RecalcTrigger,Trigger1Y)),NA())</f>
        <v>2.1333120904031166E-2</v>
      </c>
      <c r="N1285" s="185">
        <f>IFERROR(_xll.qlIndexFixing(ONIndex1M,I1285,TRUE,_xll.ohTrigger(RecalcTrigger,Trigger1M)),NA())</f>
        <v>2.0351782129157669E-2</v>
      </c>
      <c r="O1285" s="44">
        <f>IFERROR(_xll.qlIndexFixing(ONIndex3M,I1285,TRUE,_xll.ohTrigger(RecalcTrigger,Trigger3M)),NA())</f>
        <v>2.0814220439042685E-2</v>
      </c>
      <c r="P1285" s="44">
        <f>IFERROR(_xll.qlIndexFixing(ONIndex6M,I1285,TRUE,_xll.ohTrigger(RecalcTrigger,Trigger6M)),NA())</f>
        <v>2.1006357523685182E-2</v>
      </c>
      <c r="Q1285" s="186">
        <f>IFERROR(_xll.qlIndexFixing(ONIndex1Y,I1285,TRUE,_xll.ohTrigger(RecalcTrigger,Trigger1Y)),NA())</f>
        <v>2.1384597775844227E-2</v>
      </c>
    </row>
    <row r="1286" spans="2:17" x14ac:dyDescent="0.2">
      <c r="B1286" s="39" t="s">
        <v>42</v>
      </c>
      <c r="D1286" s="42">
        <f>_xll.qlCalendarAdvance(Calendar,$D1285,B1286,"f",FALSE)</f>
        <v>48380</v>
      </c>
      <c r="E1286" s="180">
        <f>_xll.qlInterestRateIndexValueDate(IndexON,D1286)</f>
        <v>48380</v>
      </c>
      <c r="F1286" s="196">
        <f>IFERROR(_xll.qlIndexFixing(IndexON,D1286,TRUE,_xll.ohTrigger(RecalcTrigger,TriggerON)),NA())</f>
        <v>2.0114079981992106E-2</v>
      </c>
      <c r="H1286" s="42">
        <f>_xll.qlCalendarAdvance(Calendar,$H1285,B1286,"f",FALSE)</f>
        <v>48380</v>
      </c>
      <c r="I1286" s="180">
        <f>_xll.qlInterestRateIndexValueDate(Index1M,$H1286)</f>
        <v>48382</v>
      </c>
      <c r="J1286" s="185">
        <f>IFERROR(_xll.qlIndexFixing(Index1M,$H1286,TRUE,_xll.ohTrigger(RecalcTrigger,Trigger1M)),NA())</f>
        <v>2.034529954440617E-2</v>
      </c>
      <c r="K1286" s="44">
        <f>IFERROR(_xll.qlIndexFixing(Index3M,H1286,TRUE,_xll.ohTrigger(RecalcTrigger,Trigger3M)),NA())</f>
        <v>2.0797536101910818E-2</v>
      </c>
      <c r="L1286" s="44">
        <f>IFERROR(_xll.qlIndexFixing(Index6M,$H1286,TRUE,_xll.ohTrigger(RecalcTrigger,Trigger6M)),NA())</f>
        <v>2.0982427580663945E-2</v>
      </c>
      <c r="M1286" s="186">
        <f>IFERROR(_xll.qlIndexFixing(Index1Y,$H1286,TRUE,_xll.ohTrigger(RecalcTrigger,Trigger1Y)),NA())</f>
        <v>2.1321601032169912E-2</v>
      </c>
      <c r="N1286" s="185">
        <f>IFERROR(_xll.qlIndexFixing(ONIndex1M,I1286,TRUE,_xll.ohTrigger(RecalcTrigger,Trigger1M)),NA())</f>
        <v>2.0342647767011002E-2</v>
      </c>
      <c r="O1286" s="44">
        <f>IFERROR(_xll.qlIndexFixing(ONIndex3M,I1286,TRUE,_xll.ohTrigger(RecalcTrigger,Trigger3M)),NA())</f>
        <v>2.0804109968581841E-2</v>
      </c>
      <c r="P1286" s="44">
        <f>IFERROR(_xll.qlIndexFixing(ONIndex6M,I1286,TRUE,_xll.ohTrigger(RecalcTrigger,Trigger6M)),NA())</f>
        <v>2.0996666822563625E-2</v>
      </c>
      <c r="Q1286" s="186">
        <f>IFERROR(_xll.qlIndexFixing(ONIndex1Y,I1286,TRUE,_xll.ohTrigger(RecalcTrigger,Trigger1Y)),NA())</f>
        <v>2.1374323467080458E-2</v>
      </c>
    </row>
    <row r="1287" spans="2:17" x14ac:dyDescent="0.2">
      <c r="B1287" s="39" t="s">
        <v>42</v>
      </c>
      <c r="D1287" s="42">
        <f>_xll.qlCalendarAdvance(Calendar,$D1286,B1287,"f",FALSE)</f>
        <v>48387</v>
      </c>
      <c r="E1287" s="180">
        <f>_xll.qlInterestRateIndexValueDate(IndexON,D1287)</f>
        <v>48387</v>
      </c>
      <c r="F1287" s="196">
        <f>IFERROR(_xll.qlIndexFixing(IndexON,D1287,TRUE,_xll.ohTrigger(RecalcTrigger,TriggerON)),NA())</f>
        <v>2.0105061849271522E-2</v>
      </c>
      <c r="H1287" s="42">
        <f>_xll.qlCalendarAdvance(Calendar,$H1286,B1287,"f",FALSE)</f>
        <v>48387</v>
      </c>
      <c r="I1287" s="180">
        <f>_xll.qlInterestRateIndexValueDate(Index1M,$H1287)</f>
        <v>48389</v>
      </c>
      <c r="J1287" s="185">
        <f>IFERROR(_xll.qlIndexFixing(Index1M,$H1287,TRUE,_xll.ohTrigger(RecalcTrigger,Trigger1M)),NA())</f>
        <v>2.0336025215606235E-2</v>
      </c>
      <c r="K1287" s="44">
        <f>IFERROR(_xll.qlIndexFixing(Index3M,H1287,TRUE,_xll.ohTrigger(RecalcTrigger,Trigger3M)),NA())</f>
        <v>2.0787095807541789E-2</v>
      </c>
      <c r="L1287" s="44">
        <f>IFERROR(_xll.qlIndexFixing(Index6M,$H1287,TRUE,_xll.ohTrigger(RecalcTrigger,Trigger6M)),NA())</f>
        <v>2.097211233984287E-2</v>
      </c>
      <c r="M1287" s="186">
        <f>IFERROR(_xll.qlIndexFixing(Index1Y,$H1287,TRUE,_xll.ohTrigger(RecalcTrigger,Trigger1Y)),NA())</f>
        <v>2.1310042577984255E-2</v>
      </c>
      <c r="N1287" s="185">
        <f>IFERROR(_xll.qlIndexFixing(ONIndex1M,I1287,TRUE,_xll.ohTrigger(RecalcTrigger,Trigger1M)),NA())</f>
        <v>2.033346636481248E-2</v>
      </c>
      <c r="O1287" s="44">
        <f>IFERROR(_xll.qlIndexFixing(ONIndex3M,I1287,TRUE,_xll.ohTrigger(RecalcTrigger,Trigger3M)),NA())</f>
        <v>2.0793958906271115E-2</v>
      </c>
      <c r="P1287" s="44">
        <f>IFERROR(_xll.qlIndexFixing(ONIndex6M,I1287,TRUE,_xll.ohTrigger(RecalcTrigger,Trigger6M)),NA())</f>
        <v>2.0986937673956874E-2</v>
      </c>
      <c r="Q1287" s="186">
        <f>IFERROR(_xll.qlIndexFixing(ONIndex1Y,I1287,TRUE,_xll.ohTrigger(RecalcTrigger,Trigger1Y)),NA())</f>
        <v>2.1364006840087768E-2</v>
      </c>
    </row>
    <row r="1288" spans="2:17" x14ac:dyDescent="0.2">
      <c r="B1288" s="39" t="s">
        <v>42</v>
      </c>
      <c r="D1288" s="42">
        <f>_xll.qlCalendarAdvance(Calendar,$D1287,B1288,"f",FALSE)</f>
        <v>48394</v>
      </c>
      <c r="E1288" s="180">
        <f>_xll.qlInterestRateIndexValueDate(IndexON,D1288)</f>
        <v>48394</v>
      </c>
      <c r="F1288" s="196">
        <f>IFERROR(_xll.qlIndexFixing(IndexON,D1288,TRUE,_xll.ohTrigger(RecalcTrigger,TriggerON)),NA())</f>
        <v>2.0096003217426883E-2</v>
      </c>
      <c r="H1288" s="42">
        <f>_xll.qlCalendarAdvance(Calendar,$H1287,B1288,"f",FALSE)</f>
        <v>48394</v>
      </c>
      <c r="I1288" s="180">
        <f>_xll.qlInterestRateIndexValueDate(Index1M,$H1288)</f>
        <v>48396</v>
      </c>
      <c r="J1288" s="185">
        <f>IFERROR(_xll.qlIndexFixing(Index1M,$H1288,TRUE,_xll.ohTrigger(RecalcTrigger,Trigger1M)),NA())</f>
        <v>2.0326704267397966E-2</v>
      </c>
      <c r="K1288" s="44">
        <f>IFERROR(_xll.qlIndexFixing(Index3M,H1288,TRUE,_xll.ohTrigger(RecalcTrigger,Trigger3M)),NA())</f>
        <v>2.0776616243305401E-2</v>
      </c>
      <c r="L1288" s="44">
        <f>IFERROR(_xll.qlIndexFixing(Index6M,$H1288,TRUE,_xll.ohTrigger(RecalcTrigger,Trigger6M)),NA())</f>
        <v>2.0961322008716306E-2</v>
      </c>
      <c r="M1288" s="186">
        <f>IFERROR(_xll.qlIndexFixing(Index1Y,$H1288,TRUE,_xll.ohTrigger(RecalcTrigger,Trigger1Y)),NA())</f>
        <v>2.1298445720408978E-2</v>
      </c>
      <c r="N1288" s="185">
        <f>IFERROR(_xll.qlIndexFixing(ONIndex1M,I1288,TRUE,_xll.ohTrigger(RecalcTrigger,Trigger1M)),NA())</f>
        <v>2.0324238109692416E-2</v>
      </c>
      <c r="O1288" s="44">
        <f>IFERROR(_xll.qlIndexFixing(ONIndex3M,I1288,TRUE,_xll.ohTrigger(RecalcTrigger,Trigger3M)),NA())</f>
        <v>2.078376746841748E-2</v>
      </c>
      <c r="P1288" s="44">
        <f>IFERROR(_xll.qlIndexFixing(ONIndex6M,I1288,TRUE,_xll.ohTrigger(RecalcTrigger,Trigger6M)),NA())</f>
        <v>2.0977170077705054E-2</v>
      </c>
      <c r="Q1288" s="186">
        <f>IFERROR(_xll.qlIndexFixing(ONIndex1Y,I1288,TRUE,_xll.ohTrigger(RecalcTrigger,Trigger1Y)),NA())</f>
        <v>2.1353648068807018E-2</v>
      </c>
    </row>
    <row r="1289" spans="2:17" x14ac:dyDescent="0.2">
      <c r="B1289" s="39" t="s">
        <v>42</v>
      </c>
      <c r="D1289" s="42">
        <f>_xll.qlCalendarAdvance(Calendar,$D1288,B1289,"f",FALSE)</f>
        <v>48401</v>
      </c>
      <c r="E1289" s="180">
        <f>_xll.qlInterestRateIndexValueDate(IndexON,D1289)</f>
        <v>48401</v>
      </c>
      <c r="F1289" s="196">
        <f>IFERROR(_xll.qlIndexFixing(IndexON,D1289,TRUE,_xll.ohTrigger(RecalcTrigger,TriggerON)),NA())</f>
        <v>2.0086904306841902E-2</v>
      </c>
      <c r="H1289" s="42">
        <f>_xll.qlCalendarAdvance(Calendar,$H1288,B1289,"f",FALSE)</f>
        <v>48401</v>
      </c>
      <c r="I1289" s="180">
        <f>_xll.qlInterestRateIndexValueDate(Index1M,$H1289)</f>
        <v>48403</v>
      </c>
      <c r="J1289" s="185">
        <f>IFERROR(_xll.qlIndexFixing(Index1M,$H1289,TRUE,_xll.ohTrigger(RecalcTrigger,Trigger1M)),NA())</f>
        <v>2.0317336887446247E-2</v>
      </c>
      <c r="K1289" s="44">
        <f>IFERROR(_xll.qlIndexFixing(Index3M,H1289,TRUE,_xll.ohTrigger(RecalcTrigger,Trigger3M)),NA())</f>
        <v>2.0766097627142974E-2</v>
      </c>
      <c r="L1289" s="44">
        <f>IFERROR(_xll.qlIndexFixing(Index6M,$H1289,TRUE,_xll.ohTrigger(RecalcTrigger,Trigger6M)),NA())</f>
        <v>2.0950919043946258E-2</v>
      </c>
      <c r="M1289" s="186">
        <f>IFERROR(_xll.qlIndexFixing(Index1Y,$H1289,TRUE,_xll.ohTrigger(RecalcTrigger,Trigger1Y)),NA())</f>
        <v>2.1286810638376678E-2</v>
      </c>
      <c r="N1289" s="185">
        <f>IFERROR(_xll.qlIndexFixing(ONIndex1M,I1289,TRUE,_xll.ohTrigger(RecalcTrigger,Trigger1M)),NA())</f>
        <v>2.0314963188781121E-2</v>
      </c>
      <c r="O1289" s="44">
        <f>IFERROR(_xll.qlIndexFixing(ONIndex3M,I1289,TRUE,_xll.ohTrigger(RecalcTrigger,Trigger3M)),NA())</f>
        <v>2.0773535871567717E-2</v>
      </c>
      <c r="P1289" s="44">
        <f>IFERROR(_xll.qlIndexFixing(ONIndex6M,I1289,TRUE,_xll.ohTrigger(RecalcTrigger,Trigger6M)),NA())</f>
        <v>2.0967364033888103E-2</v>
      </c>
      <c r="Q1289" s="186">
        <f>IFERROR(_xll.qlIndexFixing(ONIndex1Y,I1289,TRUE,_xll.ohTrigger(RecalcTrigger,Trigger1Y)),NA())</f>
        <v>2.1343247326939263E-2</v>
      </c>
    </row>
    <row r="1290" spans="2:17" x14ac:dyDescent="0.2">
      <c r="B1290" s="39" t="s">
        <v>42</v>
      </c>
      <c r="D1290" s="42">
        <f>_xll.qlCalendarAdvance(Calendar,$D1289,B1290,"f",FALSE)</f>
        <v>48408</v>
      </c>
      <c r="E1290" s="180">
        <f>_xll.qlInterestRateIndexValueDate(IndexON,D1290)</f>
        <v>48408</v>
      </c>
      <c r="F1290" s="196">
        <f>IFERROR(_xll.qlIndexFixing(IndexON,D1290,TRUE,_xll.ohTrigger(RecalcTrigger,TriggerON)),NA())</f>
        <v>2.0077765338140097E-2</v>
      </c>
      <c r="H1290" s="42">
        <f>_xll.qlCalendarAdvance(Calendar,$H1289,B1290,"f",FALSE)</f>
        <v>48408</v>
      </c>
      <c r="I1290" s="180">
        <f>_xll.qlInterestRateIndexValueDate(Index1M,$H1290)</f>
        <v>48410</v>
      </c>
      <c r="J1290" s="185">
        <f>IFERROR(_xll.qlIndexFixing(Index1M,$H1290,TRUE,_xll.ohTrigger(RecalcTrigger,Trigger1M)),NA())</f>
        <v>2.0307923263418459E-2</v>
      </c>
      <c r="K1290" s="44">
        <f>IFERROR(_xll.qlIndexFixing(Index3M,H1290,TRUE,_xll.ohTrigger(RecalcTrigger,Trigger3M)),NA())</f>
        <v>2.0755540176993215E-2</v>
      </c>
      <c r="L1290" s="44">
        <f>IFERROR(_xll.qlIndexFixing(Index6M,$H1290,TRUE,_xll.ohTrigger(RecalcTrigger,Trigger6M)),NA())</f>
        <v>2.0940477272929393E-2</v>
      </c>
      <c r="M1290" s="186">
        <f>IFERROR(_xll.qlIndexFixing(Index1Y,$H1290,TRUE,_xll.ohTrigger(RecalcTrigger,Trigger1Y)),NA())</f>
        <v>2.1275137510815348E-2</v>
      </c>
      <c r="N1290" s="185">
        <f>IFERROR(_xll.qlIndexFixing(ONIndex1M,I1290,TRUE,_xll.ohTrigger(RecalcTrigger,Trigger1M)),NA())</f>
        <v>2.030564178952865E-2</v>
      </c>
      <c r="O1290" s="44">
        <f>IFERROR(_xll.qlIndexFixing(ONIndex3M,I1290,TRUE,_xll.ohTrigger(RecalcTrigger,Trigger3M)),NA())</f>
        <v>2.0763264332348541E-2</v>
      </c>
      <c r="P1290" s="44">
        <f>IFERROR(_xll.qlIndexFixing(ONIndex6M,I1290,TRUE,_xll.ohTrigger(RecalcTrigger,Trigger6M)),NA())</f>
        <v>2.095751954250602E-2</v>
      </c>
      <c r="Q1290" s="186">
        <f>IFERROR(_xll.qlIndexFixing(ONIndex1Y,I1290,TRUE,_xll.ohTrigger(RecalcTrigger,Trigger1Y)),NA())</f>
        <v>2.1332804788345427E-2</v>
      </c>
    </row>
    <row r="1291" spans="2:17" x14ac:dyDescent="0.2">
      <c r="B1291" s="39" t="s">
        <v>42</v>
      </c>
      <c r="D1291" s="42">
        <f>_xll.qlCalendarAdvance(Calendar,$D1290,B1291,"f",FALSE)</f>
        <v>48415</v>
      </c>
      <c r="E1291" s="180">
        <f>_xll.qlInterestRateIndexValueDate(IndexON,D1291)</f>
        <v>48415</v>
      </c>
      <c r="F1291" s="196">
        <f>IFERROR(_xll.qlIndexFixing(IndexON,D1291,TRUE,_xll.ohTrigger(RecalcTrigger,TriggerON)),NA())</f>
        <v>2.0068586531785115E-2</v>
      </c>
      <c r="H1291" s="42">
        <f>_xll.qlCalendarAdvance(Calendar,$H1290,B1291,"f",FALSE)</f>
        <v>48415</v>
      </c>
      <c r="I1291" s="180">
        <f>_xll.qlInterestRateIndexValueDate(Index1M,$H1291)</f>
        <v>48417</v>
      </c>
      <c r="J1291" s="185">
        <f>IFERROR(_xll.qlIndexFixing(Index1M,$H1291,TRUE,_xll.ohTrigger(RecalcTrigger,Trigger1M)),NA())</f>
        <v>2.0298463582981985E-2</v>
      </c>
      <c r="K1291" s="44">
        <f>IFERROR(_xll.qlIndexFixing(Index3M,H1291,TRUE,_xll.ohTrigger(RecalcTrigger,Trigger3M)),NA())</f>
        <v>2.0744944110793102E-2</v>
      </c>
      <c r="L1291" s="44">
        <f>IFERROR(_xll.qlIndexFixing(Index6M,$H1291,TRUE,_xll.ohTrigger(RecalcTrigger,Trigger6M)),NA())</f>
        <v>2.0929996696287576E-2</v>
      </c>
      <c r="M1291" s="186">
        <f>IFERROR(_xll.qlIndexFixing(Index1Y,$H1291,TRUE,_xll.ohTrigger(RecalcTrigger,Trigger1Y)),NA())</f>
        <v>2.1263426516648604E-2</v>
      </c>
      <c r="N1291" s="185">
        <f>IFERROR(_xll.qlIndexFixing(ONIndex1M,I1291,TRUE,_xll.ohTrigger(RecalcTrigger,Trigger1M)),NA())</f>
        <v>2.0296274098985378E-2</v>
      </c>
      <c r="O1291" s="44">
        <f>IFERROR(_xll.qlIndexFixing(ONIndex3M,I1291,TRUE,_xll.ohTrigger(RecalcTrigger,Trigger3M)),NA())</f>
        <v>2.075295306698699E-2</v>
      </c>
      <c r="P1291" s="44">
        <f>IFERROR(_xll.qlIndexFixing(ONIndex6M,I1291,TRUE,_xll.ohTrigger(RecalcTrigger,Trigger6M)),NA())</f>
        <v>2.0947636603558806E-2</v>
      </c>
      <c r="Q1291" s="186">
        <f>IFERROR(_xll.qlIndexFixing(ONIndex1Y,I1291,TRUE,_xll.ohTrigger(RecalcTrigger,Trigger1Y)),NA())</f>
        <v>2.1322320627046309E-2</v>
      </c>
    </row>
    <row r="1292" spans="2:17" x14ac:dyDescent="0.2">
      <c r="B1292" s="39" t="s">
        <v>42</v>
      </c>
      <c r="D1292" s="42">
        <f>_xll.qlCalendarAdvance(Calendar,$D1291,B1292,"f",FALSE)</f>
        <v>48422</v>
      </c>
      <c r="E1292" s="180">
        <f>_xll.qlInterestRateIndexValueDate(IndexON,D1292)</f>
        <v>48422</v>
      </c>
      <c r="F1292" s="196">
        <f>IFERROR(_xll.qlIndexFixing(IndexON,D1292,TRUE,_xll.ohTrigger(RecalcTrigger,TriggerON)),NA())</f>
        <v>2.0059368108240605E-2</v>
      </c>
      <c r="H1292" s="42">
        <f>_xll.qlCalendarAdvance(Calendar,$H1291,B1292,"f",FALSE)</f>
        <v>48422</v>
      </c>
      <c r="I1292" s="180">
        <f>_xll.qlInterestRateIndexValueDate(Index1M,$H1292)</f>
        <v>48424</v>
      </c>
      <c r="J1292" s="185">
        <f>IFERROR(_xll.qlIndexFixing(Index1M,$H1292,TRUE,_xll.ohTrigger(RecalcTrigger,Trigger1M)),NA())</f>
        <v>2.0288958033806703E-2</v>
      </c>
      <c r="K1292" s="44">
        <f>IFERROR(_xll.qlIndexFixing(Index3M,H1292,TRUE,_xll.ohTrigger(RecalcTrigger,Trigger3M)),NA())</f>
        <v>2.0734309646480469E-2</v>
      </c>
      <c r="L1292" s="44">
        <f>IFERROR(_xll.qlIndexFixing(Index6M,$H1292,TRUE,_xll.ohTrigger(RecalcTrigger,Trigger6M)),NA())</f>
        <v>2.0919477314645687E-2</v>
      </c>
      <c r="M1292" s="186">
        <f>IFERROR(_xll.qlIndexFixing(Index1Y,$H1292,TRUE,_xll.ohTrigger(RecalcTrigger,Trigger1Y)),NA())</f>
        <v>2.1251677834797218E-2</v>
      </c>
      <c r="N1292" s="185">
        <f>IFERROR(_xll.qlIndexFixing(ONIndex1M,I1292,TRUE,_xll.ohTrigger(RecalcTrigger,Trigger1M)),NA())</f>
        <v>2.028686030444149E-2</v>
      </c>
      <c r="O1292" s="44">
        <f>IFERROR(_xll.qlIndexFixing(ONIndex3M,I1292,TRUE,_xll.ohTrigger(RecalcTrigger,Trigger3M)),NA())</f>
        <v>2.0742602292189716E-2</v>
      </c>
      <c r="P1292" s="44">
        <f>IFERROR(_xll.qlIndexFixing(ONIndex6M,I1292,TRUE,_xll.ohTrigger(RecalcTrigger,Trigger6M)),NA())</f>
        <v>2.0937715216886588E-2</v>
      </c>
      <c r="Q1292" s="186">
        <f>IFERROR(_xll.qlIndexFixing(ONIndex1Y,I1292,TRUE,_xll.ohTrigger(RecalcTrigger,Trigger1Y)),NA())</f>
        <v>2.1311795016822899E-2</v>
      </c>
    </row>
    <row r="1293" spans="2:17" x14ac:dyDescent="0.2">
      <c r="B1293" s="39" t="s">
        <v>42</v>
      </c>
      <c r="D1293" s="42">
        <f>_xll.qlCalendarAdvance(Calendar,$D1292,B1293,"f",FALSE)</f>
        <v>48429</v>
      </c>
      <c r="E1293" s="180">
        <f>_xll.qlInterestRateIndexValueDate(IndexON,D1293)</f>
        <v>48429</v>
      </c>
      <c r="F1293" s="196">
        <f>IFERROR(_xll.qlIndexFixing(IndexON,D1293,TRUE,_xll.ohTrigger(RecalcTrigger,TriggerON)),NA())</f>
        <v>2.0050110288130085E-2</v>
      </c>
      <c r="H1293" s="42">
        <f>_xll.qlCalendarAdvance(Calendar,$H1292,B1293,"f",FALSE)</f>
        <v>48429</v>
      </c>
      <c r="I1293" s="180">
        <f>_xll.qlInterestRateIndexValueDate(Index1M,$H1293)</f>
        <v>48431</v>
      </c>
      <c r="J1293" s="185">
        <f>IFERROR(_xll.qlIndexFixing(Index1M,$H1293,TRUE,_xll.ohTrigger(RecalcTrigger,Trigger1M)),NA())</f>
        <v>2.0279406803555E-2</v>
      </c>
      <c r="K1293" s="44">
        <f>IFERROR(_xll.qlIndexFixing(Index3M,H1293,TRUE,_xll.ohTrigger(RecalcTrigger,Trigger3M)),NA())</f>
        <v>2.0723637001990557E-2</v>
      </c>
      <c r="L1293" s="44">
        <f>IFERROR(_xll.qlIndexFixing(Index6M,$H1293,TRUE,_xll.ohTrigger(RecalcTrigger,Trigger6M)),NA())</f>
        <v>2.0908919128629029E-2</v>
      </c>
      <c r="M1293" s="186">
        <f>IFERROR(_xll.qlIndexFixing(Index1Y,$H1293,TRUE,_xll.ohTrigger(RecalcTrigger,Trigger1Y)),NA())</f>
        <v>2.1239891644176698E-2</v>
      </c>
      <c r="N1293" s="185">
        <f>IFERROR(_xll.qlIndexFixing(ONIndex1M,I1293,TRUE,_xll.ohTrigger(RecalcTrigger,Trigger1M)),NA())</f>
        <v>2.0277400593027295E-2</v>
      </c>
      <c r="O1293" s="44">
        <f>IFERROR(_xll.qlIndexFixing(ONIndex3M,I1293,TRUE,_xll.ohTrigger(RecalcTrigger,Trigger3M)),NA())</f>
        <v>2.0732212224503499E-2</v>
      </c>
      <c r="P1293" s="44">
        <f>IFERROR(_xll.qlIndexFixing(ONIndex6M,I1293,TRUE,_xll.ohTrigger(RecalcTrigger,Trigger6M)),NA())</f>
        <v>2.0927755382889046E-2</v>
      </c>
      <c r="Q1293" s="186">
        <f>IFERROR(_xll.qlIndexFixing(ONIndex1Y,I1293,TRUE,_xll.ohTrigger(RecalcTrigger,Trigger1Y)),NA())</f>
        <v>2.1301228131456185E-2</v>
      </c>
    </row>
    <row r="1294" spans="2:17" x14ac:dyDescent="0.2">
      <c r="B1294" s="39" t="s">
        <v>42</v>
      </c>
      <c r="D1294" s="42">
        <f>_xll.qlCalendarAdvance(Calendar,$D1293,B1294,"f",FALSE)</f>
        <v>48436</v>
      </c>
      <c r="E1294" s="180">
        <f>_xll.qlInterestRateIndexValueDate(IndexON,D1294)</f>
        <v>48436</v>
      </c>
      <c r="F1294" s="196">
        <f>IFERROR(_xll.qlIndexFixing(IndexON,D1294,TRUE,_xll.ohTrigger(RecalcTrigger,TriggerON)),NA())</f>
        <v>2.0040813291837267E-2</v>
      </c>
      <c r="H1294" s="42">
        <f>_xll.qlCalendarAdvance(Calendar,$H1293,B1294,"f",FALSE)</f>
        <v>48436</v>
      </c>
      <c r="I1294" s="180">
        <f>_xll.qlInterestRateIndexValueDate(Index1M,$H1294)</f>
        <v>48438</v>
      </c>
      <c r="J1294" s="185">
        <f>IFERROR(_xll.qlIndexFixing(Index1M,$H1294,TRUE,_xll.ohTrigger(RecalcTrigger,Trigger1M)),NA())</f>
        <v>2.0269810079899253E-2</v>
      </c>
      <c r="K1294" s="44">
        <f>IFERROR(_xll.qlIndexFixing(Index3M,H1294,TRUE,_xll.ohTrigger(RecalcTrigger,Trigger3M)),NA())</f>
        <v>2.0712926395256862E-2</v>
      </c>
      <c r="L1294" s="44">
        <f>IFERROR(_xll.qlIndexFixing(Index6M,$H1294,TRUE,_xll.ohTrigger(RecalcTrigger,Trigger6M)),NA())</f>
        <v>2.089832213886721E-2</v>
      </c>
      <c r="M1294" s="186">
        <f>IFERROR(_xll.qlIndexFixing(Index1Y,$H1294,TRUE,_xll.ohTrigger(RecalcTrigger,Trigger1Y)),NA())</f>
        <v>2.1228068123699276E-2</v>
      </c>
      <c r="N1294" s="185">
        <f>IFERROR(_xll.qlIndexFixing(ONIndex1M,I1294,TRUE,_xll.ohTrigger(RecalcTrigger,Trigger1M)),NA())</f>
        <v>2.026789515219285E-2</v>
      </c>
      <c r="O1294" s="44">
        <f>IFERROR(_xll.qlIndexFixing(ONIndex3M,I1294,TRUE,_xll.ohTrigger(RecalcTrigger,Trigger3M)),NA())</f>
        <v>2.0721783080155376E-2</v>
      </c>
      <c r="P1294" s="44">
        <f>IFERROR(_xll.qlIndexFixing(ONIndex6M,I1294,TRUE,_xll.ohTrigger(RecalcTrigger,Trigger6M)),NA())</f>
        <v>2.0917757101166501E-2</v>
      </c>
      <c r="Q1294" s="186">
        <f>IFERROR(_xll.qlIndexFixing(ONIndex1Y,I1294,TRUE,_xll.ohTrigger(RecalcTrigger,Trigger1Y)),NA())</f>
        <v>2.1290620144966965E-2</v>
      </c>
    </row>
    <row r="1295" spans="2:17" x14ac:dyDescent="0.2">
      <c r="B1295" s="39" t="s">
        <v>42</v>
      </c>
      <c r="D1295" s="42">
        <f>_xll.qlCalendarAdvance(Calendar,$D1294,B1295,"f",FALSE)</f>
        <v>48443</v>
      </c>
      <c r="E1295" s="180">
        <f>_xll.qlInterestRateIndexValueDate(IndexON,D1295)</f>
        <v>48443</v>
      </c>
      <c r="F1295" s="196">
        <f>IFERROR(_xll.qlIndexFixing(IndexON,D1295,TRUE,_xll.ohTrigger(RecalcTrigger,TriggerON)),NA())</f>
        <v>2.003147733998567E-2</v>
      </c>
      <c r="H1295" s="42">
        <f>_xll.qlCalendarAdvance(Calendar,$H1294,B1295,"f",FALSE)</f>
        <v>48443</v>
      </c>
      <c r="I1295" s="180">
        <f>_xll.qlInterestRateIndexValueDate(Index1M,$H1295)</f>
        <v>48445</v>
      </c>
      <c r="J1295" s="185">
        <f>IFERROR(_xll.qlIndexFixing(Index1M,$H1295,TRUE,_xll.ohTrigger(RecalcTrigger,Trigger1M)),NA())</f>
        <v>2.0260168050501848E-2</v>
      </c>
      <c r="K1295" s="44">
        <f>IFERROR(_xll.qlIndexFixing(Index3M,H1295,TRUE,_xll.ohTrigger(RecalcTrigger,Trigger3M)),NA())</f>
        <v>2.0702178044212882E-2</v>
      </c>
      <c r="L1295" s="44">
        <f>IFERROR(_xll.qlIndexFixing(Index6M,$H1295,TRUE,_xll.ohTrigger(RecalcTrigger,Trigger6M)),NA())</f>
        <v>2.0887686345991981E-2</v>
      </c>
      <c r="M1295" s="186">
        <f>IFERROR(_xll.qlIndexFixing(Index1Y,$H1295,TRUE,_xll.ohTrigger(RecalcTrigger,Trigger1Y)),NA())</f>
        <v>2.1216207452273234E-2</v>
      </c>
      <c r="N1295" s="185">
        <f>IFERROR(_xll.qlIndexFixing(ONIndex1M,I1295,TRUE,_xll.ohTrigger(RecalcTrigger,Trigger1M)),NA())</f>
        <v>2.0258344168908593E-2</v>
      </c>
      <c r="O1295" s="44">
        <f>IFERROR(_xll.qlIndexFixing(ONIndex3M,I1295,TRUE,_xll.ohTrigger(RecalcTrigger,Trigger3M)),NA())</f>
        <v>2.0711315075851999E-2</v>
      </c>
      <c r="P1295" s="44">
        <f>IFERROR(_xll.qlIndexFixing(ONIndex6M,I1295,TRUE,_xll.ohTrigger(RecalcTrigger,Trigger6M)),NA())</f>
        <v>2.0907720371878824E-2</v>
      </c>
      <c r="Q1295" s="186">
        <f>IFERROR(_xll.qlIndexFixing(ONIndex1Y,I1295,TRUE,_xll.ohTrigger(RecalcTrigger,Trigger1Y)),NA())</f>
        <v>2.1279971231056294E-2</v>
      </c>
    </row>
    <row r="1296" spans="2:17" x14ac:dyDescent="0.2">
      <c r="B1296" s="39" t="s">
        <v>42</v>
      </c>
      <c r="D1296" s="42">
        <f>_xll.qlCalendarAdvance(Calendar,$D1295,B1296,"f",FALSE)</f>
        <v>48450</v>
      </c>
      <c r="E1296" s="180">
        <f>_xll.qlInterestRateIndexValueDate(IndexON,D1296)</f>
        <v>48450</v>
      </c>
      <c r="F1296" s="196">
        <f>IFERROR(_xll.qlIndexFixing(IndexON,D1296,TRUE,_xll.ohTrigger(RecalcTrigger,TriggerON)),NA())</f>
        <v>2.0022102653198814E-2</v>
      </c>
      <c r="H1296" s="42">
        <f>_xll.qlCalendarAdvance(Calendar,$H1295,B1296,"f",FALSE)</f>
        <v>48450</v>
      </c>
      <c r="I1296" s="180">
        <f>_xll.qlInterestRateIndexValueDate(Index1M,$H1296)</f>
        <v>48452</v>
      </c>
      <c r="J1296" s="185">
        <f>IFERROR(_xll.qlIndexFixing(Index1M,$H1296,TRUE,_xll.ohTrigger(RecalcTrigger,Trigger1M)),NA())</f>
        <v>2.0250480903035162E-2</v>
      </c>
      <c r="K1296" s="44">
        <f>IFERROR(_xll.qlIndexFixing(Index3M,H1296,TRUE,_xll.ohTrigger(RecalcTrigger,Trigger3M)),NA())</f>
        <v>2.0691392166787767E-2</v>
      </c>
      <c r="L1296" s="44">
        <f>IFERROR(_xll.qlIndexFixing(Index6M,$H1296,TRUE,_xll.ohTrigger(RecalcTrigger,Trigger6M)),NA())</f>
        <v>2.0877011750635523E-2</v>
      </c>
      <c r="M1296" s="186">
        <f>IFERROR(_xll.qlIndexFixing(Index1Y,$H1296,TRUE,_xll.ohTrigger(RecalcTrigger,Trigger1Y)),NA())</f>
        <v>2.1204309808801385E-2</v>
      </c>
      <c r="N1296" s="185">
        <f>IFERROR(_xll.qlIndexFixing(ONIndex1M,I1296,TRUE,_xll.ohTrigger(RecalcTrigger,Trigger1M)),NA())</f>
        <v>2.0248747830624581E-2</v>
      </c>
      <c r="O1296" s="44">
        <f>IFERROR(_xll.qlIndexFixing(ONIndex3M,I1296,TRUE,_xll.ohTrigger(RecalcTrigger,Trigger3M)),NA())</f>
        <v>2.0700808428060213E-2</v>
      </c>
      <c r="P1296" s="44">
        <f>IFERROR(_xll.qlIndexFixing(ONIndex6M,I1296,TRUE,_xll.ohTrigger(RecalcTrigger,Trigger6M)),NA())</f>
        <v>2.0897645195026016E-2</v>
      </c>
      <c r="Q1296" s="186">
        <f>IFERROR(_xll.qlIndexFixing(ONIndex1Y,I1296,TRUE,_xll.ohTrigger(RecalcTrigger,Trigger1Y)),NA())</f>
        <v>2.1269281563744968E-2</v>
      </c>
    </row>
    <row r="1297" spans="2:17" x14ac:dyDescent="0.2">
      <c r="B1297" s="39" t="s">
        <v>42</v>
      </c>
      <c r="D1297" s="42">
        <f>_xll.qlCalendarAdvance(Calendar,$D1296,B1297,"f",FALSE)</f>
        <v>48457</v>
      </c>
      <c r="E1297" s="180">
        <f>_xll.qlInterestRateIndexValueDate(IndexON,D1297)</f>
        <v>48457</v>
      </c>
      <c r="F1297" s="196">
        <f>IFERROR(_xll.qlIndexFixing(IndexON,D1297,TRUE,_xll.ohTrigger(RecalcTrigger,TriggerON)),NA())</f>
        <v>2.0012689451700538E-2</v>
      </c>
      <c r="H1297" s="42">
        <f>_xll.qlCalendarAdvance(Calendar,$H1296,B1297,"f",FALSE)</f>
        <v>48457</v>
      </c>
      <c r="I1297" s="180">
        <f>_xll.qlInterestRateIndexValueDate(Index1M,$H1297)</f>
        <v>48459</v>
      </c>
      <c r="J1297" s="185">
        <f>IFERROR(_xll.qlIndexFixing(Index1M,$H1297,TRUE,_xll.ohTrigger(RecalcTrigger,Trigger1M)),NA())</f>
        <v>2.0240748825161581E-2</v>
      </c>
      <c r="K1297" s="44">
        <f>IFERROR(_xll.qlIndexFixing(Index3M,H1297,TRUE,_xll.ohTrigger(RecalcTrigger,Trigger3M)),NA())</f>
        <v>2.0680756079141299E-2</v>
      </c>
      <c r="L1297" s="44">
        <f>IFERROR(_xll.qlIndexFixing(Index6M,$H1297,TRUE,_xll.ohTrigger(RecalcTrigger,Trigger6M)),NA())</f>
        <v>2.0867176005263839E-2</v>
      </c>
      <c r="M1297" s="186">
        <f>IFERROR(_xll.qlIndexFixing(Index1Y,$H1297,TRUE,_xll.ohTrigger(RecalcTrigger,Trigger1Y)),NA())</f>
        <v>2.1192375372183471E-2</v>
      </c>
      <c r="N1297" s="185">
        <f>IFERROR(_xll.qlIndexFixing(ONIndex1M,I1297,TRUE,_xll.ohTrigger(RecalcTrigger,Trigger1M)),NA())</f>
        <v>2.0239106324391187E-2</v>
      </c>
      <c r="O1297" s="44">
        <f>IFERROR(_xll.qlIndexFixing(ONIndex3M,I1297,TRUE,_xll.ohTrigger(RecalcTrigger,Trigger3M)),NA())</f>
        <v>2.0690263353246863E-2</v>
      </c>
      <c r="P1297" s="44">
        <f>IFERROR(_xll.qlIndexFixing(ONIndex6M,I1297,TRUE,_xll.ohTrigger(RecalcTrigger,Trigger6M)),NA())</f>
        <v>2.0887531570767948E-2</v>
      </c>
      <c r="Q1297" s="186">
        <f>IFERROR(_xll.qlIndexFixing(ONIndex1Y,I1297,TRUE,_xll.ohTrigger(RecalcTrigger,Trigger1Y)),NA())</f>
        <v>2.1258551316813978E-2</v>
      </c>
    </row>
    <row r="1298" spans="2:17" x14ac:dyDescent="0.2">
      <c r="B1298" s="39" t="s">
        <v>42</v>
      </c>
      <c r="D1298" s="42">
        <f>_xll.qlCalendarAdvance(Calendar,$D1297,B1298,"f",FALSE)</f>
        <v>48464</v>
      </c>
      <c r="E1298" s="180">
        <f>_xll.qlInterestRateIndexValueDate(IndexON,D1298)</f>
        <v>48464</v>
      </c>
      <c r="F1298" s="196">
        <f>IFERROR(_xll.qlIndexFixing(IndexON,D1298,TRUE,_xll.ohTrigger(RecalcTrigger,TriggerON)),NA())</f>
        <v>2.0003237956274234E-2</v>
      </c>
      <c r="H1298" s="42">
        <f>_xll.qlCalendarAdvance(Calendar,$H1297,B1298,"f",FALSE)</f>
        <v>48464</v>
      </c>
      <c r="I1298" s="180">
        <f>_xll.qlInterestRateIndexValueDate(Index1M,$H1298)</f>
        <v>48466</v>
      </c>
      <c r="J1298" s="185">
        <f>IFERROR(_xll.qlIndexFixing(Index1M,$H1298,TRUE,_xll.ohTrigger(RecalcTrigger,Trigger1M)),NA())</f>
        <v>2.0230972004548486E-2</v>
      </c>
      <c r="K1298" s="44">
        <f>IFERROR(_xll.qlIndexFixing(Index3M,H1298,TRUE,_xll.ohTrigger(RecalcTrigger,Trigger3M)),NA())</f>
        <v>2.0669899032892014E-2</v>
      </c>
      <c r="L1298" s="44">
        <f>IFERROR(_xll.qlIndexFixing(Index6M,$H1298,TRUE,_xll.ohTrigger(RecalcTrigger,Trigger6M)),NA())</f>
        <v>2.085644075877981E-2</v>
      </c>
      <c r="M1298" s="186">
        <f>IFERROR(_xll.qlIndexFixing(Index1Y,$H1298,TRUE,_xll.ohTrigger(RecalcTrigger,Trigger1Y)),NA())</f>
        <v>2.1180404321314638E-2</v>
      </c>
      <c r="N1298" s="185">
        <f>IFERROR(_xll.qlIndexFixing(ONIndex1M,I1298,TRUE,_xll.ohTrigger(RecalcTrigger,Trigger1M)),NA())</f>
        <v>2.0229419837578533E-2</v>
      </c>
      <c r="O1298" s="44">
        <f>IFERROR(_xll.qlIndexFixing(ONIndex3M,I1298,TRUE,_xll.ohTrigger(RecalcTrigger,Trigger3M)),NA())</f>
        <v>2.0679680067798856E-2</v>
      </c>
      <c r="P1298" s="44">
        <f>IFERROR(_xll.qlIndexFixing(ONIndex6M,I1298,TRUE,_xll.ohTrigger(RecalcTrigger,Trigger6M)),NA())</f>
        <v>2.0877379498784876E-2</v>
      </c>
      <c r="Q1298" s="186">
        <f>IFERROR(_xll.qlIndexFixing(ONIndex1Y,I1298,TRUE,_xll.ohTrigger(RecalcTrigger,Trigger1Y)),NA())</f>
        <v>2.1247780664124249E-2</v>
      </c>
    </row>
    <row r="1299" spans="2:17" x14ac:dyDescent="0.2">
      <c r="B1299" s="39" t="s">
        <v>42</v>
      </c>
      <c r="D1299" s="42">
        <f>_xll.qlCalendarAdvance(Calendar,$D1298,B1299,"f",FALSE)</f>
        <v>48471</v>
      </c>
      <c r="E1299" s="180">
        <f>_xll.qlInterestRateIndexValueDate(IndexON,D1299)</f>
        <v>48471</v>
      </c>
      <c r="F1299" s="196">
        <f>IFERROR(_xll.qlIndexFixing(IndexON,D1299,TRUE,_xll.ohTrigger(RecalcTrigger,TriggerON)),NA())</f>
        <v>1.9993748387223675E-2</v>
      </c>
      <c r="H1299" s="42">
        <f>_xll.qlCalendarAdvance(Calendar,$H1298,B1299,"f",FALSE)</f>
        <v>48471</v>
      </c>
      <c r="I1299" s="180">
        <f>_xll.qlInterestRateIndexValueDate(Index1M,$H1299)</f>
        <v>48473</v>
      </c>
      <c r="J1299" s="185">
        <f>IFERROR(_xll.qlIndexFixing(Index1M,$H1299,TRUE,_xll.ohTrigger(RecalcTrigger,Trigger1M)),NA())</f>
        <v>2.0221150628865758E-2</v>
      </c>
      <c r="K1299" s="44">
        <f>IFERROR(_xll.qlIndexFixing(Index3M,H1299,TRUE,_xll.ohTrigger(RecalcTrigger,Trigger3M)),NA())</f>
        <v>2.0659005100270966E-2</v>
      </c>
      <c r="L1299" s="44">
        <f>IFERROR(_xll.qlIndexFixing(Index6M,$H1299,TRUE,_xll.ohTrigger(RecalcTrigger,Trigger6M)),NA())</f>
        <v>2.0845666721088191E-2</v>
      </c>
      <c r="M1299" s="186">
        <f>IFERROR(_xll.qlIndexFixing(Index1Y,$H1299,TRUE,_xll.ohTrigger(RecalcTrigger,Trigger1Y)),NA())</f>
        <v>2.1168396835084775E-2</v>
      </c>
      <c r="N1299" s="185">
        <f>IFERROR(_xll.qlIndexFixing(ONIndex1M,I1299,TRUE,_xll.ohTrigger(RecalcTrigger,Trigger1M)),NA())</f>
        <v>2.0219688557316928E-2</v>
      </c>
      <c r="O1299" s="44">
        <f>IFERROR(_xll.qlIndexFixing(ONIndex3M,I1299,TRUE,_xll.ohTrigger(RecalcTrigger,Trigger3M)),NA())</f>
        <v>2.0669058788262973E-2</v>
      </c>
      <c r="P1299" s="44">
        <f>IFERROR(_xll.qlIndexFixing(ONIndex6M,I1299,TRUE,_xll.ohTrigger(RecalcTrigger,Trigger6M)),NA())</f>
        <v>2.0867188979236673E-2</v>
      </c>
      <c r="Q1299" s="186">
        <f>IFERROR(_xll.qlIndexFixing(ONIndex1Y,I1299,TRUE,_xll.ohTrigger(RecalcTrigger,Trigger1Y)),NA())</f>
        <v>2.1236969779616643E-2</v>
      </c>
    </row>
    <row r="1300" spans="2:17" x14ac:dyDescent="0.2">
      <c r="B1300" s="39" t="s">
        <v>42</v>
      </c>
      <c r="D1300" s="42">
        <f>_xll.qlCalendarAdvance(Calendar,$D1299,B1300,"f",FALSE)</f>
        <v>48478</v>
      </c>
      <c r="E1300" s="180">
        <f>_xll.qlInterestRateIndexValueDate(IndexON,D1300)</f>
        <v>48478</v>
      </c>
      <c r="F1300" s="196">
        <f>IFERROR(_xll.qlIndexFixing(IndexON,D1300,TRUE,_xll.ohTrigger(RecalcTrigger,TriggerON)),NA())</f>
        <v>1.9984220965172383E-2</v>
      </c>
      <c r="H1300" s="42">
        <f>_xll.qlCalendarAdvance(Calendar,$H1299,B1300,"f",FALSE)</f>
        <v>48478</v>
      </c>
      <c r="I1300" s="180">
        <f>_xll.qlInterestRateIndexValueDate(Index1M,$H1300)</f>
        <v>48480</v>
      </c>
      <c r="J1300" s="185">
        <f>IFERROR(_xll.qlIndexFixing(Index1M,$H1300,TRUE,_xll.ohTrigger(RecalcTrigger,Trigger1M)),NA())</f>
        <v>2.021128488577828E-2</v>
      </c>
      <c r="K1300" s="44">
        <f>IFERROR(_xll.qlIndexFixing(Index3M,H1300,TRUE,_xll.ohTrigger(RecalcTrigger,Trigger3M)),NA())</f>
        <v>2.0648074499185608E-2</v>
      </c>
      <c r="L1300" s="44">
        <f>IFERROR(_xll.qlIndexFixing(Index6M,$H1300,TRUE,_xll.ohTrigger(RecalcTrigger,Trigger6M)),NA())</f>
        <v>2.0834853892814774E-2</v>
      </c>
      <c r="M1300" s="186">
        <f>IFERROR(_xll.qlIndexFixing(Index1Y,$H1300,TRUE,_xll.ohTrigger(RecalcTrigger,Trigger1Y)),NA())</f>
        <v>2.1156353092380269E-2</v>
      </c>
      <c r="N1300" s="185">
        <f>IFERROR(_xll.qlIndexFixing(ONIndex1M,I1300,TRUE,_xll.ohTrigger(RecalcTrigger,Trigger1M)),NA())</f>
        <v>2.0209912670896557E-2</v>
      </c>
      <c r="O1300" s="44">
        <f>IFERROR(_xll.qlIndexFixing(ONIndex3M,I1300,TRUE,_xll.ohTrigger(RecalcTrigger,Trigger3M)),NA())</f>
        <v>2.0658399731345867E-2</v>
      </c>
      <c r="P1300" s="44">
        <f>IFERROR(_xll.qlIndexFixing(ONIndex6M,I1300,TRUE,_xll.ohTrigger(RecalcTrigger,Trigger6M)),NA())</f>
        <v>2.085696001228321E-2</v>
      </c>
      <c r="Q1300" s="186">
        <f>IFERROR(_xll.qlIndexFixing(ONIndex1Y,I1300,TRUE,_xll.ohTrigger(RecalcTrigger,Trigger1Y)),NA())</f>
        <v>2.1226118836992214E-2</v>
      </c>
    </row>
    <row r="1301" spans="2:17" x14ac:dyDescent="0.2">
      <c r="B1301" s="39" t="s">
        <v>42</v>
      </c>
      <c r="D1301" s="42">
        <f>_xll.qlCalendarAdvance(Calendar,$D1300,B1301,"f",FALSE)</f>
        <v>48485</v>
      </c>
      <c r="E1301" s="180">
        <f>_xll.qlInterestRateIndexValueDate(IndexON,D1301)</f>
        <v>48485</v>
      </c>
      <c r="F1301" s="196">
        <f>IFERROR(_xll.qlIndexFixing(IndexON,D1301,TRUE,_xll.ohTrigger(RecalcTrigger,TriggerON)),NA())</f>
        <v>1.9974655910823813E-2</v>
      </c>
      <c r="H1301" s="42">
        <f>_xll.qlCalendarAdvance(Calendar,$H1300,B1301,"f",FALSE)</f>
        <v>48485</v>
      </c>
      <c r="I1301" s="180">
        <f>_xll.qlInterestRateIndexValueDate(Index1M,$H1301)</f>
        <v>48487</v>
      </c>
      <c r="J1301" s="185">
        <f>IFERROR(_xll.qlIndexFixing(Index1M,$H1301,TRUE,_xll.ohTrigger(RecalcTrigger,Trigger1M)),NA())</f>
        <v>2.0201809436074102E-2</v>
      </c>
      <c r="K1301" s="44">
        <f>IFERROR(_xll.qlIndexFixing(Index3M,H1301,TRUE,_xll.ohTrigger(RecalcTrigger,Trigger3M)),NA())</f>
        <v>2.0636907511485537E-2</v>
      </c>
      <c r="L1301" s="44">
        <f>IFERROR(_xll.qlIndexFixing(Index6M,$H1301,TRUE,_xll.ohTrigger(RecalcTrigger,Trigger6M)),NA())</f>
        <v>2.0823813834974402E-2</v>
      </c>
      <c r="M1301" s="186">
        <f>IFERROR(_xll.qlIndexFixing(Index1Y,$H1301,TRUE,_xll.ohTrigger(RecalcTrigger,Trigger1Y)),NA())</f>
        <v>2.1144273272082466E-2</v>
      </c>
      <c r="N1301" s="185">
        <f>IFERROR(_xll.qlIndexFixing(ONIndex1M,I1301,TRUE,_xll.ohTrigger(RecalcTrigger,Trigger1M)),NA())</f>
        <v>2.0200092365527667E-2</v>
      </c>
      <c r="O1301" s="44">
        <f>IFERROR(_xll.qlIndexFixing(ONIndex3M,I1301,TRUE,_xll.ohTrigger(RecalcTrigger,Trigger3M)),NA())</f>
        <v>2.0647703113274574E-2</v>
      </c>
      <c r="P1301" s="44">
        <f>IFERROR(_xll.qlIndexFixing(ONIndex6M,I1301,TRUE,_xll.ohTrigger(RecalcTrigger,Trigger6M)),NA())</f>
        <v>2.0846692597764616E-2</v>
      </c>
      <c r="Q1301" s="186">
        <f>IFERROR(_xll.qlIndexFixing(ONIndex1Y,I1301,TRUE,_xll.ohTrigger(RecalcTrigger,Trigger1Y)),NA())</f>
        <v>2.1215228010271758E-2</v>
      </c>
    </row>
    <row r="1302" spans="2:17" x14ac:dyDescent="0.2">
      <c r="B1302" s="39" t="s">
        <v>42</v>
      </c>
      <c r="D1302" s="42">
        <f>_xll.qlCalendarAdvance(Calendar,$D1301,B1302,"f",FALSE)</f>
        <v>48492</v>
      </c>
      <c r="E1302" s="180">
        <f>_xll.qlInterestRateIndexValueDate(IndexON,D1302)</f>
        <v>48492</v>
      </c>
      <c r="F1302" s="196">
        <f>IFERROR(_xll.qlIndexFixing(IndexON,D1302,TRUE,_xll.ohTrigger(RecalcTrigger,TriggerON)),NA())</f>
        <v>1.9965053444321867E-2</v>
      </c>
      <c r="H1302" s="42">
        <f>_xll.qlCalendarAdvance(Calendar,$H1301,B1302,"f",FALSE)</f>
        <v>48492</v>
      </c>
      <c r="I1302" s="180">
        <f>_xll.qlInterestRateIndexValueDate(Index1M,$H1302)</f>
        <v>48494</v>
      </c>
      <c r="J1302" s="185">
        <f>IFERROR(_xll.qlIndexFixing(Index1M,$H1302,TRUE,_xll.ohTrigger(RecalcTrigger,Trigger1M)),NA())</f>
        <v>2.0191421048051106E-2</v>
      </c>
      <c r="K1302" s="44">
        <f>IFERROR(_xll.qlIndexFixing(Index3M,H1302,TRUE,_xll.ohTrigger(RecalcTrigger,Trigger3M)),NA())</f>
        <v>2.0625901052271068E-2</v>
      </c>
      <c r="L1302" s="44">
        <f>IFERROR(_xll.qlIndexFixing(Index6M,$H1302,TRUE,_xll.ohTrigger(RecalcTrigger,Trigger6M)),NA())</f>
        <v>2.0812920030175503E-2</v>
      </c>
      <c r="M1302" s="186">
        <f>IFERROR(_xll.qlIndexFixing(Index1Y,$H1302,TRUE,_xll.ohTrigger(RecalcTrigger,Trigger1Y)),NA())</f>
        <v>2.1132157553067677E-2</v>
      </c>
      <c r="N1302" s="185">
        <f>IFERROR(_xll.qlIndexFixing(ONIndex1M,I1302,TRUE,_xll.ohTrigger(RecalcTrigger,Trigger1M)),NA())</f>
        <v>2.0190227828340568E-2</v>
      </c>
      <c r="O1302" s="44">
        <f>IFERROR(_xll.qlIndexFixing(ONIndex3M,I1302,TRUE,_xll.ohTrigger(RecalcTrigger,Trigger3M)),NA())</f>
        <v>2.063696915067581E-2</v>
      </c>
      <c r="P1302" s="44">
        <f>IFERROR(_xll.qlIndexFixing(ONIndex6M,I1302,TRUE,_xll.ohTrigger(RecalcTrigger,Trigger6M)),NA())</f>
        <v>2.0836386735600954E-2</v>
      </c>
      <c r="Q1302" s="186">
        <f>IFERROR(_xll.qlIndexFixing(ONIndex1Y,I1302,TRUE,_xll.ohTrigger(RecalcTrigger,Trigger1Y)),NA())</f>
        <v>2.1204297473236267E-2</v>
      </c>
    </row>
    <row r="1303" spans="2:17" x14ac:dyDescent="0.2">
      <c r="B1303" s="39" t="s">
        <v>42</v>
      </c>
      <c r="D1303" s="42">
        <f>_xll.qlCalendarAdvance(Calendar,$D1302,B1303,"f",FALSE)</f>
        <v>48499</v>
      </c>
      <c r="E1303" s="180">
        <f>_xll.qlInterestRateIndexValueDate(IndexON,D1303)</f>
        <v>48499</v>
      </c>
      <c r="F1303" s="196">
        <f>IFERROR(_xll.qlIndexFixing(IndexON,D1303,TRUE,_xll.ohTrigger(RecalcTrigger,TriggerON)),NA())</f>
        <v>1.9955413786370002E-2</v>
      </c>
      <c r="H1303" s="42">
        <f>_xll.qlCalendarAdvance(Calendar,$H1302,B1303,"f",FALSE)</f>
        <v>48499</v>
      </c>
      <c r="I1303" s="180">
        <f>_xll.qlInterestRateIndexValueDate(Index1M,$H1303)</f>
        <v>48501</v>
      </c>
      <c r="J1303" s="185">
        <f>IFERROR(_xll.qlIndexFixing(Index1M,$H1303,TRUE,_xll.ohTrigger(RecalcTrigger,Trigger1M)),NA())</f>
        <v>2.0181423328741177E-2</v>
      </c>
      <c r="K1303" s="44">
        <f>IFERROR(_xll.qlIndexFixing(Index3M,H1303,TRUE,_xll.ohTrigger(RecalcTrigger,Trigger3M)),NA())</f>
        <v>2.0614858592160421E-2</v>
      </c>
      <c r="L1303" s="44">
        <f>IFERROR(_xll.qlIndexFixing(Index6M,$H1303,TRUE,_xll.ohTrigger(RecalcTrigger,Trigger6M)),NA())</f>
        <v>2.0801987434823418E-2</v>
      </c>
      <c r="M1303" s="186">
        <f>IFERROR(_xll.qlIndexFixing(Index1Y,$H1303,TRUE,_xll.ohTrigger(RecalcTrigger,Trigger1Y)),NA())</f>
        <v>2.1120006114209146E-2</v>
      </c>
      <c r="N1303" s="185">
        <f>IFERROR(_xll.qlIndexFixing(ONIndex1M,I1303,TRUE,_xll.ohTrigger(RecalcTrigger,Trigger1M)),NA())</f>
        <v>2.018031924670538E-2</v>
      </c>
      <c r="O1303" s="44">
        <f>IFERROR(_xll.qlIndexFixing(ONIndex3M,I1303,TRUE,_xll.ohTrigger(RecalcTrigger,Trigger3M)),NA())</f>
        <v>2.0626198059936485E-2</v>
      </c>
      <c r="P1303" s="44">
        <f>IFERROR(_xll.qlIndexFixing(ONIndex6M,I1303,TRUE,_xll.ohTrigger(RecalcTrigger,Trigger6M)),NA())</f>
        <v>2.0826042425952096E-2</v>
      </c>
      <c r="Q1303" s="186">
        <f>IFERROR(_xll.qlIndexFixing(ONIndex1Y,I1303,TRUE,_xll.ohTrigger(RecalcTrigger,Trigger1Y)),NA())</f>
        <v>2.11933273998266E-2</v>
      </c>
    </row>
    <row r="1304" spans="2:17" x14ac:dyDescent="0.2">
      <c r="B1304" s="39" t="s">
        <v>42</v>
      </c>
      <c r="D1304" s="42">
        <f>_xll.qlCalendarAdvance(Calendar,$D1303,B1304,"f",FALSE)</f>
        <v>48506</v>
      </c>
      <c r="E1304" s="180">
        <f>_xll.qlInterestRateIndexValueDate(IndexON,D1304)</f>
        <v>48506</v>
      </c>
      <c r="F1304" s="196">
        <f>IFERROR(_xll.qlIndexFixing(IndexON,D1304,TRUE,_xll.ohTrigger(RecalcTrigger,TriggerON)),NA())</f>
        <v>1.9945737157591736E-2</v>
      </c>
      <c r="H1304" s="42">
        <f>_xll.qlCalendarAdvance(Calendar,$H1303,B1304,"f",FALSE)</f>
        <v>48506</v>
      </c>
      <c r="I1304" s="180">
        <f>_xll.qlInterestRateIndexValueDate(Index1M,$H1304)</f>
        <v>48508</v>
      </c>
      <c r="J1304" s="185">
        <f>IFERROR(_xll.qlIndexFixing(Index1M,$H1304,TRUE,_xll.ohTrigger(RecalcTrigger,Trigger1M)),NA())</f>
        <v>2.0171381992698523E-2</v>
      </c>
      <c r="K1304" s="44">
        <f>IFERROR(_xll.qlIndexFixing(Index3M,H1304,TRUE,_xll.ohTrigger(RecalcTrigger,Trigger3M)),NA())</f>
        <v>2.060378034907406E-2</v>
      </c>
      <c r="L1304" s="44">
        <f>IFERROR(_xll.qlIndexFixing(Index6M,$H1304,TRUE,_xll.ohTrigger(RecalcTrigger,Trigger6M)),NA())</f>
        <v>2.0791016049555439E-2</v>
      </c>
      <c r="M1304" s="186">
        <f>IFERROR(_xll.qlIndexFixing(Index1Y,$H1304,TRUE,_xll.ohTrigger(RecalcTrigger,Trigger1Y)),NA())</f>
        <v>2.1107819134372895E-2</v>
      </c>
      <c r="N1304" s="185">
        <f>IFERROR(_xll.qlIndexFixing(ONIndex1M,I1304,TRUE,_xll.ohTrigger(RecalcTrigger,Trigger1M)),NA())</f>
        <v>2.017036680767248E-2</v>
      </c>
      <c r="O1304" s="44">
        <f>IFERROR(_xll.qlIndexFixing(ONIndex3M,I1304,TRUE,_xll.ohTrigger(RecalcTrigger,Trigger3M)),NA())</f>
        <v>2.0615390057683314E-2</v>
      </c>
      <c r="P1304" s="44">
        <f>IFERROR(_xll.qlIndexFixing(ONIndex6M,I1304,TRUE,_xll.ohTrigger(RecalcTrigger,Trigger6M)),NA())</f>
        <v>2.0815659668818043E-2</v>
      </c>
      <c r="Q1304" s="186">
        <f>IFERROR(_xll.qlIndexFixing(ONIndex1Y,I1304,TRUE,_xll.ohTrigger(RecalcTrigger,Trigger1Y)),NA())</f>
        <v>2.1182317963903685E-2</v>
      </c>
    </row>
    <row r="1305" spans="2:17" x14ac:dyDescent="0.2">
      <c r="B1305" s="39" t="s">
        <v>42</v>
      </c>
      <c r="D1305" s="42">
        <f>_xll.qlCalendarAdvance(Calendar,$D1304,B1305,"f",FALSE)</f>
        <v>48513</v>
      </c>
      <c r="E1305" s="180">
        <f>_xll.qlInterestRateIndexValueDate(IndexON,D1305)</f>
        <v>48513</v>
      </c>
      <c r="F1305" s="196">
        <f>IFERROR(_xll.qlIndexFixing(IndexON,D1305,TRUE,_xll.ohTrigger(RecalcTrigger,TriggerON)),NA())</f>
        <v>1.9936023778290846E-2</v>
      </c>
      <c r="H1305" s="42">
        <f>_xll.qlCalendarAdvance(Calendar,$H1304,B1305,"f",FALSE)</f>
        <v>48513</v>
      </c>
      <c r="I1305" s="180">
        <f>_xll.qlInterestRateIndexValueDate(Index1M,$H1305)</f>
        <v>48515</v>
      </c>
      <c r="J1305" s="185">
        <f>IFERROR(_xll.qlIndexFixing(Index1M,$H1305,TRUE,_xll.ohTrigger(RecalcTrigger,Trigger1M)),NA())</f>
        <v>2.0161297227573038E-2</v>
      </c>
      <c r="K1305" s="44">
        <f>IFERROR(_xll.qlIndexFixing(Index3M,H1305,TRUE,_xll.ohTrigger(RecalcTrigger,Trigger3M)),NA())</f>
        <v>2.0592666540929845E-2</v>
      </c>
      <c r="L1305" s="44">
        <f>IFERROR(_xll.qlIndexFixing(Index6M,$H1305,TRUE,_xll.ohTrigger(RecalcTrigger,Trigger6M)),NA())</f>
        <v>2.0780005875009732E-2</v>
      </c>
      <c r="M1305" s="186">
        <f>IFERROR(_xll.qlIndexFixing(Index1Y,$H1305,TRUE,_xll.ohTrigger(RecalcTrigger,Trigger1Y)),NA())</f>
        <v>2.109559679242231E-2</v>
      </c>
      <c r="N1305" s="185">
        <f>IFERROR(_xll.qlIndexFixing(ONIndex1M,I1305,TRUE,_xll.ohTrigger(RecalcTrigger,Trigger1M)),NA())</f>
        <v>2.0160370698691921E-2</v>
      </c>
      <c r="O1305" s="44">
        <f>IFERROR(_xll.qlIndexFixing(ONIndex3M,I1305,TRUE,_xll.ohTrigger(RecalcTrigger,Trigger3M)),NA())</f>
        <v>2.0604545360303206E-2</v>
      </c>
      <c r="P1305" s="44">
        <f>IFERROR(_xll.qlIndexFixing(ONIndex6M,I1305,TRUE,_xll.ohTrigger(RecalcTrigger,Trigger6M)),NA())</f>
        <v>2.0805238464038922E-2</v>
      </c>
      <c r="Q1305" s="186">
        <f>IFERROR(_xll.qlIndexFixing(ONIndex1Y,I1305,TRUE,_xll.ohTrigger(RecalcTrigger,Trigger1Y)),NA())</f>
        <v>2.1171269339168575E-2</v>
      </c>
    </row>
    <row r="1306" spans="2:17" x14ac:dyDescent="0.2">
      <c r="B1306" s="39" t="s">
        <v>42</v>
      </c>
      <c r="D1306" s="42">
        <f>_xll.qlCalendarAdvance(Calendar,$D1305,B1306,"f",FALSE)</f>
        <v>48520</v>
      </c>
      <c r="E1306" s="180">
        <f>_xll.qlInterestRateIndexValueDate(IndexON,D1306)</f>
        <v>48520</v>
      </c>
      <c r="F1306" s="196">
        <f>IFERROR(_xll.qlIndexFixing(IndexON,D1306,TRUE,_xll.ohTrigger(RecalcTrigger,TriggerON)),NA())</f>
        <v>1.9926273869250721E-2</v>
      </c>
      <c r="H1306" s="42">
        <f>_xll.qlCalendarAdvance(Calendar,$H1305,B1306,"f",FALSE)</f>
        <v>48520</v>
      </c>
      <c r="I1306" s="180">
        <f>_xll.qlInterestRateIndexValueDate(Index1M,$H1306)</f>
        <v>48522</v>
      </c>
      <c r="J1306" s="185">
        <f>IFERROR(_xll.qlIndexFixing(Index1M,$H1306,TRUE,_xll.ohTrigger(RecalcTrigger,Trigger1M)),NA())</f>
        <v>2.0151169221044596E-2</v>
      </c>
      <c r="K1306" s="44">
        <f>IFERROR(_xll.qlIndexFixing(Index3M,H1306,TRUE,_xll.ohTrigger(RecalcTrigger,Trigger3M)),NA())</f>
        <v>2.0581517385646501E-2</v>
      </c>
      <c r="L1306" s="44">
        <f>IFERROR(_xll.qlIndexFixing(Index6M,$H1306,TRUE,_xll.ohTrigger(RecalcTrigger,Trigger6M)),NA())</f>
        <v>2.0769162356197305E-2</v>
      </c>
      <c r="M1306" s="186">
        <f>IFERROR(_xll.qlIndexFixing(Index1Y,$H1306,TRUE,_xll.ohTrigger(RecalcTrigger,Trigger1Y)),NA())</f>
        <v>2.1083339267214653E-2</v>
      </c>
      <c r="N1306" s="185">
        <f>IFERROR(_xll.qlIndexFixing(ONIndex1M,I1306,TRUE,_xll.ohTrigger(RecalcTrigger,Trigger1M)),NA())</f>
        <v>2.0150331106894015E-2</v>
      </c>
      <c r="O1306" s="44">
        <f>IFERROR(_xll.qlIndexFixing(ONIndex3M,I1306,TRUE,_xll.ohTrigger(RecalcTrigger,Trigger3M)),NA())</f>
        <v>2.0593664184422877E-2</v>
      </c>
      <c r="P1306" s="44">
        <f>IFERROR(_xll.qlIndexFixing(ONIndex6M,I1306,TRUE,_xll.ohTrigger(RecalcTrigger,Trigger6M)),NA())</f>
        <v>2.0794778811774606E-2</v>
      </c>
      <c r="Q1306" s="186">
        <f>IFERROR(_xll.qlIndexFixing(ONIndex1Y,I1306,TRUE,_xll.ohTrigger(RecalcTrigger,Trigger1Y)),NA())</f>
        <v>2.1160181699722003E-2</v>
      </c>
    </row>
    <row r="1307" spans="2:17" x14ac:dyDescent="0.2">
      <c r="B1307" s="39" t="s">
        <v>42</v>
      </c>
      <c r="D1307" s="42">
        <f>_xll.qlCalendarAdvance(Calendar,$D1306,B1307,"f",FALSE)</f>
        <v>48527</v>
      </c>
      <c r="E1307" s="180">
        <f>_xll.qlInterestRateIndexValueDate(IndexON,D1307)</f>
        <v>48527</v>
      </c>
      <c r="F1307" s="196">
        <f>IFERROR(_xll.qlIndexFixing(IndexON,D1307,TRUE,_xll.ohTrigger(RecalcTrigger,TriggerON)),NA())</f>
        <v>1.9916487650695203E-2</v>
      </c>
      <c r="H1307" s="42">
        <f>_xll.qlCalendarAdvance(Calendar,$H1306,B1307,"f",FALSE)</f>
        <v>48527</v>
      </c>
      <c r="I1307" s="180">
        <f>_xll.qlInterestRateIndexValueDate(Index1M,$H1307)</f>
        <v>48529</v>
      </c>
      <c r="J1307" s="185">
        <f>IFERROR(_xll.qlIndexFixing(Index1M,$H1307,TRUE,_xll.ohTrigger(RecalcTrigger,Trigger1M)),NA())</f>
        <v>2.0140998160770585E-2</v>
      </c>
      <c r="K1307" s="44">
        <f>IFERROR(_xll.qlIndexFixing(Index3M,H1307,TRUE,_xll.ohTrigger(RecalcTrigger,Trigger3M)),NA())</f>
        <v>2.057033310113841E-2</v>
      </c>
      <c r="L1307" s="44">
        <f>IFERROR(_xll.qlIndexFixing(Index6M,$H1307,TRUE,_xll.ohTrigger(RecalcTrigger,Trigger6M)),NA())</f>
        <v>2.0758078011520714E-2</v>
      </c>
      <c r="M1307" s="186">
        <f>IFERROR(_xll.qlIndexFixing(Index1Y,$H1307,TRUE,_xll.ohTrigger(RecalcTrigger,Trigger1Y)),NA())</f>
        <v>2.1071046737602794E-2</v>
      </c>
      <c r="N1307" s="185">
        <f>IFERROR(_xll.qlIndexFixing(ONIndex1M,I1307,TRUE,_xll.ohTrigger(RecalcTrigger,Trigger1M)),NA())</f>
        <v>2.0140248219568946E-2</v>
      </c>
      <c r="O1307" s="44">
        <f>IFERROR(_xll.qlIndexFixing(ONIndex3M,I1307,TRUE,_xll.ohTrigger(RecalcTrigger,Trigger3M)),NA())</f>
        <v>2.0582746746349301E-2</v>
      </c>
      <c r="P1307" s="44">
        <f>IFERROR(_xll.qlIndexFixing(ONIndex6M,I1307,TRUE,_xll.ohTrigger(RecalcTrigger,Trigger6M)),NA())</f>
        <v>2.0784280712025094E-2</v>
      </c>
      <c r="Q1307" s="186">
        <f>IFERROR(_xll.qlIndexFixing(ONIndex1Y,I1307,TRUE,_xll.ohTrigger(RecalcTrigger,Trigger1Y)),NA())</f>
        <v>2.1149055219265023E-2</v>
      </c>
    </row>
    <row r="1308" spans="2:17" x14ac:dyDescent="0.2">
      <c r="B1308" s="39" t="s">
        <v>42</v>
      </c>
      <c r="D1308" s="42">
        <f>_xll.qlCalendarAdvance(Calendar,$D1307,B1308,"f",FALSE)</f>
        <v>48534</v>
      </c>
      <c r="E1308" s="180">
        <f>_xll.qlInterestRateIndexValueDate(IndexON,D1308)</f>
        <v>48534</v>
      </c>
      <c r="F1308" s="196">
        <f>IFERROR(_xll.qlIndexFixing(IndexON,D1308,TRUE,_xll.ohTrigger(RecalcTrigger,TriggerON)),NA())</f>
        <v>1.9906665343327745E-2</v>
      </c>
      <c r="H1308" s="42">
        <f>_xll.qlCalendarAdvance(Calendar,$H1307,B1308,"f",FALSE)</f>
        <v>48534</v>
      </c>
      <c r="I1308" s="180">
        <f>_xll.qlInterestRateIndexValueDate(Index1M,$H1308)</f>
        <v>48536</v>
      </c>
      <c r="J1308" s="185">
        <f>IFERROR(_xll.qlIndexFixing(Index1M,$H1308,TRUE,_xll.ohTrigger(RecalcTrigger,Trigger1M)),NA())</f>
        <v>2.0130784234418386E-2</v>
      </c>
      <c r="K1308" s="44">
        <f>IFERROR(_xll.qlIndexFixing(Index3M,H1308,TRUE,_xll.ohTrigger(RecalcTrigger,Trigger3M)),NA())</f>
        <v>2.0559113905320822E-2</v>
      </c>
      <c r="L1308" s="44">
        <f>IFERROR(_xll.qlIndexFixing(Index6M,$H1308,TRUE,_xll.ohTrigger(RecalcTrigger,Trigger6M)),NA())</f>
        <v>2.074695488133893E-2</v>
      </c>
      <c r="M1308" s="186">
        <f>IFERROR(_xll.qlIndexFixing(Index1Y,$H1308,TRUE,_xll.ohTrigger(RecalcTrigger,Trigger1Y)),NA())</f>
        <v>2.1058719382434143E-2</v>
      </c>
      <c r="N1308" s="185">
        <f>IFERROR(_xll.qlIndexFixing(ONIndex1M,I1308,TRUE,_xll.ohTrigger(RecalcTrigger,Trigger1M)),NA())</f>
        <v>2.0130122223767088E-2</v>
      </c>
      <c r="O1308" s="44">
        <f>IFERROR(_xll.qlIndexFixing(ONIndex3M,I1308,TRUE,_xll.ohTrigger(RecalcTrigger,Trigger3M)),NA())</f>
        <v>2.0571793262709193E-2</v>
      </c>
      <c r="P1308" s="44">
        <f>IFERROR(_xll.qlIndexFixing(ONIndex6M,I1308,TRUE,_xll.ohTrigger(RecalcTrigger,Trigger6M)),NA())</f>
        <v>2.077374416471045E-2</v>
      </c>
      <c r="Q1308" s="186">
        <f>IFERROR(_xll.qlIndexFixing(ONIndex1Y,I1308,TRUE,_xll.ohTrigger(RecalcTrigger,Trigger1Y)),NA())</f>
        <v>2.1137890071738497E-2</v>
      </c>
    </row>
    <row r="1309" spans="2:17" x14ac:dyDescent="0.2">
      <c r="B1309" s="39" t="s">
        <v>42</v>
      </c>
      <c r="D1309" s="42">
        <f>_xll.qlCalendarAdvance(Calendar,$D1308,B1309,"f",FALSE)</f>
        <v>48541</v>
      </c>
      <c r="E1309" s="180">
        <f>_xll.qlInterestRateIndexValueDate(IndexON,D1309)</f>
        <v>48541</v>
      </c>
      <c r="F1309" s="196">
        <f>IFERROR(_xll.qlIndexFixing(IndexON,D1309,TRUE,_xll.ohTrigger(RecalcTrigger,TriggerON)),NA())</f>
        <v>1.9896807167452124E-2</v>
      </c>
      <c r="H1309" s="42">
        <f>_xll.qlCalendarAdvance(Calendar,$H1308,B1309,"f",FALSE)</f>
        <v>48541</v>
      </c>
      <c r="I1309" s="180">
        <f>_xll.qlInterestRateIndexValueDate(Index1M,$H1309)</f>
        <v>48543</v>
      </c>
      <c r="J1309" s="185">
        <f>IFERROR(_xll.qlIndexFixing(Index1M,$H1309,TRUE,_xll.ohTrigger(RecalcTrigger,Trigger1M)),NA())</f>
        <v>2.0120527629655383E-2</v>
      </c>
      <c r="K1309" s="44">
        <f>IFERROR(_xll.qlIndexFixing(Index3M,H1309,TRUE,_xll.ohTrigger(RecalcTrigger,Trigger3M)),NA())</f>
        <v>2.0547860016107256E-2</v>
      </c>
      <c r="L1309" s="44">
        <f>IFERROR(_xll.qlIndexFixing(Index6M,$H1309,TRUE,_xll.ohTrigger(RecalcTrigger,Trigger6M)),NA())</f>
        <v>2.0735792966295855E-2</v>
      </c>
      <c r="M1309" s="186">
        <f>IFERROR(_xll.qlIndexFixing(Index1Y,$H1309,TRUE,_xll.ohTrigger(RecalcTrigger,Trigger1Y)),NA())</f>
        <v>2.104635738055172E-2</v>
      </c>
      <c r="N1309" s="185">
        <f>IFERROR(_xll.qlIndexFixing(ONIndex1M,I1309,TRUE,_xll.ohTrigger(RecalcTrigger,Trigger1M)),NA())</f>
        <v>2.0119953306858562E-2</v>
      </c>
      <c r="O1309" s="44">
        <f>IFERROR(_xll.qlIndexFixing(ONIndex3M,I1309,TRUE,_xll.ohTrigger(RecalcTrigger,Trigger3M)),NA())</f>
        <v>2.0560803949889461E-2</v>
      </c>
      <c r="P1309" s="44">
        <f>IFERROR(_xll.qlIndexFixing(ONIndex6M,I1309,TRUE,_xll.ohTrigger(RecalcTrigger,Trigger6M)),NA())</f>
        <v>2.0763169169910611E-2</v>
      </c>
      <c r="Q1309" s="186">
        <f>IFERROR(_xll.qlIndexFixing(ONIndex1Y,I1309,TRUE,_xll.ohTrigger(RecalcTrigger,Trigger1Y)),NA())</f>
        <v>2.1126686430923414E-2</v>
      </c>
    </row>
    <row r="1310" spans="2:17" x14ac:dyDescent="0.2">
      <c r="B1310" s="39" t="s">
        <v>42</v>
      </c>
      <c r="D1310" s="42">
        <f>_xll.qlCalendarAdvance(Calendar,$D1309,B1310,"f",FALSE)</f>
        <v>48548</v>
      </c>
      <c r="E1310" s="180">
        <f>_xll.qlInterestRateIndexValueDate(IndexON,D1310)</f>
        <v>48548</v>
      </c>
      <c r="F1310" s="196">
        <f>IFERROR(_xll.qlIndexFixing(IndexON,D1310,TRUE,_xll.ohTrigger(RecalcTrigger,TriggerON)),NA())</f>
        <v>1.9886913343931667E-2</v>
      </c>
      <c r="H1310" s="42">
        <f>_xll.qlCalendarAdvance(Calendar,$H1309,B1310,"f",FALSE)</f>
        <v>48548</v>
      </c>
      <c r="I1310" s="180">
        <f>_xll.qlInterestRateIndexValueDate(Index1M,$H1310)</f>
        <v>48550</v>
      </c>
      <c r="J1310" s="185">
        <f>IFERROR(_xll.qlIndexFixing(Index1M,$H1310,TRUE,_xll.ohTrigger(RecalcTrigger,Trigger1M)),NA())</f>
        <v>2.0110228534141461E-2</v>
      </c>
      <c r="K1310" s="44">
        <f>IFERROR(_xll.qlIndexFixing(Index3M,H1310,TRUE,_xll.ohTrigger(RecalcTrigger,Trigger3M)),NA())</f>
        <v>2.053702737426466E-2</v>
      </c>
      <c r="L1310" s="44">
        <f>IFERROR(_xll.qlIndexFixing(Index6M,$H1310,TRUE,_xll.ohTrigger(RecalcTrigger,Trigger6M)),NA())</f>
        <v>2.0724373185666105E-2</v>
      </c>
      <c r="M1310" s="186">
        <f>IFERROR(_xll.qlIndexFixing(Index1Y,$H1310,TRUE,_xll.ohTrigger(RecalcTrigger,Trigger1Y)),NA())</f>
        <v>2.1033960910792855E-2</v>
      </c>
      <c r="N1310" s="185">
        <f>IFERROR(_xll.qlIndexFixing(ONIndex1M,I1310,TRUE,_xll.ohTrigger(RecalcTrigger,Trigger1M)),NA())</f>
        <v>2.0109741656053615E-2</v>
      </c>
      <c r="O1310" s="44">
        <f>IFERROR(_xll.qlIndexFixing(ONIndex3M,I1310,TRUE,_xll.ohTrigger(RecalcTrigger,Trigger3M)),NA())</f>
        <v>2.0549779024516823E-2</v>
      </c>
      <c r="P1310" s="44">
        <f>IFERROR(_xll.qlIndexFixing(ONIndex6M,I1310,TRUE,_xll.ohTrigger(RecalcTrigger,Trigger6M)),NA())</f>
        <v>2.0752555727625577E-2</v>
      </c>
      <c r="Q1310" s="186">
        <f>IFERROR(_xll.qlIndexFixing(ONIndex1Y,I1310,TRUE,_xll.ohTrigger(RecalcTrigger,Trigger1Y)),NA())</f>
        <v>2.1115444470760636E-2</v>
      </c>
    </row>
    <row r="1311" spans="2:17" x14ac:dyDescent="0.2">
      <c r="B1311" s="39" t="s">
        <v>42</v>
      </c>
      <c r="D1311" s="42">
        <f>_xll.qlCalendarAdvance(Calendar,$D1310,B1311,"f",FALSE)</f>
        <v>48555</v>
      </c>
      <c r="E1311" s="180">
        <f>_xll.qlInterestRateIndexValueDate(IndexON,D1311)</f>
        <v>48555</v>
      </c>
      <c r="F1311" s="196">
        <f>IFERROR(_xll.qlIndexFixing(IndexON,D1311,TRUE,_xll.ohTrigger(RecalcTrigger,TriggerON)),NA())</f>
        <v>1.9876984092990213E-2</v>
      </c>
      <c r="H1311" s="42">
        <f>_xll.qlCalendarAdvance(Calendar,$H1310,B1311,"f",FALSE)</f>
        <v>48555</v>
      </c>
      <c r="I1311" s="180">
        <f>_xll.qlInterestRateIndexValueDate(Index1M,$H1311)</f>
        <v>48557</v>
      </c>
      <c r="J1311" s="185">
        <f>IFERROR(_xll.qlIndexFixing(Index1M,$H1311,TRUE,_xll.ohTrigger(RecalcTrigger,Trigger1M)),NA())</f>
        <v>2.0099887135544003E-2</v>
      </c>
      <c r="K1311" s="44">
        <f>IFERROR(_xll.qlIndexFixing(Index3M,H1311,TRUE,_xll.ohTrigger(RecalcTrigger,Trigger3M)),NA())</f>
        <v>2.0525710852772328E-2</v>
      </c>
      <c r="L1311" s="44">
        <f>IFERROR(_xll.qlIndexFixing(Index6M,$H1311,TRUE,_xll.ohTrigger(RecalcTrigger,Trigger6M)),NA())</f>
        <v>2.0713130289012442E-2</v>
      </c>
      <c r="M1311" s="186">
        <f>IFERROR(_xll.qlIndexFixing(Index1Y,$H1311,TRUE,_xll.ohTrigger(RecalcTrigger,Trigger1Y)),NA())</f>
        <v>2.1021530151989619E-2</v>
      </c>
      <c r="N1311" s="185">
        <f>IFERROR(_xll.qlIndexFixing(ONIndex1M,I1311,TRUE,_xll.ohTrigger(RecalcTrigger,Trigger1M)),NA())</f>
        <v>2.0099487458562493E-2</v>
      </c>
      <c r="O1311" s="44">
        <f>IFERROR(_xll.qlIndexFixing(ONIndex3M,I1311,TRUE,_xll.ohTrigger(RecalcTrigger,Trigger3M)),NA())</f>
        <v>2.0538718703058123E-2</v>
      </c>
      <c r="P1311" s="44">
        <f>IFERROR(_xll.qlIndexFixing(ONIndex6M,I1311,TRUE,_xll.ohTrigger(RecalcTrigger,Trigger6M)),NA())</f>
        <v>2.0741903837775411E-2</v>
      </c>
      <c r="Q1311" s="186">
        <f>IFERROR(_xll.qlIndexFixing(ONIndex1Y,I1311,TRUE,_xll.ohTrigger(RecalcTrigger,Trigger1Y)),NA())</f>
        <v>2.1104164365111089E-2</v>
      </c>
    </row>
    <row r="1312" spans="2:17" x14ac:dyDescent="0.2">
      <c r="B1312" s="39" t="s">
        <v>42</v>
      </c>
      <c r="D1312" s="42">
        <f>_xll.qlCalendarAdvance(Calendar,$D1311,B1312,"f",FALSE)</f>
        <v>48562</v>
      </c>
      <c r="E1312" s="180">
        <f>_xll.qlInterestRateIndexValueDate(IndexON,D1312)</f>
        <v>48562</v>
      </c>
      <c r="F1312" s="196">
        <f>IFERROR(_xll.qlIndexFixing(IndexON,D1312,TRUE,_xll.ohTrigger(RecalcTrigger,TriggerON)),NA())</f>
        <v>1.9867019635251282E-2</v>
      </c>
      <c r="H1312" s="42">
        <f>_xll.qlCalendarAdvance(Calendar,$H1311,B1312,"f",FALSE)</f>
        <v>48562</v>
      </c>
      <c r="I1312" s="180">
        <f>_xll.qlInterestRateIndexValueDate(Index1M,$H1312)</f>
        <v>48564</v>
      </c>
      <c r="J1312" s="185">
        <f>IFERROR(_xll.qlIndexFixing(Index1M,$H1312,TRUE,_xll.ohTrigger(RecalcTrigger,Trigger1M)),NA())</f>
        <v>2.0089503621527893E-2</v>
      </c>
      <c r="K1312" s="44">
        <f>IFERROR(_xll.qlIndexFixing(Index3M,H1312,TRUE,_xll.ohTrigger(RecalcTrigger,Trigger3M)),NA())</f>
        <v>2.05143602636495E-2</v>
      </c>
      <c r="L1312" s="44">
        <f>IFERROR(_xll.qlIndexFixing(Index6M,$H1312,TRUE,_xll.ohTrigger(RecalcTrigger,Trigger6M)),NA())</f>
        <v>2.070184860762116E-2</v>
      </c>
      <c r="M1312" s="186">
        <f>IFERROR(_xll.qlIndexFixing(Index1Y,$H1312,TRUE,_xll.ohTrigger(RecalcTrigger,Trigger1Y)),NA())</f>
        <v>2.1009065282969482E-2</v>
      </c>
      <c r="N1312" s="185">
        <f>IFERROR(_xll.qlIndexFixing(ONIndex1M,I1312,TRUE,_xll.ohTrigger(RecalcTrigger,Trigger1M)),NA())</f>
        <v>2.0089190901595444E-2</v>
      </c>
      <c r="O1312" s="44">
        <f>IFERROR(_xll.qlIndexFixing(ONIndex3M,I1312,TRUE,_xll.ohTrigger(RecalcTrigger,Trigger3M)),NA())</f>
        <v>2.0527623201820333E-2</v>
      </c>
      <c r="P1312" s="44">
        <f>IFERROR(_xll.qlIndexFixing(ONIndex6M,I1312,TRUE,_xll.ohTrigger(RecalcTrigger,Trigger6M)),NA())</f>
        <v>2.0731213500360113E-2</v>
      </c>
      <c r="Q1312" s="186">
        <f>IFERROR(_xll.qlIndexFixing(ONIndex1Y,I1312,TRUE,_xll.ohTrigger(RecalcTrigger,Trigger1Y)),NA())</f>
        <v>2.1092846287835698E-2</v>
      </c>
    </row>
    <row r="1313" spans="2:17" x14ac:dyDescent="0.2">
      <c r="B1313" s="39" t="s">
        <v>42</v>
      </c>
      <c r="D1313" s="42">
        <f>_xll.qlCalendarAdvance(Calendar,$D1312,B1313,"f",FALSE)</f>
        <v>48569</v>
      </c>
      <c r="E1313" s="180">
        <f>_xll.qlInterestRateIndexValueDate(IndexON,D1313)</f>
        <v>48569</v>
      </c>
      <c r="F1313" s="196">
        <f>IFERROR(_xll.qlIndexFixing(IndexON,D1313,TRUE,_xll.ohTrigger(RecalcTrigger,TriggerON)),NA())</f>
        <v>1.9857020191338393E-2</v>
      </c>
      <c r="H1313" s="42">
        <f>_xll.qlCalendarAdvance(Calendar,$H1312,B1313,"f",FALSE)</f>
        <v>48569</v>
      </c>
      <c r="I1313" s="180">
        <f>_xll.qlInterestRateIndexValueDate(Index1M,$H1313)</f>
        <v>48571</v>
      </c>
      <c r="J1313" s="185">
        <f>IFERROR(_xll.qlIndexFixing(Index1M,$H1313,TRUE,_xll.ohTrigger(RecalcTrigger,Trigger1M)),NA())</f>
        <v>2.0079078179760512E-2</v>
      </c>
      <c r="K1313" s="44">
        <f>IFERROR(_xll.qlIndexFixing(Index3M,H1313,TRUE,_xll.ohTrigger(RecalcTrigger,Trigger3M)),NA())</f>
        <v>2.050297582476901E-2</v>
      </c>
      <c r="L1313" s="44">
        <f>IFERROR(_xll.qlIndexFixing(Index6M,$H1313,TRUE,_xll.ohTrigger(RecalcTrigger,Trigger6M)),NA())</f>
        <v>2.0690528142149316E-2</v>
      </c>
      <c r="M1313" s="186">
        <f>IFERROR(_xll.qlIndexFixing(Index1Y,$H1313,TRUE,_xll.ohTrigger(RecalcTrigger,Trigger1Y)),NA())</f>
        <v>2.0996566482554012E-2</v>
      </c>
      <c r="N1313" s="185">
        <f>IFERROR(_xll.qlIndexFixing(ONIndex1M,I1313,TRUE,_xll.ohTrigger(RecalcTrigger,Trigger1M)),NA())</f>
        <v>2.0078852172442652E-2</v>
      </c>
      <c r="O1313" s="44">
        <f>IFERROR(_xll.qlIndexFixing(ONIndex3M,I1313,TRUE,_xll.ohTrigger(RecalcTrigger,Trigger3M)),NA())</f>
        <v>2.0516492737590042E-2</v>
      </c>
      <c r="P1313" s="44">
        <f>IFERROR(_xll.qlIndexFixing(ONIndex6M,I1313,TRUE,_xll.ohTrigger(RecalcTrigger,Trigger6M)),NA())</f>
        <v>2.0720484715539556E-2</v>
      </c>
      <c r="Q1313" s="186">
        <f>IFERROR(_xll.qlIndexFixing(ONIndex1Y,I1313,TRUE,_xll.ohTrigger(RecalcTrigger,Trigger1Y)),NA())</f>
        <v>2.1081490412715453E-2</v>
      </c>
    </row>
    <row r="1314" spans="2:17" x14ac:dyDescent="0.2">
      <c r="B1314" s="39" t="s">
        <v>42</v>
      </c>
      <c r="D1314" s="42">
        <f>_xll.qlCalendarAdvance(Calendar,$D1313,B1314,"f",FALSE)</f>
        <v>48576</v>
      </c>
      <c r="E1314" s="180">
        <f>_xll.qlInterestRateIndexValueDate(IndexON,D1314)</f>
        <v>48576</v>
      </c>
      <c r="F1314" s="196">
        <f>IFERROR(_xll.qlIndexFixing(IndexON,D1314,TRUE,_xll.ohTrigger(RecalcTrigger,TriggerON)),NA())</f>
        <v>1.9846985981475385E-2</v>
      </c>
      <c r="H1314" s="42">
        <f>_xll.qlCalendarAdvance(Calendar,$H1313,B1314,"f",FALSE)</f>
        <v>48576</v>
      </c>
      <c r="I1314" s="180">
        <f>_xll.qlInterestRateIndexValueDate(Index1M,$H1314)</f>
        <v>48578</v>
      </c>
      <c r="J1314" s="185">
        <f>IFERROR(_xll.qlIndexFixing(Index1M,$H1314,TRUE,_xll.ohTrigger(RecalcTrigger,Trigger1M)),NA())</f>
        <v>2.006861099789925E-2</v>
      </c>
      <c r="K1314" s="44">
        <f>IFERROR(_xll.qlIndexFixing(Index3M,H1314,TRUE,_xll.ohTrigger(RecalcTrigger,Trigger3M)),NA())</f>
        <v>2.0491557754007239E-2</v>
      </c>
      <c r="L1314" s="44">
        <f>IFERROR(_xll.qlIndexFixing(Index6M,$H1314,TRUE,_xll.ohTrigger(RecalcTrigger,Trigger6M)),NA())</f>
        <v>2.0679168893256602E-2</v>
      </c>
      <c r="M1314" s="186">
        <f>IFERROR(_xll.qlIndexFixing(Index1Y,$H1314,TRUE,_xll.ohTrigger(RecalcTrigger,Trigger1Y)),NA())</f>
        <v>2.0984033929559286E-2</v>
      </c>
      <c r="N1314" s="185">
        <f>IFERROR(_xll.qlIndexFixing(ONIndex1M,I1314,TRUE,_xll.ohTrigger(RecalcTrigger,Trigger1M)),NA())</f>
        <v>2.0068471458234427E-2</v>
      </c>
      <c r="O1314" s="44">
        <f>IFERROR(_xll.qlIndexFixing(ONIndex3M,I1314,TRUE,_xll.ohTrigger(RecalcTrigger,Trigger3M)),NA())</f>
        <v>2.0505327526594286E-2</v>
      </c>
      <c r="P1314" s="44">
        <f>IFERROR(_xll.qlIndexFixing(ONIndex6M,I1314,TRUE,_xll.ohTrigger(RecalcTrigger,Trigger6M)),NA())</f>
        <v>2.0709717483153867E-2</v>
      </c>
      <c r="Q1314" s="186">
        <f>IFERROR(_xll.qlIndexFixing(ONIndex1Y,I1314,TRUE,_xll.ohTrigger(RecalcTrigger,Trigger1Y)),NA())</f>
        <v>2.1070096913771152E-2</v>
      </c>
    </row>
    <row r="1315" spans="2:17" x14ac:dyDescent="0.2">
      <c r="B1315" s="39" t="s">
        <v>42</v>
      </c>
      <c r="D1315" s="42">
        <f>_xll.qlCalendarAdvance(Calendar,$D1314,B1315,"f",FALSE)</f>
        <v>48583</v>
      </c>
      <c r="E1315" s="180">
        <f>_xll.qlInterestRateIndexValueDate(IndexON,D1315)</f>
        <v>48583</v>
      </c>
      <c r="F1315" s="196">
        <f>IFERROR(_xll.qlIndexFixing(IndexON,D1315,TRUE,_xll.ohTrigger(RecalcTrigger,TriggerON)),NA())</f>
        <v>1.9836917226525586E-2</v>
      </c>
      <c r="H1315" s="42">
        <f>_xll.qlCalendarAdvance(Calendar,$H1314,B1315,"f",FALSE)</f>
        <v>48583</v>
      </c>
      <c r="I1315" s="180">
        <f>_xll.qlInterestRateIndexValueDate(Index1M,$H1315)</f>
        <v>48585</v>
      </c>
      <c r="J1315" s="185">
        <f>IFERROR(_xll.qlIndexFixing(Index1M,$H1315,TRUE,_xll.ohTrigger(RecalcTrigger,Trigger1M)),NA())</f>
        <v>2.0058102263611488E-2</v>
      </c>
      <c r="K1315" s="44">
        <f>IFERROR(_xll.qlIndexFixing(Index3M,H1315,TRUE,_xll.ohTrigger(RecalcTrigger,Trigger3M)),NA())</f>
        <v>2.0480106269236131E-2</v>
      </c>
      <c r="L1315" s="44">
        <f>IFERROR(_xll.qlIndexFixing(Index6M,$H1315,TRUE,_xll.ohTrigger(RecalcTrigger,Trigger6M)),NA())</f>
        <v>2.0668007030340229E-2</v>
      </c>
      <c r="M1315" s="186">
        <f>IFERROR(_xll.qlIndexFixing(Index1Y,$H1315,TRUE,_xll.ohTrigger(RecalcTrigger,Trigger1Y)),NA())</f>
        <v>2.0971467802796795E-2</v>
      </c>
      <c r="N1315" s="185">
        <f>IFERROR(_xll.qlIndexFixing(ONIndex1M,I1315,TRUE,_xll.ohTrigger(RecalcTrigger,Trigger1M)),NA())</f>
        <v>2.0058048946260953E-2</v>
      </c>
      <c r="O1315" s="44">
        <f>IFERROR(_xll.qlIndexFixing(ONIndex3M,I1315,TRUE,_xll.ohTrigger(RecalcTrigger,Trigger3M)),NA())</f>
        <v>2.0494127785539717E-2</v>
      </c>
      <c r="P1315" s="44">
        <f>IFERROR(_xll.qlIndexFixing(ONIndex6M,I1315,TRUE,_xll.ohTrigger(RecalcTrigger,Trigger6M)),NA())</f>
        <v>2.0698911803282982E-2</v>
      </c>
      <c r="Q1315" s="186">
        <f>IFERROR(_xll.qlIndexFixing(ONIndex1Y,I1315,TRUE,_xll.ohTrigger(RecalcTrigger,Trigger1Y)),NA())</f>
        <v>2.1058665964703849E-2</v>
      </c>
    </row>
    <row r="1316" spans="2:17" x14ac:dyDescent="0.2">
      <c r="B1316" s="39" t="s">
        <v>42</v>
      </c>
      <c r="D1316" s="42">
        <f>_xll.qlCalendarAdvance(Calendar,$D1315,B1316,"f",FALSE)</f>
        <v>48590</v>
      </c>
      <c r="E1316" s="180">
        <f>_xll.qlInterestRateIndexValueDate(IndexON,D1316)</f>
        <v>48590</v>
      </c>
      <c r="F1316" s="196">
        <f>IFERROR(_xll.qlIndexFixing(IndexON,D1316,TRUE,_xll.ohTrigger(RecalcTrigger,TriggerON)),NA())</f>
        <v>1.9826814146792771E-2</v>
      </c>
      <c r="H1316" s="42">
        <f>_xll.qlCalendarAdvance(Calendar,$H1315,B1316,"f",FALSE)</f>
        <v>48590</v>
      </c>
      <c r="I1316" s="180">
        <f>_xll.qlInterestRateIndexValueDate(Index1M,$H1316)</f>
        <v>48592</v>
      </c>
      <c r="J1316" s="185">
        <f>IFERROR(_xll.qlIndexFixing(Index1M,$H1316,TRUE,_xll.ohTrigger(RecalcTrigger,Trigger1M)),NA())</f>
        <v>2.0047552164564608E-2</v>
      </c>
      <c r="K1316" s="44">
        <f>IFERROR(_xll.qlIndexFixing(Index3M,H1316,TRUE,_xll.ohTrigger(RecalcTrigger,Trigger3M)),NA())</f>
        <v>2.0468621588325853E-2</v>
      </c>
      <c r="L1316" s="44">
        <f>IFERROR(_xll.qlIndexFixing(Index6M,$H1316,TRUE,_xll.ohTrigger(RecalcTrigger,Trigger6M)),NA())</f>
        <v>2.0656573639509009E-2</v>
      </c>
      <c r="M1316" s="186">
        <f>IFERROR(_xll.qlIndexFixing(Index1Y,$H1316,TRUE,_xll.ohTrigger(RecalcTrigger,Trigger1Y)),NA())</f>
        <v>2.0958868281071456E-2</v>
      </c>
      <c r="N1316" s="185">
        <f>IFERROR(_xll.qlIndexFixing(ONIndex1M,I1316,TRUE,_xll.ohTrigger(RecalcTrigger,Trigger1M)),NA())</f>
        <v>2.0047584823812414E-2</v>
      </c>
      <c r="O1316" s="44">
        <f>IFERROR(_xll.qlIndexFixing(ONIndex3M,I1316,TRUE,_xll.ohTrigger(RecalcTrigger,Trigger3M)),NA())</f>
        <v>2.0482893730813245E-2</v>
      </c>
      <c r="P1316" s="44">
        <f>IFERROR(_xll.qlIndexFixing(ONIndex6M,I1316,TRUE,_xll.ohTrigger(RecalcTrigger,Trigger6M)),NA())</f>
        <v>2.0688067675926902E-2</v>
      </c>
      <c r="Q1316" s="186">
        <f>IFERROR(_xll.qlIndexFixing(ONIndex1Y,I1316,TRUE,_xll.ohTrigger(RecalcTrigger,Trigger1Y)),NA())</f>
        <v>2.104719773953434E-2</v>
      </c>
    </row>
    <row r="1317" spans="2:17" x14ac:dyDescent="0.2">
      <c r="B1317" s="39" t="s">
        <v>42</v>
      </c>
      <c r="D1317" s="42">
        <f>_xll.qlCalendarAdvance(Calendar,$D1316,B1317,"f",FALSE)</f>
        <v>48597</v>
      </c>
      <c r="E1317" s="180">
        <f>_xll.qlInterestRateIndexValueDate(IndexON,D1317)</f>
        <v>48597</v>
      </c>
      <c r="F1317" s="196">
        <f>IFERROR(_xll.qlIndexFixing(IndexON,D1317,TRUE,_xll.ohTrigger(RecalcTrigger,TriggerON)),NA())</f>
        <v>1.9816676962740587E-2</v>
      </c>
      <c r="H1317" s="42">
        <f>_xll.qlCalendarAdvance(Calendar,$H1316,B1317,"f",FALSE)</f>
        <v>48597</v>
      </c>
      <c r="I1317" s="180">
        <f>_xll.qlInterestRateIndexValueDate(Index1M,$H1317)</f>
        <v>48599</v>
      </c>
      <c r="J1317" s="185">
        <f>IFERROR(_xll.qlIndexFixing(Index1M,$H1317,TRUE,_xll.ohTrigger(RecalcTrigger,Trigger1M)),NA())</f>
        <v>2.0036960888413502E-2</v>
      </c>
      <c r="K1317" s="44">
        <f>IFERROR(_xll.qlIndexFixing(Index3M,H1317,TRUE,_xll.ohTrigger(RecalcTrigger,Trigger3M)),NA())</f>
        <v>2.0457103929146569E-2</v>
      </c>
      <c r="L1317" s="44">
        <f>IFERROR(_xll.qlIndexFixing(Index6M,$H1317,TRUE,_xll.ohTrigger(RecalcTrigger,Trigger6M)),NA())</f>
        <v>2.0645101469054739E-2</v>
      </c>
      <c r="M1317" s="186">
        <f>IFERROR(_xll.qlIndexFixing(Index1Y,$H1317,TRUE,_xll.ohTrigger(RecalcTrigger,Trigger1Y)),NA())</f>
        <v>2.0946235543183363E-2</v>
      </c>
      <c r="N1317" s="185">
        <f>IFERROR(_xll.qlIndexFixing(ONIndex1M,I1317,TRUE,_xll.ohTrigger(RecalcTrigger,Trigger1M)),NA())</f>
        <v>2.0037079278019121E-2</v>
      </c>
      <c r="O1317" s="44">
        <f>IFERROR(_xll.qlIndexFixing(ONIndex3M,I1317,TRUE,_xll.ohTrigger(RecalcTrigger,Trigger3M)),NA())</f>
        <v>2.0471625578801778E-2</v>
      </c>
      <c r="P1317" s="44">
        <f>IFERROR(_xll.qlIndexFixing(ONIndex6M,I1317,TRUE,_xll.ohTrigger(RecalcTrigger,Trigger6M)),NA())</f>
        <v>2.0677185101085627E-2</v>
      </c>
      <c r="Q1317" s="186">
        <f>IFERROR(_xll.qlIndexFixing(ONIndex1Y,I1317,TRUE,_xll.ohTrigger(RecalcTrigger,Trigger1Y)),NA())</f>
        <v>2.103569241196368E-2</v>
      </c>
    </row>
    <row r="1318" spans="2:17" x14ac:dyDescent="0.2">
      <c r="B1318" s="39" t="s">
        <v>42</v>
      </c>
      <c r="D1318" s="42">
        <f>_xll.qlCalendarAdvance(Calendar,$D1317,B1318,"f",FALSE)</f>
        <v>48604</v>
      </c>
      <c r="E1318" s="180">
        <f>_xll.qlInterestRateIndexValueDate(IndexON,D1318)</f>
        <v>48604</v>
      </c>
      <c r="F1318" s="196">
        <f>IFERROR(_xll.qlIndexFixing(IndexON,D1318,TRUE,_xll.ohTrigger(RecalcTrigger,TriggerON)),NA())</f>
        <v>1.9806505895152426E-2</v>
      </c>
      <c r="H1318" s="42">
        <f>_xll.qlCalendarAdvance(Calendar,$H1317,B1318,"f",FALSE)</f>
        <v>48604</v>
      </c>
      <c r="I1318" s="180">
        <f>_xll.qlInterestRateIndexValueDate(Index1M,$H1318)</f>
        <v>48606</v>
      </c>
      <c r="J1318" s="185">
        <f>IFERROR(_xll.qlIndexFixing(Index1M,$H1318,TRUE,_xll.ohTrigger(RecalcTrigger,Trigger1M)),NA())</f>
        <v>2.0026328622828049E-2</v>
      </c>
      <c r="K1318" s="44">
        <f>IFERROR(_xll.qlIndexFixing(Index3M,H1318,TRUE,_xll.ohTrigger(RecalcTrigger,Trigger3M)),NA())</f>
        <v>2.0445553509564007E-2</v>
      </c>
      <c r="L1318" s="44">
        <f>IFERROR(_xll.qlIndexFixing(Index6M,$H1318,TRUE,_xll.ohTrigger(RecalcTrigger,Trigger6M)),NA())</f>
        <v>2.0633590519642964E-2</v>
      </c>
      <c r="M1318" s="186">
        <f>IFERROR(_xll.qlIndexFixing(Index1Y,$H1318,TRUE,_xll.ohTrigger(RecalcTrigger,Trigger1Y)),NA())</f>
        <v>2.0933569767927145E-2</v>
      </c>
      <c r="N1318" s="185">
        <f>IFERROR(_xll.qlIndexFixing(ONIndex1M,I1318,TRUE,_xll.ohTrigger(RecalcTrigger,Trigger1M)),NA())</f>
        <v>2.002653249609132E-2</v>
      </c>
      <c r="O1318" s="44">
        <f>IFERROR(_xll.qlIndexFixing(ONIndex3M,I1318,TRUE,_xll.ohTrigger(RecalcTrigger,Trigger3M)),NA())</f>
        <v>2.0460323546211967E-2</v>
      </c>
      <c r="P1318" s="44">
        <f>IFERROR(_xll.qlIndexFixing(ONIndex6M,I1318,TRUE,_xll.ohTrigger(RecalcTrigger,Trigger6M)),NA())</f>
        <v>2.0666264078759156E-2</v>
      </c>
      <c r="Q1318" s="186">
        <f>IFERROR(_xll.qlIndexFixing(ONIndex1Y,I1318,TRUE,_xll.ohTrigger(RecalcTrigger,Trigger1Y)),NA())</f>
        <v>2.1024150156012666E-2</v>
      </c>
    </row>
    <row r="1319" spans="2:17" x14ac:dyDescent="0.2">
      <c r="B1319" s="39" t="s">
        <v>42</v>
      </c>
      <c r="D1319" s="42">
        <f>_xll.qlCalendarAdvance(Calendar,$D1318,B1319,"f",FALSE)</f>
        <v>48611</v>
      </c>
      <c r="E1319" s="180">
        <f>_xll.qlInterestRateIndexValueDate(IndexON,D1319)</f>
        <v>48611</v>
      </c>
      <c r="F1319" s="196">
        <f>IFERROR(_xll.qlIndexFixing(IndexON,D1319,TRUE,_xll.ohTrigger(RecalcTrigger,TriggerON)),NA())</f>
        <v>1.9796301164332064E-2</v>
      </c>
      <c r="H1319" s="42">
        <f>_xll.qlCalendarAdvance(Calendar,$H1318,B1319,"f",FALSE)</f>
        <v>48611</v>
      </c>
      <c r="I1319" s="180">
        <f>_xll.qlInterestRateIndexValueDate(Index1M,$H1319)</f>
        <v>48613</v>
      </c>
      <c r="J1319" s="185">
        <f>IFERROR(_xll.qlIndexFixing(Index1M,$H1319,TRUE,_xll.ohTrigger(RecalcTrigger,Trigger1M)),NA())</f>
        <v>2.0016492558030397E-2</v>
      </c>
      <c r="K1319" s="44">
        <f>IFERROR(_xll.qlIndexFixing(Index3M,H1319,TRUE,_xll.ohTrigger(RecalcTrigger,Trigger3M)),NA())</f>
        <v>2.0434224926232206E-2</v>
      </c>
      <c r="L1319" s="44">
        <f>IFERROR(_xll.qlIndexFixing(Index6M,$H1319,TRUE,_xll.ohTrigger(RecalcTrigger,Trigger6M)),NA())</f>
        <v>2.0622040791940556E-2</v>
      </c>
      <c r="M1319" s="186">
        <f>IFERROR(_xll.qlIndexFixing(Index1Y,$H1319,TRUE,_xll.ohTrigger(RecalcTrigger,Trigger1Y)),NA())</f>
        <v>2.0920871134090847E-2</v>
      </c>
      <c r="N1319" s="185">
        <f>IFERROR(_xll.qlIndexFixing(ONIndex1M,I1319,TRUE,_xll.ohTrigger(RecalcTrigger,Trigger1M)),NA())</f>
        <v>2.0015944665319196E-2</v>
      </c>
      <c r="O1319" s="44">
        <f>IFERROR(_xll.qlIndexFixing(ONIndex3M,I1319,TRUE,_xll.ohTrigger(RecalcTrigger,Trigger3M)),NA())</f>
        <v>2.0448987849430722E-2</v>
      </c>
      <c r="P1319" s="44">
        <f>IFERROR(_xll.qlIndexFixing(ONIndex6M,I1319,TRUE,_xll.ohTrigger(RecalcTrigger,Trigger6M)),NA())</f>
        <v>2.0655304609027425E-2</v>
      </c>
      <c r="Q1319" s="186">
        <f>IFERROR(_xll.qlIndexFixing(ONIndex1Y,I1319,TRUE,_xll.ohTrigger(RecalcTrigger,Trigger1Y)),NA())</f>
        <v>2.1012571145462289E-2</v>
      </c>
    </row>
    <row r="1320" spans="2:17" x14ac:dyDescent="0.2">
      <c r="B1320" s="39" t="s">
        <v>42</v>
      </c>
      <c r="D1320" s="42">
        <f>_xll.qlCalendarAdvance(Calendar,$D1319,B1320,"f",FALSE)</f>
        <v>48618</v>
      </c>
      <c r="E1320" s="180">
        <f>_xll.qlInterestRateIndexValueDate(IndexON,D1320)</f>
        <v>48618</v>
      </c>
      <c r="F1320" s="196">
        <f>IFERROR(_xll.qlIndexFixing(IndexON,D1320,TRUE,_xll.ohTrigger(RecalcTrigger,TriggerON)),NA())</f>
        <v>1.9786062990663211E-2</v>
      </c>
      <c r="H1320" s="42">
        <f>_xll.qlCalendarAdvance(Calendar,$H1319,B1320,"f",FALSE)</f>
        <v>48618</v>
      </c>
      <c r="I1320" s="180">
        <f>_xll.qlInterestRateIndexValueDate(Index1M,$H1320)</f>
        <v>48620</v>
      </c>
      <c r="J1320" s="185">
        <f>IFERROR(_xll.qlIndexFixing(Index1M,$H1320,TRUE,_xll.ohTrigger(RecalcTrigger,Trigger1M)),NA())</f>
        <v>2.000579280062174E-2</v>
      </c>
      <c r="K1320" s="44">
        <f>IFERROR(_xll.qlIndexFixing(Index3M,H1320,TRUE,_xll.ohTrigger(RecalcTrigger,Trigger3M)),NA())</f>
        <v>2.04226125652987E-2</v>
      </c>
      <c r="L1320" s="44">
        <f>IFERROR(_xll.qlIndexFixing(Index6M,$H1320,TRUE,_xll.ohTrigger(RecalcTrigger,Trigger6M)),NA())</f>
        <v>2.0610452286616149E-2</v>
      </c>
      <c r="M1320" s="186">
        <f>IFERROR(_xll.qlIndexFixing(Index1Y,$H1320,TRUE,_xll.ohTrigger(RecalcTrigger,Trigger1Y)),NA())</f>
        <v>2.0908139820457708E-2</v>
      </c>
      <c r="N1320" s="185">
        <f>IFERROR(_xll.qlIndexFixing(ONIndex1M,I1320,TRUE,_xll.ohTrigger(RecalcTrigger,Trigger1M)),NA())</f>
        <v>2.0005315972912996E-2</v>
      </c>
      <c r="O1320" s="44">
        <f>IFERROR(_xll.qlIndexFixing(ONIndex3M,I1320,TRUE,_xll.ohTrigger(RecalcTrigger,Trigger3M)),NA())</f>
        <v>2.0437618704924887E-2</v>
      </c>
      <c r="P1320" s="44">
        <f>IFERROR(_xll.qlIndexFixing(ONIndex6M,I1320,TRUE,_xll.ohTrigger(RecalcTrigger,Trigger6M)),NA())</f>
        <v>2.0644306691650627E-2</v>
      </c>
      <c r="Q1320" s="186">
        <f>IFERROR(_xll.qlIndexFixing(ONIndex1Y,I1320,TRUE,_xll.ohTrigger(RecalcTrigger,Trigger1Y)),NA())</f>
        <v>2.1000955554173473E-2</v>
      </c>
    </row>
    <row r="1321" spans="2:17" x14ac:dyDescent="0.2">
      <c r="B1321" s="39" t="s">
        <v>42</v>
      </c>
      <c r="D1321" s="42">
        <f>_xll.qlCalendarAdvance(Calendar,$D1320,B1321,"f",FALSE)</f>
        <v>48625</v>
      </c>
      <c r="E1321" s="180">
        <f>_xll.qlInterestRateIndexValueDate(IndexON,D1321)</f>
        <v>48625</v>
      </c>
      <c r="F1321" s="196">
        <f>IFERROR(_xll.qlIndexFixing(IndexON,D1321,TRUE,_xll.ohTrigger(RecalcTrigger,TriggerON)),NA())</f>
        <v>1.9775791595009196E-2</v>
      </c>
      <c r="H1321" s="42">
        <f>_xll.qlCalendarAdvance(Calendar,$H1320,B1321,"f",FALSE)</f>
        <v>48625</v>
      </c>
      <c r="I1321" s="180">
        <f>_xll.qlInterestRateIndexValueDate(Index1M,$H1321)</f>
        <v>48627</v>
      </c>
      <c r="J1321" s="185">
        <f>IFERROR(_xll.qlIndexFixing(Index1M,$H1321,TRUE,_xll.ohTrigger(RecalcTrigger,Trigger1M)),NA())</f>
        <v>1.9995052570864758E-2</v>
      </c>
      <c r="K1321" s="44">
        <f>IFERROR(_xll.qlIndexFixing(Index3M,H1321,TRUE,_xll.ohTrigger(RecalcTrigger,Trigger3M)),NA())</f>
        <v>2.0410968083437252E-2</v>
      </c>
      <c r="L1321" s="44">
        <f>IFERROR(_xll.qlIndexFixing(Index6M,$H1321,TRUE,_xll.ohTrigger(RecalcTrigger,Trigger6M)),NA())</f>
        <v>2.0598825004342357E-2</v>
      </c>
      <c r="M1321" s="186">
        <f>IFERROR(_xll.qlIndexFixing(Index1Y,$H1321,TRUE,_xll.ohTrigger(RecalcTrigger,Trigger1Y)),NA())</f>
        <v>2.0895376005805051E-2</v>
      </c>
      <c r="N1321" s="185">
        <f>IFERROR(_xll.qlIndexFixing(ONIndex1M,I1321,TRUE,_xll.ohTrigger(RecalcTrigger,Trigger1M)),NA())</f>
        <v>1.9994646606162902E-2</v>
      </c>
      <c r="O1321" s="44">
        <f>IFERROR(_xll.qlIndexFixing(ONIndex3M,I1321,TRUE,_xll.ohTrigger(RecalcTrigger,Trigger3M)),NA())</f>
        <v>2.0426216329241242E-2</v>
      </c>
      <c r="P1321" s="44">
        <f>IFERROR(_xll.qlIndexFixing(ONIndex6M,I1321,TRUE,_xll.ohTrigger(RecalcTrigger,Trigger6M)),NA())</f>
        <v>2.0633270326948505E-2</v>
      </c>
      <c r="Q1321" s="186">
        <f>IFERROR(_xll.qlIndexFixing(ONIndex1Y,I1321,TRUE,_xll.ohTrigger(RecalcTrigger,Trigger1Y)),NA())</f>
        <v>2.0989303556007144E-2</v>
      </c>
    </row>
    <row r="1322" spans="2:17" x14ac:dyDescent="0.2">
      <c r="B1322" s="39" t="s">
        <v>42</v>
      </c>
      <c r="D1322" s="42">
        <f>_xll.qlCalendarAdvance(Calendar,$D1321,B1322,"f",FALSE)</f>
        <v>48632</v>
      </c>
      <c r="E1322" s="180">
        <f>_xll.qlInterestRateIndexValueDate(IndexON,D1322)</f>
        <v>48632</v>
      </c>
      <c r="F1322" s="196">
        <f>IFERROR(_xll.qlIndexFixing(IndexON,D1322,TRUE,_xll.ohTrigger(RecalcTrigger,TriggerON)),NA())</f>
        <v>1.9765487197673792E-2</v>
      </c>
      <c r="H1322" s="42">
        <f>_xll.qlCalendarAdvance(Calendar,$H1321,B1322,"f",FALSE)</f>
        <v>48632</v>
      </c>
      <c r="I1322" s="180">
        <f>_xll.qlInterestRateIndexValueDate(Index1M,$H1322)</f>
        <v>48634</v>
      </c>
      <c r="J1322" s="185">
        <f>IFERROR(_xll.qlIndexFixing(Index1M,$H1322,TRUE,_xll.ohTrigger(RecalcTrigger,Trigger1M)),NA())</f>
        <v>1.9984272056360806E-2</v>
      </c>
      <c r="K1322" s="44">
        <f>IFERROR(_xll.qlIndexFixing(Index3M,H1322,TRUE,_xll.ohTrigger(RecalcTrigger,Trigger3M)),NA())</f>
        <v>2.0399291698493381E-2</v>
      </c>
      <c r="L1322" s="44">
        <f>IFERROR(_xll.qlIndexFixing(Index6M,$H1322,TRUE,_xll.ohTrigger(RecalcTrigger,Trigger6M)),NA())</f>
        <v>2.0587158945792234E-2</v>
      </c>
      <c r="M1322" s="186">
        <f>IFERROR(_xll.qlIndexFixing(Index1Y,$H1322,TRUE,_xll.ohTrigger(RecalcTrigger,Trigger1Y)),NA())</f>
        <v>2.0882579868903187E-2</v>
      </c>
      <c r="N1322" s="185">
        <f>IFERROR(_xll.qlIndexFixing(ONIndex1M,I1322,TRUE,_xll.ohTrigger(RecalcTrigger,Trigger1M)),NA())</f>
        <v>1.9983936752199227E-2</v>
      </c>
      <c r="O1322" s="44">
        <f>IFERROR(_xll.qlIndexFixing(ONIndex3M,I1322,TRUE,_xll.ohTrigger(RecalcTrigger,Trigger3M)),NA())</f>
        <v>2.0414780938846633E-2</v>
      </c>
      <c r="P1322" s="44">
        <f>IFERROR(_xll.qlIndexFixing(ONIndex6M,I1322,TRUE,_xll.ohTrigger(RecalcTrigger,Trigger6M)),NA())</f>
        <v>2.0622195514681252E-2</v>
      </c>
      <c r="Q1322" s="186">
        <f>IFERROR(_xll.qlIndexFixing(ONIndex1Y,I1322,TRUE,_xll.ohTrigger(RecalcTrigger,Trigger1Y)),NA())</f>
        <v>2.0977615324744292E-2</v>
      </c>
    </row>
    <row r="1323" spans="2:17" x14ac:dyDescent="0.2">
      <c r="B1323" s="39" t="s">
        <v>42</v>
      </c>
      <c r="D1323" s="42">
        <f>_xll.qlCalendarAdvance(Calendar,$D1322,B1323,"f",FALSE)</f>
        <v>48639</v>
      </c>
      <c r="E1323" s="180">
        <f>_xll.qlInterestRateIndexValueDate(IndexON,D1323)</f>
        <v>48639</v>
      </c>
      <c r="F1323" s="196">
        <f>IFERROR(_xll.qlIndexFixing(IndexON,D1323,TRUE,_xll.ohTrigger(RecalcTrigger,TriggerON)),NA())</f>
        <v>1.9755150019200585E-2</v>
      </c>
      <c r="H1323" s="42">
        <f>_xll.qlCalendarAdvance(Calendar,$H1322,B1323,"f",FALSE)</f>
        <v>48639</v>
      </c>
      <c r="I1323" s="180">
        <f>_xll.qlInterestRateIndexValueDate(Index1M,$H1323)</f>
        <v>48641</v>
      </c>
      <c r="J1323" s="185">
        <f>IFERROR(_xll.qlIndexFixing(Index1M,$H1323,TRUE,_xll.ohTrigger(RecalcTrigger,Trigger1M)),NA())</f>
        <v>1.9972559021539105E-2</v>
      </c>
      <c r="K1323" s="44">
        <f>IFERROR(_xll.qlIndexFixing(Index3M,H1323,TRUE,_xll.ohTrigger(RecalcTrigger,Trigger3M)),NA())</f>
        <v>2.0386784787882185E-2</v>
      </c>
      <c r="L1323" s="44">
        <f>IFERROR(_xll.qlIndexFixing(Index6M,$H1323,TRUE,_xll.ohTrigger(RecalcTrigger,Trigger6M)),NA())</f>
        <v>2.0574132716376536E-2</v>
      </c>
      <c r="M1323" s="186">
        <f>IFERROR(_xll.qlIndexFixing(Index1Y,$H1323,TRUE,_xll.ohTrigger(RecalcTrigger,Trigger1Y)),NA())</f>
        <v>2.0869751588518708E-2</v>
      </c>
      <c r="N1323" s="185">
        <f>IFERROR(_xll.qlIndexFixing(ONIndex1M,I1323,TRUE,_xll.ohTrigger(RecalcTrigger,Trigger1M)),NA())</f>
        <v>1.9973186598232218E-2</v>
      </c>
      <c r="O1323" s="44">
        <f>IFERROR(_xll.qlIndexFixing(ONIndex3M,I1323,TRUE,_xll.ohTrigger(RecalcTrigger,Trigger3M)),NA())</f>
        <v>2.0403312750207903E-2</v>
      </c>
      <c r="P1323" s="44">
        <f>IFERROR(_xll.qlIndexFixing(ONIndex6M,I1323,TRUE,_xll.ohTrigger(RecalcTrigger,Trigger6M)),NA())</f>
        <v>2.0611082255008739E-2</v>
      </c>
      <c r="Q1323" s="186">
        <f>IFERROR(_xll.qlIndexFixing(ONIndex1Y,I1323,TRUE,_xll.ohTrigger(RecalcTrigger,Trigger1Y)),NA())</f>
        <v>2.0965891034485651E-2</v>
      </c>
    </row>
    <row r="1324" spans="2:17" x14ac:dyDescent="0.2">
      <c r="B1324" s="39" t="s">
        <v>42</v>
      </c>
      <c r="D1324" s="42">
        <f>_xll.qlCalendarAdvance(Calendar,$D1323,B1324,"f",FALSE)</f>
        <v>48646</v>
      </c>
      <c r="E1324" s="180">
        <f>_xll.qlInterestRateIndexValueDate(IndexON,D1324)</f>
        <v>48646</v>
      </c>
      <c r="F1324" s="196">
        <f>IFERROR(_xll.qlIndexFixing(IndexON,D1324,TRUE,_xll.ohTrigger(RecalcTrigger,TriggerON)),NA())</f>
        <v>1.9744780280213092E-2</v>
      </c>
      <c r="H1324" s="42">
        <f>_xll.qlCalendarAdvance(Calendar,$H1323,B1324,"f",FALSE)</f>
        <v>48646</v>
      </c>
      <c r="I1324" s="180">
        <f>_xll.qlInterestRateIndexValueDate(Index1M,$H1324)</f>
        <v>48648</v>
      </c>
      <c r="J1324" s="185">
        <f>IFERROR(_xll.qlIndexFixing(Index1M,$H1324,TRUE,_xll.ohTrigger(RecalcTrigger,Trigger1M)),NA())</f>
        <v>1.996168476024518E-2</v>
      </c>
      <c r="K1324" s="44">
        <f>IFERROR(_xll.qlIndexFixing(Index3M,H1324,TRUE,_xll.ohTrigger(RecalcTrigger,Trigger3M)),NA())</f>
        <v>2.0375036646160999E-2</v>
      </c>
      <c r="L1324" s="44">
        <f>IFERROR(_xll.qlIndexFixing(Index6M,$H1324,TRUE,_xll.ohTrigger(RecalcTrigger,Trigger6M)),NA())</f>
        <v>2.0562371918129867E-2</v>
      </c>
      <c r="M1324" s="186">
        <f>IFERROR(_xll.qlIndexFixing(Index1Y,$H1324,TRUE,_xll.ohTrigger(RecalcTrigger,Trigger1Y)),NA())</f>
        <v>2.085689134341032E-2</v>
      </c>
      <c r="N1324" s="185">
        <f>IFERROR(_xll.qlIndexFixing(ONIndex1M,I1324,TRUE,_xll.ohTrigger(RecalcTrigger,Trigger1M)),NA())</f>
        <v>1.9962396331552057E-2</v>
      </c>
      <c r="O1324" s="44">
        <f>IFERROR(_xll.qlIndexFixing(ONIndex3M,I1324,TRUE,_xll.ohTrigger(RecalcTrigger,Trigger3M)),NA())</f>
        <v>2.0391811979791896E-2</v>
      </c>
      <c r="P1324" s="44">
        <f>IFERROR(_xll.qlIndexFixing(ONIndex6M,I1324,TRUE,_xll.ohTrigger(RecalcTrigger,Trigger6M)),NA())</f>
        <v>2.0599930547771095E-2</v>
      </c>
      <c r="Q1324" s="186">
        <f>IFERROR(_xll.qlIndexFixing(ONIndex1Y,I1324,TRUE,_xll.ohTrigger(RecalcTrigger,Trigger1Y)),NA())</f>
        <v>2.095413085901221E-2</v>
      </c>
    </row>
    <row r="1325" spans="2:17" x14ac:dyDescent="0.2">
      <c r="B1325" s="39" t="s">
        <v>42</v>
      </c>
      <c r="D1325" s="42">
        <f>_xll.qlCalendarAdvance(Calendar,$D1324,B1325,"f",FALSE)</f>
        <v>48653</v>
      </c>
      <c r="E1325" s="180">
        <f>_xll.qlInterestRateIndexValueDate(IndexON,D1325)</f>
        <v>48653</v>
      </c>
      <c r="F1325" s="196">
        <f>IFERROR(_xll.qlIndexFixing(IndexON,D1325,TRUE,_xll.ohTrigger(RecalcTrigger,TriggerON)),NA())</f>
        <v>1.973437820101509E-2</v>
      </c>
      <c r="H1325" s="42">
        <f>_xll.qlCalendarAdvance(Calendar,$H1324,B1325,"f",FALSE)</f>
        <v>48653</v>
      </c>
      <c r="I1325" s="180">
        <f>_xll.qlInterestRateIndexValueDate(Index1M,$H1325)</f>
        <v>48655</v>
      </c>
      <c r="J1325" s="185">
        <f>IFERROR(_xll.qlIndexFixing(Index1M,$H1325,TRUE,_xll.ohTrigger(RecalcTrigger,Trigger1M)),NA())</f>
        <v>1.9950540024818091E-2</v>
      </c>
      <c r="K1325" s="44">
        <f>IFERROR(_xll.qlIndexFixing(Index3M,H1325,TRUE,_xll.ohTrigger(RecalcTrigger,Trigger3M)),NA())</f>
        <v>2.0363257297423713E-2</v>
      </c>
      <c r="L1325" s="44">
        <f>IFERROR(_xll.qlIndexFixing(Index6M,$H1325,TRUE,_xll.ohTrigger(RecalcTrigger,Trigger6M)),NA())</f>
        <v>2.0550572336777866E-2</v>
      </c>
      <c r="M1325" s="186">
        <f>IFERROR(_xll.qlIndexFixing(Index1Y,$H1325,TRUE,_xll.ohTrigger(RecalcTrigger,Trigger1Y)),NA())</f>
        <v>2.0843999312331694E-2</v>
      </c>
      <c r="N1325" s="185">
        <f>IFERROR(_xll.qlIndexFixing(ONIndex1M,I1325,TRUE,_xll.ohTrigger(RecalcTrigger,Trigger1M)),NA())</f>
        <v>1.9951566139448929E-2</v>
      </c>
      <c r="O1325" s="44">
        <f>IFERROR(_xll.qlIndexFixing(ONIndex3M,I1325,TRUE,_xll.ohTrigger(RecalcTrigger,Trigger3M)),NA())</f>
        <v>2.038027884422533E-2</v>
      </c>
      <c r="P1325" s="44">
        <f>IFERROR(_xll.qlIndexFixing(ONIndex6M,I1325,TRUE,_xll.ohTrigger(RecalcTrigger,Trigger6M)),NA())</f>
        <v>2.0588740393128191E-2</v>
      </c>
      <c r="Q1325" s="186">
        <f>IFERROR(_xll.qlIndexFixing(ONIndex1Y,I1325,TRUE,_xll.ohTrigger(RecalcTrigger,Trigger1Y)),NA())</f>
        <v>2.0942334972025023E-2</v>
      </c>
    </row>
    <row r="1326" spans="2:17" x14ac:dyDescent="0.2">
      <c r="B1326" s="39" t="s">
        <v>42</v>
      </c>
      <c r="D1326" s="42">
        <f>_xll.qlCalendarAdvance(Calendar,$D1325,B1326,"f",FALSE)</f>
        <v>48660</v>
      </c>
      <c r="E1326" s="180">
        <f>_xll.qlInterestRateIndexValueDate(IndexON,D1326)</f>
        <v>48660</v>
      </c>
      <c r="F1326" s="196">
        <f>IFERROR(_xll.qlIndexFixing(IndexON,D1326,TRUE,_xll.ohTrigger(RecalcTrigger,TriggerON)),NA())</f>
        <v>1.9723944002230098E-2</v>
      </c>
      <c r="H1326" s="42">
        <f>_xll.qlCalendarAdvance(Calendar,$H1325,B1326,"f",FALSE)</f>
        <v>48660</v>
      </c>
      <c r="I1326" s="180">
        <f>_xll.qlInterestRateIndexValueDate(Index1M,$H1326)</f>
        <v>48662</v>
      </c>
      <c r="J1326" s="185">
        <f>IFERROR(_xll.qlIndexFixing(Index1M,$H1326,TRUE,_xll.ohTrigger(RecalcTrigger,Trigger1M)),NA())</f>
        <v>1.9939817397906789E-2</v>
      </c>
      <c r="K1326" s="44">
        <f>IFERROR(_xll.qlIndexFixing(Index3M,H1326,TRUE,_xll.ohTrigger(RecalcTrigger,Trigger3M)),NA())</f>
        <v>2.0351446959554296E-2</v>
      </c>
      <c r="L1326" s="44">
        <f>IFERROR(_xll.qlIndexFixing(Index6M,$H1326,TRUE,_xll.ohTrigger(RecalcTrigger,Trigger6M)),NA())</f>
        <v>2.0538733973023627E-2</v>
      </c>
      <c r="M1326" s="186">
        <f>IFERROR(_xll.qlIndexFixing(Index1Y,$H1326,TRUE,_xll.ohTrigger(RecalcTrigger,Trigger1Y)),NA())</f>
        <v>2.0831075674029708E-2</v>
      </c>
      <c r="N1326" s="185">
        <f>IFERROR(_xll.qlIndexFixing(ONIndex1M,I1326,TRUE,_xll.ohTrigger(RecalcTrigger,Trigger1M)),NA())</f>
        <v>1.9940696208973208E-2</v>
      </c>
      <c r="O1326" s="44">
        <f>IFERROR(_xll.qlIndexFixing(ONIndex3M,I1326,TRUE,_xll.ohTrigger(RecalcTrigger,Trigger3M)),NA())</f>
        <v>2.0368713559975049E-2</v>
      </c>
      <c r="P1326" s="44">
        <f>IFERROR(_xll.qlIndexFixing(ONIndex6M,I1326,TRUE,_xll.ohTrigger(RecalcTrigger,Trigger6M)),NA())</f>
        <v>2.0577511791080028E-2</v>
      </c>
      <c r="Q1326" s="186">
        <f>IFERROR(_xll.qlIndexFixing(ONIndex1Y,I1326,TRUE,_xll.ohTrigger(RecalcTrigger,Trigger1Y)),NA())</f>
        <v>2.0930503547624824E-2</v>
      </c>
    </row>
    <row r="1327" spans="2:17" x14ac:dyDescent="0.2">
      <c r="B1327" s="39" t="s">
        <v>42</v>
      </c>
      <c r="D1327" s="42">
        <f>_xll.qlCalendarAdvance(Calendar,$D1326,B1327,"f",FALSE)</f>
        <v>48667</v>
      </c>
      <c r="E1327" s="180">
        <f>_xll.qlInterestRateIndexValueDate(IndexON,D1327)</f>
        <v>48667</v>
      </c>
      <c r="F1327" s="196">
        <f>IFERROR(_xll.qlIndexFixing(IndexON,D1327,TRUE,_xll.ohTrigger(RecalcTrigger,TriggerON)),NA())</f>
        <v>1.9713477904481636E-2</v>
      </c>
      <c r="H1327" s="42">
        <f>_xll.qlCalendarAdvance(Calendar,$H1326,B1327,"f",FALSE)</f>
        <v>48667</v>
      </c>
      <c r="I1327" s="180">
        <f>_xll.qlInterestRateIndexValueDate(Index1M,$H1327)</f>
        <v>48669</v>
      </c>
      <c r="J1327" s="185">
        <f>IFERROR(_xll.qlIndexFixing(Index1M,$H1327,TRUE,_xll.ohTrigger(RecalcTrigger,Trigger1M)),NA())</f>
        <v>1.9929535499830134E-2</v>
      </c>
      <c r="K1327" s="44">
        <f>IFERROR(_xll.qlIndexFixing(Index3M,H1327,TRUE,_xll.ohTrigger(RecalcTrigger,Trigger3M)),NA())</f>
        <v>2.0339883795254476E-2</v>
      </c>
      <c r="L1327" s="44">
        <f>IFERROR(_xll.qlIndexFixing(Index6M,$H1327,TRUE,_xll.ohTrigger(RecalcTrigger,Trigger6M)),NA())</f>
        <v>2.0527691969188966E-2</v>
      </c>
      <c r="M1327" s="186">
        <f>IFERROR(_xll.qlIndexFixing(Index1Y,$H1327,TRUE,_xll.ohTrigger(RecalcTrigger,Trigger1Y)),NA())</f>
        <v>2.0818120607246207E-2</v>
      </c>
      <c r="N1327" s="185">
        <f>IFERROR(_xll.qlIndexFixing(ONIndex1M,I1327,TRUE,_xll.ohTrigger(RecalcTrigger,Trigger1M)),NA())</f>
        <v>1.992978672757495E-2</v>
      </c>
      <c r="O1327" s="44">
        <f>IFERROR(_xll.qlIndexFixing(ONIndex3M,I1327,TRUE,_xll.ohTrigger(RecalcTrigger,Trigger3M)),NA())</f>
        <v>2.0357116343427961E-2</v>
      </c>
      <c r="P1327" s="44">
        <f>IFERROR(_xll.qlIndexFixing(ONIndex6M,I1327,TRUE,_xll.ohTrigger(RecalcTrigger,Trigger6M)),NA())</f>
        <v>2.0566244741466733E-2</v>
      </c>
      <c r="Q1327" s="186">
        <f>IFERROR(_xll.qlIndexFixing(ONIndex1Y,I1327,TRUE,_xll.ohTrigger(RecalcTrigger,Trigger1Y)),NA())</f>
        <v>2.0918636759432729E-2</v>
      </c>
    </row>
    <row r="1328" spans="2:17" x14ac:dyDescent="0.2">
      <c r="B1328" s="39" t="s">
        <v>42</v>
      </c>
      <c r="D1328" s="42">
        <f>_xll.qlCalendarAdvance(Calendar,$D1327,B1328,"f",FALSE)</f>
        <v>48674</v>
      </c>
      <c r="E1328" s="180">
        <f>_xll.qlInterestRateIndexValueDate(IndexON,D1328)</f>
        <v>48674</v>
      </c>
      <c r="F1328" s="196">
        <f>IFERROR(_xll.qlIndexFixing(IndexON,D1328,TRUE,_xll.ohTrigger(RecalcTrigger,TriggerON)),NA())</f>
        <v>1.9702980128233349E-2</v>
      </c>
      <c r="H1328" s="42">
        <f>_xll.qlCalendarAdvance(Calendar,$H1327,B1328,"f",FALSE)</f>
        <v>48674</v>
      </c>
      <c r="I1328" s="180">
        <f>_xll.qlInterestRateIndexValueDate(Index1M,$H1328)</f>
        <v>48676</v>
      </c>
      <c r="J1328" s="185">
        <f>IFERROR(_xll.qlIndexFixing(Index1M,$H1328,TRUE,_xll.ohTrigger(RecalcTrigger,Trigger1M)),NA())</f>
        <v>1.9917792833644421E-2</v>
      </c>
      <c r="K1328" s="44">
        <f>IFERROR(_xll.qlIndexFixing(Index3M,H1328,TRUE,_xll.ohTrigger(RecalcTrigger,Trigger3M)),NA())</f>
        <v>2.0328014942739166E-2</v>
      </c>
      <c r="L1328" s="44">
        <f>IFERROR(_xll.qlIndexFixing(Index6M,$H1328,TRUE,_xll.ohTrigger(RecalcTrigger,Trigger6M)),NA())</f>
        <v>2.0515786378330434E-2</v>
      </c>
      <c r="M1328" s="186">
        <f>IFERROR(_xll.qlIndexFixing(Index1Y,$H1328,TRUE,_xll.ohTrigger(RecalcTrigger,Trigger1Y)),NA())</f>
        <v>2.0803727660080457E-2</v>
      </c>
      <c r="N1328" s="185">
        <f>IFERROR(_xll.qlIndexFixing(ONIndex1M,I1328,TRUE,_xll.ohTrigger(RecalcTrigger,Trigger1M)),NA())</f>
        <v>1.991883788230453E-2</v>
      </c>
      <c r="O1328" s="44">
        <f>IFERROR(_xll.qlIndexFixing(ONIndex3M,I1328,TRUE,_xll.ohTrigger(RecalcTrigger,Trigger3M)),NA())</f>
        <v>2.0345487411050911E-2</v>
      </c>
      <c r="P1328" s="44">
        <f>IFERROR(_xll.qlIndexFixing(ONIndex6M,I1328,TRUE,_xll.ohTrigger(RecalcTrigger,Trigger6M)),NA())</f>
        <v>2.0554939244528114E-2</v>
      </c>
      <c r="Q1328" s="186">
        <f>IFERROR(_xll.qlIndexFixing(ONIndex1Y,I1328,TRUE,_xll.ohTrigger(RecalcTrigger,Trigger1Y)),NA())</f>
        <v>2.0906734781469538E-2</v>
      </c>
    </row>
    <row r="1329" spans="2:17" x14ac:dyDescent="0.2">
      <c r="B1329" s="39" t="s">
        <v>42</v>
      </c>
      <c r="D1329" s="42">
        <f>_xll.qlCalendarAdvance(Calendar,$D1328,B1329,"f",FALSE)</f>
        <v>48681</v>
      </c>
      <c r="E1329" s="180">
        <f>_xll.qlInterestRateIndexValueDate(IndexON,D1329)</f>
        <v>48681</v>
      </c>
      <c r="F1329" s="196">
        <f>IFERROR(_xll.qlIndexFixing(IndexON,D1329,TRUE,_xll.ohTrigger(RecalcTrigger,TriggerON)),NA())</f>
        <v>1.9692450893789015E-2</v>
      </c>
      <c r="H1329" s="42">
        <f>_xll.qlCalendarAdvance(Calendar,$H1328,B1329,"f",FALSE)</f>
        <v>48681</v>
      </c>
      <c r="I1329" s="180">
        <f>_xll.qlInterestRateIndexValueDate(Index1M,$H1329)</f>
        <v>48683</v>
      </c>
      <c r="J1329" s="185">
        <f>IFERROR(_xll.qlIndexFixing(Index1M,$H1329,TRUE,_xll.ohTrigger(RecalcTrigger,Trigger1M)),NA())</f>
        <v>1.990672206994365E-2</v>
      </c>
      <c r="K1329" s="44">
        <f>IFERROR(_xll.qlIndexFixing(Index3M,H1329,TRUE,_xll.ohTrigger(RecalcTrigger,Trigger3M)),NA())</f>
        <v>2.0316115740487941E-2</v>
      </c>
      <c r="L1329" s="44">
        <f>IFERROR(_xll.qlIndexFixing(Index6M,$H1329,TRUE,_xll.ohTrigger(RecalcTrigger,Trigger6M)),NA())</f>
        <v>2.0503842012460725E-2</v>
      </c>
      <c r="M1329" s="186">
        <f>IFERROR(_xll.qlIndexFixing(Index1Y,$H1329,TRUE,_xll.ohTrigger(RecalcTrigger,Trigger1Y)),NA())</f>
        <v>2.0792116903167644E-2</v>
      </c>
      <c r="N1329" s="185">
        <f>IFERROR(_xll.qlIndexFixing(ONIndex1M,I1329,TRUE,_xll.ohTrigger(RecalcTrigger,Trigger1M)),NA())</f>
        <v>1.9904703256194978E-2</v>
      </c>
      <c r="O1329" s="44">
        <f>IFERROR(_xll.qlIndexFixing(ONIndex3M,I1329,TRUE,_xll.ohTrigger(RecalcTrigger,Trigger3M)),NA())</f>
        <v>2.0330489672399921E-2</v>
      </c>
      <c r="P1329" s="44">
        <f>IFERROR(_xll.qlIndexFixing(ONIndex6M,I1329,TRUE,_xll.ohTrigger(RecalcTrigger,Trigger6M)),NA())</f>
        <v>2.0540347111346335E-2</v>
      </c>
      <c r="Q1329" s="186">
        <f>IFERROR(_xll.qlIndexFixing(ONIndex1Y,I1329,TRUE,_xll.ohTrigger(RecalcTrigger,Trigger1Y)),NA())</f>
        <v>2.089138081065478E-2</v>
      </c>
    </row>
    <row r="1330" spans="2:17" x14ac:dyDescent="0.2">
      <c r="B1330" s="39" t="s">
        <v>42</v>
      </c>
      <c r="D1330" s="42">
        <f>_xll.qlCalendarAdvance(Calendar,$D1329,B1330,"f",FALSE)</f>
        <v>48688</v>
      </c>
      <c r="E1330" s="180">
        <f>_xll.qlInterestRateIndexValueDate(IndexON,D1330)</f>
        <v>48688</v>
      </c>
      <c r="F1330" s="196">
        <f>IFERROR(_xll.qlIndexFixing(IndexON,D1330,TRUE,_xll.ohTrigger(RecalcTrigger,TriggerON)),NA())</f>
        <v>1.9681890422091897E-2</v>
      </c>
      <c r="H1330" s="42">
        <f>_xll.qlCalendarAdvance(Calendar,$H1329,B1330,"f",FALSE)</f>
        <v>48688</v>
      </c>
      <c r="I1330" s="180">
        <f>_xll.qlInterestRateIndexValueDate(Index1M,$H1330)</f>
        <v>48690</v>
      </c>
      <c r="J1330" s="185">
        <f>IFERROR(_xll.qlIndexFixing(Index1M,$H1330,TRUE,_xll.ohTrigger(RecalcTrigger,Trigger1M)),NA())</f>
        <v>1.9895612568739673E-2</v>
      </c>
      <c r="K1330" s="44">
        <f>IFERROR(_xll.qlIndexFixing(Index3M,H1330,TRUE,_xll.ohTrigger(RecalcTrigger,Trigger3M)),NA())</f>
        <v>2.0304186406361703E-2</v>
      </c>
      <c r="L1330" s="44">
        <f>IFERROR(_xll.qlIndexFixing(Index6M,$H1330,TRUE,_xll.ohTrigger(RecalcTrigger,Trigger6M)),NA())</f>
        <v>2.049185887227873E-2</v>
      </c>
      <c r="M1330" s="186">
        <f>IFERROR(_xll.qlIndexFixing(Index1Y,$H1330,TRUE,_xll.ohTrigger(RecalcTrigger,Trigger1Y)),NA())</f>
        <v>2.077906862332364E-2</v>
      </c>
      <c r="N1330" s="185">
        <f>IFERROR(_xll.qlIndexFixing(ONIndex1M,I1330,TRUE,_xll.ohTrigger(RecalcTrigger,Trigger1M)),NA())</f>
        <v>1.9896822849307938E-2</v>
      </c>
      <c r="O1330" s="44">
        <f>IFERROR(_xll.qlIndexFixing(ONIndex3M,I1330,TRUE,_xll.ohTrigger(RecalcTrigger,Trigger3M)),NA())</f>
        <v>2.032213526531379E-2</v>
      </c>
      <c r="P1330" s="44">
        <f>IFERROR(_xll.qlIndexFixing(ONIndex6M,I1330,TRUE,_xll.ohTrigger(RecalcTrigger,Trigger6M)),NA())</f>
        <v>2.0532212908195291E-2</v>
      </c>
      <c r="Q1330" s="186">
        <f>IFERROR(_xll.qlIndexFixing(ONIndex1Y,I1330,TRUE,_xll.ohTrigger(RecalcTrigger,Trigger1Y)),NA())</f>
        <v>2.0882825951593631E-2</v>
      </c>
    </row>
    <row r="1331" spans="2:17" x14ac:dyDescent="0.2">
      <c r="B1331" s="39" t="s">
        <v>42</v>
      </c>
      <c r="D1331" s="42">
        <f>_xll.qlCalendarAdvance(Calendar,$D1330,B1331,"f",FALSE)</f>
        <v>48695</v>
      </c>
      <c r="E1331" s="180">
        <f>_xll.qlInterestRateIndexValueDate(IndexON,D1331)</f>
        <v>48695</v>
      </c>
      <c r="F1331" s="196">
        <f>IFERROR(_xll.qlIndexFixing(IndexON,D1331,TRUE,_xll.ohTrigger(RecalcTrigger,TriggerON)),NA())</f>
        <v>1.9671298933205961E-2</v>
      </c>
      <c r="H1331" s="42">
        <f>_xll.qlCalendarAdvance(Calendar,$H1330,B1331,"f",FALSE)</f>
        <v>48695</v>
      </c>
      <c r="I1331" s="180">
        <f>_xll.qlInterestRateIndexValueDate(Index1M,$H1331)</f>
        <v>48697</v>
      </c>
      <c r="J1331" s="185">
        <f>IFERROR(_xll.qlIndexFixing(Index1M,$H1331,TRUE,_xll.ohTrigger(RecalcTrigger,Trigger1M)),NA())</f>
        <v>1.988446451769238E-2</v>
      </c>
      <c r="K1331" s="44">
        <f>IFERROR(_xll.qlIndexFixing(Index3M,H1331,TRUE,_xll.ohTrigger(RecalcTrigger,Trigger3M)),NA())</f>
        <v>2.0292227158220461E-2</v>
      </c>
      <c r="L1331" s="44">
        <f>IFERROR(_xll.qlIndexFixing(Index6M,$H1331,TRUE,_xll.ohTrigger(RecalcTrigger,Trigger6M)),NA())</f>
        <v>2.0479836958487714E-2</v>
      </c>
      <c r="M1331" s="186">
        <f>IFERROR(_xll.qlIndexFixing(Index1Y,$H1331,TRUE,_xll.ohTrigger(RecalcTrigger,Trigger1Y)),NA())</f>
        <v>2.0765989629900446E-2</v>
      </c>
      <c r="N1331" s="185">
        <f>IFERROR(_xll.qlIndexFixing(ONIndex1M,I1331,TRUE,_xll.ohTrigger(RecalcTrigger,Trigger1M)),NA())</f>
        <v>1.9885757035922325E-2</v>
      </c>
      <c r="O1331" s="44">
        <f>IFERROR(_xll.qlIndexFixing(ONIndex3M,I1331,TRUE,_xll.ohTrigger(RecalcTrigger,Trigger3M)),NA())</f>
        <v>2.03104124846476E-2</v>
      </c>
      <c r="P1331" s="44">
        <f>IFERROR(_xll.qlIndexFixing(ONIndex6M,I1331,TRUE,_xll.ohTrigger(RecalcTrigger,Trigger6M)),NA())</f>
        <v>2.0520792068801086E-2</v>
      </c>
      <c r="Q1331" s="186">
        <f>IFERROR(_xll.qlIndexFixing(ONIndex1Y,I1331,TRUE,_xll.ohTrigger(RecalcTrigger,Trigger1Y)),NA())</f>
        <v>2.087081944732283E-2</v>
      </c>
    </row>
    <row r="1332" spans="2:17" x14ac:dyDescent="0.2">
      <c r="B1332" s="39" t="s">
        <v>42</v>
      </c>
      <c r="D1332" s="42">
        <f>_xll.qlCalendarAdvance(Calendar,$D1331,B1332,"f",FALSE)</f>
        <v>48702</v>
      </c>
      <c r="E1332" s="180">
        <f>_xll.qlInterestRateIndexValueDate(IndexON,D1332)</f>
        <v>48702</v>
      </c>
      <c r="F1332" s="196">
        <f>IFERROR(_xll.qlIndexFixing(IndexON,D1332,TRUE,_xll.ohTrigger(RecalcTrigger,TriggerON)),NA())</f>
        <v>1.9660676647914599E-2</v>
      </c>
      <c r="H1332" s="42">
        <f>_xll.qlCalendarAdvance(Calendar,$H1331,B1332,"f",FALSE)</f>
        <v>48702</v>
      </c>
      <c r="I1332" s="180">
        <f>_xll.qlInterestRateIndexValueDate(Index1M,$H1332)</f>
        <v>48704</v>
      </c>
      <c r="J1332" s="185">
        <f>IFERROR(_xll.qlIndexFixing(Index1M,$H1332,TRUE,_xll.ohTrigger(RecalcTrigger,Trigger1M)),NA())</f>
        <v>1.9873278104461656E-2</v>
      </c>
      <c r="K1332" s="44">
        <f>IFERROR(_xll.qlIndexFixing(Index3M,H1332,TRUE,_xll.ohTrigger(RecalcTrigger,Trigger3M)),NA())</f>
        <v>2.0279946361811772E-2</v>
      </c>
      <c r="L1332" s="44">
        <f>IFERROR(_xll.qlIndexFixing(Index6M,$H1332,TRUE,_xll.ohTrigger(RecalcTrigger,Trigger6M)),NA())</f>
        <v>2.046688939967805E-2</v>
      </c>
      <c r="M1332" s="186">
        <f>IFERROR(_xll.qlIndexFixing(Index1Y,$H1332,TRUE,_xll.ohTrigger(RecalcTrigger,Trigger1Y)),NA())</f>
        <v>2.0752880101607717E-2</v>
      </c>
      <c r="N1332" s="185">
        <f>IFERROR(_xll.qlIndexFixing(ONIndex1M,I1332,TRUE,_xll.ohTrigger(RecalcTrigger,Trigger1M)),NA())</f>
        <v>1.9874652607745347E-2</v>
      </c>
      <c r="O1332" s="44">
        <f>IFERROR(_xll.qlIndexFixing(ONIndex3M,I1332,TRUE,_xll.ohTrigger(RecalcTrigger,Trigger3M)),NA())</f>
        <v>2.0298658854338569E-2</v>
      </c>
      <c r="P1332" s="44">
        <f>IFERROR(_xll.qlIndexFixing(ONIndex6M,I1332,TRUE,_xll.ohTrigger(RecalcTrigger,Trigger6M)),NA())</f>
        <v>2.0509332782081557E-2</v>
      </c>
      <c r="Q1332" s="186">
        <f>IFERROR(_xll.qlIndexFixing(ONIndex1Y,I1332,TRUE,_xll.ohTrigger(RecalcTrigger,Trigger1Y)),NA())</f>
        <v>2.0858778448804571E-2</v>
      </c>
    </row>
    <row r="1333" spans="2:17" x14ac:dyDescent="0.2">
      <c r="B1333" s="39" t="s">
        <v>42</v>
      </c>
      <c r="D1333" s="42">
        <f>_xll.qlCalendarAdvance(Calendar,$D1332,B1333,"f",FALSE)</f>
        <v>48709</v>
      </c>
      <c r="E1333" s="180">
        <f>_xll.qlInterestRateIndexValueDate(IndexON,D1333)</f>
        <v>48709</v>
      </c>
      <c r="F1333" s="196">
        <f>IFERROR(_xll.qlIndexFixing(IndexON,D1333,TRUE,_xll.ohTrigger(RecalcTrigger,TriggerON)),NA())</f>
        <v>1.9650023786601523E-2</v>
      </c>
      <c r="H1333" s="42">
        <f>_xll.qlCalendarAdvance(Calendar,$H1332,B1333,"f",FALSE)</f>
        <v>48709</v>
      </c>
      <c r="I1333" s="180">
        <f>_xll.qlInterestRateIndexValueDate(Index1M,$H1333)</f>
        <v>48711</v>
      </c>
      <c r="J1333" s="185">
        <f>IFERROR(_xll.qlIndexFixing(Index1M,$H1333,TRUE,_xll.ohTrigger(RecalcTrigger,Trigger1M)),NA())</f>
        <v>1.986205351670739E-2</v>
      </c>
      <c r="K1333" s="44">
        <f>IFERROR(_xll.qlIndexFixing(Index3M,H1333,TRUE,_xll.ohTrigger(RecalcTrigger,Trigger3M)),NA())</f>
        <v>2.0267925200601829E-2</v>
      </c>
      <c r="L1333" s="44">
        <f>IFERROR(_xll.qlIndexFixing(Index6M,$H1333,TRUE,_xll.ohTrigger(RecalcTrigger,Trigger6M)),NA())</f>
        <v>2.0454779578973559E-2</v>
      </c>
      <c r="M1333" s="186">
        <f>IFERROR(_xll.qlIndexFixing(Index1Y,$H1333,TRUE,_xll.ohTrigger(RecalcTrigger,Trigger1Y)),NA())</f>
        <v>2.073974021714875E-2</v>
      </c>
      <c r="N1333" s="185">
        <f>IFERROR(_xll.qlIndexFixing(ONIndex1M,I1333,TRUE,_xll.ohTrigger(RecalcTrigger,Trigger1M)),NA())</f>
        <v>1.9863509751747443E-2</v>
      </c>
      <c r="O1333" s="44">
        <f>IFERROR(_xll.qlIndexFixing(ONIndex3M,I1333,TRUE,_xll.ohTrigger(RecalcTrigger,Trigger3M)),NA())</f>
        <v>2.0286874590533799E-2</v>
      </c>
      <c r="P1333" s="44">
        <f>IFERROR(_xll.qlIndexFixing(ONIndex6M,I1333,TRUE,_xll.ohTrigger(RecalcTrigger,Trigger6M)),NA())</f>
        <v>2.0497835047796897E-2</v>
      </c>
      <c r="Q1333" s="186">
        <f>IFERROR(_xll.qlIndexFixing(ONIndex1Y,I1333,TRUE,_xll.ohTrigger(RecalcTrigger,Trigger1Y)),NA())</f>
        <v>2.0846703129739907E-2</v>
      </c>
    </row>
    <row r="1334" spans="2:17" x14ac:dyDescent="0.2">
      <c r="B1334" s="39" t="s">
        <v>42</v>
      </c>
      <c r="D1334" s="42">
        <f>_xll.qlCalendarAdvance(Calendar,$D1333,B1334,"f",FALSE)</f>
        <v>48716</v>
      </c>
      <c r="E1334" s="180">
        <f>_xll.qlInterestRateIndexValueDate(IndexON,D1334)</f>
        <v>48716</v>
      </c>
      <c r="F1334" s="196">
        <f>IFERROR(_xll.qlIndexFixing(IndexON,D1334,TRUE,_xll.ohTrigger(RecalcTrigger,TriggerON)),NA())</f>
        <v>1.9639340569890251E-2</v>
      </c>
      <c r="H1334" s="42">
        <f>_xll.qlCalendarAdvance(Calendar,$H1333,B1334,"f",FALSE)</f>
        <v>48716</v>
      </c>
      <c r="I1334" s="180">
        <f>_xll.qlInterestRateIndexValueDate(Index1M,$H1334)</f>
        <v>48718</v>
      </c>
      <c r="J1334" s="185">
        <f>IFERROR(_xll.qlIndexFixing(Index1M,$H1334,TRUE,_xll.ohTrigger(RecalcTrigger,Trigger1M)),NA())</f>
        <v>1.9850790942084473E-2</v>
      </c>
      <c r="K1334" s="44">
        <f>IFERROR(_xll.qlIndexFixing(Index3M,H1334,TRUE,_xll.ohTrigger(RecalcTrigger,Trigger3M)),NA())</f>
        <v>2.0255874793260284E-2</v>
      </c>
      <c r="L1334" s="44">
        <f>IFERROR(_xll.qlIndexFixing(Index6M,$H1334,TRUE,_xll.ohTrigger(RecalcTrigger,Trigger6M)),NA())</f>
        <v>2.0442630981570231E-2</v>
      </c>
      <c r="M1334" s="186">
        <f>IFERROR(_xll.qlIndexFixing(Index1Y,$H1334,TRUE,_xll.ohTrigger(RecalcTrigger,Trigger1Y)),NA())</f>
        <v>2.0726570155220055E-2</v>
      </c>
      <c r="N1334" s="185">
        <f>IFERROR(_xll.qlIndexFixing(ONIndex1M,I1334,TRUE,_xll.ohTrigger(RecalcTrigger,Trigger1M)),NA())</f>
        <v>1.9852328655458606E-2</v>
      </c>
      <c r="O1334" s="44">
        <f>IFERROR(_xll.qlIndexFixing(ONIndex3M,I1334,TRUE,_xll.ohTrigger(RecalcTrigger,Trigger3M)),NA())</f>
        <v>2.0275059910099813E-2</v>
      </c>
      <c r="P1334" s="44">
        <f>IFERROR(_xll.qlIndexFixing(ONIndex6M,I1334,TRUE,_xll.ohTrigger(RecalcTrigger,Trigger6M)),NA())</f>
        <v>2.0486298866186914E-2</v>
      </c>
      <c r="Q1334" s="186">
        <f>IFERROR(_xll.qlIndexFixing(ONIndex1Y,I1334,TRUE,_xll.ohTrigger(RecalcTrigger,Trigger1Y)),NA())</f>
        <v>2.08345936640697E-2</v>
      </c>
    </row>
    <row r="1335" spans="2:17" x14ac:dyDescent="0.2">
      <c r="B1335" s="39" t="s">
        <v>42</v>
      </c>
      <c r="D1335" s="42">
        <f>_xll.qlCalendarAdvance(Calendar,$D1334,B1335,"f",FALSE)</f>
        <v>48723</v>
      </c>
      <c r="E1335" s="180">
        <f>_xll.qlInterestRateIndexValueDate(IndexON,D1335)</f>
        <v>48723</v>
      </c>
      <c r="F1335" s="196">
        <f>IFERROR(_xll.qlIndexFixing(IndexON,D1335,TRUE,_xll.ohTrigger(RecalcTrigger,TriggerON)),NA())</f>
        <v>1.9628627218244432E-2</v>
      </c>
      <c r="H1335" s="42">
        <f>_xll.qlCalendarAdvance(Calendar,$H1334,B1335,"f",FALSE)</f>
        <v>48723</v>
      </c>
      <c r="I1335" s="180">
        <f>_xll.qlInterestRateIndexValueDate(Index1M,$H1335)</f>
        <v>48725</v>
      </c>
      <c r="J1335" s="185">
        <f>IFERROR(_xll.qlIndexFixing(Index1M,$H1335,TRUE,_xll.ohTrigger(RecalcTrigger,Trigger1M)),NA())</f>
        <v>1.9839490568255291E-2</v>
      </c>
      <c r="K1335" s="44">
        <f>IFERROR(_xll.qlIndexFixing(Index3M,H1335,TRUE,_xll.ohTrigger(RecalcTrigger,Trigger3M)),NA())</f>
        <v>2.0243795357652861E-2</v>
      </c>
      <c r="L1335" s="44">
        <f>IFERROR(_xll.qlIndexFixing(Index6M,$H1335,TRUE,_xll.ohTrigger(RecalcTrigger,Trigger6M)),NA())</f>
        <v>2.0430443608193072E-2</v>
      </c>
      <c r="M1335" s="186">
        <f>IFERROR(_xll.qlIndexFixing(Index1Y,$H1335,TRUE,_xll.ohTrigger(RecalcTrigger,Trigger1Y)),NA())</f>
        <v>2.0713370094512008E-2</v>
      </c>
      <c r="N1335" s="185">
        <f>IFERROR(_xll.qlIndexFixing(ONIndex1M,I1335,TRUE,_xll.ohTrigger(RecalcTrigger,Trigger1M)),NA())</f>
        <v>1.9841109505929211E-2</v>
      </c>
      <c r="O1335" s="44">
        <f>IFERROR(_xll.qlIndexFixing(ONIndex3M,I1335,TRUE,_xll.ohTrigger(RecalcTrigger,Trigger3M)),NA())</f>
        <v>2.0263215029263648E-2</v>
      </c>
      <c r="P1335" s="44">
        <f>IFERROR(_xll.qlIndexFixing(ONIndex6M,I1335,TRUE,_xll.ohTrigger(RecalcTrigger,Trigger6M)),NA())</f>
        <v>2.0474724237091735E-2</v>
      </c>
      <c r="Q1335" s="186">
        <f>IFERROR(_xll.qlIndexFixing(ONIndex1Y,I1335,TRUE,_xll.ohTrigger(RecalcTrigger,Trigger1Y)),NA())</f>
        <v>2.0822450225654876E-2</v>
      </c>
    </row>
    <row r="1336" spans="2:17" x14ac:dyDescent="0.2">
      <c r="B1336" s="39" t="s">
        <v>42</v>
      </c>
      <c r="D1336" s="42">
        <f>_xll.qlCalendarAdvance(Calendar,$D1335,B1336,"f",FALSE)</f>
        <v>48730</v>
      </c>
      <c r="E1336" s="180">
        <f>_xll.qlInterestRateIndexValueDate(IndexON,D1336)</f>
        <v>48730</v>
      </c>
      <c r="F1336" s="196">
        <f>IFERROR(_xll.qlIndexFixing(IndexON,D1336,TRUE,_xll.ohTrigger(RecalcTrigger,TriggerON)),NA())</f>
        <v>1.9617883952207649E-2</v>
      </c>
      <c r="H1336" s="42">
        <f>_xll.qlCalendarAdvance(Calendar,$H1335,B1336,"f",FALSE)</f>
        <v>48730</v>
      </c>
      <c r="I1336" s="180">
        <f>_xll.qlInterestRateIndexValueDate(Index1M,$H1336)</f>
        <v>48732</v>
      </c>
      <c r="J1336" s="185">
        <f>IFERROR(_xll.qlIndexFixing(Index1M,$H1336,TRUE,_xll.ohTrigger(RecalcTrigger,Trigger1M)),NA())</f>
        <v>1.9828152582872238E-2</v>
      </c>
      <c r="K1336" s="44">
        <f>IFERROR(_xll.qlIndexFixing(Index3M,H1336,TRUE,_xll.ohTrigger(RecalcTrigger,Trigger3M)),NA())</f>
        <v>2.0231687111645288E-2</v>
      </c>
      <c r="L1336" s="44">
        <f>IFERROR(_xll.qlIndexFixing(Index6M,$H1336,TRUE,_xll.ohTrigger(RecalcTrigger,Trigger6M)),NA())</f>
        <v>2.041914581012242E-2</v>
      </c>
      <c r="M1336" s="186">
        <f>IFERROR(_xll.qlIndexFixing(Index1Y,$H1336,TRUE,_xll.ohTrigger(RecalcTrigger,Trigger1Y)),NA())</f>
        <v>2.0700140213708418E-2</v>
      </c>
      <c r="N1336" s="185">
        <f>IFERROR(_xll.qlIndexFixing(ONIndex1M,I1336,TRUE,_xll.ohTrigger(RecalcTrigger,Trigger1M)),NA())</f>
        <v>1.9829852490369504E-2</v>
      </c>
      <c r="O1336" s="44">
        <f>IFERROR(_xll.qlIndexFixing(ONIndex3M,I1336,TRUE,_xll.ohTrigger(RecalcTrigger,Trigger3M)),NA())</f>
        <v>2.0251340164731957E-2</v>
      </c>
      <c r="P1336" s="44">
        <f>IFERROR(_xll.qlIndexFixing(ONIndex6M,I1336,TRUE,_xll.ohTrigger(RecalcTrigger,Trigger6M)),NA())</f>
        <v>2.0463111160671232E-2</v>
      </c>
      <c r="Q1336" s="186">
        <f>IFERROR(_xll.qlIndexFixing(ONIndex1Y,I1336,TRUE,_xll.ohTrigger(RecalcTrigger,Trigger1Y)),NA())</f>
        <v>2.081027298835636E-2</v>
      </c>
    </row>
    <row r="1337" spans="2:17" x14ac:dyDescent="0.2">
      <c r="B1337" s="39" t="s">
        <v>42</v>
      </c>
      <c r="D1337" s="42">
        <f>_xll.qlCalendarAdvance(Calendar,$D1336,B1337,"f",FALSE)</f>
        <v>48737</v>
      </c>
      <c r="E1337" s="180">
        <f>_xll.qlInterestRateIndexValueDate(IndexON,D1337)</f>
        <v>48737</v>
      </c>
      <c r="F1337" s="196">
        <f>IFERROR(_xll.qlIndexFixing(IndexON,D1337,TRUE,_xll.ohTrigger(RecalcTrigger,TriggerON)),NA())</f>
        <v>1.9607110992323484E-2</v>
      </c>
      <c r="H1337" s="42">
        <f>_xll.qlCalendarAdvance(Calendar,$H1336,B1337,"f",FALSE)</f>
        <v>48737</v>
      </c>
      <c r="I1337" s="180">
        <f>_xll.qlInterestRateIndexValueDate(Index1M,$H1337)</f>
        <v>48739</v>
      </c>
      <c r="J1337" s="185">
        <f>IFERROR(_xll.qlIndexFixing(Index1M,$H1337,TRUE,_xll.ohTrigger(RecalcTrigger,Trigger1M)),NA())</f>
        <v>1.9816777173595201E-2</v>
      </c>
      <c r="K1337" s="44">
        <f>IFERROR(_xll.qlIndexFixing(Index3M,H1337,TRUE,_xll.ohTrigger(RecalcTrigger,Trigger3M)),NA())</f>
        <v>2.0219550273098939E-2</v>
      </c>
      <c r="L1337" s="44">
        <f>IFERROR(_xll.qlIndexFixing(Index6M,$H1337,TRUE,_xll.ohTrigger(RecalcTrigger,Trigger6M)),NA())</f>
        <v>2.040689126954668E-2</v>
      </c>
      <c r="M1337" s="186">
        <f>IFERROR(_xll.qlIndexFixing(Index1Y,$H1337,TRUE,_xll.ohTrigger(RecalcTrigger,Trigger1Y)),NA())</f>
        <v>2.0686880691486303E-2</v>
      </c>
      <c r="N1337" s="185">
        <f>IFERROR(_xll.qlIndexFixing(ONIndex1M,I1337,TRUE,_xll.ohTrigger(RecalcTrigger,Trigger1M)),NA())</f>
        <v>1.9818557796069669E-2</v>
      </c>
      <c r="O1337" s="44">
        <f>IFERROR(_xll.qlIndexFixing(ONIndex3M,I1337,TRUE,_xll.ohTrigger(RecalcTrigger,Trigger3M)),NA())</f>
        <v>2.0239435532811711E-2</v>
      </c>
      <c r="P1337" s="44">
        <f>IFERROR(_xll.qlIndexFixing(ONIndex6M,I1337,TRUE,_xll.ohTrigger(RecalcTrigger,Trigger6M)),NA())</f>
        <v>2.0451459636765534E-2</v>
      </c>
      <c r="Q1337" s="186">
        <f>IFERROR(_xll.qlIndexFixing(ONIndex1Y,I1337,TRUE,_xll.ohTrigger(RecalcTrigger,Trigger1Y)),NA())</f>
        <v>2.0798062125955141E-2</v>
      </c>
    </row>
    <row r="1338" spans="2:17" x14ac:dyDescent="0.2">
      <c r="B1338" s="39" t="s">
        <v>42</v>
      </c>
      <c r="D1338" s="42">
        <f>_xll.qlCalendarAdvance(Calendar,$D1337,B1338,"f",FALSE)</f>
        <v>48744</v>
      </c>
      <c r="E1338" s="180">
        <f>_xll.qlInterestRateIndexValueDate(IndexON,D1338)</f>
        <v>48744</v>
      </c>
      <c r="F1338" s="196">
        <f>IFERROR(_xll.qlIndexFixing(IndexON,D1338,TRUE,_xll.ohTrigger(RecalcTrigger,TriggerON)),NA())</f>
        <v>1.9596308558895714E-2</v>
      </c>
      <c r="H1338" s="42">
        <f>_xll.qlCalendarAdvance(Calendar,$H1337,B1338,"f",FALSE)</f>
        <v>48744</v>
      </c>
      <c r="I1338" s="180">
        <f>_xll.qlInterestRateIndexValueDate(Index1M,$H1338)</f>
        <v>48746</v>
      </c>
      <c r="J1338" s="185">
        <f>IFERROR(_xll.qlIndexFixing(Index1M,$H1338,TRUE,_xll.ohTrigger(RecalcTrigger,Trigger1M)),NA())</f>
        <v>1.980536452808157E-2</v>
      </c>
      <c r="K1338" s="44">
        <f>IFERROR(_xll.qlIndexFixing(Index3M,H1338,TRUE,_xll.ohTrigger(RecalcTrigger,Trigger3M)),NA())</f>
        <v>2.0207385059873465E-2</v>
      </c>
      <c r="L1338" s="44">
        <f>IFERROR(_xll.qlIndexFixing(Index6M,$H1338,TRUE,_xll.ohTrigger(RecalcTrigger,Trigger6M)),NA())</f>
        <v>2.0394597960339361E-2</v>
      </c>
      <c r="M1338" s="186">
        <f>IFERROR(_xll.qlIndexFixing(Index1Y,$H1338,TRUE,_xll.ohTrigger(RecalcTrigger,Trigger1Y)),NA())</f>
        <v>2.0673591706515452E-2</v>
      </c>
      <c r="N1338" s="185">
        <f>IFERROR(_xll.qlIndexFixing(ONIndex1M,I1338,TRUE,_xll.ohTrigger(RecalcTrigger,Trigger1M)),NA())</f>
        <v>1.9807225610239954E-2</v>
      </c>
      <c r="O1338" s="44">
        <f>IFERROR(_xll.qlIndexFixing(ONIndex3M,I1338,TRUE,_xll.ohTrigger(RecalcTrigger,Trigger3M)),NA())</f>
        <v>2.0227501350129629E-2</v>
      </c>
      <c r="P1338" s="44">
        <f>IFERROR(_xll.qlIndexFixing(ONIndex6M,I1338,TRUE,_xll.ohTrigger(RecalcTrigger,Trigger6M)),NA())</f>
        <v>2.0439769665374641E-2</v>
      </c>
      <c r="Q1338" s="186">
        <f>IFERROR(_xll.qlIndexFixing(ONIndex1Y,I1338,TRUE,_xll.ohTrigger(RecalcTrigger,Trigger1Y)),NA())</f>
        <v>2.0785817812472018E-2</v>
      </c>
    </row>
    <row r="1339" spans="2:17" x14ac:dyDescent="0.2">
      <c r="B1339" s="39" t="s">
        <v>42</v>
      </c>
      <c r="D1339" s="42">
        <f>_xll.qlCalendarAdvance(Calendar,$D1338,B1339,"f",FALSE)</f>
        <v>48751</v>
      </c>
      <c r="E1339" s="180">
        <f>_xll.qlInterestRateIndexValueDate(IndexON,D1339)</f>
        <v>48751</v>
      </c>
      <c r="F1339" s="196">
        <f>IFERROR(_xll.qlIndexFixing(IndexON,D1339,TRUE,_xll.ohTrigger(RecalcTrigger,TriggerON)),NA())</f>
        <v>1.958547687270773E-2</v>
      </c>
      <c r="H1339" s="42">
        <f>_xll.qlCalendarAdvance(Calendar,$H1338,B1339,"f",FALSE)</f>
        <v>48751</v>
      </c>
      <c r="I1339" s="180">
        <f>_xll.qlInterestRateIndexValueDate(Index1M,$H1339)</f>
        <v>48753</v>
      </c>
      <c r="J1339" s="185">
        <f>IFERROR(_xll.qlIndexFixing(Index1M,$H1339,TRUE,_xll.ohTrigger(RecalcTrigger,Trigger1M)),NA())</f>
        <v>1.9793914833986237E-2</v>
      </c>
      <c r="K1339" s="44">
        <f>IFERROR(_xll.qlIndexFixing(Index3M,H1339,TRUE,_xll.ohTrigger(RecalcTrigger,Trigger3M)),NA())</f>
        <v>2.0195191689827637E-2</v>
      </c>
      <c r="L1339" s="44">
        <f>IFERROR(_xll.qlIndexFixing(Index6M,$H1339,TRUE,_xll.ohTrigger(RecalcTrigger,Trigger6M)),NA())</f>
        <v>2.0382265883221187E-2</v>
      </c>
      <c r="M1339" s="186">
        <f>IFERROR(_xll.qlIndexFixing(Index1Y,$H1339,TRUE,_xll.ohTrigger(RecalcTrigger,Trigger1Y)),NA())</f>
        <v>2.0660273437459749E-2</v>
      </c>
      <c r="N1339" s="185">
        <f>IFERROR(_xll.qlIndexFixing(ONIndex1M,I1339,TRUE,_xll.ohTrigger(RecalcTrigger,Trigger1M)),NA())</f>
        <v>1.9795856120010669E-2</v>
      </c>
      <c r="O1339" s="44">
        <f>IFERROR(_xll.qlIndexFixing(ONIndex3M,I1339,TRUE,_xll.ohTrigger(RecalcTrigger,Trigger3M)),NA())</f>
        <v>2.0215537833072617E-2</v>
      </c>
      <c r="P1339" s="44">
        <f>IFERROR(_xll.qlIndexFixing(ONIndex6M,I1339,TRUE,_xll.ohTrigger(RecalcTrigger,Trigger6M)),NA())</f>
        <v>2.042804124673836E-2</v>
      </c>
      <c r="Q1339" s="186">
        <f>IFERROR(_xll.qlIndexFixing(ONIndex1Y,I1339,TRUE,_xll.ohTrigger(RecalcTrigger,Trigger1Y)),NA())</f>
        <v>2.0773540221608044E-2</v>
      </c>
    </row>
    <row r="1340" spans="2:17" x14ac:dyDescent="0.2">
      <c r="B1340" s="39" t="s">
        <v>42</v>
      </c>
      <c r="D1340" s="42">
        <f>_xll.qlCalendarAdvance(Calendar,$D1339,B1340,"f",FALSE)</f>
        <v>48758</v>
      </c>
      <c r="E1340" s="180">
        <f>_xll.qlInterestRateIndexValueDate(IndexON,D1340)</f>
        <v>48758</v>
      </c>
      <c r="F1340" s="196">
        <f>IFERROR(_xll.qlIndexFixing(IndexON,D1340,TRUE,_xll.ohTrigger(RecalcTrigger,TriggerON)),NA())</f>
        <v>1.9574616154143243E-2</v>
      </c>
      <c r="H1340" s="42">
        <f>_xll.qlCalendarAdvance(Calendar,$H1339,B1340,"f",FALSE)</f>
        <v>48758</v>
      </c>
      <c r="I1340" s="180">
        <f>_xll.qlInterestRateIndexValueDate(Index1M,$H1340)</f>
        <v>48760</v>
      </c>
      <c r="J1340" s="185">
        <f>IFERROR(_xll.qlIndexFixing(Index1M,$H1340,TRUE,_xll.ohTrigger(RecalcTrigger,Trigger1M)),NA())</f>
        <v>1.9783268527792452E-2</v>
      </c>
      <c r="K1340" s="44">
        <f>IFERROR(_xll.qlIndexFixing(Index3M,H1340,TRUE,_xll.ohTrigger(RecalcTrigger,Trigger3M)),NA())</f>
        <v>2.0182970380815887E-2</v>
      </c>
      <c r="L1340" s="44">
        <f>IFERROR(_xll.qlIndexFixing(Index6M,$H1340,TRUE,_xll.ohTrigger(RecalcTrigger,Trigger6M)),NA())</f>
        <v>2.0369895038915089E-2</v>
      </c>
      <c r="M1340" s="186">
        <f>IFERROR(_xll.qlIndexFixing(Index1Y,$H1340,TRUE,_xll.ohTrigger(RecalcTrigger,Trigger1Y)),NA())</f>
        <v>2.0646926062975402E-2</v>
      </c>
      <c r="N1340" s="185">
        <f>IFERROR(_xll.qlIndexFixing(ONIndex1M,I1340,TRUE,_xll.ohTrigger(RecalcTrigger,Trigger1M)),NA())</f>
        <v>1.9784449512751934E-2</v>
      </c>
      <c r="O1340" s="44">
        <f>IFERROR(_xll.qlIndexFixing(ONIndex3M,I1340,TRUE,_xll.ohTrigger(RecalcTrigger,Trigger3M)),NA())</f>
        <v>2.020354519810752E-2</v>
      </c>
      <c r="P1340" s="44">
        <f>IFERROR(_xll.qlIndexFixing(ONIndex6M,I1340,TRUE,_xll.ohTrigger(RecalcTrigger,Trigger6M)),NA())</f>
        <v>2.0416274380536947E-2</v>
      </c>
      <c r="Q1340" s="186">
        <f>IFERROR(_xll.qlIndexFixing(ONIndex1Y,I1340,TRUE,_xll.ohTrigger(RecalcTrigger,Trigger1Y)),NA())</f>
        <v>2.0761229527384018E-2</v>
      </c>
    </row>
    <row r="1341" spans="2:17" x14ac:dyDescent="0.2">
      <c r="B1341" s="39" t="s">
        <v>42</v>
      </c>
      <c r="D1341" s="42">
        <f>_xll.qlCalendarAdvance(Calendar,$D1340,B1341,"f",FALSE)</f>
        <v>48765</v>
      </c>
      <c r="E1341" s="180">
        <f>_xll.qlInterestRateIndexValueDate(IndexON,D1341)</f>
        <v>48765</v>
      </c>
      <c r="F1341" s="196">
        <f>IFERROR(_xll.qlIndexFixing(IndexON,D1341,TRUE,_xll.ohTrigger(RecalcTrigger,TriggerON)),NA())</f>
        <v>1.9563726623745836E-2</v>
      </c>
      <c r="H1341" s="42">
        <f>_xll.qlCalendarAdvance(Calendar,$H1340,B1341,"f",FALSE)</f>
        <v>48765</v>
      </c>
      <c r="I1341" s="180">
        <f>_xll.qlInterestRateIndexValueDate(Index1M,$H1341)</f>
        <v>48767</v>
      </c>
      <c r="J1341" s="185">
        <f>IFERROR(_xll.qlIndexFixing(Index1M,$H1341,TRUE,_xll.ohTrigger(RecalcTrigger,Trigger1M)),NA())</f>
        <v>1.9770905050670029E-2</v>
      </c>
      <c r="K1341" s="44">
        <f>IFERROR(_xll.qlIndexFixing(Index3M,H1341,TRUE,_xll.ohTrigger(RecalcTrigger,Trigger3M)),NA())</f>
        <v>2.0170721350694379E-2</v>
      </c>
      <c r="L1341" s="44">
        <f>IFERROR(_xll.qlIndexFixing(Index6M,$H1341,TRUE,_xll.ohTrigger(RecalcTrigger,Trigger6M)),NA())</f>
        <v>2.0356505113266851E-2</v>
      </c>
      <c r="M1341" s="186">
        <f>IFERROR(_xll.qlIndexFixing(Index1Y,$H1341,TRUE,_xll.ohTrigger(RecalcTrigger,Trigger1Y)),NA())</f>
        <v>2.0633549761712493E-2</v>
      </c>
      <c r="N1341" s="185">
        <f>IFERROR(_xll.qlIndexFixing(ONIndex1M,I1341,TRUE,_xll.ohTrigger(RecalcTrigger,Trigger1M)),NA())</f>
        <v>1.9773005975753932E-2</v>
      </c>
      <c r="O1341" s="44">
        <f>IFERROR(_xll.qlIndexFixing(ONIndex3M,I1341,TRUE,_xll.ohTrigger(RecalcTrigger,Trigger3M)),NA())</f>
        <v>2.0191523661861055E-2</v>
      </c>
      <c r="P1341" s="44">
        <f>IFERROR(_xll.qlIndexFixing(ONIndex6M,I1341,TRUE,_xll.ohTrigger(RecalcTrigger,Trigger6M)),NA())</f>
        <v>2.0404469067010211E-2</v>
      </c>
      <c r="Q1341" s="186">
        <f>IFERROR(_xll.qlIndexFixing(ONIndex1Y,I1341,TRUE,_xll.ohTrigger(RecalcTrigger,Trigger1Y)),NA())</f>
        <v>2.0748885903580927E-2</v>
      </c>
    </row>
    <row r="1342" spans="2:17" x14ac:dyDescent="0.2">
      <c r="B1342" s="39" t="s">
        <v>42</v>
      </c>
      <c r="D1342" s="42">
        <f>_xll.qlCalendarAdvance(Calendar,$D1341,B1342,"f",FALSE)</f>
        <v>48772</v>
      </c>
      <c r="E1342" s="180">
        <f>_xll.qlInterestRateIndexValueDate(IndexON,D1342)</f>
        <v>48772</v>
      </c>
      <c r="F1342" s="196">
        <f>IFERROR(_xll.qlIndexFixing(IndexON,D1342,TRUE,_xll.ohTrigger(RecalcTrigger,TriggerON)),NA())</f>
        <v>1.9552808502059094E-2</v>
      </c>
      <c r="H1342" s="42">
        <f>_xll.qlCalendarAdvance(Calendar,$H1341,B1342,"f",FALSE)</f>
        <v>48772</v>
      </c>
      <c r="I1342" s="180">
        <f>_xll.qlInterestRateIndexValueDate(Index1M,$H1342)</f>
        <v>48774</v>
      </c>
      <c r="J1342" s="185">
        <f>IFERROR(_xll.qlIndexFixing(Index1M,$H1342,TRUE,_xll.ohTrigger(RecalcTrigger,Trigger1M)),NA())</f>
        <v>1.9759345336763934E-2</v>
      </c>
      <c r="K1342" s="44">
        <f>IFERROR(_xll.qlIndexFixing(Index3M,H1342,TRUE,_xll.ohTrigger(RecalcTrigger,Trigger3M)),NA())</f>
        <v>2.0158444817313201E-2</v>
      </c>
      <c r="L1342" s="44">
        <f>IFERROR(_xll.qlIndexFixing(Index6M,$H1342,TRUE,_xll.ohTrigger(RecalcTrigger,Trigger6M)),NA())</f>
        <v>2.0344046328518033E-2</v>
      </c>
      <c r="M1342" s="186">
        <f>IFERROR(_xll.qlIndexFixing(Index1Y,$H1342,TRUE,_xll.ohTrigger(RecalcTrigger,Trigger1Y)),NA())</f>
        <v>2.0620144712313875E-2</v>
      </c>
      <c r="N1342" s="185">
        <f>IFERROR(_xll.qlIndexFixing(ONIndex1M,I1342,TRUE,_xll.ohTrigger(RecalcTrigger,Trigger1M)),NA())</f>
        <v>1.9761525695987103E-2</v>
      </c>
      <c r="O1342" s="44">
        <f>IFERROR(_xll.qlIndexFixing(ONIndex3M,I1342,TRUE,_xll.ohTrigger(RecalcTrigger,Trigger3M)),NA())</f>
        <v>2.017947344072013E-2</v>
      </c>
      <c r="P1342" s="44">
        <f>IFERROR(_xll.qlIndexFixing(ONIndex6M,I1342,TRUE,_xll.ohTrigger(RecalcTrigger,Trigger6M)),NA())</f>
        <v>2.039262530599828E-2</v>
      </c>
      <c r="Q1342" s="186">
        <f>IFERROR(_xll.qlIndexFixing(ONIndex1Y,I1342,TRUE,_xll.ohTrigger(RecalcTrigger,Trigger1Y)),NA())</f>
        <v>2.0736509524059699E-2</v>
      </c>
    </row>
    <row r="1343" spans="2:17" x14ac:dyDescent="0.2">
      <c r="B1343" s="39" t="s">
        <v>42</v>
      </c>
      <c r="D1343" s="42">
        <f>_xll.qlCalendarAdvance(Calendar,$D1342,B1343,"f",FALSE)</f>
        <v>48779</v>
      </c>
      <c r="E1343" s="180">
        <f>_xll.qlInterestRateIndexValueDate(IndexON,D1343)</f>
        <v>48779</v>
      </c>
      <c r="F1343" s="196">
        <f>IFERROR(_xll.qlIndexFixing(IndexON,D1343,TRUE,_xll.ohTrigger(RecalcTrigger,TriggerON)),NA())</f>
        <v>1.9541862009546662E-2</v>
      </c>
      <c r="H1343" s="42">
        <f>_xll.qlCalendarAdvance(Calendar,$H1342,B1343,"f",FALSE)</f>
        <v>48779</v>
      </c>
      <c r="I1343" s="180">
        <f>_xll.qlInterestRateIndexValueDate(Index1M,$H1343)</f>
        <v>48781</v>
      </c>
      <c r="J1343" s="185">
        <f>IFERROR(_xll.qlIndexFixing(Index1M,$H1343,TRUE,_xll.ohTrigger(RecalcTrigger,Trigger1M)),NA())</f>
        <v>1.9747749324895703E-2</v>
      </c>
      <c r="K1343" s="44">
        <f>IFERROR(_xll.qlIndexFixing(Index3M,H1343,TRUE,_xll.ohTrigger(RecalcTrigger,Trigger3M)),NA())</f>
        <v>2.0146140998522442E-2</v>
      </c>
      <c r="L1343" s="44">
        <f>IFERROR(_xll.qlIndexFixing(Index6M,$H1343,TRUE,_xll.ohTrigger(RecalcTrigger,Trigger6M)),NA())</f>
        <v>2.0331548773665532E-2</v>
      </c>
      <c r="M1343" s="186">
        <f>IFERROR(_xll.qlIndexFixing(Index1Y,$H1343,TRUE,_xll.ohTrigger(RecalcTrigger,Trigger1Y)),NA())</f>
        <v>2.060671109341496E-2</v>
      </c>
      <c r="N1343" s="185">
        <f>IFERROR(_xll.qlIndexFixing(ONIndex1M,I1343,TRUE,_xll.ohTrigger(RecalcTrigger,Trigger1M)),NA())</f>
        <v>1.9750008860901502E-2</v>
      </c>
      <c r="O1343" s="44">
        <f>IFERROR(_xll.qlIndexFixing(ONIndex3M,I1343,TRUE,_xll.ohTrigger(RecalcTrigger,Trigger3M)),NA())</f>
        <v>2.0167394751231527E-2</v>
      </c>
      <c r="P1343" s="44">
        <f>IFERROR(_xll.qlIndexFixing(ONIndex6M,I1343,TRUE,_xll.ohTrigger(RecalcTrigger,Trigger6M)),NA())</f>
        <v>2.0380743097661025E-2</v>
      </c>
      <c r="Q1343" s="186">
        <f>IFERROR(_xll.qlIndexFixing(ONIndex1Y,I1343,TRUE,_xll.ohTrigger(RecalcTrigger,Trigger1Y)),NA())</f>
        <v>2.0724100562521386E-2</v>
      </c>
    </row>
    <row r="1344" spans="2:17" x14ac:dyDescent="0.2">
      <c r="B1344" s="39" t="s">
        <v>42</v>
      </c>
      <c r="D1344" s="42">
        <f>_xll.qlCalendarAdvance(Calendar,$D1343,B1344,"f",FALSE)</f>
        <v>48786</v>
      </c>
      <c r="E1344" s="180">
        <f>_xll.qlInterestRateIndexValueDate(IndexON,D1344)</f>
        <v>48786</v>
      </c>
      <c r="F1344" s="196">
        <f>IFERROR(_xll.qlIndexFixing(IndexON,D1344,TRUE,_xll.ohTrigger(RecalcTrigger,TriggerON)),NA())</f>
        <v>1.9530887366832062E-2</v>
      </c>
      <c r="H1344" s="42">
        <f>_xll.qlCalendarAdvance(Calendar,$H1343,B1344,"f",FALSE)</f>
        <v>48786</v>
      </c>
      <c r="I1344" s="180">
        <f>_xll.qlInterestRateIndexValueDate(Index1M,$H1344)</f>
        <v>48788</v>
      </c>
      <c r="J1344" s="185">
        <f>IFERROR(_xll.qlIndexFixing(Index1M,$H1344,TRUE,_xll.ohTrigger(RecalcTrigger,Trigger1M)),NA())</f>
        <v>1.9736117202722725E-2</v>
      </c>
      <c r="K1344" s="44">
        <f>IFERROR(_xll.qlIndexFixing(Index3M,H1344,TRUE,_xll.ohTrigger(RecalcTrigger,Trigger3M)),NA())</f>
        <v>2.0133810112168707E-2</v>
      </c>
      <c r="L1344" s="44">
        <f>IFERROR(_xll.qlIndexFixing(Index6M,$H1344,TRUE,_xll.ohTrigger(RecalcTrigger,Trigger6M)),NA())</f>
        <v>2.0319012449453694E-2</v>
      </c>
      <c r="M1344" s="186">
        <f>IFERROR(_xll.qlIndexFixing(Index1Y,$H1344,TRUE,_xll.ohTrigger(RecalcTrigger,Trigger1Y)),NA())</f>
        <v>2.05932490836448E-2</v>
      </c>
      <c r="N1344" s="185">
        <f>IFERROR(_xll.qlIndexFixing(ONIndex1M,I1344,TRUE,_xll.ohTrigger(RecalcTrigger,Trigger1M)),NA())</f>
        <v>1.9738455657627441E-2</v>
      </c>
      <c r="O1344" s="44">
        <f>IFERROR(_xll.qlIndexFixing(ONIndex3M,I1344,TRUE,_xll.ohTrigger(RecalcTrigger,Trigger3M)),NA())</f>
        <v>2.0155287809862088E-2</v>
      </c>
      <c r="P1344" s="44">
        <f>IFERROR(_xll.qlIndexFixing(ONIndex6M,I1344,TRUE,_xll.ohTrigger(RecalcTrigger,Trigger6M)),NA())</f>
        <v>2.0368822441998446E-2</v>
      </c>
      <c r="Q1344" s="186">
        <f>IFERROR(_xll.qlIndexFixing(ONIndex1Y,I1344,TRUE,_xll.ohTrigger(RecalcTrigger,Trigger1Y)),NA())</f>
        <v>2.0711659193146659E-2</v>
      </c>
    </row>
    <row r="1345" spans="2:17" x14ac:dyDescent="0.2">
      <c r="B1345" s="39" t="s">
        <v>42</v>
      </c>
      <c r="D1345" s="42">
        <f>_xll.qlCalendarAdvance(Calendar,$D1344,B1345,"f",FALSE)</f>
        <v>48793</v>
      </c>
      <c r="E1345" s="180">
        <f>_xll.qlInterestRateIndexValueDate(IndexON,D1345)</f>
        <v>48793</v>
      </c>
      <c r="F1345" s="196">
        <f>IFERROR(_xll.qlIndexFixing(IndexON,D1345,TRUE,_xll.ohTrigger(RecalcTrigger,TriggerON)),NA())</f>
        <v>1.9519884794299003E-2</v>
      </c>
      <c r="H1345" s="42">
        <f>_xll.qlCalendarAdvance(Calendar,$H1344,B1345,"f",FALSE)</f>
        <v>48793</v>
      </c>
      <c r="I1345" s="180">
        <f>_xll.qlInterestRateIndexValueDate(Index1M,$H1345)</f>
        <v>48795</v>
      </c>
      <c r="J1345" s="185">
        <f>IFERROR(_xll.qlIndexFixing(Index1M,$H1345,TRUE,_xll.ohTrigger(RecalcTrigger,Trigger1M)),NA())</f>
        <v>1.9724449157894897E-2</v>
      </c>
      <c r="K1345" s="44">
        <f>IFERROR(_xll.qlIndexFixing(Index3M,H1345,TRUE,_xll.ohTrigger(RecalcTrigger,Trigger3M)),NA())</f>
        <v>2.0121452376098609E-2</v>
      </c>
      <c r="L1345" s="44">
        <f>IFERROR(_xll.qlIndexFixing(Index6M,$H1345,TRUE,_xll.ohTrigger(RecalcTrigger,Trigger6M)),NA())</f>
        <v>2.0306437356628588E-2</v>
      </c>
      <c r="M1345" s="186">
        <f>IFERROR(_xll.qlIndexFixing(Index1Y,$H1345,TRUE,_xll.ohTrigger(RecalcTrigger,Trigger1Y)),NA())</f>
        <v>2.0579758861625445E-2</v>
      </c>
      <c r="N1345" s="185">
        <f>IFERROR(_xll.qlIndexFixing(ONIndex1M,I1345,TRUE,_xll.ohTrigger(RecalcTrigger,Trigger1M)),NA())</f>
        <v>1.9726866273375165E-2</v>
      </c>
      <c r="O1345" s="44">
        <f>IFERROR(_xll.qlIndexFixing(ONIndex3M,I1345,TRUE,_xll.ohTrigger(RecalcTrigger,Trigger3M)),NA())</f>
        <v>2.0143152833158595E-2</v>
      </c>
      <c r="P1345" s="44">
        <f>IFERROR(_xll.qlIndexFixing(ONIndex6M,I1345,TRUE,_xll.ohTrigger(RecalcTrigger,Trigger6M)),NA())</f>
        <v>2.0356863338850673E-2</v>
      </c>
      <c r="Q1345" s="186">
        <f>IFERROR(_xll.qlIndexFixing(ONIndex1Y,I1345,TRUE,_xll.ohTrigger(RecalcTrigger,Trigger1Y)),NA())</f>
        <v>2.0699185589716507E-2</v>
      </c>
    </row>
    <row r="1346" spans="2:17" x14ac:dyDescent="0.2">
      <c r="B1346" s="39" t="s">
        <v>42</v>
      </c>
      <c r="D1346" s="42">
        <f>_xll.qlCalendarAdvance(Calendar,$D1345,B1346,"f",FALSE)</f>
        <v>48800</v>
      </c>
      <c r="E1346" s="180">
        <f>_xll.qlInterestRateIndexValueDate(IndexON,D1346)</f>
        <v>48800</v>
      </c>
      <c r="F1346" s="196">
        <f>IFERROR(_xll.qlIndexFixing(IndexON,D1346,TRUE,_xll.ohTrigger(RecalcTrigger,TriggerON)),NA())</f>
        <v>1.9508854512571006E-2</v>
      </c>
      <c r="H1346" s="42">
        <f>_xll.qlCalendarAdvance(Calendar,$H1345,B1346,"f",FALSE)</f>
        <v>48800</v>
      </c>
      <c r="I1346" s="180">
        <f>_xll.qlInterestRateIndexValueDate(Index1M,$H1346)</f>
        <v>48802</v>
      </c>
      <c r="J1346" s="185">
        <f>IFERROR(_xll.qlIndexFixing(Index1M,$H1346,TRUE,_xll.ohTrigger(RecalcTrigger,Trigger1M)),NA())</f>
        <v>1.9712745378069607E-2</v>
      </c>
      <c r="K1346" s="44">
        <f>IFERROR(_xll.qlIndexFixing(Index3M,H1346,TRUE,_xll.ohTrigger(RecalcTrigger,Trigger3M)),NA())</f>
        <v>2.0109068008153545E-2</v>
      </c>
      <c r="L1346" s="44">
        <f>IFERROR(_xll.qlIndexFixing(Index6M,$H1346,TRUE,_xll.ohTrigger(RecalcTrigger,Trigger6M)),NA())</f>
        <v>2.0293823495939726E-2</v>
      </c>
      <c r="M1346" s="186">
        <f>IFERROR(_xll.qlIndexFixing(Index1Y,$H1346,TRUE,_xll.ohTrigger(RecalcTrigger,Trigger1Y)),NA())</f>
        <v>2.0566240605971061E-2</v>
      </c>
      <c r="N1346" s="185">
        <f>IFERROR(_xll.qlIndexFixing(ONIndex1M,I1346,TRUE,_xll.ohTrigger(RecalcTrigger,Trigger1M)),NA())</f>
        <v>1.971524089543486E-2</v>
      </c>
      <c r="O1346" s="44">
        <f>IFERROR(_xll.qlIndexFixing(ONIndex3M,I1346,TRUE,_xll.ohTrigger(RecalcTrigger,Trigger3M)),NA())</f>
        <v>2.0130990037587893E-2</v>
      </c>
      <c r="P1346" s="44">
        <f>IFERROR(_xll.qlIndexFixing(ONIndex6M,I1346,TRUE,_xll.ohTrigger(RecalcTrigger,Trigger6M)),NA())</f>
        <v>2.0344865788297639E-2</v>
      </c>
      <c r="Q1346" s="186">
        <f>IFERROR(_xll.qlIndexFixing(ONIndex1Y,I1346,TRUE,_xll.ohTrigger(RecalcTrigger,Trigger1Y)),NA())</f>
        <v>2.0686679925931983E-2</v>
      </c>
    </row>
    <row r="1347" spans="2:17" x14ac:dyDescent="0.2">
      <c r="B1347" s="39" t="s">
        <v>42</v>
      </c>
      <c r="D1347" s="42">
        <f>_xll.qlCalendarAdvance(Calendar,$D1346,B1347,"f",FALSE)</f>
        <v>48807</v>
      </c>
      <c r="E1347" s="180">
        <f>_xll.qlInterestRateIndexValueDate(IndexON,D1347)</f>
        <v>48807</v>
      </c>
      <c r="F1347" s="196">
        <f>IFERROR(_xll.qlIndexFixing(IndexON,D1347,TRUE,_xll.ohTrigger(RecalcTrigger,TriggerON)),NA())</f>
        <v>1.9497796741951845E-2</v>
      </c>
      <c r="H1347" s="42">
        <f>_xll.qlCalendarAdvance(Calendar,$H1346,B1347,"f",FALSE)</f>
        <v>48807</v>
      </c>
      <c r="I1347" s="180">
        <f>_xll.qlInterestRateIndexValueDate(Index1M,$H1347)</f>
        <v>48809</v>
      </c>
      <c r="J1347" s="185">
        <f>IFERROR(_xll.qlIndexFixing(Index1M,$H1347,TRUE,_xll.ohTrigger(RecalcTrigger,Trigger1M)),NA())</f>
        <v>1.9701006050896752E-2</v>
      </c>
      <c r="K1347" s="44">
        <f>IFERROR(_xll.qlIndexFixing(Index3M,H1347,TRUE,_xll.ohTrigger(RecalcTrigger,Trigger3M)),NA())</f>
        <v>2.0096657226176651E-2</v>
      </c>
      <c r="L1347" s="44">
        <f>IFERROR(_xll.qlIndexFixing(Index6M,$H1347,TRUE,_xll.ohTrigger(RecalcTrigger,Trigger6M)),NA())</f>
        <v>2.0281170868137473E-2</v>
      </c>
      <c r="M1347" s="186">
        <f>IFERROR(_xll.qlIndexFixing(Index1Y,$H1347,TRUE,_xll.ohTrigger(RecalcTrigger,Trigger1Y)),NA())</f>
        <v>2.0552694495289243E-2</v>
      </c>
      <c r="N1347" s="185">
        <f>IFERROR(_xll.qlIndexFixing(ONIndex1M,I1347,TRUE,_xll.ohTrigger(RecalcTrigger,Trigger1M)),NA())</f>
        <v>1.9703579711016772E-2</v>
      </c>
      <c r="O1347" s="44">
        <f>IFERROR(_xll.qlIndexFixing(ONIndex3M,I1347,TRUE,_xll.ohTrigger(RecalcTrigger,Trigger3M)),NA())</f>
        <v>2.0118799639456952E-2</v>
      </c>
      <c r="P1347" s="44">
        <f>IFERROR(_xll.qlIndexFixing(ONIndex6M,I1347,TRUE,_xll.ohTrigger(RecalcTrigger,Trigger6M)),NA())</f>
        <v>2.0332829790499218E-2</v>
      </c>
      <c r="Q1347" s="186">
        <f>IFERROR(_xll.qlIndexFixing(ONIndex1Y,I1347,TRUE,_xll.ohTrigger(RecalcTrigger,Trigger1Y)),NA())</f>
        <v>2.0674142375813886E-2</v>
      </c>
    </row>
    <row r="1348" spans="2:17" x14ac:dyDescent="0.2">
      <c r="B1348" s="39" t="s">
        <v>42</v>
      </c>
      <c r="D1348" s="42">
        <f>_xll.qlCalendarAdvance(Calendar,$D1347,B1348,"f",FALSE)</f>
        <v>48814</v>
      </c>
      <c r="E1348" s="180">
        <f>_xll.qlInterestRateIndexValueDate(IndexON,D1348)</f>
        <v>48814</v>
      </c>
      <c r="F1348" s="196">
        <f>IFERROR(_xll.qlIndexFixing(IndexON,D1348,TRUE,_xll.ohTrigger(RecalcTrigger,TriggerON)),NA())</f>
        <v>1.9486711703224913E-2</v>
      </c>
      <c r="H1348" s="42">
        <f>_xll.qlCalendarAdvance(Calendar,$H1347,B1348,"f",FALSE)</f>
        <v>48814</v>
      </c>
      <c r="I1348" s="180">
        <f>_xll.qlInterestRateIndexValueDate(Index1M,$H1348)</f>
        <v>48816</v>
      </c>
      <c r="J1348" s="185">
        <f>IFERROR(_xll.qlIndexFixing(Index1M,$H1348,TRUE,_xll.ohTrigger(RecalcTrigger,Trigger1M)),NA())</f>
        <v>1.9689231364031223E-2</v>
      </c>
      <c r="K1348" s="44">
        <f>IFERROR(_xll.qlIndexFixing(Index3M,H1348,TRUE,_xll.ohTrigger(RecalcTrigger,Trigger3M)),NA())</f>
        <v>2.0084220248004107E-2</v>
      </c>
      <c r="L1348" s="44">
        <f>IFERROR(_xll.qlIndexFixing(Index6M,$H1348,TRUE,_xll.ohTrigger(RecalcTrigger,Trigger6M)),NA())</f>
        <v>2.0268479473975635E-2</v>
      </c>
      <c r="M1348" s="186">
        <f>IFERROR(_xll.qlIndexFixing(Index1Y,$H1348,TRUE,_xll.ohTrigger(RecalcTrigger,Trigger1Y)),NA())</f>
        <v>2.0539120708180137E-2</v>
      </c>
      <c r="N1348" s="185">
        <f>IFERROR(_xll.qlIndexFixing(ONIndex1M,I1348,TRUE,_xll.ohTrigger(RecalcTrigger,Trigger1M)),NA())</f>
        <v>1.9691882907331149E-2</v>
      </c>
      <c r="O1348" s="44">
        <f>IFERROR(_xll.qlIndexFixing(ONIndex3M,I1348,TRUE,_xll.ohTrigger(RecalcTrigger,Trigger3M)),NA())</f>
        <v>2.0106581855552363E-2</v>
      </c>
      <c r="P1348" s="44">
        <f>IFERROR(_xll.qlIndexFixing(ONIndex6M,I1348,TRUE,_xll.ohTrigger(RecalcTrigger,Trigger6M)),NA())</f>
        <v>2.0320755345215602E-2</v>
      </c>
      <c r="Q1348" s="186">
        <f>IFERROR(_xll.qlIndexFixing(ONIndex1Y,I1348,TRUE,_xll.ohTrigger(RecalcTrigger,Trigger1Y)),NA())</f>
        <v>2.0661573113143206E-2</v>
      </c>
    </row>
    <row r="1349" spans="2:17" x14ac:dyDescent="0.2">
      <c r="B1349" s="39" t="s">
        <v>42</v>
      </c>
      <c r="D1349" s="42">
        <f>_xll.qlCalendarAdvance(Calendar,$D1348,B1349,"f",FALSE)</f>
        <v>48821</v>
      </c>
      <c r="E1349" s="180">
        <f>_xll.qlInterestRateIndexValueDate(IndexON,D1349)</f>
        <v>48821</v>
      </c>
      <c r="F1349" s="196">
        <f>IFERROR(_xll.qlIndexFixing(IndexON,D1349,TRUE,_xll.ohTrigger(RecalcTrigger,TriggerON)),NA())</f>
        <v>1.947559961677392E-2</v>
      </c>
      <c r="H1349" s="42">
        <f>_xll.qlCalendarAdvance(Calendar,$H1348,B1349,"f",FALSE)</f>
        <v>48821</v>
      </c>
      <c r="I1349" s="180">
        <f>_xll.qlInterestRateIndexValueDate(Index1M,$H1349)</f>
        <v>48823</v>
      </c>
      <c r="J1349" s="185">
        <f>IFERROR(_xll.qlIndexFixing(Index1M,$H1349,TRUE,_xll.ohTrigger(RecalcTrigger,Trigger1M)),NA())</f>
        <v>1.9677421505122916E-2</v>
      </c>
      <c r="K1349" s="44">
        <f>IFERROR(_xll.qlIndexFixing(Index3M,H1349,TRUE,_xll.ohTrigger(RecalcTrigger,Trigger3M)),NA())</f>
        <v>2.007209374240726E-2</v>
      </c>
      <c r="L1349" s="44">
        <f>IFERROR(_xll.qlIndexFixing(Index6M,$H1349,TRUE,_xll.ohTrigger(RecalcTrigger,Trigger6M)),NA())</f>
        <v>2.0257520456426946E-2</v>
      </c>
      <c r="M1349" s="186">
        <f>IFERROR(_xll.qlIndexFixing(Index1Y,$H1349,TRUE,_xll.ohTrigger(RecalcTrigger,Trigger1Y)),NA())</f>
        <v>2.0525519423236886E-2</v>
      </c>
      <c r="N1349" s="185">
        <f>IFERROR(_xll.qlIndexFixing(ONIndex1M,I1349,TRUE,_xll.ohTrigger(RecalcTrigger,Trigger1M)),NA())</f>
        <v>1.9680150671588237E-2</v>
      </c>
      <c r="O1349" s="44">
        <f>IFERROR(_xll.qlIndexFixing(ONIndex3M,I1349,TRUE,_xll.ohTrigger(RecalcTrigger,Trigger3M)),NA())</f>
        <v>2.0094336902261034E-2</v>
      </c>
      <c r="P1349" s="44">
        <f>IFERROR(_xll.qlIndexFixing(ONIndex6M,I1349,TRUE,_xll.ohTrigger(RecalcTrigger,Trigger6M)),NA())</f>
        <v>2.0308642452526726E-2</v>
      </c>
      <c r="Q1349" s="186">
        <f>IFERROR(_xll.qlIndexFixing(ONIndex1Y,I1349,TRUE,_xll.ohTrigger(RecalcTrigger,Trigger1Y)),NA())</f>
        <v>2.0648972311860803E-2</v>
      </c>
    </row>
    <row r="1350" spans="2:17" x14ac:dyDescent="0.2">
      <c r="B1350" s="39" t="s">
        <v>42</v>
      </c>
      <c r="D1350" s="42">
        <f>_xll.qlCalendarAdvance(Calendar,$D1349,B1350,"f",FALSE)</f>
        <v>48828</v>
      </c>
      <c r="E1350" s="180">
        <f>_xll.qlInterestRateIndexValueDate(IndexON,D1350)</f>
        <v>48828</v>
      </c>
      <c r="F1350" s="196">
        <f>IFERROR(_xll.qlIndexFixing(IndexON,D1350,TRUE,_xll.ohTrigger(RecalcTrigger,TriggerON)),NA())</f>
        <v>1.9464460703222386E-2</v>
      </c>
      <c r="H1350" s="42">
        <f>_xll.qlCalendarAdvance(Calendar,$H1349,B1350,"f",FALSE)</f>
        <v>48828</v>
      </c>
      <c r="I1350" s="180">
        <f>_xll.qlInterestRateIndexValueDate(Index1M,$H1350)</f>
        <v>48830</v>
      </c>
      <c r="J1350" s="185">
        <f>IFERROR(_xll.qlIndexFixing(Index1M,$H1350,TRUE,_xll.ohTrigger(RecalcTrigger,Trigger1M)),NA())</f>
        <v>1.9665576661824224E-2</v>
      </c>
      <c r="K1350" s="44">
        <f>IFERROR(_xll.qlIndexFixing(Index3M,H1350,TRUE,_xll.ohTrigger(RecalcTrigger,Trigger3M)),NA())</f>
        <v>2.0059607518516823E-2</v>
      </c>
      <c r="L1350" s="44">
        <f>IFERROR(_xll.qlIndexFixing(Index6M,$H1350,TRUE,_xll.ohTrigger(RecalcTrigger,Trigger6M)),NA())</f>
        <v>2.0244768944849029E-2</v>
      </c>
      <c r="M1350" s="186">
        <f>IFERROR(_xll.qlIndexFixing(Index1Y,$H1350,TRUE,_xll.ohTrigger(RecalcTrigger,Trigger1Y)),NA())</f>
        <v>2.0511890819044521E-2</v>
      </c>
      <c r="N1350" s="185">
        <f>IFERROR(_xll.qlIndexFixing(ONIndex1M,I1350,TRUE,_xll.ohTrigger(RecalcTrigger,Trigger1M)),NA())</f>
        <v>1.966838319107822E-2</v>
      </c>
      <c r="O1350" s="44">
        <f>IFERROR(_xll.qlIndexFixing(ONIndex3M,I1350,TRUE,_xll.ohTrigger(RecalcTrigger,Trigger3M)),NA())</f>
        <v>2.0082064995969873E-2</v>
      </c>
      <c r="P1350" s="44">
        <f>IFERROR(_xll.qlIndexFixing(ONIndex6M,I1350,TRUE,_xll.ohTrigger(RecalcTrigger,Trigger6M)),NA())</f>
        <v>2.0296491112592463E-2</v>
      </c>
      <c r="Q1350" s="186">
        <f>IFERROR(_xll.qlIndexFixing(ONIndex1Y,I1350,TRUE,_xll.ohTrigger(RecalcTrigger,Trigger1Y)),NA())</f>
        <v>2.0636340145747667E-2</v>
      </c>
    </row>
    <row r="1351" spans="2:17" x14ac:dyDescent="0.2">
      <c r="B1351" s="39" t="s">
        <v>42</v>
      </c>
      <c r="D1351" s="42">
        <f>_xll.qlCalendarAdvance(Calendar,$D1350,B1351,"f",FALSE)</f>
        <v>48835</v>
      </c>
      <c r="E1351" s="180">
        <f>_xll.qlInterestRateIndexValueDate(IndexON,D1351)</f>
        <v>48835</v>
      </c>
      <c r="F1351" s="196">
        <f>IFERROR(_xll.qlIndexFixing(IndexON,D1351,TRUE,_xll.ohTrigger(RecalcTrigger,TriggerON)),NA())</f>
        <v>1.9453295182874086E-2</v>
      </c>
      <c r="H1351" s="42">
        <f>_xll.qlCalendarAdvance(Calendar,$H1350,B1351,"f",FALSE)</f>
        <v>48835</v>
      </c>
      <c r="I1351" s="180">
        <f>_xll.qlInterestRateIndexValueDate(Index1M,$H1351)</f>
        <v>48837</v>
      </c>
      <c r="J1351" s="185">
        <f>IFERROR(_xll.qlIndexFixing(Index1M,$H1351,TRUE,_xll.ohTrigger(RecalcTrigger,Trigger1M)),NA())</f>
        <v>1.9653697021787542E-2</v>
      </c>
      <c r="K1351" s="44">
        <f>IFERROR(_xll.qlIndexFixing(Index3M,H1351,TRUE,_xll.ohTrigger(RecalcTrigger,Trigger3M)),NA())</f>
        <v>2.0047095737366346E-2</v>
      </c>
      <c r="L1351" s="44">
        <f>IFERROR(_xll.qlIndexFixing(Index6M,$H1351,TRUE,_xll.ohTrigger(RecalcTrigger,Trigger6M)),NA())</f>
        <v>2.0231978677514494E-2</v>
      </c>
      <c r="M1351" s="186">
        <f>IFERROR(_xll.qlIndexFixing(Index1Y,$H1351,TRUE,_xll.ohTrigger(RecalcTrigger,Trigger1Y)),NA())</f>
        <v>2.0498235074181737E-2</v>
      </c>
      <c r="N1351" s="185">
        <f>IFERROR(_xll.qlIndexFixing(ONIndex1M,I1351,TRUE,_xll.ohTrigger(RecalcTrigger,Trigger1M)),NA())</f>
        <v>1.9656580653011346E-2</v>
      </c>
      <c r="O1351" s="44">
        <f>IFERROR(_xll.qlIndexFixing(ONIndex3M,I1351,TRUE,_xll.ohTrigger(RecalcTrigger,Trigger3M)),NA())</f>
        <v>2.0069766353305596E-2</v>
      </c>
      <c r="P1351" s="44">
        <f>IFERROR(_xll.qlIndexFixing(ONIndex6M,I1351,TRUE,_xll.ohTrigger(RecalcTrigger,Trigger6M)),NA())</f>
        <v>2.0284301325173004E-2</v>
      </c>
      <c r="Q1351" s="186">
        <f>IFERROR(_xll.qlIndexFixing(ONIndex1Y,I1351,TRUE,_xll.ohTrigger(RecalcTrigger,Trigger1Y)),NA())</f>
        <v>2.0623676788664724E-2</v>
      </c>
    </row>
    <row r="1352" spans="2:17" x14ac:dyDescent="0.2">
      <c r="B1352" s="39" t="s">
        <v>42</v>
      </c>
      <c r="D1352" s="42">
        <f>_xll.qlCalendarAdvance(Calendar,$D1351,B1352,"f",FALSE)</f>
        <v>48842</v>
      </c>
      <c r="E1352" s="180">
        <f>_xll.qlInterestRateIndexValueDate(IndexON,D1352)</f>
        <v>48842</v>
      </c>
      <c r="F1352" s="196">
        <f>IFERROR(_xll.qlIndexFixing(IndexON,D1352,TRUE,_xll.ohTrigger(RecalcTrigger,TriggerON)),NA())</f>
        <v>1.944210327635254E-2</v>
      </c>
      <c r="H1352" s="42">
        <f>_xll.qlCalendarAdvance(Calendar,$H1351,B1352,"f",FALSE)</f>
        <v>48842</v>
      </c>
      <c r="I1352" s="180">
        <f>_xll.qlInterestRateIndexValueDate(Index1M,$H1352)</f>
        <v>48844</v>
      </c>
      <c r="J1352" s="185">
        <f>IFERROR(_xll.qlIndexFixing(Index1M,$H1352,TRUE,_xll.ohTrigger(RecalcTrigger,Trigger1M)),NA())</f>
        <v>1.9641782772662764E-2</v>
      </c>
      <c r="K1352" s="44">
        <f>IFERROR(_xll.qlIndexFixing(Index3M,H1352,TRUE,_xll.ohTrigger(RecalcTrigger,Trigger3M)),NA())</f>
        <v>2.0034558616765771E-2</v>
      </c>
      <c r="L1352" s="44">
        <f>IFERROR(_xll.qlIndexFixing(Index6M,$H1352,TRUE,_xll.ohTrigger(RecalcTrigger,Trigger6M)),NA())</f>
        <v>2.0219149655162645E-2</v>
      </c>
      <c r="M1352" s="186">
        <f>IFERROR(_xll.qlIndexFixing(Index1Y,$H1352,TRUE,_xll.ohTrigger(RecalcTrigger,Trigger1Y)),NA())</f>
        <v>2.048455236721955E-2</v>
      </c>
      <c r="N1352" s="185">
        <f>IFERROR(_xll.qlIndexFixing(ONIndex1M,I1352,TRUE,_xll.ohTrigger(RecalcTrigger,Trigger1M)),NA())</f>
        <v>1.9644743244517926E-2</v>
      </c>
      <c r="O1352" s="44">
        <f>IFERROR(_xll.qlIndexFixing(ONIndex3M,I1352,TRUE,_xll.ohTrigger(RecalcTrigger,Trigger3M)),NA())</f>
        <v>2.0057441190655112E-2</v>
      </c>
      <c r="P1352" s="44">
        <f>IFERROR(_xll.qlIndexFixing(ONIndex6M,I1352,TRUE,_xll.ohTrigger(RecalcTrigger,Trigger6M)),NA())</f>
        <v>2.0272073090428222E-2</v>
      </c>
      <c r="Q1352" s="186">
        <f>IFERROR(_xll.qlIndexFixing(ONIndex1Y,I1352,TRUE,_xll.ohTrigger(RecalcTrigger,Trigger1Y)),NA())</f>
        <v>2.06109824144729E-2</v>
      </c>
    </row>
    <row r="1353" spans="2:17" x14ac:dyDescent="0.2">
      <c r="B1353" s="39" t="s">
        <v>42</v>
      </c>
      <c r="D1353" s="42">
        <f>_xll.qlCalendarAdvance(Calendar,$D1352,B1353,"f",FALSE)</f>
        <v>48849</v>
      </c>
      <c r="E1353" s="180">
        <f>_xll.qlInterestRateIndexValueDate(IndexON,D1353)</f>
        <v>48849</v>
      </c>
      <c r="F1353" s="196">
        <f>IFERROR(_xll.qlIndexFixing(IndexON,D1353,TRUE,_xll.ohTrigger(RecalcTrigger,TriggerON)),NA())</f>
        <v>1.9430885204201331E-2</v>
      </c>
      <c r="H1353" s="42">
        <f>_xll.qlCalendarAdvance(Calendar,$H1352,B1353,"f",FALSE)</f>
        <v>48849</v>
      </c>
      <c r="I1353" s="180">
        <f>_xll.qlInterestRateIndexValueDate(Index1M,$H1353)</f>
        <v>48851</v>
      </c>
      <c r="J1353" s="185">
        <f>IFERROR(_xll.qlIndexFixing(Index1M,$H1353,TRUE,_xll.ohTrigger(RecalcTrigger,Trigger1M)),NA())</f>
        <v>1.9629834102102284E-2</v>
      </c>
      <c r="K1353" s="44">
        <f>IFERROR(_xll.qlIndexFixing(Index3M,H1353,TRUE,_xll.ohTrigger(RecalcTrigger,Trigger3M)),NA())</f>
        <v>2.0021996374532947E-2</v>
      </c>
      <c r="L1353" s="44">
        <f>IFERROR(_xll.qlIndexFixing(Index6M,$H1353,TRUE,_xll.ohTrigger(RecalcTrigger,Trigger6M)),NA())</f>
        <v>2.0206281878538079E-2</v>
      </c>
      <c r="M1353" s="186">
        <f>IFERROR(_xll.qlIndexFixing(Index1Y,$H1353,TRUE,_xll.ohTrigger(RecalcTrigger,Trigger1Y)),NA())</f>
        <v>2.0470842876720439E-2</v>
      </c>
      <c r="N1353" s="185">
        <f>IFERROR(_xll.qlIndexFixing(ONIndex1M,I1353,TRUE,_xll.ohTrigger(RecalcTrigger,Trigger1M)),NA())</f>
        <v>1.9632871152888143E-2</v>
      </c>
      <c r="O1353" s="44">
        <f>IFERROR(_xll.qlIndexFixing(ONIndex3M,I1353,TRUE,_xll.ohTrigger(RecalcTrigger,Trigger3M)),NA())</f>
        <v>2.0045089724645138E-2</v>
      </c>
      <c r="P1353" s="44">
        <f>IFERROR(_xll.qlIndexFixing(ONIndex6M,I1353,TRUE,_xll.ohTrigger(RecalcTrigger,Trigger6M)),NA())</f>
        <v>2.0259806408358116E-2</v>
      </c>
      <c r="Q1353" s="186">
        <f>IFERROR(_xll.qlIndexFixing(ONIndex1Y,I1353,TRUE,_xll.ohTrigger(RecalcTrigger,Trigger1Y)),NA())</f>
        <v>2.0598257197272929E-2</v>
      </c>
    </row>
    <row r="1354" spans="2:17" x14ac:dyDescent="0.2">
      <c r="B1354" s="39" t="s">
        <v>42</v>
      </c>
      <c r="D1354" s="42">
        <f>_xll.qlCalendarAdvance(Calendar,$D1353,B1354,"f",FALSE)</f>
        <v>48856</v>
      </c>
      <c r="E1354" s="180">
        <f>_xll.qlInterestRateIndexValueDate(IndexON,D1354)</f>
        <v>48856</v>
      </c>
      <c r="F1354" s="196">
        <f>IFERROR(_xll.qlIndexFixing(IndexON,D1354,TRUE,_xll.ohTrigger(RecalcTrigger,TriggerON)),NA())</f>
        <v>1.9419641187043979E-2</v>
      </c>
      <c r="H1354" s="42">
        <f>_xll.qlCalendarAdvance(Calendar,$H1353,B1354,"f",FALSE)</f>
        <v>48856</v>
      </c>
      <c r="I1354" s="180">
        <f>_xll.qlInterestRateIndexValueDate(Index1M,$H1354)</f>
        <v>48858</v>
      </c>
      <c r="J1354" s="185">
        <f>IFERROR(_xll.qlIndexFixing(Index1M,$H1354,TRUE,_xll.ohTrigger(RecalcTrigger,Trigger1M)),NA())</f>
        <v>1.9617851197748504E-2</v>
      </c>
      <c r="K1354" s="44">
        <f>IFERROR(_xll.qlIndexFixing(Index3M,H1354,TRUE,_xll.ohTrigger(RecalcTrigger,Trigger3M)),NA())</f>
        <v>2.0009060457569252E-2</v>
      </c>
      <c r="L1354" s="44">
        <f>IFERROR(_xll.qlIndexFixing(Index6M,$H1354,TRUE,_xll.ohTrigger(RecalcTrigger,Trigger6M)),NA())</f>
        <v>2.0193004384726255E-2</v>
      </c>
      <c r="M1354" s="186">
        <f>IFERROR(_xll.qlIndexFixing(Index1Y,$H1354,TRUE,_xll.ohTrigger(RecalcTrigger,Trigger1Y)),NA())</f>
        <v>2.0457106781240533E-2</v>
      </c>
      <c r="N1354" s="185">
        <f>IFERROR(_xll.qlIndexFixing(ONIndex1M,I1354,TRUE,_xll.ohTrigger(RecalcTrigger,Trigger1M)),NA())</f>
        <v>1.962096456541218E-2</v>
      </c>
      <c r="O1354" s="44">
        <f>IFERROR(_xll.qlIndexFixing(ONIndex3M,I1354,TRUE,_xll.ohTrigger(RecalcTrigger,Trigger3M)),NA())</f>
        <v>2.0032712171502709E-2</v>
      </c>
      <c r="P1354" s="44">
        <f>IFERROR(_xll.qlIndexFixing(ONIndex6M,I1354,TRUE,_xll.ohTrigger(RecalcTrigger,Trigger6M)),NA())</f>
        <v>2.0247501278882751E-2</v>
      </c>
      <c r="Q1354" s="186">
        <f>IFERROR(_xll.qlIndexFixing(ONIndex1Y,I1354,TRUE,_xll.ohTrigger(RecalcTrigger,Trigger1Y)),NA())</f>
        <v>2.0585501310526055E-2</v>
      </c>
    </row>
    <row r="1355" spans="2:17" x14ac:dyDescent="0.2">
      <c r="B1355" s="39" t="s">
        <v>42</v>
      </c>
      <c r="D1355" s="42">
        <f>_xll.qlCalendarAdvance(Calendar,$D1354,B1355,"f",FALSE)</f>
        <v>48863</v>
      </c>
      <c r="E1355" s="180">
        <f>_xll.qlInterestRateIndexValueDate(IndexON,D1355)</f>
        <v>48863</v>
      </c>
      <c r="F1355" s="196">
        <f>IFERROR(_xll.qlIndexFixing(IndexON,D1355,TRUE,_xll.ohTrigger(RecalcTrigger,TriggerON)),NA())</f>
        <v>1.9408371445184258E-2</v>
      </c>
      <c r="H1355" s="42">
        <f>_xll.qlCalendarAdvance(Calendar,$H1354,B1355,"f",FALSE)</f>
        <v>48863</v>
      </c>
      <c r="I1355" s="180">
        <f>_xll.qlInterestRateIndexValueDate(Index1M,$H1355)</f>
        <v>48865</v>
      </c>
      <c r="J1355" s="185">
        <f>IFERROR(_xll.qlIndexFixing(Index1M,$H1355,TRUE,_xll.ohTrigger(RecalcTrigger,Trigger1M)),NA())</f>
        <v>1.9605834247258813E-2</v>
      </c>
      <c r="K1355" s="44">
        <f>IFERROR(_xll.qlIndexFixing(Index3M,H1355,TRUE,_xll.ohTrigger(RecalcTrigger,Trigger3M)),NA())</f>
        <v>1.9996446205328242E-2</v>
      </c>
      <c r="L1355" s="44">
        <f>IFERROR(_xll.qlIndexFixing(Index6M,$H1355,TRUE,_xll.ohTrigger(RecalcTrigger,Trigger6M)),NA())</f>
        <v>2.0180055611459E-2</v>
      </c>
      <c r="M1355" s="186">
        <f>IFERROR(_xll.qlIndexFixing(Index1Y,$H1355,TRUE,_xll.ohTrigger(RecalcTrigger,Trigger1Y)),NA())</f>
        <v>2.0443344259328738E-2</v>
      </c>
      <c r="N1355" s="185">
        <f>IFERROR(_xll.qlIndexFixing(ONIndex1M,I1355,TRUE,_xll.ohTrigger(RecalcTrigger,Trigger1M)),NA())</f>
        <v>1.9609023669380221E-2</v>
      </c>
      <c r="O1355" s="44">
        <f>IFERROR(_xll.qlIndexFixing(ONIndex3M,I1355,TRUE,_xll.ohTrigger(RecalcTrigger,Trigger3M)),NA())</f>
        <v>2.0020308748094351E-2</v>
      </c>
      <c r="P1355" s="44">
        <f>IFERROR(_xll.qlIndexFixing(ONIndex6M,I1355,TRUE,_xll.ohTrigger(RecalcTrigger,Trigger6M)),NA())</f>
        <v>2.0235157702082063E-2</v>
      </c>
      <c r="Q1355" s="186">
        <f>IFERROR(_xll.qlIndexFixing(ONIndex1Y,I1355,TRUE,_xll.ohTrigger(RecalcTrigger,Trigger1Y)),NA())</f>
        <v>2.057271492841295E-2</v>
      </c>
    </row>
    <row r="1356" spans="2:17" x14ac:dyDescent="0.2">
      <c r="B1356" s="39" t="s">
        <v>42</v>
      </c>
      <c r="D1356" s="42">
        <f>_xll.qlCalendarAdvance(Calendar,$D1355,B1356,"f",FALSE)</f>
        <v>48870</v>
      </c>
      <c r="E1356" s="180">
        <f>_xll.qlInterestRateIndexValueDate(IndexON,D1356)</f>
        <v>48870</v>
      </c>
      <c r="F1356" s="196">
        <f>IFERROR(_xll.qlIndexFixing(IndexON,D1356,TRUE,_xll.ohTrigger(RecalcTrigger,TriggerON)),NA())</f>
        <v>1.9397076199245689E-2</v>
      </c>
      <c r="H1356" s="42">
        <f>_xll.qlCalendarAdvance(Calendar,$H1355,B1356,"f",FALSE)</f>
        <v>48870</v>
      </c>
      <c r="I1356" s="180">
        <f>_xll.qlInterestRateIndexValueDate(Index1M,$H1356)</f>
        <v>48872</v>
      </c>
      <c r="J1356" s="185">
        <f>IFERROR(_xll.qlIndexFixing(Index1M,$H1356,TRUE,_xll.ohTrigger(RecalcTrigger,Trigger1M)),NA())</f>
        <v>1.9593783438278112E-2</v>
      </c>
      <c r="K1356" s="44">
        <f>IFERROR(_xll.qlIndexFixing(Index3M,H1356,TRUE,_xll.ohTrigger(RecalcTrigger,Trigger3M)),NA())</f>
        <v>1.9983807499521972E-2</v>
      </c>
      <c r="L1356" s="44">
        <f>IFERROR(_xll.qlIndexFixing(Index6M,$H1356,TRUE,_xll.ohTrigger(RecalcTrigger,Trigger6M)),NA())</f>
        <v>2.0167068084517188E-2</v>
      </c>
      <c r="M1356" s="186">
        <f>IFERROR(_xll.qlIndexFixing(Index1Y,$H1356,TRUE,_xll.ohTrigger(RecalcTrigger,Trigger1Y)),NA())</f>
        <v>2.0429555489524753E-2</v>
      </c>
      <c r="N1356" s="185">
        <f>IFERROR(_xll.qlIndexFixing(ONIndex1M,I1356,TRUE,_xll.ohTrigger(RecalcTrigger,Trigger1M)),NA())</f>
        <v>1.9597048651762705E-2</v>
      </c>
      <c r="O1356" s="44">
        <f>IFERROR(_xll.qlIndexFixing(ONIndex3M,I1356,TRUE,_xll.ohTrigger(RecalcTrigger,Trigger3M)),NA())</f>
        <v>2.0007879670567164E-2</v>
      </c>
      <c r="P1356" s="44">
        <f>IFERROR(_xll.qlIndexFixing(ONIndex6M,I1356,TRUE,_xll.ohTrigger(RecalcTrigger,Trigger6M)),NA())</f>
        <v>2.0222775678035987E-2</v>
      </c>
      <c r="Q1356" s="186">
        <f>IFERROR(_xll.qlIndexFixing(ONIndex1Y,I1356,TRUE,_xll.ohTrigger(RecalcTrigger,Trigger1Y)),NA())</f>
        <v>2.0559898224554729E-2</v>
      </c>
    </row>
    <row r="1357" spans="2:17" x14ac:dyDescent="0.2">
      <c r="B1357" s="39" t="s">
        <v>42</v>
      </c>
      <c r="D1357" s="42">
        <f>_xll.qlCalendarAdvance(Calendar,$D1356,B1357,"f",FALSE)</f>
        <v>48877</v>
      </c>
      <c r="E1357" s="180">
        <f>_xll.qlInterestRateIndexValueDate(IndexON,D1357)</f>
        <v>48877</v>
      </c>
      <c r="F1357" s="196">
        <f>IFERROR(_xll.qlIndexFixing(IndexON,D1357,TRUE,_xll.ohTrigger(RecalcTrigger,TriggerON)),NA())</f>
        <v>1.9385755669771854E-2</v>
      </c>
      <c r="H1357" s="42">
        <f>_xll.qlCalendarAdvance(Calendar,$H1356,B1357,"f",FALSE)</f>
        <v>48877</v>
      </c>
      <c r="I1357" s="180">
        <f>_xll.qlInterestRateIndexValueDate(Index1M,$H1357)</f>
        <v>48879</v>
      </c>
      <c r="J1357" s="185">
        <f>IFERROR(_xll.qlIndexFixing(Index1M,$H1357,TRUE,_xll.ohTrigger(RecalcTrigger,Trigger1M)),NA())</f>
        <v>1.9581698958456295E-2</v>
      </c>
      <c r="K1357" s="44">
        <f>IFERROR(_xll.qlIndexFixing(Index3M,H1357,TRUE,_xll.ohTrigger(RecalcTrigger,Trigger3M)),NA())</f>
        <v>1.9971144557965774E-2</v>
      </c>
      <c r="L1357" s="44">
        <f>IFERROR(_xll.qlIndexFixing(Index6M,$H1357,TRUE,_xll.ohTrigger(RecalcTrigger,Trigger6M)),NA())</f>
        <v>2.0154041804658018E-2</v>
      </c>
      <c r="M1357" s="186">
        <f>IFERROR(_xll.qlIndexFixing(Index1Y,$H1357,TRUE,_xll.ohTrigger(RecalcTrigger,Trigger1Y)),NA())</f>
        <v>2.0415740650361933E-2</v>
      </c>
      <c r="N1357" s="185">
        <f>IFERROR(_xll.qlIndexFixing(ONIndex1M,I1357,TRUE,_xll.ohTrigger(RecalcTrigger,Trigger1M)),NA())</f>
        <v>1.9585039699929752E-2</v>
      </c>
      <c r="O1357" s="44">
        <f>IFERROR(_xll.qlIndexFixing(ONIndex3M,I1357,TRUE,_xll.ohTrigger(RecalcTrigger,Trigger3M)),NA())</f>
        <v>1.9995425155707736E-2</v>
      </c>
      <c r="P1357" s="44">
        <f>IFERROR(_xll.qlIndexFixing(ONIndex6M,I1357,TRUE,_xll.ohTrigger(RecalcTrigger,Trigger6M)),NA())</f>
        <v>2.0210355206584651E-2</v>
      </c>
      <c r="Q1357" s="186">
        <f>IFERROR(_xll.qlIndexFixing(ONIndex1Y,I1357,TRUE,_xll.ohTrigger(RecalcTrigger,Trigger1Y)),NA())</f>
        <v>2.0547051373052128E-2</v>
      </c>
    </row>
    <row r="1358" spans="2:17" x14ac:dyDescent="0.2">
      <c r="B1358" s="39" t="s">
        <v>42</v>
      </c>
      <c r="D1358" s="42">
        <f>_xll.qlCalendarAdvance(Calendar,$D1357,B1358,"f",FALSE)</f>
        <v>48884</v>
      </c>
      <c r="E1358" s="180">
        <f>_xll.qlInterestRateIndexValueDate(IndexON,D1358)</f>
        <v>48884</v>
      </c>
      <c r="F1358" s="196">
        <f>IFERROR(_xll.qlIndexFixing(IndexON,D1358,TRUE,_xll.ohTrigger(RecalcTrigger,TriggerON)),NA())</f>
        <v>1.9374410077146464E-2</v>
      </c>
      <c r="H1358" s="42">
        <f>_xll.qlCalendarAdvance(Calendar,$H1357,B1358,"f",FALSE)</f>
        <v>48884</v>
      </c>
      <c r="I1358" s="180">
        <f>_xll.qlInterestRateIndexValueDate(Index1M,$H1358)</f>
        <v>48886</v>
      </c>
      <c r="J1358" s="185">
        <f>IFERROR(_xll.qlIndexFixing(Index1M,$H1358,TRUE,_xll.ohTrigger(RecalcTrigger,Trigger1M)),NA())</f>
        <v>1.9569580995438263E-2</v>
      </c>
      <c r="K1358" s="44">
        <f>IFERROR(_xll.qlIndexFixing(Index3M,H1358,TRUE,_xll.ohTrigger(RecalcTrigger,Trigger3M)),NA())</f>
        <v>1.9958457598477582E-2</v>
      </c>
      <c r="L1358" s="44">
        <f>IFERROR(_xll.qlIndexFixing(Index6M,$H1358,TRUE,_xll.ohTrigger(RecalcTrigger,Trigger6M)),NA())</f>
        <v>2.0141361707491808E-2</v>
      </c>
      <c r="M1358" s="186">
        <f>IFERROR(_xll.qlIndexFixing(Index1Y,$H1358,TRUE,_xll.ohTrigger(RecalcTrigger,Trigger1Y)),NA())</f>
        <v>2.0401899920365743E-2</v>
      </c>
      <c r="N1358" s="185">
        <f>IFERROR(_xll.qlIndexFixing(ONIndex1M,I1358,TRUE,_xll.ohTrigger(RecalcTrigger,Trigger1M)),NA())</f>
        <v>1.9572997001171544E-2</v>
      </c>
      <c r="O1358" s="44">
        <f>IFERROR(_xll.qlIndexFixing(ONIndex3M,I1358,TRUE,_xll.ohTrigger(RecalcTrigger,Trigger3M)),NA())</f>
        <v>1.9982945419743103E-2</v>
      </c>
      <c r="P1358" s="44">
        <f>IFERROR(_xll.qlIndexFixing(ONIndex6M,I1358,TRUE,_xll.ohTrigger(RecalcTrigger,Trigger6M)),NA())</f>
        <v>2.0197896287648121E-2</v>
      </c>
      <c r="Q1358" s="186">
        <f>IFERROR(_xll.qlIndexFixing(ONIndex1Y,I1358,TRUE,_xll.ohTrigger(RecalcTrigger,Trigger1Y)),NA())</f>
        <v>2.0534174547686135E-2</v>
      </c>
    </row>
    <row r="1359" spans="2:17" x14ac:dyDescent="0.2">
      <c r="B1359" s="39" t="s">
        <v>42</v>
      </c>
      <c r="D1359" s="42">
        <f>_xll.qlCalendarAdvance(Calendar,$D1358,B1359,"f",FALSE)</f>
        <v>48891</v>
      </c>
      <c r="E1359" s="180">
        <f>_xll.qlInterestRateIndexValueDate(IndexON,D1359)</f>
        <v>48891</v>
      </c>
      <c r="F1359" s="196">
        <f>IFERROR(_xll.qlIndexFixing(IndexON,D1359,TRUE,_xll.ohTrigger(RecalcTrigger,TriggerON)),NA())</f>
        <v>1.9363039641993041E-2</v>
      </c>
      <c r="H1359" s="42">
        <f>_xll.qlCalendarAdvance(Calendar,$H1358,B1359,"f",FALSE)</f>
        <v>48891</v>
      </c>
      <c r="I1359" s="180">
        <f>_xll.qlInterestRateIndexValueDate(Index1M,$H1359)</f>
        <v>48893</v>
      </c>
      <c r="J1359" s="185">
        <f>IFERROR(_xll.qlIndexFixing(Index1M,$H1359,TRUE,_xll.ohTrigger(RecalcTrigger,Trigger1M)),NA())</f>
        <v>1.9557429736868914E-2</v>
      </c>
      <c r="K1359" s="44">
        <f>IFERROR(_xll.qlIndexFixing(Index3M,H1359,TRUE,_xll.ohTrigger(RecalcTrigger,Trigger3M)),NA())</f>
        <v>1.9945746838870126E-2</v>
      </c>
      <c r="L1359" s="44">
        <f>IFERROR(_xll.qlIndexFixing(Index6M,$H1359,TRUE,_xll.ohTrigger(RecalcTrigger,Trigger6M)),NA())</f>
        <v>2.0128261420964636E-2</v>
      </c>
      <c r="M1359" s="186">
        <f>IFERROR(_xll.qlIndexFixing(Index1Y,$H1359,TRUE,_xll.ohTrigger(RecalcTrigger,Trigger1Y)),NA())</f>
        <v>2.0388033478053114E-2</v>
      </c>
      <c r="N1359" s="185">
        <f>IFERROR(_xll.qlIndexFixing(ONIndex1M,I1359,TRUE,_xll.ohTrigger(RecalcTrigger,Trigger1M)),NA())</f>
        <v>1.9560920742618393E-2</v>
      </c>
      <c r="O1359" s="44">
        <f>IFERROR(_xll.qlIndexFixing(ONIndex3M,I1359,TRUE,_xll.ohTrigger(RecalcTrigger,Trigger3M)),NA())</f>
        <v>1.9970440679459855E-2</v>
      </c>
      <c r="P1359" s="44">
        <f>IFERROR(_xll.qlIndexFixing(ONIndex6M,I1359,TRUE,_xll.ohTrigger(RecalcTrigger,Trigger6M)),NA())</f>
        <v>2.0185398921546138E-2</v>
      </c>
      <c r="Q1359" s="186">
        <f>IFERROR(_xll.qlIndexFixing(ONIndex1Y,I1359,TRUE,_xll.ohTrigger(RecalcTrigger,Trigger1Y)),NA())</f>
        <v>2.0521267922317676E-2</v>
      </c>
    </row>
    <row r="1360" spans="2:17" x14ac:dyDescent="0.2">
      <c r="B1360" s="39" t="s">
        <v>42</v>
      </c>
      <c r="D1360" s="42">
        <f>_xll.qlCalendarAdvance(Calendar,$D1359,B1360,"f",FALSE)</f>
        <v>48898</v>
      </c>
      <c r="E1360" s="180">
        <f>_xll.qlInterestRateIndexValueDate(IndexON,D1360)</f>
        <v>48898</v>
      </c>
      <c r="F1360" s="196">
        <f>IFERROR(_xll.qlIndexFixing(IndexON,D1360,TRUE,_xll.ohTrigger(RecalcTrigger,TriggerON)),NA())</f>
        <v>1.9351644584855165E-2</v>
      </c>
      <c r="H1360" s="42">
        <f>_xll.qlCalendarAdvance(Calendar,$H1359,B1360,"f",FALSE)</f>
        <v>48898</v>
      </c>
      <c r="I1360" s="180">
        <f>_xll.qlInterestRateIndexValueDate(Index1M,$H1360)</f>
        <v>48900</v>
      </c>
      <c r="J1360" s="185">
        <f>IFERROR(_xll.qlIndexFixing(Index1M,$H1360,TRUE,_xll.ohTrigger(RecalcTrigger,Trigger1M)),NA())</f>
        <v>1.9545245370408137E-2</v>
      </c>
      <c r="K1360" s="44">
        <f>IFERROR(_xll.qlIndexFixing(Index3M,H1360,TRUE,_xll.ohTrigger(RecalcTrigger,Trigger3M)),NA())</f>
        <v>1.9933012496955258E-2</v>
      </c>
      <c r="L1360" s="44">
        <f>IFERROR(_xll.qlIndexFixing(Index6M,$H1360,TRUE,_xll.ohTrigger(RecalcTrigger,Trigger6M)),NA())</f>
        <v>2.0115122385431252E-2</v>
      </c>
      <c r="M1360" s="186">
        <f>IFERROR(_xll.qlIndexFixing(Index1Y,$H1360,TRUE,_xll.ohTrigger(RecalcTrigger,Trigger1Y)),NA())</f>
        <v>2.0374141501934624E-2</v>
      </c>
      <c r="N1360" s="185">
        <f>IFERROR(_xll.qlIndexFixing(ONIndex1M,I1360,TRUE,_xll.ohTrigger(RecalcTrigger,Trigger1M)),NA())</f>
        <v>1.9548811111560482E-2</v>
      </c>
      <c r="O1360" s="44">
        <f>IFERROR(_xll.qlIndexFixing(ONIndex3M,I1360,TRUE,_xll.ohTrigger(RecalcTrigger,Trigger3M)),NA())</f>
        <v>1.9957911151005092E-2</v>
      </c>
      <c r="P1360" s="44">
        <f>IFERROR(_xll.qlIndexFixing(ONIndex6M,I1360,TRUE,_xll.ohTrigger(RecalcTrigger,Trigger6M)),NA())</f>
        <v>2.0172863108038896E-2</v>
      </c>
      <c r="Q1360" s="186">
        <f>IFERROR(_xll.qlIndexFixing(ONIndex1Y,I1360,TRUE,_xll.ohTrigger(RecalcTrigger,Trigger1Y)),NA())</f>
        <v>2.0508331670647806E-2</v>
      </c>
    </row>
    <row r="1361" spans="2:17" x14ac:dyDescent="0.2">
      <c r="B1361" s="39" t="s">
        <v>42</v>
      </c>
      <c r="D1361" s="42">
        <f>_xll.qlCalendarAdvance(Calendar,$D1360,B1361,"f",FALSE)</f>
        <v>48905</v>
      </c>
      <c r="E1361" s="180">
        <f>_xll.qlInterestRateIndexValueDate(IndexON,D1361)</f>
        <v>48905</v>
      </c>
      <c r="F1361" s="196">
        <f>IFERROR(_xll.qlIndexFixing(IndexON,D1361,TRUE,_xll.ohTrigger(RecalcTrigger,TriggerON)),NA())</f>
        <v>1.934022512611655E-2</v>
      </c>
      <c r="H1361" s="42">
        <f>_xll.qlCalendarAdvance(Calendar,$H1360,B1361,"f",FALSE)</f>
        <v>48905</v>
      </c>
      <c r="I1361" s="180">
        <f>_xll.qlInterestRateIndexValueDate(Index1M,$H1361)</f>
        <v>48907</v>
      </c>
      <c r="J1361" s="185">
        <f>IFERROR(_xll.qlIndexFixing(Index1M,$H1361,TRUE,_xll.ohTrigger(RecalcTrigger,Trigger1M)),NA())</f>
        <v>1.9532681927615675E-2</v>
      </c>
      <c r="K1361" s="44">
        <f>IFERROR(_xll.qlIndexFixing(Index3M,H1361,TRUE,_xll.ohTrigger(RecalcTrigger,Trigger3M)),NA())</f>
        <v>1.9920254790539622E-2</v>
      </c>
      <c r="L1361" s="44">
        <f>IFERROR(_xll.qlIndexFixing(Index6M,$H1361,TRUE,_xll.ohTrigger(RecalcTrigger,Trigger6M)),NA())</f>
        <v>2.0101944601653036E-2</v>
      </c>
      <c r="M1361" s="186">
        <f>IFERROR(_xll.qlIndexFixing(Index1Y,$H1361,TRUE,_xll.ohTrigger(RecalcTrigger,Trigger1Y)),NA())</f>
        <v>2.0360224170511206E-2</v>
      </c>
      <c r="N1361" s="185">
        <f>IFERROR(_xll.qlIndexFixing(ONIndex1M,I1361,TRUE,_xll.ohTrigger(RecalcTrigger,Trigger1M)),NA())</f>
        <v>1.9536668295128123E-2</v>
      </c>
      <c r="O1361" s="44">
        <f>IFERROR(_xll.qlIndexFixing(ONIndex3M,I1361,TRUE,_xll.ohTrigger(RecalcTrigger,Trigger3M)),NA())</f>
        <v>1.9945357051085466E-2</v>
      </c>
      <c r="P1361" s="44">
        <f>IFERROR(_xll.qlIndexFixing(ONIndex6M,I1361,TRUE,_xll.ohTrigger(RecalcTrigger,Trigger6M)),NA())</f>
        <v>2.0160288847206331E-2</v>
      </c>
      <c r="Q1361" s="186">
        <f>IFERROR(_xll.qlIndexFixing(ONIndex1Y,I1361,TRUE,_xll.ohTrigger(RecalcTrigger,Trigger1Y)),NA())</f>
        <v>2.0495365966777257E-2</v>
      </c>
    </row>
    <row r="1362" spans="2:17" x14ac:dyDescent="0.2">
      <c r="B1362" s="39" t="s">
        <v>42</v>
      </c>
      <c r="D1362" s="42">
        <f>_xll.qlCalendarAdvance(Calendar,$D1361,B1362,"f",FALSE)</f>
        <v>48912</v>
      </c>
      <c r="E1362" s="180">
        <f>_xll.qlInterestRateIndexValueDate(IndexON,D1362)</f>
        <v>48912</v>
      </c>
      <c r="F1362" s="196">
        <f>IFERROR(_xll.qlIndexFixing(IndexON,D1362,TRUE,_xll.ohTrigger(RecalcTrigger,TriggerON)),NA())</f>
        <v>1.9328781486480651E-2</v>
      </c>
      <c r="H1362" s="42">
        <f>_xll.qlCalendarAdvance(Calendar,$H1361,B1362,"f",FALSE)</f>
        <v>48912</v>
      </c>
      <c r="I1362" s="180">
        <f>_xll.qlInterestRateIndexValueDate(Index1M,$H1362)</f>
        <v>48914</v>
      </c>
      <c r="J1362" s="185">
        <f>IFERROR(_xll.qlIndexFixing(Index1M,$H1362,TRUE,_xll.ohTrigger(RecalcTrigger,Trigger1M)),NA())</f>
        <v>1.9520778064356925E-2</v>
      </c>
      <c r="K1362" s="44">
        <f>IFERROR(_xll.qlIndexFixing(Index3M,H1362,TRUE,_xll.ohTrigger(RecalcTrigger,Trigger3M)),NA())</f>
        <v>1.9908209147986078E-2</v>
      </c>
      <c r="L1362" s="44">
        <f>IFERROR(_xll.qlIndexFixing(Index6M,$H1362,TRUE,_xll.ohTrigger(RecalcTrigger,Trigger6M)),NA())</f>
        <v>2.0088329138238069E-2</v>
      </c>
      <c r="M1362" s="186">
        <f>IFERROR(_xll.qlIndexFixing(Index1Y,$H1362,TRUE,_xll.ohTrigger(RecalcTrigger,Trigger1Y)),NA())</f>
        <v>2.0346281662277015E-2</v>
      </c>
      <c r="N1362" s="185">
        <f>IFERROR(_xll.qlIndexFixing(ONIndex1M,I1362,TRUE,_xll.ohTrigger(RecalcTrigger,Trigger1M)),NA())</f>
        <v>1.9524492480691436E-2</v>
      </c>
      <c r="O1362" s="44">
        <f>IFERROR(_xll.qlIndexFixing(ONIndex3M,I1362,TRUE,_xll.ohTrigger(RecalcTrigger,Trigger3M)),NA())</f>
        <v>1.9932778596087886E-2</v>
      </c>
      <c r="P1362" s="44">
        <f>IFERROR(_xll.qlIndexFixing(ONIndex6M,I1362,TRUE,_xll.ohTrigger(RecalcTrigger,Trigger6M)),NA())</f>
        <v>2.0147676139128379E-2</v>
      </c>
      <c r="Q1362" s="186">
        <f>IFERROR(_xll.qlIndexFixing(ONIndex1Y,I1362,TRUE,_xll.ohTrigger(RecalcTrigger,Trigger1Y)),NA())</f>
        <v>2.0482370984407083E-2</v>
      </c>
    </row>
    <row r="1363" spans="2:17" x14ac:dyDescent="0.2">
      <c r="B1363" s="39" t="s">
        <v>42</v>
      </c>
      <c r="D1363" s="42">
        <f>_xll.qlCalendarAdvance(Calendar,$D1362,B1363,"f",FALSE)</f>
        <v>48919</v>
      </c>
      <c r="E1363" s="180">
        <f>_xll.qlInterestRateIndexValueDate(IndexON,D1363)</f>
        <v>48919</v>
      </c>
      <c r="F1363" s="196">
        <f>IFERROR(_xll.qlIndexFixing(IndexON,D1363,TRUE,_xll.ohTrigger(RecalcTrigger,TriggerON)),NA())</f>
        <v>1.9317313886411114E-2</v>
      </c>
      <c r="H1363" s="42">
        <f>_xll.qlCalendarAdvance(Calendar,$H1362,B1363,"f",FALSE)</f>
        <v>48919</v>
      </c>
      <c r="I1363" s="180">
        <f>_xll.qlInterestRateIndexValueDate(Index1M,$H1363)</f>
        <v>48921</v>
      </c>
      <c r="J1363" s="185">
        <f>IFERROR(_xll.qlIndexFixing(Index1M,$H1363,TRUE,_xll.ohTrigger(RecalcTrigger,Trigger1M)),NA())</f>
        <v>1.9508495500063783E-2</v>
      </c>
      <c r="K1363" s="44">
        <f>IFERROR(_xll.qlIndexFixing(Index3M,H1363,TRUE,_xll.ohTrigger(RecalcTrigger,Trigger3M)),NA())</f>
        <v>1.989540997255812E-2</v>
      </c>
      <c r="L1363" s="44">
        <f>IFERROR(_xll.qlIndexFixing(Index6M,$H1363,TRUE,_xll.ohTrigger(RecalcTrigger,Trigger6M)),NA())</f>
        <v>2.0075070356890067E-2</v>
      </c>
      <c r="M1363" s="186">
        <f>IFERROR(_xll.qlIndexFixing(Index1Y,$H1363,TRUE,_xll.ohTrigger(RecalcTrigger,Trigger1Y)),NA())</f>
        <v>2.0332314155718758E-2</v>
      </c>
      <c r="N1363" s="185">
        <f>IFERROR(_xll.qlIndexFixing(ONIndex1M,I1363,TRUE,_xll.ohTrigger(RecalcTrigger,Trigger1M)),NA())</f>
        <v>1.951228385538073E-2</v>
      </c>
      <c r="O1363" s="44">
        <f>IFERROR(_xll.qlIndexFixing(ONIndex3M,I1363,TRUE,_xll.ohTrigger(RecalcTrigger,Trigger3M)),NA())</f>
        <v>1.9920176002639067E-2</v>
      </c>
      <c r="P1363" s="44">
        <f>IFERROR(_xll.qlIndexFixing(ONIndex6M,I1363,TRUE,_xll.ohTrigger(RecalcTrigger,Trigger6M)),NA())</f>
        <v>2.0135024983565231E-2</v>
      </c>
      <c r="Q1363" s="186">
        <f>IFERROR(_xll.qlIndexFixing(ONIndex1Y,I1363,TRUE,_xll.ohTrigger(RecalcTrigger,Trigger1Y)),NA())</f>
        <v>2.0469346897558083E-2</v>
      </c>
    </row>
    <row r="1364" spans="2:17" x14ac:dyDescent="0.2">
      <c r="B1364" s="39" t="s">
        <v>42</v>
      </c>
      <c r="D1364" s="42">
        <f>_xll.qlCalendarAdvance(Calendar,$D1363,B1364,"f",FALSE)</f>
        <v>48926</v>
      </c>
      <c r="E1364" s="180">
        <f>_xll.qlInterestRateIndexValueDate(IndexON,D1364)</f>
        <v>48926</v>
      </c>
      <c r="F1364" s="196">
        <f>IFERROR(_xll.qlIndexFixing(IndexON,D1364,TRUE,_xll.ohTrigger(RecalcTrigger,TriggerON)),NA())</f>
        <v>1.9305822546211715E-2</v>
      </c>
      <c r="H1364" s="42">
        <f>_xll.qlCalendarAdvance(Calendar,$H1363,B1364,"f",FALSE)</f>
        <v>48926</v>
      </c>
      <c r="I1364" s="180">
        <f>_xll.qlInterestRateIndexValueDate(Index1M,$H1364)</f>
        <v>48928</v>
      </c>
      <c r="J1364" s="185">
        <f>IFERROR(_xll.qlIndexFixing(Index1M,$H1364,TRUE,_xll.ohTrigger(RecalcTrigger,Trigger1M)),NA())</f>
        <v>1.9496180578451316E-2</v>
      </c>
      <c r="K1364" s="44">
        <f>IFERROR(_xll.qlIndexFixing(Index3M,H1364,TRUE,_xll.ohTrigger(RecalcTrigger,Trigger3M)),NA())</f>
        <v>1.9882588056526984E-2</v>
      </c>
      <c r="L1364" s="44">
        <f>IFERROR(_xll.qlIndexFixing(Index6M,$H1364,TRUE,_xll.ohTrigger(RecalcTrigger,Trigger6M)),NA())</f>
        <v>2.0061772827984378E-2</v>
      </c>
      <c r="M1364" s="186">
        <f>IFERROR(_xll.qlIndexFixing(Index1Y,$H1364,TRUE,_xll.ohTrigger(RecalcTrigger,Trigger1Y)),NA())</f>
        <v>2.0318321829313937E-2</v>
      </c>
      <c r="N1364" s="185">
        <f>IFERROR(_xll.qlIndexFixing(ONIndex1M,I1364,TRUE,_xll.ohTrigger(RecalcTrigger,Trigger1M)),NA())</f>
        <v>1.950004260648619E-2</v>
      </c>
      <c r="O1364" s="44">
        <f>IFERROR(_xll.qlIndexFixing(ONIndex3M,I1364,TRUE,_xll.ohTrigger(RecalcTrigger,Trigger3M)),NA())</f>
        <v>1.9907549487205856E-2</v>
      </c>
      <c r="P1364" s="44">
        <f>IFERROR(_xll.qlIndexFixing(ONIndex6M,I1364,TRUE,_xll.ohTrigger(RecalcTrigger,Trigger6M)),NA())</f>
        <v>2.0122335380836631E-2</v>
      </c>
      <c r="Q1364" s="186">
        <f>IFERROR(_xll.qlIndexFixing(ONIndex1Y,I1364,TRUE,_xll.ohTrigger(RecalcTrigger,Trigger1Y)),NA())</f>
        <v>2.0456293880091181E-2</v>
      </c>
    </row>
    <row r="1365" spans="2:17" x14ac:dyDescent="0.2">
      <c r="B1365" s="39" t="s">
        <v>42</v>
      </c>
      <c r="D1365" s="42">
        <f>_xll.qlCalendarAdvance(Calendar,$D1364,B1365,"f",FALSE)</f>
        <v>48933</v>
      </c>
      <c r="E1365" s="180">
        <f>_xll.qlInterestRateIndexValueDate(IndexON,D1365)</f>
        <v>48933</v>
      </c>
      <c r="F1365" s="196">
        <f>IFERROR(_xll.qlIndexFixing(IndexON,D1365,TRUE,_xll.ohTrigger(RecalcTrigger,TriggerON)),NA())</f>
        <v>1.9294307686665846E-2</v>
      </c>
      <c r="H1365" s="42">
        <f>_xll.qlCalendarAdvance(Calendar,$H1364,B1365,"f",FALSE)</f>
        <v>48933</v>
      </c>
      <c r="I1365" s="180">
        <f>_xll.qlInterestRateIndexValueDate(Index1M,$H1365)</f>
        <v>48935</v>
      </c>
      <c r="J1365" s="185">
        <f>IFERROR(_xll.qlIndexFixing(Index1M,$H1365,TRUE,_xll.ohTrigger(RecalcTrigger,Trigger1M)),NA())</f>
        <v>1.9483833487166924E-2</v>
      </c>
      <c r="K1365" s="44">
        <f>IFERROR(_xll.qlIndexFixing(Index3M,H1365,TRUE,_xll.ohTrigger(RecalcTrigger,Trigger3M)),NA())</f>
        <v>1.986974361766336E-2</v>
      </c>
      <c r="L1365" s="44">
        <f>IFERROR(_xll.qlIndexFixing(Index6M,$H1365,TRUE,_xll.ohTrigger(RecalcTrigger,Trigger6M)),NA())</f>
        <v>2.0048436552296201E-2</v>
      </c>
      <c r="M1365" s="186">
        <f>IFERROR(_xll.qlIndexFixing(Index1Y,$H1365,TRUE,_xll.ohTrigger(RecalcTrigger,Trigger1Y)),NA())</f>
        <v>2.0304304861532615E-2</v>
      </c>
      <c r="N1365" s="185">
        <f>IFERROR(_xll.qlIndexFixing(ONIndex1M,I1365,TRUE,_xll.ohTrigger(RecalcTrigger,Trigger1M)),NA())</f>
        <v>1.948601290060914E-2</v>
      </c>
      <c r="O1365" s="44">
        <f>IFERROR(_xll.qlIndexFixing(ONIndex3M,I1365,TRUE,_xll.ohTrigger(RecalcTrigger,Trigger3M)),NA())</f>
        <v>1.989309016914298E-2</v>
      </c>
      <c r="P1365" s="44">
        <f>IFERROR(_xll.qlIndexFixing(ONIndex6M,I1365,TRUE,_xll.ohTrigger(RecalcTrigger,Trigger6M)),NA())</f>
        <v>2.0107785899456943E-2</v>
      </c>
      <c r="Q1365" s="186">
        <f>IFERROR(_xll.qlIndexFixing(ONIndex1Y,I1365,TRUE,_xll.ohTrigger(RecalcTrigger,Trigger1Y)),NA())</f>
        <v>2.0441340943282427E-2</v>
      </c>
    </row>
    <row r="1366" spans="2:17" x14ac:dyDescent="0.2">
      <c r="B1366" s="39" t="s">
        <v>42</v>
      </c>
      <c r="D1366" s="42">
        <f>_xll.qlCalendarAdvance(Calendar,$D1365,B1366,"f",FALSE)</f>
        <v>48940</v>
      </c>
      <c r="E1366" s="180">
        <f>_xll.qlInterestRateIndexValueDate(IndexON,D1366)</f>
        <v>48940</v>
      </c>
      <c r="F1366" s="196">
        <f>IFERROR(_xll.qlIndexFixing(IndexON,D1366,TRUE,_xll.ohTrigger(RecalcTrigger,TriggerON)),NA())</f>
        <v>1.9282769528157218E-2</v>
      </c>
      <c r="H1366" s="42">
        <f>_xll.qlCalendarAdvance(Calendar,$H1365,B1366,"f",FALSE)</f>
        <v>48940</v>
      </c>
      <c r="I1366" s="180">
        <f>_xll.qlInterestRateIndexValueDate(Index1M,$H1366)</f>
        <v>48942</v>
      </c>
      <c r="J1366" s="185">
        <f>IFERROR(_xll.qlIndexFixing(Index1M,$H1366,TRUE,_xll.ohTrigger(RecalcTrigger,Trigger1M)),NA())</f>
        <v>1.9471454413850509E-2</v>
      </c>
      <c r="K1366" s="44">
        <f>IFERROR(_xll.qlIndexFixing(Index3M,H1366,TRUE,_xll.ohTrigger(RecalcTrigger,Trigger3M)),NA())</f>
        <v>1.9856876873736162E-2</v>
      </c>
      <c r="L1366" s="44">
        <f>IFERROR(_xll.qlIndexFixing(Index6M,$H1366,TRUE,_xll.ohTrigger(RecalcTrigger,Trigger6M)),NA())</f>
        <v>2.0035061530602499E-2</v>
      </c>
      <c r="M1366" s="186">
        <f>IFERROR(_xll.qlIndexFixing(Index1Y,$H1366,TRUE,_xll.ohTrigger(RecalcTrigger,Trigger1Y)),NA())</f>
        <v>2.0290263430836532E-2</v>
      </c>
      <c r="N1366" s="185">
        <f>IFERROR(_xll.qlIndexFixing(ONIndex1M,I1366,TRUE,_xll.ohTrigger(RecalcTrigger,Trigger1M)),NA())</f>
        <v>1.947546298670666E-2</v>
      </c>
      <c r="O1366" s="44">
        <f>IFERROR(_xll.qlIndexFixing(ONIndex3M,I1366,TRUE,_xll.ohTrigger(RecalcTrigger,Trigger3M)),NA())</f>
        <v>1.9882225556093758E-2</v>
      </c>
      <c r="P1366" s="44">
        <f>IFERROR(_xll.qlIndexFixing(ONIndex6M,I1366,TRUE,_xll.ohTrigger(RecalcTrigger,Trigger6M)),NA())</f>
        <v>2.0096840833403462E-2</v>
      </c>
      <c r="Q1366" s="186">
        <f>IFERROR(_xll.qlIndexFixing(ONIndex1Y,I1366,TRUE,_xll.ohTrigger(RecalcTrigger,Trigger1Y)),NA())</f>
        <v>2.0430101748187823E-2</v>
      </c>
    </row>
    <row r="1367" spans="2:17" x14ac:dyDescent="0.2">
      <c r="B1367" s="39" t="s">
        <v>42</v>
      </c>
      <c r="D1367" s="42">
        <f>_xll.qlCalendarAdvance(Calendar,$D1366,B1367,"f",FALSE)</f>
        <v>48947</v>
      </c>
      <c r="E1367" s="180">
        <f>_xll.qlInterestRateIndexValueDate(IndexON,D1367)</f>
        <v>48947</v>
      </c>
      <c r="F1367" s="196">
        <f>IFERROR(_xll.qlIndexFixing(IndexON,D1367,TRUE,_xll.ohTrigger(RecalcTrigger,TriggerON)),NA())</f>
        <v>1.9271208291149478E-2</v>
      </c>
      <c r="H1367" s="42">
        <f>_xll.qlCalendarAdvance(Calendar,$H1366,B1367,"f",FALSE)</f>
        <v>48947</v>
      </c>
      <c r="I1367" s="180">
        <f>_xll.qlInterestRateIndexValueDate(Index1M,$H1367)</f>
        <v>48949</v>
      </c>
      <c r="J1367" s="185">
        <f>IFERROR(_xll.qlIndexFixing(Index1M,$H1367,TRUE,_xll.ohTrigger(RecalcTrigger,Trigger1M)),NA())</f>
        <v>1.9459043546141974E-2</v>
      </c>
      <c r="K1367" s="44">
        <f>IFERROR(_xll.qlIndexFixing(Index3M,H1367,TRUE,_xll.ohTrigger(RecalcTrigger,Trigger3M)),NA())</f>
        <v>1.984398804251164E-2</v>
      </c>
      <c r="L1367" s="44">
        <f>IFERROR(_xll.qlIndexFixing(Index6M,$H1367,TRUE,_xll.ohTrigger(RecalcTrigger,Trigger6M)),NA())</f>
        <v>2.002206422875287E-2</v>
      </c>
      <c r="M1367" s="186">
        <f>IFERROR(_xll.qlIndexFixing(Index1Y,$H1367,TRUE,_xll.ohTrigger(RecalcTrigger,Trigger1Y)),NA())</f>
        <v>2.0276197715680198E-2</v>
      </c>
      <c r="N1367" s="185">
        <f>IFERROR(_xll.qlIndexFixing(ONIndex1M,I1367,TRUE,_xll.ohTrigger(RecalcTrigger,Trigger1M)),NA())</f>
        <v>1.9463124990242164E-2</v>
      </c>
      <c r="O1367" s="44">
        <f>IFERROR(_xll.qlIndexFixing(ONIndex3M,I1367,TRUE,_xll.ohTrigger(RecalcTrigger,Trigger3M)),NA())</f>
        <v>1.986952857334856E-2</v>
      </c>
      <c r="P1367" s="44">
        <f>IFERROR(_xll.qlIndexFixing(ONIndex6M,I1367,TRUE,_xll.ohTrigger(RecalcTrigger,Trigger6M)),NA())</f>
        <v>2.0084035888778828E-2</v>
      </c>
      <c r="Q1367" s="186">
        <f>IFERROR(_xll.qlIndexFixing(ONIndex1Y,I1367,TRUE,_xll.ohTrigger(RecalcTrigger,Trigger1Y)),NA())</f>
        <v>2.0416962981713027E-2</v>
      </c>
    </row>
    <row r="1368" spans="2:17" x14ac:dyDescent="0.2">
      <c r="B1368" s="39" t="s">
        <v>42</v>
      </c>
      <c r="D1368" s="42">
        <f>_xll.qlCalendarAdvance(Calendar,$D1367,B1368,"f",FALSE)</f>
        <v>48954</v>
      </c>
      <c r="E1368" s="180">
        <f>_xll.qlInterestRateIndexValueDate(IndexON,D1368)</f>
        <v>48954</v>
      </c>
      <c r="F1368" s="196">
        <f>IFERROR(_xll.qlIndexFixing(IndexON,D1368,TRUE,_xll.ohTrigger(RecalcTrigger,TriggerON)),NA())</f>
        <v>1.9259624196346081E-2</v>
      </c>
      <c r="H1368" s="42">
        <f>_xll.qlCalendarAdvance(Calendar,$H1367,B1368,"f",FALSE)</f>
        <v>48954</v>
      </c>
      <c r="I1368" s="180">
        <f>_xll.qlInterestRateIndexValueDate(Index1M,$H1368)</f>
        <v>48956</v>
      </c>
      <c r="J1368" s="185">
        <f>IFERROR(_xll.qlIndexFixing(Index1M,$H1368,TRUE,_xll.ohTrigger(RecalcTrigger,Trigger1M)),NA())</f>
        <v>1.9446601071691216E-2</v>
      </c>
      <c r="K1368" s="44">
        <f>IFERROR(_xll.qlIndexFixing(Index3M,H1368,TRUE,_xll.ohTrigger(RecalcTrigger,Trigger3M)),NA())</f>
        <v>1.983107734175249E-2</v>
      </c>
      <c r="L1368" s="44">
        <f>IFERROR(_xll.qlIndexFixing(Index6M,$H1368,TRUE,_xll.ohTrigger(RecalcTrigger,Trigger6M)),NA())</f>
        <v>2.0008615228764941E-2</v>
      </c>
      <c r="M1368" s="186">
        <f>IFERROR(_xll.qlIndexFixing(Index1Y,$H1368,TRUE,_xll.ohTrigger(RecalcTrigger,Trigger1Y)),NA())</f>
        <v>2.0262107894509145E-2</v>
      </c>
      <c r="N1368" s="185">
        <f>IFERROR(_xll.qlIndexFixing(ONIndex1M,I1368,TRUE,_xll.ohTrigger(RecalcTrigger,Trigger1M)),NA())</f>
        <v>1.945075511911476E-2</v>
      </c>
      <c r="O1368" s="44">
        <f>IFERROR(_xll.qlIndexFixing(ONIndex3M,I1368,TRUE,_xll.ohTrigger(RecalcTrigger,Trigger3M)),NA())</f>
        <v>1.9856808534726156E-2</v>
      </c>
      <c r="P1368" s="44">
        <f>IFERROR(_xll.qlIndexFixing(ONIndex6M,I1368,TRUE,_xll.ohTrigger(RecalcTrigger,Trigger6M)),NA())</f>
        <v>2.0071192496748935E-2</v>
      </c>
      <c r="Q1368" s="186">
        <f>IFERROR(_xll.qlIndexFixing(ONIndex1Y,I1368,TRUE,_xll.ohTrigger(RecalcTrigger,Trigger1Y)),NA())</f>
        <v>2.0403795979984096E-2</v>
      </c>
    </row>
    <row r="1369" spans="2:17" x14ac:dyDescent="0.2">
      <c r="B1369" s="39" t="s">
        <v>42</v>
      </c>
      <c r="D1369" s="42">
        <f>_xll.qlCalendarAdvance(Calendar,$D1368,B1369,"f",FALSE)</f>
        <v>48961</v>
      </c>
      <c r="E1369" s="180">
        <f>_xll.qlInterestRateIndexValueDate(IndexON,D1369)</f>
        <v>48961</v>
      </c>
      <c r="F1369" s="196">
        <f>IFERROR(_xll.qlIndexFixing(IndexON,D1369,TRUE,_xll.ohTrigger(RecalcTrigger,TriggerON)),NA())</f>
        <v>1.924801746413074E-2</v>
      </c>
      <c r="H1369" s="42">
        <f>_xll.qlCalendarAdvance(Calendar,$H1368,B1369,"f",FALSE)</f>
        <v>48961</v>
      </c>
      <c r="I1369" s="180">
        <f>_xll.qlInterestRateIndexValueDate(Index1M,$H1369)</f>
        <v>48963</v>
      </c>
      <c r="J1369" s="185">
        <f>IFERROR(_xll.qlIndexFixing(Index1M,$H1369,TRUE,_xll.ohTrigger(RecalcTrigger,Trigger1M)),NA())</f>
        <v>1.9434127178135641E-2</v>
      </c>
      <c r="K1369" s="44">
        <f>IFERROR(_xll.qlIndexFixing(Index3M,H1369,TRUE,_xll.ohTrigger(RecalcTrigger,Trigger3M)),NA())</f>
        <v>1.9818144989218744E-2</v>
      </c>
      <c r="L1369" s="44">
        <f>IFERROR(_xll.qlIndexFixing(Index6M,$H1369,TRUE,_xll.ohTrigger(RecalcTrigger,Trigger6M)),NA())</f>
        <v>1.9995127486702711E-2</v>
      </c>
      <c r="M1369" s="186">
        <f>IFERROR(_xll.qlIndexFixing(Index1Y,$H1369,TRUE,_xll.ohTrigger(RecalcTrigger,Trigger1Y)),NA())</f>
        <v>2.0247994145760582E-2</v>
      </c>
      <c r="N1369" s="185">
        <f>IFERROR(_xll.qlIndexFixing(ONIndex1M,I1369,TRUE,_xll.ohTrigger(RecalcTrigger,Trigger1M)),NA())</f>
        <v>1.9438353560454757E-2</v>
      </c>
      <c r="O1369" s="44">
        <f>IFERROR(_xll.qlIndexFixing(ONIndex3M,I1369,TRUE,_xll.ohTrigger(RecalcTrigger,Trigger3M)),NA())</f>
        <v>1.9844065656373644E-2</v>
      </c>
      <c r="P1369" s="44">
        <f>IFERROR(_xll.qlIndexFixing(ONIndex6M,I1369,TRUE,_xll.ohTrigger(RecalcTrigger,Trigger6M)),NA())</f>
        <v>2.0058310657473655E-2</v>
      </c>
      <c r="Q1369" s="186">
        <f>IFERROR(_xll.qlIndexFixing(ONIndex1Y,I1369,TRUE,_xll.ohTrigger(RecalcTrigger,Trigger1Y)),NA())</f>
        <v>2.039060091678202E-2</v>
      </c>
    </row>
    <row r="1370" spans="2:17" x14ac:dyDescent="0.2">
      <c r="B1370" s="39" t="s">
        <v>42</v>
      </c>
      <c r="D1370" s="42">
        <f>_xll.qlCalendarAdvance(Calendar,$D1369,B1370,"f",FALSE)</f>
        <v>48968</v>
      </c>
      <c r="E1370" s="180">
        <f>_xll.qlInterestRateIndexValueDate(IndexON,D1370)</f>
        <v>48968</v>
      </c>
      <c r="F1370" s="196">
        <f>IFERROR(_xll.qlIndexFixing(IndexON,D1370,TRUE,_xll.ohTrigger(RecalcTrigger,TriggerON)),NA())</f>
        <v>1.9236388314967101E-2</v>
      </c>
      <c r="H1370" s="42">
        <f>_xll.qlCalendarAdvance(Calendar,$H1369,B1370,"f",FALSE)</f>
        <v>48968</v>
      </c>
      <c r="I1370" s="180">
        <f>_xll.qlInterestRateIndexValueDate(Index1M,$H1370)</f>
        <v>48970</v>
      </c>
      <c r="J1370" s="185">
        <f>IFERROR(_xll.qlIndexFixing(Index1M,$H1370,TRUE,_xll.ohTrigger(RecalcTrigger,Trigger1M)),NA())</f>
        <v>1.9421622053115151E-2</v>
      </c>
      <c r="K1370" s="44">
        <f>IFERROR(_xll.qlIndexFixing(Index3M,H1370,TRUE,_xll.ohTrigger(RecalcTrigger,Trigger3M)),NA())</f>
        <v>1.9805191202670436E-2</v>
      </c>
      <c r="L1370" s="44">
        <f>IFERROR(_xll.qlIndexFixing(Index6M,$H1370,TRUE,_xll.ohTrigger(RecalcTrigger,Trigger6M)),NA())</f>
        <v>1.9981601003349645E-2</v>
      </c>
      <c r="M1370" s="186">
        <f>IFERROR(_xll.qlIndexFixing(Index1Y,$H1370,TRUE,_xll.ohTrigger(RecalcTrigger,Trigger1Y)),NA())</f>
        <v>2.0233856647864059E-2</v>
      </c>
      <c r="N1370" s="185">
        <f>IFERROR(_xll.qlIndexFixing(ONIndex1M,I1370,TRUE,_xll.ohTrigger(RecalcTrigger,Trigger1M)),NA())</f>
        <v>1.9425920501552341E-2</v>
      </c>
      <c r="O1370" s="44">
        <f>IFERROR(_xll.qlIndexFixing(ONIndex3M,I1370,TRUE,_xll.ohTrigger(RecalcTrigger,Trigger3M)),NA())</f>
        <v>1.9831300155077614E-2</v>
      </c>
      <c r="P1370" s="44">
        <f>IFERROR(_xll.qlIndexFixing(ONIndex6M,I1370,TRUE,_xll.ohTrigger(RecalcTrigger,Trigger6M)),NA())</f>
        <v>2.0045390371032923E-2</v>
      </c>
      <c r="Q1370" s="186">
        <f>IFERROR(_xll.qlIndexFixing(ONIndex1Y,I1370,TRUE,_xll.ohTrigger(RecalcTrigger,Trigger1Y)),NA())</f>
        <v>2.0377377966127597E-2</v>
      </c>
    </row>
    <row r="1371" spans="2:17" x14ac:dyDescent="0.2">
      <c r="B1371" s="39" t="s">
        <v>42</v>
      </c>
      <c r="D1371" s="42">
        <f>_xll.qlCalendarAdvance(Calendar,$D1370,B1371,"f",FALSE)</f>
        <v>48975</v>
      </c>
      <c r="E1371" s="180">
        <f>_xll.qlInterestRateIndexValueDate(IndexON,D1371)</f>
        <v>48975</v>
      </c>
      <c r="F1371" s="196">
        <f>IFERROR(_xll.qlIndexFixing(IndexON,D1371,TRUE,_xll.ohTrigger(RecalcTrigger,TriggerON)),NA())</f>
        <v>1.922473696955862E-2</v>
      </c>
      <c r="H1371" s="42">
        <f>_xll.qlCalendarAdvance(Calendar,$H1370,B1371,"f",FALSE)</f>
        <v>48975</v>
      </c>
      <c r="I1371" s="180">
        <f>_xll.qlInterestRateIndexValueDate(Index1M,$H1371)</f>
        <v>48977</v>
      </c>
      <c r="J1371" s="185">
        <f>IFERROR(_xll.qlIndexFixing(Index1M,$H1371,TRUE,_xll.ohTrigger(RecalcTrigger,Trigger1M)),NA())</f>
        <v>1.9410584845684285E-2</v>
      </c>
      <c r="K1371" s="44">
        <f>IFERROR(_xll.qlIndexFixing(Index3M,H1371,TRUE,_xll.ohTrigger(RecalcTrigger,Trigger3M)),NA())</f>
        <v>1.9792603671755678E-2</v>
      </c>
      <c r="L1371" s="44">
        <f>IFERROR(_xll.qlIndexFixing(Index6M,$H1371,TRUE,_xll.ohTrigger(RecalcTrigger,Trigger6M)),NA())</f>
        <v>1.9968035779487431E-2</v>
      </c>
      <c r="M1371" s="186">
        <f>IFERROR(_xll.qlIndexFixing(Index1Y,$H1371,TRUE,_xll.ohTrigger(RecalcTrigger,Trigger1Y)),NA())</f>
        <v>2.0219695579240138E-2</v>
      </c>
      <c r="N1371" s="185">
        <f>IFERROR(_xll.qlIndexFixing(ONIndex1M,I1371,TRUE,_xll.ohTrigger(RecalcTrigger,Trigger1M)),NA())</f>
        <v>1.9413456129617757E-2</v>
      </c>
      <c r="O1371" s="44">
        <f>IFERROR(_xll.qlIndexFixing(ONIndex3M,I1371,TRUE,_xll.ohTrigger(RecalcTrigger,Trigger3M)),NA())</f>
        <v>1.9818512247145037E-2</v>
      </c>
      <c r="P1371" s="44">
        <f>IFERROR(_xll.qlIndexFixing(ONIndex6M,I1371,TRUE,_xll.ohTrigger(RecalcTrigger,Trigger6M)),NA())</f>
        <v>2.0032431637106995E-2</v>
      </c>
      <c r="Q1371" s="186">
        <f>IFERROR(_xll.qlIndexFixing(ONIndex1Y,I1371,TRUE,_xll.ohTrigger(RecalcTrigger,Trigger1Y)),NA())</f>
        <v>2.0364127301801815E-2</v>
      </c>
    </row>
    <row r="1372" spans="2:17" x14ac:dyDescent="0.2">
      <c r="B1372" s="39" t="s">
        <v>42</v>
      </c>
      <c r="D1372" s="42">
        <f>_xll.qlCalendarAdvance(Calendar,$D1371,B1372,"f",FALSE)</f>
        <v>48982</v>
      </c>
      <c r="E1372" s="180">
        <f>_xll.qlInterestRateIndexValueDate(IndexON,D1372)</f>
        <v>48982</v>
      </c>
      <c r="F1372" s="196">
        <f>IFERROR(_xll.qlIndexFixing(IndexON,D1372,TRUE,_xll.ohTrigger(RecalcTrigger,TriggerON)),NA())</f>
        <v>1.9213063648289008E-2</v>
      </c>
      <c r="H1372" s="42">
        <f>_xll.qlCalendarAdvance(Calendar,$H1371,B1372,"f",FALSE)</f>
        <v>48982</v>
      </c>
      <c r="I1372" s="180">
        <f>_xll.qlInterestRateIndexValueDate(Index1M,$H1372)</f>
        <v>48984</v>
      </c>
      <c r="J1372" s="185">
        <f>IFERROR(_xll.qlIndexFixing(Index1M,$H1372,TRUE,_xll.ohTrigger(RecalcTrigger,Trigger1M)),NA())</f>
        <v>1.9398029284559217E-2</v>
      </c>
      <c r="K1372" s="44">
        <f>IFERROR(_xll.qlIndexFixing(Index3M,H1372,TRUE,_xll.ohTrigger(RecalcTrigger,Trigger3M)),NA())</f>
        <v>1.9779609842427211E-2</v>
      </c>
      <c r="L1372" s="44">
        <f>IFERROR(_xll.qlIndexFixing(Index6M,$H1372,TRUE,_xll.ohTrigger(RecalcTrigger,Trigger6M)),NA())</f>
        <v>1.9954431815902632E-2</v>
      </c>
      <c r="M1372" s="186">
        <f>IFERROR(_xll.qlIndexFixing(Index1Y,$H1372,TRUE,_xll.ohTrigger(RecalcTrigger,Trigger1Y)),NA())</f>
        <v>2.0205511118302374E-2</v>
      </c>
      <c r="N1372" s="185">
        <f>IFERROR(_xll.qlIndexFixing(ONIndex1M,I1372,TRUE,_xll.ohTrigger(RecalcTrigger,Trigger1M)),NA())</f>
        <v>1.9400960631941189E-2</v>
      </c>
      <c r="O1372" s="44">
        <f>IFERROR(_xll.qlIndexFixing(ONIndex3M,I1372,TRUE,_xll.ohTrigger(RecalcTrigger,Trigger3M)),NA())</f>
        <v>1.9805702149122695E-2</v>
      </c>
      <c r="P1372" s="44">
        <f>IFERROR(_xll.qlIndexFixing(ONIndex6M,I1372,TRUE,_xll.ohTrigger(RecalcTrigger,Trigger6M)),NA())</f>
        <v>2.0019434455935681E-2</v>
      </c>
      <c r="Q1372" s="186">
        <f>IFERROR(_xll.qlIndexFixing(ONIndex1Y,I1372,TRUE,_xll.ohTrigger(RecalcTrigger,Trigger1Y)),NA())</f>
        <v>2.0350849097665602E-2</v>
      </c>
    </row>
    <row r="1373" spans="2:17" x14ac:dyDescent="0.2">
      <c r="B1373" s="39" t="s">
        <v>42</v>
      </c>
      <c r="D1373" s="42">
        <f>_xll.qlCalendarAdvance(Calendar,$D1372,B1373,"f",FALSE)</f>
        <v>48989</v>
      </c>
      <c r="E1373" s="180">
        <f>_xll.qlInterestRateIndexValueDate(IndexON,D1373)</f>
        <v>48989</v>
      </c>
      <c r="F1373" s="196">
        <f>IFERROR(_xll.qlIndexFixing(IndexON,D1373,TRUE,_xll.ohTrigger(RecalcTrigger,TriggerON)),NA())</f>
        <v>1.9201368571541977E-2</v>
      </c>
      <c r="H1373" s="42">
        <f>_xll.qlCalendarAdvance(Calendar,$H1372,B1373,"f",FALSE)</f>
        <v>48989</v>
      </c>
      <c r="I1373" s="180">
        <f>_xll.qlInterestRateIndexValueDate(Index1M,$H1373)</f>
        <v>48991</v>
      </c>
      <c r="J1373" s="185">
        <f>IFERROR(_xll.qlIndexFixing(Index1M,$H1373,TRUE,_xll.ohTrigger(RecalcTrigger,Trigger1M)),NA())</f>
        <v>1.9385443006142582E-2</v>
      </c>
      <c r="K1373" s="44">
        <f>IFERROR(_xll.qlIndexFixing(Index3M,H1373,TRUE,_xll.ohTrigger(RecalcTrigger,Trigger3M)),NA())</f>
        <v>1.9766595217462071E-2</v>
      </c>
      <c r="L1373" s="44">
        <f>IFERROR(_xll.qlIndexFixing(Index6M,$H1373,TRUE,_xll.ohTrigger(RecalcTrigger,Trigger6M)),NA())</f>
        <v>1.9940789113384445E-2</v>
      </c>
      <c r="M1373" s="186">
        <f>IFERROR(_xll.qlIndexFixing(Index1Y,$H1373,TRUE,_xll.ohTrigger(RecalcTrigger,Trigger1Y)),NA())</f>
        <v>2.0191303443454038E-2</v>
      </c>
      <c r="N1373" s="185">
        <f>IFERROR(_xll.qlIndexFixing(ONIndex1M,I1373,TRUE,_xll.ohTrigger(RecalcTrigger,Trigger1M)),NA())</f>
        <v>1.9388434195573012E-2</v>
      </c>
      <c r="O1373" s="44">
        <f>IFERROR(_xll.qlIndexFixing(ONIndex3M,I1373,TRUE,_xll.ohTrigger(RecalcTrigger,Trigger3M)),NA())</f>
        <v>1.9792870077397495E-2</v>
      </c>
      <c r="P1373" s="44">
        <f>IFERROR(_xll.qlIndexFixing(ONIndex6M,I1373,TRUE,_xll.ohTrigger(RecalcTrigger,Trigger6M)),NA())</f>
        <v>2.0006398827518979E-2</v>
      </c>
      <c r="Q1373" s="186">
        <f>IFERROR(_xll.qlIndexFixing(ONIndex1Y,I1373,TRUE,_xll.ohTrigger(RecalcTrigger,Trigger1Y)),NA())</f>
        <v>2.0337543527659818E-2</v>
      </c>
    </row>
    <row r="1374" spans="2:17" x14ac:dyDescent="0.2">
      <c r="B1374" s="39" t="s">
        <v>42</v>
      </c>
      <c r="D1374" s="42">
        <f>_xll.qlCalendarAdvance(Calendar,$D1373,B1374,"f",FALSE)</f>
        <v>48996</v>
      </c>
      <c r="E1374" s="180">
        <f>_xll.qlInterestRateIndexValueDate(IndexON,D1374)</f>
        <v>48996</v>
      </c>
      <c r="F1374" s="196">
        <f>IFERROR(_xll.qlIndexFixing(IndexON,D1374,TRUE,_xll.ohTrigger(RecalcTrigger,TriggerON)),NA())</f>
        <v>1.9189651960100917E-2</v>
      </c>
      <c r="H1374" s="42">
        <f>_xll.qlCalendarAdvance(Calendar,$H1373,B1374,"f",FALSE)</f>
        <v>48996</v>
      </c>
      <c r="I1374" s="180">
        <f>_xll.qlInterestRateIndexValueDate(Index1M,$H1374)</f>
        <v>48998</v>
      </c>
      <c r="J1374" s="185">
        <f>IFERROR(_xll.qlIndexFixing(Index1M,$H1374,TRUE,_xll.ohTrigger(RecalcTrigger,Trigger1M)),NA())</f>
        <v>1.9372826198021467E-2</v>
      </c>
      <c r="K1374" s="44">
        <f>IFERROR(_xll.qlIndexFixing(Index3M,H1374,TRUE,_xll.ohTrigger(RecalcTrigger,Trigger3M)),NA())</f>
        <v>1.9753560014596199E-2</v>
      </c>
      <c r="L1374" s="44">
        <f>IFERROR(_xll.qlIndexFixing(Index6M,$H1374,TRUE,_xll.ohTrigger(RecalcTrigger,Trigger6M)),NA())</f>
        <v>1.9927107672722513E-2</v>
      </c>
      <c r="M1374" s="186">
        <f>IFERROR(_xll.qlIndexFixing(Index1Y,$H1374,TRUE,_xll.ohTrigger(RecalcTrigger,Trigger1Y)),NA())</f>
        <v>2.0177072733092043E-2</v>
      </c>
      <c r="N1374" s="185">
        <f>IFERROR(_xll.qlIndexFixing(ONIndex1M,I1374,TRUE,_xll.ohTrigger(RecalcTrigger,Trigger1M)),NA())</f>
        <v>1.9375877007963282E-2</v>
      </c>
      <c r="O1374" s="44">
        <f>IFERROR(_xll.qlIndexFixing(ONIndex3M,I1374,TRUE,_xll.ohTrigger(RecalcTrigger,Trigger3M)),NA())</f>
        <v>1.9780016248676091E-2</v>
      </c>
      <c r="P1374" s="44">
        <f>IFERROR(_xll.qlIndexFixing(ONIndex6M,I1374,TRUE,_xll.ohTrigger(RecalcTrigger,Trigger6M)),NA())</f>
        <v>1.9993324751856889E-2</v>
      </c>
      <c r="Q1374" s="186">
        <f>IFERROR(_xll.qlIndexFixing(ONIndex1Y,I1374,TRUE,_xll.ohTrigger(RecalcTrigger,Trigger1Y)),NA())</f>
        <v>2.0324210765565454E-2</v>
      </c>
    </row>
    <row r="1375" spans="2:17" x14ac:dyDescent="0.2">
      <c r="B1375" s="39" t="s">
        <v>42</v>
      </c>
      <c r="D1375" s="42">
        <f>_xll.qlCalendarAdvance(Calendar,$D1374,B1375,"f",FALSE)</f>
        <v>49003</v>
      </c>
      <c r="E1375" s="180">
        <f>_xll.qlInterestRateIndexValueDate(IndexON,D1375)</f>
        <v>49003</v>
      </c>
      <c r="F1375" s="196">
        <f>IFERROR(_xll.qlIndexFixing(IndexON,D1375,TRUE,_xll.ohTrigger(RecalcTrigger,TriggerON)),NA())</f>
        <v>1.9177914034349541E-2</v>
      </c>
      <c r="H1375" s="42">
        <f>_xll.qlCalendarAdvance(Calendar,$H1374,B1375,"f",FALSE)</f>
        <v>49003</v>
      </c>
      <c r="I1375" s="180">
        <f>_xll.qlInterestRateIndexValueDate(Index1M,$H1375)</f>
        <v>49005</v>
      </c>
      <c r="J1375" s="185">
        <f>IFERROR(_xll.qlIndexFixing(Index1M,$H1375,TRUE,_xll.ohTrigger(RecalcTrigger,Trigger1M)),NA())</f>
        <v>1.9358634523485574E-2</v>
      </c>
      <c r="K1375" s="44">
        <f>IFERROR(_xll.qlIndexFixing(Index3M,H1375,TRUE,_xll.ohTrigger(RecalcTrigger,Trigger3M)),NA())</f>
        <v>1.9739315595277227E-2</v>
      </c>
      <c r="L1375" s="44">
        <f>IFERROR(_xll.qlIndexFixing(Index6M,$H1375,TRUE,_xll.ohTrigger(RecalcTrigger,Trigger6M)),NA())</f>
        <v>1.9911160963949751E-2</v>
      </c>
      <c r="M1375" s="186">
        <f>IFERROR(_xll.qlIndexFixing(Index1Y,$H1375,TRUE,_xll.ohTrigger(RecalcTrigger,Trigger1Y)),NA())</f>
        <v>2.0162819165603224E-2</v>
      </c>
      <c r="N1375" s="185">
        <f>IFERROR(_xll.qlIndexFixing(ONIndex1M,I1375,TRUE,_xll.ohTrigger(RecalcTrigger,Trigger1M)),NA())</f>
        <v>1.9363289256162375E-2</v>
      </c>
      <c r="O1375" s="44">
        <f>IFERROR(_xll.qlIndexFixing(ONIndex3M,I1375,TRUE,_xll.ohTrigger(RecalcTrigger,Trigger3M)),NA())</f>
        <v>1.9767140879265455E-2</v>
      </c>
      <c r="P1375" s="44">
        <f>IFERROR(_xll.qlIndexFixing(ONIndex6M,I1375,TRUE,_xll.ohTrigger(RecalcTrigger,Trigger6M)),NA())</f>
        <v>1.9980212228949412E-2</v>
      </c>
      <c r="Q1375" s="186">
        <f>IFERROR(_xll.qlIndexFixing(ONIndex1Y,I1375,TRUE,_xll.ohTrigger(RecalcTrigger,Trigger1Y)),NA())</f>
        <v>2.0310850985243434E-2</v>
      </c>
    </row>
    <row r="1376" spans="2:17" x14ac:dyDescent="0.2">
      <c r="B1376" s="39" t="s">
        <v>42</v>
      </c>
      <c r="D1376" s="42">
        <f>_xll.qlCalendarAdvance(Calendar,$D1375,B1376,"f",FALSE)</f>
        <v>49010</v>
      </c>
      <c r="E1376" s="180">
        <f>_xll.qlInterestRateIndexValueDate(IndexON,D1376)</f>
        <v>49010</v>
      </c>
      <c r="F1376" s="196">
        <f>IFERROR(_xll.qlIndexFixing(IndexON,D1376,TRUE,_xll.ohTrigger(RecalcTrigger,TriggerON)),NA())</f>
        <v>1.9166155014751496E-2</v>
      </c>
      <c r="H1376" s="42">
        <f>_xll.qlCalendarAdvance(Calendar,$H1375,B1376,"f",FALSE)</f>
        <v>49010</v>
      </c>
      <c r="I1376" s="180">
        <f>_xll.qlInterestRateIndexValueDate(Index1M,$H1376)</f>
        <v>49012</v>
      </c>
      <c r="J1376" s="185">
        <f>IFERROR(_xll.qlIndexFixing(Index1M,$H1376,TRUE,_xll.ohTrigger(RecalcTrigger,Trigger1M)),NA())</f>
        <v>1.934555629887556E-2</v>
      </c>
      <c r="K1376" s="44">
        <f>IFERROR(_xll.qlIndexFixing(Index3M,H1376,TRUE,_xll.ohTrigger(RecalcTrigger,Trigger3M)),NA())</f>
        <v>1.9726233556736084E-2</v>
      </c>
      <c r="L1376" s="44">
        <f>IFERROR(_xll.qlIndexFixing(Index6M,$H1376,TRUE,_xll.ohTrigger(RecalcTrigger,Trigger6M)),NA())</f>
        <v>1.9897384426977464E-2</v>
      </c>
      <c r="M1376" s="186">
        <f>IFERROR(_xll.qlIndexFixing(Index1Y,$H1376,TRUE,_xll.ohTrigger(RecalcTrigger,Trigger1Y)),NA())</f>
        <v>2.0148542919366758E-2</v>
      </c>
      <c r="N1376" s="185">
        <f>IFERROR(_xll.qlIndexFixing(ONIndex1M,I1376,TRUE,_xll.ohTrigger(RecalcTrigger,Trigger1M)),NA())</f>
        <v>1.9350671127540409E-2</v>
      </c>
      <c r="O1376" s="44">
        <f>IFERROR(_xll.qlIndexFixing(ONIndex3M,I1376,TRUE,_xll.ohTrigger(RecalcTrigger,Trigger3M)),NA())</f>
        <v>1.9754244185712366E-2</v>
      </c>
      <c r="P1376" s="44">
        <f>IFERROR(_xll.qlIndexFixing(ONIndex6M,I1376,TRUE,_xll.ohTrigger(RecalcTrigger,Trigger6M)),NA())</f>
        <v>1.9967061258716612E-2</v>
      </c>
      <c r="Q1376" s="186">
        <f>IFERROR(_xll.qlIndexFixing(ONIndex1Y,I1376,TRUE,_xll.ohTrigger(RecalcTrigger,Trigger1Y)),NA())</f>
        <v>2.0297464360554685E-2</v>
      </c>
    </row>
    <row r="1377" spans="2:17" x14ac:dyDescent="0.2">
      <c r="B1377" s="39" t="s">
        <v>42</v>
      </c>
      <c r="D1377" s="42">
        <f>_xll.qlCalendarAdvance(Calendar,$D1376,B1377,"f",FALSE)</f>
        <v>49017</v>
      </c>
      <c r="E1377" s="180">
        <f>_xll.qlInterestRateIndexValueDate(IndexON,D1377)</f>
        <v>49017</v>
      </c>
      <c r="F1377" s="196">
        <f>IFERROR(_xll.qlIndexFixing(IndexON,D1377,TRUE,_xll.ohTrigger(RecalcTrigger,TriggerON)),NA())</f>
        <v>1.9154375122010237E-2</v>
      </c>
      <c r="H1377" s="42">
        <f>_xll.qlCalendarAdvance(Calendar,$H1376,B1377,"f",FALSE)</f>
        <v>49017</v>
      </c>
      <c r="I1377" s="180">
        <f>_xll.qlInterestRateIndexValueDate(Index1M,$H1377)</f>
        <v>49019</v>
      </c>
      <c r="J1377" s="185">
        <f>IFERROR(_xll.qlIndexFixing(Index1M,$H1377,TRUE,_xll.ohTrigger(RecalcTrigger,Trigger1M)),NA())</f>
        <v>1.9333227458773472E-2</v>
      </c>
      <c r="K1377" s="44">
        <f>IFERROR(_xll.qlIndexFixing(Index3M,H1377,TRUE,_xll.ohTrigger(RecalcTrigger,Trigger3M)),NA())</f>
        <v>1.9713131638297215E-2</v>
      </c>
      <c r="L1377" s="44">
        <f>IFERROR(_xll.qlIndexFixing(Index6M,$H1377,TRUE,_xll.ohTrigger(RecalcTrigger,Trigger6M)),NA())</f>
        <v>1.9883569146497422E-2</v>
      </c>
      <c r="M1377" s="186">
        <f>IFERROR(_xll.qlIndexFixing(Index1Y,$H1377,TRUE,_xll.ohTrigger(RecalcTrigger,Trigger1Y)),NA())</f>
        <v>2.0134244172753279E-2</v>
      </c>
      <c r="N1377" s="185">
        <f>IFERROR(_xll.qlIndexFixing(ONIndex1M,I1377,TRUE,_xll.ohTrigger(RecalcTrigger,Trigger1M)),NA())</f>
        <v>1.9338022809067823E-2</v>
      </c>
      <c r="O1377" s="44">
        <f>IFERROR(_xll.qlIndexFixing(ONIndex3M,I1377,TRUE,_xll.ohTrigger(RecalcTrigger,Trigger3M)),NA())</f>
        <v>1.9741326384563607E-2</v>
      </c>
      <c r="P1377" s="44">
        <f>IFERROR(_xll.qlIndexFixing(ONIndex6M,I1377,TRUE,_xll.ohTrigger(RecalcTrigger,Trigger6M)),NA())</f>
        <v>1.995387184131836E-2</v>
      </c>
      <c r="Q1377" s="186">
        <f>IFERROR(_xll.qlIndexFixing(ONIndex1Y,I1377,TRUE,_xll.ohTrigger(RecalcTrigger,Trigger1Y)),NA())</f>
        <v>2.0284051065440067E-2</v>
      </c>
    </row>
    <row r="1378" spans="2:17" x14ac:dyDescent="0.2">
      <c r="B1378" s="39" t="s">
        <v>42</v>
      </c>
      <c r="D1378" s="42">
        <f>_xll.qlCalendarAdvance(Calendar,$D1377,B1378,"f",FALSE)</f>
        <v>49024</v>
      </c>
      <c r="E1378" s="180">
        <f>_xll.qlInterestRateIndexValueDate(IndexON,D1378)</f>
        <v>49024</v>
      </c>
      <c r="F1378" s="196">
        <f>IFERROR(_xll.qlIndexFixing(IndexON,D1378,TRUE,_xll.ohTrigger(RecalcTrigger,TriggerON)),NA())</f>
        <v>1.9142574576429539E-2</v>
      </c>
      <c r="H1378" s="42">
        <f>_xll.qlCalendarAdvance(Calendar,$H1377,B1378,"f",FALSE)</f>
        <v>49024</v>
      </c>
      <c r="I1378" s="180">
        <f>_xll.qlInterestRateIndexValueDate(Index1M,$H1378)</f>
        <v>49026</v>
      </c>
      <c r="J1378" s="185">
        <f>IFERROR(_xll.qlIndexFixing(Index1M,$H1378,TRUE,_xll.ohTrigger(RecalcTrigger,Trigger1M)),NA())</f>
        <v>1.93204792370677E-2</v>
      </c>
      <c r="K1378" s="44">
        <f>IFERROR(_xll.qlIndexFixing(Index3M,H1378,TRUE,_xll.ohTrigger(RecalcTrigger,Trigger3M)),NA())</f>
        <v>1.9700010057727292E-2</v>
      </c>
      <c r="L1378" s="44">
        <f>IFERROR(_xll.qlIndexFixing(Index6M,$H1378,TRUE,_xll.ohTrigger(RecalcTrigger,Trigger6M)),NA())</f>
        <v>1.9869715123332621E-2</v>
      </c>
      <c r="M1378" s="186">
        <f>IFERROR(_xll.qlIndexFixing(Index1Y,$H1378,TRUE,_xll.ohTrigger(RecalcTrigger,Trigger1Y)),NA())</f>
        <v>2.0118004688320493E-2</v>
      </c>
      <c r="N1378" s="185">
        <f>IFERROR(_xll.qlIndexFixing(ONIndex1M,I1378,TRUE,_xll.ohTrigger(RecalcTrigger,Trigger1M)),NA())</f>
        <v>1.9325344488274609E-2</v>
      </c>
      <c r="O1378" s="44">
        <f>IFERROR(_xll.qlIndexFixing(ONIndex3M,I1378,TRUE,_xll.ohTrigger(RecalcTrigger,Trigger3M)),NA())</f>
        <v>1.9728387692206084E-2</v>
      </c>
      <c r="P1378" s="44">
        <f>IFERROR(_xll.qlIndexFixing(ONIndex6M,I1378,TRUE,_xll.ohTrigger(RecalcTrigger,Trigger6M)),NA())</f>
        <v>1.9940643976514849E-2</v>
      </c>
      <c r="Q1378" s="186">
        <f>IFERROR(_xll.qlIndexFixing(ONIndex1Y,I1378,TRUE,_xll.ohTrigger(RecalcTrigger,Trigger1Y)),NA())</f>
        <v>2.0270611273600636E-2</v>
      </c>
    </row>
    <row r="1379" spans="2:17" x14ac:dyDescent="0.2">
      <c r="B1379" s="39" t="s">
        <v>42</v>
      </c>
      <c r="D1379" s="42">
        <f>_xll.qlCalendarAdvance(Calendar,$D1378,B1379,"f",FALSE)</f>
        <v>49031</v>
      </c>
      <c r="E1379" s="180">
        <f>_xll.qlInterestRateIndexValueDate(IndexON,D1379)</f>
        <v>49031</v>
      </c>
      <c r="F1379" s="196">
        <f>IFERROR(_xll.qlIndexFixing(IndexON,D1379,TRUE,_xll.ohTrigger(RecalcTrigger,TriggerON)),NA())</f>
        <v>1.9130753598473049E-2</v>
      </c>
      <c r="H1379" s="42">
        <f>_xll.qlCalendarAdvance(Calendar,$H1378,B1379,"f",FALSE)</f>
        <v>49031</v>
      </c>
      <c r="I1379" s="180">
        <f>_xll.qlInterestRateIndexValueDate(Index1M,$H1379)</f>
        <v>49033</v>
      </c>
      <c r="J1379" s="185">
        <f>IFERROR(_xll.qlIndexFixing(Index1M,$H1379,TRUE,_xll.ohTrigger(RecalcTrigger,Trigger1M)),NA())</f>
        <v>1.9308893868321454E-2</v>
      </c>
      <c r="K1379" s="44">
        <f>IFERROR(_xll.qlIndexFixing(Index3M,H1379,TRUE,_xll.ohTrigger(RecalcTrigger,Trigger3M)),NA())</f>
        <v>1.9686869032790384E-2</v>
      </c>
      <c r="L1379" s="44">
        <f>IFERROR(_xll.qlIndexFixing(Index6M,$H1379,TRUE,_xll.ohTrigger(RecalcTrigger,Trigger6M)),NA())</f>
        <v>1.985720166041248E-2</v>
      </c>
      <c r="M1379" s="186">
        <f>IFERROR(_xll.qlIndexFixing(Index1Y,$H1379,TRUE,_xll.ohTrigger(RecalcTrigger,Trigger1Y)),NA())</f>
        <v>2.0105579891833796E-2</v>
      </c>
      <c r="N1379" s="185">
        <f>IFERROR(_xll.qlIndexFixing(ONIndex1M,I1379,TRUE,_xll.ohTrigger(RecalcTrigger,Trigger1M)),NA())</f>
        <v>1.9312636352291079E-2</v>
      </c>
      <c r="O1379" s="44">
        <f>IFERROR(_xll.qlIndexFixing(ONIndex3M,I1379,TRUE,_xll.ohTrigger(RecalcTrigger,Trigger3M)),NA())</f>
        <v>1.9715428325346451E-2</v>
      </c>
      <c r="P1379" s="44">
        <f>IFERROR(_xll.qlIndexFixing(ONIndex6M,I1379,TRUE,_xll.ohTrigger(RecalcTrigger,Trigger6M)),NA())</f>
        <v>1.9927377664545887E-2</v>
      </c>
      <c r="Q1379" s="186">
        <f>IFERROR(_xll.qlIndexFixing(ONIndex1Y,I1379,TRUE,_xll.ohTrigger(RecalcTrigger,Trigger1Y)),NA())</f>
        <v>2.0257145159137124E-2</v>
      </c>
    </row>
    <row r="1380" spans="2:17" x14ac:dyDescent="0.2">
      <c r="B1380" s="39" t="s">
        <v>42</v>
      </c>
      <c r="D1380" s="42">
        <f>_xll.qlCalendarAdvance(Calendar,$D1379,B1380,"f",FALSE)</f>
        <v>49038</v>
      </c>
      <c r="E1380" s="180">
        <f>_xll.qlInterestRateIndexValueDate(IndexON,D1380)</f>
        <v>49038</v>
      </c>
      <c r="F1380" s="196">
        <f>IFERROR(_xll.qlIndexFixing(IndexON,D1380,TRUE,_xll.ohTrigger(RecalcTrigger,TriggerON)),NA())</f>
        <v>1.9118912409004096E-2</v>
      </c>
      <c r="H1380" s="42">
        <f>_xll.qlCalendarAdvance(Calendar,$H1379,B1380,"f",FALSE)</f>
        <v>49038</v>
      </c>
      <c r="I1380" s="180">
        <f>_xll.qlInterestRateIndexValueDate(Index1M,$H1380)</f>
        <v>49040</v>
      </c>
      <c r="J1380" s="185">
        <f>IFERROR(_xll.qlIndexFixing(Index1M,$H1380,TRUE,_xll.ohTrigger(RecalcTrigger,Trigger1M)),NA())</f>
        <v>1.9294894353138747E-2</v>
      </c>
      <c r="K1380" s="44">
        <f>IFERROR(_xll.qlIndexFixing(Index3M,H1380,TRUE,_xll.ohTrigger(RecalcTrigger,Trigger3M)),NA())</f>
        <v>1.9674115680331616E-2</v>
      </c>
      <c r="L1380" s="44">
        <f>IFERROR(_xll.qlIndexFixing(Index6M,$H1380,TRUE,_xll.ohTrigger(RecalcTrigger,Trigger6M)),NA())</f>
        <v>1.984328074710295E-2</v>
      </c>
      <c r="M1380" s="186">
        <f>IFERROR(_xll.qlIndexFixing(Index1Y,$H1380,TRUE,_xll.ohTrigger(RecalcTrigger,Trigger1Y)),NA())</f>
        <v>2.0091214714225911E-2</v>
      </c>
      <c r="N1380" s="185">
        <f>IFERROR(_xll.qlIndexFixing(ONIndex1M,I1380,TRUE,_xll.ohTrigger(RecalcTrigger,Trigger1M)),NA())</f>
        <v>1.9296253811527109E-2</v>
      </c>
      <c r="O1380" s="44">
        <f>IFERROR(_xll.qlIndexFixing(ONIndex3M,I1380,TRUE,_xll.ohTrigger(RecalcTrigger,Trigger3M)),NA())</f>
        <v>1.9698736251303472E-2</v>
      </c>
      <c r="P1380" s="44">
        <f>IFERROR(_xll.qlIndexFixing(ONIndex6M,I1380,TRUE,_xll.ohTrigger(RecalcTrigger,Trigger6M)),NA())</f>
        <v>1.9910264483833373E-2</v>
      </c>
      <c r="Q1380" s="186">
        <f>IFERROR(_xll.qlIndexFixing(ONIndex1Y,I1380,TRUE,_xll.ohTrigger(RecalcTrigger,Trigger1Y)),NA())</f>
        <v>2.0239793184879673E-2</v>
      </c>
    </row>
    <row r="1381" spans="2:17" x14ac:dyDescent="0.2">
      <c r="B1381" s="39" t="s">
        <v>42</v>
      </c>
      <c r="D1381" s="42">
        <f>_xll.qlCalendarAdvance(Calendar,$D1380,B1381,"f",FALSE)</f>
        <v>49045</v>
      </c>
      <c r="E1381" s="180">
        <f>_xll.qlInterestRateIndexValueDate(IndexON,D1381)</f>
        <v>49045</v>
      </c>
      <c r="F1381" s="196">
        <f>IFERROR(_xll.qlIndexFixing(IndexON,D1381,TRUE,_xll.ohTrigger(RecalcTrigger,TriggerON)),NA())</f>
        <v>1.9107051228246519E-2</v>
      </c>
      <c r="H1381" s="42">
        <f>_xll.qlCalendarAdvance(Calendar,$H1380,B1381,"f",FALSE)</f>
        <v>49045</v>
      </c>
      <c r="I1381" s="180">
        <f>_xll.qlInterestRateIndexValueDate(Index1M,$H1381)</f>
        <v>49047</v>
      </c>
      <c r="J1381" s="185">
        <f>IFERROR(_xll.qlIndexFixing(Index1M,$H1381,TRUE,_xll.ohTrigger(RecalcTrigger,Trigger1M)),NA())</f>
        <v>1.9282058066187879E-2</v>
      </c>
      <c r="K1381" s="44">
        <f>IFERROR(_xll.qlIndexFixing(Index3M,H1381,TRUE,_xll.ohTrigger(RecalcTrigger,Trigger3M)),NA())</f>
        <v>1.9660938454761571E-2</v>
      </c>
      <c r="L1381" s="44">
        <f>IFERROR(_xll.qlIndexFixing(Index6M,$H1381,TRUE,_xll.ohTrigger(RecalcTrigger,Trigger6M)),NA())</f>
        <v>1.9829321098181984E-2</v>
      </c>
      <c r="M1381" s="186">
        <f>IFERROR(_xll.qlIndexFixing(Index1Y,$H1381,TRUE,_xll.ohTrigger(RecalcTrigger,Trigger1Y)),NA())</f>
        <v>2.0076827749636386E-2</v>
      </c>
      <c r="N1381" s="185">
        <f>IFERROR(_xll.qlIndexFixing(ONIndex1M,I1381,TRUE,_xll.ohTrigger(RecalcTrigger,Trigger1M)),NA())</f>
        <v>1.9287131383514122E-2</v>
      </c>
      <c r="O1381" s="44">
        <f>IFERROR(_xll.qlIndexFixing(ONIndex3M,I1381,TRUE,_xll.ohTrigger(RecalcTrigger,Trigger3M)),NA())</f>
        <v>1.9689448433188872E-2</v>
      </c>
      <c r="P1381" s="44">
        <f>IFERROR(_xll.qlIndexFixing(ONIndex6M,I1381,TRUE,_xll.ohTrigger(RecalcTrigger,Trigger6M)),NA())</f>
        <v>1.99007296988718E-2</v>
      </c>
      <c r="Q1381" s="186">
        <f>IFERROR(_xll.qlIndexFixing(ONIndex1Y,I1381,TRUE,_xll.ohTrigger(RecalcTrigger,Trigger1Y)),NA())</f>
        <v>2.0230134657381882E-2</v>
      </c>
    </row>
    <row r="1382" spans="2:17" x14ac:dyDescent="0.2">
      <c r="B1382" s="39" t="s">
        <v>42</v>
      </c>
      <c r="D1382" s="42">
        <f>_xll.qlCalendarAdvance(Calendar,$D1381,B1382,"f",FALSE)</f>
        <v>49052</v>
      </c>
      <c r="E1382" s="180">
        <f>_xll.qlInterestRateIndexValueDate(IndexON,D1382)</f>
        <v>49052</v>
      </c>
      <c r="F1382" s="196">
        <f>IFERROR(_xll.qlIndexFixing(IndexON,D1382,TRUE,_xll.ohTrigger(RecalcTrigger,TriggerON)),NA())</f>
        <v>1.9095170276823836E-2</v>
      </c>
      <c r="H1382" s="42">
        <f>_xll.qlCalendarAdvance(Calendar,$H1381,B1382,"f",FALSE)</f>
        <v>49052</v>
      </c>
      <c r="I1382" s="180">
        <f>_xll.qlInterestRateIndexValueDate(Index1M,$H1382)</f>
        <v>49054</v>
      </c>
      <c r="J1382" s="185">
        <f>IFERROR(_xll.qlIndexFixing(Index1M,$H1382,TRUE,_xll.ohTrigger(RecalcTrigger,Trigger1M)),NA())</f>
        <v>1.9269192799420964E-2</v>
      </c>
      <c r="K1382" s="44">
        <f>IFERROR(_xll.qlIndexFixing(Index3M,H1382,TRUE,_xll.ohTrigger(RecalcTrigger,Trigger3M)),NA())</f>
        <v>1.9647742423088477E-2</v>
      </c>
      <c r="L1382" s="44">
        <f>IFERROR(_xll.qlIndexFixing(Index6M,$H1382,TRUE,_xll.ohTrigger(RecalcTrigger,Trigger6M)),NA())</f>
        <v>1.9815322714467284E-2</v>
      </c>
      <c r="M1382" s="186">
        <f>IFERROR(_xll.qlIndexFixing(Index1Y,$H1382,TRUE,_xll.ohTrigger(RecalcTrigger,Trigger1Y)),NA())</f>
        <v>2.0062419176392926E-2</v>
      </c>
      <c r="N1382" s="185">
        <f>IFERROR(_xll.qlIndexFixing(ONIndex1M,I1382,TRUE,_xll.ohTrigger(RecalcTrigger,Trigger1M)),NA())</f>
        <v>1.9274334925221126E-2</v>
      </c>
      <c r="O1382" s="44">
        <f>IFERROR(_xll.qlIndexFixing(ONIndex3M,I1382,TRUE,_xll.ohTrigger(RecalcTrigger,Trigger3M)),NA())</f>
        <v>1.9676428341144359E-2</v>
      </c>
      <c r="P1382" s="44">
        <f>IFERROR(_xll.qlIndexFixing(ONIndex6M,I1382,TRUE,_xll.ohTrigger(RecalcTrigger,Trigger6M)),NA())</f>
        <v>1.9887348045166675E-2</v>
      </c>
      <c r="Q1382" s="186">
        <f>IFERROR(_xll.qlIndexFixing(ONIndex1Y,I1382,TRUE,_xll.ohTrigger(RecalcTrigger,Trigger1Y)),NA())</f>
        <v>2.0216590617732066E-2</v>
      </c>
    </row>
    <row r="1383" spans="2:17" x14ac:dyDescent="0.2">
      <c r="B1383" s="39" t="s">
        <v>42</v>
      </c>
      <c r="D1383" s="42">
        <f>_xll.qlCalendarAdvance(Calendar,$D1382,B1383,"f",FALSE)</f>
        <v>49059</v>
      </c>
      <c r="E1383" s="180">
        <f>_xll.qlInterestRateIndexValueDate(IndexON,D1383)</f>
        <v>49059</v>
      </c>
      <c r="F1383" s="196">
        <f>IFERROR(_xll.qlIndexFixing(IndexON,D1383,TRUE,_xll.ohTrigger(RecalcTrigger,TriggerON)),NA())</f>
        <v>1.908326977511976E-2</v>
      </c>
      <c r="H1383" s="42">
        <f>_xll.qlCalendarAdvance(Calendar,$H1382,B1383,"f",FALSE)</f>
        <v>49059</v>
      </c>
      <c r="I1383" s="180">
        <f>_xll.qlInterestRateIndexValueDate(Index1M,$H1383)</f>
        <v>49061</v>
      </c>
      <c r="J1383" s="185">
        <f>IFERROR(_xll.qlIndexFixing(Index1M,$H1383,TRUE,_xll.ohTrigger(RecalcTrigger,Trigger1M)),NA())</f>
        <v>1.9256298740475408E-2</v>
      </c>
      <c r="K1383" s="44">
        <f>IFERROR(_xll.qlIndexFixing(Index3M,H1383,TRUE,_xll.ohTrigger(RecalcTrigger,Trigger3M)),NA())</f>
        <v>1.9634527803052006E-2</v>
      </c>
      <c r="L1383" s="44">
        <f>IFERROR(_xll.qlIndexFixing(Index6M,$H1383,TRUE,_xll.ohTrigger(RecalcTrigger,Trigger6M)),NA())</f>
        <v>1.980128559677918E-2</v>
      </c>
      <c r="M1383" s="186">
        <f>IFERROR(_xll.qlIndexFixing(Index1Y,$H1383,TRUE,_xll.ohTrigger(RecalcTrigger,Trigger1Y)),NA())</f>
        <v>2.004798917281404E-2</v>
      </c>
      <c r="N1383" s="185">
        <f>IFERROR(_xll.qlIndexFixing(ONIndex1M,I1383,TRUE,_xll.ohTrigger(RecalcTrigger,Trigger1M)),NA())</f>
        <v>1.9259674820970574E-2</v>
      </c>
      <c r="O1383" s="44">
        <f>IFERROR(_xll.qlIndexFixing(ONIndex3M,I1383,TRUE,_xll.ohTrigger(RecalcTrigger,Trigger3M)),NA())</f>
        <v>1.9661523993148577E-2</v>
      </c>
      <c r="P1383" s="44">
        <f>IFERROR(_xll.qlIndexFixing(ONIndex6M,I1383,TRUE,_xll.ohTrigger(RecalcTrigger,Trigger6M)),NA())</f>
        <v>1.987200764845376E-2</v>
      </c>
      <c r="Q1383" s="186">
        <f>IFERROR(_xll.qlIndexFixing(ONIndex1Y,I1383,TRUE,_xll.ohTrigger(RecalcTrigger,Trigger1Y)),NA())</f>
        <v>2.0201080345145783E-2</v>
      </c>
    </row>
    <row r="1384" spans="2:17" x14ac:dyDescent="0.2">
      <c r="B1384" s="39" t="s">
        <v>42</v>
      </c>
      <c r="D1384" s="42">
        <f>_xll.qlCalendarAdvance(Calendar,$D1383,B1384,"f",FALSE)</f>
        <v>49066</v>
      </c>
      <c r="E1384" s="180">
        <f>_xll.qlInterestRateIndexValueDate(IndexON,D1384)</f>
        <v>49066</v>
      </c>
      <c r="F1384" s="196">
        <f>IFERROR(_xll.qlIndexFixing(IndexON,D1384,TRUE,_xll.ohTrigger(RecalcTrigger,TriggerON)),NA())</f>
        <v>1.9071349943917681E-2</v>
      </c>
      <c r="H1384" s="42">
        <f>_xll.qlCalendarAdvance(Calendar,$H1383,B1384,"f",FALSE)</f>
        <v>49066</v>
      </c>
      <c r="I1384" s="180">
        <f>_xll.qlInterestRateIndexValueDate(Index1M,$H1384)</f>
        <v>49068</v>
      </c>
      <c r="J1384" s="185">
        <f>IFERROR(_xll.qlIndexFixing(Index1M,$H1384,TRUE,_xll.ohTrigger(RecalcTrigger,Trigger1M)),NA())</f>
        <v>1.924337607698362E-2</v>
      </c>
      <c r="K1384" s="44">
        <f>IFERROR(_xll.qlIndexFixing(Index3M,H1384,TRUE,_xll.ohTrigger(RecalcTrigger,Trigger3M)),NA())</f>
        <v>1.9620879864127933E-2</v>
      </c>
      <c r="L1384" s="44">
        <f>IFERROR(_xll.qlIndexFixing(Index6M,$H1384,TRUE,_xll.ohTrigger(RecalcTrigger,Trigger6M)),NA())</f>
        <v>1.9785777434326354E-2</v>
      </c>
      <c r="M1384" s="186">
        <f>IFERROR(_xll.qlIndexFixing(Index1Y,$H1384,TRUE,_xll.ohTrigger(RecalcTrigger,Trigger1Y)),NA())</f>
        <v>2.003353791720926E-2</v>
      </c>
      <c r="N1384" s="185">
        <f>IFERROR(_xll.qlIndexFixing(ONIndex1M,I1384,TRUE,_xll.ohTrigger(RecalcTrigger,Trigger1M)),NA())</f>
        <v>1.9248654996877335E-2</v>
      </c>
      <c r="O1384" s="44">
        <f>IFERROR(_xll.qlIndexFixing(ONIndex3M,I1384,TRUE,_xll.ohTrigger(RecalcTrigger,Trigger3M)),NA())</f>
        <v>1.9650328947538043E-2</v>
      </c>
      <c r="P1384" s="44">
        <f>IFERROR(_xll.qlIndexFixing(ONIndex6M,I1384,TRUE,_xll.ohTrigger(RecalcTrigger,Trigger6M)),NA())</f>
        <v>1.98604693961002E-2</v>
      </c>
      <c r="Q1384" s="186">
        <f>IFERROR(_xll.qlIndexFixing(ONIndex1Y,I1384,TRUE,_xll.ohTrigger(RecalcTrigger,Trigger1Y)),NA())</f>
        <v>2.0189425830592356E-2</v>
      </c>
    </row>
    <row r="1385" spans="2:17" x14ac:dyDescent="0.2">
      <c r="B1385" s="39" t="s">
        <v>42</v>
      </c>
      <c r="D1385" s="42">
        <f>_xll.qlCalendarAdvance(Calendar,$D1384,B1385,"f",FALSE)</f>
        <v>49073</v>
      </c>
      <c r="E1385" s="180">
        <f>_xll.qlInterestRateIndexValueDate(IndexON,D1385)</f>
        <v>49073</v>
      </c>
      <c r="F1385" s="196">
        <f>IFERROR(_xll.qlIndexFixing(IndexON,D1385,TRUE,_xll.ohTrigger(RecalcTrigger,TriggerON)),NA())</f>
        <v>1.9059411003521376E-2</v>
      </c>
      <c r="H1385" s="42">
        <f>_xll.qlCalendarAdvance(Calendar,$H1384,B1385,"f",FALSE)</f>
        <v>49073</v>
      </c>
      <c r="I1385" s="180">
        <f>_xll.qlInterestRateIndexValueDate(Index1M,$H1385)</f>
        <v>49075</v>
      </c>
      <c r="J1385" s="185">
        <f>IFERROR(_xll.qlIndexFixing(Index1M,$H1385,TRUE,_xll.ohTrigger(RecalcTrigger,Trigger1M)),NA())</f>
        <v>1.9230424996575513E-2</v>
      </c>
      <c r="K1385" s="44">
        <f>IFERROR(_xll.qlIndexFixing(Index3M,H1385,TRUE,_xll.ohTrigger(RecalcTrigger,Trigger3M)),NA())</f>
        <v>1.960762674587118E-2</v>
      </c>
      <c r="L1385" s="44">
        <f>IFERROR(_xll.qlIndexFixing(Index6M,$H1385,TRUE,_xll.ohTrigger(RecalcTrigger,Trigger6M)),NA())</f>
        <v>1.9771652235595249E-2</v>
      </c>
      <c r="M1385" s="186">
        <f>IFERROR(_xll.qlIndexFixing(Index1Y,$H1385,TRUE,_xll.ohTrigger(RecalcTrigger,Trigger1Y)),NA())</f>
        <v>2.0019065587879362E-2</v>
      </c>
      <c r="N1385" s="185">
        <f>IFERROR(_xll.qlIndexFixing(ONIndex1M,I1385,TRUE,_xll.ohTrigger(RecalcTrigger,Trigger1M)),NA())</f>
        <v>1.923577190132697E-2</v>
      </c>
      <c r="O1385" s="44">
        <f>IFERROR(_xll.qlIndexFixing(ONIndex3M,I1385,TRUE,_xll.ohTrigger(RecalcTrigger,Trigger3M)),NA())</f>
        <v>1.9637250078989865E-2</v>
      </c>
      <c r="P1385" s="44">
        <f>IFERROR(_xll.qlIndexFixing(ONIndex6M,I1385,TRUE,_xll.ohTrigger(RecalcTrigger,Trigger6M)),NA())</f>
        <v>1.9846972400658913E-2</v>
      </c>
      <c r="Q1385" s="186">
        <f>IFERROR(_xll.qlIndexFixing(ONIndex1Y,I1385,TRUE,_xll.ohTrigger(RecalcTrigger,Trigger1Y)),NA())</f>
        <v>2.0175805430824312E-2</v>
      </c>
    </row>
    <row r="1386" spans="2:17" x14ac:dyDescent="0.2">
      <c r="B1386" s="39" t="s">
        <v>42</v>
      </c>
      <c r="D1386" s="42">
        <f>_xll.qlCalendarAdvance(Calendar,$D1385,B1386,"f",FALSE)</f>
        <v>49080</v>
      </c>
      <c r="E1386" s="180">
        <f>_xll.qlInterestRateIndexValueDate(IndexON,D1386)</f>
        <v>49080</v>
      </c>
      <c r="F1386" s="196">
        <f>IFERROR(_xll.qlIndexFixing(IndexON,D1386,TRUE,_xll.ohTrigger(RecalcTrigger,TriggerON)),NA())</f>
        <v>1.9047453174394491E-2</v>
      </c>
      <c r="H1386" s="42">
        <f>_xll.qlCalendarAdvance(Calendar,$H1385,B1386,"f",FALSE)</f>
        <v>49080</v>
      </c>
      <c r="I1386" s="180">
        <f>_xll.qlInterestRateIndexValueDate(Index1M,$H1386)</f>
        <v>49082</v>
      </c>
      <c r="J1386" s="185">
        <f>IFERROR(_xll.qlIndexFixing(Index1M,$H1386,TRUE,_xll.ohTrigger(RecalcTrigger,Trigger1M)),NA())</f>
        <v>1.9217445686883494E-2</v>
      </c>
      <c r="K1386" s="44">
        <f>IFERROR(_xll.qlIndexFixing(Index3M,H1386,TRUE,_xll.ohTrigger(RecalcTrigger,Trigger3M)),NA())</f>
        <v>1.9594355707516848E-2</v>
      </c>
      <c r="L1386" s="44">
        <f>IFERROR(_xll.qlIndexFixing(Index6M,$H1386,TRUE,_xll.ohTrigger(RecalcTrigger,Trigger6M)),NA())</f>
        <v>1.9757488300844162E-2</v>
      </c>
      <c r="M1386" s="186">
        <f>IFERROR(_xll.qlIndexFixing(Index1Y,$H1386,TRUE,_xll.ohTrigger(RecalcTrigger,Trigger1Y)),NA())</f>
        <v>2.0004572363116792E-2</v>
      </c>
      <c r="N1386" s="185">
        <f>IFERROR(_xll.qlIndexFixing(ONIndex1M,I1386,TRUE,_xll.ohTrigger(RecalcTrigger,Trigger1M)),NA())</f>
        <v>1.9222860301217892E-2</v>
      </c>
      <c r="O1386" s="44">
        <f>IFERROR(_xll.qlIndexFixing(ONIndex3M,I1386,TRUE,_xll.ohTrigger(RecalcTrigger,Trigger3M)),NA())</f>
        <v>1.9624152051127552E-2</v>
      </c>
      <c r="P1386" s="44">
        <f>IFERROR(_xll.qlIndexFixing(ONIndex6M,I1386,TRUE,_xll.ohTrigger(RecalcTrigger,Trigger6M)),NA())</f>
        <v>1.9833436958052175E-2</v>
      </c>
      <c r="Q1386" s="186">
        <f>IFERROR(_xll.qlIndexFixing(ONIndex1Y,I1386,TRUE,_xll.ohTrigger(RecalcTrigger,Trigger1Y)),NA())</f>
        <v>2.0162159925218859E-2</v>
      </c>
    </row>
    <row r="1387" spans="2:17" x14ac:dyDescent="0.2">
      <c r="B1387" s="39" t="s">
        <v>42</v>
      </c>
      <c r="D1387" s="42">
        <f>_xll.qlCalendarAdvance(Calendar,$D1386,B1387,"f",FALSE)</f>
        <v>49087</v>
      </c>
      <c r="E1387" s="180">
        <f>_xll.qlInterestRateIndexValueDate(IndexON,D1387)</f>
        <v>49087</v>
      </c>
      <c r="F1387" s="196">
        <f>IFERROR(_xll.qlIndexFixing(IndexON,D1387,TRUE,_xll.ohTrigger(RecalcTrigger,TriggerON)),NA())</f>
        <v>1.9035476677160545E-2</v>
      </c>
      <c r="H1387" s="42">
        <f>_xll.qlCalendarAdvance(Calendar,$H1386,B1387,"f",FALSE)</f>
        <v>49087</v>
      </c>
      <c r="I1387" s="180">
        <f>_xll.qlInterestRateIndexValueDate(Index1M,$H1387)</f>
        <v>49089</v>
      </c>
      <c r="J1387" s="185">
        <f>IFERROR(_xll.qlIndexFixing(Index1M,$H1387,TRUE,_xll.ohTrigger(RecalcTrigger,Trigger1M)),NA())</f>
        <v>1.9204438335542473E-2</v>
      </c>
      <c r="K1387" s="44">
        <f>IFERROR(_xll.qlIndexFixing(Index3M,H1387,TRUE,_xll.ohTrigger(RecalcTrigger,Trigger3M)),NA())</f>
        <v>1.9581066966807281E-2</v>
      </c>
      <c r="L1387" s="44">
        <f>IFERROR(_xll.qlIndexFixing(Index6M,$H1387,TRUE,_xll.ohTrigger(RecalcTrigger,Trigger6M)),NA())</f>
        <v>1.974328563091457E-2</v>
      </c>
      <c r="M1387" s="186">
        <f>IFERROR(_xll.qlIndexFixing(Index1Y,$H1387,TRUE,_xll.ohTrigger(RecalcTrigger,Trigger1Y)),NA())</f>
        <v>1.9990058421203924E-2</v>
      </c>
      <c r="N1387" s="185">
        <f>IFERROR(_xll.qlIndexFixing(ONIndex1M,I1387,TRUE,_xll.ohTrigger(RecalcTrigger,Trigger1M)),NA())</f>
        <v>1.9209920383600476E-2</v>
      </c>
      <c r="O1387" s="44">
        <f>IFERROR(_xll.qlIndexFixing(ONIndex3M,I1387,TRUE,_xll.ohTrigger(RecalcTrigger,Trigger3M)),NA())</f>
        <v>1.9611035080417949E-2</v>
      </c>
      <c r="P1387" s="44">
        <f>IFERROR(_xll.qlIndexFixing(ONIndex6M,I1387,TRUE,_xll.ohTrigger(RecalcTrigger,Trigger6M)),NA())</f>
        <v>1.981986306820005E-2</v>
      </c>
      <c r="Q1387" s="186">
        <f>IFERROR(_xll.qlIndexFixing(ONIndex1Y,I1387,TRUE,_xll.ohTrigger(RecalcTrigger,Trigger1Y)),NA())</f>
        <v>2.0148489487716859E-2</v>
      </c>
    </row>
    <row r="1388" spans="2:17" x14ac:dyDescent="0.2">
      <c r="B1388" s="39" t="s">
        <v>42</v>
      </c>
      <c r="D1388" s="42">
        <f>_xll.qlCalendarAdvance(Calendar,$D1387,B1388,"f",FALSE)</f>
        <v>49094</v>
      </c>
      <c r="E1388" s="180">
        <f>_xll.qlInterestRateIndexValueDate(IndexON,D1388)</f>
        <v>49094</v>
      </c>
      <c r="F1388" s="196">
        <f>IFERROR(_xll.qlIndexFixing(IndexON,D1388,TRUE,_xll.ohTrigger(RecalcTrigger,TriggerON)),NA())</f>
        <v>1.9023481732363123E-2</v>
      </c>
      <c r="H1388" s="42">
        <f>_xll.qlCalendarAdvance(Calendar,$H1387,B1388,"f",FALSE)</f>
        <v>49094</v>
      </c>
      <c r="I1388" s="180">
        <f>_xll.qlInterestRateIndexValueDate(Index1M,$H1388)</f>
        <v>49096</v>
      </c>
      <c r="J1388" s="185">
        <f>IFERROR(_xll.qlIndexFixing(Index1M,$H1388,TRUE,_xll.ohTrigger(RecalcTrigger,Trigger1M)),NA())</f>
        <v>1.9191403130174867E-2</v>
      </c>
      <c r="K1388" s="44">
        <f>IFERROR(_xll.qlIndexFixing(Index3M,H1388,TRUE,_xll.ohTrigger(RecalcTrigger,Trigger3M)),NA())</f>
        <v>1.956776074148309E-2</v>
      </c>
      <c r="L1388" s="44">
        <f>IFERROR(_xll.qlIndexFixing(Index6M,$H1388,TRUE,_xll.ohTrigger(RecalcTrigger,Trigger6M)),NA())</f>
        <v>1.9730519027592298E-2</v>
      </c>
      <c r="M1388" s="186">
        <f>IFERROR(_xll.qlIndexFixing(Index1Y,$H1388,TRUE,_xll.ohTrigger(RecalcTrigger,Trigger1Y)),NA())</f>
        <v>1.997552394041547E-2</v>
      </c>
      <c r="N1388" s="185">
        <f>IFERROR(_xll.qlIndexFixing(ONIndex1M,I1388,TRUE,_xll.ohTrigger(RecalcTrigger,Trigger1M)),NA())</f>
        <v>1.9196952335844841E-2</v>
      </c>
      <c r="O1388" s="44">
        <f>IFERROR(_xll.qlIndexFixing(ONIndex3M,I1388,TRUE,_xll.ohTrigger(RecalcTrigger,Trigger3M)),NA())</f>
        <v>1.9597899383727579E-2</v>
      </c>
      <c r="P1388" s="44">
        <f>IFERROR(_xll.qlIndexFixing(ONIndex6M,I1388,TRUE,_xll.ohTrigger(RecalcTrigger,Trigger6M)),NA())</f>
        <v>1.9806250731262409E-2</v>
      </c>
      <c r="Q1388" s="186">
        <f>IFERROR(_xll.qlIndexFixing(ONIndex1Y,I1388,TRUE,_xll.ohTrigger(RecalcTrigger,Trigger1Y)),NA())</f>
        <v>2.0134794292339109E-2</v>
      </c>
    </row>
    <row r="1389" spans="2:17" x14ac:dyDescent="0.2">
      <c r="B1389" s="39" t="s">
        <v>42</v>
      </c>
      <c r="D1389" s="42">
        <f>_xll.qlCalendarAdvance(Calendar,$D1388,B1389,"f",FALSE)</f>
        <v>49101</v>
      </c>
      <c r="E1389" s="180">
        <f>_xll.qlInterestRateIndexValueDate(IndexON,D1389)</f>
        <v>49101</v>
      </c>
      <c r="F1389" s="196">
        <f>IFERROR(_xll.qlIndexFixing(IndexON,D1389,TRUE,_xll.ohTrigger(RecalcTrigger,TriggerON)),NA())</f>
        <v>1.9011468560545808E-2</v>
      </c>
      <c r="H1389" s="42">
        <f>_xll.qlCalendarAdvance(Calendar,$H1388,B1389,"f",FALSE)</f>
        <v>49101</v>
      </c>
      <c r="I1389" s="180">
        <f>_xll.qlInterestRateIndexValueDate(Index1M,$H1389)</f>
        <v>49103</v>
      </c>
      <c r="J1389" s="185">
        <f>IFERROR(_xll.qlIndexFixing(Index1M,$H1389,TRUE,_xll.ohTrigger(RecalcTrigger,Trigger1M)),NA())</f>
        <v>1.9178340258415583E-2</v>
      </c>
      <c r="K1389" s="44">
        <f>IFERROR(_xll.qlIndexFixing(Index3M,H1389,TRUE,_xll.ohTrigger(RecalcTrigger,Trigger3M)),NA())</f>
        <v>1.9554437249279667E-2</v>
      </c>
      <c r="L1389" s="44">
        <f>IFERROR(_xll.qlIndexFixing(Index6M,$H1389,TRUE,_xll.ohTrigger(RecalcTrigger,Trigger6M)),NA())</f>
        <v>1.9716249523409446E-2</v>
      </c>
      <c r="M1389" s="186">
        <f>IFERROR(_xll.qlIndexFixing(Index1Y,$H1389,TRUE,_xll.ohTrigger(RecalcTrigger,Trigger1Y)),NA())</f>
        <v>1.9960969099016287E-2</v>
      </c>
      <c r="N1389" s="185">
        <f>IFERROR(_xll.qlIndexFixing(ONIndex1M,I1389,TRUE,_xll.ohTrigger(RecalcTrigger,Trigger1M)),NA())</f>
        <v>1.9183956345081299E-2</v>
      </c>
      <c r="O1389" s="44">
        <f>IFERROR(_xll.qlIndexFixing(ONIndex3M,I1389,TRUE,_xll.ohTrigger(RecalcTrigger,Trigger3M)),NA())</f>
        <v>1.9584745177123608E-2</v>
      </c>
      <c r="P1389" s="44">
        <f>IFERROR(_xll.qlIndexFixing(ONIndex6M,I1389,TRUE,_xll.ohTrigger(RecalcTrigger,Trigger6M)),NA())</f>
        <v>1.9792599946919509E-2</v>
      </c>
      <c r="Q1389" s="186">
        <f>IFERROR(_xll.qlIndexFixing(ONIndex1Y,I1389,TRUE,_xll.ohTrigger(RecalcTrigger,Trigger1Y)),NA())</f>
        <v>2.0121074512786663E-2</v>
      </c>
    </row>
    <row r="1390" spans="2:17" x14ac:dyDescent="0.2">
      <c r="B1390" s="39" t="s">
        <v>42</v>
      </c>
      <c r="D1390" s="42">
        <f>_xll.qlCalendarAdvance(Calendar,$D1389,B1390,"f",FALSE)</f>
        <v>49108</v>
      </c>
      <c r="E1390" s="180">
        <f>_xll.qlInterestRateIndexValueDate(IndexON,D1390)</f>
        <v>49108</v>
      </c>
      <c r="F1390" s="196">
        <f>IFERROR(_xll.qlIndexFixing(IndexON,D1390,TRUE,_xll.ohTrigger(RecalcTrigger,TriggerON)),NA())</f>
        <v>1.8999437382012374E-2</v>
      </c>
      <c r="H1390" s="42">
        <f>_xll.qlCalendarAdvance(Calendar,$H1389,B1390,"f",FALSE)</f>
        <v>49108</v>
      </c>
      <c r="I1390" s="180">
        <f>_xll.qlInterestRateIndexValueDate(Index1M,$H1390)</f>
        <v>49110</v>
      </c>
      <c r="J1390" s="185">
        <f>IFERROR(_xll.qlIndexFixing(Index1M,$H1390,TRUE,_xll.ohTrigger(RecalcTrigger,Trigger1M)),NA())</f>
        <v>1.9165249907892035E-2</v>
      </c>
      <c r="K1390" s="44">
        <f>IFERROR(_xll.qlIndexFixing(Index3M,H1390,TRUE,_xll.ohTrigger(RecalcTrigger,Trigger3M)),NA())</f>
        <v>1.9541096707932408E-2</v>
      </c>
      <c r="L1390" s="44">
        <f>IFERROR(_xll.qlIndexFixing(Index6M,$H1390,TRUE,_xll.ohTrigger(RecalcTrigger,Trigger6M)),NA())</f>
        <v>1.9701941291056631E-2</v>
      </c>
      <c r="M1390" s="186">
        <f>IFERROR(_xll.qlIndexFixing(Index1Y,$H1390,TRUE,_xll.ohTrigger(RecalcTrigger,Trigger1Y)),NA())</f>
        <v>1.9946394075262903E-2</v>
      </c>
      <c r="N1390" s="185">
        <f>IFERROR(_xll.qlIndexFixing(ONIndex1M,I1390,TRUE,_xll.ohTrigger(RecalcTrigger,Trigger1M)),NA())</f>
        <v>1.9170932598679968E-2</v>
      </c>
      <c r="O1390" s="44">
        <f>IFERROR(_xll.qlIndexFixing(ONIndex3M,I1390,TRUE,_xll.ohTrigger(RecalcTrigger,Trigger3M)),NA())</f>
        <v>1.9571572677232751E-2</v>
      </c>
      <c r="P1390" s="44">
        <f>IFERROR(_xll.qlIndexFixing(ONIndex6M,I1390,TRUE,_xll.ohTrigger(RecalcTrigger,Trigger6M)),NA())</f>
        <v>1.9778910715411158E-2</v>
      </c>
      <c r="Q1390" s="186">
        <f>IFERROR(_xll.qlIndexFixing(ONIndex1Y,I1390,TRUE,_xll.ohTrigger(RecalcTrigger,Trigger1Y)),NA())</f>
        <v>2.0107330323000383E-2</v>
      </c>
    </row>
    <row r="1391" spans="2:17" x14ac:dyDescent="0.2">
      <c r="B1391" s="39" t="s">
        <v>42</v>
      </c>
      <c r="D1391" s="42">
        <f>_xll.qlCalendarAdvance(Calendar,$D1390,B1391,"f",FALSE)</f>
        <v>49115</v>
      </c>
      <c r="E1391" s="180">
        <f>_xll.qlInterestRateIndexValueDate(IndexON,D1391)</f>
        <v>49115</v>
      </c>
      <c r="F1391" s="196">
        <f>IFERROR(_xll.qlIndexFixing(IndexON,D1391,TRUE,_xll.ohTrigger(RecalcTrigger,TriggerON)),NA())</f>
        <v>1.8987388417546214E-2</v>
      </c>
      <c r="H1391" s="42">
        <f>_xll.qlCalendarAdvance(Calendar,$H1390,B1391,"f",FALSE)</f>
        <v>49115</v>
      </c>
      <c r="I1391" s="180">
        <f>_xll.qlInterestRateIndexValueDate(Index1M,$H1391)</f>
        <v>49117</v>
      </c>
      <c r="J1391" s="185">
        <f>IFERROR(_xll.qlIndexFixing(Index1M,$H1391,TRUE,_xll.ohTrigger(RecalcTrigger,Trigger1M)),NA())</f>
        <v>1.9152132266236632E-2</v>
      </c>
      <c r="K1391" s="44">
        <f>IFERROR(_xll.qlIndexFixing(Index3M,H1391,TRUE,_xll.ohTrigger(RecalcTrigger,Trigger3M)),NA())</f>
        <v>1.9527739335173235E-2</v>
      </c>
      <c r="L1391" s="44">
        <f>IFERROR(_xll.qlIndexFixing(Index6M,$H1391,TRUE,_xll.ohTrigger(RecalcTrigger,Trigger6M)),NA())</f>
        <v>1.9687594331372533E-2</v>
      </c>
      <c r="M1391" s="186">
        <f>IFERROR(_xll.qlIndexFixing(Index1Y,$H1391,TRUE,_xll.ohTrigger(RecalcTrigger,Trigger1Y)),NA())</f>
        <v>1.9931799047401777E-2</v>
      </c>
      <c r="N1391" s="185">
        <f>IFERROR(_xll.qlIndexFixing(ONIndex1M,I1391,TRUE,_xll.ohTrigger(RecalcTrigger,Trigger1M)),NA())</f>
        <v>1.9157881283771161E-2</v>
      </c>
      <c r="O1391" s="44">
        <f>IFERROR(_xll.qlIndexFixing(ONIndex3M,I1391,TRUE,_xll.ohTrigger(RecalcTrigger,Trigger3M)),NA())</f>
        <v>1.9558382100681726E-2</v>
      </c>
      <c r="P1391" s="44">
        <f>IFERROR(_xll.qlIndexFixing(ONIndex6M,I1391,TRUE,_xll.ohTrigger(RecalcTrigger,Trigger6M)),NA())</f>
        <v>1.9765183036817291E-2</v>
      </c>
      <c r="Q1391" s="186">
        <f>IFERROR(_xll.qlIndexFixing(ONIndex1Y,I1391,TRUE,_xll.ohTrigger(RecalcTrigger,Trigger1Y)),NA())</f>
        <v>2.009356189692113E-2</v>
      </c>
    </row>
    <row r="1392" spans="2:17" x14ac:dyDescent="0.2">
      <c r="B1392" s="39" t="s">
        <v>42</v>
      </c>
      <c r="D1392" s="42">
        <f>_xll.qlCalendarAdvance(Calendar,$D1391,B1392,"f",FALSE)</f>
        <v>49122</v>
      </c>
      <c r="E1392" s="180">
        <f>_xll.qlInterestRateIndexValueDate(IndexON,D1392)</f>
        <v>49122</v>
      </c>
      <c r="F1392" s="196">
        <f>IFERROR(_xll.qlIndexFixing(IndexON,D1392,TRUE,_xll.ohTrigger(RecalcTrigger,TriggerON)),NA())</f>
        <v>1.8975321887451102E-2</v>
      </c>
      <c r="H1392" s="42">
        <f>_xll.qlCalendarAdvance(Calendar,$H1391,B1392,"f",FALSE)</f>
        <v>49122</v>
      </c>
      <c r="I1392" s="180">
        <f>_xll.qlInterestRateIndexValueDate(Index1M,$H1392)</f>
        <v>49124</v>
      </c>
      <c r="J1392" s="185">
        <f>IFERROR(_xll.qlIndexFixing(Index1M,$H1392,TRUE,_xll.ohTrigger(RecalcTrigger,Trigger1M)),NA())</f>
        <v>1.9138987521069295E-2</v>
      </c>
      <c r="K1392" s="44">
        <f>IFERROR(_xll.qlIndexFixing(Index3M,H1392,TRUE,_xll.ohTrigger(RecalcTrigger,Trigger3M)),NA())</f>
        <v>1.9514365348727112E-2</v>
      </c>
      <c r="L1392" s="44">
        <f>IFERROR(_xll.qlIndexFixing(Index6M,$H1392,TRUE,_xll.ohTrigger(RecalcTrigger,Trigger6M)),NA())</f>
        <v>1.9673208645196255E-2</v>
      </c>
      <c r="M1392" s="186">
        <f>IFERROR(_xll.qlIndexFixing(Index1Y,$H1392,TRUE,_xll.ohTrigger(RecalcTrigger,Trigger1Y)),NA())</f>
        <v>1.9917184193671486E-2</v>
      </c>
      <c r="N1392" s="185">
        <f>IFERROR(_xll.qlIndexFixing(ONIndex1M,I1392,TRUE,_xll.ohTrigger(RecalcTrigger,Trigger1M)),NA())</f>
        <v>1.9144802587565124E-2</v>
      </c>
      <c r="O1392" s="44">
        <f>IFERROR(_xll.qlIndexFixing(ONIndex3M,I1392,TRUE,_xll.ohTrigger(RecalcTrigger,Trigger3M)),NA())</f>
        <v>1.954517366385744E-2</v>
      </c>
      <c r="P1392" s="44">
        <f>IFERROR(_xll.qlIndexFixing(ONIndex6M,I1392,TRUE,_xll.ohTrigger(RecalcTrigger,Trigger6M)),NA())</f>
        <v>1.9751416910898101E-2</v>
      </c>
      <c r="Q1392" s="186">
        <f>IFERROR(_xll.qlIndexFixing(ONIndex1Y,I1392,TRUE,_xll.ohTrigger(RecalcTrigger,Trigger1Y)),NA())</f>
        <v>2.0079769408170023E-2</v>
      </c>
    </row>
    <row r="1393" spans="2:17" x14ac:dyDescent="0.2">
      <c r="B1393" s="39" t="s">
        <v>42</v>
      </c>
      <c r="D1393" s="42">
        <f>_xll.qlCalendarAdvance(Calendar,$D1392,B1393,"f",FALSE)</f>
        <v>49129</v>
      </c>
      <c r="E1393" s="180">
        <f>_xll.qlInterestRateIndexValueDate(IndexON,D1393)</f>
        <v>49129</v>
      </c>
      <c r="F1393" s="196">
        <f>IFERROR(_xll.qlIndexFixing(IndexON,D1393,TRUE,_xll.ohTrigger(RecalcTrigger,TriggerON)),NA())</f>
        <v>1.8963238012350558E-2</v>
      </c>
      <c r="H1393" s="42">
        <f>_xll.qlCalendarAdvance(Calendar,$H1392,B1393,"f",FALSE)</f>
        <v>49129</v>
      </c>
      <c r="I1393" s="180">
        <f>_xll.qlInterestRateIndexValueDate(Index1M,$H1393)</f>
        <v>49131</v>
      </c>
      <c r="J1393" s="185">
        <f>IFERROR(_xll.qlIndexFixing(Index1M,$H1393,TRUE,_xll.ohTrigger(RecalcTrigger,Trigger1M)),NA())</f>
        <v>1.9125815860022433E-2</v>
      </c>
      <c r="K1393" s="44">
        <f>IFERROR(_xll.qlIndexFixing(Index3M,H1393,TRUE,_xll.ohTrigger(RecalcTrigger,Trigger3M)),NA())</f>
        <v>1.950097496632509E-2</v>
      </c>
      <c r="L1393" s="44">
        <f>IFERROR(_xll.qlIndexFixing(Index6M,$H1393,TRUE,_xll.ohTrigger(RecalcTrigger,Trigger6M)),NA())</f>
        <v>1.9657256220120264E-2</v>
      </c>
      <c r="M1393" s="186">
        <f>IFERROR(_xll.qlIndexFixing(Index1Y,$H1393,TRUE,_xll.ohTrigger(RecalcTrigger,Trigger1Y)),NA())</f>
        <v>1.9902549692300094E-2</v>
      </c>
      <c r="N1393" s="185">
        <f>IFERROR(_xll.qlIndexFixing(ONIndex1M,I1393,TRUE,_xll.ohTrigger(RecalcTrigger,Trigger1M)),NA())</f>
        <v>1.9131696697352041E-2</v>
      </c>
      <c r="O1393" s="44">
        <f>IFERROR(_xll.qlIndexFixing(ONIndex3M,I1393,TRUE,_xll.ohTrigger(RecalcTrigger,Trigger3M)),NA())</f>
        <v>1.9531947583226739E-2</v>
      </c>
      <c r="P1393" s="44">
        <f>IFERROR(_xll.qlIndexFixing(ONIndex6M,I1393,TRUE,_xll.ohTrigger(RecalcTrigger,Trigger6M)),NA())</f>
        <v>1.9737612337973331E-2</v>
      </c>
      <c r="Q1393" s="186">
        <f>IFERROR(_xll.qlIndexFixing(ONIndex1Y,I1393,TRUE,_xll.ohTrigger(RecalcTrigger,Trigger1Y)),NA())</f>
        <v>2.0065953030847794E-2</v>
      </c>
    </row>
    <row r="1394" spans="2:17" x14ac:dyDescent="0.2">
      <c r="B1394" s="39" t="s">
        <v>42</v>
      </c>
      <c r="D1394" s="42">
        <f>_xll.qlCalendarAdvance(Calendar,$D1393,B1394,"f",FALSE)</f>
        <v>49136</v>
      </c>
      <c r="E1394" s="180">
        <f>_xll.qlInterestRateIndexValueDate(IndexON,D1394)</f>
        <v>49136</v>
      </c>
      <c r="F1394" s="196">
        <f>IFERROR(_xll.qlIndexFixing(IndexON,D1394,TRUE,_xll.ohTrigger(RecalcTrigger,TriggerON)),NA())</f>
        <v>1.895113701270823E-2</v>
      </c>
      <c r="H1394" s="42">
        <f>_xll.qlCalendarAdvance(Calendar,$H1393,B1394,"f",FALSE)</f>
        <v>49136</v>
      </c>
      <c r="I1394" s="180">
        <f>_xll.qlInterestRateIndexValueDate(Index1M,$H1394)</f>
        <v>49138</v>
      </c>
      <c r="J1394" s="185">
        <f>IFERROR(_xll.qlIndexFixing(Index1M,$H1394,TRUE,_xll.ohTrigger(RecalcTrigger,Trigger1M)),NA())</f>
        <v>1.9112617470718463E-2</v>
      </c>
      <c r="K1394" s="44">
        <f>IFERROR(_xll.qlIndexFixing(Index3M,H1394,TRUE,_xll.ohTrigger(RecalcTrigger,Trigger3M)),NA())</f>
        <v>1.9487568405686061E-2</v>
      </c>
      <c r="L1394" s="44">
        <f>IFERROR(_xll.qlIndexFixing(Index6M,$H1394,TRUE,_xll.ohTrigger(RecalcTrigger,Trigger6M)),NA())</f>
        <v>1.9642782427752192E-2</v>
      </c>
      <c r="M1394" s="186">
        <f>IFERROR(_xll.qlIndexFixing(Index1Y,$H1394,TRUE,_xll.ohTrigger(RecalcTrigger,Trigger1Y)),NA())</f>
        <v>1.9887895721508213E-2</v>
      </c>
      <c r="N1394" s="185">
        <f>IFERROR(_xll.qlIndexFixing(ONIndex1M,I1394,TRUE,_xll.ohTrigger(RecalcTrigger,Trigger1M)),NA())</f>
        <v>1.9118563800262223E-2</v>
      </c>
      <c r="O1394" s="44">
        <f>IFERROR(_xll.qlIndexFixing(ONIndex3M,I1394,TRUE,_xll.ohTrigger(RecalcTrigger,Trigger3M)),NA())</f>
        <v>1.9518704075256466E-2</v>
      </c>
      <c r="P1394" s="44">
        <f>IFERROR(_xll.qlIndexFixing(ONIndex6M,I1394,TRUE,_xll.ohTrigger(RecalcTrigger,Trigger6M)),NA())</f>
        <v>1.9723769317723239E-2</v>
      </c>
      <c r="Q1394" s="186">
        <f>IFERROR(_xll.qlIndexFixing(ONIndex1Y,I1394,TRUE,_xll.ohTrigger(RecalcTrigger,Trigger1Y)),NA())</f>
        <v>2.0052112938655497E-2</v>
      </c>
    </row>
    <row r="1395" spans="2:17" x14ac:dyDescent="0.2">
      <c r="B1395" s="39" t="s">
        <v>42</v>
      </c>
      <c r="D1395" s="42">
        <f>_xll.qlCalendarAdvance(Calendar,$D1394,B1395,"f",FALSE)</f>
        <v>49143</v>
      </c>
      <c r="E1395" s="180">
        <f>_xll.qlInterestRateIndexValueDate(IndexON,D1395)</f>
        <v>49143</v>
      </c>
      <c r="F1395" s="196">
        <f>IFERROR(_xll.qlIndexFixing(IndexON,D1395,TRUE,_xll.ohTrigger(RecalcTrigger,TriggerON)),NA())</f>
        <v>1.8939019109147637E-2</v>
      </c>
      <c r="H1395" s="42">
        <f>_xll.qlCalendarAdvance(Calendar,$H1394,B1395,"f",FALSE)</f>
        <v>49143</v>
      </c>
      <c r="I1395" s="180">
        <f>_xll.qlInterestRateIndexValueDate(Index1M,$H1395)</f>
        <v>49145</v>
      </c>
      <c r="J1395" s="185">
        <f>IFERROR(_xll.qlIndexFixing(Index1M,$H1395,TRUE,_xll.ohTrigger(RecalcTrigger,Trigger1M)),NA())</f>
        <v>1.9099392540787297E-2</v>
      </c>
      <c r="K1395" s="44">
        <f>IFERROR(_xll.qlIndexFixing(Index3M,H1395,TRUE,_xll.ohTrigger(RecalcTrigger,Trigger3M)),NA())</f>
        <v>1.947414588453238E-2</v>
      </c>
      <c r="L1395" s="44">
        <f>IFERROR(_xll.qlIndexFixing(Index6M,$H1395,TRUE,_xll.ohTrigger(RecalcTrigger,Trigger6M)),NA())</f>
        <v>1.9628269907035423E-2</v>
      </c>
      <c r="M1395" s="186">
        <f>IFERROR(_xll.qlIndexFixing(Index1Y,$H1395,TRUE,_xll.ohTrigger(RecalcTrigger,Trigger1Y)),NA())</f>
        <v>1.9873222459505954E-2</v>
      </c>
      <c r="N1395" s="185">
        <f>IFERROR(_xll.qlIndexFixing(ONIndex1M,I1395,TRUE,_xll.ohTrigger(RecalcTrigger,Trigger1M)),NA())</f>
        <v>1.9105404083665789E-2</v>
      </c>
      <c r="O1395" s="44">
        <f>IFERROR(_xll.qlIndexFixing(ONIndex3M,I1395,TRUE,_xll.ohTrigger(RecalcTrigger,Trigger3M)),NA())</f>
        <v>1.9505443356573338E-2</v>
      </c>
      <c r="P1395" s="44">
        <f>IFERROR(_xll.qlIndexFixing(ONIndex6M,I1395,TRUE,_xll.ohTrigger(RecalcTrigger,Trigger6M)),NA())</f>
        <v>1.9709887850307695E-2</v>
      </c>
      <c r="Q1395" s="186">
        <f>IFERROR(_xll.qlIndexFixing(ONIndex1Y,I1395,TRUE,_xll.ohTrigger(RecalcTrigger,Trigger1Y)),NA())</f>
        <v>2.0038249305693867E-2</v>
      </c>
    </row>
    <row r="1396" spans="2:17" x14ac:dyDescent="0.2">
      <c r="B1396" s="39" t="s">
        <v>42</v>
      </c>
      <c r="D1396" s="42">
        <f>_xll.qlCalendarAdvance(Calendar,$D1395,B1396,"f",FALSE)</f>
        <v>49150</v>
      </c>
      <c r="E1396" s="180">
        <f>_xll.qlInterestRateIndexValueDate(IndexON,D1396)</f>
        <v>49150</v>
      </c>
      <c r="F1396" s="196">
        <f>IFERROR(_xll.qlIndexFixing(IndexON,D1396,TRUE,_xll.ohTrigger(RecalcTrigger,TriggerON)),NA())</f>
        <v>1.8926884521972553E-2</v>
      </c>
      <c r="H1396" s="42">
        <f>_xll.qlCalendarAdvance(Calendar,$H1395,B1396,"f",FALSE)</f>
        <v>49150</v>
      </c>
      <c r="I1396" s="180">
        <f>_xll.qlInterestRateIndexValueDate(Index1M,$H1396)</f>
        <v>49152</v>
      </c>
      <c r="J1396" s="185">
        <f>IFERROR(_xll.qlIndexFixing(Index1M,$H1396,TRUE,_xll.ohTrigger(RecalcTrigger,Trigger1M)),NA())</f>
        <v>1.9086141257851352E-2</v>
      </c>
      <c r="K1396" s="44">
        <f>IFERROR(_xll.qlIndexFixing(Index3M,H1396,TRUE,_xll.ohTrigger(RecalcTrigger,Trigger3M)),NA())</f>
        <v>1.9460707620582069E-2</v>
      </c>
      <c r="L1396" s="44">
        <f>IFERROR(_xll.qlIndexFixing(Index6M,$H1396,TRUE,_xll.ohTrigger(RecalcTrigger,Trigger6M)),NA())</f>
        <v>1.9613718658834635E-2</v>
      </c>
      <c r="M1396" s="186">
        <f>IFERROR(_xll.qlIndexFixing(Index1Y,$H1396,TRUE,_xll.ohTrigger(RecalcTrigger,Trigger1Y)),NA())</f>
        <v>1.9858530084494432E-2</v>
      </c>
      <c r="N1396" s="185">
        <f>IFERROR(_xll.qlIndexFixing(ONIndex1M,I1396,TRUE,_xll.ohTrigger(RecalcTrigger,Trigger1M)),NA())</f>
        <v>1.9092217734613115E-2</v>
      </c>
      <c r="O1396" s="44">
        <f>IFERROR(_xll.qlIndexFixing(ONIndex3M,I1396,TRUE,_xll.ohTrigger(RecalcTrigger,Trigger3M)),NA())</f>
        <v>1.9492165643484327E-2</v>
      </c>
      <c r="P1396" s="44">
        <f>IFERROR(_xll.qlIndexFixing(ONIndex6M,I1396,TRUE,_xll.ohTrigger(RecalcTrigger,Trigger6M)),NA())</f>
        <v>1.9695967935646763E-2</v>
      </c>
      <c r="Q1396" s="186">
        <f>IFERROR(_xll.qlIndexFixing(ONIndex1Y,I1396,TRUE,_xll.ohTrigger(RecalcTrigger,Trigger1Y)),NA())</f>
        <v>2.0024362305504084E-2</v>
      </c>
    </row>
    <row r="1397" spans="2:17" x14ac:dyDescent="0.2">
      <c r="B1397" s="39" t="s">
        <v>42</v>
      </c>
      <c r="D1397" s="42">
        <f>_xll.qlCalendarAdvance(Calendar,$D1396,B1397,"f",FALSE)</f>
        <v>49157</v>
      </c>
      <c r="E1397" s="180">
        <f>_xll.qlInterestRateIndexValueDate(IndexON,D1397)</f>
        <v>49157</v>
      </c>
      <c r="F1397" s="196">
        <f>IFERROR(_xll.qlIndexFixing(IndexON,D1397,TRUE,_xll.ohTrigger(RecalcTrigger,TriggerON)),NA())</f>
        <v>1.8914733471966372E-2</v>
      </c>
      <c r="H1397" s="42">
        <f>_xll.qlCalendarAdvance(Calendar,$H1396,B1397,"f",FALSE)</f>
        <v>49157</v>
      </c>
      <c r="I1397" s="180">
        <f>_xll.qlInterestRateIndexValueDate(Index1M,$H1397)</f>
        <v>49159</v>
      </c>
      <c r="J1397" s="185">
        <f>IFERROR(_xll.qlIndexFixing(Index1M,$H1397,TRUE,_xll.ohTrigger(RecalcTrigger,Trigger1M)),NA())</f>
        <v>1.9072863809533047E-2</v>
      </c>
      <c r="K1397" s="44">
        <f>IFERROR(_xll.qlIndexFixing(Index3M,H1397,TRUE,_xll.ohTrigger(RecalcTrigger,Trigger3M)),NA())</f>
        <v>1.9447253831549667E-2</v>
      </c>
      <c r="L1397" s="44">
        <f>IFERROR(_xll.qlIndexFixing(Index6M,$H1397,TRUE,_xll.ohTrigger(RecalcTrigger,Trigger6M)),NA())</f>
        <v>1.9599128684015379E-2</v>
      </c>
      <c r="M1397" s="186">
        <f>IFERROR(_xll.qlIndexFixing(Index1Y,$H1397,TRUE,_xll.ohTrigger(RecalcTrigger,Trigger1Y)),NA())</f>
        <v>1.984381877466624E-2</v>
      </c>
      <c r="N1397" s="185">
        <f>IFERROR(_xll.qlIndexFixing(ONIndex1M,I1397,TRUE,_xll.ohTrigger(RecalcTrigger,Trigger1M)),NA())</f>
        <v>1.9079004940554256E-2</v>
      </c>
      <c r="O1397" s="44">
        <f>IFERROR(_xll.qlIndexFixing(ONIndex3M,I1397,TRUE,_xll.ohTrigger(RecalcTrigger,Trigger3M)),NA())</f>
        <v>1.9478871152536215E-2</v>
      </c>
      <c r="P1397" s="44">
        <f>IFERROR(_xll.qlIndexFixing(ONIndex6M,I1397,TRUE,_xll.ohTrigger(RecalcTrigger,Trigger6M)),NA())</f>
        <v>1.9682009573900316E-2</v>
      </c>
      <c r="Q1397" s="186">
        <f>IFERROR(_xll.qlIndexFixing(ONIndex1Y,I1397,TRUE,_xll.ohTrigger(RecalcTrigger,Trigger1Y)),NA())</f>
        <v>2.0010452112106947E-2</v>
      </c>
    </row>
    <row r="1398" spans="2:17" x14ac:dyDescent="0.2">
      <c r="B1398" s="39" t="s">
        <v>42</v>
      </c>
      <c r="D1398" s="42">
        <f>_xll.qlCalendarAdvance(Calendar,$D1397,B1398,"f",FALSE)</f>
        <v>49164</v>
      </c>
      <c r="E1398" s="180">
        <f>_xll.qlInterestRateIndexValueDate(IndexON,D1398)</f>
        <v>49164</v>
      </c>
      <c r="F1398" s="196">
        <f>IFERROR(_xll.qlIndexFixing(IndexON,D1398,TRUE,_xll.ohTrigger(RecalcTrigger,TriggerON)),NA())</f>
        <v>1.8902566179352931E-2</v>
      </c>
      <c r="H1398" s="42">
        <f>_xll.qlCalendarAdvance(Calendar,$H1397,B1398,"f",FALSE)</f>
        <v>49164</v>
      </c>
      <c r="I1398" s="180">
        <f>_xll.qlInterestRateIndexValueDate(Index1M,$H1398)</f>
        <v>49166</v>
      </c>
      <c r="J1398" s="185">
        <f>IFERROR(_xll.qlIndexFixing(Index1M,$H1398,TRUE,_xll.ohTrigger(RecalcTrigger,Trigger1M)),NA())</f>
        <v>1.9059560383459795E-2</v>
      </c>
      <c r="K1398" s="44">
        <f>IFERROR(_xll.qlIndexFixing(Index3M,H1398,TRUE,_xll.ohTrigger(RecalcTrigger,Trigger3M)),NA())</f>
        <v>1.9433784735147112E-2</v>
      </c>
      <c r="L1398" s="44">
        <f>IFERROR(_xll.qlIndexFixing(Index6M,$H1398,TRUE,_xll.ohTrigger(RecalcTrigger,Trigger6M)),NA())</f>
        <v>1.9584499983447062E-2</v>
      </c>
      <c r="M1398" s="186">
        <f>IFERROR(_xll.qlIndexFixing(Index1Y,$H1398,TRUE,_xll.ohTrigger(RecalcTrigger,Trigger1Y)),NA())</f>
        <v>1.9829088708203223E-2</v>
      </c>
      <c r="N1398" s="185">
        <f>IFERROR(_xll.qlIndexFixing(ONIndex1M,I1398,TRUE,_xll.ohTrigger(RecalcTrigger,Trigger1M)),NA())</f>
        <v>1.9065765888459651E-2</v>
      </c>
      <c r="O1398" s="44">
        <f>IFERROR(_xll.qlIndexFixing(ONIndex3M,I1398,TRUE,_xll.ohTrigger(RecalcTrigger,Trigger3M)),NA())</f>
        <v>1.9465560100355717E-2</v>
      </c>
      <c r="P1398" s="44">
        <f>IFERROR(_xll.qlIndexFixing(ONIndex6M,I1398,TRUE,_xll.ohTrigger(RecalcTrigger,Trigger6M)),NA())</f>
        <v>1.9668012764988418E-2</v>
      </c>
      <c r="Q1398" s="186">
        <f>IFERROR(_xll.qlIndexFixing(ONIndex1Y,I1398,TRUE,_xll.ohTrigger(RecalcTrigger,Trigger1Y)),NA())</f>
        <v>1.999651889936338E-2</v>
      </c>
    </row>
    <row r="1399" spans="2:17" x14ac:dyDescent="0.2">
      <c r="B1399" s="39" t="s">
        <v>42</v>
      </c>
      <c r="D1399" s="42">
        <f>_xll.qlCalendarAdvance(Calendar,$D1398,B1399,"f",FALSE)</f>
        <v>49171</v>
      </c>
      <c r="E1399" s="180">
        <f>_xll.qlInterestRateIndexValueDate(IndexON,D1399)</f>
        <v>49171</v>
      </c>
      <c r="F1399" s="196">
        <f>IFERROR(_xll.qlIndexFixing(IndexON,D1399,TRUE,_xll.ohTrigger(RecalcTrigger,TriggerON)),NA())</f>
        <v>1.8890382864915622E-2</v>
      </c>
      <c r="H1399" s="42">
        <f>_xll.qlCalendarAdvance(Calendar,$H1398,B1399,"f",FALSE)</f>
        <v>49171</v>
      </c>
      <c r="I1399" s="180">
        <f>_xll.qlInterestRateIndexValueDate(Index1M,$H1399)</f>
        <v>49173</v>
      </c>
      <c r="J1399" s="185">
        <f>IFERROR(_xll.qlIndexFixing(Index1M,$H1399,TRUE,_xll.ohTrigger(RecalcTrigger,Trigger1M)),NA())</f>
        <v>1.9046231167251515E-2</v>
      </c>
      <c r="K1399" s="44">
        <f>IFERROR(_xll.qlIndexFixing(Index3M,H1399,TRUE,_xll.ohTrigger(RecalcTrigger,Trigger3M)),NA())</f>
        <v>1.9420300549080255E-2</v>
      </c>
      <c r="L1399" s="44">
        <f>IFERROR(_xll.qlIndexFixing(Index6M,$H1399,TRUE,_xll.ohTrigger(RecalcTrigger,Trigger6M)),NA())</f>
        <v>1.9569832557999097E-2</v>
      </c>
      <c r="M1399" s="186">
        <f>IFERROR(_xll.qlIndexFixing(Index1Y,$H1399,TRUE,_xll.ohTrigger(RecalcTrigger,Trigger1Y)),NA())</f>
        <v>1.9814340063279798E-2</v>
      </c>
      <c r="N1399" s="185">
        <f>IFERROR(_xll.qlIndexFixing(ONIndex1M,I1399,TRUE,_xll.ohTrigger(RecalcTrigger,Trigger1M)),NA())</f>
        <v>1.9052500765699421E-2</v>
      </c>
      <c r="O1399" s="44">
        <f>IFERROR(_xll.qlIndexFixing(ONIndex3M,I1399,TRUE,_xll.ohTrigger(RecalcTrigger,Trigger3M)),NA())</f>
        <v>1.9452232703249805E-2</v>
      </c>
      <c r="P1399" s="44">
        <f>IFERROR(_xll.qlIndexFixing(ONIndex6M,I1399,TRUE,_xll.ohTrigger(RecalcTrigger,Trigger6M)),NA())</f>
        <v>1.9653977508911069E-2</v>
      </c>
      <c r="Q1399" s="186">
        <f>IFERROR(_xll.qlIndexFixing(ONIndex1Y,I1399,TRUE,_xll.ohTrigger(RecalcTrigger,Trigger1Y)),NA())</f>
        <v>1.998256284113431E-2</v>
      </c>
    </row>
    <row r="1400" spans="2:17" x14ac:dyDescent="0.2">
      <c r="B1400" s="39" t="s">
        <v>42</v>
      </c>
      <c r="D1400" s="42">
        <f>_xll.qlCalendarAdvance(Calendar,$D1399,B1400,"f",FALSE)</f>
        <v>49178</v>
      </c>
      <c r="E1400" s="180">
        <f>_xll.qlInterestRateIndexValueDate(IndexON,D1400)</f>
        <v>49178</v>
      </c>
      <c r="F1400" s="196">
        <f>IFERROR(_xll.qlIndexFixing(IndexON,D1400,TRUE,_xll.ohTrigger(RecalcTrigger,TriggerON)),NA())</f>
        <v>1.8878183748958222E-2</v>
      </c>
      <c r="H1400" s="42">
        <f>_xll.qlCalendarAdvance(Calendar,$H1399,B1400,"f",FALSE)</f>
        <v>49178</v>
      </c>
      <c r="I1400" s="180">
        <f>_xll.qlInterestRateIndexValueDate(Index1M,$H1400)</f>
        <v>49180</v>
      </c>
      <c r="J1400" s="185">
        <f>IFERROR(_xll.qlIndexFixing(Index1M,$H1400,TRUE,_xll.ohTrigger(RecalcTrigger,Trigger1M)),NA())</f>
        <v>1.9032876348530625E-2</v>
      </c>
      <c r="K1400" s="44">
        <f>IFERROR(_xll.qlIndexFixing(Index3M,H1400,TRUE,_xll.ohTrigger(RecalcTrigger,Trigger3M)),NA())</f>
        <v>1.9406801491061904E-2</v>
      </c>
      <c r="L1400" s="44">
        <f>IFERROR(_xll.qlIndexFixing(Index6M,$H1400,TRUE,_xll.ohTrigger(RecalcTrigger,Trigger6M)),NA())</f>
        <v>1.9555126408546484E-2</v>
      </c>
      <c r="M1400" s="186">
        <f>IFERROR(_xll.qlIndexFixing(Index1Y,$H1400,TRUE,_xll.ohTrigger(RecalcTrigger,Trigger1Y)),NA())</f>
        <v>1.9799573018058972E-2</v>
      </c>
      <c r="N1400" s="185">
        <f>IFERROR(_xll.qlIndexFixing(ONIndex1M,I1400,TRUE,_xll.ohTrigger(RecalcTrigger,Trigger1M)),NA())</f>
        <v>1.9039209759483811E-2</v>
      </c>
      <c r="O1400" s="44">
        <f>IFERROR(_xll.qlIndexFixing(ONIndex3M,I1400,TRUE,_xll.ohTrigger(RecalcTrigger,Trigger3M)),NA())</f>
        <v>1.9438889177845198E-2</v>
      </c>
      <c r="P1400" s="44">
        <f>IFERROR(_xll.qlIndexFixing(ONIndex6M,I1400,TRUE,_xll.ohTrigger(RecalcTrigger,Trigger6M)),NA())</f>
        <v>1.9639903805668268E-2</v>
      </c>
      <c r="Q1400" s="186">
        <f>IFERROR(_xll.qlIndexFixing(ONIndex1Y,I1400,TRUE,_xll.ohTrigger(RecalcTrigger,Trigger1Y)),NA())</f>
        <v>1.9968584111360599E-2</v>
      </c>
    </row>
    <row r="1401" spans="2:17" x14ac:dyDescent="0.2">
      <c r="B1401" s="39" t="s">
        <v>42</v>
      </c>
      <c r="D1401" s="42">
        <f>_xll.qlCalendarAdvance(Calendar,$D1400,B1401,"f",FALSE)</f>
        <v>49185</v>
      </c>
      <c r="E1401" s="180">
        <f>_xll.qlInterestRateIndexValueDate(IndexON,D1401)</f>
        <v>49185</v>
      </c>
      <c r="F1401" s="196">
        <f>IFERROR(_xll.qlIndexFixing(IndexON,D1401,TRUE,_xll.ohTrigger(RecalcTrigger,TriggerON)),NA())</f>
        <v>1.8865969052184184E-2</v>
      </c>
      <c r="H1401" s="42">
        <f>_xll.qlCalendarAdvance(Calendar,$H1400,B1401,"f",FALSE)</f>
        <v>49185</v>
      </c>
      <c r="I1401" s="180">
        <f>_xll.qlInterestRateIndexValueDate(Index1M,$H1401)</f>
        <v>49187</v>
      </c>
      <c r="J1401" s="185">
        <f>IFERROR(_xll.qlIndexFixing(Index1M,$H1401,TRUE,_xll.ohTrigger(RecalcTrigger,Trigger1M)),NA())</f>
        <v>1.9020862590417038E-2</v>
      </c>
      <c r="K1401" s="44">
        <f>IFERROR(_xll.qlIndexFixing(Index3M,H1401,TRUE,_xll.ohTrigger(RecalcTrigger,Trigger3M)),NA())</f>
        <v>1.9393734239027675E-2</v>
      </c>
      <c r="L1401" s="44">
        <f>IFERROR(_xll.qlIndexFixing(Index6M,$H1401,TRUE,_xll.ohTrigger(RecalcTrigger,Trigger6M)),NA())</f>
        <v>1.9543068706464963E-2</v>
      </c>
      <c r="M1401" s="186">
        <f>IFERROR(_xll.qlIndexFixing(Index1Y,$H1401,TRUE,_xll.ohTrigger(RecalcTrigger,Trigger1Y)),NA())</f>
        <v>1.9784787750695889E-2</v>
      </c>
      <c r="N1401" s="185">
        <f>IFERROR(_xll.qlIndexFixing(ONIndex1M,I1401,TRUE,_xll.ohTrigger(RecalcTrigger,Trigger1M)),NA())</f>
        <v>1.9025893057103005E-2</v>
      </c>
      <c r="O1401" s="44">
        <f>IFERROR(_xll.qlIndexFixing(ONIndex3M,I1401,TRUE,_xll.ohTrigger(RecalcTrigger,Trigger3M)),NA())</f>
        <v>1.9425529740688674E-2</v>
      </c>
      <c r="P1401" s="44">
        <f>IFERROR(_xll.qlIndexFixing(ONIndex6M,I1401,TRUE,_xll.ohTrigger(RecalcTrigger,Trigger6M)),NA())</f>
        <v>1.962579165518008E-2</v>
      </c>
      <c r="Q1401" s="186">
        <f>IFERROR(_xll.qlIndexFixing(ONIndex1Y,I1401,TRUE,_xll.ohTrigger(RecalcTrigger,Trigger1Y)),NA())</f>
        <v>1.9954582883823235E-2</v>
      </c>
    </row>
    <row r="1402" spans="2:17" x14ac:dyDescent="0.2">
      <c r="B1402" s="39" t="s">
        <v>42</v>
      </c>
      <c r="D1402" s="42">
        <f>_xll.qlCalendarAdvance(Calendar,$D1401,B1402,"f",FALSE)</f>
        <v>49192</v>
      </c>
      <c r="E1402" s="180">
        <f>_xll.qlInterestRateIndexValueDate(IndexON,D1402)</f>
        <v>49192</v>
      </c>
      <c r="F1402" s="196">
        <f>IFERROR(_xll.qlIndexFixing(IndexON,D1402,TRUE,_xll.ohTrigger(RecalcTrigger,TriggerON)),NA())</f>
        <v>1.8853738995057157E-2</v>
      </c>
      <c r="H1402" s="42">
        <f>_xll.qlCalendarAdvance(Calendar,$H1401,B1402,"f",FALSE)</f>
        <v>49192</v>
      </c>
      <c r="I1402" s="180">
        <f>_xll.qlInterestRateIndexValueDate(Index1M,$H1402)</f>
        <v>49194</v>
      </c>
      <c r="J1402" s="185">
        <f>IFERROR(_xll.qlIndexFixing(Index1M,$H1402,TRUE,_xll.ohTrigger(RecalcTrigger,Trigger1M)),NA())</f>
        <v>1.900609065403569E-2</v>
      </c>
      <c r="K1402" s="44">
        <f>IFERROR(_xll.qlIndexFixing(Index3M,H1402,TRUE,_xll.ohTrigger(RecalcTrigger,Trigger3M)),NA())</f>
        <v>1.9380207806983785E-2</v>
      </c>
      <c r="L1402" s="44">
        <f>IFERROR(_xll.qlIndexFixing(Index6M,$H1402,TRUE,_xll.ohTrigger(RecalcTrigger,Trigger6M)),NA())</f>
        <v>1.9528302927821418E-2</v>
      </c>
      <c r="M1402" s="186">
        <f>IFERROR(_xll.qlIndexFixing(Index1Y,$H1402,TRUE,_xll.ohTrigger(RecalcTrigger,Trigger1Y)),NA())</f>
        <v>1.9769984439335603E-2</v>
      </c>
      <c r="N1402" s="185">
        <f>IFERROR(_xll.qlIndexFixing(ONIndex1M,I1402,TRUE,_xll.ohTrigger(RecalcTrigger,Trigger1M)),NA())</f>
        <v>1.9012550845767251E-2</v>
      </c>
      <c r="O1402" s="44">
        <f>IFERROR(_xll.qlIndexFixing(ONIndex3M,I1402,TRUE,_xll.ohTrigger(RecalcTrigger,Trigger3M)),NA())</f>
        <v>1.9412154608087206E-2</v>
      </c>
      <c r="P1402" s="44">
        <f>IFERROR(_xll.qlIndexFixing(ONIndex6M,I1402,TRUE,_xll.ohTrigger(RecalcTrigger,Trigger6M)),NA())</f>
        <v>1.9611641057686313E-2</v>
      </c>
      <c r="Q1402" s="186">
        <f>IFERROR(_xll.qlIndexFixing(ONIndex1Y,I1402,TRUE,_xll.ohTrigger(RecalcTrigger,Trigger1Y)),NA())</f>
        <v>1.9940559332303209E-2</v>
      </c>
    </row>
    <row r="1403" spans="2:17" x14ac:dyDescent="0.2">
      <c r="B1403" s="39" t="s">
        <v>42</v>
      </c>
      <c r="D1403" s="42">
        <f>_xll.qlCalendarAdvance(Calendar,$D1402,B1403,"f",FALSE)</f>
        <v>49199</v>
      </c>
      <c r="E1403" s="180">
        <f>_xll.qlInterestRateIndexValueDate(IndexON,D1403)</f>
        <v>49199</v>
      </c>
      <c r="F1403" s="196">
        <f>IFERROR(_xll.qlIndexFixing(IndexON,D1403,TRUE,_xll.ohTrigger(RecalcTrigger,TriggerON)),NA())</f>
        <v>1.8841493797880915E-2</v>
      </c>
      <c r="H1403" s="42">
        <f>_xll.qlCalendarAdvance(Calendar,$H1402,B1403,"f",FALSE)</f>
        <v>49199</v>
      </c>
      <c r="I1403" s="180">
        <f>_xll.qlInterestRateIndexValueDate(Index1M,$H1403)</f>
        <v>49201</v>
      </c>
      <c r="J1403" s="185">
        <f>IFERROR(_xll.qlIndexFixing(Index1M,$H1403,TRUE,_xll.ohTrigger(RecalcTrigger,Trigger1M)),NA())</f>
        <v>1.8992660153501484E-2</v>
      </c>
      <c r="K1403" s="44">
        <f>IFERROR(_xll.qlIndexFixing(Index3M,H1403,TRUE,_xll.ohTrigger(RecalcTrigger,Trigger3M)),NA())</f>
        <v>1.9366667140796358E-2</v>
      </c>
      <c r="L1403" s="44">
        <f>IFERROR(_xll.qlIndexFixing(Index6M,$H1403,TRUE,_xll.ohTrigger(RecalcTrigger,Trigger6M)),NA())</f>
        <v>1.9513498434932362E-2</v>
      </c>
      <c r="M1403" s="186">
        <f>IFERROR(_xll.qlIndexFixing(Index1Y,$H1403,TRUE,_xll.ohTrigger(RecalcTrigger,Trigger1Y)),NA())</f>
        <v>1.9755163262114201E-2</v>
      </c>
      <c r="N1403" s="185">
        <f>IFERROR(_xll.qlIndexFixing(ONIndex1M,I1403,TRUE,_xll.ohTrigger(RecalcTrigger,Trigger1M)),NA())</f>
        <v>1.8999183312526924E-2</v>
      </c>
      <c r="O1403" s="44">
        <f>IFERROR(_xll.qlIndexFixing(ONIndex3M,I1403,TRUE,_xll.ohTrigger(RecalcTrigger,Trigger3M)),NA())</f>
        <v>1.939876399650764E-2</v>
      </c>
      <c r="P1403" s="44">
        <f>IFERROR(_xll.qlIndexFixing(ONIndex6M,I1403,TRUE,_xll.ohTrigger(RecalcTrigger,Trigger6M)),NA())</f>
        <v>1.9597452012947159E-2</v>
      </c>
      <c r="Q1403" s="186">
        <f>IFERROR(_xll.qlIndexFixing(ONIndex1Y,I1403,TRUE,_xll.ohTrigger(RecalcTrigger,Trigger1Y)),NA())</f>
        <v>1.9926513630741383E-2</v>
      </c>
    </row>
    <row r="1404" spans="2:17" x14ac:dyDescent="0.2">
      <c r="B1404" s="39" t="s">
        <v>42</v>
      </c>
      <c r="D1404" s="42">
        <f>_xll.qlCalendarAdvance(Calendar,$D1403,B1404,"f",FALSE)</f>
        <v>49206</v>
      </c>
      <c r="E1404" s="180">
        <f>_xll.qlInterestRateIndexValueDate(IndexON,D1404)</f>
        <v>49206</v>
      </c>
      <c r="F1404" s="196">
        <f>IFERROR(_xll.qlIndexFixing(IndexON,D1404,TRUE,_xll.ohTrigger(RecalcTrigger,TriggerON)),NA())</f>
        <v>1.8829233681438851E-2</v>
      </c>
      <c r="H1404" s="42">
        <f>_xll.qlCalendarAdvance(Calendar,$H1403,B1404,"f",FALSE)</f>
        <v>49206</v>
      </c>
      <c r="I1404" s="180">
        <f>_xll.qlInterestRateIndexValueDate(Index1M,$H1404)</f>
        <v>49208</v>
      </c>
      <c r="J1404" s="185">
        <f>IFERROR(_xll.qlIndexFixing(Index1M,$H1404,TRUE,_xll.ohTrigger(RecalcTrigger,Trigger1M)),NA())</f>
        <v>1.897920480094184E-2</v>
      </c>
      <c r="K1404" s="44">
        <f>IFERROR(_xll.qlIndexFixing(Index3M,H1404,TRUE,_xll.ohTrigger(RecalcTrigger,Trigger3M)),NA())</f>
        <v>1.9353112458145336E-2</v>
      </c>
      <c r="L1404" s="44">
        <f>IFERROR(_xll.qlIndexFixing(Index6M,$H1404,TRUE,_xll.ohTrigger(RecalcTrigger,Trigger6M)),NA())</f>
        <v>1.9498655228657215E-2</v>
      </c>
      <c r="M1404" s="186">
        <f>IFERROR(_xll.qlIndexFixing(Index1Y,$H1404,TRUE,_xll.ohTrigger(RecalcTrigger,Trigger1Y)),NA())</f>
        <v>1.9740324397157685E-2</v>
      </c>
      <c r="N1404" s="185">
        <f>IFERROR(_xll.qlIndexFixing(ONIndex1M,I1404,TRUE,_xll.ohTrigger(RecalcTrigger,Trigger1M)),NA())</f>
        <v>1.8985790644752143E-2</v>
      </c>
      <c r="O1404" s="44">
        <f>IFERROR(_xll.qlIndexFixing(ONIndex3M,I1404,TRUE,_xll.ohTrigger(RecalcTrigger,Trigger3M)),NA())</f>
        <v>1.9385358122656626E-2</v>
      </c>
      <c r="P1404" s="44">
        <f>IFERROR(_xll.qlIndexFixing(ONIndex6M,I1404,TRUE,_xll.ohTrigger(RecalcTrigger,Trigger6M)),NA())</f>
        <v>1.9583224521202425E-2</v>
      </c>
      <c r="Q1404" s="186">
        <f>IFERROR(_xll.qlIndexFixing(ONIndex1Y,I1404,TRUE,_xll.ohTrigger(RecalcTrigger,Trigger1Y)),NA())</f>
        <v>1.9912445953078617E-2</v>
      </c>
    </row>
    <row r="1405" spans="2:17" x14ac:dyDescent="0.2">
      <c r="B1405" s="39" t="s">
        <v>42</v>
      </c>
      <c r="D1405" s="42">
        <f>_xll.qlCalendarAdvance(Calendar,$D1404,B1405,"f",FALSE)</f>
        <v>49213</v>
      </c>
      <c r="E1405" s="180">
        <f>_xll.qlInterestRateIndexValueDate(IndexON,D1405)</f>
        <v>49213</v>
      </c>
      <c r="F1405" s="196">
        <f>IFERROR(_xll.qlIndexFixing(IndexON,D1405,TRUE,_xll.ohTrigger(RecalcTrigger,TriggerON)),NA())</f>
        <v>1.8816958866114675E-2</v>
      </c>
      <c r="H1405" s="42">
        <f>_xll.qlCalendarAdvance(Calendar,$H1404,B1405,"f",FALSE)</f>
        <v>49213</v>
      </c>
      <c r="I1405" s="180">
        <f>_xll.qlInterestRateIndexValueDate(Index1M,$H1405)</f>
        <v>49215</v>
      </c>
      <c r="J1405" s="185">
        <f>IFERROR(_xll.qlIndexFixing(Index1M,$H1405,TRUE,_xll.ohTrigger(RecalcTrigger,Trigger1M)),NA())</f>
        <v>1.896572478396169E-2</v>
      </c>
      <c r="K1405" s="44">
        <f>IFERROR(_xll.qlIndexFixing(Index3M,H1405,TRUE,_xll.ohTrigger(RecalcTrigger,Trigger3M)),NA())</f>
        <v>1.9339543976713298E-2</v>
      </c>
      <c r="L1405" s="44">
        <f>IFERROR(_xll.qlIndexFixing(Index6M,$H1405,TRUE,_xll.ohTrigger(RecalcTrigger,Trigger6M)),NA())</f>
        <v>1.9483773309854964E-2</v>
      </c>
      <c r="M1405" s="186">
        <f>IFERROR(_xll.qlIndexFixing(Index1Y,$H1405,TRUE,_xll.ohTrigger(RecalcTrigger,Trigger1Y)),NA())</f>
        <v>1.9725465640187654E-2</v>
      </c>
      <c r="N1405" s="185">
        <f>IFERROR(_xll.qlIndexFixing(ONIndex1M,I1405,TRUE,_xll.ohTrigger(RecalcTrigger,Trigger1M)),NA())</f>
        <v>1.8972373029653156E-2</v>
      </c>
      <c r="O1405" s="44">
        <f>IFERROR(_xll.qlIndexFixing(ONIndex3M,I1405,TRUE,_xll.ohTrigger(RecalcTrigger,Trigger3M)),NA())</f>
        <v>1.9371937202921075E-2</v>
      </c>
      <c r="P1405" s="44">
        <f>IFERROR(_xll.qlIndexFixing(ONIndex6M,I1405,TRUE,_xll.ohTrigger(RecalcTrigger,Trigger6M)),NA())</f>
        <v>1.9568958582132367E-2</v>
      </c>
      <c r="Q1405" s="186">
        <f>IFERROR(_xll.qlIndexFixing(ONIndex1Y,I1405,TRUE,_xll.ohTrigger(RecalcTrigger,Trigger1Y)),NA())</f>
        <v>1.9898356473095902E-2</v>
      </c>
    </row>
    <row r="1406" spans="2:17" x14ac:dyDescent="0.2">
      <c r="B1406" s="39" t="s">
        <v>42</v>
      </c>
      <c r="D1406" s="42">
        <f>_xll.qlCalendarAdvance(Calendar,$D1405,B1406,"f",FALSE)</f>
        <v>49220</v>
      </c>
      <c r="E1406" s="180">
        <f>_xll.qlInterestRateIndexValueDate(IndexON,D1406)</f>
        <v>49220</v>
      </c>
      <c r="F1406" s="196">
        <f>IFERROR(_xll.qlIndexFixing(IndexON,D1406,TRUE,_xll.ohTrigger(RecalcTrigger,TriggerON)),NA())</f>
        <v>1.8804669572451971E-2</v>
      </c>
      <c r="H1406" s="42">
        <f>_xll.qlCalendarAdvance(Calendar,$H1405,B1406,"f",FALSE)</f>
        <v>49220</v>
      </c>
      <c r="I1406" s="180">
        <f>_xll.qlInterestRateIndexValueDate(Index1M,$H1406)</f>
        <v>49222</v>
      </c>
      <c r="J1406" s="185">
        <f>IFERROR(_xll.qlIndexFixing(Index1M,$H1406,TRUE,_xll.ohTrigger(RecalcTrigger,Trigger1M)),NA())</f>
        <v>1.8952220290188448E-2</v>
      </c>
      <c r="K1406" s="44">
        <f>IFERROR(_xll.qlIndexFixing(Index3M,H1406,TRUE,_xll.ohTrigger(RecalcTrigger,Trigger3M)),NA())</f>
        <v>1.9325507023100208E-2</v>
      </c>
      <c r="L1406" s="44">
        <f>IFERROR(_xll.qlIndexFixing(Index6M,$H1406,TRUE,_xll.ohTrigger(RecalcTrigger,Trigger6M)),NA())</f>
        <v>1.946829813669667E-2</v>
      </c>
      <c r="M1406" s="186">
        <f>IFERROR(_xll.qlIndexFixing(Index1Y,$H1406,TRUE,_xll.ohTrigger(RecalcTrigger,Trigger1Y)),NA())</f>
        <v>1.9710576564853692E-2</v>
      </c>
      <c r="N1406" s="185">
        <f>IFERROR(_xll.qlIndexFixing(ONIndex1M,I1406,TRUE,_xll.ohTrigger(RecalcTrigger,Trigger1M)),NA())</f>
        <v>1.8958930654600081E-2</v>
      </c>
      <c r="O1406" s="44">
        <f>IFERROR(_xll.qlIndexFixing(ONIndex3M,I1406,TRUE,_xll.ohTrigger(RecalcTrigger,Trigger3M)),NA())</f>
        <v>1.9358501453767829E-2</v>
      </c>
      <c r="P1406" s="44">
        <f>IFERROR(_xll.qlIndexFixing(ONIndex6M,I1406,TRUE,_xll.ohTrigger(RecalcTrigger,Trigger6M)),NA())</f>
        <v>1.9554654196056731E-2</v>
      </c>
      <c r="Q1406" s="186">
        <f>IFERROR(_xll.qlIndexFixing(ONIndex1Y,I1406,TRUE,_xll.ohTrigger(RecalcTrigger,Trigger1Y)),NA())</f>
        <v>1.9884245364654163E-2</v>
      </c>
    </row>
    <row r="1407" spans="2:17" x14ac:dyDescent="0.2">
      <c r="B1407" s="39" t="s">
        <v>42</v>
      </c>
      <c r="D1407" s="42">
        <f>_xll.qlCalendarAdvance(Calendar,$D1406,B1407,"f",FALSE)</f>
        <v>49227</v>
      </c>
      <c r="E1407" s="180">
        <f>_xll.qlInterestRateIndexValueDate(IndexON,D1407)</f>
        <v>49227</v>
      </c>
      <c r="F1407" s="196">
        <f>IFERROR(_xll.qlIndexFixing(IndexON,D1407,TRUE,_xll.ohTrigger(RecalcTrigger,TriggerON)),NA())</f>
        <v>1.8792366020914386E-2</v>
      </c>
      <c r="H1407" s="42">
        <f>_xll.qlCalendarAdvance(Calendar,$H1406,B1407,"f",FALSE)</f>
        <v>49227</v>
      </c>
      <c r="I1407" s="180">
        <f>_xll.qlInterestRateIndexValueDate(Index1M,$H1407)</f>
        <v>49229</v>
      </c>
      <c r="J1407" s="185">
        <f>IFERROR(_xll.qlIndexFixing(Index1M,$H1407,TRUE,_xll.ohTrigger(RecalcTrigger,Trigger1M)),NA())</f>
        <v>1.8938691507237038E-2</v>
      </c>
      <c r="K1407" s="44">
        <f>IFERROR(_xll.qlIndexFixing(Index3M,H1407,TRUE,_xll.ohTrigger(RecalcTrigger,Trigger3M)),NA())</f>
        <v>1.9311909956940255E-2</v>
      </c>
      <c r="L1407" s="44">
        <f>IFERROR(_xll.qlIndexFixing(Index6M,$H1407,TRUE,_xll.ohTrigger(RecalcTrigger,Trigger6M)),NA())</f>
        <v>1.9453335225606733E-2</v>
      </c>
      <c r="M1407" s="186">
        <f>IFERROR(_xll.qlIndexFixing(Index1Y,$H1407,TRUE,_xll.ohTrigger(RecalcTrigger,Trigger1Y)),NA())</f>
        <v>1.9695656635271917E-2</v>
      </c>
      <c r="N1407" s="185">
        <f>IFERROR(_xll.qlIndexFixing(ONIndex1M,I1407,TRUE,_xll.ohTrigger(RecalcTrigger,Trigger1M)),NA())</f>
        <v>1.8945463706563359E-2</v>
      </c>
      <c r="O1407" s="44">
        <f>IFERROR(_xll.qlIndexFixing(ONIndex3M,I1407,TRUE,_xll.ohTrigger(RecalcTrigger,Trigger3M)),NA())</f>
        <v>1.9345051091583798E-2</v>
      </c>
      <c r="P1407" s="44">
        <f>IFERROR(_xll.qlIndexFixing(ONIndex6M,I1407,TRUE,_xll.ohTrigger(RecalcTrigger,Trigger6M)),NA())</f>
        <v>1.9540311362735707E-2</v>
      </c>
      <c r="Q1407" s="186">
        <f>IFERROR(_xll.qlIndexFixing(ONIndex1Y,I1407,TRUE,_xll.ohTrigger(RecalcTrigger,Trigger1Y)),NA())</f>
        <v>1.9870112801614326E-2</v>
      </c>
    </row>
    <row r="1408" spans="2:17" x14ac:dyDescent="0.2">
      <c r="B1408" s="39" t="s">
        <v>42</v>
      </c>
      <c r="D1408" s="42">
        <f>_xll.qlCalendarAdvance(Calendar,$D1407,B1408,"f",FALSE)</f>
        <v>49234</v>
      </c>
      <c r="E1408" s="180">
        <f>_xll.qlInterestRateIndexValueDate(IndexON,D1408)</f>
        <v>49234</v>
      </c>
      <c r="F1408" s="196">
        <f>IFERROR(_xll.qlIndexFixing(IndexON,D1408,TRUE,_xll.ohTrigger(RecalcTrigger,TriggerON)),NA())</f>
        <v>1.878004843212544E-2</v>
      </c>
      <c r="H1408" s="42">
        <f>_xll.qlCalendarAdvance(Calendar,$H1407,B1408,"f",FALSE)</f>
        <v>49234</v>
      </c>
      <c r="I1408" s="180">
        <f>_xll.qlInterestRateIndexValueDate(Index1M,$H1408)</f>
        <v>49236</v>
      </c>
      <c r="J1408" s="185">
        <f>IFERROR(_xll.qlIndexFixing(Index1M,$H1408,TRUE,_xll.ohTrigger(RecalcTrigger,Trigger1M)),NA())</f>
        <v>1.8925138622722382E-2</v>
      </c>
      <c r="K1408" s="44">
        <f>IFERROR(_xll.qlIndexFixing(Index3M,H1408,TRUE,_xll.ohTrigger(RecalcTrigger,Trigger3M)),NA())</f>
        <v>1.9298299760374841E-2</v>
      </c>
      <c r="L1408" s="44">
        <f>IFERROR(_xll.qlIndexFixing(Index6M,$H1408,TRUE,_xll.ohTrigger(RecalcTrigger,Trigger6M)),NA())</f>
        <v>1.9438333603180244E-2</v>
      </c>
      <c r="M1408" s="186">
        <f>IFERROR(_xll.qlIndexFixing(Index1Y,$H1408,TRUE,_xll.ohTrigger(RecalcTrigger,Trigger1Y)),NA())</f>
        <v>1.9680706677921156E-2</v>
      </c>
      <c r="N1408" s="185">
        <f>IFERROR(_xll.qlIndexFixing(ONIndex1M,I1408,TRUE,_xll.ohTrigger(RecalcTrigger,Trigger1M)),NA())</f>
        <v>1.8931972372833172E-2</v>
      </c>
      <c r="O1408" s="44">
        <f>IFERROR(_xll.qlIndexFixing(ONIndex3M,I1408,TRUE,_xll.ohTrigger(RecalcTrigger,Trigger3M)),NA())</f>
        <v>1.933158633315557E-2</v>
      </c>
      <c r="P1408" s="44">
        <f>IFERROR(_xll.qlIndexFixing(ONIndex6M,I1408,TRUE,_xll.ohTrigger(RecalcTrigger,Trigger6M)),NA())</f>
        <v>1.9525930082409104E-2</v>
      </c>
      <c r="Q1408" s="186">
        <f>IFERROR(_xll.qlIndexFixing(ONIndex1Y,I1408,TRUE,_xll.ohTrigger(RecalcTrigger,Trigger1Y)),NA())</f>
        <v>1.9855958957917252E-2</v>
      </c>
    </row>
    <row r="1409" spans="2:17" x14ac:dyDescent="0.2">
      <c r="B1409" s="39" t="s">
        <v>42</v>
      </c>
      <c r="D1409" s="42">
        <f>_xll.qlCalendarAdvance(Calendar,$D1408,B1409,"f",FALSE)</f>
        <v>49241</v>
      </c>
      <c r="E1409" s="180">
        <f>_xll.qlInterestRateIndexValueDate(IndexON,D1409)</f>
        <v>49241</v>
      </c>
      <c r="F1409" s="196">
        <f>IFERROR(_xll.qlIndexFixing(IndexON,D1409,TRUE,_xll.ohTrigger(RecalcTrigger,TriggerON)),NA())</f>
        <v>1.876771702654878E-2</v>
      </c>
      <c r="H1409" s="42">
        <f>_xll.qlCalendarAdvance(Calendar,$H1408,B1409,"f",FALSE)</f>
        <v>49241</v>
      </c>
      <c r="I1409" s="180">
        <f>_xll.qlInterestRateIndexValueDate(Index1M,$H1409)</f>
        <v>49243</v>
      </c>
      <c r="J1409" s="185">
        <f>IFERROR(_xll.qlIndexFixing(Index1M,$H1409,TRUE,_xll.ohTrigger(RecalcTrigger,Trigger1M)),NA())</f>
        <v>1.8911561824261902E-2</v>
      </c>
      <c r="K1409" s="44">
        <f>IFERROR(_xll.qlIndexFixing(Index3M,H1409,TRUE,_xll.ohTrigger(RecalcTrigger,Trigger3M)),NA())</f>
        <v>1.9284676651083757E-2</v>
      </c>
      <c r="L1409" s="44">
        <f>IFERROR(_xll.qlIndexFixing(Index6M,$H1409,TRUE,_xll.ohTrigger(RecalcTrigger,Trigger6M)),NA())</f>
        <v>1.9423293270292543E-2</v>
      </c>
      <c r="M1409" s="186">
        <f>IFERROR(_xll.qlIndexFixing(Index1Y,$H1409,TRUE,_xll.ohTrigger(RecalcTrigger,Trigger1Y)),NA())</f>
        <v>1.9665727521858131E-2</v>
      </c>
      <c r="N1409" s="185">
        <f>IFERROR(_xll.qlIndexFixing(ONIndex1M,I1409,TRUE,_xll.ohTrigger(RecalcTrigger,Trigger1M)),NA())</f>
        <v>1.8918456840699704E-2</v>
      </c>
      <c r="O1409" s="44">
        <f>IFERROR(_xll.qlIndexFixing(ONIndex3M,I1409,TRUE,_xll.ohTrigger(RecalcTrigger,Trigger3M)),NA())</f>
        <v>1.9318107394630246E-2</v>
      </c>
      <c r="P1409" s="44">
        <f>IFERROR(_xll.qlIndexFixing(ONIndex6M,I1409,TRUE,_xll.ohTrigger(RecalcTrigger,Trigger6M)),NA())</f>
        <v>1.951151035491705E-2</v>
      </c>
      <c r="Q1409" s="186">
        <f>IFERROR(_xll.qlIndexFixing(ONIndex1Y,I1409,TRUE,_xll.ohTrigger(RecalcTrigger,Trigger1Y)),NA())</f>
        <v>1.9841784007263996E-2</v>
      </c>
    </row>
    <row r="1410" spans="2:17" x14ac:dyDescent="0.2">
      <c r="B1410" s="39" t="s">
        <v>42</v>
      </c>
      <c r="D1410" s="42">
        <f>_xll.qlCalendarAdvance(Calendar,$D1409,B1410,"f",FALSE)</f>
        <v>49248</v>
      </c>
      <c r="E1410" s="180">
        <f>_xll.qlInterestRateIndexValueDate(IndexON,D1410)</f>
        <v>49248</v>
      </c>
      <c r="F1410" s="196">
        <f>IFERROR(_xll.qlIndexFixing(IndexON,D1410,TRUE,_xll.ohTrigger(RecalcTrigger,TriggerON)),NA())</f>
        <v>1.8755372024648054E-2</v>
      </c>
      <c r="H1410" s="42">
        <f>_xll.qlCalendarAdvance(Calendar,$H1409,B1410,"f",FALSE)</f>
        <v>49248</v>
      </c>
      <c r="I1410" s="180">
        <f>_xll.qlInterestRateIndexValueDate(Index1M,$H1410)</f>
        <v>49250</v>
      </c>
      <c r="J1410" s="185">
        <f>IFERROR(_xll.qlIndexFixing(Index1M,$H1410,TRUE,_xll.ohTrigger(RecalcTrigger,Trigger1M)),NA())</f>
        <v>1.8897961299470523E-2</v>
      </c>
      <c r="K1410" s="44">
        <f>IFERROR(_xll.qlIndexFixing(Index3M,H1410,TRUE,_xll.ohTrigger(RecalcTrigger,Trigger3M)),NA())</f>
        <v>1.9271040846746787E-2</v>
      </c>
      <c r="L1410" s="44">
        <f>IFERROR(_xll.qlIndexFixing(Index6M,$H1410,TRUE,_xll.ohTrigger(RecalcTrigger,Trigger6M)),NA())</f>
        <v>1.9408783058190479E-2</v>
      </c>
      <c r="M1410" s="186">
        <f>IFERROR(_xll.qlIndexFixing(Index1Y,$H1410,TRUE,_xll.ohTrigger(RecalcTrigger,Trigger1Y)),NA())</f>
        <v>1.9650719998716988E-2</v>
      </c>
      <c r="N1410" s="185">
        <f>IFERROR(_xll.qlIndexFixing(ONIndex1M,I1410,TRUE,_xll.ohTrigger(RecalcTrigger,Trigger1M)),NA())</f>
        <v>1.8904917297533075E-2</v>
      </c>
      <c r="O1410" s="44">
        <f>IFERROR(_xll.qlIndexFixing(ONIndex3M,I1410,TRUE,_xll.ohTrigger(RecalcTrigger,Trigger3M)),NA())</f>
        <v>1.9304614492794414E-2</v>
      </c>
      <c r="P1410" s="44">
        <f>IFERROR(_xll.qlIndexFixing(ONIndex6M,I1410,TRUE,_xll.ohTrigger(RecalcTrigger,Trigger6M)),NA())</f>
        <v>1.949705218033948E-2</v>
      </c>
      <c r="Q1410" s="186">
        <f>IFERROR(_xll.qlIndexFixing(ONIndex1Y,I1410,TRUE,_xll.ohTrigger(RecalcTrigger,Trigger1Y)),NA())</f>
        <v>1.9827588123675355E-2</v>
      </c>
    </row>
    <row r="1411" spans="2:17" x14ac:dyDescent="0.2">
      <c r="B1411" s="39" t="s">
        <v>42</v>
      </c>
      <c r="D1411" s="42">
        <f>_xll.qlCalendarAdvance(Calendar,$D1410,B1411,"f",FALSE)</f>
        <v>49255</v>
      </c>
      <c r="E1411" s="180">
        <f>_xll.qlInterestRateIndexValueDate(IndexON,D1411)</f>
        <v>49255</v>
      </c>
      <c r="F1411" s="196">
        <f>IFERROR(_xll.qlIndexFixing(IndexON,D1411,TRUE,_xll.ohTrigger(RecalcTrigger,TriggerON)),NA())</f>
        <v>1.8743013646966844E-2</v>
      </c>
      <c r="H1411" s="42">
        <f>_xll.qlCalendarAdvance(Calendar,$H1410,B1411,"f",FALSE)</f>
        <v>49255</v>
      </c>
      <c r="I1411" s="180">
        <f>_xll.qlInterestRateIndexValueDate(Index1M,$H1411)</f>
        <v>49257</v>
      </c>
      <c r="J1411" s="185">
        <f>IFERROR(_xll.qlIndexFixing(Index1M,$H1411,TRUE,_xll.ohTrigger(RecalcTrigger,Trigger1M)),NA())</f>
        <v>1.8884337235958171E-2</v>
      </c>
      <c r="K1411" s="44">
        <f>IFERROR(_xll.qlIndexFixing(Index3M,H1411,TRUE,_xll.ohTrigger(RecalcTrigger,Trigger3M)),NA())</f>
        <v>1.9257392565038511E-2</v>
      </c>
      <c r="L1411" s="44">
        <f>IFERROR(_xll.qlIndexFixing(Index6M,$H1411,TRUE,_xll.ohTrigger(RecalcTrigger,Trigger6M)),NA())</f>
        <v>1.9393668882409495E-2</v>
      </c>
      <c r="M1411" s="186">
        <f>IFERROR(_xll.qlIndexFixing(Index1Y,$H1411,TRUE,_xll.ohTrigger(RecalcTrigger,Trigger1Y)),NA())</f>
        <v>1.9635684942708904E-2</v>
      </c>
      <c r="N1411" s="185">
        <f>IFERROR(_xll.qlIndexFixing(ONIndex1M,I1411,TRUE,_xll.ohTrigger(RecalcTrigger,Trigger1M)),NA())</f>
        <v>1.8891353930223787E-2</v>
      </c>
      <c r="O1411" s="44">
        <f>IFERROR(_xll.qlIndexFixing(ONIndex3M,I1411,TRUE,_xll.ohTrigger(RecalcTrigger,Trigger3M)),NA())</f>
        <v>1.9291107843955047E-2</v>
      </c>
      <c r="P1411" s="44">
        <f>IFERROR(_xll.qlIndexFixing(ONIndex6M,I1411,TRUE,_xll.ohTrigger(RecalcTrigger,Trigger6M)),NA())</f>
        <v>1.9482555558596459E-2</v>
      </c>
      <c r="Q1411" s="186">
        <f>IFERROR(_xll.qlIndexFixing(ONIndex1Y,I1411,TRUE,_xll.ohTrigger(RecalcTrigger,Trigger1Y)),NA())</f>
        <v>1.9813371481012254E-2</v>
      </c>
    </row>
    <row r="1412" spans="2:17" x14ac:dyDescent="0.2">
      <c r="B1412" s="39" t="s">
        <v>42</v>
      </c>
      <c r="D1412" s="42">
        <f>_xll.qlCalendarAdvance(Calendar,$D1411,B1412,"f",FALSE)</f>
        <v>49262</v>
      </c>
      <c r="E1412" s="180">
        <f>_xll.qlInterestRateIndexValueDate(IndexON,D1412)</f>
        <v>49262</v>
      </c>
      <c r="F1412" s="196">
        <f>IFERROR(_xll.qlIndexFixing(IndexON,D1412,TRUE,_xll.ohTrigger(RecalcTrigger,TriggerON)),NA())</f>
        <v>1.8730642114048734E-2</v>
      </c>
      <c r="H1412" s="42">
        <f>_xll.qlCalendarAdvance(Calendar,$H1411,B1412,"f",FALSE)</f>
        <v>49262</v>
      </c>
      <c r="I1412" s="180">
        <f>_xll.qlInterestRateIndexValueDate(Index1M,$H1412)</f>
        <v>49264</v>
      </c>
      <c r="J1412" s="185">
        <f>IFERROR(_xll.qlIndexFixing(Index1M,$H1412,TRUE,_xll.ohTrigger(RecalcTrigger,Trigger1M)),NA())</f>
        <v>1.8870689821342268E-2</v>
      </c>
      <c r="K1412" s="44">
        <f>IFERROR(_xll.qlIndexFixing(Index3M,H1412,TRUE,_xll.ohTrigger(RecalcTrigger,Trigger3M)),NA())</f>
        <v>1.9243732023630018E-2</v>
      </c>
      <c r="L1412" s="44">
        <f>IFERROR(_xll.qlIndexFixing(Index6M,$H1412,TRUE,_xll.ohTrigger(RecalcTrigger,Trigger6M)),NA())</f>
        <v>1.9378516000183612E-2</v>
      </c>
      <c r="M1412" s="186">
        <f>IFERROR(_xll.qlIndexFixing(Index1Y,$H1412,TRUE,_xll.ohTrigger(RecalcTrigger,Trigger1Y)),NA())</f>
        <v>1.9620623190622046E-2</v>
      </c>
      <c r="N1412" s="185">
        <f>IFERROR(_xll.qlIndexFixing(ONIndex1M,I1412,TRUE,_xll.ohTrigger(RecalcTrigger,Trigger1M)),NA())</f>
        <v>1.8877766926221895E-2</v>
      </c>
      <c r="O1412" s="44">
        <f>IFERROR(_xll.qlIndexFixing(ONIndex3M,I1412,TRUE,_xll.ohTrigger(RecalcTrigger,Trigger3M)),NA())</f>
        <v>1.9277587664658924E-2</v>
      </c>
      <c r="P1412" s="44">
        <f>IFERROR(_xll.qlIndexFixing(ONIndex6M,I1412,TRUE,_xll.ohTrigger(RecalcTrigger,Trigger6M)),NA())</f>
        <v>1.9468020489767923E-2</v>
      </c>
      <c r="Q1412" s="186">
        <f>IFERROR(_xll.qlIndexFixing(ONIndex1Y,I1412,TRUE,_xll.ohTrigger(RecalcTrigger,Trigger1Y)),NA())</f>
        <v>1.9799134252975747E-2</v>
      </c>
    </row>
    <row r="1413" spans="2:17" x14ac:dyDescent="0.2">
      <c r="B1413" s="39" t="s">
        <v>42</v>
      </c>
      <c r="D1413" s="42">
        <f>_xll.qlCalendarAdvance(Calendar,$D1412,B1413,"f",FALSE)</f>
        <v>49269</v>
      </c>
      <c r="E1413" s="180">
        <f>_xll.qlInterestRateIndexValueDate(IndexON,D1413)</f>
        <v>49269</v>
      </c>
      <c r="F1413" s="196">
        <f>IFERROR(_xll.qlIndexFixing(IndexON,D1413,TRUE,_xll.ohTrigger(RecalcTrigger,TriggerON)),NA())</f>
        <v>1.8718257646437308E-2</v>
      </c>
      <c r="H1413" s="42">
        <f>_xll.qlCalendarAdvance(Calendar,$H1412,B1413,"f",FALSE)</f>
        <v>49269</v>
      </c>
      <c r="I1413" s="180">
        <f>_xll.qlInterestRateIndexValueDate(Index1M,$H1413)</f>
        <v>49271</v>
      </c>
      <c r="J1413" s="185">
        <f>IFERROR(_xll.qlIndexFixing(Index1M,$H1413,TRUE,_xll.ohTrigger(RecalcTrigger,Trigger1M)),NA())</f>
        <v>1.8856048866059863E-2</v>
      </c>
      <c r="K1413" s="44">
        <f>IFERROR(_xll.qlIndexFixing(Index3M,H1413,TRUE,_xll.ohTrigger(RecalcTrigger,Trigger3M)),NA())</f>
        <v>1.9230059440191547E-2</v>
      </c>
      <c r="L1413" s="44">
        <f>IFERROR(_xll.qlIndexFixing(Index6M,$H1413,TRUE,_xll.ohTrigger(RecalcTrigger,Trigger6M)),NA())</f>
        <v>1.9363324412391685E-2</v>
      </c>
      <c r="M1413" s="186">
        <f>IFERROR(_xll.qlIndexFixing(Index1Y,$H1413,TRUE,_xll.ohTrigger(RecalcTrigger,Trigger1Y)),NA())</f>
        <v>1.9605535581820283E-2</v>
      </c>
      <c r="N1413" s="185">
        <f>IFERROR(_xll.qlIndexFixing(ONIndex1M,I1413,TRUE,_xll.ohTrigger(RecalcTrigger,Trigger1M)),NA())</f>
        <v>1.8864156472737648E-2</v>
      </c>
      <c r="O1413" s="44">
        <f>IFERROR(_xll.qlIndexFixing(ONIndex3M,I1413,TRUE,_xll.ohTrigger(RecalcTrigger,Trigger3M)),NA())</f>
        <v>1.9264054171452827E-2</v>
      </c>
      <c r="P1413" s="44">
        <f>IFERROR(_xll.qlIndexFixing(ONIndex6M,I1413,TRUE,_xll.ohTrigger(RecalcTrigger,Trigger6M)),NA())</f>
        <v>1.9453446973853872E-2</v>
      </c>
      <c r="Q1413" s="186">
        <f>IFERROR(_xll.qlIndexFixing(ONIndex1Y,I1413,TRUE,_xll.ohTrigger(RecalcTrigger,Trigger1Y)),NA())</f>
        <v>1.9784876613666569E-2</v>
      </c>
    </row>
    <row r="1414" spans="2:17" x14ac:dyDescent="0.2">
      <c r="B1414" s="39" t="s">
        <v>42</v>
      </c>
      <c r="D1414" s="42">
        <f>_xll.qlCalendarAdvance(Calendar,$D1413,B1414,"f",FALSE)</f>
        <v>49276</v>
      </c>
      <c r="E1414" s="180">
        <f>_xll.qlInterestRateIndexValueDate(IndexON,D1414)</f>
        <v>49276</v>
      </c>
      <c r="F1414" s="196">
        <f>IFERROR(_xll.qlIndexFixing(IndexON,D1414,TRUE,_xll.ohTrigger(RecalcTrigger,TriggerON)),NA())</f>
        <v>1.8705860464596213E-2</v>
      </c>
      <c r="H1414" s="42">
        <f>_xll.qlCalendarAdvance(Calendar,$H1413,B1414,"f",FALSE)</f>
        <v>49276</v>
      </c>
      <c r="I1414" s="180">
        <f>_xll.qlInterestRateIndexValueDate(Index1M,$H1414)</f>
        <v>49278</v>
      </c>
      <c r="J1414" s="185">
        <f>IFERROR(_xll.qlIndexFixing(Index1M,$H1414,TRUE,_xll.ohTrigger(RecalcTrigger,Trigger1M)),NA())</f>
        <v>1.884478648125101E-2</v>
      </c>
      <c r="K1414" s="44">
        <f>IFERROR(_xll.qlIndexFixing(Index3M,H1414,TRUE,_xll.ohTrigger(RecalcTrigger,Trigger3M)),NA())</f>
        <v>1.9217310035691604E-2</v>
      </c>
      <c r="L1414" s="44">
        <f>IFERROR(_xll.qlIndexFixing(Index6M,$H1414,TRUE,_xll.ohTrigger(RecalcTrigger,Trigger6M)),NA())</f>
        <v>1.9347510979668234E-2</v>
      </c>
      <c r="M1414" s="186">
        <f>IFERROR(_xll.qlIndexFixing(Index1Y,$H1414,TRUE,_xll.ohTrigger(RecalcTrigger,Trigger1Y)),NA())</f>
        <v>1.9590422958243391E-2</v>
      </c>
      <c r="N1414" s="185">
        <f>IFERROR(_xll.qlIndexFixing(ONIndex1M,I1414,TRUE,_xll.ohTrigger(RecalcTrigger,Trigger1M)),NA())</f>
        <v>1.8850522756901356E-2</v>
      </c>
      <c r="O1414" s="44">
        <f>IFERROR(_xll.qlIndexFixing(ONIndex3M,I1414,TRUE,_xll.ohTrigger(RecalcTrigger,Trigger3M)),NA())</f>
        <v>1.9250507580723664E-2</v>
      </c>
      <c r="P1414" s="44">
        <f>IFERROR(_xll.qlIndexFixing(ONIndex6M,I1414,TRUE,_xll.ohTrigger(RecalcTrigger,Trigger6M)),NA())</f>
        <v>1.9438835010854305E-2</v>
      </c>
      <c r="Q1414" s="186">
        <f>IFERROR(_xll.qlIndexFixing(ONIndex1Y,I1414,TRUE,_xll.ohTrigger(RecalcTrigger,Trigger1Y)),NA())</f>
        <v>1.9770598736705836E-2</v>
      </c>
    </row>
    <row r="1415" spans="2:17" x14ac:dyDescent="0.2">
      <c r="B1415" s="39" t="s">
        <v>42</v>
      </c>
      <c r="D1415" s="42">
        <f>_xll.qlCalendarAdvance(Calendar,$D1414,B1415,"f",FALSE)</f>
        <v>49283</v>
      </c>
      <c r="E1415" s="180">
        <f>_xll.qlInterestRateIndexValueDate(IndexON,D1415)</f>
        <v>49283</v>
      </c>
      <c r="F1415" s="196">
        <f>IFERROR(_xll.qlIndexFixing(IndexON,D1415,TRUE,_xll.ohTrigger(RecalcTrigger,TriggerON)),NA())</f>
        <v>1.8693450788989097E-2</v>
      </c>
      <c r="H1415" s="42">
        <f>_xll.qlCalendarAdvance(Calendar,$H1414,B1415,"f",FALSE)</f>
        <v>49283</v>
      </c>
      <c r="I1415" s="180">
        <f>_xll.qlInterestRateIndexValueDate(Index1M,$H1415)</f>
        <v>49285</v>
      </c>
      <c r="J1415" s="185">
        <f>IFERROR(_xll.qlIndexFixing(Index1M,$H1415,TRUE,_xll.ohTrigger(RecalcTrigger,Trigger1M)),NA())</f>
        <v>1.8829609346982523E-2</v>
      </c>
      <c r="K1415" s="44">
        <f>IFERROR(_xll.qlIndexFixing(Index3M,H1415,TRUE,_xll.ohTrigger(RecalcTrigger,Trigger3M)),NA())</f>
        <v>1.9203617056574807E-2</v>
      </c>
      <c r="L1415" s="44">
        <f>IFERROR(_xll.qlIndexFixing(Index6M,$H1415,TRUE,_xll.ohTrigger(RecalcTrigger,Trigger6M)),NA())</f>
        <v>1.933223840248641E-2</v>
      </c>
      <c r="M1415" s="186">
        <f>IFERROR(_xll.qlIndexFixing(Index1Y,$H1415,TRUE,_xll.ohTrigger(RecalcTrigger,Trigger1Y)),NA())</f>
        <v>1.9575286164405965E-2</v>
      </c>
      <c r="N1415" s="185">
        <f>IFERROR(_xll.qlIndexFixing(ONIndex1M,I1415,TRUE,_xll.ohTrigger(RecalcTrigger,Trigger1M)),NA())</f>
        <v>1.8836865966083138E-2</v>
      </c>
      <c r="O1415" s="44">
        <f>IFERROR(_xll.qlIndexFixing(ONIndex3M,I1415,TRUE,_xll.ohTrigger(RecalcTrigger,Trigger3M)),NA())</f>
        <v>1.9236948108938279E-2</v>
      </c>
      <c r="P1415" s="44">
        <f>IFERROR(_xll.qlIndexFixing(ONIndex6M,I1415,TRUE,_xll.ohTrigger(RecalcTrigger,Trigger6M)),NA())</f>
        <v>1.9424184600769223E-2</v>
      </c>
      <c r="Q1415" s="186">
        <f>IFERROR(_xll.qlIndexFixing(ONIndex1Y,I1415,TRUE,_xll.ohTrigger(RecalcTrigger,Trigger1Y)),NA())</f>
        <v>1.9756300796114346E-2</v>
      </c>
    </row>
    <row r="1416" spans="2:17" x14ac:dyDescent="0.2">
      <c r="B1416" s="39" t="s">
        <v>42</v>
      </c>
      <c r="D1416" s="42">
        <f>_xll.qlCalendarAdvance(Calendar,$D1415,B1416,"f",FALSE)</f>
        <v>49290</v>
      </c>
      <c r="E1416" s="180">
        <f>_xll.qlInterestRateIndexValueDate(IndexON,D1416)</f>
        <v>49290</v>
      </c>
      <c r="F1416" s="196">
        <f>IFERROR(_xll.qlIndexFixing(IndexON,D1416,TRUE,_xll.ohTrigger(RecalcTrigger,TriggerON)),NA())</f>
        <v>1.8681028840159541E-2</v>
      </c>
      <c r="H1416" s="42">
        <f>_xll.qlCalendarAdvance(Calendar,$H1415,B1416,"f",FALSE)</f>
        <v>49290</v>
      </c>
      <c r="I1416" s="180">
        <f>_xll.qlInterestRateIndexValueDate(Index1M,$H1416)</f>
        <v>49292</v>
      </c>
      <c r="J1416" s="185">
        <f>IFERROR(_xll.qlIndexFixing(Index1M,$H1416,TRUE,_xll.ohTrigger(RecalcTrigger,Trigger1M)),NA())</f>
        <v>1.8815870404059187E-2</v>
      </c>
      <c r="K1416" s="44">
        <f>IFERROR(_xll.qlIndexFixing(Index3M,H1416,TRUE,_xll.ohTrigger(RecalcTrigger,Trigger3M)),NA())</f>
        <v>1.918991265750325E-2</v>
      </c>
      <c r="L1416" s="44">
        <f>IFERROR(_xll.qlIndexFixing(Index6M,$H1416,TRUE,_xll.ohTrigger(RecalcTrigger,Trigger6M)),NA())</f>
        <v>1.9316927121023487E-2</v>
      </c>
      <c r="M1416" s="186">
        <f>IFERROR(_xll.qlIndexFixing(Index1Y,$H1416,TRUE,_xll.ohTrigger(RecalcTrigger,Trigger1Y)),NA())</f>
        <v>1.9560126047398516E-2</v>
      </c>
      <c r="N1416" s="185">
        <f>IFERROR(_xll.qlIndexFixing(ONIndex1M,I1416,TRUE,_xll.ohTrigger(RecalcTrigger,Trigger1M)),NA())</f>
        <v>1.8823186287413307E-2</v>
      </c>
      <c r="O1416" s="44">
        <f>IFERROR(_xll.qlIndexFixing(ONIndex3M,I1416,TRUE,_xll.ohTrigger(RecalcTrigger,Trigger3M)),NA())</f>
        <v>1.9223375972723389E-2</v>
      </c>
      <c r="P1416" s="44">
        <f>IFERROR(_xll.qlIndexFixing(ONIndex6M,I1416,TRUE,_xll.ohTrigger(RecalcTrigger,Trigger6M)),NA())</f>
        <v>1.9409495743598626E-2</v>
      </c>
      <c r="Q1416" s="186">
        <f>IFERROR(_xll.qlIndexFixing(ONIndex1Y,I1416,TRUE,_xll.ohTrigger(RecalcTrigger,Trigger1Y)),NA())</f>
        <v>1.9741982965673088E-2</v>
      </c>
    </row>
    <row r="1417" spans="2:17" x14ac:dyDescent="0.2">
      <c r="B1417" s="39" t="s">
        <v>42</v>
      </c>
      <c r="D1417" s="42">
        <f>_xll.qlCalendarAdvance(Calendar,$D1416,B1417,"f",FALSE)</f>
        <v>49297</v>
      </c>
      <c r="E1417" s="180">
        <f>_xll.qlInterestRateIndexValueDate(IndexON,D1417)</f>
        <v>49297</v>
      </c>
      <c r="F1417" s="196">
        <f>IFERROR(_xll.qlIndexFixing(IndexON,D1417,TRUE,_xll.ohTrigger(RecalcTrigger,TriggerON)),NA())</f>
        <v>1.8668594838651131E-2</v>
      </c>
      <c r="H1417" s="42">
        <f>_xll.qlCalendarAdvance(Calendar,$H1416,B1417,"f",FALSE)</f>
        <v>49297</v>
      </c>
      <c r="I1417" s="180">
        <f>_xll.qlInterestRateIndexValueDate(Index1M,$H1417)</f>
        <v>49299</v>
      </c>
      <c r="J1417" s="185">
        <f>IFERROR(_xll.qlIndexFixing(Index1M,$H1417,TRUE,_xll.ohTrigger(RecalcTrigger,Trigger1M)),NA())</f>
        <v>1.8802109048089433E-2</v>
      </c>
      <c r="K1417" s="44">
        <f>IFERROR(_xll.qlIndexFixing(Index3M,H1417,TRUE,_xll.ohTrigger(RecalcTrigger,Trigger3M)),NA())</f>
        <v>1.9176197056107291E-2</v>
      </c>
      <c r="L1417" s="44">
        <f>IFERROR(_xll.qlIndexFixing(Index6M,$H1417,TRUE,_xll.ohTrigger(RecalcTrigger,Trigger6M)),NA())</f>
        <v>1.930157713617018E-2</v>
      </c>
      <c r="M1417" s="186">
        <f>IFERROR(_xll.qlIndexFixing(Index1Y,$H1417,TRUE,_xll.ohTrigger(RecalcTrigger,Trigger1Y)),NA())</f>
        <v>1.954494345688549E-2</v>
      </c>
      <c r="N1417" s="185">
        <f>IFERROR(_xll.qlIndexFixing(ONIndex1M,I1417,TRUE,_xll.ohTrigger(RecalcTrigger,Trigger1M)),NA())</f>
        <v>1.8805564799304619E-2</v>
      </c>
      <c r="O1417" s="44">
        <f>IFERROR(_xll.qlIndexFixing(ONIndex3M,I1417,TRUE,_xll.ohTrigger(RecalcTrigger,Trigger3M)),NA())</f>
        <v>1.9205907822597013E-2</v>
      </c>
      <c r="P1417" s="44">
        <f>IFERROR(_xll.qlIndexFixing(ONIndex6M,I1417,TRUE,_xll.ohTrigger(RecalcTrigger,Trigger6M)),NA())</f>
        <v>1.9390553576403846E-2</v>
      </c>
      <c r="Q1417" s="186">
        <f>IFERROR(_xll.qlIndexFixing(ONIndex1Y,I1417,TRUE,_xll.ohTrigger(RecalcTrigger,Trigger1Y)),NA())</f>
        <v>1.972354538045451E-2</v>
      </c>
    </row>
    <row r="1418" spans="2:17" x14ac:dyDescent="0.2">
      <c r="B1418" s="39" t="s">
        <v>42</v>
      </c>
      <c r="D1418" s="42">
        <f>_xll.qlCalendarAdvance(Calendar,$D1417,B1418,"f",FALSE)</f>
        <v>49305</v>
      </c>
      <c r="E1418" s="180">
        <f>_xll.qlInterestRateIndexValueDate(IndexON,D1418)</f>
        <v>49305</v>
      </c>
      <c r="F1418" s="196">
        <f>IFERROR(_xll.qlIndexFixing(IndexON,D1418,TRUE,_xll.ohTrigger(RecalcTrigger,TriggerON)),NA())</f>
        <v>1.8654370075763538E-2</v>
      </c>
      <c r="H1418" s="42">
        <f>_xll.qlCalendarAdvance(Calendar,$H1417,B1418,"f",FALSE)</f>
        <v>49305</v>
      </c>
      <c r="I1418" s="180">
        <f>_xll.qlInterestRateIndexValueDate(Index1M,$H1418)</f>
        <v>49307</v>
      </c>
      <c r="J1418" s="185">
        <f>IFERROR(_xll.qlIndexFixing(Index1M,$H1418,TRUE,_xll.ohTrigger(RecalcTrigger,Trigger1M)),NA())</f>
        <v>1.8785857612733509E-2</v>
      </c>
      <c r="K1418" s="44">
        <f>IFERROR(_xll.qlIndexFixing(Index3M,H1418,TRUE,_xll.ohTrigger(RecalcTrigger,Trigger3M)),NA())</f>
        <v>1.9160035033843514E-2</v>
      </c>
      <c r="L1418" s="44">
        <f>IFERROR(_xll.qlIndexFixing(Index6M,$H1418,TRUE,_xll.ohTrigger(RecalcTrigger,Trigger6M)),NA())</f>
        <v>1.9283986905579385E-2</v>
      </c>
      <c r="M1418" s="186">
        <f>IFERROR(_xll.qlIndexFixing(Index1Y,$H1418,TRUE,_xll.ohTrigger(RecalcTrigger,Trigger1Y)),NA())</f>
        <v>1.9526410565979421E-2</v>
      </c>
      <c r="N1418" s="185">
        <f>IFERROR(_xll.qlIndexFixing(ONIndex1M,I1418,TRUE,_xll.ohTrigger(RecalcTrigger,Trigger1M)),NA())</f>
        <v>1.8791833508560174E-2</v>
      </c>
      <c r="O1418" s="44">
        <f>IFERROR(_xll.qlIndexFixing(ONIndex3M,I1418,TRUE,_xll.ohTrigger(RecalcTrigger,Trigger3M)),NA())</f>
        <v>1.9192307551847421E-2</v>
      </c>
      <c r="P1418" s="44">
        <f>IFERROR(_xll.qlIndexFixing(ONIndex6M,I1418,TRUE,_xll.ohTrigger(RecalcTrigger,Trigger6M)),NA())</f>
        <v>1.9375776840089287E-2</v>
      </c>
      <c r="Q1418" s="186">
        <f>IFERROR(_xll.qlIndexFixing(ONIndex1Y,I1418,TRUE,_xll.ohTrigger(RecalcTrigger,Trigger1Y)),NA())</f>
        <v>1.9709182740497155E-2</v>
      </c>
    </row>
    <row r="1419" spans="2:17" x14ac:dyDescent="0.2">
      <c r="B1419" s="39" t="s">
        <v>42</v>
      </c>
      <c r="D1419" s="42">
        <f>_xll.qlCalendarAdvance(Calendar,$D1418,B1419,"f",FALSE)</f>
        <v>49312</v>
      </c>
      <c r="E1419" s="180">
        <f>_xll.qlInterestRateIndexValueDate(IndexON,D1419)</f>
        <v>49312</v>
      </c>
      <c r="F1419" s="196">
        <f>IFERROR(_xll.qlIndexFixing(IndexON,D1419,TRUE,_xll.ohTrigger(RecalcTrigger,TriggerON)),NA())</f>
        <v>1.864191098968071E-2</v>
      </c>
      <c r="H1419" s="42">
        <f>_xll.qlCalendarAdvance(Calendar,$H1418,B1419,"f",FALSE)</f>
        <v>49312</v>
      </c>
      <c r="I1419" s="180">
        <f>_xll.qlInterestRateIndexValueDate(Index1M,$H1419)</f>
        <v>49314</v>
      </c>
      <c r="J1419" s="185">
        <f>IFERROR(_xll.qlIndexFixing(Index1M,$H1419,TRUE,_xll.ohTrigger(RecalcTrigger,Trigger1M)),NA())</f>
        <v>1.8773044836989349E-2</v>
      </c>
      <c r="K1419" s="44">
        <f>IFERROR(_xll.qlIndexFixing(Index3M,H1419,TRUE,_xll.ohTrigger(RecalcTrigger,Trigger3M)),NA())</f>
        <v>1.9146769771579919E-2</v>
      </c>
      <c r="L1419" s="44">
        <f>IFERROR(_xll.qlIndexFixing(Index6M,$H1419,TRUE,_xll.ohTrigger(RecalcTrigger,Trigger6M)),NA())</f>
        <v>1.9269155558638215E-2</v>
      </c>
      <c r="M1419" s="186">
        <f>IFERROR(_xll.qlIndexFixing(Index1Y,$H1419,TRUE,_xll.ohTrigger(RecalcTrigger,Trigger1Y)),NA())</f>
        <v>1.9511178445937406E-2</v>
      </c>
      <c r="N1419" s="185">
        <f>IFERROR(_xll.qlIndexFixing(ONIndex1M,I1419,TRUE,_xll.ohTrigger(RecalcTrigger,Trigger1M)),NA())</f>
        <v>1.8780046096553704E-2</v>
      </c>
      <c r="O1419" s="44">
        <f>IFERROR(_xll.qlIndexFixing(ONIndex3M,I1419,TRUE,_xll.ohTrigger(RecalcTrigger,Trigger3M)),NA())</f>
        <v>1.9180640655038772E-2</v>
      </c>
      <c r="P1419" s="44">
        <f>IFERROR(_xll.qlIndexFixing(ONIndex6M,I1419,TRUE,_xll.ohTrigger(RecalcTrigger,Trigger6M)),NA())</f>
        <v>1.9363080465577553E-2</v>
      </c>
      <c r="Q1419" s="186">
        <f>IFERROR(_xll.qlIndexFixing(ONIndex1Y,I1419,TRUE,_xll.ohTrigger(RecalcTrigger,Trigger1Y)),NA())</f>
        <v>1.9696856523570005E-2</v>
      </c>
    </row>
    <row r="1420" spans="2:17" x14ac:dyDescent="0.2">
      <c r="B1420" s="39" t="s">
        <v>42</v>
      </c>
      <c r="D1420" s="42">
        <f>_xll.qlCalendarAdvance(Calendar,$D1419,B1420,"f",FALSE)</f>
        <v>49319</v>
      </c>
      <c r="E1420" s="180">
        <f>_xll.qlInterestRateIndexValueDate(IndexON,D1420)</f>
        <v>49319</v>
      </c>
      <c r="F1420" s="196">
        <f>IFERROR(_xll.qlIndexFixing(IndexON,D1420,TRUE,_xll.ohTrigger(RecalcTrigger,TriggerON)),NA())</f>
        <v>1.8629440543884712E-2</v>
      </c>
      <c r="H1420" s="42">
        <f>_xll.qlCalendarAdvance(Calendar,$H1419,B1420,"f",FALSE)</f>
        <v>49319</v>
      </c>
      <c r="I1420" s="180">
        <f>_xll.qlInterestRateIndexValueDate(Index1M,$H1420)</f>
        <v>49321</v>
      </c>
      <c r="J1420" s="185">
        <f>IFERROR(_xll.qlIndexFixing(Index1M,$H1420,TRUE,_xll.ohTrigger(RecalcTrigger,Trigger1M)),NA())</f>
        <v>1.8759216524195155E-2</v>
      </c>
      <c r="K1420" s="44">
        <f>IFERROR(_xll.qlIndexFixing(Index3M,H1420,TRUE,_xll.ohTrigger(RecalcTrigger,Trigger3M)),NA())</f>
        <v>1.9133020379678456E-2</v>
      </c>
      <c r="L1420" s="44">
        <f>IFERROR(_xll.qlIndexFixing(Index6M,$H1420,TRUE,_xll.ohTrigger(RecalcTrigger,Trigger6M)),NA())</f>
        <v>1.9253687528236928E-2</v>
      </c>
      <c r="M1420" s="186">
        <f>IFERROR(_xll.qlIndexFixing(Index1Y,$H1420,TRUE,_xll.ohTrigger(RecalcTrigger,Trigger1Y)),NA())</f>
        <v>1.9495926784831908E-2</v>
      </c>
      <c r="N1420" s="185">
        <f>IFERROR(_xll.qlIndexFixing(ONIndex1M,I1420,TRUE,_xll.ohTrigger(RecalcTrigger,Trigger1M)),NA())</f>
        <v>1.876627359141736E-2</v>
      </c>
      <c r="O1420" s="44">
        <f>IFERROR(_xll.qlIndexFixing(ONIndex3M,I1420,TRUE,_xll.ohTrigger(RecalcTrigger,Trigger3M)),NA())</f>
        <v>1.9167018357908461E-2</v>
      </c>
      <c r="P1420" s="44">
        <f>IFERROR(_xll.qlIndexFixing(ONIndex6M,I1420,TRUE,_xll.ohTrigger(RecalcTrigger,Trigger6M)),NA())</f>
        <v>1.934823232757843E-2</v>
      </c>
      <c r="Q1420" s="186">
        <f>IFERROR(_xll.qlIndexFixing(ONIndex1Y,I1420,TRUE,_xll.ohTrigger(RecalcTrigger,Trigger1Y)),NA())</f>
        <v>1.9682458144680837E-2</v>
      </c>
    </row>
    <row r="1421" spans="2:17" x14ac:dyDescent="0.2">
      <c r="B1421" s="39" t="s">
        <v>42</v>
      </c>
      <c r="D1421" s="42">
        <f>_xll.qlCalendarAdvance(Calendar,$D1420,B1421,"f",FALSE)</f>
        <v>49326</v>
      </c>
      <c r="E1421" s="180">
        <f>_xll.qlInterestRateIndexValueDate(IndexON,D1421)</f>
        <v>49326</v>
      </c>
      <c r="F1421" s="196">
        <f>IFERROR(_xll.qlIndexFixing(IndexON,D1421,TRUE,_xll.ohTrigger(RecalcTrigger,TriggerON)),NA())</f>
        <v>1.8616958958999064E-2</v>
      </c>
      <c r="H1421" s="42">
        <f>_xll.qlCalendarAdvance(Calendar,$H1420,B1421,"f",FALSE)</f>
        <v>49326</v>
      </c>
      <c r="I1421" s="180">
        <f>_xll.qlInterestRateIndexValueDate(Index1M,$H1421)</f>
        <v>49328</v>
      </c>
      <c r="J1421" s="185">
        <f>IFERROR(_xll.qlIndexFixing(Index1M,$H1421,TRUE,_xll.ohTrigger(RecalcTrigger,Trigger1M)),NA())</f>
        <v>1.8745366562777421E-2</v>
      </c>
      <c r="K1421" s="44">
        <f>IFERROR(_xll.qlIndexFixing(Index3M,H1421,TRUE,_xll.ohTrigger(RecalcTrigger,Trigger3M)),NA())</f>
        <v>1.9119260687040729E-2</v>
      </c>
      <c r="L1421" s="44">
        <f>IFERROR(_xll.qlIndexFixing(Index6M,$H1421,TRUE,_xll.ohTrigger(RecalcTrigger,Trigger6M)),NA())</f>
        <v>1.9238180799498735E-2</v>
      </c>
      <c r="M1421" s="186">
        <f>IFERROR(_xll.qlIndexFixing(Index1Y,$H1421,TRUE,_xll.ohTrigger(RecalcTrigger,Trigger1Y)),NA())</f>
        <v>1.9480656440100646E-2</v>
      </c>
      <c r="N1421" s="185">
        <f>IFERROR(_xll.qlIndexFixing(ONIndex1M,I1421,TRUE,_xll.ohTrigger(RecalcTrigger,Trigger1M)),NA())</f>
        <v>1.8752479161259217E-2</v>
      </c>
      <c r="O1421" s="44">
        <f>IFERROR(_xll.qlIndexFixing(ONIndex3M,I1421,TRUE,_xll.ohTrigger(RecalcTrigger,Trigger3M)),NA())</f>
        <v>1.9153384509618121E-2</v>
      </c>
      <c r="P1421" s="44">
        <f>IFERROR(_xll.qlIndexFixing(ONIndex6M,I1421,TRUE,_xll.ohTrigger(RecalcTrigger,Trigger6M)),NA())</f>
        <v>1.9333345742653663E-2</v>
      </c>
      <c r="Q1421" s="186">
        <f>IFERROR(_xll.qlIndexFixing(ONIndex1Y,I1421,TRUE,_xll.ohTrigger(RecalcTrigger,Trigger1Y)),NA())</f>
        <v>1.9668040770026707E-2</v>
      </c>
    </row>
    <row r="1422" spans="2:17" x14ac:dyDescent="0.2">
      <c r="B1422" s="39" t="s">
        <v>42</v>
      </c>
      <c r="D1422" s="42">
        <f>_xll.qlCalendarAdvance(Calendar,$D1421,B1422,"f",FALSE)</f>
        <v>49333</v>
      </c>
      <c r="E1422" s="180">
        <f>_xll.qlInterestRateIndexValueDate(IndexON,D1422)</f>
        <v>49333</v>
      </c>
      <c r="F1422" s="196">
        <f>IFERROR(_xll.qlIndexFixing(IndexON,D1422,TRUE,_xll.ohTrigger(RecalcTrigger,TriggerON)),NA())</f>
        <v>1.8604466455567348E-2</v>
      </c>
      <c r="H1422" s="42">
        <f>_xll.qlCalendarAdvance(Calendar,$H1421,B1422,"f",FALSE)</f>
        <v>49333</v>
      </c>
      <c r="I1422" s="180">
        <f>_xll.qlInterestRateIndexValueDate(Index1M,$H1422)</f>
        <v>49335</v>
      </c>
      <c r="J1422" s="185">
        <f>IFERROR(_xll.qlIndexFixing(Index1M,$H1422,TRUE,_xll.ohTrigger(RecalcTrigger,Trigger1M)),NA())</f>
        <v>1.8731495140328024E-2</v>
      </c>
      <c r="K1422" s="44">
        <f>IFERROR(_xll.qlIndexFixing(Index3M,H1422,TRUE,_xll.ohTrigger(RecalcTrigger,Trigger3M)),NA())</f>
        <v>1.910549091128555E-2</v>
      </c>
      <c r="L1422" s="44">
        <f>IFERROR(_xll.qlIndexFixing(Index6M,$H1422,TRUE,_xll.ohTrigger(RecalcTrigger,Trigger6M)),NA())</f>
        <v>1.9222635373324123E-2</v>
      </c>
      <c r="M1422" s="186">
        <f>IFERROR(_xll.qlIndexFixing(Index1Y,$H1422,TRUE,_xll.ohTrigger(RecalcTrigger,Trigger1Y)),NA())</f>
        <v>1.9465368271741036E-2</v>
      </c>
      <c r="N1422" s="185">
        <f>IFERROR(_xll.qlIndexFixing(ONIndex1M,I1422,TRUE,_xll.ohTrigger(RecalcTrigger,Trigger1M)),NA())</f>
        <v>1.8738662993289523E-2</v>
      </c>
      <c r="O1422" s="44">
        <f>IFERROR(_xll.qlIndexFixing(ONIndex3M,I1422,TRUE,_xll.ohTrigger(RecalcTrigger,Trigger3M)),NA())</f>
        <v>1.9139739326634597E-2</v>
      </c>
      <c r="P1422" s="44">
        <f>IFERROR(_xll.qlIndexFixing(ONIndex6M,I1422,TRUE,_xll.ohTrigger(RecalcTrigger,Trigger6M)),NA())</f>
        <v>1.9318420710563444E-2</v>
      </c>
      <c r="Q1422" s="186">
        <f>IFERROR(_xll.qlIndexFixing(ONIndex1Y,I1422,TRUE,_xll.ohTrigger(RecalcTrigger,Trigger1Y)),NA())</f>
        <v>1.9653604573628414E-2</v>
      </c>
    </row>
    <row r="1423" spans="2:17" x14ac:dyDescent="0.2">
      <c r="B1423" s="39" t="s">
        <v>42</v>
      </c>
      <c r="D1423" s="42">
        <f>_xll.qlCalendarAdvance(Calendar,$D1422,B1423,"f",FALSE)</f>
        <v>49340</v>
      </c>
      <c r="E1423" s="180">
        <f>_xll.qlInterestRateIndexValueDate(IndexON,D1423)</f>
        <v>49340</v>
      </c>
      <c r="F1423" s="196">
        <f>IFERROR(_xll.qlIndexFixing(IndexON,D1423,TRUE,_xll.ohTrigger(RecalcTrigger,TriggerON)),NA())</f>
        <v>1.8591963253973276E-2</v>
      </c>
      <c r="H1423" s="42">
        <f>_xll.qlCalendarAdvance(Calendar,$H1422,B1423,"f",FALSE)</f>
        <v>49340</v>
      </c>
      <c r="I1423" s="180">
        <f>_xll.qlInterestRateIndexValueDate(Index1M,$H1423)</f>
        <v>49342</v>
      </c>
      <c r="J1423" s="185">
        <f>IFERROR(_xll.qlIndexFixing(Index1M,$H1423,TRUE,_xll.ohTrigger(RecalcTrigger,Trigger1M)),NA())</f>
        <v>1.8719125023067829E-2</v>
      </c>
      <c r="K1423" s="44">
        <f>IFERROR(_xll.qlIndexFixing(Index3M,H1423,TRUE,_xll.ohTrigger(RecalcTrigger,Trigger3M)),NA())</f>
        <v>1.9092191850086232E-2</v>
      </c>
      <c r="L1423" s="44">
        <f>IFERROR(_xll.qlIndexFixing(Index6M,$H1423,TRUE,_xll.ohTrigger(RecalcTrigger,Trigger6M)),NA())</f>
        <v>1.9207051250612266E-2</v>
      </c>
      <c r="M1423" s="186">
        <f>IFERROR(_xll.qlIndexFixing(Index1Y,$H1423,TRUE,_xll.ohTrigger(RecalcTrigger,Trigger1Y)),NA())</f>
        <v>1.9450063142308006E-2</v>
      </c>
      <c r="N1423" s="185">
        <f>IFERROR(_xll.qlIndexFixing(ONIndex1M,I1423,TRUE,_xll.ohTrigger(RecalcTrigger,Trigger1M)),NA())</f>
        <v>1.872482527503827E-2</v>
      </c>
      <c r="O1423" s="44">
        <f>IFERROR(_xll.qlIndexFixing(ONIndex3M,I1423,TRUE,_xll.ohTrigger(RecalcTrigger,Trigger3M)),NA())</f>
        <v>1.9126083025664542E-2</v>
      </c>
      <c r="P1423" s="44">
        <f>IFERROR(_xll.qlIndexFixing(ONIndex6M,I1423,TRUE,_xll.ohTrigger(RecalcTrigger,Trigger6M)),NA())</f>
        <v>1.9303457231467647E-2</v>
      </c>
      <c r="Q1423" s="186">
        <f>IFERROR(_xll.qlIndexFixing(ONIndex1Y,I1423,TRUE,_xll.ohTrigger(RecalcTrigger,Trigger1Y)),NA())</f>
        <v>1.9639149729266947E-2</v>
      </c>
    </row>
    <row r="1424" spans="2:17" x14ac:dyDescent="0.2">
      <c r="B1424" s="39" t="s">
        <v>42</v>
      </c>
      <c r="D1424" s="42">
        <f>_xll.qlCalendarAdvance(Calendar,$D1423,B1424,"f",FALSE)</f>
        <v>49347</v>
      </c>
      <c r="E1424" s="180">
        <f>_xll.qlInterestRateIndexValueDate(IndexON,D1424)</f>
        <v>49347</v>
      </c>
      <c r="F1424" s="196">
        <f>IFERROR(_xll.qlIndexFixing(IndexON,D1424,TRUE,_xll.ohTrigger(RecalcTrigger,TriggerON)),NA())</f>
        <v>1.8579449574840368E-2</v>
      </c>
      <c r="H1424" s="42">
        <f>_xll.qlCalendarAdvance(Calendar,$H1423,B1424,"f",FALSE)</f>
        <v>49347</v>
      </c>
      <c r="I1424" s="180">
        <f>_xll.qlInterestRateIndexValueDate(Index1M,$H1424)</f>
        <v>49349</v>
      </c>
      <c r="J1424" s="185">
        <f>IFERROR(_xll.qlIndexFixing(Index1M,$H1424,TRUE,_xll.ohTrigger(RecalcTrigger,Trigger1M)),NA())</f>
        <v>1.8705217882902643E-2</v>
      </c>
      <c r="K1424" s="44">
        <f>IFERROR(_xll.qlIndexFixing(Index3M,H1424,TRUE,_xll.ohTrigger(RecalcTrigger,Trigger3M)),NA())</f>
        <v>1.9078403939002807E-2</v>
      </c>
      <c r="L1424" s="44">
        <f>IFERROR(_xll.qlIndexFixing(Index6M,$H1424,TRUE,_xll.ohTrigger(RecalcTrigger,Trigger6M)),NA())</f>
        <v>1.9191428432266754E-2</v>
      </c>
      <c r="M1424" s="186">
        <f>IFERROR(_xll.qlIndexFixing(Index1Y,$H1424,TRUE,_xll.ohTrigger(RecalcTrigger,Trigger1Y)),NA())</f>
        <v>1.9434741916913575E-2</v>
      </c>
      <c r="N1424" s="185">
        <f>IFERROR(_xll.qlIndexFixing(ONIndex1M,I1424,TRUE,_xll.ohTrigger(RecalcTrigger,Trigger1M)),NA())</f>
        <v>1.8710966193316025E-2</v>
      </c>
      <c r="O1424" s="44">
        <f>IFERROR(_xll.qlIndexFixing(ONIndex3M,I1424,TRUE,_xll.ohTrigger(RecalcTrigger,Trigger3M)),NA())</f>
        <v>1.9112415822855056E-2</v>
      </c>
      <c r="P1424" s="44">
        <f>IFERROR(_xll.qlIndexFixing(ONIndex6M,I1424,TRUE,_xll.ohTrigger(RecalcTrigger,Trigger6M)),NA())</f>
        <v>1.928845530536627E-2</v>
      </c>
      <c r="Q1424" s="186">
        <f>IFERROR(_xll.qlIndexFixing(ONIndex1Y,I1424,TRUE,_xll.ohTrigger(RecalcTrigger,Trigger1Y)),NA())</f>
        <v>1.9624676410883168E-2</v>
      </c>
    </row>
    <row r="1425" spans="2:17" x14ac:dyDescent="0.2">
      <c r="B1425" s="39" t="s">
        <v>42</v>
      </c>
      <c r="D1425" s="42">
        <f>_xll.qlCalendarAdvance(Calendar,$D1424,B1425,"f",FALSE)</f>
        <v>49354</v>
      </c>
      <c r="E1425" s="180">
        <f>_xll.qlInterestRateIndexValueDate(IndexON,D1425)</f>
        <v>49354</v>
      </c>
      <c r="F1425" s="196">
        <f>IFERROR(_xll.qlIndexFixing(IndexON,D1425,TRUE,_xll.ohTrigger(RecalcTrigger,TriggerON)),NA())</f>
        <v>1.856692563863227E-2</v>
      </c>
      <c r="H1425" s="42">
        <f>_xll.qlCalendarAdvance(Calendar,$H1424,B1425,"f",FALSE)</f>
        <v>49354</v>
      </c>
      <c r="I1425" s="180">
        <f>_xll.qlInterestRateIndexValueDate(Index1M,$H1425)</f>
        <v>49356</v>
      </c>
      <c r="J1425" s="185">
        <f>IFERROR(_xll.qlIndexFixing(Index1M,$H1425,TRUE,_xll.ohTrigger(RecalcTrigger,Trigger1M)),NA())</f>
        <v>1.869128980593945E-2</v>
      </c>
      <c r="K1425" s="44">
        <f>IFERROR(_xll.qlIndexFixing(Index3M,H1425,TRUE,_xll.ohTrigger(RecalcTrigger,Trigger3M)),NA())</f>
        <v>1.9064606582067642E-2</v>
      </c>
      <c r="L1425" s="44">
        <f>IFERROR(_xll.qlIndexFixing(Index6M,$H1425,TRUE,_xll.ohTrigger(RecalcTrigger,Trigger6M)),NA())</f>
        <v>1.917576691919249E-2</v>
      </c>
      <c r="M1425" s="186">
        <f>IFERROR(_xll.qlIndexFixing(Index1Y,$H1425,TRUE,_xll.ohTrigger(RecalcTrigger,Trigger1Y)),NA())</f>
        <v>1.9419405463228363E-2</v>
      </c>
      <c r="N1425" s="185">
        <f>IFERROR(_xll.qlIndexFixing(ONIndex1M,I1425,TRUE,_xll.ohTrigger(RecalcTrigger,Trigger1M)),NA())</f>
        <v>1.8697085935572844E-2</v>
      </c>
      <c r="O1425" s="44">
        <f>IFERROR(_xll.qlIndexFixing(ONIndex3M,I1425,TRUE,_xll.ohTrigger(RecalcTrigger,Trigger3M)),NA())</f>
        <v>1.9098737935072663E-2</v>
      </c>
      <c r="P1425" s="44">
        <f>IFERROR(_xll.qlIndexFixing(ONIndex6M,I1425,TRUE,_xll.ohTrigger(RecalcTrigger,Trigger6M)),NA())</f>
        <v>1.9273414932259314E-2</v>
      </c>
      <c r="Q1425" s="186">
        <f>IFERROR(_xll.qlIndexFixing(ONIndex1Y,I1425,TRUE,_xll.ohTrigger(RecalcTrigger,Trigger1Y)),NA())</f>
        <v>1.9610184792258067E-2</v>
      </c>
    </row>
    <row r="1426" spans="2:17" x14ac:dyDescent="0.2">
      <c r="B1426" s="39" t="s">
        <v>42</v>
      </c>
      <c r="D1426" s="42">
        <f>_xll.qlCalendarAdvance(Calendar,$D1425,B1426,"f",FALSE)</f>
        <v>49361</v>
      </c>
      <c r="E1426" s="180">
        <f>_xll.qlInterestRateIndexValueDate(IndexON,D1426)</f>
        <v>49361</v>
      </c>
      <c r="F1426" s="196">
        <f>IFERROR(_xll.qlIndexFixing(IndexON,D1426,TRUE,_xll.ohTrigger(RecalcTrigger,TriggerON)),NA())</f>
        <v>1.8554391665812631E-2</v>
      </c>
      <c r="H1426" s="42">
        <f>_xll.qlCalendarAdvance(Calendar,$H1425,B1426,"f",FALSE)</f>
        <v>49361</v>
      </c>
      <c r="I1426" s="180">
        <f>_xll.qlInterestRateIndexValueDate(Index1M,$H1426)</f>
        <v>49363</v>
      </c>
      <c r="J1426" s="185">
        <f>IFERROR(_xll.qlIndexFixing(Index1M,$H1426,TRUE,_xll.ohTrigger(RecalcTrigger,Trigger1M)),NA())</f>
        <v>1.8675284012615867E-2</v>
      </c>
      <c r="K1426" s="44">
        <f>IFERROR(_xll.qlIndexFixing(Index3M,H1426,TRUE,_xll.ohTrigger(RecalcTrigger,Trigger3M)),NA())</f>
        <v>1.9050799996871176E-2</v>
      </c>
      <c r="L1426" s="44">
        <f>IFERROR(_xll.qlIndexFixing(Index6M,$H1426,TRUE,_xll.ohTrigger(RecalcTrigger,Trigger6M)),NA())</f>
        <v>1.9160066712295719E-2</v>
      </c>
      <c r="M1426" s="186">
        <f>IFERROR(_xll.qlIndexFixing(Index1Y,$H1426,TRUE,_xll.ohTrigger(RecalcTrigger,Trigger1Y)),NA())</f>
        <v>1.9404054651478986E-2</v>
      </c>
      <c r="N1426" s="185">
        <f>IFERROR(_xll.qlIndexFixing(ONIndex1M,I1426,TRUE,_xll.ohTrigger(RecalcTrigger,Trigger1M)),NA())</f>
        <v>1.8683184689018972E-2</v>
      </c>
      <c r="O1426" s="44">
        <f>IFERROR(_xll.qlIndexFixing(ONIndex3M,I1426,TRUE,_xll.ohTrigger(RecalcTrigger,Trigger3M)),NA())</f>
        <v>1.90850495785444E-2</v>
      </c>
      <c r="P1426" s="44">
        <f>IFERROR(_xll.qlIndexFixing(ONIndex6M,I1426,TRUE,_xll.ohTrigger(RecalcTrigger,Trigger6M)),NA())</f>
        <v>1.9258336111986907E-2</v>
      </c>
      <c r="Q1426" s="186">
        <f>IFERROR(_xll.qlIndexFixing(ONIndex1Y,I1426,TRUE,_xll.ohTrigger(RecalcTrigger,Trigger1Y)),NA())</f>
        <v>1.959567504725257E-2</v>
      </c>
    </row>
    <row r="1427" spans="2:17" x14ac:dyDescent="0.2">
      <c r="B1427" s="39" t="s">
        <v>42</v>
      </c>
      <c r="D1427" s="42">
        <f>_xll.qlCalendarAdvance(Calendar,$D1426,B1427,"f",FALSE)</f>
        <v>49368</v>
      </c>
      <c r="E1427" s="180">
        <f>_xll.qlInterestRateIndexValueDate(IndexON,D1427)</f>
        <v>49368</v>
      </c>
      <c r="F1427" s="196">
        <f>IFERROR(_xll.qlIndexFixing(IndexON,D1427,TRUE,_xll.ohTrigger(RecalcTrigger,TriggerON)),NA())</f>
        <v>1.8541847876925033E-2</v>
      </c>
      <c r="H1427" s="42">
        <f>_xll.qlCalendarAdvance(Calendar,$H1426,B1427,"f",FALSE)</f>
        <v>49368</v>
      </c>
      <c r="I1427" s="180">
        <f>_xll.qlInterestRateIndexValueDate(Index1M,$H1427)</f>
        <v>49370</v>
      </c>
      <c r="J1427" s="185">
        <f>IFERROR(_xll.qlIndexFixing(Index1M,$H1427,TRUE,_xll.ohTrigger(RecalcTrigger,Trigger1M)),NA())</f>
        <v>1.866182267830379E-2</v>
      </c>
      <c r="K1427" s="44">
        <f>IFERROR(_xll.qlIndexFixing(Index3M,H1427,TRUE,_xll.ohTrigger(RecalcTrigger,Trigger3M)),NA())</f>
        <v>1.9034552991600166E-2</v>
      </c>
      <c r="L1427" s="44">
        <f>IFERROR(_xll.qlIndexFixing(Index6M,$H1427,TRUE,_xll.ohTrigger(RecalcTrigger,Trigger6M)),NA())</f>
        <v>1.9141804374358338E-2</v>
      </c>
      <c r="M1427" s="186">
        <f>IFERROR(_xll.qlIndexFixing(Index1Y,$H1427,TRUE,_xll.ohTrigger(RecalcTrigger,Trigger1Y)),NA())</f>
        <v>1.9388690354449359E-2</v>
      </c>
      <c r="N1427" s="185">
        <f>IFERROR(_xll.qlIndexFixing(ONIndex1M,I1427,TRUE,_xll.ohTrigger(RecalcTrigger,Trigger1M)),NA())</f>
        <v>1.8669262640944595E-2</v>
      </c>
      <c r="O1427" s="44">
        <f>IFERROR(_xll.qlIndexFixing(ONIndex3M,I1427,TRUE,_xll.ohTrigger(RecalcTrigger,Trigger3M)),NA())</f>
        <v>1.9071350969817047E-2</v>
      </c>
      <c r="P1427" s="44">
        <f>IFERROR(_xll.qlIndexFixing(ONIndex6M,I1427,TRUE,_xll.ohTrigger(RecalcTrigger,Trigger6M)),NA())</f>
        <v>1.9243218844788856E-2</v>
      </c>
      <c r="Q1427" s="186">
        <f>IFERROR(_xll.qlIndexFixing(ONIndex1Y,I1427,TRUE,_xll.ohTrigger(RecalcTrigger,Trigger1Y)),NA())</f>
        <v>1.9581147349807537E-2</v>
      </c>
    </row>
    <row r="1428" spans="2:17" x14ac:dyDescent="0.2">
      <c r="B1428" s="39" t="s">
        <v>42</v>
      </c>
      <c r="D1428" s="42">
        <f>_xll.qlCalendarAdvance(Calendar,$D1427,B1428,"f",FALSE)</f>
        <v>49375</v>
      </c>
      <c r="E1428" s="180">
        <f>_xll.qlInterestRateIndexValueDate(IndexON,D1428)</f>
        <v>49375</v>
      </c>
      <c r="F1428" s="196">
        <f>IFERROR(_xll.qlIndexFixing(IndexON,D1428,TRUE,_xll.ohTrigger(RecalcTrigger,TriggerON)),NA())</f>
        <v>1.852929449251306E-2</v>
      </c>
      <c r="H1428" s="42">
        <f>_xll.qlCalendarAdvance(Calendar,$H1427,B1428,"f",FALSE)</f>
        <v>49375</v>
      </c>
      <c r="I1428" s="180">
        <f>_xll.qlInterestRateIndexValueDate(Index1M,$H1428)</f>
        <v>49377</v>
      </c>
      <c r="J1428" s="185">
        <f>IFERROR(_xll.qlIndexFixing(Index1M,$H1428,TRUE,_xll.ohTrigger(RecalcTrigger,Trigger1M)),NA())</f>
        <v>1.8647826429075805E-2</v>
      </c>
      <c r="K1428" s="44">
        <f>IFERROR(_xll.qlIndexFixing(Index3M,H1428,TRUE,_xll.ohTrigger(RecalcTrigger,Trigger3M)),NA())</f>
        <v>1.9020722038631713E-2</v>
      </c>
      <c r="L1428" s="44">
        <f>IFERROR(_xll.qlIndexFixing(Index6M,$H1428,TRUE,_xll.ohTrigger(RecalcTrigger,Trigger6M)),NA())</f>
        <v>1.9126012387630745E-2</v>
      </c>
      <c r="M1428" s="186">
        <f>IFERROR(_xll.qlIndexFixing(Index1Y,$H1428,TRUE,_xll.ohTrigger(RecalcTrigger,Trigger1Y)),NA())</f>
        <v>1.9373313447479609E-2</v>
      </c>
      <c r="N1428" s="185">
        <f>IFERROR(_xll.qlIndexFixing(ONIndex1M,I1428,TRUE,_xll.ohTrigger(RecalcTrigger,Trigger1M)),NA())</f>
        <v>1.8655319978400087E-2</v>
      </c>
      <c r="O1428" s="44">
        <f>IFERROR(_xll.qlIndexFixing(ONIndex3M,I1428,TRUE,_xll.ohTrigger(RecalcTrigger,Trigger3M)),NA())</f>
        <v>1.9057642325357449E-2</v>
      </c>
      <c r="P1428" s="44">
        <f>IFERROR(_xll.qlIndexFixing(ONIndex6M,I1428,TRUE,_xll.ohTrigger(RecalcTrigger,Trigger6M)),NA())</f>
        <v>1.9228063130425355E-2</v>
      </c>
      <c r="Q1428" s="186">
        <f>IFERROR(_xll.qlIndexFixing(ONIndex1Y,I1428,TRUE,_xll.ohTrigger(RecalcTrigger,Trigger1Y)),NA())</f>
        <v>1.9566601873703959E-2</v>
      </c>
    </row>
    <row r="1429" spans="2:17" x14ac:dyDescent="0.2">
      <c r="B1429" s="39" t="s">
        <v>42</v>
      </c>
      <c r="D1429" s="42">
        <f>_xll.qlCalendarAdvance(Calendar,$D1428,B1429,"f",FALSE)</f>
        <v>49382</v>
      </c>
      <c r="E1429" s="180">
        <f>_xll.qlInterestRateIndexValueDate(IndexON,D1429)</f>
        <v>49382</v>
      </c>
      <c r="F1429" s="196">
        <f>IFERROR(_xll.qlIndexFixing(IndexON,D1429,TRUE,_xll.ohTrigger(RecalcTrigger,TriggerON)),NA())</f>
        <v>1.8516731733120295E-2</v>
      </c>
      <c r="H1429" s="42">
        <f>_xll.qlCalendarAdvance(Calendar,$H1428,B1429,"f",FALSE)</f>
        <v>49382</v>
      </c>
      <c r="I1429" s="180">
        <f>_xll.qlInterestRateIndexValueDate(Index1M,$H1429)</f>
        <v>49384</v>
      </c>
      <c r="J1429" s="185">
        <f>IFERROR(_xll.qlIndexFixing(Index1M,$H1429,TRUE,_xll.ohTrigger(RecalcTrigger,Trigger1M)),NA())</f>
        <v>1.8633810031941249E-2</v>
      </c>
      <c r="K1429" s="44">
        <f>IFERROR(_xll.qlIndexFixing(Index3M,H1429,TRUE,_xll.ohTrigger(RecalcTrigger,Trigger3M)),NA())</f>
        <v>1.9006882588279192E-2</v>
      </c>
      <c r="L1429" s="44">
        <f>IFERROR(_xll.qlIndexFixing(Index6M,$H1429,TRUE,_xll.ohTrigger(RecalcTrigger,Trigger6M)),NA())</f>
        <v>1.9110181704646571E-2</v>
      </c>
      <c r="M1429" s="186">
        <f>IFERROR(_xll.qlIndexFixing(Index1Y,$H1429,TRUE,_xll.ohTrigger(RecalcTrigger,Trigger1Y)),NA())</f>
        <v>1.9357924808466296E-2</v>
      </c>
      <c r="N1429" s="185">
        <f>IFERROR(_xll.qlIndexFixing(ONIndex1M,I1429,TRUE,_xll.ohTrigger(RecalcTrigger,Trigger1M)),NA())</f>
        <v>1.8641356888755567E-2</v>
      </c>
      <c r="O1429" s="44">
        <f>IFERROR(_xll.qlIndexFixing(ONIndex3M,I1429,TRUE,_xll.ohTrigger(RecalcTrigger,Trigger3M)),NA())</f>
        <v>1.9043923861792322E-2</v>
      </c>
      <c r="P1429" s="44">
        <f>IFERROR(_xll.qlIndexFixing(ONIndex6M,I1429,TRUE,_xll.ohTrigger(RecalcTrigger,Trigger6M)),NA())</f>
        <v>1.921286896913621E-2</v>
      </c>
      <c r="Q1429" s="186">
        <f>IFERROR(_xll.qlIndexFixing(ONIndex1Y,I1429,TRUE,_xll.ohTrigger(RecalcTrigger,Trigger1Y)),NA())</f>
        <v>1.9552038792802762E-2</v>
      </c>
    </row>
    <row r="1430" spans="2:17" x14ac:dyDescent="0.2">
      <c r="B1430" s="39" t="s">
        <v>42</v>
      </c>
      <c r="D1430" s="42">
        <f>_xll.qlCalendarAdvance(Calendar,$D1429,B1430,"f",FALSE)</f>
        <v>49389</v>
      </c>
      <c r="E1430" s="180">
        <f>_xll.qlInterestRateIndexValueDate(IndexON,D1430)</f>
        <v>49389</v>
      </c>
      <c r="F1430" s="196">
        <f>IFERROR(_xll.qlIndexFixing(IndexON,D1430,TRUE,_xll.ohTrigger(RecalcTrigger,TriggerON)),NA())</f>
        <v>1.8504159819210386E-2</v>
      </c>
      <c r="H1430" s="42">
        <f>_xll.qlCalendarAdvance(Calendar,$H1429,B1430,"f",FALSE)</f>
        <v>49389</v>
      </c>
      <c r="I1430" s="180">
        <f>_xll.qlInterestRateIndexValueDate(Index1M,$H1430)</f>
        <v>49395</v>
      </c>
      <c r="J1430" s="185">
        <f>IFERROR(_xll.qlIndexFixing(Index1M,$H1430,TRUE,_xll.ohTrigger(RecalcTrigger,Trigger1M)),NA())</f>
        <v>1.8611744009228982E-2</v>
      </c>
      <c r="K1430" s="44">
        <f>IFERROR(_xll.qlIndexFixing(Index3M,H1430,TRUE,_xll.ohTrigger(RecalcTrigger,Trigger3M)),NA())</f>
        <v>1.8986100441885308E-2</v>
      </c>
      <c r="L1430" s="44">
        <f>IFERROR(_xll.qlIndexFixing(Index6M,$H1430,TRUE,_xll.ohTrigger(RecalcTrigger,Trigger6M)),NA())</f>
        <v>1.9085871048070281E-2</v>
      </c>
      <c r="M1430" s="186">
        <f>IFERROR(_xll.qlIndexFixing(Index1Y,$H1430,TRUE,_xll.ohTrigger(RecalcTrigger,Trigger1Y)),NA())</f>
        <v>1.9334316695467989E-2</v>
      </c>
      <c r="N1430" s="185">
        <f>IFERROR(_xll.qlIndexFixing(ONIndex1M,I1430,TRUE,_xll.ohTrigger(RecalcTrigger,Trigger1M)),NA())</f>
        <v>1.8623374630832856E-2</v>
      </c>
      <c r="O1430" s="44">
        <f>IFERROR(_xll.qlIndexFixing(ONIndex3M,I1430,TRUE,_xll.ohTrigger(RecalcTrigger,Trigger3M)),NA())</f>
        <v>1.9026271757294211E-2</v>
      </c>
      <c r="P1430" s="44">
        <f>IFERROR(_xll.qlIndexFixing(ONIndex6M,I1430,TRUE,_xll.ohTrigger(RecalcTrigger,Trigger6M)),NA())</f>
        <v>1.9193277125308938E-2</v>
      </c>
      <c r="Q1430" s="186">
        <f>IFERROR(_xll.qlIndexFixing(ONIndex1Y,I1430,TRUE,_xll.ohTrigger(RecalcTrigger,Trigger1Y)),NA())</f>
        <v>1.953328924320985E-2</v>
      </c>
    </row>
    <row r="1431" spans="2:17" x14ac:dyDescent="0.2">
      <c r="B1431" s="39" t="s">
        <v>42</v>
      </c>
      <c r="D1431" s="42">
        <f>_xll.qlCalendarAdvance(Calendar,$D1430,B1431,"f",FALSE)</f>
        <v>49396</v>
      </c>
      <c r="E1431" s="180">
        <f>_xll.qlInterestRateIndexValueDate(IndexON,D1431)</f>
        <v>49396</v>
      </c>
      <c r="F1431" s="196">
        <f>IFERROR(_xll.qlIndexFixing(IndexON,D1431,TRUE,_xll.ohTrigger(RecalcTrigger,TriggerON)),NA())</f>
        <v>1.8491578971326916E-2</v>
      </c>
      <c r="H1431" s="42">
        <f>_xll.qlCalendarAdvance(Calendar,$H1430,B1431,"f",FALSE)</f>
        <v>49396</v>
      </c>
      <c r="I1431" s="180">
        <f>_xll.qlInterestRateIndexValueDate(Index1M,$H1431)</f>
        <v>49398</v>
      </c>
      <c r="J1431" s="185">
        <f>IFERROR(_xll.qlIndexFixing(Index1M,$H1431,TRUE,_xll.ohTrigger(RecalcTrigger,Trigger1M)),NA())</f>
        <v>1.8605717544317366E-2</v>
      </c>
      <c r="K1431" s="44">
        <f>IFERROR(_xll.qlIndexFixing(Index3M,H1431,TRUE,_xll.ohTrigger(RecalcTrigger,Trigger3M)),NA())</f>
        <v>1.8980653790802465E-2</v>
      </c>
      <c r="L1431" s="44">
        <f>IFERROR(_xll.qlIndexFixing(Index6M,$H1431,TRUE,_xll.ohTrigger(RecalcTrigger,Trigger6M)),NA())</f>
        <v>1.908034069277342E-2</v>
      </c>
      <c r="M1431" s="186">
        <f>IFERROR(_xll.qlIndexFixing(Index1Y,$H1431,TRUE,_xll.ohTrigger(RecalcTrigger,Trigger1Y)),NA())</f>
        <v>1.9327115858671026E-2</v>
      </c>
      <c r="N1431" s="185">
        <f>IFERROR(_xll.qlIndexFixing(ONIndex1M,I1431,TRUE,_xll.ohTrigger(RecalcTrigger,Trigger1M)),NA())</f>
        <v>1.861337017684761E-2</v>
      </c>
      <c r="O1431" s="44">
        <f>IFERROR(_xll.qlIndexFixing(ONIndex3M,I1431,TRUE,_xll.ohTrigger(RecalcTrigger,Trigger3M)),NA())</f>
        <v>1.9016458342893117E-2</v>
      </c>
      <c r="P1431" s="44">
        <f>IFERROR(_xll.qlIndexFixing(ONIndex6M,I1431,TRUE,_xll.ohTrigger(RecalcTrigger,Trigger6M)),NA())</f>
        <v>1.9182365305541182E-2</v>
      </c>
      <c r="Q1431" s="186">
        <f>IFERROR(_xll.qlIndexFixing(ONIndex1Y,I1431,TRUE,_xll.ohTrigger(RecalcTrigger,Trigger1Y)),NA())</f>
        <v>1.9522860512211082E-2</v>
      </c>
    </row>
    <row r="1432" spans="2:17" x14ac:dyDescent="0.2">
      <c r="B1432" s="39" t="s">
        <v>42</v>
      </c>
      <c r="D1432" s="42">
        <f>_xll.qlCalendarAdvance(Calendar,$D1431,B1432,"f",FALSE)</f>
        <v>49403</v>
      </c>
      <c r="E1432" s="180">
        <f>_xll.qlInterestRateIndexValueDate(IndexON,D1432)</f>
        <v>49403</v>
      </c>
      <c r="F1432" s="196">
        <f>IFERROR(_xll.qlIndexFixing(IndexON,D1432,TRUE,_xll.ohTrigger(RecalcTrigger,TriggerON)),NA())</f>
        <v>1.8478989410013469E-2</v>
      </c>
      <c r="H1432" s="42">
        <f>_xll.qlCalendarAdvance(Calendar,$H1431,B1432,"f",FALSE)</f>
        <v>49403</v>
      </c>
      <c r="I1432" s="180">
        <f>_xll.qlInterestRateIndexValueDate(Index1M,$H1432)</f>
        <v>49405</v>
      </c>
      <c r="J1432" s="185">
        <f>IFERROR(_xll.qlIndexFixing(Index1M,$H1432,TRUE,_xll.ohTrigger(RecalcTrigger,Trigger1M)),NA())</f>
        <v>1.8591641828996319E-2</v>
      </c>
      <c r="K1432" s="44">
        <f>IFERROR(_xll.qlIndexFixing(Index3M,H1432,TRUE,_xll.ohTrigger(RecalcTrigger,Trigger3M)),NA())</f>
        <v>1.8966793900476047E-2</v>
      </c>
      <c r="L1432" s="44">
        <f>IFERROR(_xll.qlIndexFixing(Index6M,$H1432,TRUE,_xll.ohTrigger(RecalcTrigger,Trigger6M)),NA())</f>
        <v>1.9062461800168039E-2</v>
      </c>
      <c r="M1432" s="186">
        <f>IFERROR(_xll.qlIndexFixing(Index1Y,$H1432,TRUE,_xll.ohTrigger(RecalcTrigger,Trigger1Y)),NA())</f>
        <v>1.9311697316459753E-2</v>
      </c>
      <c r="N1432" s="185">
        <f>IFERROR(_xll.qlIndexFixing(ONIndex1M,I1432,TRUE,_xll.ohTrigger(RecalcTrigger,Trigger1M)),NA())</f>
        <v>1.8599346929084604E-2</v>
      </c>
      <c r="O1432" s="44">
        <f>IFERROR(_xll.qlIndexFixing(ONIndex3M,I1432,TRUE,_xll.ohTrigger(RecalcTrigger,Trigger3M)),NA())</f>
        <v>1.9002711720572663E-2</v>
      </c>
      <c r="P1432" s="44">
        <f>IFERROR(_xll.qlIndexFixing(ONIndex6M,I1432,TRUE,_xll.ohTrigger(RecalcTrigger,Trigger6M)),NA())</f>
        <v>1.9167055803155364E-2</v>
      </c>
      <c r="Q1432" s="186">
        <f>IFERROR(_xll.qlIndexFixing(ONIndex1Y,I1432,TRUE,_xll.ohTrigger(RecalcTrigger,Trigger1Y)),NA())</f>
        <v>1.9508245660082579E-2</v>
      </c>
    </row>
    <row r="1433" spans="2:17" x14ac:dyDescent="0.2">
      <c r="B1433" s="39" t="s">
        <v>42</v>
      </c>
      <c r="D1433" s="42">
        <f>_xll.qlCalendarAdvance(Calendar,$D1432,B1433,"f",FALSE)</f>
        <v>49410</v>
      </c>
      <c r="E1433" s="180">
        <f>_xll.qlInterestRateIndexValueDate(IndexON,D1433)</f>
        <v>49410</v>
      </c>
      <c r="F1433" s="196">
        <f>IFERROR(_xll.qlIndexFixing(IndexON,D1433,TRUE,_xll.ohTrigger(RecalcTrigger,TriggerON)),NA())</f>
        <v>1.8466391355733691E-2</v>
      </c>
      <c r="H1433" s="42">
        <f>_xll.qlCalendarAdvance(Calendar,$H1432,B1433,"f",FALSE)</f>
        <v>49410</v>
      </c>
      <c r="I1433" s="180">
        <f>_xll.qlInterestRateIndexValueDate(Index1M,$H1433)</f>
        <v>49412</v>
      </c>
      <c r="J1433" s="185">
        <f>IFERROR(_xll.qlIndexFixing(Index1M,$H1433,TRUE,_xll.ohTrigger(RecalcTrigger,Trigger1M)),NA())</f>
        <v>1.8577546716115584E-2</v>
      </c>
      <c r="K1433" s="44">
        <f>IFERROR(_xll.qlIndexFixing(Index3M,H1433,TRUE,_xll.ohTrigger(RecalcTrigger,Trigger3M)),NA())</f>
        <v>1.8952926336297748E-2</v>
      </c>
      <c r="L1433" s="44">
        <f>IFERROR(_xll.qlIndexFixing(Index6M,$H1433,TRUE,_xll.ohTrigger(RecalcTrigger,Trigger6M)),NA())</f>
        <v>1.9046486583925853E-2</v>
      </c>
      <c r="M1433" s="186">
        <f>IFERROR(_xll.qlIndexFixing(Index1Y,$H1433,TRUE,_xll.ohTrigger(RecalcTrigger,Trigger1Y)),NA())</f>
        <v>1.9295673478732681E-2</v>
      </c>
      <c r="N1433" s="185">
        <f>IFERROR(_xll.qlIndexFixing(ONIndex1M,I1433,TRUE,_xll.ohTrigger(RecalcTrigger,Trigger1M)),NA())</f>
        <v>1.8585304003062575E-2</v>
      </c>
      <c r="O1433" s="44">
        <f>IFERROR(_xll.qlIndexFixing(ONIndex3M,I1433,TRUE,_xll.ohTrigger(RecalcTrigger,Trigger3M)),NA())</f>
        <v>1.8988956145093994E-2</v>
      </c>
      <c r="P1433" s="44">
        <f>IFERROR(_xll.qlIndexFixing(ONIndex6M,I1433,TRUE,_xll.ohTrigger(RecalcTrigger,Trigger6M)),NA())</f>
        <v>1.9151707853843902E-2</v>
      </c>
      <c r="Q1433" s="186">
        <f>IFERROR(_xll.qlIndexFixing(ONIndex1Y,I1433,TRUE,_xll.ohTrigger(RecalcTrigger,Trigger1Y)),NA())</f>
        <v>1.9493613898760032E-2</v>
      </c>
    </row>
    <row r="1434" spans="2:17" x14ac:dyDescent="0.2">
      <c r="B1434" s="39" t="s">
        <v>42</v>
      </c>
      <c r="D1434" s="42">
        <f>_xll.qlCalendarAdvance(Calendar,$D1433,B1434,"f",FALSE)</f>
        <v>49417</v>
      </c>
      <c r="E1434" s="180">
        <f>_xll.qlInterestRateIndexValueDate(IndexON,D1434)</f>
        <v>49417</v>
      </c>
      <c r="F1434" s="196">
        <f>IFERROR(_xll.qlIndexFixing(IndexON,D1434,TRUE,_xll.ohTrigger(RecalcTrigger,TriggerON)),NA())</f>
        <v>1.8453785028871295E-2</v>
      </c>
      <c r="H1434" s="42">
        <f>_xll.qlCalendarAdvance(Calendar,$H1433,B1434,"f",FALSE)</f>
        <v>49417</v>
      </c>
      <c r="I1434" s="180">
        <f>_xll.qlInterestRateIndexValueDate(Index1M,$H1434)</f>
        <v>49419</v>
      </c>
      <c r="J1434" s="185">
        <f>IFERROR(_xll.qlIndexFixing(Index1M,$H1434,TRUE,_xll.ohTrigger(RecalcTrigger,Trigger1M)),NA())</f>
        <v>1.8563432393259305E-2</v>
      </c>
      <c r="K1434" s="44">
        <f>IFERROR(_xll.qlIndexFixing(Index3M,H1434,TRUE,_xll.ohTrigger(RecalcTrigger,Trigger3M)),NA())</f>
        <v>1.8939051315863174E-2</v>
      </c>
      <c r="L1434" s="44">
        <f>IFERROR(_xll.qlIndexFixing(Index6M,$H1434,TRUE,_xll.ohTrigger(RecalcTrigger,Trigger6M)),NA())</f>
        <v>1.9030482379224469E-2</v>
      </c>
      <c r="M1434" s="186">
        <f>IFERROR(_xll.qlIndexFixing(Index1Y,$H1434,TRUE,_xll.ohTrigger(RecalcTrigger,Trigger1Y)),NA())</f>
        <v>1.9280836537996695E-2</v>
      </c>
      <c r="N1434" s="185">
        <f>IFERROR(_xll.qlIndexFixing(ONIndex1M,I1434,TRUE,_xll.ohTrigger(RecalcTrigger,Trigger1M)),NA())</f>
        <v>1.8571241585991771E-2</v>
      </c>
      <c r="O1434" s="44">
        <f>IFERROR(_xll.qlIndexFixing(ONIndex3M,I1434,TRUE,_xll.ohTrigger(RecalcTrigger,Trigger3M)),NA())</f>
        <v>1.8975191832764082E-2</v>
      </c>
      <c r="P1434" s="44">
        <f>IFERROR(_xll.qlIndexFixing(ONIndex6M,I1434,TRUE,_xll.ohTrigger(RecalcTrigger,Trigger6M)),NA())</f>
        <v>1.9136321457526861E-2</v>
      </c>
      <c r="Q1434" s="186">
        <f>IFERROR(_xll.qlIndexFixing(ONIndex1Y,I1434,TRUE,_xll.ohTrigger(RecalcTrigger,Trigger1Y)),NA())</f>
        <v>1.9478965402024428E-2</v>
      </c>
    </row>
    <row r="1435" spans="2:17" x14ac:dyDescent="0.2">
      <c r="B1435" s="39" t="s">
        <v>42</v>
      </c>
      <c r="D1435" s="42">
        <f>_xll.qlCalendarAdvance(Calendar,$D1434,B1435,"f",FALSE)</f>
        <v>49424</v>
      </c>
      <c r="E1435" s="180">
        <f>_xll.qlInterestRateIndexValueDate(IndexON,D1435)</f>
        <v>49424</v>
      </c>
      <c r="F1435" s="196">
        <f>IFERROR(_xll.qlIndexFixing(IndexON,D1435,TRUE,_xll.ohTrigger(RecalcTrigger,TriggerON)),NA())</f>
        <v>1.8441170650209671E-2</v>
      </c>
      <c r="H1435" s="42">
        <f>_xll.qlCalendarAdvance(Calendar,$H1434,B1435,"f",FALSE)</f>
        <v>49424</v>
      </c>
      <c r="I1435" s="180">
        <f>_xll.qlInterestRateIndexValueDate(Index1M,$H1435)</f>
        <v>49426</v>
      </c>
      <c r="J1435" s="185">
        <f>IFERROR(_xll.qlIndexFixing(Index1M,$H1435,TRUE,_xll.ohTrigger(RecalcTrigger,Trigger1M)),NA())</f>
        <v>1.8549299048009043E-2</v>
      </c>
      <c r="K1435" s="44">
        <f>IFERROR(_xll.qlIndexFixing(Index3M,H1435,TRUE,_xll.ohTrigger(RecalcTrigger,Trigger3M)),NA())</f>
        <v>1.8925169056764429E-2</v>
      </c>
      <c r="L1435" s="44">
        <f>IFERROR(_xll.qlIndexFixing(Index6M,$H1435,TRUE,_xll.ohTrigger(RecalcTrigger,Trigger6M)),NA())</f>
        <v>1.9014452421164722E-2</v>
      </c>
      <c r="M1435" s="186">
        <f>IFERROR(_xll.qlIndexFixing(Index1Y,$H1435,TRUE,_xll.ohTrigger(RecalcTrigger,Trigger1Y)),NA())</f>
        <v>1.9265396085643711E-2</v>
      </c>
      <c r="N1435" s="185">
        <f>IFERROR(_xll.qlIndexFixing(ONIndex1M,I1435,TRUE,_xll.ohTrigger(RecalcTrigger,Trigger1M)),NA())</f>
        <v>1.8555146625827135E-2</v>
      </c>
      <c r="O1435" s="44">
        <f>IFERROR(_xll.qlIndexFixing(ONIndex3M,I1435,TRUE,_xll.ohTrigger(RecalcTrigger,Trigger3M)),NA())</f>
        <v>1.8959450769830966E-2</v>
      </c>
      <c r="P1435" s="44">
        <f>IFERROR(_xll.qlIndexFixing(ONIndex6M,I1435,TRUE,_xll.ohTrigger(RecalcTrigger,Trigger6M)),NA())</f>
        <v>1.9118689926491683E-2</v>
      </c>
      <c r="Q1435" s="186">
        <f>IFERROR(_xll.qlIndexFixing(ONIndex1Y,I1435,TRUE,_xll.ohTrigger(RecalcTrigger,Trigger1Y)),NA())</f>
        <v>1.9462203993363403E-2</v>
      </c>
    </row>
    <row r="1436" spans="2:17" x14ac:dyDescent="0.2">
      <c r="B1436" s="39" t="s">
        <v>42</v>
      </c>
      <c r="D1436" s="42">
        <f>_xll.qlCalendarAdvance(Calendar,$D1435,B1436,"f",FALSE)</f>
        <v>49431</v>
      </c>
      <c r="E1436" s="180">
        <f>_xll.qlInterestRateIndexValueDate(IndexON,D1436)</f>
        <v>49431</v>
      </c>
      <c r="F1436" s="196">
        <f>IFERROR(_xll.qlIndexFixing(IndexON,D1436,TRUE,_xll.ohTrigger(RecalcTrigger,TriggerON)),NA())</f>
        <v>1.8428548440132531E-2</v>
      </c>
      <c r="H1436" s="42">
        <f>_xll.qlCalendarAdvance(Calendar,$H1435,B1436,"f",FALSE)</f>
        <v>49431</v>
      </c>
      <c r="I1436" s="180">
        <f>_xll.qlInterestRateIndexValueDate(Index1M,$H1436)</f>
        <v>49433</v>
      </c>
      <c r="J1436" s="185">
        <f>IFERROR(_xll.qlIndexFixing(Index1M,$H1436,TRUE,_xll.ohTrigger(RecalcTrigger,Trigger1M)),NA())</f>
        <v>1.8535146867946359E-2</v>
      </c>
      <c r="K1436" s="44">
        <f>IFERROR(_xll.qlIndexFixing(Index3M,H1436,TRUE,_xll.ohTrigger(RecalcTrigger,Trigger3M)),NA())</f>
        <v>1.8909786790658394E-2</v>
      </c>
      <c r="L1436" s="44">
        <f>IFERROR(_xll.qlIndexFixing(Index6M,$H1436,TRUE,_xll.ohTrigger(RecalcTrigger,Trigger6M)),NA())</f>
        <v>1.8998399944745472E-2</v>
      </c>
      <c r="M1436" s="186">
        <f>IFERROR(_xll.qlIndexFixing(Index1Y,$H1436,TRUE,_xll.ohTrigger(RecalcTrigger,Trigger1Y)),NA())</f>
        <v>1.9249950118066048E-2</v>
      </c>
      <c r="N1436" s="185">
        <f>IFERROR(_xll.qlIndexFixing(ONIndex1M,I1436,TRUE,_xll.ohTrigger(RecalcTrigger,Trigger1M)),NA())</f>
        <v>1.8543059027784636E-2</v>
      </c>
      <c r="O1436" s="44">
        <f>IFERROR(_xll.qlIndexFixing(ONIndex3M,I1436,TRUE,_xll.ohTrigger(RecalcTrigger,Trigger3M)),NA())</f>
        <v>1.8947637863977462E-2</v>
      </c>
      <c r="P1436" s="44">
        <f>IFERROR(_xll.qlIndexFixing(ONIndex6M,I1436,TRUE,_xll.ohTrigger(RecalcTrigger,Trigger6M)),NA())</f>
        <v>1.9105433323796106E-2</v>
      </c>
      <c r="Q1436" s="186">
        <f>IFERROR(_xll.qlIndexFixing(ONIndex1Y,I1436,TRUE,_xll.ohTrigger(RecalcTrigger,Trigger1Y)),NA())</f>
        <v>1.9449618897517951E-2</v>
      </c>
    </row>
    <row r="1437" spans="2:17" x14ac:dyDescent="0.2">
      <c r="B1437" s="39" t="s">
        <v>42</v>
      </c>
      <c r="D1437" s="42">
        <f>_xll.qlCalendarAdvance(Calendar,$D1436,B1437,"f",FALSE)</f>
        <v>49438</v>
      </c>
      <c r="E1437" s="180">
        <f>_xll.qlInterestRateIndexValueDate(IndexON,D1437)</f>
        <v>49438</v>
      </c>
      <c r="F1437" s="196">
        <f>IFERROR(_xll.qlIndexFixing(IndexON,D1437,TRUE,_xll.ohTrigger(RecalcTrigger,TriggerON)),NA())</f>
        <v>1.8415918619103522E-2</v>
      </c>
      <c r="H1437" s="42">
        <f>_xll.qlCalendarAdvance(Calendar,$H1436,B1437,"f",FALSE)</f>
        <v>49438</v>
      </c>
      <c r="I1437" s="180">
        <f>_xll.qlInterestRateIndexValueDate(Index1M,$H1437)</f>
        <v>49440</v>
      </c>
      <c r="J1437" s="185">
        <f>IFERROR(_xll.qlIndexFixing(Index1M,$H1437,TRUE,_xll.ohTrigger(RecalcTrigger,Trigger1M)),NA())</f>
        <v>1.8520976040655401E-2</v>
      </c>
      <c r="K1437" s="44">
        <f>IFERROR(_xll.qlIndexFixing(Index3M,H1437,TRUE,_xll.ohTrigger(RecalcTrigger,Trigger3M)),NA())</f>
        <v>1.8895887196114118E-2</v>
      </c>
      <c r="L1437" s="44">
        <f>IFERROR(_xll.qlIndexFixing(Index6M,$H1437,TRUE,_xll.ohTrigger(RecalcTrigger,Trigger6M)),NA())</f>
        <v>1.8982328184859721E-2</v>
      </c>
      <c r="M1437" s="186">
        <f>IFERROR(_xll.qlIndexFixing(Index1Y,$H1437,TRUE,_xll.ohTrigger(RecalcTrigger,Trigger1Y)),NA())</f>
        <v>1.9234499533597973E-2</v>
      </c>
      <c r="N1437" s="185">
        <f>IFERROR(_xll.qlIndexFixing(ONIndex1M,I1437,TRUE,_xll.ohTrigger(RecalcTrigger,Trigger1M)),NA())</f>
        <v>1.8528939260988864E-2</v>
      </c>
      <c r="O1437" s="44">
        <f>IFERROR(_xll.qlIndexFixing(ONIndex3M,I1437,TRUE,_xll.ohTrigger(RecalcTrigger,Trigger3M)),NA())</f>
        <v>1.8933848640374507E-2</v>
      </c>
      <c r="P1437" s="44">
        <f>IFERROR(_xll.qlIndexFixing(ONIndex6M,I1437,TRUE,_xll.ohTrigger(RecalcTrigger,Trigger6M)),NA())</f>
        <v>1.9089931586462328E-2</v>
      </c>
      <c r="Q1437" s="186">
        <f>IFERROR(_xll.qlIndexFixing(ONIndex1Y,I1437,TRUE,_xll.ohTrigger(RecalcTrigger,Trigger1Y)),NA())</f>
        <v>1.9434921237468927E-2</v>
      </c>
    </row>
    <row r="1438" spans="2:17" x14ac:dyDescent="0.2">
      <c r="B1438" s="39" t="s">
        <v>42</v>
      </c>
      <c r="D1438" s="42">
        <f>_xll.qlCalendarAdvance(Calendar,$D1437,B1438,"f",FALSE)</f>
        <v>49445</v>
      </c>
      <c r="E1438" s="180">
        <f>_xll.qlInterestRateIndexValueDate(IndexON,D1438)</f>
        <v>49445</v>
      </c>
      <c r="F1438" s="196">
        <f>IFERROR(_xll.qlIndexFixing(IndexON,D1438,TRUE,_xll.ohTrigger(RecalcTrigger,TriggerON)),NA())</f>
        <v>1.8403281407746164E-2</v>
      </c>
      <c r="H1438" s="42">
        <f>_xll.qlCalendarAdvance(Calendar,$H1437,B1438,"f",FALSE)</f>
        <v>49445</v>
      </c>
      <c r="I1438" s="180">
        <f>_xll.qlInterestRateIndexValueDate(Index1M,$H1438)</f>
        <v>49447</v>
      </c>
      <c r="J1438" s="185">
        <f>IFERROR(_xll.qlIndexFixing(Index1M,$H1438,TRUE,_xll.ohTrigger(RecalcTrigger,Trigger1M)),NA())</f>
        <v>1.8506786753709991E-2</v>
      </c>
      <c r="K1438" s="44">
        <f>IFERROR(_xll.qlIndexFixing(Index3M,H1438,TRUE,_xll.ohTrigger(RecalcTrigger,Trigger3M)),NA())</f>
        <v>1.8881981062859838E-2</v>
      </c>
      <c r="L1438" s="44">
        <f>IFERROR(_xll.qlIndexFixing(Index6M,$H1438,TRUE,_xll.ohTrigger(RecalcTrigger,Trigger6M)),NA())</f>
        <v>1.8966240376293752E-2</v>
      </c>
      <c r="M1438" s="186">
        <f>IFERROR(_xll.qlIndexFixing(Index1Y,$H1438,TRUE,_xll.ohTrigger(RecalcTrigger,Trigger1Y)),NA())</f>
        <v>1.921904523312757E-2</v>
      </c>
      <c r="N1438" s="185">
        <f>IFERROR(_xll.qlIndexFixing(ONIndex1M,I1438,TRUE,_xll.ohTrigger(RecalcTrigger,Trigger1M)),NA())</f>
        <v>1.8514800752225113E-2</v>
      </c>
      <c r="O1438" s="44">
        <f>IFERROR(_xll.qlIndexFixing(ONIndex3M,I1438,TRUE,_xll.ohTrigger(RecalcTrigger,Trigger3M)),NA())</f>
        <v>1.8920051545947558E-2</v>
      </c>
      <c r="P1438" s="44">
        <f>IFERROR(_xll.qlIndexFixing(ONIndex6M,I1438,TRUE,_xll.ohTrigger(RecalcTrigger,Trigger6M)),NA())</f>
        <v>1.9074391402202906E-2</v>
      </c>
      <c r="Q1438" s="186">
        <f>IFERROR(_xll.qlIndexFixing(ONIndex1Y,I1438,TRUE,_xll.ohTrigger(RecalcTrigger,Trigger1Y)),NA())</f>
        <v>1.9420207537530487E-2</v>
      </c>
    </row>
    <row r="1439" spans="2:17" x14ac:dyDescent="0.2">
      <c r="B1439" s="39" t="s">
        <v>42</v>
      </c>
      <c r="D1439" s="42">
        <f>_xll.qlCalendarAdvance(Calendar,$D1438,B1439,"f",FALSE)</f>
        <v>49452</v>
      </c>
      <c r="E1439" s="180">
        <f>_xll.qlInterestRateIndexValueDate(IndexON,D1439)</f>
        <v>49452</v>
      </c>
      <c r="F1439" s="196">
        <f>IFERROR(_xll.qlIndexFixing(IndexON,D1439,TRUE,_xll.ohTrigger(RecalcTrigger,TriggerON)),NA())</f>
        <v>1.8390637026364232E-2</v>
      </c>
      <c r="H1439" s="42">
        <f>_xll.qlCalendarAdvance(Calendar,$H1438,B1439,"f",FALSE)</f>
        <v>49452</v>
      </c>
      <c r="I1439" s="180">
        <f>_xll.qlInterestRateIndexValueDate(Index1M,$H1439)</f>
        <v>49454</v>
      </c>
      <c r="J1439" s="185">
        <f>IFERROR(_xll.qlIndexFixing(Index1M,$H1439,TRUE,_xll.ohTrigger(RecalcTrigger,Trigger1M)),NA())</f>
        <v>1.8492579194696851E-2</v>
      </c>
      <c r="K1439" s="44">
        <f>IFERROR(_xll.qlIndexFixing(Index3M,H1439,TRUE,_xll.ohTrigger(RecalcTrigger,Trigger3M)),NA())</f>
        <v>1.8868068608510424E-2</v>
      </c>
      <c r="L1439" s="44">
        <f>IFERROR(_xll.qlIndexFixing(Index6M,$H1439,TRUE,_xll.ohTrigger(RecalcTrigger,Trigger6M)),NA())</f>
        <v>1.8950139753730565E-2</v>
      </c>
      <c r="M1439" s="186">
        <f>IFERROR(_xll.qlIndexFixing(Index1Y,$H1439,TRUE,_xll.ohTrigger(RecalcTrigger,Trigger1Y)),NA())</f>
        <v>1.9203588120095864E-2</v>
      </c>
      <c r="N1439" s="185">
        <f>IFERROR(_xll.qlIndexFixing(ONIndex1M,I1439,TRUE,_xll.ohTrigger(RecalcTrigger,Trigger1M)),NA())</f>
        <v>1.8500643688383889E-2</v>
      </c>
      <c r="O1439" s="44">
        <f>IFERROR(_xll.qlIndexFixing(ONIndex3M,I1439,TRUE,_xll.ohTrigger(RecalcTrigger,Trigger3M)),NA())</f>
        <v>1.8906246797243398E-2</v>
      </c>
      <c r="P1439" s="44">
        <f>IFERROR(_xll.qlIndexFixing(ONIndex6M,I1439,TRUE,_xll.ohTrigger(RecalcTrigger,Trigger6M)),NA())</f>
        <v>1.9058812770937905E-2</v>
      </c>
      <c r="Q1439" s="186">
        <f>IFERROR(_xll.qlIndexFixing(ONIndex1Y,I1439,TRUE,_xll.ohTrigger(RecalcTrigger,Trigger1Y)),NA())</f>
        <v>1.9405477971323748E-2</v>
      </c>
    </row>
    <row r="1440" spans="2:17" x14ac:dyDescent="0.2">
      <c r="B1440" s="39" t="s">
        <v>42</v>
      </c>
      <c r="D1440" s="42">
        <f>_xll.qlCalendarAdvance(Calendar,$D1439,B1440,"f",FALSE)</f>
        <v>49459</v>
      </c>
      <c r="E1440" s="180">
        <f>_xll.qlInterestRateIndexValueDate(IndexON,D1440)</f>
        <v>49459</v>
      </c>
      <c r="F1440" s="196">
        <f>IFERROR(_xll.qlIndexFixing(IndexON,D1440,TRUE,_xll.ohTrigger(RecalcTrigger,TriggerON)),NA())</f>
        <v>1.8377985695741117E-2</v>
      </c>
      <c r="H1440" s="42">
        <f>_xll.qlCalendarAdvance(Calendar,$H1439,B1440,"f",FALSE)</f>
        <v>49459</v>
      </c>
      <c r="I1440" s="180">
        <f>_xll.qlInterestRateIndexValueDate(Index1M,$H1440)</f>
        <v>49461</v>
      </c>
      <c r="J1440" s="185">
        <f>IFERROR(_xll.qlIndexFixing(Index1M,$H1440,TRUE,_xll.ohTrigger(RecalcTrigger,Trigger1M)),NA())</f>
        <v>1.8478353551187231E-2</v>
      </c>
      <c r="K1440" s="44">
        <f>IFERROR(_xll.qlIndexFixing(Index3M,H1440,TRUE,_xll.ohTrigger(RecalcTrigger,Trigger3M)),NA())</f>
        <v>1.8854150050677334E-2</v>
      </c>
      <c r="L1440" s="44">
        <f>IFERROR(_xll.qlIndexFixing(Index6M,$H1440,TRUE,_xll.ohTrigger(RecalcTrigger,Trigger6M)),NA())</f>
        <v>1.8934029551747743E-2</v>
      </c>
      <c r="M1440" s="186">
        <f>IFERROR(_xll.qlIndexFixing(Index1Y,$H1440,TRUE,_xll.ohTrigger(RecalcTrigger,Trigger1Y)),NA())</f>
        <v>1.9188129100497921E-2</v>
      </c>
      <c r="N1440" s="185">
        <f>IFERROR(_xll.qlIndexFixing(ONIndex1M,I1440,TRUE,_xll.ohTrigger(RecalcTrigger,Trigger1M)),NA())</f>
        <v>1.8486468256915245E-2</v>
      </c>
      <c r="O1440" s="44">
        <f>IFERROR(_xll.qlIndexFixing(ONIndex3M,I1440,TRUE,_xll.ohTrigger(RecalcTrigger,Trigger3M)),NA())</f>
        <v>1.8892434610808806E-2</v>
      </c>
      <c r="P1440" s="44">
        <f>IFERROR(_xll.qlIndexFixing(ONIndex6M,I1440,TRUE,_xll.ohTrigger(RecalcTrigger,Trigger6M)),NA())</f>
        <v>1.9043195692747261E-2</v>
      </c>
      <c r="Q1440" s="186">
        <f>IFERROR(_xll.qlIndexFixing(ONIndex1Y,I1440,TRUE,_xll.ohTrigger(RecalcTrigger,Trigger1Y)),NA())</f>
        <v>1.9390732712949443E-2</v>
      </c>
    </row>
    <row r="1441" spans="2:17" x14ac:dyDescent="0.2">
      <c r="B1441" s="39" t="s">
        <v>42</v>
      </c>
      <c r="D1441" s="42">
        <f>_xll.qlCalendarAdvance(Calendar,$D1440,B1441,"f",FALSE)</f>
        <v>49466</v>
      </c>
      <c r="E1441" s="180">
        <f>_xll.qlInterestRateIndexValueDate(IndexON,D1441)</f>
        <v>49466</v>
      </c>
      <c r="F1441" s="196">
        <f>IFERROR(_xll.qlIndexFixing(IndexON,D1441,TRUE,_xll.ohTrigger(RecalcTrigger,TriggerON)),NA())</f>
        <v>1.8365327636180595E-2</v>
      </c>
      <c r="H1441" s="42">
        <f>_xll.qlCalendarAdvance(Calendar,$H1440,B1441,"f",FALSE)</f>
        <v>49466</v>
      </c>
      <c r="I1441" s="180">
        <f>_xll.qlInterestRateIndexValueDate(Index1M,$H1441)</f>
        <v>49468</v>
      </c>
      <c r="J1441" s="185">
        <f>IFERROR(_xll.qlIndexFixing(Index1M,$H1441,TRUE,_xll.ohTrigger(RecalcTrigger,Trigger1M)),NA())</f>
        <v>1.8464110010767851E-2</v>
      </c>
      <c r="K1441" s="44">
        <f>IFERROR(_xll.qlIndexFixing(Index3M,H1441,TRUE,_xll.ohTrigger(RecalcTrigger,Trigger3M)),NA())</f>
        <v>1.884022560697203E-2</v>
      </c>
      <c r="L1441" s="44">
        <f>IFERROR(_xll.qlIndexFixing(Index6M,$H1441,TRUE,_xll.ohTrigger(RecalcTrigger,Trigger6M)),NA())</f>
        <v>1.8917913004814407E-2</v>
      </c>
      <c r="M1441" s="186">
        <f>IFERROR(_xll.qlIndexFixing(Index1Y,$H1441,TRUE,_xll.ohTrigger(RecalcTrigger,Trigger1Y)),NA())</f>
        <v>1.9172669082880869E-2</v>
      </c>
      <c r="N1441" s="185">
        <f>IFERROR(_xll.qlIndexFixing(ONIndex1M,I1441,TRUE,_xll.ohTrigger(RecalcTrigger,Trigger1M)),NA())</f>
        <v>1.847227464502943E-2</v>
      </c>
      <c r="O1441" s="44">
        <f>IFERROR(_xll.qlIndexFixing(ONIndex3M,I1441,TRUE,_xll.ohTrigger(RecalcTrigger,Trigger3M)),NA())</f>
        <v>1.8878615202950755E-2</v>
      </c>
      <c r="P1441" s="44">
        <f>IFERROR(_xll.qlIndexFixing(ONIndex6M,I1441,TRUE,_xll.ohTrigger(RecalcTrigger,Trigger6M)),NA())</f>
        <v>1.9027540167471102E-2</v>
      </c>
      <c r="Q1441" s="186">
        <f>IFERROR(_xll.qlIndexFixing(ONIndex1Y,I1441,TRUE,_xll.ohTrigger(RecalcTrigger,Trigger1Y)),NA())</f>
        <v>1.9375971936108627E-2</v>
      </c>
    </row>
    <row r="1442" spans="2:17" x14ac:dyDescent="0.2">
      <c r="B1442" s="39" t="s">
        <v>42</v>
      </c>
      <c r="D1442" s="42">
        <f>_xll.qlCalendarAdvance(Calendar,$D1441,B1442,"f",FALSE)</f>
        <v>49473</v>
      </c>
      <c r="E1442" s="180">
        <f>_xll.qlInterestRateIndexValueDate(IndexON,D1442)</f>
        <v>49473</v>
      </c>
      <c r="F1442" s="196">
        <f>IFERROR(_xll.qlIndexFixing(IndexON,D1442,TRUE,_xll.ohTrigger(RecalcTrigger,TriggerON)),NA())</f>
        <v>1.8352663068306185E-2</v>
      </c>
      <c r="H1442" s="42">
        <f>_xll.qlCalendarAdvance(Calendar,$H1441,B1442,"f",FALSE)</f>
        <v>49473</v>
      </c>
      <c r="I1442" s="180">
        <f>_xll.qlInterestRateIndexValueDate(Index1M,$H1442)</f>
        <v>49475</v>
      </c>
      <c r="J1442" s="185">
        <f>IFERROR(_xll.qlIndexFixing(Index1M,$H1442,TRUE,_xll.ohTrigger(RecalcTrigger,Trigger1M)),NA())</f>
        <v>1.8449848761009958E-2</v>
      </c>
      <c r="K1442" s="44">
        <f>IFERROR(_xll.qlIndexFixing(Index3M,H1442,TRUE,_xll.ohTrigger(RecalcTrigger,Trigger3M)),NA())</f>
        <v>1.8826295494996616E-2</v>
      </c>
      <c r="L1442" s="44">
        <f>IFERROR(_xll.qlIndexFixing(Index6M,$H1442,TRUE,_xll.ohTrigger(RecalcTrigger,Trigger6M)),NA())</f>
        <v>1.8901793347296421E-2</v>
      </c>
      <c r="M1442" s="186">
        <f>IFERROR(_xll.qlIndexFixing(Index1Y,$H1442,TRUE,_xll.ohTrigger(RecalcTrigger,Trigger1Y)),NA())</f>
        <v>1.9157208978344574E-2</v>
      </c>
      <c r="N1442" s="185">
        <f>IFERROR(_xll.qlIndexFixing(ONIndex1M,I1442,TRUE,_xll.ohTrigger(RecalcTrigger,Trigger1M)),NA())</f>
        <v>1.8458063040016626E-2</v>
      </c>
      <c r="O1442" s="44">
        <f>IFERROR(_xll.qlIndexFixing(ONIndex3M,I1442,TRUE,_xll.ohTrigger(RecalcTrigger,Trigger3M)),NA())</f>
        <v>1.8864788790295961E-2</v>
      </c>
      <c r="P1442" s="44">
        <f>IFERROR(_xll.qlIndexFixing(ONIndex6M,I1442,TRUE,_xll.ohTrigger(RecalcTrigger,Trigger6M)),NA())</f>
        <v>1.9011846195349236E-2</v>
      </c>
      <c r="Q1442" s="186">
        <f>IFERROR(_xll.qlIndexFixing(ONIndex1Y,I1442,TRUE,_xll.ohTrigger(RecalcTrigger,Trigger1Y)),NA())</f>
        <v>1.9361195814662224E-2</v>
      </c>
    </row>
    <row r="1443" spans="2:17" x14ac:dyDescent="0.2">
      <c r="B1443" s="39" t="s">
        <v>42</v>
      </c>
      <c r="D1443" s="42">
        <f>_xll.qlCalendarAdvance(Calendar,$D1442,B1443,"f",FALSE)</f>
        <v>49480</v>
      </c>
      <c r="E1443" s="180">
        <f>_xll.qlInterestRateIndexValueDate(IndexON,D1443)</f>
        <v>49480</v>
      </c>
      <c r="F1443" s="196">
        <f>IFERROR(_xll.qlIndexFixing(IndexON,D1443,TRUE,_xll.ohTrigger(RecalcTrigger,TriggerON)),NA())</f>
        <v>1.8339992212661471E-2</v>
      </c>
      <c r="H1443" s="42">
        <f>_xll.qlCalendarAdvance(Calendar,$H1442,B1443,"f",FALSE)</f>
        <v>49480</v>
      </c>
      <c r="I1443" s="180">
        <f>_xll.qlInterestRateIndexValueDate(Index1M,$H1443)</f>
        <v>49482</v>
      </c>
      <c r="J1443" s="185">
        <f>IFERROR(_xll.qlIndexFixing(Index1M,$H1443,TRUE,_xll.ohTrigger(RecalcTrigger,Trigger1M)),NA())</f>
        <v>1.8435569989489958E-2</v>
      </c>
      <c r="K1443" s="44">
        <f>IFERROR(_xll.qlIndexFixing(Index3M,H1443,TRUE,_xll.ohTrigger(RecalcTrigger,Trigger3M)),NA())</f>
        <v>1.8812359932354902E-2</v>
      </c>
      <c r="L1443" s="44">
        <f>IFERROR(_xll.qlIndexFixing(Index6M,$H1443,TRUE,_xll.ohTrigger(RecalcTrigger,Trigger6M)),NA())</f>
        <v>1.888567381345161E-2</v>
      </c>
      <c r="M1443" s="186">
        <f>IFERROR(_xll.qlIndexFixing(Index1Y,$H1443,TRUE,_xll.ohTrigger(RecalcTrigger,Trigger1Y)),NA())</f>
        <v>1.9141749700541836E-2</v>
      </c>
      <c r="N1443" s="185">
        <f>IFERROR(_xll.qlIndexFixing(ONIndex1M,I1443,TRUE,_xll.ohTrigger(RecalcTrigger,Trigger1M)),NA())</f>
        <v>1.8443833628927209E-2</v>
      </c>
      <c r="O1443" s="44">
        <f>IFERROR(_xll.qlIndexFixing(ONIndex3M,I1443,TRUE,_xll.ohTrigger(RecalcTrigger,Trigger3M)),NA())</f>
        <v>1.8850955589231333E-2</v>
      </c>
      <c r="P1443" s="44">
        <f>IFERROR(_xll.qlIndexFixing(ONIndex6M,I1443,TRUE,_xll.ohTrigger(RecalcTrigger,Trigger6M)),NA())</f>
        <v>1.8996113776301726E-2</v>
      </c>
      <c r="Q1443" s="186">
        <f>IFERROR(_xll.qlIndexFixing(ONIndex1Y,I1443,TRUE,_xll.ohTrigger(RecalcTrigger,Trigger1Y)),NA())</f>
        <v>1.9346404522631033E-2</v>
      </c>
    </row>
    <row r="1444" spans="2:17" x14ac:dyDescent="0.2">
      <c r="B1444" s="39" t="s">
        <v>42</v>
      </c>
      <c r="D1444" s="42">
        <f>_xll.qlCalendarAdvance(Calendar,$D1443,B1444,"f",FALSE)</f>
        <v>49487</v>
      </c>
      <c r="E1444" s="180">
        <f>_xll.qlInterestRateIndexValueDate(IndexON,D1444)</f>
        <v>49487</v>
      </c>
      <c r="F1444" s="196">
        <f>IFERROR(_xll.qlIndexFixing(IndexON,D1444,TRUE,_xll.ohTrigger(RecalcTrigger,TriggerON)),NA())</f>
        <v>1.8327315289630164E-2</v>
      </c>
      <c r="H1444" s="42">
        <f>_xll.qlCalendarAdvance(Calendar,$H1443,B1444,"f",FALSE)</f>
        <v>49487</v>
      </c>
      <c r="I1444" s="180">
        <f>_xll.qlInterestRateIndexValueDate(Index1M,$H1444)</f>
        <v>49489</v>
      </c>
      <c r="J1444" s="185">
        <f>IFERROR(_xll.qlIndexFixing(Index1M,$H1444,TRUE,_xll.ohTrigger(RecalcTrigger,Trigger1M)),NA())</f>
        <v>1.8420722173148052E-2</v>
      </c>
      <c r="K1444" s="44">
        <f>IFERROR(_xll.qlIndexFixing(Index3M,H1444,TRUE,_xll.ohTrigger(RecalcTrigger,Trigger3M)),NA())</f>
        <v>1.8799938909063042E-2</v>
      </c>
      <c r="L1444" s="44">
        <f>IFERROR(_xll.qlIndexFixing(Index6M,$H1444,TRUE,_xll.ohTrigger(RecalcTrigger,Trigger6M)),NA())</f>
        <v>1.886955763743282E-2</v>
      </c>
      <c r="M1444" s="186">
        <f>IFERROR(_xll.qlIndexFixing(Index1Y,$H1444,TRUE,_xll.ohTrigger(RecalcTrigger,Trigger1Y)),NA())</f>
        <v>1.91262921656771E-2</v>
      </c>
      <c r="N1444" s="185">
        <f>IFERROR(_xll.qlIndexFixing(ONIndex1M,I1444,TRUE,_xll.ohTrigger(RecalcTrigger,Trigger1M)),NA())</f>
        <v>1.8429586599051362E-2</v>
      </c>
      <c r="O1444" s="44">
        <f>IFERROR(_xll.qlIndexFixing(ONIndex3M,I1444,TRUE,_xll.ohTrigger(RecalcTrigger,Trigger3M)),NA())</f>
        <v>1.8837115816383587E-2</v>
      </c>
      <c r="P1444" s="44">
        <f>IFERROR(_xll.qlIndexFixing(ONIndex6M,I1444,TRUE,_xll.ohTrigger(RecalcTrigger,Trigger6M)),NA())</f>
        <v>1.8980342910168702E-2</v>
      </c>
      <c r="Q1444" s="186">
        <f>IFERROR(_xll.qlIndexFixing(ONIndex1Y,I1444,TRUE,_xll.ohTrigger(RecalcTrigger,Trigger1Y)),NA())</f>
        <v>1.9331598233636171E-2</v>
      </c>
    </row>
    <row r="1445" spans="2:17" x14ac:dyDescent="0.2">
      <c r="B1445" s="39" t="s">
        <v>42</v>
      </c>
      <c r="D1445" s="42">
        <f>_xll.qlCalendarAdvance(Calendar,$D1444,B1445,"f",FALSE)</f>
        <v>49494</v>
      </c>
      <c r="E1445" s="180">
        <f>_xll.qlInterestRateIndexValueDate(IndexON,D1445)</f>
        <v>49494</v>
      </c>
      <c r="F1445" s="196">
        <f>IFERROR(_xll.qlIndexFixing(IndexON,D1445,TRUE,_xll.ohTrigger(RecalcTrigger,TriggerON)),NA())</f>
        <v>1.8314632519835783E-2</v>
      </c>
      <c r="H1445" s="42">
        <f>_xll.qlCalendarAdvance(Calendar,$H1444,B1445,"f",FALSE)</f>
        <v>49494</v>
      </c>
      <c r="I1445" s="180">
        <f>_xll.qlInterestRateIndexValueDate(Index1M,$H1445)</f>
        <v>49496</v>
      </c>
      <c r="J1445" s="185">
        <f>IFERROR(_xll.qlIndexFixing(Index1M,$H1445,TRUE,_xll.ohTrigger(RecalcTrigger,Trigger1M)),NA())</f>
        <v>1.8406960631466691E-2</v>
      </c>
      <c r="K1445" s="44">
        <f>IFERROR(_xll.qlIndexFixing(Index3M,H1445,TRUE,_xll.ohTrigger(RecalcTrigger,Trigger3M)),NA())</f>
        <v>1.8784474283285044E-2</v>
      </c>
      <c r="L1445" s="44">
        <f>IFERROR(_xll.qlIndexFixing(Index6M,$H1445,TRUE,_xll.ohTrigger(RecalcTrigger,Trigger6M)),NA())</f>
        <v>1.8853448053286159E-2</v>
      </c>
      <c r="M1445" s="186">
        <f>IFERROR(_xll.qlIndexFixing(Index1Y,$H1445,TRUE,_xll.ohTrigger(RecalcTrigger,Trigger1Y)),NA())</f>
        <v>1.9110837292507749E-2</v>
      </c>
      <c r="N1445" s="185">
        <f>IFERROR(_xll.qlIndexFixing(ONIndex1M,I1445,TRUE,_xll.ohTrigger(RecalcTrigger,Trigger1M)),NA())</f>
        <v>1.8415322137679269E-2</v>
      </c>
      <c r="O1445" s="44">
        <f>IFERROR(_xll.qlIndexFixing(ONIndex3M,I1445,TRUE,_xll.ohTrigger(RecalcTrigger,Trigger3M)),NA())</f>
        <v>1.8823269688139632E-2</v>
      </c>
      <c r="P1445" s="44">
        <f>IFERROR(_xll.qlIndexFixing(ONIndex6M,I1445,TRUE,_xll.ohTrigger(RecalcTrigger,Trigger6M)),NA())</f>
        <v>1.896453359718997E-2</v>
      </c>
      <c r="Q1445" s="186">
        <f>IFERROR(_xll.qlIndexFixing(ONIndex1Y,I1445,TRUE,_xll.ohTrigger(RecalcTrigger,Trigger1Y)),NA())</f>
        <v>1.9316777121698436E-2</v>
      </c>
    </row>
    <row r="1446" spans="2:17" x14ac:dyDescent="0.2">
      <c r="B1446" s="39" t="s">
        <v>42</v>
      </c>
      <c r="D1446" s="42">
        <f>_xll.qlCalendarAdvance(Calendar,$D1445,B1446,"f",FALSE)</f>
        <v>49501</v>
      </c>
      <c r="E1446" s="180">
        <f>_xll.qlInterestRateIndexValueDate(IndexON,D1446)</f>
        <v>49501</v>
      </c>
      <c r="F1446" s="196">
        <f>IFERROR(_xll.qlIndexFixing(IndexON,D1446,TRUE,_xll.ohTrigger(RecalcTrigger,TriggerON)),NA())</f>
        <v>1.8301944123821912E-2</v>
      </c>
      <c r="H1446" s="42">
        <f>_xll.qlCalendarAdvance(Calendar,$H1445,B1446,"f",FALSE)</f>
        <v>49501</v>
      </c>
      <c r="I1446" s="180">
        <f>_xll.qlInterestRateIndexValueDate(Index1M,$H1446)</f>
        <v>49503</v>
      </c>
      <c r="J1446" s="185">
        <f>IFERROR(_xll.qlIndexFixing(Index1M,$H1446,TRUE,_xll.ohTrigger(RecalcTrigger,Trigger1M)),NA())</f>
        <v>1.8392630420108497E-2</v>
      </c>
      <c r="K1446" s="44">
        <f>IFERROR(_xll.qlIndexFixing(Index3M,H1446,TRUE,_xll.ohTrigger(RecalcTrigger,Trigger3M)),NA())</f>
        <v>1.877052595212432E-2</v>
      </c>
      <c r="L1446" s="44">
        <f>IFERROR(_xll.qlIndexFixing(Index6M,$H1446,TRUE,_xll.ohTrigger(RecalcTrigger,Trigger6M)),NA())</f>
        <v>1.8837348294951445E-2</v>
      </c>
      <c r="M1446" s="186">
        <f>IFERROR(_xll.qlIndexFixing(Index1Y,$H1446,TRUE,_xll.ohTrigger(RecalcTrigger,Trigger1Y)),NA())</f>
        <v>1.9095386002341723E-2</v>
      </c>
      <c r="N1446" s="185">
        <f>IFERROR(_xll.qlIndexFixing(ONIndex1M,I1446,TRUE,_xll.ohTrigger(RecalcTrigger,Trigger1M)),NA())</f>
        <v>1.840104043194124E-2</v>
      </c>
      <c r="O1446" s="44">
        <f>IFERROR(_xll.qlIndexFixing(ONIndex3M,I1446,TRUE,_xll.ohTrigger(RecalcTrigger,Trigger3M)),NA())</f>
        <v>1.8809417420966312E-2</v>
      </c>
      <c r="P1446" s="44">
        <f>IFERROR(_xll.qlIndexFixing(ONIndex6M,I1446,TRUE,_xll.ohTrigger(RecalcTrigger,Trigger6M)),NA())</f>
        <v>1.8948685837285595E-2</v>
      </c>
      <c r="Q1446" s="186">
        <f>IFERROR(_xll.qlIndexFixing(ONIndex1Y,I1446,TRUE,_xll.ohTrigger(RecalcTrigger,Trigger1Y)),NA())</f>
        <v>1.9301941360678754E-2</v>
      </c>
    </row>
    <row r="1447" spans="2:17" x14ac:dyDescent="0.2">
      <c r="B1447" s="39" t="s">
        <v>42</v>
      </c>
      <c r="D1447" s="42">
        <f>_xll.qlCalendarAdvance(Calendar,$D1446,B1447,"f",FALSE)</f>
        <v>49508</v>
      </c>
      <c r="E1447" s="180">
        <f>_xll.qlInterestRateIndexValueDate(IndexON,D1447)</f>
        <v>49508</v>
      </c>
      <c r="F1447" s="196">
        <f>IFERROR(_xll.qlIndexFixing(IndexON,D1447,TRUE,_xll.ohTrigger(RecalcTrigger,TriggerON)),NA())</f>
        <v>1.8289250321812389E-2</v>
      </c>
      <c r="H1447" s="42">
        <f>_xll.qlCalendarAdvance(Calendar,$H1446,B1447,"f",FALSE)</f>
        <v>49508</v>
      </c>
      <c r="I1447" s="180">
        <f>_xll.qlInterestRateIndexValueDate(Index1M,$H1447)</f>
        <v>49510</v>
      </c>
      <c r="J1447" s="185">
        <f>IFERROR(_xll.qlIndexFixing(Index1M,$H1447,TRUE,_xll.ohTrigger(RecalcTrigger,Trigger1M)),NA())</f>
        <v>1.8378283437288662E-2</v>
      </c>
      <c r="K1447" s="44">
        <f>IFERROR(_xll.qlIndexFixing(Index3M,H1447,TRUE,_xll.ohTrigger(RecalcTrigger,Trigger3M)),NA())</f>
        <v>1.8756575204201487E-2</v>
      </c>
      <c r="L1447" s="44">
        <f>IFERROR(_xll.qlIndexFixing(Index6M,$H1447,TRUE,_xll.ohTrigger(RecalcTrigger,Trigger6M)),NA())</f>
        <v>1.8821261596263499E-2</v>
      </c>
      <c r="M1447" s="186">
        <f>IFERROR(_xll.qlIndexFixing(Index1Y,$H1447,TRUE,_xll.ohTrigger(RecalcTrigger,Trigger1Y)),NA())</f>
        <v>1.9079939219040113E-2</v>
      </c>
      <c r="N1447" s="185">
        <f>IFERROR(_xll.qlIndexFixing(ONIndex1M,I1447,TRUE,_xll.ohTrigger(RecalcTrigger,Trigger1M)),NA())</f>
        <v>1.838674166912746E-2</v>
      </c>
      <c r="O1447" s="44">
        <f>IFERROR(_xll.qlIndexFixing(ONIndex3M,I1447,TRUE,_xll.ohTrigger(RecalcTrigger,Trigger3M)),NA())</f>
        <v>1.879555923157028E-2</v>
      </c>
      <c r="P1447" s="44">
        <f>IFERROR(_xll.qlIndexFixing(ONIndex6M,I1447,TRUE,_xll.ohTrigger(RecalcTrigger,Trigger6M)),NA())</f>
        <v>1.8932799630375641E-2</v>
      </c>
      <c r="Q1447" s="186">
        <f>IFERROR(_xll.qlIndexFixing(ONIndex1Y,I1447,TRUE,_xll.ohTrigger(RecalcTrigger,Trigger1Y)),NA())</f>
        <v>1.9287091124517985E-2</v>
      </c>
    </row>
    <row r="1448" spans="2:17" x14ac:dyDescent="0.2">
      <c r="B1448" s="39" t="s">
        <v>42</v>
      </c>
      <c r="D1448" s="42">
        <f>_xll.qlCalendarAdvance(Calendar,$D1447,B1448,"f",FALSE)</f>
        <v>49515</v>
      </c>
      <c r="E1448" s="180">
        <f>_xll.qlInterestRateIndexValueDate(IndexON,D1448)</f>
        <v>49515</v>
      </c>
      <c r="F1448" s="196">
        <f>IFERROR(_xll.qlIndexFixing(IndexON,D1448,TRUE,_xll.ohTrigger(RecalcTrigger,TriggerON)),NA())</f>
        <v>1.8276551334830415E-2</v>
      </c>
      <c r="H1448" s="42">
        <f>_xll.qlCalendarAdvance(Calendar,$H1447,B1448,"f",FALSE)</f>
        <v>49515</v>
      </c>
      <c r="I1448" s="180">
        <f>_xll.qlInterestRateIndexValueDate(Index1M,$H1448)</f>
        <v>49517</v>
      </c>
      <c r="J1448" s="185">
        <f>IFERROR(_xll.qlIndexFixing(Index1M,$H1448,TRUE,_xll.ohTrigger(RecalcTrigger,Trigger1M)),NA())</f>
        <v>1.8363919870573283E-2</v>
      </c>
      <c r="K1448" s="44">
        <f>IFERROR(_xll.qlIndexFixing(Index3M,H1448,TRUE,_xll.ohTrigger(RecalcTrigger,Trigger3M)),NA())</f>
        <v>1.8742622983681293E-2</v>
      </c>
      <c r="L1448" s="44">
        <f>IFERROR(_xll.qlIndexFixing(Index6M,$H1448,TRUE,_xll.ohTrigger(RecalcTrigger,Trigger6M)),NA())</f>
        <v>1.8805191190950855E-2</v>
      </c>
      <c r="M1448" s="186">
        <f>IFERROR(_xll.qlIndexFixing(Index1Y,$H1448,TRUE,_xll.ohTrigger(RecalcTrigger,Trigger1Y)),NA())</f>
        <v>1.9064497869015005E-2</v>
      </c>
      <c r="N1448" s="185">
        <f>IFERROR(_xll.qlIndexFixing(ONIndex1M,I1448,TRUE,_xll.ohTrigger(RecalcTrigger,Trigger1M)),NA())</f>
        <v>1.8372426036528111E-2</v>
      </c>
      <c r="O1448" s="44">
        <f>IFERROR(_xll.qlIndexFixing(ONIndex3M,I1448,TRUE,_xll.ohTrigger(RecalcTrigger,Trigger3M)),NA())</f>
        <v>1.8781695336098636E-2</v>
      </c>
      <c r="P1448" s="44">
        <f>IFERROR(_xll.qlIndexFixing(ONIndex6M,I1448,TRUE,_xll.ohTrigger(RecalcTrigger,Trigger6M)),NA())</f>
        <v>1.891687497661998E-2</v>
      </c>
      <c r="Q1448" s="186">
        <f>IFERROR(_xll.qlIndexFixing(ONIndex1Y,I1448,TRUE,_xll.ohTrigger(RecalcTrigger,Trigger1Y)),NA())</f>
        <v>1.9272226586757313E-2</v>
      </c>
    </row>
    <row r="1449" spans="2:17" x14ac:dyDescent="0.2">
      <c r="B1449" s="39" t="s">
        <v>42</v>
      </c>
      <c r="D1449" s="42">
        <f>_xll.qlCalendarAdvance(Calendar,$D1448,B1449,"f",FALSE)</f>
        <v>49522</v>
      </c>
      <c r="E1449" s="180">
        <f>_xll.qlInterestRateIndexValueDate(IndexON,D1449)</f>
        <v>49522</v>
      </c>
      <c r="F1449" s="196">
        <f>IFERROR(_xll.qlIndexFixing(IndexON,D1449,TRUE,_xll.ohTrigger(RecalcTrigger,TriggerON)),NA())</f>
        <v>1.8263847382939957E-2</v>
      </c>
      <c r="H1449" s="42">
        <f>_xll.qlCalendarAdvance(Calendar,$H1448,B1449,"f",FALSE)</f>
        <v>49522</v>
      </c>
      <c r="I1449" s="180">
        <f>_xll.qlInterestRateIndexValueDate(Index1M,$H1449)</f>
        <v>49524</v>
      </c>
      <c r="J1449" s="185">
        <f>IFERROR(_xll.qlIndexFixing(Index1M,$H1449,TRUE,_xll.ohTrigger(RecalcTrigger,Trigger1M)),NA())</f>
        <v>1.8349539907536183E-2</v>
      </c>
      <c r="K1449" s="44">
        <f>IFERROR(_xll.qlIndexFixing(Index3M,H1449,TRUE,_xll.ohTrigger(RecalcTrigger,Trigger3M)),NA())</f>
        <v>1.8728670237459062E-2</v>
      </c>
      <c r="L1449" s="44">
        <f>IFERROR(_xll.qlIndexFixing(Index6M,$H1449,TRUE,_xll.ohTrigger(RecalcTrigger,Trigger6M)),NA())</f>
        <v>1.8789140312637467E-2</v>
      </c>
      <c r="M1449" s="186">
        <f>IFERROR(_xll.qlIndexFixing(Index1Y,$H1449,TRUE,_xll.ohTrigger(RecalcTrigger,Trigger1Y)),NA())</f>
        <v>1.9049062881229456E-2</v>
      </c>
      <c r="N1449" s="185">
        <f>IFERROR(_xll.qlIndexFixing(ONIndex1M,I1449,TRUE,_xll.ohTrigger(RecalcTrigger,Trigger1M)),NA())</f>
        <v>1.8358093721193569E-2</v>
      </c>
      <c r="O1449" s="44">
        <f>IFERROR(_xll.qlIndexFixing(ONIndex3M,I1449,TRUE,_xll.ohTrigger(RecalcTrigger,Trigger3M)),NA())</f>
        <v>1.8767825951258033E-2</v>
      </c>
      <c r="P1449" s="44">
        <f>IFERROR(_xll.qlIndexFixing(ONIndex6M,I1449,TRUE,_xll.ohTrigger(RecalcTrigger,Trigger6M)),NA())</f>
        <v>1.8900911875778803E-2</v>
      </c>
      <c r="Q1449" s="186">
        <f>IFERROR(_xll.qlIndexFixing(ONIndex1Y,I1449,TRUE,_xll.ohTrigger(RecalcTrigger,Trigger1Y)),NA())</f>
        <v>1.9257347921577406E-2</v>
      </c>
    </row>
    <row r="1450" spans="2:17" x14ac:dyDescent="0.2">
      <c r="B1450" s="39" t="s">
        <v>42</v>
      </c>
      <c r="D1450" s="42">
        <f>_xll.qlCalendarAdvance(Calendar,$D1449,B1450,"f",FALSE)</f>
        <v>49529</v>
      </c>
      <c r="E1450" s="180">
        <f>_xll.qlInterestRateIndexValueDate(IndexON,D1450)</f>
        <v>49529</v>
      </c>
      <c r="F1450" s="196">
        <f>IFERROR(_xll.qlIndexFixing(IndexON,D1450,TRUE,_xll.ohTrigger(RecalcTrigger,TriggerON)),NA())</f>
        <v>1.825113868684447E-2</v>
      </c>
      <c r="H1450" s="42">
        <f>_xll.qlCalendarAdvance(Calendar,$H1449,B1450,"f",FALSE)</f>
        <v>49529</v>
      </c>
      <c r="I1450" s="180">
        <f>_xll.qlInterestRateIndexValueDate(Index1M,$H1450)</f>
        <v>49531</v>
      </c>
      <c r="J1450" s="185">
        <f>IFERROR(_xll.qlIndexFixing(Index1M,$H1450,TRUE,_xll.ohTrigger(RecalcTrigger,Trigger1M)),NA())</f>
        <v>1.8335143735748613E-2</v>
      </c>
      <c r="K1450" s="44">
        <f>IFERROR(_xll.qlIndexFixing(Index3M,H1450,TRUE,_xll.ohTrigger(RecalcTrigger,Trigger3M)),NA())</f>
        <v>1.8714717915166657E-2</v>
      </c>
      <c r="L1450" s="44">
        <f>IFERROR(_xll.qlIndexFixing(Index6M,$H1450,TRUE,_xll.ohTrigger(RecalcTrigger,Trigger6M)),NA())</f>
        <v>1.8773112194840579E-2</v>
      </c>
      <c r="M1450" s="186">
        <f>IFERROR(_xll.qlIndexFixing(Index1Y,$H1450,TRUE,_xll.ohTrigger(RecalcTrigger,Trigger1Y)),NA())</f>
        <v>1.9033635187198829E-2</v>
      </c>
      <c r="N1450" s="185">
        <f>IFERROR(_xll.qlIndexFixing(ONIndex1M,I1450,TRUE,_xll.ohTrigger(RecalcTrigger,Trigger1M)),NA())</f>
        <v>1.8343744910493953E-2</v>
      </c>
      <c r="O1450" s="44">
        <f>IFERROR(_xll.qlIndexFixing(ONIndex3M,I1450,TRUE,_xll.ohTrigger(RecalcTrigger,Trigger3M)),NA())</f>
        <v>1.8753951293435378E-2</v>
      </c>
      <c r="P1450" s="44">
        <f>IFERROR(_xll.qlIndexFixing(ONIndex6M,I1450,TRUE,_xll.ohTrigger(RecalcTrigger,Trigger6M)),NA())</f>
        <v>1.8884910328251792E-2</v>
      </c>
      <c r="Q1450" s="186">
        <f>IFERROR(_xll.qlIndexFixing(ONIndex1Y,I1450,TRUE,_xll.ohTrigger(RecalcTrigger,Trigger1Y)),NA())</f>
        <v>1.9242455302679318E-2</v>
      </c>
    </row>
    <row r="1451" spans="2:17" x14ac:dyDescent="0.2">
      <c r="B1451" s="39" t="s">
        <v>42</v>
      </c>
      <c r="D1451" s="42">
        <f>_xll.qlCalendarAdvance(Calendar,$D1450,B1451,"f",FALSE)</f>
        <v>49536</v>
      </c>
      <c r="E1451" s="180">
        <f>_xll.qlInterestRateIndexValueDate(IndexON,D1451)</f>
        <v>49536</v>
      </c>
      <c r="F1451" s="196">
        <f>IFERROR(_xll.qlIndexFixing(IndexON,D1451,TRUE,_xll.ohTrigger(RecalcTrigger,TriggerON)),NA())</f>
        <v>1.8238425466927666E-2</v>
      </c>
      <c r="H1451" s="42">
        <f>_xll.qlCalendarAdvance(Calendar,$H1450,B1451,"f",FALSE)</f>
        <v>49536</v>
      </c>
      <c r="I1451" s="180">
        <f>_xll.qlInterestRateIndexValueDate(Index1M,$H1451)</f>
        <v>49538</v>
      </c>
      <c r="J1451" s="185">
        <f>IFERROR(_xll.qlIndexFixing(Index1M,$H1451,TRUE,_xll.ohTrigger(RecalcTrigger,Trigger1M)),NA())</f>
        <v>1.8320731542776664E-2</v>
      </c>
      <c r="K1451" s="44">
        <f>IFERROR(_xll.qlIndexFixing(Index3M,H1451,TRUE,_xll.ohTrigger(RecalcTrigger,Trigger3M)),NA())</f>
        <v>1.8700766969169075E-2</v>
      </c>
      <c r="L1451" s="44">
        <f>IFERROR(_xll.qlIndexFixing(Index6M,$H1451,TRUE,_xll.ohTrigger(RecalcTrigger,Trigger6M)),NA())</f>
        <v>1.8757110070974161E-2</v>
      </c>
      <c r="M1451" s="186">
        <f>IFERROR(_xll.qlIndexFixing(Index1Y,$H1451,TRUE,_xll.ohTrigger(RecalcTrigger,Trigger1Y)),NA())</f>
        <v>1.9018215720988371E-2</v>
      </c>
      <c r="N1451" s="185">
        <f>IFERROR(_xll.qlIndexFixing(ONIndex1M,I1451,TRUE,_xll.ohTrigger(RecalcTrigger,Trigger1M)),NA())</f>
        <v>1.8329379791639511E-2</v>
      </c>
      <c r="O1451" s="44">
        <f>IFERROR(_xll.qlIndexFixing(ONIndex3M,I1451,TRUE,_xll.ohTrigger(RecalcTrigger,Trigger3M)),NA())</f>
        <v>1.8740071579417261E-2</v>
      </c>
      <c r="P1451" s="44">
        <f>IFERROR(_xll.qlIndexFixing(ONIndex6M,I1451,TRUE,_xll.ohTrigger(RecalcTrigger,Trigger6M)),NA())</f>
        <v>1.8868870333719201E-2</v>
      </c>
      <c r="Q1451" s="186">
        <f>IFERROR(_xll.qlIndexFixing(ONIndex1Y,I1451,TRUE,_xll.ohTrigger(RecalcTrigger,Trigger1Y)),NA())</f>
        <v>1.922754890400391E-2</v>
      </c>
    </row>
    <row r="1452" spans="2:17" x14ac:dyDescent="0.2">
      <c r="B1452" s="39" t="s">
        <v>42</v>
      </c>
      <c r="D1452" s="42">
        <f>_xll.qlCalendarAdvance(Calendar,$D1451,B1452,"f",FALSE)</f>
        <v>49543</v>
      </c>
      <c r="E1452" s="180">
        <f>_xll.qlInterestRateIndexValueDate(IndexON,D1452)</f>
        <v>49543</v>
      </c>
      <c r="F1452" s="196">
        <f>IFERROR(_xll.qlIndexFixing(IndexON,D1452,TRUE,_xll.ohTrigger(RecalcTrigger,TriggerON)),NA())</f>
        <v>1.8225707943892999E-2</v>
      </c>
      <c r="H1452" s="42">
        <f>_xll.qlCalendarAdvance(Calendar,$H1451,B1452,"f",FALSE)</f>
        <v>49543</v>
      </c>
      <c r="I1452" s="180">
        <f>_xll.qlInterestRateIndexValueDate(Index1M,$H1452)</f>
        <v>49545</v>
      </c>
      <c r="J1452" s="185">
        <f>IFERROR(_xll.qlIndexFixing(Index1M,$H1452,TRUE,_xll.ohTrigger(RecalcTrigger,Trigger1M)),NA())</f>
        <v>1.8306303516189004E-2</v>
      </c>
      <c r="K1452" s="44">
        <f>IFERROR(_xll.qlIndexFixing(Index3M,H1452,TRUE,_xll.ohTrigger(RecalcTrigger,Trigger3M)),NA())</f>
        <v>1.8686818354566148E-2</v>
      </c>
      <c r="L1452" s="44">
        <f>IFERROR(_xll.qlIndexFixing(Index6M,$H1452,TRUE,_xll.ohTrigger(RecalcTrigger,Trigger6M)),NA())</f>
        <v>1.8741137174346313E-2</v>
      </c>
      <c r="M1452" s="186">
        <f>IFERROR(_xll.qlIndexFixing(Index1Y,$H1452,TRUE,_xll.ohTrigger(RecalcTrigger,Trigger1Y)),NA())</f>
        <v>1.9002805419215188E-2</v>
      </c>
      <c r="N1452" s="185">
        <f>IFERROR(_xll.qlIndexFixing(ONIndex1M,I1452,TRUE,_xll.ohTrigger(RecalcTrigger,Trigger1M)),NA())</f>
        <v>1.8314998551760553E-2</v>
      </c>
      <c r="O1452" s="44">
        <f>IFERROR(_xll.qlIndexFixing(ONIndex3M,I1452,TRUE,_xll.ohTrigger(RecalcTrigger,Trigger3M)),NA())</f>
        <v>1.872618702519091E-2</v>
      </c>
      <c r="P1452" s="44">
        <f>IFERROR(_xll.qlIndexFixing(ONIndex6M,I1452,TRUE,_xll.ohTrigger(RecalcTrigger,Trigger6M)),NA())</f>
        <v>1.8852791892181031E-2</v>
      </c>
      <c r="Q1452" s="186">
        <f>IFERROR(_xll.qlIndexFixing(ONIndex1Y,I1452,TRUE,_xll.ohTrigger(RecalcTrigger,Trigger1Y)),NA())</f>
        <v>1.921262889941211E-2</v>
      </c>
    </row>
    <row r="1453" spans="2:17" x14ac:dyDescent="0.2">
      <c r="B1453" s="39" t="s">
        <v>42</v>
      </c>
      <c r="D1453" s="42">
        <f>_xll.qlCalendarAdvance(Calendar,$D1452,B1453,"f",FALSE)</f>
        <v>49550</v>
      </c>
      <c r="E1453" s="180">
        <f>_xll.qlInterestRateIndexValueDate(IndexON,D1453)</f>
        <v>49550</v>
      </c>
      <c r="F1453" s="196">
        <f>IFERROR(_xll.qlIndexFixing(IndexON,D1453,TRUE,_xll.ohTrigger(RecalcTrigger,TriggerON)),NA())</f>
        <v>1.8212986338204118E-2</v>
      </c>
      <c r="H1453" s="42">
        <f>_xll.qlCalendarAdvance(Calendar,$H1452,B1453,"f",FALSE)</f>
        <v>49550</v>
      </c>
      <c r="I1453" s="180">
        <f>_xll.qlInterestRateIndexValueDate(Index1M,$H1453)</f>
        <v>49552</v>
      </c>
      <c r="J1453" s="185">
        <f>IFERROR(_xll.qlIndexFixing(Index1M,$H1453,TRUE,_xll.ohTrigger(RecalcTrigger,Trigger1M)),NA())</f>
        <v>1.8293564945345127E-2</v>
      </c>
      <c r="K1453" s="44">
        <f>IFERROR(_xll.qlIndexFixing(Index3M,H1453,TRUE,_xll.ohTrigger(RecalcTrigger,Trigger3M)),NA())</f>
        <v>1.8674407827381501E-2</v>
      </c>
      <c r="L1453" s="44">
        <f>IFERROR(_xll.qlIndexFixing(Index6M,$H1453,TRUE,_xll.ohTrigger(RecalcTrigger,Trigger6M)),NA())</f>
        <v>1.8727113193603203E-2</v>
      </c>
      <c r="M1453" s="186">
        <f>IFERROR(_xll.qlIndexFixing(Index1Y,$H1453,TRUE,_xll.ohTrigger(RecalcTrigger,Trigger1Y)),NA())</f>
        <v>1.8989171191990329E-2</v>
      </c>
      <c r="N1453" s="185">
        <f>IFERROR(_xll.qlIndexFixing(ONIndex1M,I1453,TRUE,_xll.ohTrigger(RecalcTrigger,Trigger1M)),NA())</f>
        <v>1.8300601378147263E-2</v>
      </c>
      <c r="O1453" s="44">
        <f>IFERROR(_xll.qlIndexFixing(ONIndex3M,I1453,TRUE,_xll.ohTrigger(RecalcTrigger,Trigger3M)),NA())</f>
        <v>1.871229784762285E-2</v>
      </c>
      <c r="P1453" s="44">
        <f>IFERROR(_xll.qlIndexFixing(ONIndex6M,I1453,TRUE,_xll.ohTrigger(RecalcTrigger,Trigger6M)),NA())</f>
        <v>1.8836675003797154E-2</v>
      </c>
      <c r="Q1453" s="186">
        <f>IFERROR(_xll.qlIndexFixing(ONIndex1Y,I1453,TRUE,_xll.ohTrigger(RecalcTrigger,Trigger1Y)),NA())</f>
        <v>1.9197695462684905E-2</v>
      </c>
    </row>
    <row r="1454" spans="2:17" x14ac:dyDescent="0.2">
      <c r="B1454" s="39" t="s">
        <v>42</v>
      </c>
      <c r="D1454" s="42">
        <f>_xll.qlCalendarAdvance(Calendar,$D1453,B1454,"f",FALSE)</f>
        <v>49557</v>
      </c>
      <c r="E1454" s="180">
        <f>_xll.qlInterestRateIndexValueDate(IndexON,D1454)</f>
        <v>49557</v>
      </c>
      <c r="F1454" s="196">
        <f>IFERROR(_xll.qlIndexFixing(IndexON,D1454,TRUE,_xll.ohTrigger(RecalcTrigger,TriggerON)),NA())</f>
        <v>1.8200260870324669E-2</v>
      </c>
      <c r="H1454" s="42">
        <f>_xll.qlCalendarAdvance(Calendar,$H1453,B1454,"f",FALSE)</f>
        <v>49557</v>
      </c>
      <c r="I1454" s="180">
        <f>_xll.qlInterestRateIndexValueDate(Index1M,$H1454)</f>
        <v>49559</v>
      </c>
      <c r="J1454" s="185">
        <f>IFERROR(_xll.qlIndexFixing(Index1M,$H1454,TRUE,_xll.ohTrigger(RecalcTrigger,Trigger1M)),NA())</f>
        <v>1.8277408068074763E-2</v>
      </c>
      <c r="K1454" s="44">
        <f>IFERROR(_xll.qlIndexFixing(Index3M,H1454,TRUE,_xll.ohTrigger(RecalcTrigger,Trigger3M)),NA())</f>
        <v>1.8660467442021149E-2</v>
      </c>
      <c r="L1454" s="44">
        <f>IFERROR(_xll.qlIndexFixing(Index6M,$H1454,TRUE,_xll.ohTrigger(RecalcTrigger,Trigger6M)),NA())</f>
        <v>1.8711201128321104E-2</v>
      </c>
      <c r="M1454" s="186">
        <f>IFERROR(_xll.qlIndexFixing(Index1Y,$H1454,TRUE,_xll.ohTrigger(RecalcTrigger,Trigger1Y)),NA())</f>
        <v>1.8972016068202022E-2</v>
      </c>
      <c r="N1454" s="185">
        <f>IFERROR(_xll.qlIndexFixing(ONIndex1M,I1454,TRUE,_xll.ohTrigger(RecalcTrigger,Trigger1M)),NA())</f>
        <v>1.8286188457929953E-2</v>
      </c>
      <c r="O1454" s="44">
        <f>IFERROR(_xll.qlIndexFixing(ONIndex3M,I1454,TRUE,_xll.ohTrigger(RecalcTrigger,Trigger3M)),NA())</f>
        <v>1.8698404263179924E-2</v>
      </c>
      <c r="P1454" s="44">
        <f>IFERROR(_xll.qlIndexFixing(ONIndex6M,I1454,TRUE,_xll.ohTrigger(RecalcTrigger,Trigger6M)),NA())</f>
        <v>1.8820519668487634E-2</v>
      </c>
      <c r="Q1454" s="186">
        <f>IFERROR(_xll.qlIndexFixing(ONIndex1Y,I1454,TRUE,_xll.ohTrigger(RecalcTrigger,Trigger1Y)),NA())</f>
        <v>1.9182748767843094E-2</v>
      </c>
    </row>
    <row r="1455" spans="2:17" x14ac:dyDescent="0.2">
      <c r="B1455" s="39" t="s">
        <v>42</v>
      </c>
      <c r="D1455" s="42">
        <f>_xll.qlCalendarAdvance(Calendar,$D1454,B1455,"f",FALSE)</f>
        <v>49564</v>
      </c>
      <c r="E1455" s="180">
        <f>_xll.qlInterestRateIndexValueDate(IndexON,D1455)</f>
        <v>49564</v>
      </c>
      <c r="F1455" s="196">
        <f>IFERROR(_xll.qlIndexFixing(IndexON,D1455,TRUE,_xll.ohTrigger(RecalcTrigger,TriggerON)),NA())</f>
        <v>1.8187531760718301E-2</v>
      </c>
      <c r="H1455" s="42">
        <f>_xll.qlCalendarAdvance(Calendar,$H1454,B1455,"f",FALSE)</f>
        <v>49564</v>
      </c>
      <c r="I1455" s="180">
        <f>_xll.qlInterestRateIndexValueDate(Index1M,$H1455)</f>
        <v>49566</v>
      </c>
      <c r="J1455" s="185">
        <f>IFERROR(_xll.qlIndexFixing(Index1M,$H1455,TRUE,_xll.ohTrigger(RecalcTrigger,Trigger1M)),NA())</f>
        <v>1.8262951159385234E-2</v>
      </c>
      <c r="K1455" s="44">
        <f>IFERROR(_xll.qlIndexFixing(Index3M,H1455,TRUE,_xll.ohTrigger(RecalcTrigger,Trigger3M)),NA())</f>
        <v>1.8646532155722189E-2</v>
      </c>
      <c r="L1455" s="44">
        <f>IFERROR(_xll.qlIndexFixing(Index6M,$H1455,TRUE,_xll.ohTrigger(RecalcTrigger,Trigger6M)),NA())</f>
        <v>1.8695327852244256E-2</v>
      </c>
      <c r="M1455" s="186">
        <f>IFERROR(_xll.qlIndexFixing(Index1Y,$H1455,TRUE,_xll.ohTrigger(RecalcTrigger,Trigger1Y)),NA())</f>
        <v>1.8956638904949433E-2</v>
      </c>
      <c r="N1455" s="185">
        <f>IFERROR(_xll.qlIndexFixing(ONIndex1M,I1455,TRUE,_xll.ohTrigger(RecalcTrigger,Trigger1M)),NA())</f>
        <v>1.8271759978638613E-2</v>
      </c>
      <c r="O1455" s="44">
        <f>IFERROR(_xll.qlIndexFixing(ONIndex3M,I1455,TRUE,_xll.ohTrigger(RecalcTrigger,Trigger3M)),NA())</f>
        <v>1.8684506488169106E-2</v>
      </c>
      <c r="P1455" s="44">
        <f>IFERROR(_xll.qlIndexFixing(ONIndex6M,I1455,TRUE,_xll.ohTrigger(RecalcTrigger,Trigger6M)),NA())</f>
        <v>1.8804325886332407E-2</v>
      </c>
      <c r="Q1455" s="186">
        <f>IFERROR(_xll.qlIndexFixing(ONIndex1Y,I1455,TRUE,_xll.ohTrigger(RecalcTrigger,Trigger1Y)),NA())</f>
        <v>1.9167788988507795E-2</v>
      </c>
    </row>
    <row r="1456" spans="2:17" x14ac:dyDescent="0.2">
      <c r="B1456" s="39" t="s">
        <v>42</v>
      </c>
      <c r="D1456" s="42">
        <f>_xll.qlCalendarAdvance(Calendar,$D1455,B1456,"f",FALSE)</f>
        <v>49571</v>
      </c>
      <c r="E1456" s="180">
        <f>_xll.qlInterestRateIndexValueDate(IndexON,D1456)</f>
        <v>49571</v>
      </c>
      <c r="F1456" s="196">
        <f>IFERROR(_xll.qlIndexFixing(IndexON,D1456,TRUE,_xll.ohTrigger(RecalcTrigger,TriggerON)),NA())</f>
        <v>1.8174799230008531E-2</v>
      </c>
      <c r="H1456" s="42">
        <f>_xll.qlCalendarAdvance(Calendar,$H1455,B1456,"f",FALSE)</f>
        <v>49571</v>
      </c>
      <c r="I1456" s="180">
        <f>_xll.qlInterestRateIndexValueDate(Index1M,$H1456)</f>
        <v>49573</v>
      </c>
      <c r="J1456" s="185">
        <f>IFERROR(_xll.qlIndexFixing(Index1M,$H1456,TRUE,_xll.ohTrigger(RecalcTrigger,Trigger1M)),NA())</f>
        <v>1.8248495782512957E-2</v>
      </c>
      <c r="K1456" s="44">
        <f>IFERROR(_xll.qlIndexFixing(Index3M,H1456,TRUE,_xll.ohTrigger(RecalcTrigger,Trigger3M)),NA())</f>
        <v>1.8632602957833005E-2</v>
      </c>
      <c r="L1456" s="44">
        <f>IFERROR(_xll.qlIndexFixing(Index6M,$H1456,TRUE,_xll.ohTrigger(RecalcTrigger,Trigger6M)),NA())</f>
        <v>1.8679496651090297E-2</v>
      </c>
      <c r="M1456" s="186">
        <f>IFERROR(_xll.qlIndexFixing(Index1Y,$H1456,TRUE,_xll.ohTrigger(RecalcTrigger,Trigger1Y)),NA())</f>
        <v>1.8941274678109327E-2</v>
      </c>
      <c r="N1456" s="185">
        <f>IFERROR(_xll.qlIndexFixing(ONIndex1M,I1456,TRUE,_xll.ohTrigger(RecalcTrigger,Trigger1M)),NA())</f>
        <v>1.8257316706939974E-2</v>
      </c>
      <c r="O1456" s="44">
        <f>IFERROR(_xll.qlIndexFixing(ONIndex3M,I1456,TRUE,_xll.ohTrigger(RecalcTrigger,Trigger3M)),NA())</f>
        <v>1.8670604967274684E-2</v>
      </c>
      <c r="P1456" s="44">
        <f>IFERROR(_xll.qlIndexFixing(ONIndex6M,I1456,TRUE,_xll.ohTrigger(RecalcTrigger,Trigger6M)),NA())</f>
        <v>1.8788095672999106E-2</v>
      </c>
      <c r="Q1456" s="186">
        <f>IFERROR(_xll.qlIndexFixing(ONIndex1Y,I1456,TRUE,_xll.ohTrigger(RecalcTrigger,Trigger1Y)),NA())</f>
        <v>1.9152655882939129E-2</v>
      </c>
    </row>
    <row r="1457" spans="2:17" x14ac:dyDescent="0.2">
      <c r="B1457" s="39" t="s">
        <v>42</v>
      </c>
      <c r="D1457" s="42">
        <f>_xll.qlCalendarAdvance(Calendar,$D1456,B1457,"f",FALSE)</f>
        <v>49578</v>
      </c>
      <c r="E1457" s="180">
        <f>_xll.qlInterestRateIndexValueDate(IndexON,D1457)</f>
        <v>49578</v>
      </c>
      <c r="F1457" s="196">
        <f>IFERROR(_xll.qlIndexFixing(IndexON,D1457,TRUE,_xll.ohTrigger(RecalcTrigger,TriggerON)),NA())</f>
        <v>1.8162063944222595E-2</v>
      </c>
      <c r="H1457" s="42">
        <f>_xll.qlCalendarAdvance(Calendar,$H1456,B1457,"f",FALSE)</f>
        <v>49578</v>
      </c>
      <c r="I1457" s="180">
        <f>_xll.qlInterestRateIndexValueDate(Index1M,$H1457)</f>
        <v>49580</v>
      </c>
      <c r="J1457" s="185">
        <f>IFERROR(_xll.qlIndexFixing(Index1M,$H1457,TRUE,_xll.ohTrigger(RecalcTrigger,Trigger1M)),NA())</f>
        <v>1.8232908272623825E-2</v>
      </c>
      <c r="K1457" s="44">
        <f>IFERROR(_xll.qlIndexFixing(Index3M,H1457,TRUE,_xll.ohTrigger(RecalcTrigger,Trigger3M)),NA())</f>
        <v>1.861714385003601E-2</v>
      </c>
      <c r="L1457" s="44">
        <f>IFERROR(_xll.qlIndexFixing(Index6M,$H1457,TRUE,_xll.ohTrigger(RecalcTrigger,Trigger6M)),NA())</f>
        <v>1.8661824157790625E-2</v>
      </c>
      <c r="M1457" s="186">
        <f>IFERROR(_xll.qlIndexFixing(Index1Y,$H1457,TRUE,_xll.ohTrigger(RecalcTrigger,Trigger1Y)),NA())</f>
        <v>1.8925343756945035E-2</v>
      </c>
      <c r="N1457" s="185">
        <f>IFERROR(_xll.qlIndexFixing(ONIndex1M,I1457,TRUE,_xll.ohTrigger(RecalcTrigger,Trigger1M)),NA())</f>
        <v>1.8242875089438115E-2</v>
      </c>
      <c r="O1457" s="44">
        <f>IFERROR(_xll.qlIndexFixing(ONIndex3M,I1457,TRUE,_xll.ohTrigger(RecalcTrigger,Trigger3M)),NA())</f>
        <v>1.8656706315764993E-2</v>
      </c>
      <c r="P1457" s="44">
        <f>IFERROR(_xll.qlIndexFixing(ONIndex6M,I1457,TRUE,_xll.ohTrigger(RecalcTrigger,Trigger6M)),NA())</f>
        <v>1.8771885466781768E-2</v>
      </c>
      <c r="Q1457" s="186">
        <f>IFERROR(_xll.qlIndexFixing(ONIndex1Y,I1457,TRUE,_xll.ohTrigger(RecalcTrigger,Trigger1Y)),NA())</f>
        <v>1.9136941696507037E-2</v>
      </c>
    </row>
    <row r="1458" spans="2:17" x14ac:dyDescent="0.2">
      <c r="B1458" s="39" t="s">
        <v>42</v>
      </c>
      <c r="D1458" s="42">
        <f>_xll.qlCalendarAdvance(Calendar,$D1457,B1458,"f",FALSE)</f>
        <v>49585</v>
      </c>
      <c r="E1458" s="180">
        <f>_xll.qlInterestRateIndexValueDate(IndexON,D1458)</f>
        <v>49585</v>
      </c>
      <c r="F1458" s="196">
        <f>IFERROR(_xll.qlIndexFixing(IndexON,D1458,TRUE,_xll.ohTrigger(RecalcTrigger,TriggerON)),NA())</f>
        <v>1.8149331151402492E-2</v>
      </c>
      <c r="H1458" s="42">
        <f>_xll.qlCalendarAdvance(Calendar,$H1457,B1458,"f",FALSE)</f>
        <v>49585</v>
      </c>
      <c r="I1458" s="180">
        <f>_xll.qlInterestRateIndexValueDate(Index1M,$H1458)</f>
        <v>49587</v>
      </c>
      <c r="J1458" s="185">
        <f>IFERROR(_xll.qlIndexFixing(Index1M,$H1458,TRUE,_xll.ohTrigger(RecalcTrigger,Trigger1M)),NA())</f>
        <v>1.8219609148942648E-2</v>
      </c>
      <c r="K1458" s="44">
        <f>IFERROR(_xll.qlIndexFixing(Index3M,H1458,TRUE,_xll.ohTrigger(RecalcTrigger,Trigger3M)),NA())</f>
        <v>1.8603228991929403E-2</v>
      </c>
      <c r="L1458" s="44">
        <f>IFERROR(_xll.qlIndexFixing(Index6M,$H1458,TRUE,_xll.ohTrigger(RecalcTrigger,Trigger6M)),NA())</f>
        <v>1.8646092527432878E-2</v>
      </c>
      <c r="M1458" s="186">
        <f>IFERROR(_xll.qlIndexFixing(Index1Y,$H1458,TRUE,_xll.ohTrigger(RecalcTrigger,Trigger1Y)),NA())</f>
        <v>1.8910606476379248E-2</v>
      </c>
      <c r="N1458" s="185">
        <f>IFERROR(_xll.qlIndexFixing(ONIndex1M,I1458,TRUE,_xll.ohTrigger(RecalcTrigger,Trigger1M)),NA())</f>
        <v>1.8228442935006584E-2</v>
      </c>
      <c r="O1458" s="44">
        <f>IFERROR(_xll.qlIndexFixing(ONIndex3M,I1458,TRUE,_xll.ohTrigger(RecalcTrigger,Trigger3M)),NA())</f>
        <v>1.8642813749307763E-2</v>
      </c>
      <c r="P1458" s="44">
        <f>IFERROR(_xll.qlIndexFixing(ONIndex6M,I1458,TRUE,_xll.ohTrigger(RecalcTrigger,Trigger6M)),NA())</f>
        <v>1.8755721471279685E-2</v>
      </c>
      <c r="Q1458" s="186">
        <f>IFERROR(_xll.qlIndexFixing(ONIndex1Y,I1458,TRUE,_xll.ohTrigger(RecalcTrigger,Trigger1Y)),NA())</f>
        <v>1.9121247950524278E-2</v>
      </c>
    </row>
    <row r="1459" spans="2:17" x14ac:dyDescent="0.2">
      <c r="B1459" s="39" t="s">
        <v>42</v>
      </c>
      <c r="D1459" s="42">
        <f>_xll.qlCalendarAdvance(Calendar,$D1458,B1459,"f",FALSE)</f>
        <v>49592</v>
      </c>
      <c r="E1459" s="180">
        <f>_xll.qlInterestRateIndexValueDate(IndexON,D1459)</f>
        <v>49592</v>
      </c>
      <c r="F1459" s="196">
        <f>IFERROR(_xll.qlIndexFixing(IndexON,D1459,TRUE,_xll.ohTrigger(RecalcTrigger,TriggerON)),NA())</f>
        <v>1.8136602527487611E-2</v>
      </c>
      <c r="H1459" s="42">
        <f>_xll.qlCalendarAdvance(Calendar,$H1458,B1459,"f",FALSE)</f>
        <v>49592</v>
      </c>
      <c r="I1459" s="180">
        <f>_xll.qlInterestRateIndexValueDate(Index1M,$H1459)</f>
        <v>49594</v>
      </c>
      <c r="J1459" s="185">
        <f>IFERROR(_xll.qlIndexFixing(Index1M,$H1459,TRUE,_xll.ohTrigger(RecalcTrigger,Trigger1M)),NA())</f>
        <v>1.8205180981530865E-2</v>
      </c>
      <c r="K1459" s="44">
        <f>IFERROR(_xll.qlIndexFixing(Index3M,H1459,TRUE,_xll.ohTrigger(RecalcTrigger,Trigger3M)),NA())</f>
        <v>1.8589322097216147E-2</v>
      </c>
      <c r="L1459" s="44">
        <f>IFERROR(_xll.qlIndexFixing(Index6M,$H1459,TRUE,_xll.ohTrigger(RecalcTrigger,Trigger6M)),NA())</f>
        <v>1.8629784325698909E-2</v>
      </c>
      <c r="M1459" s="186">
        <f>IFERROR(_xll.qlIndexFixing(Index1Y,$H1459,TRUE,_xll.ohTrigger(RecalcTrigger,Trigger1Y)),NA())</f>
        <v>1.8895315656824407E-2</v>
      </c>
      <c r="N1459" s="185">
        <f>IFERROR(_xll.qlIndexFixing(ONIndex1M,I1459,TRUE,_xll.ohTrigger(RecalcTrigger,Trigger1M)),NA())</f>
        <v>1.8214020524220942E-2</v>
      </c>
      <c r="O1459" s="44">
        <f>IFERROR(_xll.qlIndexFixing(ONIndex3M,I1459,TRUE,_xll.ohTrigger(RecalcTrigger,Trigger3M)),NA())</f>
        <v>1.862892752146017E-2</v>
      </c>
      <c r="P1459" s="44">
        <f>IFERROR(_xll.qlIndexFixing(ONIndex6M,I1459,TRUE,_xll.ohTrigger(RecalcTrigger,Trigger6M)),NA())</f>
        <v>1.873960368641292E-2</v>
      </c>
      <c r="Q1459" s="186">
        <f>IFERROR(_xll.qlIndexFixing(ONIndex1Y,I1459,TRUE,_xll.ohTrigger(RecalcTrigger,Trigger1Y)),NA())</f>
        <v>1.9105574952824611E-2</v>
      </c>
    </row>
    <row r="1460" spans="2:17" x14ac:dyDescent="0.2">
      <c r="B1460" s="39" t="s">
        <v>42</v>
      </c>
      <c r="D1460" s="42">
        <f>_xll.qlCalendarAdvance(Calendar,$D1459,B1460,"f",FALSE)</f>
        <v>49599</v>
      </c>
      <c r="E1460" s="180">
        <f>_xll.qlInterestRateIndexValueDate(IndexON,D1460)</f>
        <v>49599</v>
      </c>
      <c r="F1460" s="196">
        <f>IFERROR(_xll.qlIndexFixing(IndexON,D1460,TRUE,_xll.ohTrigger(RecalcTrigger,TriggerON)),NA())</f>
        <v>1.8123878319240561E-2</v>
      </c>
      <c r="H1460" s="42">
        <f>_xll.qlCalendarAdvance(Calendar,$H1459,B1460,"f",FALSE)</f>
        <v>49599</v>
      </c>
      <c r="I1460" s="180">
        <f>_xll.qlInterestRateIndexValueDate(Index1M,$H1460)</f>
        <v>49601</v>
      </c>
      <c r="J1460" s="185">
        <f>IFERROR(_xll.qlIndexFixing(Index1M,$H1460,TRUE,_xll.ohTrigger(RecalcTrigger,Trigger1M)),NA())</f>
        <v>1.8190763312353617E-2</v>
      </c>
      <c r="K1460" s="44">
        <f>IFERROR(_xll.qlIndexFixing(Index3M,H1460,TRUE,_xll.ohTrigger(RecalcTrigger,Trigger3M)),NA())</f>
        <v>1.8575423420238317E-2</v>
      </c>
      <c r="L1460" s="44">
        <f>IFERROR(_xll.qlIndexFixing(Index6M,$H1460,TRUE,_xll.ohTrigger(RecalcTrigger,Trigger6M)),NA())</f>
        <v>1.8614769593395659E-2</v>
      </c>
      <c r="M1460" s="186">
        <f>IFERROR(_xll.qlIndexFixing(Index1Y,$H1460,TRUE,_xll.ohTrigger(RecalcTrigger,Trigger1Y)),NA())</f>
        <v>1.8880054558755219E-2</v>
      </c>
      <c r="N1460" s="185">
        <f>IFERROR(_xll.qlIndexFixing(ONIndex1M,I1460,TRUE,_xll.ohTrigger(RecalcTrigger,Trigger1M)),NA())</f>
        <v>1.8199608137576817E-2</v>
      </c>
      <c r="O1460" s="44">
        <f>IFERROR(_xll.qlIndexFixing(ONIndex3M,I1460,TRUE,_xll.ohTrigger(RecalcTrigger,Trigger3M)),NA())</f>
        <v>1.8615047885139901E-2</v>
      </c>
      <c r="P1460" s="44">
        <f>IFERROR(_xll.qlIndexFixing(ONIndex6M,I1460,TRUE,_xll.ohTrigger(RecalcTrigger,Trigger6M)),NA())</f>
        <v>1.8723532112421282E-2</v>
      </c>
      <c r="Q1460" s="186">
        <f>IFERROR(_xll.qlIndexFixing(ONIndex1Y,I1460,TRUE,_xll.ohTrigger(RecalcTrigger,Trigger1Y)),NA())</f>
        <v>1.9089923011401666E-2</v>
      </c>
    </row>
    <row r="1461" spans="2:17" x14ac:dyDescent="0.2">
      <c r="B1461" s="39" t="s">
        <v>42</v>
      </c>
      <c r="D1461" s="42">
        <f>_xll.qlCalendarAdvance(Calendar,$D1460,B1461,"f",FALSE)</f>
        <v>49606</v>
      </c>
      <c r="E1461" s="180">
        <f>_xll.qlInterestRateIndexValueDate(IndexON,D1461)</f>
        <v>49606</v>
      </c>
      <c r="F1461" s="196">
        <f>IFERROR(_xll.qlIndexFixing(IndexON,D1461,TRUE,_xll.ohTrigger(RecalcTrigger,TriggerON)),NA())</f>
        <v>1.8111158773583824E-2</v>
      </c>
      <c r="H1461" s="42">
        <f>_xll.qlCalendarAdvance(Calendar,$H1460,B1461,"f",FALSE)</f>
        <v>49606</v>
      </c>
      <c r="I1461" s="180">
        <f>_xll.qlInterestRateIndexValueDate(Index1M,$H1461)</f>
        <v>49608</v>
      </c>
      <c r="J1461" s="185">
        <f>IFERROR(_xll.qlIndexFixing(Index1M,$H1461,TRUE,_xll.ohTrigger(RecalcTrigger,Trigger1M)),NA())</f>
        <v>1.8176356422334585E-2</v>
      </c>
      <c r="K1461" s="44">
        <f>IFERROR(_xll.qlIndexFixing(Index3M,H1461,TRUE,_xll.ohTrigger(RecalcTrigger,Trigger3M)),NA())</f>
        <v>1.8561533215336292E-2</v>
      </c>
      <c r="L1461" s="44">
        <f>IFERROR(_xll.qlIndexFixing(Index6M,$H1461,TRUE,_xll.ohTrigger(RecalcTrigger,Trigger6M)),NA())</f>
        <v>1.8599178287482733E-2</v>
      </c>
      <c r="M1461" s="186">
        <f>IFERROR(_xll.qlIndexFixing(Index1Y,$H1461,TRUE,_xll.ohTrigger(RecalcTrigger,Trigger1Y)),NA())</f>
        <v>1.8864823494749335E-2</v>
      </c>
      <c r="N1461" s="185">
        <f>IFERROR(_xll.qlIndexFixing(ONIndex1M,I1461,TRUE,_xll.ohTrigger(RecalcTrigger,Trigger1M)),NA())</f>
        <v>1.8185206055729708E-2</v>
      </c>
      <c r="O1461" s="44">
        <f>IFERROR(_xll.qlIndexFixing(ONIndex3M,I1461,TRUE,_xll.ohTrigger(RecalcTrigger,Trigger3M)),NA())</f>
        <v>1.860117509374426E-2</v>
      </c>
      <c r="P1461" s="44">
        <f>IFERROR(_xll.qlIndexFixing(ONIndex6M,I1461,TRUE,_xll.ohTrigger(RecalcTrigger,Trigger6M)),NA())</f>
        <v>1.8707506748905089E-2</v>
      </c>
      <c r="Q1461" s="186">
        <f>IFERROR(_xll.qlIndexFixing(ONIndex1Y,I1461,TRUE,_xll.ohTrigger(RecalcTrigger,Trigger1Y)),NA())</f>
        <v>1.9074292434488882E-2</v>
      </c>
    </row>
    <row r="1462" spans="2:17" x14ac:dyDescent="0.2">
      <c r="B1462" s="39" t="s">
        <v>42</v>
      </c>
      <c r="D1462" s="42">
        <f>_xll.qlCalendarAdvance(Calendar,$D1461,B1462,"f",FALSE)</f>
        <v>49613</v>
      </c>
      <c r="E1462" s="180">
        <f>_xll.qlInterestRateIndexValueDate(IndexON,D1462)</f>
        <v>49613</v>
      </c>
      <c r="F1462" s="196">
        <f>IFERROR(_xll.qlIndexFixing(IndexON,D1462,TRUE,_xll.ohTrigger(RecalcTrigger,TriggerON)),NA())</f>
        <v>1.8098444137599756E-2</v>
      </c>
      <c r="H1462" s="42">
        <f>_xll.qlCalendarAdvance(Calendar,$H1461,B1462,"f",FALSE)</f>
        <v>49613</v>
      </c>
      <c r="I1462" s="180">
        <f>_xll.qlInterestRateIndexValueDate(Index1M,$H1462)</f>
        <v>49615</v>
      </c>
      <c r="J1462" s="185">
        <f>IFERROR(_xll.qlIndexFixing(Index1M,$H1462,TRUE,_xll.ohTrigger(RecalcTrigger,Trigger1M)),NA())</f>
        <v>1.8161960592410327E-2</v>
      </c>
      <c r="K1462" s="44">
        <f>IFERROR(_xll.qlIndexFixing(Index3M,H1462,TRUE,_xll.ohTrigger(RecalcTrigger,Trigger3M)),NA())</f>
        <v>1.8547651736847054E-2</v>
      </c>
      <c r="L1462" s="44">
        <f>IFERROR(_xll.qlIndexFixing(Index6M,$H1462,TRUE,_xll.ohTrigger(RecalcTrigger,Trigger6M)),NA())</f>
        <v>1.8585482276535923E-2</v>
      </c>
      <c r="M1462" s="186">
        <f>IFERROR(_xll.qlIndexFixing(Index1Y,$H1462,TRUE,_xll.ohTrigger(RecalcTrigger,Trigger1Y)),NA())</f>
        <v>1.8849622777368933E-2</v>
      </c>
      <c r="N1462" s="185">
        <f>IFERROR(_xll.qlIndexFixing(ONIndex1M,I1462,TRUE,_xll.ohTrigger(RecalcTrigger,Trigger1M)),NA())</f>
        <v>1.8170814559095305E-2</v>
      </c>
      <c r="O1462" s="44">
        <f>IFERROR(_xll.qlIndexFixing(ONIndex3M,I1462,TRUE,_xll.ohTrigger(RecalcTrigger,Trigger3M)),NA())</f>
        <v>1.8587309400350804E-2</v>
      </c>
      <c r="P1462" s="44">
        <f>IFERROR(_xll.qlIndexFixing(ONIndex6M,I1462,TRUE,_xll.ohTrigger(RecalcTrigger,Trigger6M)),NA())</f>
        <v>1.8691527596184088E-2</v>
      </c>
      <c r="Q1462" s="186">
        <f>IFERROR(_xll.qlIndexFixing(ONIndex1Y,I1462,TRUE,_xll.ohTrigger(RecalcTrigger,Trigger1Y)),NA())</f>
        <v>1.9058683529999954E-2</v>
      </c>
    </row>
    <row r="1463" spans="2:17" x14ac:dyDescent="0.2">
      <c r="B1463" s="39" t="s">
        <v>42</v>
      </c>
      <c r="D1463" s="42">
        <f>_xll.qlCalendarAdvance(Calendar,$D1462,B1463,"f",FALSE)</f>
        <v>49620</v>
      </c>
      <c r="E1463" s="180">
        <f>_xll.qlInterestRateIndexValueDate(IndexON,D1463)</f>
        <v>49620</v>
      </c>
      <c r="F1463" s="196">
        <f>IFERROR(_xll.qlIndexFixing(IndexON,D1463,TRUE,_xll.ohTrigger(RecalcTrigger,TriggerON)),NA())</f>
        <v>1.8085734658050967E-2</v>
      </c>
      <c r="H1463" s="42">
        <f>_xll.qlCalendarAdvance(Calendar,$H1462,B1463,"f",FALSE)</f>
        <v>49620</v>
      </c>
      <c r="I1463" s="180">
        <f>_xll.qlInterestRateIndexValueDate(Index1M,$H1463)</f>
        <v>49622</v>
      </c>
      <c r="J1463" s="185">
        <f>IFERROR(_xll.qlIndexFixing(Index1M,$H1463,TRUE,_xll.ohTrigger(RecalcTrigger,Trigger1M)),NA())</f>
        <v>1.8147576103512249E-2</v>
      </c>
      <c r="K1463" s="44">
        <f>IFERROR(_xll.qlIndexFixing(Index3M,H1463,TRUE,_xll.ohTrigger(RecalcTrigger,Trigger3M)),NA())</f>
        <v>1.8533779239104174E-2</v>
      </c>
      <c r="L1463" s="44">
        <f>IFERROR(_xll.qlIndexFixing(Index6M,$H1463,TRUE,_xll.ohTrigger(RecalcTrigger,Trigger6M)),NA())</f>
        <v>1.8569976882107295E-2</v>
      </c>
      <c r="M1463" s="186">
        <f>IFERROR(_xll.qlIndexFixing(Index1Y,$H1463,TRUE,_xll.ohTrigger(RecalcTrigger,Trigger1Y)),NA())</f>
        <v>1.8834452719158994E-2</v>
      </c>
      <c r="N1463" s="185">
        <f>IFERROR(_xll.qlIndexFixing(ONIndex1M,I1463,TRUE,_xll.ohTrigger(RecalcTrigger,Trigger1M)),NA())</f>
        <v>1.8156433928329108E-2</v>
      </c>
      <c r="O1463" s="44">
        <f>IFERROR(_xll.qlIndexFixing(ONIndex3M,I1463,TRUE,_xll.ohTrigger(RecalcTrigger,Trigger3M)),NA())</f>
        <v>1.8573451058356838E-2</v>
      </c>
      <c r="P1463" s="44">
        <f>IFERROR(_xll.qlIndexFixing(ONIndex6M,I1463,TRUE,_xll.ohTrigger(RecalcTrigger,Trigger6M)),NA())</f>
        <v>1.867559465417834E-2</v>
      </c>
      <c r="Q1463" s="186">
        <f>IFERROR(_xll.qlIndexFixing(ONIndex1Y,I1463,TRUE,_xll.ohTrigger(RecalcTrigger,Trigger1Y)),NA())</f>
        <v>1.9043096605928511E-2</v>
      </c>
    </row>
    <row r="1464" spans="2:17" x14ac:dyDescent="0.2">
      <c r="B1464" s="39" t="s">
        <v>42</v>
      </c>
      <c r="D1464" s="42">
        <f>_xll.qlCalendarAdvance(Calendar,$D1463,B1464,"f",FALSE)</f>
        <v>49627</v>
      </c>
      <c r="E1464" s="180">
        <f>_xll.qlInterestRateIndexValueDate(IndexON,D1464)</f>
        <v>49627</v>
      </c>
      <c r="F1464" s="196">
        <f>IFERROR(_xll.qlIndexFixing(IndexON,D1464,TRUE,_xll.ohTrigger(RecalcTrigger,TriggerON)),NA())</f>
        <v>1.8073030581859939E-2</v>
      </c>
      <c r="H1464" s="42">
        <f>_xll.qlCalendarAdvance(Calendar,$H1463,B1464,"f",FALSE)</f>
        <v>49627</v>
      </c>
      <c r="I1464" s="180">
        <f>_xll.qlInterestRateIndexValueDate(Index1M,$H1464)</f>
        <v>49629</v>
      </c>
      <c r="J1464" s="185">
        <f>IFERROR(_xll.qlIndexFixing(Index1M,$H1464,TRUE,_xll.ohTrigger(RecalcTrigger,Trigger1M)),NA())</f>
        <v>1.8133203236564026E-2</v>
      </c>
      <c r="K1464" s="44">
        <f>IFERROR(_xll.qlIndexFixing(Index3M,H1464,TRUE,_xll.ohTrigger(RecalcTrigger,Trigger3M)),NA())</f>
        <v>1.8519915976434424E-2</v>
      </c>
      <c r="L1464" s="44">
        <f>IFERROR(_xll.qlIndexFixing(Index6M,$H1464,TRUE,_xll.ohTrigger(RecalcTrigger,Trigger6M)),NA())</f>
        <v>1.8554518249105052E-2</v>
      </c>
      <c r="M1464" s="186">
        <f>IFERROR(_xll.qlIndexFixing(Index1Y,$H1464,TRUE,_xll.ohTrigger(RecalcTrigger,Trigger1Y)),NA())</f>
        <v>1.8819313632648809E-2</v>
      </c>
      <c r="N1464" s="185">
        <f>IFERROR(_xll.qlIndexFixing(ONIndex1M,I1464,TRUE,_xll.ohTrigger(RecalcTrigger,Trigger1M)),NA())</f>
        <v>1.8142064443926742E-2</v>
      </c>
      <c r="O1464" s="44">
        <f>IFERROR(_xll.qlIndexFixing(ONIndex3M,I1464,TRUE,_xll.ohTrigger(RecalcTrigger,Trigger3M)),NA())</f>
        <v>1.8559600320759984E-2</v>
      </c>
      <c r="P1464" s="44">
        <f>IFERROR(_xll.qlIndexFixing(ONIndex6M,I1464,TRUE,_xll.ohTrigger(RecalcTrigger,Trigger6M)),NA())</f>
        <v>1.8659707922727975E-2</v>
      </c>
      <c r="Q1464" s="186">
        <f>IFERROR(_xll.qlIndexFixing(ONIndex1Y,I1464,TRUE,_xll.ohTrigger(RecalcTrigger,Trigger1Y)),NA())</f>
        <v>1.9027531970348122E-2</v>
      </c>
    </row>
    <row r="1465" spans="2:17" x14ac:dyDescent="0.2">
      <c r="B1465" s="39" t="s">
        <v>42</v>
      </c>
      <c r="D1465" s="42">
        <f>_xll.qlCalendarAdvance(Calendar,$D1464,B1465,"f",FALSE)</f>
        <v>49634</v>
      </c>
      <c r="E1465" s="180">
        <f>_xll.qlInterestRateIndexValueDate(IndexON,D1465)</f>
        <v>49634</v>
      </c>
      <c r="F1465" s="196">
        <f>IFERROR(_xll.qlIndexFixing(IndexON,D1465,TRUE,_xll.ohTrigger(RecalcTrigger,TriggerON)),NA())</f>
        <v>1.8060332156109027E-2</v>
      </c>
      <c r="H1465" s="42">
        <f>_xll.qlCalendarAdvance(Calendar,$H1464,B1465,"f",FALSE)</f>
        <v>49634</v>
      </c>
      <c r="I1465" s="180">
        <f>_xll.qlInterestRateIndexValueDate(Index1M,$H1465)</f>
        <v>49636</v>
      </c>
      <c r="J1465" s="185">
        <f>IFERROR(_xll.qlIndexFixing(Index1M,$H1465,TRUE,_xll.ohTrigger(RecalcTrigger,Trigger1M)),NA())</f>
        <v>1.8118842272497066E-2</v>
      </c>
      <c r="K1465" s="44">
        <f>IFERROR(_xll.qlIndexFixing(Index3M,H1465,TRUE,_xll.ohTrigger(RecalcTrigger,Trigger3M)),NA())</f>
        <v>1.8506062203166283E-2</v>
      </c>
      <c r="L1465" s="44">
        <f>IFERROR(_xll.qlIndexFixing(Index6M,$H1465,TRUE,_xll.ohTrigger(RecalcTrigger,Trigger6M)),NA())</f>
        <v>1.8539106376445656E-2</v>
      </c>
      <c r="M1465" s="186">
        <f>IFERROR(_xll.qlIndexFixing(Index1Y,$H1465,TRUE,_xll.ohTrigger(RecalcTrigger,Trigger1Y)),NA())</f>
        <v>1.8804205830351774E-2</v>
      </c>
      <c r="N1465" s="185">
        <f>IFERROR(_xll.qlIndexFixing(ONIndex1M,I1465,TRUE,_xll.ohTrigger(RecalcTrigger,Trigger1M)),NA())</f>
        <v>1.8127706386543707E-2</v>
      </c>
      <c r="O1465" s="44">
        <f>IFERROR(_xll.qlIndexFixing(ONIndex3M,I1465,TRUE,_xll.ohTrigger(RecalcTrigger,Trigger3M)),NA())</f>
        <v>1.8545757440877608E-2</v>
      </c>
      <c r="P1465" s="44">
        <f>IFERROR(_xll.qlIndexFixing(ONIndex6M,I1465,TRUE,_xll.ohTrigger(RecalcTrigger,Trigger6M)),NA())</f>
        <v>1.86438674020728E-2</v>
      </c>
      <c r="Q1465" s="186">
        <f>IFERROR(_xll.qlIndexFixing(ONIndex1Y,I1465,TRUE,_xll.ohTrigger(RecalcTrigger,Trigger1Y)),NA())</f>
        <v>1.9011989931332351E-2</v>
      </c>
    </row>
    <row r="1466" spans="2:17" x14ac:dyDescent="0.2">
      <c r="B1466" s="39" t="s">
        <v>42</v>
      </c>
      <c r="D1466" s="42">
        <f>_xll.qlCalendarAdvance(Calendar,$D1465,B1466,"f",FALSE)</f>
        <v>49641</v>
      </c>
      <c r="E1466" s="180">
        <f>_xll.qlInterestRateIndexValueDate(IndexON,D1466)</f>
        <v>49641</v>
      </c>
      <c r="F1466" s="196">
        <f>IFERROR(_xll.qlIndexFixing(IndexON,D1466,TRUE,_xll.ohTrigger(RecalcTrigger,TriggerON)),NA())</f>
        <v>1.8047639627560841E-2</v>
      </c>
      <c r="H1466" s="42">
        <f>_xll.qlCalendarAdvance(Calendar,$H1465,B1466,"f",FALSE)</f>
        <v>49641</v>
      </c>
      <c r="I1466" s="180">
        <f>_xll.qlInterestRateIndexValueDate(Index1M,$H1466)</f>
        <v>49643</v>
      </c>
      <c r="J1466" s="185">
        <f>IFERROR(_xll.qlIndexFixing(Index1M,$H1466,TRUE,_xll.ohTrigger(RecalcTrigger,Trigger1M)),NA())</f>
        <v>1.810449349223504E-2</v>
      </c>
      <c r="K1466" s="44">
        <f>IFERROR(_xll.qlIndexFixing(Index3M,H1466,TRUE,_xll.ohTrigger(RecalcTrigger,Trigger3M)),NA())</f>
        <v>1.8493756312390409E-2</v>
      </c>
      <c r="L1466" s="44">
        <f>IFERROR(_xll.qlIndexFixing(Index6M,$H1466,TRUE,_xll.ohTrigger(RecalcTrigger,Trigger6M)),NA())</f>
        <v>1.8523741263047778E-2</v>
      </c>
      <c r="M1466" s="186">
        <f>IFERROR(_xll.qlIndexFixing(Index1Y,$H1466,TRUE,_xll.ohTrigger(RecalcTrigger,Trigger1Y)),NA())</f>
        <v>1.8790836531830651E-2</v>
      </c>
      <c r="N1466" s="185">
        <f>IFERROR(_xll.qlIndexFixing(ONIndex1M,I1466,TRUE,_xll.ohTrigger(RecalcTrigger,Trigger1M)),NA())</f>
        <v>1.8113360036435822E-2</v>
      </c>
      <c r="O1466" s="44">
        <f>IFERROR(_xll.qlIndexFixing(ONIndex3M,I1466,TRUE,_xll.ohTrigger(RecalcTrigger,Trigger3M)),NA())</f>
        <v>1.8531922671867207E-2</v>
      </c>
      <c r="P1466" s="44">
        <f>IFERROR(_xll.qlIndexFixing(ONIndex6M,I1466,TRUE,_xll.ohTrigger(RecalcTrigger,Trigger6M)),NA())</f>
        <v>1.8628073091973008E-2</v>
      </c>
      <c r="Q1466" s="186">
        <f>IFERROR(_xll.qlIndexFixing(ONIndex1Y,I1466,TRUE,_xll.ohTrigger(RecalcTrigger,Trigger1Y)),NA())</f>
        <v>1.8996470796714959E-2</v>
      </c>
    </row>
    <row r="1467" spans="2:17" x14ac:dyDescent="0.2">
      <c r="B1467" s="39" t="s">
        <v>42</v>
      </c>
      <c r="D1467" s="42">
        <f>_xll.qlCalendarAdvance(Calendar,$D1466,B1467,"f",FALSE)</f>
        <v>49648</v>
      </c>
      <c r="E1467" s="180">
        <f>_xll.qlInterestRateIndexValueDate(IndexON,D1467)</f>
        <v>49648</v>
      </c>
      <c r="F1467" s="196">
        <f>IFERROR(_xll.qlIndexFixing(IndexON,D1467,TRUE,_xll.ohTrigger(RecalcTrigger,TriggerON)),NA())</f>
        <v>1.8034953243217799E-2</v>
      </c>
      <c r="H1467" s="42">
        <f>_xll.qlCalendarAdvance(Calendar,$H1466,B1467,"f",FALSE)</f>
        <v>49648</v>
      </c>
      <c r="I1467" s="180">
        <f>_xll.qlInterestRateIndexValueDate(Index1M,$H1467)</f>
        <v>49650</v>
      </c>
      <c r="J1467" s="185">
        <f>IFERROR(_xll.qlIndexFixing(Index1M,$H1467,TRUE,_xll.ohTrigger(RecalcTrigger,Trigger1M)),NA())</f>
        <v>1.8090157176699036E-2</v>
      </c>
      <c r="K1467" s="44">
        <f>IFERROR(_xll.qlIndexFixing(Index3M,H1467,TRUE,_xll.ohTrigger(RecalcTrigger,Trigger3M)),NA())</f>
        <v>1.8479922123437329E-2</v>
      </c>
      <c r="L1467" s="44">
        <f>IFERROR(_xll.qlIndexFixing(Index6M,$H1467,TRUE,_xll.ohTrigger(RecalcTrigger,Trigger6M)),NA())</f>
        <v>1.8506612637659493E-2</v>
      </c>
      <c r="M1467" s="186">
        <f>IFERROR(_xll.qlIndexFixing(Index1Y,$H1467,TRUE,_xll.ohTrigger(RecalcTrigger,Trigger1Y)),NA())</f>
        <v>1.8774085328367524E-2</v>
      </c>
      <c r="N1467" s="185">
        <f>IFERROR(_xll.qlIndexFixing(ONIndex1M,I1467,TRUE,_xll.ohTrigger(RecalcTrigger,Trigger1M)),NA())</f>
        <v>1.8099025674498392E-2</v>
      </c>
      <c r="O1467" s="44">
        <f>IFERROR(_xll.qlIndexFixing(ONIndex3M,I1467,TRUE,_xll.ohTrigger(RecalcTrigger,Trigger3M)),NA())</f>
        <v>1.8518096267046147E-2</v>
      </c>
      <c r="P1467" s="44">
        <f>IFERROR(_xll.qlIndexFixing(ONIndex6M,I1467,TRUE,_xll.ohTrigger(RecalcTrigger,Trigger6M)),NA())</f>
        <v>1.8612324992588469E-2</v>
      </c>
      <c r="Q1467" s="186">
        <f>IFERROR(_xll.qlIndexFixing(ONIndex1Y,I1467,TRUE,_xll.ohTrigger(RecalcTrigger,Trigger1Y)),NA())</f>
        <v>1.8980974874729384E-2</v>
      </c>
    </row>
    <row r="1468" spans="2:17" x14ac:dyDescent="0.2">
      <c r="B1468" s="39" t="s">
        <v>42</v>
      </c>
      <c r="D1468" s="42">
        <f>_xll.qlCalendarAdvance(Calendar,$D1467,B1468,"f",FALSE)</f>
        <v>49655</v>
      </c>
      <c r="E1468" s="180">
        <f>_xll.qlInterestRateIndexValueDate(IndexON,D1468)</f>
        <v>49655</v>
      </c>
      <c r="F1468" s="196">
        <f>IFERROR(_xll.qlIndexFixing(IndexON,D1468,TRUE,_xll.ohTrigger(RecalcTrigger,TriggerON)),NA())</f>
        <v>1.8022273250002385E-2</v>
      </c>
      <c r="H1468" s="42">
        <f>_xll.qlCalendarAdvance(Calendar,$H1467,B1468,"f",FALSE)</f>
        <v>49655</v>
      </c>
      <c r="I1468" s="180">
        <f>_xll.qlInterestRateIndexValueDate(Index1M,$H1468)</f>
        <v>49657</v>
      </c>
      <c r="J1468" s="185">
        <f>IFERROR(_xll.qlIndexFixing(Index1M,$H1468,TRUE,_xll.ohTrigger(RecalcTrigger,Trigger1M)),NA())</f>
        <v>1.8075833606820468E-2</v>
      </c>
      <c r="K1468" s="44">
        <f>IFERROR(_xll.qlIndexFixing(Index3M,H1468,TRUE,_xll.ohTrigger(RecalcTrigger,Trigger3M)),NA())</f>
        <v>1.8466098129191744E-2</v>
      </c>
      <c r="L1468" s="44">
        <f>IFERROR(_xll.qlIndexFixing(Index6M,$H1468,TRUE,_xll.ohTrigger(RecalcTrigger,Trigger6M)),NA())</f>
        <v>1.849134871669815E-2</v>
      </c>
      <c r="M1468" s="186">
        <f>IFERROR(_xll.qlIndexFixing(Index1Y,$H1468,TRUE,_xll.ohTrigger(RecalcTrigger,Trigger1Y)),NA())</f>
        <v>1.8759073253626725E-2</v>
      </c>
      <c r="N1468" s="185">
        <f>IFERROR(_xll.qlIndexFixing(ONIndex1M,I1468,TRUE,_xll.ohTrigger(RecalcTrigger,Trigger1M)),NA())</f>
        <v>1.8084703580987238E-2</v>
      </c>
      <c r="O1468" s="44">
        <f>IFERROR(_xll.qlIndexFixing(ONIndex3M,I1468,TRUE,_xll.ohTrigger(RecalcTrigger,Trigger3M)),NA())</f>
        <v>1.8504278479571923E-2</v>
      </c>
      <c r="P1468" s="44">
        <f>IFERROR(_xll.qlIndexFixing(ONIndex6M,I1468,TRUE,_xll.ohTrigger(RecalcTrigger,Trigger6M)),NA())</f>
        <v>1.8596623103839249E-2</v>
      </c>
      <c r="Q1468" s="186">
        <f>IFERROR(_xll.qlIndexFixing(ONIndex1Y,I1468,TRUE,_xll.ohTrigger(RecalcTrigger,Trigger1Y)),NA())</f>
        <v>1.8965502473209384E-2</v>
      </c>
    </row>
    <row r="1469" spans="2:17" x14ac:dyDescent="0.2">
      <c r="B1469" s="39" t="s">
        <v>42</v>
      </c>
      <c r="D1469" s="42">
        <f>_xll.qlCalendarAdvance(Calendar,$D1468,B1469,"f",FALSE)</f>
        <v>49662</v>
      </c>
      <c r="E1469" s="180">
        <f>_xll.qlInterestRateIndexValueDate(IndexON,D1469)</f>
        <v>49662</v>
      </c>
      <c r="F1469" s="196">
        <f>IFERROR(_xll.qlIndexFixing(IndexON,D1469,TRUE,_xll.ohTrigger(RecalcTrigger,TriggerON)),NA())</f>
        <v>1.8009599894757145E-2</v>
      </c>
      <c r="H1469" s="42">
        <f>_xll.qlCalendarAdvance(Calendar,$H1468,B1469,"f",FALSE)</f>
        <v>49662</v>
      </c>
      <c r="I1469" s="180">
        <f>_xll.qlInterestRateIndexValueDate(Index1M,$H1469)</f>
        <v>49664</v>
      </c>
      <c r="J1469" s="185">
        <f>IFERROR(_xll.qlIndexFixing(Index1M,$H1469,TRUE,_xll.ohTrigger(RecalcTrigger,Trigger1M)),NA())</f>
        <v>1.8061523063512688E-2</v>
      </c>
      <c r="K1469" s="44">
        <f>IFERROR(_xll.qlIndexFixing(Index3M,H1469,TRUE,_xll.ohTrigger(RecalcTrigger,Trigger3M)),NA())</f>
        <v>1.8452284583931132E-2</v>
      </c>
      <c r="L1469" s="44">
        <f>IFERROR(_xll.qlIndexFixing(Index6M,$H1469,TRUE,_xll.ohTrigger(RecalcTrigger,Trigger6M)),NA())</f>
        <v>1.8476131560636214E-2</v>
      </c>
      <c r="M1469" s="186">
        <f>IFERROR(_xll.qlIndexFixing(Index1Y,$H1469,TRUE,_xll.ohTrigger(RecalcTrigger,Trigger1Y)),NA())</f>
        <v>1.8744093712991038E-2</v>
      </c>
      <c r="N1469" s="185">
        <f>IFERROR(_xll.qlIndexFixing(ONIndex1M,I1469,TRUE,_xll.ohTrigger(RecalcTrigger,Trigger1M)),NA())</f>
        <v>1.8066307939577086E-2</v>
      </c>
      <c r="O1469" s="44">
        <f>IFERROR(_xll.qlIndexFixing(ONIndex3M,I1469,TRUE,_xll.ohTrigger(RecalcTrigger,Trigger3M)),NA())</f>
        <v>1.8486525822547506E-2</v>
      </c>
      <c r="P1469" s="44">
        <f>IFERROR(_xll.qlIndexFixing(ONIndex6M,I1469,TRUE,_xll.ohTrigger(RecalcTrigger,Trigger6M)),NA())</f>
        <v>1.8576502862446276E-2</v>
      </c>
      <c r="Q1469" s="186">
        <f>IFERROR(_xll.qlIndexFixing(ONIndex1Y,I1469,TRUE,_xll.ohTrigger(RecalcTrigger,Trigger1Y)),NA())</f>
        <v>1.894564444206992E-2</v>
      </c>
    </row>
    <row r="1470" spans="2:17" x14ac:dyDescent="0.2">
      <c r="B1470" s="39" t="s">
        <v>42</v>
      </c>
      <c r="D1470" s="42">
        <f>_xll.qlCalendarAdvance(Calendar,$D1469,B1470,"f",FALSE)</f>
        <v>49670</v>
      </c>
      <c r="E1470" s="180">
        <f>_xll.qlInterestRateIndexValueDate(IndexON,D1470)</f>
        <v>49670</v>
      </c>
      <c r="F1470" s="196">
        <f>IFERROR(_xll.qlIndexFixing(IndexON,D1470,TRUE,_xll.ohTrigger(RecalcTrigger,TriggerON)),NA())</f>
        <v>1.7995124505310045E-2</v>
      </c>
      <c r="H1470" s="42">
        <f>_xll.qlCalendarAdvance(Calendar,$H1469,B1470,"f",FALSE)</f>
        <v>49670</v>
      </c>
      <c r="I1470" s="180">
        <f>_xll.qlInterestRateIndexValueDate(Index1M,$H1470)</f>
        <v>49674</v>
      </c>
      <c r="J1470" s="185">
        <f>IFERROR(_xll.qlIndexFixing(Index1M,$H1470,TRUE,_xll.ohTrigger(RecalcTrigger,Trigger1M)),NA())</f>
        <v>1.8041102584259332E-2</v>
      </c>
      <c r="K1470" s="44">
        <f>IFERROR(_xll.qlIndexFixing(Index3M,H1470,TRUE,_xll.ohTrigger(RecalcTrigger,Trigger3M)),NA())</f>
        <v>1.8432569577731255E-2</v>
      </c>
      <c r="L1470" s="44">
        <f>IFERROR(_xll.qlIndexFixing(Index6M,$H1470,TRUE,_xll.ohTrigger(RecalcTrigger,Trigger6M)),NA())</f>
        <v>1.8456257798581167E-2</v>
      </c>
      <c r="M1470" s="186">
        <f>IFERROR(_xll.qlIndexFixing(Index1Y,$H1470,TRUE,_xll.ohTrigger(RecalcTrigger,Trigger1Y)),NA())</f>
        <v>1.8723312494606858E-2</v>
      </c>
      <c r="N1470" s="185">
        <f>IFERROR(_xll.qlIndexFixing(ONIndex1M,I1470,TRUE,_xll.ohTrigger(RecalcTrigger,Trigger1M)),NA())</f>
        <v>1.8052014941991601E-2</v>
      </c>
      <c r="O1470" s="44">
        <f>IFERROR(_xll.qlIndexFixing(ONIndex3M,I1470,TRUE,_xll.ohTrigger(RecalcTrigger,Trigger3M)),NA())</f>
        <v>1.8472728682716877E-2</v>
      </c>
      <c r="P1470" s="44">
        <f>IFERROR(_xll.qlIndexFixing(ONIndex6M,I1470,TRUE,_xll.ohTrigger(RecalcTrigger,Trigger6M)),NA())</f>
        <v>1.8560906598006355E-2</v>
      </c>
      <c r="Q1470" s="186">
        <f>IFERROR(_xll.qlIndexFixing(ONIndex1Y,I1470,TRUE,_xll.ohTrigger(RecalcTrigger,Trigger1Y)),NA())</f>
        <v>1.8930226958540075E-2</v>
      </c>
    </row>
    <row r="1471" spans="2:17" x14ac:dyDescent="0.2">
      <c r="B1471" s="39" t="s">
        <v>42</v>
      </c>
      <c r="D1471" s="42">
        <f>_xll.qlCalendarAdvance(Calendar,$D1470,B1471,"f",FALSE)</f>
        <v>49677</v>
      </c>
      <c r="E1471" s="180">
        <f>_xll.qlInterestRateIndexValueDate(IndexON,D1471)</f>
        <v>49677</v>
      </c>
      <c r="F1471" s="196">
        <f>IFERROR(_xll.qlIndexFixing(IndexON,D1471,TRUE,_xll.ohTrigger(RecalcTrigger,TriggerON)),NA())</f>
        <v>1.798246620594135E-2</v>
      </c>
      <c r="H1471" s="42">
        <f>_xll.qlCalendarAdvance(Calendar,$H1470,B1471,"f",FALSE)</f>
        <v>49677</v>
      </c>
      <c r="I1471" s="180">
        <f>_xll.qlInterestRateIndexValueDate(Index1M,$H1471)</f>
        <v>49681</v>
      </c>
      <c r="J1471" s="185">
        <f>IFERROR(_xll.qlIndexFixing(Index1M,$H1471,TRUE,_xll.ohTrigger(RecalcTrigger,Trigger1M)),NA())</f>
        <v>1.8026824846459542E-2</v>
      </c>
      <c r="K1471" s="44">
        <f>IFERROR(_xll.qlIndexFixing(Index3M,H1471,TRUE,_xll.ohTrigger(RecalcTrigger,Trigger3M)),NA())</f>
        <v>1.8418782467175616E-2</v>
      </c>
      <c r="L1471" s="44">
        <f>IFERROR(_xll.qlIndexFixing(Index6M,$H1471,TRUE,_xll.ohTrigger(RecalcTrigger,Trigger6M)),NA())</f>
        <v>1.8441146502454667E-2</v>
      </c>
      <c r="M1471" s="186">
        <f>IFERROR(_xll.qlIndexFixing(Index1Y,$H1471,TRUE,_xll.ohTrigger(RecalcTrigger,Trigger1Y)),NA())</f>
        <v>1.870841144975157E-2</v>
      </c>
      <c r="N1471" s="185">
        <f>IFERROR(_xll.qlIndexFixing(ONIndex1M,I1471,TRUE,_xll.ohTrigger(RecalcTrigger,Trigger1M)),NA())</f>
        <v>1.8039774289020372E-2</v>
      </c>
      <c r="O1471" s="44">
        <f>IFERROR(_xll.qlIndexFixing(ONIndex3M,I1471,TRUE,_xll.ohTrigger(RecalcTrigger,Trigger3M)),NA())</f>
        <v>1.8460910074145076E-2</v>
      </c>
      <c r="P1471" s="44">
        <f>IFERROR(_xll.qlIndexFixing(ONIndex6M,I1471,TRUE,_xll.ohTrigger(RecalcTrigger,Trigger6M)),NA())</f>
        <v>1.8547575151179885E-2</v>
      </c>
      <c r="Q1471" s="186">
        <f>IFERROR(_xll.qlIndexFixing(ONIndex1Y,I1471,TRUE,_xll.ohTrigger(RecalcTrigger,Trigger1Y)),NA())</f>
        <v>1.891703148694468E-2</v>
      </c>
    </row>
    <row r="1472" spans="2:17" x14ac:dyDescent="0.2">
      <c r="B1472" s="39" t="s">
        <v>42</v>
      </c>
      <c r="D1472" s="42">
        <f>_xll.qlCalendarAdvance(Calendar,$D1471,B1472,"f",FALSE)</f>
        <v>49684</v>
      </c>
      <c r="E1472" s="180">
        <f>_xll.qlInterestRateIndexValueDate(IndexON,D1472)</f>
        <v>49684</v>
      </c>
      <c r="F1472" s="196">
        <f>IFERROR(_xll.qlIndexFixing(IndexON,D1472,TRUE,_xll.ohTrigger(RecalcTrigger,TriggerON)),NA())</f>
        <v>1.7969815320642013E-2</v>
      </c>
      <c r="H1472" s="42">
        <f>_xll.qlCalendarAdvance(Calendar,$H1471,B1472,"f",FALSE)</f>
        <v>49684</v>
      </c>
      <c r="I1472" s="180">
        <f>_xll.qlInterestRateIndexValueDate(Index1M,$H1472)</f>
        <v>49688</v>
      </c>
      <c r="J1472" s="185">
        <f>IFERROR(_xll.qlIndexFixing(Index1M,$H1472,TRUE,_xll.ohTrigger(RecalcTrigger,Trigger1M)),NA())</f>
        <v>1.8012561098382677E-2</v>
      </c>
      <c r="K1472" s="44">
        <f>IFERROR(_xll.qlIndexFixing(Index3M,H1472,TRUE,_xll.ohTrigger(RecalcTrigger,Trigger3M)),NA())</f>
        <v>1.8404494637076208E-2</v>
      </c>
      <c r="L1472" s="44">
        <f>IFERROR(_xll.qlIndexFixing(Index6M,$H1472,TRUE,_xll.ohTrigger(RecalcTrigger,Trigger6M)),NA())</f>
        <v>1.8426081958719136E-2</v>
      </c>
      <c r="M1472" s="186">
        <f>IFERROR(_xll.qlIndexFixing(Index1Y,$H1472,TRUE,_xll.ohTrigger(RecalcTrigger,Trigger1Y)),NA())</f>
        <v>1.8693543985496656E-2</v>
      </c>
      <c r="N1472" s="185">
        <f>IFERROR(_xll.qlIndexFixing(ONIndex1M,I1472,TRUE,_xll.ohTrigger(RecalcTrigger,Trigger1M)),NA())</f>
        <v>1.80255060111012E-2</v>
      </c>
      <c r="O1472" s="44">
        <f>IFERROR(_xll.qlIndexFixing(ONIndex3M,I1472,TRUE,_xll.ohTrigger(RecalcTrigger,Trigger3M)),NA())</f>
        <v>1.8447130684675628E-2</v>
      </c>
      <c r="P1472" s="44">
        <f>IFERROR(_xll.qlIndexFixing(ONIndex6M,I1472,TRUE,_xll.ohTrigger(RecalcTrigger,Trigger6M)),NA())</f>
        <v>1.8532064706571205E-2</v>
      </c>
      <c r="Q1472" s="186">
        <f>IFERROR(_xll.qlIndexFixing(ONIndex1Y,I1472,TRUE,_xll.ohTrigger(RecalcTrigger,Trigger1Y)),NA())</f>
        <v>1.8901659809174021E-2</v>
      </c>
    </row>
    <row r="1473" spans="2:17" x14ac:dyDescent="0.2">
      <c r="B1473" s="39" t="s">
        <v>42</v>
      </c>
      <c r="D1473" s="42">
        <f>_xll.qlCalendarAdvance(Calendar,$D1472,B1473,"f",FALSE)</f>
        <v>49691</v>
      </c>
      <c r="E1473" s="180">
        <f>_xll.qlInterestRateIndexValueDate(IndexON,D1473)</f>
        <v>49691</v>
      </c>
      <c r="F1473" s="196">
        <f>IFERROR(_xll.qlIndexFixing(IndexON,D1473,TRUE,_xll.ohTrigger(RecalcTrigger,TriggerON)),NA())</f>
        <v>1.7957172096414453E-2</v>
      </c>
      <c r="H1473" s="42">
        <f>_xll.qlCalendarAdvance(Calendar,$H1472,B1473,"f",FALSE)</f>
        <v>49691</v>
      </c>
      <c r="I1473" s="180">
        <f>_xll.qlInterestRateIndexValueDate(Index1M,$H1473)</f>
        <v>49695</v>
      </c>
      <c r="J1473" s="185">
        <f>IFERROR(_xll.qlIndexFixing(Index1M,$H1473,TRUE,_xll.ohTrigger(RecalcTrigger,Trigger1M)),NA())</f>
        <v>1.7998311620944677E-2</v>
      </c>
      <c r="K1473" s="44">
        <f>IFERROR(_xll.qlIndexFixing(Index3M,H1473,TRUE,_xll.ohTrigger(RecalcTrigger,Trigger3M)),NA())</f>
        <v>1.8391242462620087E-2</v>
      </c>
      <c r="L1473" s="44">
        <f>IFERROR(_xll.qlIndexFixing(Index6M,$H1473,TRUE,_xll.ohTrigger(RecalcTrigger,Trigger6M)),NA())</f>
        <v>1.8411064166318276E-2</v>
      </c>
      <c r="M1473" s="186">
        <f>IFERROR(_xll.qlIndexFixing(Index1Y,$H1473,TRUE,_xll.ohTrigger(RecalcTrigger,Trigger1Y)),NA())</f>
        <v>1.8678710414212582E-2</v>
      </c>
      <c r="N1473" s="185">
        <f>IFERROR(_xll.qlIndexFixing(ONIndex1M,I1473,TRUE,_xll.ohTrigger(RecalcTrigger,Trigger1M)),NA())</f>
        <v>1.8011251444454146E-2</v>
      </c>
      <c r="O1473" s="44">
        <f>IFERROR(_xll.qlIndexFixing(ONIndex3M,I1473,TRUE,_xll.ohTrigger(RecalcTrigger,Trigger3M)),NA())</f>
        <v>1.8433361214711397E-2</v>
      </c>
      <c r="P1473" s="44">
        <f>IFERROR(_xll.qlIndexFixing(ONIndex6M,I1473,TRUE,_xll.ohTrigger(RecalcTrigger,Trigger6M)),NA())</f>
        <v>1.8516600472437972E-2</v>
      </c>
      <c r="Q1473" s="186">
        <f>IFERROR(_xll.qlIndexFixing(ONIndex1Y,I1473,TRUE,_xll.ohTrigger(RecalcTrigger,Trigger1Y)),NA())</f>
        <v>1.888631323604173E-2</v>
      </c>
    </row>
    <row r="1474" spans="2:17" x14ac:dyDescent="0.2">
      <c r="B1474" s="39" t="s">
        <v>42</v>
      </c>
      <c r="D1474" s="42">
        <f>_xll.qlCalendarAdvance(Calendar,$D1473,B1474,"f",FALSE)</f>
        <v>49698</v>
      </c>
      <c r="E1474" s="180">
        <f>_xll.qlInterestRateIndexValueDate(IndexON,D1474)</f>
        <v>49698</v>
      </c>
      <c r="F1474" s="196">
        <f>IFERROR(_xll.qlIndexFixing(IndexON,D1474,TRUE,_xll.ohTrigger(RecalcTrigger,TriggerON)),NA())</f>
        <v>1.7944536780101217E-2</v>
      </c>
      <c r="H1474" s="42">
        <f>_xll.qlCalendarAdvance(Calendar,$H1473,B1474,"f",FALSE)</f>
        <v>49698</v>
      </c>
      <c r="I1474" s="180">
        <f>_xll.qlInterestRateIndexValueDate(Index1M,$H1474)</f>
        <v>49702</v>
      </c>
      <c r="J1474" s="185">
        <f>IFERROR(_xll.qlIndexFixing(Index1M,$H1474,TRUE,_xll.ohTrigger(RecalcTrigger,Trigger1M)),NA())</f>
        <v>1.7984076695058897E-2</v>
      </c>
      <c r="K1474" s="44">
        <f>IFERROR(_xll.qlIndexFixing(Index3M,H1474,TRUE,_xll.ohTrigger(RecalcTrigger,Trigger3M)),NA())</f>
        <v>1.8377490077138257E-2</v>
      </c>
      <c r="L1474" s="44">
        <f>IFERROR(_xll.qlIndexFixing(Index6M,$H1474,TRUE,_xll.ohTrigger(RecalcTrigger,Trigger6M)),NA())</f>
        <v>1.8396093124197547E-2</v>
      </c>
      <c r="M1474" s="186">
        <f>IFERROR(_xll.qlIndexFixing(Index1Y,$H1474,TRUE,_xll.ohTrigger(RecalcTrigger,Trigger1Y)),NA())</f>
        <v>1.8663911048254073E-2</v>
      </c>
      <c r="N1474" s="185">
        <f>IFERROR(_xll.qlIndexFixing(ONIndex1M,I1474,TRUE,_xll.ohTrigger(RecalcTrigger,Trigger1M)),NA())</f>
        <v>1.7997010869734709E-2</v>
      </c>
      <c r="O1474" s="44">
        <f>IFERROR(_xll.qlIndexFixing(ONIndex3M,I1474,TRUE,_xll.ohTrigger(RecalcTrigger,Trigger3M)),NA())</f>
        <v>1.8419601917489814E-2</v>
      </c>
      <c r="P1474" s="44">
        <f>IFERROR(_xll.qlIndexFixing(ONIndex6M,I1474,TRUE,_xll.ohTrigger(RecalcTrigger,Trigger6M)),NA())</f>
        <v>1.8501182449019993E-2</v>
      </c>
      <c r="Q1474" s="186">
        <f>IFERROR(_xll.qlIndexFixing(ONIndex1Y,I1474,TRUE,_xll.ohTrigger(RecalcTrigger,Trigger1Y)),NA())</f>
        <v>1.8870992075621373E-2</v>
      </c>
    </row>
    <row r="1475" spans="2:17" x14ac:dyDescent="0.2">
      <c r="B1475" s="39" t="s">
        <v>42</v>
      </c>
      <c r="D1475" s="42">
        <f>_xll.qlCalendarAdvance(Calendar,$D1474,B1475,"f",FALSE)</f>
        <v>49705</v>
      </c>
      <c r="E1475" s="180">
        <f>_xll.qlInterestRateIndexValueDate(IndexON,D1475)</f>
        <v>49705</v>
      </c>
      <c r="F1475" s="196">
        <f>IFERROR(_xll.qlIndexFixing(IndexON,D1475,TRUE,_xll.ohTrigger(RecalcTrigger,TriggerON)),NA())</f>
        <v>1.793190961854485E-2</v>
      </c>
      <c r="H1475" s="42">
        <f>_xll.qlCalendarAdvance(Calendar,$H1474,B1475,"f",FALSE)</f>
        <v>49705</v>
      </c>
      <c r="I1475" s="180">
        <f>_xll.qlInterestRateIndexValueDate(Index1M,$H1475)</f>
        <v>49709</v>
      </c>
      <c r="J1475" s="185">
        <f>IFERROR(_xll.qlIndexFixing(Index1M,$H1475,TRUE,_xll.ohTrigger(RecalcTrigger,Trigger1M)),NA())</f>
        <v>1.7970988890024374E-2</v>
      </c>
      <c r="K1475" s="44">
        <f>IFERROR(_xll.qlIndexFixing(Index3M,H1475,TRUE,_xll.ohTrigger(RecalcTrigger,Trigger3M)),NA())</f>
        <v>1.8363749775195868E-2</v>
      </c>
      <c r="L1475" s="44">
        <f>IFERROR(_xll.qlIndexFixing(Index6M,$H1475,TRUE,_xll.ohTrigger(RecalcTrigger,Trigger6M)),NA())</f>
        <v>1.8381168831307679E-2</v>
      </c>
      <c r="M1475" s="186">
        <f>IFERROR(_xll.qlIndexFixing(Index1Y,$H1475,TRUE,_xll.ohTrigger(RecalcTrigger,Trigger1Y)),NA())</f>
        <v>1.8649146199960789E-2</v>
      </c>
      <c r="N1475" s="185">
        <f>IFERROR(_xll.qlIndexFixing(ONIndex1M,I1475,TRUE,_xll.ohTrigger(RecalcTrigger,Trigger1M)),NA())</f>
        <v>1.7982784567518451E-2</v>
      </c>
      <c r="O1475" s="44">
        <f>IFERROR(_xll.qlIndexFixing(ONIndex3M,I1475,TRUE,_xll.ohTrigger(RecalcTrigger,Trigger3M)),NA())</f>
        <v>1.8405853046408183E-2</v>
      </c>
      <c r="P1475" s="44">
        <f>IFERROR(_xll.qlIndexFixing(ONIndex6M,I1475,TRUE,_xll.ohTrigger(RecalcTrigger,Trigger6M)),NA())</f>
        <v>1.848581063607746E-2</v>
      </c>
      <c r="Q1475" s="186">
        <f>IFERROR(_xll.qlIndexFixing(ONIndex1Y,I1475,TRUE,_xll.ohTrigger(RecalcTrigger,Trigger1Y)),NA())</f>
        <v>1.8855696635906583E-2</v>
      </c>
    </row>
    <row r="1476" spans="2:17" x14ac:dyDescent="0.2">
      <c r="B1476" s="39" t="s">
        <v>42</v>
      </c>
      <c r="D1476" s="42">
        <f>_xll.qlCalendarAdvance(Calendar,$D1475,B1476,"f",FALSE)</f>
        <v>49712</v>
      </c>
      <c r="E1476" s="180">
        <f>_xll.qlInterestRateIndexValueDate(IndexON,D1476)</f>
        <v>49712</v>
      </c>
      <c r="F1476" s="196">
        <f>IFERROR(_xll.qlIndexFixing(IndexON,D1476,TRUE,_xll.ohTrigger(RecalcTrigger,TriggerON)),NA())</f>
        <v>1.7919290858827708E-2</v>
      </c>
      <c r="H1476" s="42">
        <f>_xll.qlCalendarAdvance(Calendar,$H1475,B1476,"f",FALSE)</f>
        <v>49712</v>
      </c>
      <c r="I1476" s="180">
        <f>_xll.qlInterestRateIndexValueDate(Index1M,$H1476)</f>
        <v>49716</v>
      </c>
      <c r="J1476" s="185">
        <f>IFERROR(_xll.qlIndexFixing(Index1M,$H1476,TRUE,_xll.ohTrigger(RecalcTrigger,Trigger1M)),NA())</f>
        <v>1.7956783121837766E-2</v>
      </c>
      <c r="K1476" s="44">
        <f>IFERROR(_xll.qlIndexFixing(Index3M,H1476,TRUE,_xll.ohTrigger(RecalcTrigger,Trigger3M)),NA())</f>
        <v>1.8350021811040538E-2</v>
      </c>
      <c r="L1476" s="44">
        <f>IFERROR(_xll.qlIndexFixing(Index6M,$H1476,TRUE,_xll.ohTrigger(RecalcTrigger,Trigger6M)),NA())</f>
        <v>1.8366291286601593E-2</v>
      </c>
      <c r="M1476" s="186">
        <f>IFERROR(_xll.qlIndexFixing(Index1Y,$H1476,TRUE,_xll.ohTrigger(RecalcTrigger,Trigger1Y)),NA())</f>
        <v>1.863441618165711E-2</v>
      </c>
      <c r="N1476" s="185">
        <f>IFERROR(_xll.qlIndexFixing(ONIndex1M,I1476,TRUE,_xll.ohTrigger(RecalcTrigger,Trigger1M)),NA())</f>
        <v>1.7968572818221062E-2</v>
      </c>
      <c r="O1476" s="44">
        <f>IFERROR(_xll.qlIndexFixing(ONIndex3M,I1476,TRUE,_xll.ohTrigger(RecalcTrigger,Trigger3M)),NA())</f>
        <v>1.8392114854464126E-2</v>
      </c>
      <c r="P1476" s="44">
        <f>IFERROR(_xll.qlIndexFixing(ONIndex6M,I1476,TRUE,_xll.ohTrigger(RecalcTrigger,Trigger6M)),NA())</f>
        <v>1.8470485033770245E-2</v>
      </c>
      <c r="Q1476" s="186">
        <f>IFERROR(_xll.qlIndexFixing(ONIndex1Y,I1476,TRUE,_xll.ohTrigger(RecalcTrigger,Trigger1Y)),NA())</f>
        <v>1.8840427224890988E-2</v>
      </c>
    </row>
    <row r="1477" spans="2:17" x14ac:dyDescent="0.2">
      <c r="B1477" s="39" t="s">
        <v>42</v>
      </c>
      <c r="D1477" s="42">
        <f>_xll.qlCalendarAdvance(Calendar,$D1476,B1477,"f",FALSE)</f>
        <v>49719</v>
      </c>
      <c r="E1477" s="180">
        <f>_xll.qlInterestRateIndexValueDate(IndexON,D1477)</f>
        <v>49719</v>
      </c>
      <c r="F1477" s="196">
        <f>IFERROR(_xll.qlIndexFixing(IndexON,D1477,TRUE,_xll.ohTrigger(RecalcTrigger,TriggerON)),NA())</f>
        <v>1.7906680747872272E-2</v>
      </c>
      <c r="H1477" s="42">
        <f>_xll.qlCalendarAdvance(Calendar,$H1476,B1477,"f",FALSE)</f>
        <v>49719</v>
      </c>
      <c r="I1477" s="180">
        <f>_xll.qlInterestRateIndexValueDate(Index1M,$H1477)</f>
        <v>49723</v>
      </c>
      <c r="J1477" s="185">
        <f>IFERROR(_xll.qlIndexFixing(Index1M,$H1477,TRUE,_xll.ohTrigger(RecalcTrigger,Trigger1M)),NA())</f>
        <v>1.7942592705158807E-2</v>
      </c>
      <c r="K1477" s="44">
        <f>IFERROR(_xll.qlIndexFixing(Index3M,H1477,TRUE,_xll.ohTrigger(RecalcTrigger,Trigger3M)),NA())</f>
        <v>1.833630643892251E-2</v>
      </c>
      <c r="L1477" s="44">
        <f>IFERROR(_xll.qlIndexFixing(Index6M,$H1477,TRUE,_xll.ohTrigger(RecalcTrigger,Trigger6M)),NA())</f>
        <v>1.8351460489036176E-2</v>
      </c>
      <c r="M1477" s="186">
        <f>IFERROR(_xll.qlIndexFixing(Index1Y,$H1477,TRUE,_xll.ohTrigger(RecalcTrigger,Trigger1Y)),NA())</f>
        <v>1.8619721305653432E-2</v>
      </c>
      <c r="N1477" s="185">
        <f>IFERROR(_xll.qlIndexFixing(ONIndex1M,I1477,TRUE,_xll.ohTrigger(RecalcTrigger,Trigger1M)),NA())</f>
        <v>1.7954375902498043E-2</v>
      </c>
      <c r="O1477" s="44">
        <f>IFERROR(_xll.qlIndexFixing(ONIndex3M,I1477,TRUE,_xll.ohTrigger(RecalcTrigger,Trigger3M)),NA())</f>
        <v>1.8378387595054946E-2</v>
      </c>
      <c r="P1477" s="44">
        <f>IFERROR(_xll.qlIndexFixing(ONIndex6M,I1477,TRUE,_xll.ohTrigger(RecalcTrigger,Trigger6M)),NA())</f>
        <v>1.8455205642178285E-2</v>
      </c>
      <c r="Q1477" s="186">
        <f>IFERROR(_xll.qlIndexFixing(ONIndex1Y,I1477,TRUE,_xll.ohTrigger(RecalcTrigger,Trigger1Y)),NA())</f>
        <v>1.8825184150648155E-2</v>
      </c>
    </row>
    <row r="1478" spans="2:17" x14ac:dyDescent="0.2">
      <c r="B1478" s="39" t="s">
        <v>42</v>
      </c>
      <c r="D1478" s="42">
        <f>_xll.qlCalendarAdvance(Calendar,$D1477,B1478,"f",FALSE)</f>
        <v>49726</v>
      </c>
      <c r="E1478" s="180">
        <f>_xll.qlInterestRateIndexValueDate(IndexON,D1478)</f>
        <v>49726</v>
      </c>
      <c r="F1478" s="196">
        <f>IFERROR(_xll.qlIndexFixing(IndexON,D1478,TRUE,_xll.ohTrigger(RecalcTrigger,TriggerON)),NA())</f>
        <v>1.7894079532441154E-2</v>
      </c>
      <c r="H1478" s="42">
        <f>_xll.qlCalendarAdvance(Calendar,$H1477,B1478,"f",FALSE)</f>
        <v>49726</v>
      </c>
      <c r="I1478" s="180">
        <f>_xll.qlInterestRateIndexValueDate(Index1M,$H1478)</f>
        <v>49730</v>
      </c>
      <c r="J1478" s="185">
        <f>IFERROR(_xll.qlIndexFixing(Index1M,$H1478,TRUE,_xll.ohTrigger(RecalcTrigger,Trigger1M)),NA())</f>
        <v>1.7928417920877297E-2</v>
      </c>
      <c r="K1478" s="44">
        <f>IFERROR(_xll.qlIndexFixing(Index3M,H1478,TRUE,_xll.ohTrigger(RecalcTrigger,Trigger3M)),NA())</f>
        <v>1.8322603913086762E-2</v>
      </c>
      <c r="L1478" s="44">
        <f>IFERROR(_xll.qlIndexFixing(Index6M,$H1478,TRUE,_xll.ohTrigger(RecalcTrigger,Trigger6M)),NA())</f>
        <v>1.8336676437571812E-2</v>
      </c>
      <c r="M1478" s="186">
        <f>IFERROR(_xll.qlIndexFixing(Index1Y,$H1478,TRUE,_xll.ohTrigger(RecalcTrigger,Trigger1Y)),NA())</f>
        <v>1.8605061884244205E-2</v>
      </c>
      <c r="N1478" s="185">
        <f>IFERROR(_xll.qlIndexFixing(ONIndex1M,I1478,TRUE,_xll.ohTrigger(RecalcTrigger,Trigger1M)),NA())</f>
        <v>1.7940194100845019E-2</v>
      </c>
      <c r="O1478" s="44">
        <f>IFERROR(_xll.qlIndexFixing(ONIndex3M,I1478,TRUE,_xll.ohTrigger(RecalcTrigger,Trigger3M)),NA())</f>
        <v>1.8364671521338138E-2</v>
      </c>
      <c r="P1478" s="44">
        <f>IFERROR(_xll.qlIndexFixing(ONIndex6M,I1478,TRUE,_xll.ohTrigger(RecalcTrigger,Trigger6M)),NA())</f>
        <v>1.8439972461061771E-2</v>
      </c>
      <c r="Q1478" s="186">
        <f>IFERROR(_xll.qlIndexFixing(ONIndex1Y,I1478,TRUE,_xll.ohTrigger(RecalcTrigger,Trigger1Y)),NA())</f>
        <v>1.8809967721251653E-2</v>
      </c>
    </row>
    <row r="1479" spans="2:17" x14ac:dyDescent="0.2">
      <c r="B1479" s="39" t="s">
        <v>42</v>
      </c>
      <c r="D1479" s="42">
        <f>_xll.qlCalendarAdvance(Calendar,$D1478,B1479,"f",FALSE)</f>
        <v>49733</v>
      </c>
      <c r="E1479" s="180">
        <f>_xll.qlInterestRateIndexValueDate(IndexON,D1479)</f>
        <v>49733</v>
      </c>
      <c r="F1479" s="196">
        <f>IFERROR(_xll.qlIndexFixing(IndexON,D1479,TRUE,_xll.ohTrigger(RecalcTrigger,TriggerON)),NA())</f>
        <v>1.7881487459616707E-2</v>
      </c>
      <c r="H1479" s="42">
        <f>_xll.qlCalendarAdvance(Calendar,$H1478,B1479,"f",FALSE)</f>
        <v>49733</v>
      </c>
      <c r="I1479" s="180">
        <f>_xll.qlInterestRateIndexValueDate(Index1M,$H1479)</f>
        <v>49737</v>
      </c>
      <c r="J1479" s="185">
        <f>IFERROR(_xll.qlIndexFixing(Index1M,$H1479,TRUE,_xll.ohTrigger(RecalcTrigger,Trigger1M)),NA())</f>
        <v>1.791313017085246E-2</v>
      </c>
      <c r="K1479" s="44">
        <f>IFERROR(_xll.qlIndexFixing(Index3M,H1479,TRUE,_xll.ohTrigger(RecalcTrigger,Trigger3M)),NA())</f>
        <v>1.8308404073408474E-2</v>
      </c>
      <c r="L1479" s="44">
        <f>IFERROR(_xll.qlIndexFixing(Index6M,$H1479,TRUE,_xll.ohTrigger(RecalcTrigger,Trigger6M)),NA())</f>
        <v>1.8320796083184186E-2</v>
      </c>
      <c r="M1479" s="186">
        <f>IFERROR(_xll.qlIndexFixing(Index1Y,$H1479,TRUE,_xll.ohTrigger(RecalcTrigger,Trigger1Y)),NA())</f>
        <v>1.8590982248770288E-2</v>
      </c>
      <c r="N1479" s="185">
        <f>IFERROR(_xll.qlIndexFixing(ONIndex1M,I1479,TRUE,_xll.ohTrigger(RecalcTrigger,Trigger1M)),NA())</f>
        <v>1.7926027693837554E-2</v>
      </c>
      <c r="O1479" s="44">
        <f>IFERROR(_xll.qlIndexFixing(ONIndex3M,I1479,TRUE,_xll.ohTrigger(RecalcTrigger,Trigger3M)),NA())</f>
        <v>1.8350966886391262E-2</v>
      </c>
      <c r="P1479" s="44">
        <f>IFERROR(_xll.qlIndexFixing(ONIndex6M,I1479,TRUE,_xll.ohTrigger(RecalcTrigger,Trigger6M)),NA())</f>
        <v>1.8424785490420703E-2</v>
      </c>
      <c r="Q1479" s="186">
        <f>IFERROR(_xll.qlIndexFixing(ONIndex1Y,I1479,TRUE,_xll.ohTrigger(RecalcTrigger,Trigger1Y)),NA())</f>
        <v>1.8794778244615173E-2</v>
      </c>
    </row>
    <row r="1480" spans="2:17" x14ac:dyDescent="0.2">
      <c r="B1480" s="39" t="s">
        <v>42</v>
      </c>
      <c r="D1480" s="42">
        <f>_xll.qlCalendarAdvance(Calendar,$D1479,B1480,"f",FALSE)</f>
        <v>49740</v>
      </c>
      <c r="E1480" s="180">
        <f>_xll.qlInterestRateIndexValueDate(IndexON,D1480)</f>
        <v>49740</v>
      </c>
      <c r="F1480" s="196">
        <f>IFERROR(_xll.qlIndexFixing(IndexON,D1480,TRUE,_xll.ohTrigger(RecalcTrigger,TriggerON)),NA())</f>
        <v>1.7868904776241479E-2</v>
      </c>
      <c r="H1480" s="42">
        <f>_xll.qlCalendarAdvance(Calendar,$H1479,B1480,"f",FALSE)</f>
        <v>49740</v>
      </c>
      <c r="I1480" s="180">
        <f>_xll.qlInterestRateIndexValueDate(Index1M,$H1480)</f>
        <v>49744</v>
      </c>
      <c r="J1480" s="185">
        <f>IFERROR(_xll.qlIndexFixing(Index1M,$H1480,TRUE,_xll.ohTrigger(RecalcTrigger,Trigger1M)),NA())</f>
        <v>1.789898845341667E-2</v>
      </c>
      <c r="K1480" s="44">
        <f>IFERROR(_xll.qlIndexFixing(Index3M,H1480,TRUE,_xll.ohTrigger(RecalcTrigger,Trigger3M)),NA())</f>
        <v>1.8294728312464786E-2</v>
      </c>
      <c r="L1480" s="44">
        <f>IFERROR(_xll.qlIndexFixing(Index6M,$H1480,TRUE,_xll.ohTrigger(RecalcTrigger,Trigger6M)),NA())</f>
        <v>1.8306110711147943E-2</v>
      </c>
      <c r="M1480" s="186">
        <f>IFERROR(_xll.qlIndexFixing(Index1Y,$H1480,TRUE,_xll.ohTrigger(RecalcTrigger,Trigger1Y)),NA())</f>
        <v>1.8576392637338988E-2</v>
      </c>
      <c r="N1480" s="185">
        <f>IFERROR(_xll.qlIndexFixing(ONIndex1M,I1480,TRUE,_xll.ohTrigger(RecalcTrigger,Trigger1M)),NA())</f>
        <v>1.7911876961971274E-2</v>
      </c>
      <c r="O1480" s="44">
        <f>IFERROR(_xll.qlIndexFixing(ONIndex3M,I1480,TRUE,_xll.ohTrigger(RecalcTrigger,Trigger3M)),NA())</f>
        <v>1.8337273943531684E-2</v>
      </c>
      <c r="P1480" s="44">
        <f>IFERROR(_xll.qlIndexFixing(ONIndex6M,I1480,TRUE,_xll.ohTrigger(RecalcTrigger,Trigger6M)),NA())</f>
        <v>1.8409644730574826E-2</v>
      </c>
      <c r="Q1480" s="186">
        <f>IFERROR(_xll.qlIndexFixing(ONIndex1Y,I1480,TRUE,_xll.ohTrigger(RecalcTrigger,Trigger1Y)),NA())</f>
        <v>1.8779616028732349E-2</v>
      </c>
    </row>
    <row r="1481" spans="2:17" x14ac:dyDescent="0.2">
      <c r="B1481" s="39" t="s">
        <v>42</v>
      </c>
      <c r="D1481" s="42">
        <f>_xll.qlCalendarAdvance(Calendar,$D1480,B1481,"f",FALSE)</f>
        <v>49747</v>
      </c>
      <c r="E1481" s="180">
        <f>_xll.qlInterestRateIndexValueDate(IndexON,D1481)</f>
        <v>49747</v>
      </c>
      <c r="F1481" s="196">
        <f>IFERROR(_xll.qlIndexFixing(IndexON,D1481,TRUE,_xll.ohTrigger(RecalcTrigger,TriggerON)),NA())</f>
        <v>1.7856331729237951E-2</v>
      </c>
      <c r="H1481" s="42">
        <f>_xll.qlCalendarAdvance(Calendar,$H1480,B1481,"f",FALSE)</f>
        <v>49747</v>
      </c>
      <c r="I1481" s="180">
        <f>_xll.qlInterestRateIndexValueDate(Index1M,$H1481)</f>
        <v>49751</v>
      </c>
      <c r="J1481" s="185">
        <f>IFERROR(_xll.qlIndexFixing(Index1M,$H1481,TRUE,_xll.ohTrigger(RecalcTrigger,Trigger1M)),NA())</f>
        <v>1.7884863253900818E-2</v>
      </c>
      <c r="K1481" s="44">
        <f>IFERROR(_xll.qlIndexFixing(Index3M,H1481,TRUE,_xll.ohTrigger(RecalcTrigger,Trigger3M)),NA())</f>
        <v>1.8281066179881279E-2</v>
      </c>
      <c r="L1481" s="44">
        <f>IFERROR(_xll.qlIndexFixing(Index6M,$H1481,TRUE,_xll.ohTrigger(RecalcTrigger,Trigger6M)),NA())</f>
        <v>1.8291472087880036E-2</v>
      </c>
      <c r="M1481" s="186">
        <f>IFERROR(_xll.qlIndexFixing(Index1Y,$H1481,TRUE,_xll.ohTrigger(RecalcTrigger,Trigger1Y)),NA())</f>
        <v>1.8561839392564006E-2</v>
      </c>
      <c r="N1481" s="185">
        <f>IFERROR(_xll.qlIndexFixing(ONIndex1M,I1481,TRUE,_xll.ohTrigger(RecalcTrigger,Trigger1M)),NA())</f>
        <v>1.7897742185821741E-2</v>
      </c>
      <c r="O1481" s="44">
        <f>IFERROR(_xll.qlIndexFixing(ONIndex3M,I1481,TRUE,_xll.ohTrigger(RecalcTrigger,Trigger3M)),NA())</f>
        <v>1.83235929459169E-2</v>
      </c>
      <c r="P1481" s="44">
        <f>IFERROR(_xll.qlIndexFixing(ONIndex6M,I1481,TRUE,_xll.ohTrigger(RecalcTrigger,Trigger6M)),NA())</f>
        <v>1.8394550181204394E-2</v>
      </c>
      <c r="Q1481" s="186">
        <f>IFERROR(_xll.qlIndexFixing(ONIndex1Y,I1481,TRUE,_xll.ohTrigger(RecalcTrigger,Trigger1Y)),NA())</f>
        <v>1.8764481381836617E-2</v>
      </c>
    </row>
    <row r="1482" spans="2:17" x14ac:dyDescent="0.2">
      <c r="B1482" s="39" t="s">
        <v>42</v>
      </c>
      <c r="D1482" s="42">
        <f>_xll.qlCalendarAdvance(Calendar,$D1481,B1482,"f",FALSE)</f>
        <v>49754</v>
      </c>
      <c r="E1482" s="180">
        <f>_xll.qlInterestRateIndexValueDate(IndexON,D1482)</f>
        <v>49754</v>
      </c>
      <c r="F1482" s="196">
        <f>IFERROR(_xll.qlIndexFixing(IndexON,D1482,TRUE,_xll.ohTrigger(RecalcTrigger,TriggerON)),NA())</f>
        <v>1.7843768565608542E-2</v>
      </c>
      <c r="H1482" s="42">
        <f>_xll.qlCalendarAdvance(Calendar,$H1481,B1482,"f",FALSE)</f>
        <v>49754</v>
      </c>
      <c r="I1482" s="180">
        <f>_xll.qlInterestRateIndexValueDate(Index1M,$H1482)</f>
        <v>49758</v>
      </c>
      <c r="J1482" s="185">
        <f>IFERROR(_xll.qlIndexFixing(Index1M,$H1482,TRUE,_xll.ohTrigger(RecalcTrigger,Trigger1M)),NA())</f>
        <v>1.7870754853202785E-2</v>
      </c>
      <c r="K1482" s="44">
        <f>IFERROR(_xll.qlIndexFixing(Index3M,H1482,TRUE,_xll.ohTrigger(RecalcTrigger,Trigger3M)),NA())</f>
        <v>1.8267417929900664E-2</v>
      </c>
      <c r="L1482" s="44">
        <f>IFERROR(_xll.qlIndexFixing(Index6M,$H1482,TRUE,_xll.ohTrigger(RecalcTrigger,Trigger6M)),NA())</f>
        <v>1.8276880212343031E-2</v>
      </c>
      <c r="M1482" s="186">
        <f>IFERROR(_xll.qlIndexFixing(Index1Y,$H1482,TRUE,_xll.ohTrigger(RecalcTrigger,Trigger1Y)),NA())</f>
        <v>1.8547322826672517E-2</v>
      </c>
      <c r="N1482" s="185">
        <f>IFERROR(_xll.qlIndexFixing(ONIndex1M,I1482,TRUE,_xll.ohTrigger(RecalcTrigger,Trigger1M)),NA())</f>
        <v>1.7883623645884583E-2</v>
      </c>
      <c r="O1482" s="44">
        <f>IFERROR(_xll.qlIndexFixing(ONIndex3M,I1482,TRUE,_xll.ohTrigger(RecalcTrigger,Trigger3M)),NA())</f>
        <v>1.8309924146944212E-2</v>
      </c>
      <c r="P1482" s="44">
        <f>IFERROR(_xll.qlIndexFixing(ONIndex6M,I1482,TRUE,_xll.ohTrigger(RecalcTrigger,Trigger6M)),NA())</f>
        <v>1.8379501842389345E-2</v>
      </c>
      <c r="Q1482" s="186">
        <f>IFERROR(_xll.qlIndexFixing(ONIndex1Y,I1482,TRUE,_xll.ohTrigger(RecalcTrigger,Trigger1Y)),NA())</f>
        <v>1.8749374611601866E-2</v>
      </c>
    </row>
    <row r="1483" spans="2:17" x14ac:dyDescent="0.2">
      <c r="B1483" s="39" t="s">
        <v>42</v>
      </c>
      <c r="D1483" s="42">
        <f>_xll.qlCalendarAdvance(Calendar,$D1482,B1483,"f",FALSE)</f>
        <v>49761</v>
      </c>
      <c r="E1483" s="180">
        <f>_xll.qlInterestRateIndexValueDate(IndexON,D1483)</f>
        <v>49761</v>
      </c>
      <c r="F1483" s="196">
        <f>IFERROR(_xll.qlIndexFixing(IndexON,D1483,TRUE,_xll.ohTrigger(RecalcTrigger,TriggerON)),NA())</f>
        <v>1.7831215532115863E-2</v>
      </c>
      <c r="H1483" s="42">
        <f>_xll.qlCalendarAdvance(Calendar,$H1482,B1483,"f",FALSE)</f>
        <v>49761</v>
      </c>
      <c r="I1483" s="180">
        <f>_xll.qlInterestRateIndexValueDate(Index1M,$H1483)</f>
        <v>49765</v>
      </c>
      <c r="J1483" s="185">
        <f>IFERROR(_xll.qlIndexFixing(Index1M,$H1483,TRUE,_xll.ohTrigger(RecalcTrigger,Trigger1M)),NA())</f>
        <v>1.7857225906767304E-2</v>
      </c>
      <c r="K1483" s="44">
        <f>IFERROR(_xll.qlIndexFixing(Index3M,H1483,TRUE,_xll.ohTrigger(RecalcTrigger,Trigger3M)),NA())</f>
        <v>1.825429287643706E-2</v>
      </c>
      <c r="L1483" s="44">
        <f>IFERROR(_xll.qlIndexFixing(Index6M,$H1483,TRUE,_xll.ohTrigger(RecalcTrigger,Trigger6M)),NA())</f>
        <v>1.8262896094523612E-2</v>
      </c>
      <c r="M1483" s="186">
        <f>IFERROR(_xll.qlIndexFixing(Index1Y,$H1483,TRUE,_xll.ohTrigger(RecalcTrigger,Trigger1Y)),NA())</f>
        <v>1.8532843251877019E-2</v>
      </c>
      <c r="N1483" s="185">
        <f>IFERROR(_xll.qlIndexFixing(ONIndex1M,I1483,TRUE,_xll.ohTrigger(RecalcTrigger,Trigger1M)),NA())</f>
        <v>1.7869521622815299E-2</v>
      </c>
      <c r="O1483" s="44">
        <f>IFERROR(_xll.qlIndexFixing(ONIndex3M,I1483,TRUE,_xll.ohTrigger(RecalcTrigger,Trigger3M)),NA())</f>
        <v>1.8296267799691179E-2</v>
      </c>
      <c r="P1483" s="44">
        <f>IFERROR(_xll.qlIndexFixing(ONIndex6M,I1483,TRUE,_xll.ohTrigger(RecalcTrigger,Trigger6M)),NA())</f>
        <v>1.8364499714209614E-2</v>
      </c>
      <c r="Q1483" s="186">
        <f>IFERROR(_xll.qlIndexFixing(ONIndex1Y,I1483,TRUE,_xll.ohTrigger(RecalcTrigger,Trigger1Y)),NA())</f>
        <v>1.8734296026421404E-2</v>
      </c>
    </row>
    <row r="1484" spans="2:17" x14ac:dyDescent="0.2">
      <c r="B1484" s="39" t="s">
        <v>42</v>
      </c>
      <c r="D1484" s="42">
        <f>_xll.qlCalendarAdvance(Calendar,$D1483,B1484,"f",FALSE)</f>
        <v>49768</v>
      </c>
      <c r="E1484" s="180">
        <f>_xll.qlInterestRateIndexValueDate(IndexON,D1484)</f>
        <v>49768</v>
      </c>
      <c r="F1484" s="196">
        <f>IFERROR(_xll.qlIndexFixing(IndexON,D1484,TRUE,_xll.ohTrigger(RecalcTrigger,TriggerON)),NA())</f>
        <v>1.7818672875842267E-2</v>
      </c>
      <c r="H1484" s="42">
        <f>_xll.qlCalendarAdvance(Calendar,$H1483,B1484,"f",FALSE)</f>
        <v>49768</v>
      </c>
      <c r="I1484" s="180">
        <f>_xll.qlInterestRateIndexValueDate(Index1M,$H1484)</f>
        <v>49772</v>
      </c>
      <c r="J1484" s="185">
        <f>IFERROR(_xll.qlIndexFixing(Index1M,$H1484,TRUE,_xll.ohTrigger(RecalcTrigger,Trigger1M)),NA())</f>
        <v>1.7843151379855371E-2</v>
      </c>
      <c r="K1484" s="44">
        <f>IFERROR(_xll.qlIndexFixing(Index3M,H1484,TRUE,_xll.ohTrigger(RecalcTrigger,Trigger3M)),NA())</f>
        <v>1.8240672767230438E-2</v>
      </c>
      <c r="L1484" s="44">
        <f>IFERROR(_xll.qlIndexFixing(Index6M,$H1484,TRUE,_xll.ohTrigger(RecalcTrigger,Trigger6M)),NA())</f>
        <v>1.8248395104486014E-2</v>
      </c>
      <c r="M1484" s="186">
        <f>IFERROR(_xll.qlIndexFixing(Index1Y,$H1484,TRUE,_xll.ohTrigger(RecalcTrigger,Trigger1Y)),NA())</f>
        <v>1.8518400980375566E-2</v>
      </c>
      <c r="N1484" s="185">
        <f>IFERROR(_xll.qlIndexFixing(ONIndex1M,I1484,TRUE,_xll.ohTrigger(RecalcTrigger,Trigger1M)),NA())</f>
        <v>1.7855436397109514E-2</v>
      </c>
      <c r="O1484" s="44">
        <f>IFERROR(_xll.qlIndexFixing(ONIndex3M,I1484,TRUE,_xll.ohTrigger(RecalcTrigger,Trigger3M)),NA())</f>
        <v>1.8282624157315297E-2</v>
      </c>
      <c r="P1484" s="44">
        <f>IFERROR(_xll.qlIndexFixing(ONIndex6M,I1484,TRUE,_xll.ohTrigger(RecalcTrigger,Trigger6M)),NA())</f>
        <v>1.834954379650533E-2</v>
      </c>
      <c r="Q1484" s="186">
        <f>IFERROR(_xll.qlIndexFixing(ONIndex1Y,I1484,TRUE,_xll.ohTrigger(RecalcTrigger,Trigger1Y)),NA())</f>
        <v>1.871924593396912E-2</v>
      </c>
    </row>
    <row r="1485" spans="2:17" x14ac:dyDescent="0.2">
      <c r="B1485" s="39" t="s">
        <v>42</v>
      </c>
      <c r="D1485" s="42">
        <f>_xll.qlCalendarAdvance(Calendar,$D1484,B1485,"f",FALSE)</f>
        <v>49775</v>
      </c>
      <c r="E1485" s="180">
        <f>_xll.qlInterestRateIndexValueDate(IndexON,D1485)</f>
        <v>49775</v>
      </c>
      <c r="F1485" s="196">
        <f>IFERROR(_xll.qlIndexFixing(IndexON,D1485,TRUE,_xll.ohTrigger(RecalcTrigger,TriggerON)),NA())</f>
        <v>1.7804323288372004E-2</v>
      </c>
      <c r="H1485" s="42">
        <f>_xll.qlCalendarAdvance(Calendar,$H1484,B1485,"f",FALSE)</f>
        <v>49775</v>
      </c>
      <c r="I1485" s="180">
        <f>_xll.qlInterestRateIndexValueDate(Index1M,$H1485)</f>
        <v>49781</v>
      </c>
      <c r="J1485" s="185">
        <f>IFERROR(_xll.qlIndexFixing(Index1M,$H1485,TRUE,_xll.ohTrigger(RecalcTrigger,Trigger1M)),NA())</f>
        <v>1.7825081489514005E-2</v>
      </c>
      <c r="K1485" s="44">
        <f>IFERROR(_xll.qlIndexFixing(Index3M,H1485,TRUE,_xll.ohTrigger(RecalcTrigger,Trigger3M)),NA())</f>
        <v>1.8223182724939498E-2</v>
      </c>
      <c r="L1485" s="44">
        <f>IFERROR(_xll.qlIndexFixing(Index6M,$H1485,TRUE,_xll.ohTrigger(RecalcTrigger,Trigger6M)),NA())</f>
        <v>1.8229819656085142E-2</v>
      </c>
      <c r="M1485" s="186">
        <f>IFERROR(_xll.qlIndexFixing(Index1Y,$H1485,TRUE,_xll.ohTrigger(RecalcTrigger,Trigger1Y)),NA())</f>
        <v>1.8499887660998318E-2</v>
      </c>
      <c r="N1485" s="185">
        <f>IFERROR(_xll.qlIndexFixing(ONIndex1M,I1485,TRUE,_xll.ohTrigger(RecalcTrigger,Trigger1M)),NA())</f>
        <v>1.783622808360974E-2</v>
      </c>
      <c r="O1485" s="44">
        <f>IFERROR(_xll.qlIndexFixing(ONIndex3M,I1485,TRUE,_xll.ohTrigger(RecalcTrigger,Trigger3M)),NA())</f>
        <v>1.8264082395029746E-2</v>
      </c>
      <c r="P1485" s="44">
        <f>IFERROR(_xll.qlIndexFixing(ONIndex6M,I1485,TRUE,_xll.ohTrigger(RecalcTrigger,Trigger6M)),NA())</f>
        <v>1.8329191816270907E-2</v>
      </c>
      <c r="Q1485" s="186">
        <f>IFERROR(_xll.qlIndexFixing(ONIndex1Y,I1485,TRUE,_xll.ohTrigger(RecalcTrigger,Trigger1Y)),NA())</f>
        <v>1.8698767187084187E-2</v>
      </c>
    </row>
    <row r="1486" spans="2:17" x14ac:dyDescent="0.2">
      <c r="B1486" s="39" t="s">
        <v>42</v>
      </c>
      <c r="D1486" s="42">
        <f>_xll.qlCalendarAdvance(Calendar,$D1485,B1486,"f",FALSE)</f>
        <v>49782</v>
      </c>
      <c r="E1486" s="180">
        <f>_xll.qlInterestRateIndexValueDate(IndexON,D1486)</f>
        <v>49782</v>
      </c>
      <c r="F1486" s="196">
        <f>IFERROR(_xll.qlIndexFixing(IndexON,D1486,TRUE,_xll.ohTrigger(RecalcTrigger,TriggerON)),NA())</f>
        <v>1.7793619682562323E-2</v>
      </c>
      <c r="H1486" s="42">
        <f>_xll.qlCalendarAdvance(Calendar,$H1485,B1486,"f",FALSE)</f>
        <v>49782</v>
      </c>
      <c r="I1486" s="180">
        <f>_xll.qlInterestRateIndexValueDate(Index1M,$H1486)</f>
        <v>49786</v>
      </c>
      <c r="J1486" s="185">
        <f>IFERROR(_xll.qlIndexFixing(Index1M,$H1486,TRUE,_xll.ohTrigger(RecalcTrigger,Trigger1M)),NA())</f>
        <v>1.7815055467032437E-2</v>
      </c>
      <c r="K1486" s="44">
        <f>IFERROR(_xll.qlIndexFixing(Index3M,H1486,TRUE,_xll.ohTrigger(RecalcTrigger,Trigger3M)),NA())</f>
        <v>1.8213476680724112E-2</v>
      </c>
      <c r="L1486" s="44">
        <f>IFERROR(_xll.qlIndexFixing(Index6M,$H1486,TRUE,_xll.ohTrigger(RecalcTrigger,Trigger6M)),NA())</f>
        <v>1.8219533348714241E-2</v>
      </c>
      <c r="M1486" s="186">
        <f>IFERROR(_xll.qlIndexFixing(Index1Y,$H1486,TRUE,_xll.ohTrigger(RecalcTrigger,Trigger1Y)),NA())</f>
        <v>1.8489629595980623E-2</v>
      </c>
      <c r="N1486" s="185">
        <f>IFERROR(_xll.qlIndexFixing(ONIndex1M,I1486,TRUE,_xll.ohTrigger(RecalcTrigger,Trigger1M)),NA())</f>
        <v>1.7827317459770953E-2</v>
      </c>
      <c r="O1486" s="44">
        <f>IFERROR(_xll.qlIndexFixing(ONIndex3M,I1486,TRUE,_xll.ohTrigger(RecalcTrigger,Trigger3M)),NA())</f>
        <v>1.8255376000224643E-2</v>
      </c>
      <c r="P1486" s="44">
        <f>IFERROR(_xll.qlIndexFixing(ONIndex6M,I1486,TRUE,_xll.ohTrigger(RecalcTrigger,Trigger6M)),NA())</f>
        <v>1.8319770592762907E-2</v>
      </c>
      <c r="Q1486" s="186">
        <f>IFERROR(_xll.qlIndexFixing(ONIndex1Y,I1486,TRUE,_xll.ohTrigger(RecalcTrigger,Trigger1Y)),NA())</f>
        <v>1.86892324601029E-2</v>
      </c>
    </row>
    <row r="1487" spans="2:17" x14ac:dyDescent="0.2">
      <c r="B1487" s="39" t="s">
        <v>42</v>
      </c>
      <c r="D1487" s="42">
        <f>_xll.qlCalendarAdvance(Calendar,$D1486,B1487,"f",FALSE)</f>
        <v>49789</v>
      </c>
      <c r="E1487" s="180">
        <f>_xll.qlInterestRateIndexValueDate(IndexON,D1487)</f>
        <v>49789</v>
      </c>
      <c r="F1487" s="196">
        <f>IFERROR(_xll.qlIndexFixing(IndexON,D1487,TRUE,_xll.ohTrigger(RecalcTrigger,TriggerON)),NA())</f>
        <v>1.7781109639241066E-2</v>
      </c>
      <c r="H1487" s="42">
        <f>_xll.qlCalendarAdvance(Calendar,$H1486,B1487,"f",FALSE)</f>
        <v>49789</v>
      </c>
      <c r="I1487" s="180">
        <f>_xll.qlInterestRateIndexValueDate(Index1M,$H1487)</f>
        <v>49793</v>
      </c>
      <c r="J1487" s="185">
        <f>IFERROR(_xll.qlIndexFixing(Index1M,$H1487,TRUE,_xll.ohTrigger(RecalcTrigger,Trigger1M)),NA())</f>
        <v>1.7801034642901392E-2</v>
      </c>
      <c r="K1487" s="44">
        <f>IFERROR(_xll.qlIndexFixing(Index3M,H1487,TRUE,_xll.ohTrigger(RecalcTrigger,Trigger3M)),NA())</f>
        <v>1.8199901211858143E-2</v>
      </c>
      <c r="L1487" s="44">
        <f>IFERROR(_xll.qlIndexFixing(Index6M,$H1487,TRUE,_xll.ohTrigger(RecalcTrigger,Trigger6M)),NA())</f>
        <v>1.82051725809441E-2</v>
      </c>
      <c r="M1487" s="186">
        <f>IFERROR(_xll.qlIndexFixing(Index1Y,$H1487,TRUE,_xll.ohTrigger(RecalcTrigger,Trigger1Y)),NA())</f>
        <v>1.8475301107414899E-2</v>
      </c>
      <c r="N1487" s="185">
        <f>IFERROR(_xll.qlIndexFixing(ONIndex1M,I1487,TRUE,_xll.ohTrigger(RecalcTrigger,Trigger1M)),NA())</f>
        <v>1.7812723332544245E-2</v>
      </c>
      <c r="O1487" s="44">
        <f>IFERROR(_xll.qlIndexFixing(ONIndex3M,I1487,TRUE,_xll.ohTrigger(RecalcTrigger,Trigger3M)),NA())</f>
        <v>1.824126295461248E-2</v>
      </c>
      <c r="P1487" s="44">
        <f>IFERROR(_xll.qlIndexFixing(ONIndex6M,I1487,TRUE,_xll.ohTrigger(RecalcTrigger,Trigger6M)),NA())</f>
        <v>1.8304362138290564E-2</v>
      </c>
      <c r="Q1487" s="186">
        <f>IFERROR(_xll.qlIndexFixing(ONIndex1Y,I1487,TRUE,_xll.ohTrigger(RecalcTrigger,Trigger1Y)),NA())</f>
        <v>1.8673686424883762E-2</v>
      </c>
    </row>
    <row r="1488" spans="2:17" x14ac:dyDescent="0.2">
      <c r="B1488" s="39" t="s">
        <v>42</v>
      </c>
      <c r="D1488" s="42">
        <f>_xll.qlCalendarAdvance(Calendar,$D1487,B1488,"f",FALSE)</f>
        <v>49797</v>
      </c>
      <c r="E1488" s="180">
        <f>_xll.qlInterestRateIndexValueDate(IndexON,D1488)</f>
        <v>49797</v>
      </c>
      <c r="F1488" s="196">
        <f>IFERROR(_xll.qlIndexFixing(IndexON,D1488,TRUE,_xll.ohTrigger(RecalcTrigger,TriggerON)),NA())</f>
        <v>1.7765918783254619E-2</v>
      </c>
      <c r="H1488" s="42">
        <f>_xll.qlCalendarAdvance(Calendar,$H1487,B1488,"f",FALSE)</f>
        <v>49797</v>
      </c>
      <c r="I1488" s="180">
        <f>_xll.qlInterestRateIndexValueDate(Index1M,$H1488)</f>
        <v>49801</v>
      </c>
      <c r="J1488" s="185">
        <f>IFERROR(_xll.qlIndexFixing(Index1M,$H1488,TRUE,_xll.ohTrigger(RecalcTrigger,Trigger1M)),NA())</f>
        <v>1.7784474235893969E-2</v>
      </c>
      <c r="K1488" s="44">
        <f>IFERROR(_xll.qlIndexFixing(Index3M,H1488,TRUE,_xll.ohTrigger(RecalcTrigger,Trigger3M)),NA())</f>
        <v>1.8183898386482041E-2</v>
      </c>
      <c r="L1488" s="44">
        <f>IFERROR(_xll.qlIndexFixing(Index6M,$H1488,TRUE,_xll.ohTrigger(RecalcTrigger,Trigger6M)),NA())</f>
        <v>1.8188269932078425E-2</v>
      </c>
      <c r="M1488" s="186">
        <f>IFERROR(_xll.qlIndexFixing(Index1Y,$H1488,TRUE,_xll.ohTrigger(RecalcTrigger,Trigger1Y)),NA())</f>
        <v>1.8458972916581731E-2</v>
      </c>
      <c r="N1488" s="185">
        <f>IFERROR(_xll.qlIndexFixing(ONIndex1M,I1488,TRUE,_xll.ohTrigger(RecalcTrigger,Trigger1M)),NA())</f>
        <v>1.7797268381665177E-2</v>
      </c>
      <c r="O1488" s="44">
        <f>IFERROR(_xll.qlIndexFixing(ONIndex3M,I1488,TRUE,_xll.ohTrigger(RecalcTrigger,Trigger3M)),NA())</f>
        <v>1.8226241365919549E-2</v>
      </c>
      <c r="P1488" s="44">
        <f>IFERROR(_xll.qlIndexFixing(ONIndex6M,I1488,TRUE,_xll.ohTrigger(RecalcTrigger,Trigger6M)),NA())</f>
        <v>1.8288075849772767E-2</v>
      </c>
      <c r="Q1488" s="186">
        <f>IFERROR(_xll.qlIndexFixing(ONIndex1Y,I1488,TRUE,_xll.ohTrigger(RecalcTrigger,Trigger1Y)),NA())</f>
        <v>1.8657205807093291E-2</v>
      </c>
    </row>
    <row r="1489" spans="2:17" x14ac:dyDescent="0.2">
      <c r="B1489" s="39" t="s">
        <v>42</v>
      </c>
      <c r="D1489" s="42">
        <f>_xll.qlCalendarAdvance(Calendar,$D1488,B1489,"f",FALSE)</f>
        <v>49804</v>
      </c>
      <c r="E1489" s="180">
        <f>_xll.qlInterestRateIndexValueDate(IndexON,D1489)</f>
        <v>49804</v>
      </c>
      <c r="F1489" s="196">
        <f>IFERROR(_xll.qlIndexFixing(IndexON,D1489,TRUE,_xll.ohTrigger(RecalcTrigger,TriggerON)),NA())</f>
        <v>1.7753433849660993E-2</v>
      </c>
      <c r="H1489" s="42">
        <f>_xll.qlCalendarAdvance(Calendar,$H1488,B1489,"f",FALSE)</f>
        <v>49804</v>
      </c>
      <c r="I1489" s="180">
        <f>_xll.qlInterestRateIndexValueDate(Index1M,$H1489)</f>
        <v>49808</v>
      </c>
      <c r="J1489" s="185">
        <f>IFERROR(_xll.qlIndexFixing(Index1M,$H1489,TRUE,_xll.ohTrigger(RecalcTrigger,Trigger1M)),NA())</f>
        <v>1.7770493995805801E-2</v>
      </c>
      <c r="K1489" s="44">
        <f>IFERROR(_xll.qlIndexFixing(Index3M,H1489,TRUE,_xll.ohTrigger(RecalcTrigger,Trigger3M)),NA())</f>
        <v>1.8170356691419358E-2</v>
      </c>
      <c r="L1489" s="44">
        <f>IFERROR(_xll.qlIndexFixing(Index6M,$H1489,TRUE,_xll.ohTrigger(RecalcTrigger,Trigger6M)),NA())</f>
        <v>1.8174011939009183E-2</v>
      </c>
      <c r="M1489" s="186">
        <f>IFERROR(_xll.qlIndexFixing(Index1Y,$H1489,TRUE,_xll.ohTrigger(RecalcTrigger,Trigger1Y)),NA())</f>
        <v>1.8444727421538201E-2</v>
      </c>
      <c r="N1489" s="185">
        <f>IFERROR(_xll.qlIndexFixing(ONIndex1M,I1489,TRUE,_xll.ohTrigger(RecalcTrigger,Trigger1M)),NA())</f>
        <v>1.7783273973632774E-2</v>
      </c>
      <c r="O1489" s="44">
        <f>IFERROR(_xll.qlIndexFixing(ONIndex3M,I1489,TRUE,_xll.ohTrigger(RecalcTrigger,Trigger3M)),NA())</f>
        <v>1.8212667062957877E-2</v>
      </c>
      <c r="P1489" s="44">
        <f>IFERROR(_xll.qlIndexFixing(ONIndex6M,I1489,TRUE,_xll.ohTrigger(RecalcTrigger,Trigger6M)),NA())</f>
        <v>1.8273357586204853E-2</v>
      </c>
      <c r="Q1489" s="186">
        <f>IFERROR(_xll.qlIndexFixing(ONIndex1Y,I1489,TRUE,_xll.ohTrigger(RecalcTrigger,Trigger1Y)),NA())</f>
        <v>1.864230711513315E-2</v>
      </c>
    </row>
    <row r="1490" spans="2:17" x14ac:dyDescent="0.2">
      <c r="B1490" s="39" t="s">
        <v>42</v>
      </c>
      <c r="D1490" s="42">
        <f>_xll.qlCalendarAdvance(Calendar,$D1489,B1490,"f",FALSE)</f>
        <v>49811</v>
      </c>
      <c r="E1490" s="180">
        <f>_xll.qlInterestRateIndexValueDate(IndexON,D1490)</f>
        <v>49811</v>
      </c>
      <c r="F1490" s="196">
        <f>IFERROR(_xll.qlIndexFixing(IndexON,D1490,TRUE,_xll.ohTrigger(RecalcTrigger,TriggerON)),NA())</f>
        <v>1.774096084732335E-2</v>
      </c>
      <c r="H1490" s="42">
        <f>_xll.qlCalendarAdvance(Calendar,$H1489,B1490,"f",FALSE)</f>
        <v>49811</v>
      </c>
      <c r="I1490" s="180">
        <f>_xll.qlInterestRateIndexValueDate(Index1M,$H1490)</f>
        <v>49815</v>
      </c>
      <c r="J1490" s="185">
        <f>IFERROR(_xll.qlIndexFixing(Index1M,$H1490,TRUE,_xll.ohTrigger(RecalcTrigger,Trigger1M)),NA())</f>
        <v>1.7756532841854179E-2</v>
      </c>
      <c r="K1490" s="44">
        <f>IFERROR(_xll.qlIndexFixing(Index3M,H1490,TRUE,_xll.ohTrigger(RecalcTrigger,Trigger3M)),NA())</f>
        <v>1.8156830949089726E-2</v>
      </c>
      <c r="L1490" s="44">
        <f>IFERROR(_xll.qlIndexFixing(Index6M,$H1490,TRUE,_xll.ohTrigger(RecalcTrigger,Trigger6M)),NA())</f>
        <v>1.8159800685343157E-2</v>
      </c>
      <c r="M1490" s="186">
        <f>IFERROR(_xll.qlIndexFixing(Index1Y,$H1490,TRUE,_xll.ohTrigger(RecalcTrigger,Trigger1Y)),NA())</f>
        <v>1.84305211472791E-2</v>
      </c>
      <c r="N1490" s="185">
        <f>IFERROR(_xll.qlIndexFixing(ONIndex1M,I1490,TRUE,_xll.ohTrigger(RecalcTrigger,Trigger1M)),NA())</f>
        <v>1.7769298086305341E-2</v>
      </c>
      <c r="O1490" s="44">
        <f>IFERROR(_xll.qlIndexFixing(ONIndex3M,I1490,TRUE,_xll.ohTrigger(RecalcTrigger,Trigger3M)),NA())</f>
        <v>1.8199107020429039E-2</v>
      </c>
      <c r="P1490" s="44">
        <f>IFERROR(_xll.qlIndexFixing(ONIndex6M,I1490,TRUE,_xll.ohTrigger(RecalcTrigger,Trigger6M)),NA())</f>
        <v>1.825868553319232E-2</v>
      </c>
      <c r="Q1490" s="186">
        <f>IFERROR(_xll.qlIndexFixing(ONIndex1Y,I1490,TRUE,_xll.ohTrigger(RecalcTrigger,Trigger1Y)),NA())</f>
        <v>1.8627438808227481E-2</v>
      </c>
    </row>
    <row r="1491" spans="2:17" x14ac:dyDescent="0.2">
      <c r="B1491" s="39" t="s">
        <v>42</v>
      </c>
      <c r="D1491" s="42">
        <f>_xll.qlCalendarAdvance(Calendar,$D1490,B1491,"f",FALSE)</f>
        <v>49818</v>
      </c>
      <c r="E1491" s="180">
        <f>_xll.qlInterestRateIndexValueDate(IndexON,D1491)</f>
        <v>49818</v>
      </c>
      <c r="F1491" s="196">
        <f>IFERROR(_xll.qlIndexFixing(IndexON,D1491,TRUE,_xll.ohTrigger(RecalcTrigger,TriggerON)),NA())</f>
        <v>1.7728500023217464E-2</v>
      </c>
      <c r="H1491" s="42">
        <f>_xll.qlCalendarAdvance(Calendar,$H1490,B1491,"f",FALSE)</f>
        <v>49818</v>
      </c>
      <c r="I1491" s="180">
        <f>_xll.qlInterestRateIndexValueDate(Index1M,$H1491)</f>
        <v>49822</v>
      </c>
      <c r="J1491" s="185">
        <f>IFERROR(_xll.qlIndexFixing(Index1M,$H1491,TRUE,_xll.ohTrigger(RecalcTrigger,Trigger1M)),NA())</f>
        <v>1.7742591054926669E-2</v>
      </c>
      <c r="K1491" s="44">
        <f>IFERROR(_xll.qlIndexFixing(Index3M,H1491,TRUE,_xll.ohTrigger(RecalcTrigger,Trigger3M)),NA())</f>
        <v>1.8143321413701965E-2</v>
      </c>
      <c r="L1491" s="44">
        <f>IFERROR(_xll.qlIndexFixing(Index6M,$H1491,TRUE,_xll.ohTrigger(RecalcTrigger,Trigger6M)),NA())</f>
        <v>1.8145636170070721E-2</v>
      </c>
      <c r="M1491" s="186">
        <f>IFERROR(_xll.qlIndexFixing(Index1Y,$H1491,TRUE,_xll.ohTrigger(RecalcTrigger,Trigger1Y)),NA())</f>
        <v>1.8416354405906332E-2</v>
      </c>
      <c r="N1491" s="185">
        <f>IFERROR(_xll.qlIndexFixing(ONIndex1M,I1491,TRUE,_xll.ohTrigger(RecalcTrigger,Trigger1M)),NA())</f>
        <v>1.775534100025844E-2</v>
      </c>
      <c r="O1491" s="44">
        <f>IFERROR(_xll.qlIndexFixing(ONIndex3M,I1491,TRUE,_xll.ohTrigger(RecalcTrigger,Trigger3M)),NA())</f>
        <v>1.8185561491410596E-2</v>
      </c>
      <c r="P1491" s="44">
        <f>IFERROR(_xll.qlIndexFixing(ONIndex6M,I1491,TRUE,_xll.ohTrigger(RecalcTrigger,Trigger6M)),NA())</f>
        <v>1.8244059690655234E-2</v>
      </c>
      <c r="Q1491" s="186">
        <f>IFERROR(_xll.qlIndexFixing(ONIndex1Y,I1491,TRUE,_xll.ohTrigger(RecalcTrigger,Trigger1Y)),NA())</f>
        <v>1.8612601194289979E-2</v>
      </c>
    </row>
    <row r="1492" spans="2:17" x14ac:dyDescent="0.2">
      <c r="B1492" s="39" t="s">
        <v>42</v>
      </c>
      <c r="D1492" s="42">
        <f>_xll.qlCalendarAdvance(Calendar,$D1491,B1492,"f",FALSE)</f>
        <v>49825</v>
      </c>
      <c r="E1492" s="180">
        <f>_xll.qlInterestRateIndexValueDate(IndexON,D1492)</f>
        <v>49825</v>
      </c>
      <c r="F1492" s="196">
        <f>IFERROR(_xll.qlIndexFixing(IndexON,D1492,TRUE,_xll.ohTrigger(RecalcTrigger,TriggerON)),NA())</f>
        <v>1.7716051624319107E-2</v>
      </c>
      <c r="H1492" s="42">
        <f>_xll.qlCalendarAdvance(Calendar,$H1491,B1492,"f",FALSE)</f>
        <v>49825</v>
      </c>
      <c r="I1492" s="180">
        <f>_xll.qlInterestRateIndexValueDate(Index1M,$H1492)</f>
        <v>49829</v>
      </c>
      <c r="J1492" s="185">
        <f>IFERROR(_xll.qlIndexFixing(Index1M,$H1492,TRUE,_xll.ohTrigger(RecalcTrigger,Trigger1M)),NA())</f>
        <v>1.7729225309605745E-2</v>
      </c>
      <c r="K1492" s="44">
        <f>IFERROR(_xll.qlIndexFixing(Index3M,H1492,TRUE,_xll.ohTrigger(RecalcTrigger,Trigger3M)),NA())</f>
        <v>1.8129828339468385E-2</v>
      </c>
      <c r="L1492" s="44">
        <f>IFERROR(_xll.qlIndexFixing(Index6M,$H1492,TRUE,_xll.ohTrigger(RecalcTrigger,Trigger6M)),NA())</f>
        <v>1.8132055462981269E-2</v>
      </c>
      <c r="M1492" s="186">
        <f>IFERROR(_xll.qlIndexFixing(Index1Y,$H1492,TRUE,_xll.ohTrigger(RecalcTrigger,Trigger1Y)),NA())</f>
        <v>1.8402227509508883E-2</v>
      </c>
      <c r="N1492" s="185">
        <f>IFERROR(_xll.qlIndexFixing(ONIndex1M,I1492,TRUE,_xll.ohTrigger(RecalcTrigger,Trigger1M)),NA())</f>
        <v>1.7741402996067634E-2</v>
      </c>
      <c r="O1492" s="44">
        <f>IFERROR(_xll.qlIndexFixing(ONIndex3M,I1492,TRUE,_xll.ohTrigger(RecalcTrigger,Trigger3M)),NA())</f>
        <v>1.8172030729299848E-2</v>
      </c>
      <c r="P1492" s="44">
        <f>IFERROR(_xll.qlIndexFixing(ONIndex6M,I1492,TRUE,_xll.ohTrigger(RecalcTrigger,Trigger6M)),NA())</f>
        <v>1.8229480058673531E-2</v>
      </c>
      <c r="Q1492" s="186">
        <f>IFERROR(_xll.qlIndexFixing(ONIndex1Y,I1492,TRUE,_xll.ohTrigger(RecalcTrigger,Trigger1Y)),NA())</f>
        <v>1.8597794581554083E-2</v>
      </c>
    </row>
    <row r="1493" spans="2:17" x14ac:dyDescent="0.2">
      <c r="B1493" s="39" t="s">
        <v>42</v>
      </c>
      <c r="D1493" s="42">
        <f>_xll.qlCalendarAdvance(Calendar,$D1492,B1493,"f",FALSE)</f>
        <v>49832</v>
      </c>
      <c r="E1493" s="180">
        <f>_xll.qlInterestRateIndexValueDate(IndexON,D1493)</f>
        <v>49832</v>
      </c>
      <c r="F1493" s="196">
        <f>IFERROR(_xll.qlIndexFixing(IndexON,D1493,TRUE,_xll.ohTrigger(RecalcTrigger,TriggerON)),NA())</f>
        <v>1.7703615897550762E-2</v>
      </c>
      <c r="H1493" s="42">
        <f>_xll.qlCalendarAdvance(Calendar,$H1492,B1493,"f",FALSE)</f>
        <v>49832</v>
      </c>
      <c r="I1493" s="180">
        <f>_xll.qlInterestRateIndexValueDate(Index1M,$H1493)</f>
        <v>49836</v>
      </c>
      <c r="J1493" s="185">
        <f>IFERROR(_xll.qlIndexFixing(Index1M,$H1493,TRUE,_xll.ohTrigger(RecalcTrigger,Trigger1M)),NA())</f>
        <v>1.7715322335961403E-2</v>
      </c>
      <c r="K1493" s="44">
        <f>IFERROR(_xll.qlIndexFixing(Index3M,H1493,TRUE,_xll.ohTrigger(RecalcTrigger,Trigger3M)),NA())</f>
        <v>1.8116351980591729E-2</v>
      </c>
      <c r="L1493" s="44">
        <f>IFERROR(_xll.qlIndexFixing(Index6M,$H1493,TRUE,_xll.ohTrigger(RecalcTrigger,Trigger6M)),NA())</f>
        <v>1.8117981788656101E-2</v>
      </c>
      <c r="M1493" s="186">
        <f>IFERROR(_xll.qlIndexFixing(Index1Y,$H1493,TRUE,_xll.ohTrigger(RecalcTrigger,Trigger1Y)),NA())</f>
        <v>1.8388140770162379E-2</v>
      </c>
      <c r="N1493" s="185">
        <f>IFERROR(_xll.qlIndexFixing(ONIndex1M,I1493,TRUE,_xll.ohTrigger(RecalcTrigger,Trigger1M)),NA())</f>
        <v>1.7727484354068679E-2</v>
      </c>
      <c r="O1493" s="44">
        <f>IFERROR(_xll.qlIndexFixing(ONIndex3M,I1493,TRUE,_xll.ohTrigger(RecalcTrigger,Trigger3M)),NA())</f>
        <v>1.8158514987174357E-2</v>
      </c>
      <c r="P1493" s="44">
        <f>IFERROR(_xll.qlIndexFixing(ONIndex6M,I1493,TRUE,_xll.ohTrigger(RecalcTrigger,Trigger6M)),NA())</f>
        <v>1.8214946637247209E-2</v>
      </c>
      <c r="Q1493" s="186">
        <f>IFERROR(_xll.qlIndexFixing(ONIndex1Y,I1493,TRUE,_xll.ohTrigger(RecalcTrigger,Trigger1Y)),NA())</f>
        <v>1.8583019277853552E-2</v>
      </c>
    </row>
    <row r="1494" spans="2:17" x14ac:dyDescent="0.2">
      <c r="B1494" s="39" t="s">
        <v>42</v>
      </c>
      <c r="D1494" s="42">
        <f>_xll.qlCalendarAdvance(Calendar,$D1493,B1494,"f",FALSE)</f>
        <v>49839</v>
      </c>
      <c r="E1494" s="180">
        <f>_xll.qlInterestRateIndexValueDate(IndexON,D1494)</f>
        <v>49839</v>
      </c>
      <c r="F1494" s="196">
        <f>IFERROR(_xll.qlIndexFixing(IndexON,D1494,TRUE,_xll.ohTrigger(RecalcTrigger,TriggerON)),NA())</f>
        <v>1.7691193089808266E-2</v>
      </c>
      <c r="H1494" s="42">
        <f>_xll.qlCalendarAdvance(Calendar,$H1493,B1494,"f",FALSE)</f>
        <v>49839</v>
      </c>
      <c r="I1494" s="180">
        <f>_xll.qlInterestRateIndexValueDate(Index1M,$H1494)</f>
        <v>49843</v>
      </c>
      <c r="J1494" s="185">
        <f>IFERROR(_xll.qlIndexFixing(Index1M,$H1494,TRUE,_xll.ohTrigger(RecalcTrigger,Trigger1M)),NA())</f>
        <v>1.7701439550424247E-2</v>
      </c>
      <c r="K1494" s="44">
        <f>IFERROR(_xll.qlIndexFixing(Index3M,H1494,TRUE,_xll.ohTrigger(RecalcTrigger,Trigger3M)),NA())</f>
        <v>1.8102892591273876E-2</v>
      </c>
      <c r="L1494" s="44">
        <f>IFERROR(_xll.qlIndexFixing(Index6M,$H1494,TRUE,_xll.ohTrigger(RecalcTrigger,Trigger6M)),NA())</f>
        <v>1.8103954846908962E-2</v>
      </c>
      <c r="M1494" s="186">
        <f>IFERROR(_xll.qlIndexFixing(Index1Y,$H1494,TRUE,_xll.ohTrigger(RecalcTrigger,Trigger1Y)),NA())</f>
        <v>1.8374094499929522E-2</v>
      </c>
      <c r="N1494" s="185">
        <f>IFERROR(_xll.qlIndexFixing(ONIndex1M,I1494,TRUE,_xll.ohTrigger(RecalcTrigger,Trigger1M)),NA())</f>
        <v>1.7713585354917072E-2</v>
      </c>
      <c r="O1494" s="44">
        <f>IFERROR(_xll.qlIndexFixing(ONIndex3M,I1494,TRUE,_xll.ohTrigger(RecalcTrigger,Trigger3M)),NA())</f>
        <v>1.8145014518191616E-2</v>
      </c>
      <c r="P1494" s="44">
        <f>IFERROR(_xll.qlIndexFixing(ONIndex6M,I1494,TRUE,_xll.ohTrigger(RecalcTrigger,Trigger6M)),NA())</f>
        <v>1.8200459426216398E-2</v>
      </c>
      <c r="Q1494" s="186">
        <f>IFERROR(_xll.qlIndexFixing(ONIndex1Y,I1494,TRUE,_xll.ohTrigger(RecalcTrigger,Trigger1Y)),NA())</f>
        <v>1.8568275591261951E-2</v>
      </c>
    </row>
    <row r="1495" spans="2:17" x14ac:dyDescent="0.2">
      <c r="B1495" s="39" t="s">
        <v>42</v>
      </c>
      <c r="D1495" s="42">
        <f>_xll.qlCalendarAdvance(Calendar,$D1494,B1495,"f",FALSE)</f>
        <v>49846</v>
      </c>
      <c r="E1495" s="180">
        <f>_xll.qlInterestRateIndexValueDate(IndexON,D1495)</f>
        <v>49846</v>
      </c>
      <c r="F1495" s="196">
        <f>IFERROR(_xll.qlIndexFixing(IndexON,D1495,TRUE,_xll.ohTrigger(RecalcTrigger,TriggerON)),NA())</f>
        <v>1.7678783448120683E-2</v>
      </c>
      <c r="H1495" s="42">
        <f>_xll.qlCalendarAdvance(Calendar,$H1494,B1495,"f",FALSE)</f>
        <v>49846</v>
      </c>
      <c r="I1495" s="180">
        <f>_xll.qlInterestRateIndexValueDate(Index1M,$H1495)</f>
        <v>49850</v>
      </c>
      <c r="J1495" s="185">
        <f>IFERROR(_xll.qlIndexFixing(Index1M,$H1495,TRUE,_xll.ohTrigger(RecalcTrigger,Trigger1M)),NA())</f>
        <v>1.7687577233865603E-2</v>
      </c>
      <c r="K1495" s="44">
        <f>IFERROR(_xll.qlIndexFixing(Index3M,H1495,TRUE,_xll.ohTrigger(RecalcTrigger,Trigger3M)),NA())</f>
        <v>1.8089450425710616E-2</v>
      </c>
      <c r="L1495" s="44">
        <f>IFERROR(_xll.qlIndexFixing(Index6M,$H1495,TRUE,_xll.ohTrigger(RecalcTrigger,Trigger6M)),NA())</f>
        <v>1.8089974636749599E-2</v>
      </c>
      <c r="M1495" s="186">
        <f>IFERROR(_xll.qlIndexFixing(Index1Y,$H1495,TRUE,_xll.ohTrigger(RecalcTrigger,Trigger1Y)),NA())</f>
        <v>1.8360089010860978E-2</v>
      </c>
      <c r="N1495" s="185">
        <f>IFERROR(_xll.qlIndexFixing(ONIndex1M,I1495,TRUE,_xll.ohTrigger(RecalcTrigger,Trigger1M)),NA())</f>
        <v>1.7699706279268312E-2</v>
      </c>
      <c r="O1495" s="44">
        <f>IFERROR(_xll.qlIndexFixing(ONIndex3M,I1495,TRUE,_xll.ohTrigger(RecalcTrigger,Trigger3M)),NA())</f>
        <v>1.8131529575828864E-2</v>
      </c>
      <c r="P1495" s="44">
        <f>IFERROR(_xll.qlIndexFixing(ONIndex6M,I1495,TRUE,_xll.ohTrigger(RecalcTrigger,Trigger6M)),NA())</f>
        <v>1.8186018425820905E-2</v>
      </c>
      <c r="Q1495" s="186">
        <f>IFERROR(_xll.qlIndexFixing(ONIndex1Y,I1495,TRUE,_xll.ohTrigger(RecalcTrigger,Trigger1Y)),NA())</f>
        <v>1.8553563829932784E-2</v>
      </c>
    </row>
    <row r="1496" spans="2:17" x14ac:dyDescent="0.2">
      <c r="B1496" s="39" t="s">
        <v>42</v>
      </c>
      <c r="D1496" s="42">
        <f>_xll.qlCalendarAdvance(Calendar,$D1495,B1496,"f",FALSE)</f>
        <v>49853</v>
      </c>
      <c r="E1496" s="180">
        <f>_xll.qlInterestRateIndexValueDate(IndexON,D1496)</f>
        <v>49853</v>
      </c>
      <c r="F1496" s="196">
        <f>IFERROR(_xll.qlIndexFixing(IndexON,D1496,TRUE,_xll.ohTrigger(RecalcTrigger,TriggerON)),NA())</f>
        <v>1.766638721938385E-2</v>
      </c>
      <c r="H1496" s="42">
        <f>_xll.qlCalendarAdvance(Calendar,$H1495,B1496,"f",FALSE)</f>
        <v>49853</v>
      </c>
      <c r="I1496" s="180">
        <f>_xll.qlInterestRateIndexValueDate(Index1M,$H1496)</f>
        <v>49857</v>
      </c>
      <c r="J1496" s="185">
        <f>IFERROR(_xll.qlIndexFixing(Index1M,$H1496,TRUE,_xll.ohTrigger(RecalcTrigger,Trigger1M)),NA())</f>
        <v>1.7673182456824116E-2</v>
      </c>
      <c r="K1496" s="44">
        <f>IFERROR(_xll.qlIndexFixing(Index3M,H1496,TRUE,_xll.ohTrigger(RecalcTrigger,Trigger3M)),NA())</f>
        <v>1.8076025738100358E-2</v>
      </c>
      <c r="L1496" s="44">
        <f>IFERROR(_xll.qlIndexFixing(Index6M,$H1496,TRUE,_xll.ohTrigger(RecalcTrigger,Trigger6M)),NA())</f>
        <v>1.8074988346961543E-2</v>
      </c>
      <c r="M1496" s="186">
        <f>IFERROR(_xll.qlIndexFixing(Index1Y,$H1496,TRUE,_xll.ohTrigger(RecalcTrigger,Trigger1Y)),NA())</f>
        <v>1.8346124614994477E-2</v>
      </c>
      <c r="N1496" s="185">
        <f>IFERROR(_xll.qlIndexFixing(ONIndex1M,I1496,TRUE,_xll.ohTrigger(RecalcTrigger,Trigger1M)),NA())</f>
        <v>1.7685847407458155E-2</v>
      </c>
      <c r="O1496" s="44">
        <f>IFERROR(_xll.qlIndexFixing(ONIndex3M,I1496,TRUE,_xll.ohTrigger(RecalcTrigger,Trigger3M)),NA())</f>
        <v>1.8118060412923853E-2</v>
      </c>
      <c r="P1496" s="44">
        <f>IFERROR(_xll.qlIndexFixing(ONIndex6M,I1496,TRUE,_xll.ohTrigger(RecalcTrigger,Trigger6M)),NA())</f>
        <v>1.8171623635661049E-2</v>
      </c>
      <c r="Q1496" s="186">
        <f>IFERROR(_xll.qlIndexFixing(ONIndex1Y,I1496,TRUE,_xll.ohTrigger(RecalcTrigger,Trigger1Y)),NA())</f>
        <v>1.8538884301539937E-2</v>
      </c>
    </row>
    <row r="1497" spans="2:17" x14ac:dyDescent="0.2">
      <c r="B1497" s="39" t="s">
        <v>42</v>
      </c>
      <c r="D1497" s="42">
        <f>_xll.qlCalendarAdvance(Calendar,$D1496,B1497,"f",FALSE)</f>
        <v>49860</v>
      </c>
      <c r="E1497" s="180">
        <f>_xll.qlInterestRateIndexValueDate(IndexON,D1497)</f>
        <v>49860</v>
      </c>
      <c r="F1497" s="196">
        <f>IFERROR(_xll.qlIndexFixing(IndexON,D1497,TRUE,_xll.ohTrigger(RecalcTrigger,TriggerON)),NA())</f>
        <v>1.765400465052025E-2</v>
      </c>
      <c r="H1497" s="42">
        <f>_xll.qlCalendarAdvance(Calendar,$H1496,B1497,"f",FALSE)</f>
        <v>49860</v>
      </c>
      <c r="I1497" s="180">
        <f>_xll.qlInterestRateIndexValueDate(Index1M,$H1497)</f>
        <v>49864</v>
      </c>
      <c r="J1497" s="185">
        <f>IFERROR(_xll.qlIndexFixing(Index1M,$H1497,TRUE,_xll.ohTrigger(RecalcTrigger,Trigger1M)),NA())</f>
        <v>1.765936277072154E-2</v>
      </c>
      <c r="K1497" s="44">
        <f>IFERROR(_xll.qlIndexFixing(Index3M,H1497,TRUE,_xll.ohTrigger(RecalcTrigger,Trigger3M)),NA())</f>
        <v>1.8062618782631941E-2</v>
      </c>
      <c r="L1497" s="44">
        <f>IFERROR(_xll.qlIndexFixing(Index6M,$H1497,TRUE,_xll.ohTrigger(RecalcTrigger,Trigger6M)),NA())</f>
        <v>1.8061630528710633E-2</v>
      </c>
      <c r="M1497" s="186">
        <f>IFERROR(_xll.qlIndexFixing(Index1Y,$H1497,TRUE,_xll.ohTrigger(RecalcTrigger,Trigger1Y)),NA())</f>
        <v>1.833220162435506E-2</v>
      </c>
      <c r="N1497" s="185">
        <f>IFERROR(_xll.qlIndexFixing(ONIndex1M,I1497,TRUE,_xll.ohTrigger(RecalcTrigger,Trigger1M)),NA())</f>
        <v>1.7672009020222035E-2</v>
      </c>
      <c r="O1497" s="44">
        <f>IFERROR(_xll.qlIndexFixing(ONIndex3M,I1497,TRUE,_xll.ohTrigger(RecalcTrigger,Trigger3M)),NA())</f>
        <v>1.8104607283113694E-2</v>
      </c>
      <c r="P1497" s="44">
        <f>IFERROR(_xll.qlIndexFixing(ONIndex6M,I1497,TRUE,_xll.ohTrigger(RecalcTrigger,Trigger6M)),NA())</f>
        <v>1.8157275056296385E-2</v>
      </c>
      <c r="Q1497" s="186">
        <f>IFERROR(_xll.qlIndexFixing(ONIndex1Y,I1497,TRUE,_xll.ohTrigger(RecalcTrigger,Trigger1Y)),NA())</f>
        <v>1.8524237314396785E-2</v>
      </c>
    </row>
    <row r="1498" spans="2:17" x14ac:dyDescent="0.2">
      <c r="B1498" s="39" t="s">
        <v>42</v>
      </c>
      <c r="D1498" s="42">
        <f>_xll.qlCalendarAdvance(Calendar,$D1497,B1498,"f",FALSE)</f>
        <v>49867</v>
      </c>
      <c r="E1498" s="180">
        <f>_xll.qlInterestRateIndexValueDate(IndexON,D1498)</f>
        <v>49867</v>
      </c>
      <c r="F1498" s="196">
        <f>IFERROR(_xll.qlIndexFixing(IndexON,D1498,TRUE,_xll.ohTrigger(RecalcTrigger,TriggerON)),NA())</f>
        <v>1.76416359885323E-2</v>
      </c>
      <c r="H1498" s="42">
        <f>_xll.qlCalendarAdvance(Calendar,$H1497,B1498,"f",FALSE)</f>
        <v>49867</v>
      </c>
      <c r="I1498" s="180">
        <f>_xll.qlInterestRateIndexValueDate(Index1M,$H1498)</f>
        <v>49871</v>
      </c>
      <c r="J1498" s="185">
        <f>IFERROR(_xll.qlIndexFixing(Index1M,$H1498,TRUE,_xll.ohTrigger(RecalcTrigger,Trigger1M)),NA())</f>
        <v>1.7645564417853497E-2</v>
      </c>
      <c r="K1498" s="44">
        <f>IFERROR(_xll.qlIndexFixing(Index3M,H1498,TRUE,_xll.ohTrigger(RecalcTrigger,Trigger3M)),NA())</f>
        <v>1.8049229813496815E-2</v>
      </c>
      <c r="L1498" s="44">
        <f>IFERROR(_xll.qlIndexFixing(Index6M,$H1498,TRUE,_xll.ohTrigger(RecalcTrigger,Trigger6M)),NA())</f>
        <v>1.8047793154264365E-2</v>
      </c>
      <c r="M1498" s="186">
        <f>IFERROR(_xll.qlIndexFixing(Index1Y,$H1498,TRUE,_xll.ohTrigger(RecalcTrigger,Trigger1Y)),NA())</f>
        <v>1.8318320350956156E-2</v>
      </c>
      <c r="N1498" s="185">
        <f>IFERROR(_xll.qlIndexFixing(ONIndex1M,I1498,TRUE,_xll.ohTrigger(RecalcTrigger,Trigger1M)),NA())</f>
        <v>1.7658191397975642E-2</v>
      </c>
      <c r="O1498" s="44">
        <f>IFERROR(_xll.qlIndexFixing(ONIndex3M,I1498,TRUE,_xll.ohTrigger(RecalcTrigger,Trigger3M)),NA())</f>
        <v>1.8091170439316073E-2</v>
      </c>
      <c r="P1498" s="44">
        <f>IFERROR(_xll.qlIndexFixing(ONIndex6M,I1498,TRUE,_xll.ohTrigger(RecalcTrigger,Trigger6M)),NA())</f>
        <v>1.8142972687167358E-2</v>
      </c>
      <c r="Q1498" s="186">
        <f>IFERROR(_xll.qlIndexFixing(ONIndex1Y,I1498,TRUE,_xll.ohTrigger(RecalcTrigger,Trigger1Y)),NA())</f>
        <v>1.8509623176496959E-2</v>
      </c>
    </row>
    <row r="1499" spans="2:17" x14ac:dyDescent="0.2">
      <c r="B1499" s="39" t="s">
        <v>42</v>
      </c>
      <c r="D1499" s="42">
        <f>_xll.qlCalendarAdvance(Calendar,$D1498,B1499,"f",FALSE)</f>
        <v>49874</v>
      </c>
      <c r="E1499" s="180">
        <f>_xll.qlInterestRateIndexValueDate(IndexON,D1499)</f>
        <v>49874</v>
      </c>
      <c r="F1499" s="196">
        <f>IFERROR(_xll.qlIndexFixing(IndexON,D1499,TRUE,_xll.ohTrigger(RecalcTrigger,TriggerON)),NA())</f>
        <v>1.7629281480315839E-2</v>
      </c>
      <c r="H1499" s="42">
        <f>_xll.qlCalendarAdvance(Calendar,$H1498,B1499,"f",FALSE)</f>
        <v>49874</v>
      </c>
      <c r="I1499" s="180">
        <f>_xll.qlInterestRateIndexValueDate(Index1M,$H1499)</f>
        <v>49878</v>
      </c>
      <c r="J1499" s="185">
        <f>IFERROR(_xll.qlIndexFixing(Index1M,$H1499,TRUE,_xll.ohTrigger(RecalcTrigger,Trigger1M)),NA())</f>
        <v>1.7631787679110139E-2</v>
      </c>
      <c r="K1499" s="44">
        <f>IFERROR(_xll.qlIndexFixing(Index3M,H1499,TRUE,_xll.ohTrigger(RecalcTrigger,Trigger3M)),NA())</f>
        <v>1.8035859084877745E-2</v>
      </c>
      <c r="L1499" s="44">
        <f>IFERROR(_xll.qlIndexFixing(Index6M,$H1499,TRUE,_xll.ohTrigger(RecalcTrigger,Trigger6M)),NA())</f>
        <v>1.8034002510271083E-2</v>
      </c>
      <c r="M1499" s="186">
        <f>IFERROR(_xll.qlIndexFixing(Index1Y,$H1499,TRUE,_xll.ohTrigger(RecalcTrigger,Trigger1Y)),NA())</f>
        <v>1.830448110679805E-2</v>
      </c>
      <c r="N1499" s="185">
        <f>IFERROR(_xll.qlIndexFixing(ONIndex1M,I1499,TRUE,_xll.ohTrigger(RecalcTrigger,Trigger1M)),NA())</f>
        <v>1.7644394821374476E-2</v>
      </c>
      <c r="O1499" s="44">
        <f>IFERROR(_xll.qlIndexFixing(ONIndex3M,I1499,TRUE,_xll.ohTrigger(RecalcTrigger,Trigger3M)),NA())</f>
        <v>1.8077750134848358E-2</v>
      </c>
      <c r="P1499" s="44">
        <f>IFERROR(_xll.qlIndexFixing(ONIndex6M,I1499,TRUE,_xll.ohTrigger(RecalcTrigger,Trigger6M)),NA())</f>
        <v>1.8128716528513777E-2</v>
      </c>
      <c r="Q1499" s="186">
        <f>IFERROR(_xll.qlIndexFixing(ONIndex1Y,I1499,TRUE,_xll.ohTrigger(RecalcTrigger,Trigger1Y)),NA())</f>
        <v>1.8495042195834088E-2</v>
      </c>
    </row>
    <row r="1500" spans="2:17" x14ac:dyDescent="0.2">
      <c r="B1500" s="39" t="s">
        <v>42</v>
      </c>
      <c r="D1500" s="42">
        <f>_xll.qlCalendarAdvance(Calendar,$D1499,B1500,"f",FALSE)</f>
        <v>49881</v>
      </c>
      <c r="E1500" s="180">
        <f>_xll.qlInterestRateIndexValueDate(IndexON,D1500)</f>
        <v>49881</v>
      </c>
      <c r="F1500" s="196">
        <f>IFERROR(_xll.qlIndexFixing(IndexON,D1500,TRUE,_xll.ohTrigger(RecalcTrigger,TriggerON)),NA())</f>
        <v>1.7616941372819994E-2</v>
      </c>
      <c r="H1500" s="42">
        <f>_xll.qlCalendarAdvance(Calendar,$H1499,B1500,"f",FALSE)</f>
        <v>49881</v>
      </c>
      <c r="I1500" s="180">
        <f>_xll.qlInterestRateIndexValueDate(Index1M,$H1500)</f>
        <v>49885</v>
      </c>
      <c r="J1500" s="185">
        <f>IFERROR(_xll.qlIndexFixing(Index1M,$H1500,TRUE,_xll.ohTrigger(RecalcTrigger,Trigger1M)),NA())</f>
        <v>1.7618032835363565E-2</v>
      </c>
      <c r="K1500" s="44">
        <f>IFERROR(_xll.qlIndexFixing(Index3M,H1500,TRUE,_xll.ohTrigger(RecalcTrigger,Trigger3M)),NA())</f>
        <v>1.8022506850956618E-2</v>
      </c>
      <c r="L1500" s="44">
        <f>IFERROR(_xll.qlIndexFixing(Index6M,$H1500,TRUE,_xll.ohTrigger(RecalcTrigger,Trigger6M)),NA())</f>
        <v>1.8020258595752871E-2</v>
      </c>
      <c r="M1500" s="186">
        <f>IFERROR(_xll.qlIndexFixing(Index1Y,$H1500,TRUE,_xll.ohTrigger(RecalcTrigger,Trigger1Y)),NA())</f>
        <v>1.8290684203870082E-2</v>
      </c>
      <c r="N1500" s="185">
        <f>IFERROR(_xll.qlIndexFixing(ONIndex1M,I1500,TRUE,_xll.ohTrigger(RecalcTrigger,Trigger1M)),NA())</f>
        <v>1.7630619570834227E-2</v>
      </c>
      <c r="O1500" s="44">
        <f>IFERROR(_xll.qlIndexFixing(ONIndex3M,I1500,TRUE,_xll.ohTrigger(RecalcTrigger,Trigger3M)),NA())</f>
        <v>1.8064346622708172E-2</v>
      </c>
      <c r="P1500" s="44">
        <f>IFERROR(_xll.qlIndexFixing(ONIndex6M,I1500,TRUE,_xll.ohTrigger(RecalcTrigger,Trigger6M)),NA())</f>
        <v>1.8114506580415579E-2</v>
      </c>
      <c r="Q1500" s="186">
        <f>IFERROR(_xll.qlIndexFixing(ONIndex1Y,I1500,TRUE,_xll.ohTrigger(RecalcTrigger,Trigger1Y)),NA())</f>
        <v>1.8480494680321868E-2</v>
      </c>
    </row>
    <row r="1501" spans="2:17" x14ac:dyDescent="0.2">
      <c r="B1501" s="39" t="s">
        <v>42</v>
      </c>
      <c r="D1501" s="42">
        <f>_xll.qlCalendarAdvance(Calendar,$D1500,B1501,"f",FALSE)</f>
        <v>49888</v>
      </c>
      <c r="E1501" s="180">
        <f>_xll.qlInterestRateIndexValueDate(IndexON,D1501)</f>
        <v>49888</v>
      </c>
      <c r="F1501" s="196">
        <f>IFERROR(_xll.qlIndexFixing(IndexON,D1501,TRUE,_xll.ohTrigger(RecalcTrigger,TriggerON)),NA())</f>
        <v>1.7604615913020538E-2</v>
      </c>
      <c r="H1501" s="42">
        <f>_xll.qlCalendarAdvance(Calendar,$H1500,B1501,"f",FALSE)</f>
        <v>49888</v>
      </c>
      <c r="I1501" s="180">
        <f>_xll.qlInterestRateIndexValueDate(Index1M,$H1501)</f>
        <v>49892</v>
      </c>
      <c r="J1501" s="185">
        <f>IFERROR(_xll.qlIndexFixing(Index1M,$H1501,TRUE,_xll.ohTrigger(RecalcTrigger,Trigger1M)),NA())</f>
        <v>1.7604300167498768E-2</v>
      </c>
      <c r="K1501" s="44">
        <f>IFERROR(_xll.qlIndexFixing(Index3M,H1501,TRUE,_xll.ohTrigger(RecalcTrigger,Trigger3M)),NA())</f>
        <v>1.8009173365915336E-2</v>
      </c>
      <c r="L1501" s="44">
        <f>IFERROR(_xll.qlIndexFixing(Index6M,$H1501,TRUE,_xll.ohTrigger(RecalcTrigger,Trigger6M)),NA())</f>
        <v>1.8006561409734861E-2</v>
      </c>
      <c r="M1501" s="186">
        <f>IFERROR(_xll.qlIndexFixing(Index1Y,$H1501,TRUE,_xll.ohTrigger(RecalcTrigger,Trigger1Y)),NA())</f>
        <v>1.8276929954148889E-2</v>
      </c>
      <c r="N1501" s="185">
        <f>IFERROR(_xll.qlIndexFixing(ONIndex1M,I1501,TRUE,_xll.ohTrigger(RecalcTrigger,Trigger1M)),NA())</f>
        <v>1.7616865926930458E-2</v>
      </c>
      <c r="O1501" s="44">
        <f>IFERROR(_xll.qlIndexFixing(ONIndex3M,I1501,TRUE,_xll.ohTrigger(RecalcTrigger,Trigger3M)),NA())</f>
        <v>1.8050960156452689E-2</v>
      </c>
      <c r="P1501" s="44">
        <f>IFERROR(_xll.qlIndexFixing(ONIndex6M,I1501,TRUE,_xll.ohTrigger(RecalcTrigger,Trigger6M)),NA())</f>
        <v>1.8100342842712891E-2</v>
      </c>
      <c r="Q1501" s="186">
        <f>IFERROR(_xll.qlIndexFixing(ONIndex1Y,I1501,TRUE,_xll.ohTrigger(RecalcTrigger,Trigger1Y)),NA())</f>
        <v>1.8465980938193738E-2</v>
      </c>
    </row>
    <row r="1502" spans="2:17" x14ac:dyDescent="0.2">
      <c r="B1502" s="39" t="s">
        <v>42</v>
      </c>
      <c r="D1502" s="42">
        <f>_xll.qlCalendarAdvance(Calendar,$D1501,B1502,"f",FALSE)</f>
        <v>49895</v>
      </c>
      <c r="E1502" s="180">
        <f>_xll.qlInterestRateIndexValueDate(IndexON,D1502)</f>
        <v>49895</v>
      </c>
      <c r="F1502" s="196">
        <f>IFERROR(_xll.qlIndexFixing(IndexON,D1502,TRUE,_xll.ohTrigger(RecalcTrigger,TriggerON)),NA())</f>
        <v>1.7592305347839954E-2</v>
      </c>
      <c r="H1502" s="42">
        <f>_xll.qlCalendarAdvance(Calendar,$H1501,B1502,"f",FALSE)</f>
        <v>49895</v>
      </c>
      <c r="I1502" s="180">
        <f>_xll.qlInterestRateIndexValueDate(Index1M,$H1502)</f>
        <v>49899</v>
      </c>
      <c r="J1502" s="185">
        <f>IFERROR(_xll.qlIndexFixing(Index1M,$H1502,TRUE,_xll.ohTrigger(RecalcTrigger,Trigger1M)),NA())</f>
        <v>1.7590589956395581E-2</v>
      </c>
      <c r="K1502" s="44">
        <f>IFERROR(_xll.qlIndexFixing(Index3M,H1502,TRUE,_xll.ohTrigger(RecalcTrigger,Trigger3M)),NA())</f>
        <v>1.7995858883924489E-2</v>
      </c>
      <c r="L1502" s="44">
        <f>IFERROR(_xll.qlIndexFixing(Index6M,$H1502,TRUE,_xll.ohTrigger(RecalcTrigger,Trigger6M)),NA())</f>
        <v>1.7992910951246086E-2</v>
      </c>
      <c r="M1502" s="186">
        <f>IFERROR(_xll.qlIndexFixing(Index1Y,$H1502,TRUE,_xll.ohTrigger(RecalcTrigger,Trigger1Y)),NA())</f>
        <v>1.8263218669599939E-2</v>
      </c>
      <c r="N1502" s="185">
        <f>IFERROR(_xll.qlIndexFixing(ONIndex1M,I1502,TRUE,_xll.ohTrigger(RecalcTrigger,Trigger1M)),NA())</f>
        <v>1.7603134170318668E-2</v>
      </c>
      <c r="O1502" s="44">
        <f>IFERROR(_xll.qlIndexFixing(ONIndex3M,I1502,TRUE,_xll.ohTrigger(RecalcTrigger,Trigger3M)),NA())</f>
        <v>1.8037590989159469E-2</v>
      </c>
      <c r="P1502" s="44">
        <f>IFERROR(_xll.qlIndexFixing(ONIndex6M,I1502,TRUE,_xll.ohTrigger(RecalcTrigger,Trigger6M)),NA())</f>
        <v>1.8086225315485649E-2</v>
      </c>
      <c r="Q1502" s="186">
        <f>IFERROR(_xll.qlIndexFixing(ONIndex1Y,I1502,TRUE,_xll.ohTrigger(RecalcTrigger,Trigger1Y)),NA())</f>
        <v>1.8451501277203519E-2</v>
      </c>
    </row>
    <row r="1503" spans="2:17" x14ac:dyDescent="0.2">
      <c r="B1503" s="39" t="s">
        <v>42</v>
      </c>
      <c r="D1503" s="42">
        <f>_xll.qlCalendarAdvance(Calendar,$D1502,B1503,"f",FALSE)</f>
        <v>49902</v>
      </c>
      <c r="E1503" s="180">
        <f>_xll.qlInterestRateIndexValueDate(IndexON,D1503)</f>
        <v>49902</v>
      </c>
      <c r="F1503" s="196">
        <f>IFERROR(_xll.qlIndexFixing(IndexON,D1503,TRUE,_xll.ohTrigger(RecalcTrigger,TriggerON)),NA())</f>
        <v>1.7580009924254014E-2</v>
      </c>
      <c r="H1503" s="42">
        <f>_xll.qlCalendarAdvance(Calendar,$H1502,B1503,"f",FALSE)</f>
        <v>49902</v>
      </c>
      <c r="I1503" s="180">
        <f>_xll.qlInterestRateIndexValueDate(Index1M,$H1503)</f>
        <v>49906</v>
      </c>
      <c r="J1503" s="185">
        <f>IFERROR(_xll.qlIndexFixing(Index1M,$H1503,TRUE,_xll.ohTrigger(RecalcTrigger,Trigger1M)),NA())</f>
        <v>1.7576902482923526E-2</v>
      </c>
      <c r="K1503" s="44">
        <f>IFERROR(_xll.qlIndexFixing(Index3M,H1503,TRUE,_xll.ohTrigger(RecalcTrigger,Trigger3M)),NA())</f>
        <v>1.7982563659161628E-2</v>
      </c>
      <c r="L1503" s="44">
        <f>IFERROR(_xll.qlIndexFixing(Index6M,$H1503,TRUE,_xll.ohTrigger(RecalcTrigger,Trigger6M)),NA())</f>
        <v>1.7979307219319934E-2</v>
      </c>
      <c r="M1503" s="186">
        <f>IFERROR(_xll.qlIndexFixing(Index1Y,$H1503,TRUE,_xll.ohTrigger(RecalcTrigger,Trigger1Y)),NA())</f>
        <v>1.8249550662176213E-2</v>
      </c>
      <c r="N1503" s="185">
        <f>IFERROR(_xll.qlIndexFixing(ONIndex1M,I1503,TRUE,_xll.ohTrigger(RecalcTrigger,Trigger1M)),NA())</f>
        <v>1.7589424581414548E-2</v>
      </c>
      <c r="O1503" s="44">
        <f>IFERROR(_xll.qlIndexFixing(ONIndex3M,I1503,TRUE,_xll.ohTrigger(RecalcTrigger,Trigger3M)),NA())</f>
        <v>1.8024239373986006E-2</v>
      </c>
      <c r="P1503" s="44">
        <f>IFERROR(_xll.qlIndexFixing(ONIndex6M,I1503,TRUE,_xll.ohTrigger(RecalcTrigger,Trigger6M)),NA())</f>
        <v>1.8072153998653917E-2</v>
      </c>
      <c r="Q1503" s="186">
        <f>IFERROR(_xll.qlIndexFixing(ONIndex1Y,I1503,TRUE,_xll.ohTrigger(RecalcTrigger,Trigger1Y)),NA())</f>
        <v>1.8437056005584651E-2</v>
      </c>
    </row>
    <row r="1504" spans="2:17" x14ac:dyDescent="0.2">
      <c r="B1504" s="39" t="s">
        <v>42</v>
      </c>
      <c r="D1504" s="42">
        <f>_xll.qlCalendarAdvance(Calendar,$D1503,B1504,"f",FALSE)</f>
        <v>49909</v>
      </c>
      <c r="E1504" s="180">
        <f>_xll.qlInterestRateIndexValueDate(IndexON,D1504)</f>
        <v>49909</v>
      </c>
      <c r="F1504" s="196">
        <f>IFERROR(_xll.qlIndexFixing(IndexON,D1504,TRUE,_xll.ohTrigger(RecalcTrigger,TriggerON)),NA())</f>
        <v>1.7567729889105266E-2</v>
      </c>
      <c r="H1504" s="42">
        <f>_xll.qlCalendarAdvance(Calendar,$H1503,B1504,"f",FALSE)</f>
        <v>49909</v>
      </c>
      <c r="I1504" s="180">
        <f>_xll.qlInterestRateIndexValueDate(Index1M,$H1504)</f>
        <v>49913</v>
      </c>
      <c r="J1504" s="185">
        <f>IFERROR(_xll.qlIndexFixing(Index1M,$H1504,TRUE,_xll.ohTrigger(RecalcTrigger,Trigger1M)),NA())</f>
        <v>1.7563238027970177E-2</v>
      </c>
      <c r="K1504" s="44">
        <f>IFERROR(_xll.qlIndexFixing(Index3M,H1504,TRUE,_xll.ohTrigger(RecalcTrigger,Trigger3M)),NA())</f>
        <v>1.7969287945792136E-2</v>
      </c>
      <c r="L1504" s="44">
        <f>IFERROR(_xll.qlIndexFixing(Index6M,$H1504,TRUE,_xll.ohTrigger(RecalcTrigger,Trigger6M)),NA())</f>
        <v>1.7965750212989781E-2</v>
      </c>
      <c r="M1504" s="186">
        <f>IFERROR(_xll.qlIndexFixing(Index1Y,$H1504,TRUE,_xll.ohTrigger(RecalcTrigger,Trigger1Y)),NA())</f>
        <v>1.8235926243820186E-2</v>
      </c>
      <c r="N1504" s="185">
        <f>IFERROR(_xll.qlIndexFixing(ONIndex1M,I1504,TRUE,_xll.ohTrigger(RecalcTrigger,Trigger1M)),NA())</f>
        <v>1.7575737440873596E-2</v>
      </c>
      <c r="O1504" s="44">
        <f>IFERROR(_xll.qlIndexFixing(ONIndex3M,I1504,TRUE,_xll.ohTrigger(RecalcTrigger,Trigger3M)),NA())</f>
        <v>1.8010905564169732E-2</v>
      </c>
      <c r="P1504" s="44">
        <f>IFERROR(_xll.qlIndexFixing(ONIndex6M,I1504,TRUE,_xll.ohTrigger(RecalcTrigger,Trigger6M)),NA())</f>
        <v>1.8058128892377567E-2</v>
      </c>
      <c r="Q1504" s="186">
        <f>IFERROR(_xll.qlIndexFixing(ONIndex1Y,I1504,TRUE,_xll.ohTrigger(RecalcTrigger,Trigger1Y)),NA())</f>
        <v>1.8422645431250828E-2</v>
      </c>
    </row>
    <row r="1505" spans="2:17" x14ac:dyDescent="0.2">
      <c r="B1505" s="39" t="s">
        <v>42</v>
      </c>
      <c r="D1505" s="42">
        <f>_xll.qlCalendarAdvance(Calendar,$D1504,B1505,"f",FALSE)</f>
        <v>49916</v>
      </c>
      <c r="E1505" s="180">
        <f>_xll.qlInterestRateIndexValueDate(IndexON,D1505)</f>
        <v>49916</v>
      </c>
      <c r="F1505" s="196">
        <f>IFERROR(_xll.qlIndexFixing(IndexON,D1505,TRUE,_xll.ohTrigger(RecalcTrigger,TriggerON)),NA())</f>
        <v>1.7555465489449418E-2</v>
      </c>
      <c r="H1505" s="42">
        <f>_xll.qlCalendarAdvance(Calendar,$H1504,B1505,"f",FALSE)</f>
        <v>49916</v>
      </c>
      <c r="I1505" s="180">
        <f>_xll.qlInterestRateIndexValueDate(Index1M,$H1505)</f>
        <v>49920</v>
      </c>
      <c r="J1505" s="185">
        <f>IFERROR(_xll.qlIndexFixing(Index1M,$H1505,TRUE,_xll.ohTrigger(RecalcTrigger,Trigger1M)),NA())</f>
        <v>1.7550141654026241E-2</v>
      </c>
      <c r="K1505" s="44">
        <f>IFERROR(_xll.qlIndexFixing(Index3M,H1505,TRUE,_xll.ohTrigger(RecalcTrigger,Trigger3M)),NA())</f>
        <v>1.7956527924539931E-2</v>
      </c>
      <c r="L1505" s="44">
        <f>IFERROR(_xll.qlIndexFixing(Index6M,$H1505,TRUE,_xll.ohTrigger(RecalcTrigger,Trigger6M)),NA())</f>
        <v>1.7953748523827483E-2</v>
      </c>
      <c r="M1505" s="186">
        <f>IFERROR(_xll.qlIndexFixing(Index1Y,$H1505,TRUE,_xll.ohTrigger(RecalcTrigger,Trigger1Y)),NA())</f>
        <v>1.8222345726462284E-2</v>
      </c>
      <c r="N1505" s="185">
        <f>IFERROR(_xll.qlIndexFixing(ONIndex1M,I1505,TRUE,_xll.ohTrigger(RecalcTrigger,Trigger1M)),NA())</f>
        <v>1.7562073029111502E-2</v>
      </c>
      <c r="O1505" s="44">
        <f>IFERROR(_xll.qlIndexFixing(ONIndex3M,I1505,TRUE,_xll.ohTrigger(RecalcTrigger,Trigger3M)),NA())</f>
        <v>1.7997589812868142E-2</v>
      </c>
      <c r="P1505" s="44">
        <f>IFERROR(_xll.qlIndexFixing(ONIndex6M,I1505,TRUE,_xll.ohTrigger(RecalcTrigger,Trigger6M)),NA())</f>
        <v>1.8044149996496728E-2</v>
      </c>
      <c r="Q1505" s="186">
        <f>IFERROR(_xll.qlIndexFixing(ONIndex1Y,I1505,TRUE,_xll.ohTrigger(RecalcTrigger,Trigger1Y)),NA())</f>
        <v>1.8408269862275617E-2</v>
      </c>
    </row>
    <row r="1506" spans="2:17" x14ac:dyDescent="0.2">
      <c r="B1506" s="39" t="s">
        <v>42</v>
      </c>
      <c r="D1506" s="42">
        <f>_xll.qlCalendarAdvance(Calendar,$D1505,B1506,"f",FALSE)</f>
        <v>49923</v>
      </c>
      <c r="E1506" s="180">
        <f>_xll.qlInterestRateIndexValueDate(IndexON,D1506)</f>
        <v>49923</v>
      </c>
      <c r="F1506" s="196">
        <f>IFERROR(_xll.qlIndexFixing(IndexON,D1506,TRUE,_xll.ohTrigger(RecalcTrigger,TriggerON)),NA())</f>
        <v>1.7543216972182307E-2</v>
      </c>
      <c r="H1506" s="42">
        <f>_xll.qlCalendarAdvance(Calendar,$H1505,B1506,"f",FALSE)</f>
        <v>49923</v>
      </c>
      <c r="I1506" s="180">
        <f>_xll.qlInterestRateIndexValueDate(Index1M,$H1506)</f>
        <v>49927</v>
      </c>
      <c r="J1506" s="185">
        <f>IFERROR(_xll.qlIndexFixing(Index1M,$H1506,TRUE,_xll.ohTrigger(RecalcTrigger,Trigger1M)),NA())</f>
        <v>1.7536523033717444E-2</v>
      </c>
      <c r="K1506" s="44">
        <f>IFERROR(_xll.qlIndexFixing(Index3M,H1506,TRUE,_xll.ohTrigger(RecalcTrigger,Trigger3M)),NA())</f>
        <v>1.7943291176995724E-2</v>
      </c>
      <c r="L1506" s="44">
        <f>IFERROR(_xll.qlIndexFixing(Index6M,$H1506,TRUE,_xll.ohTrigger(RecalcTrigger,Trigger6M)),NA())</f>
        <v>1.7940276959872062E-2</v>
      </c>
      <c r="M1506" s="186">
        <f>IFERROR(_xll.qlIndexFixing(Index1Y,$H1506,TRUE,_xll.ohTrigger(RecalcTrigger,Trigger1Y)),NA())</f>
        <v>1.8208809422021764E-2</v>
      </c>
      <c r="N1506" s="185">
        <f>IFERROR(_xll.qlIndexFixing(ONIndex1M,I1506,TRUE,_xll.ohTrigger(RecalcTrigger,Trigger1M)),NA())</f>
        <v>1.7548431626783767E-2</v>
      </c>
      <c r="O1506" s="44">
        <f>IFERROR(_xll.qlIndexFixing(ONIndex3M,I1506,TRUE,_xll.ohTrigger(RecalcTrigger,Trigger3M)),NA())</f>
        <v>1.7984292373478539E-2</v>
      </c>
      <c r="P1506" s="44">
        <f>IFERROR(_xll.qlIndexFixing(ONIndex6M,I1506,TRUE,_xll.ohTrigger(RecalcTrigger,Trigger6M)),NA())</f>
        <v>1.8030217311011398E-2</v>
      </c>
      <c r="Q1506" s="186">
        <f>IFERROR(_xll.qlIndexFixing(ONIndex1Y,I1506,TRUE,_xll.ohTrigger(RecalcTrigger,Trigger1Y)),NA())</f>
        <v>1.8393929606652648E-2</v>
      </c>
    </row>
    <row r="1507" spans="2:17" x14ac:dyDescent="0.2">
      <c r="B1507" s="39" t="s">
        <v>42</v>
      </c>
      <c r="D1507" s="42">
        <f>_xll.qlCalendarAdvance(Calendar,$D1506,B1507,"f",FALSE)</f>
        <v>49930</v>
      </c>
      <c r="E1507" s="180">
        <f>_xll.qlInterestRateIndexValueDate(IndexON,D1507)</f>
        <v>49930</v>
      </c>
      <c r="F1507" s="196">
        <f>IFERROR(_xll.qlIndexFixing(IndexON,D1507,TRUE,_xll.ohTrigger(RecalcTrigger,TriggerON)),NA())</f>
        <v>1.7530984584253062E-2</v>
      </c>
      <c r="H1507" s="42">
        <f>_xll.qlCalendarAdvance(Calendar,$H1506,B1507,"f",FALSE)</f>
        <v>49930</v>
      </c>
      <c r="I1507" s="180">
        <f>_xll.qlInterestRateIndexValueDate(Index1M,$H1507)</f>
        <v>49934</v>
      </c>
      <c r="J1507" s="185">
        <f>IFERROR(_xll.qlIndexFixing(Index1M,$H1507,TRUE,_xll.ohTrigger(RecalcTrigger,Trigger1M)),NA())</f>
        <v>1.7522928252805769E-2</v>
      </c>
      <c r="K1507" s="44">
        <f>IFERROR(_xll.qlIndexFixing(Index3M,H1507,TRUE,_xll.ohTrigger(RecalcTrigger,Trigger3M)),NA())</f>
        <v>1.7930074683690241E-2</v>
      </c>
      <c r="L1507" s="44">
        <f>IFERROR(_xll.qlIndexFixing(Index6M,$H1507,TRUE,_xll.ohTrigger(RecalcTrigger,Trigger6M)),NA())</f>
        <v>1.7926852110396001E-2</v>
      </c>
      <c r="M1507" s="186">
        <f>IFERROR(_xll.qlIndexFixing(Index1Y,$H1507,TRUE,_xll.ohTrigger(RecalcTrigger,Trigger1Y)),NA())</f>
        <v>1.8195317642406932E-2</v>
      </c>
      <c r="N1507" s="185">
        <f>IFERROR(_xll.qlIndexFixing(ONIndex1M,I1507,TRUE,_xll.ohTrigger(RecalcTrigger,Trigger1M)),NA())</f>
        <v>1.7534813514386016E-2</v>
      </c>
      <c r="O1507" s="44">
        <f>IFERROR(_xll.qlIndexFixing(ONIndex3M,I1507,TRUE,_xll.ohTrigger(RecalcTrigger,Trigger3M)),NA())</f>
        <v>1.7971013498918609E-2</v>
      </c>
      <c r="P1507" s="44">
        <f>IFERROR(_xll.qlIndexFixing(ONIndex6M,I1507,TRUE,_xll.ohTrigger(RecalcTrigger,Trigger6M)),NA())</f>
        <v>1.8016330835921579E-2</v>
      </c>
      <c r="Q1507" s="186">
        <f>IFERROR(_xll.qlIndexFixing(ONIndex1Y,I1507,TRUE,_xll.ohTrigger(RecalcTrigger,Trigger1Y)),NA())</f>
        <v>1.8379624972455488E-2</v>
      </c>
    </row>
    <row r="1508" spans="2:17" x14ac:dyDescent="0.2">
      <c r="B1508" s="39" t="s">
        <v>42</v>
      </c>
      <c r="D1508" s="42">
        <f>_xll.qlCalendarAdvance(Calendar,$D1507,B1508,"f",FALSE)</f>
        <v>49937</v>
      </c>
      <c r="E1508" s="180">
        <f>_xll.qlInterestRateIndexValueDate(IndexON,D1508)</f>
        <v>49937</v>
      </c>
      <c r="F1508" s="196">
        <f>IFERROR(_xll.qlIndexFixing(IndexON,D1508,TRUE,_xll.ohTrigger(RecalcTrigger,TriggerON)),NA())</f>
        <v>1.7518768572584165E-2</v>
      </c>
      <c r="H1508" s="42">
        <f>_xll.qlCalendarAdvance(Calendar,$H1507,B1508,"f",FALSE)</f>
        <v>49937</v>
      </c>
      <c r="I1508" s="180">
        <f>_xll.qlInterestRateIndexValueDate(Index1M,$H1508)</f>
        <v>49941</v>
      </c>
      <c r="J1508" s="185">
        <f>IFERROR(_xll.qlIndexFixing(Index1M,$H1508,TRUE,_xll.ohTrigger(RecalcTrigger,Trigger1M)),NA())</f>
        <v>1.750935759215988E-2</v>
      </c>
      <c r="K1508" s="44">
        <f>IFERROR(_xll.qlIndexFixing(Index3M,H1508,TRUE,_xll.ohTrigger(RecalcTrigger,Trigger3M)),NA())</f>
        <v>1.7916878698770077E-2</v>
      </c>
      <c r="L1508" s="44">
        <f>IFERROR(_xll.qlIndexFixing(Index6M,$H1508,TRUE,_xll.ohTrigger(RecalcTrigger,Trigger6M)),NA())</f>
        <v>1.7913473974463908E-2</v>
      </c>
      <c r="M1508" s="186">
        <f>IFERROR(_xll.qlIndexFixing(Index1Y,$H1508,TRUE,_xll.ohTrigger(RecalcTrigger,Trigger1Y)),NA())</f>
        <v>1.818187069951515E-2</v>
      </c>
      <c r="N1508" s="185">
        <f>IFERROR(_xll.qlIndexFixing(ONIndex1M,I1508,TRUE,_xll.ohTrigger(RecalcTrigger,Trigger1M)),NA())</f>
        <v>1.7521218972413877E-2</v>
      </c>
      <c r="O1508" s="44">
        <f>IFERROR(_xll.qlIndexFixing(ONIndex3M,I1508,TRUE,_xll.ohTrigger(RecalcTrigger,Trigger3M)),NA())</f>
        <v>1.7957753442745528E-2</v>
      </c>
      <c r="P1508" s="44">
        <f>IFERROR(_xll.qlIndexFixing(ONIndex6M,I1508,TRUE,_xll.ohTrigger(RecalcTrigger,Trigger6M)),NA())</f>
        <v>1.800249057122727E-2</v>
      </c>
      <c r="Q1508" s="186">
        <f>IFERROR(_xll.qlIndexFixing(ONIndex1Y,I1508,TRUE,_xll.ohTrigger(RecalcTrigger,Trigger1Y)),NA())</f>
        <v>1.8365356267597832E-2</v>
      </c>
    </row>
    <row r="1509" spans="2:17" x14ac:dyDescent="0.2">
      <c r="B1509" s="39" t="s">
        <v>42</v>
      </c>
      <c r="D1509" s="42">
        <f>_xll.qlCalendarAdvance(Calendar,$D1508,B1509,"f",FALSE)</f>
        <v>49944</v>
      </c>
      <c r="E1509" s="180">
        <f>_xll.qlInterestRateIndexValueDate(IndexON,D1509)</f>
        <v>49944</v>
      </c>
      <c r="F1509" s="196">
        <f>IFERROR(_xll.qlIndexFixing(IndexON,D1509,TRUE,_xll.ohTrigger(RecalcTrigger,TriggerON)),NA())</f>
        <v>1.7506569184151388E-2</v>
      </c>
      <c r="H1509" s="42">
        <f>_xll.qlCalendarAdvance(Calendar,$H1508,B1509,"f",FALSE)</f>
        <v>49944</v>
      </c>
      <c r="I1509" s="180">
        <f>_xll.qlInterestRateIndexValueDate(Index1M,$H1509)</f>
        <v>49948</v>
      </c>
      <c r="J1509" s="185">
        <f>IFERROR(_xll.qlIndexFixing(Index1M,$H1509,TRUE,_xll.ohTrigger(RecalcTrigger,Trigger1M)),NA())</f>
        <v>1.7495270861481692E-2</v>
      </c>
      <c r="K1509" s="44">
        <f>IFERROR(_xll.qlIndexFixing(Index3M,H1509,TRUE,_xll.ohTrigger(RecalcTrigger,Trigger3M)),NA())</f>
        <v>1.7903210945579829E-2</v>
      </c>
      <c r="L1509" s="44">
        <f>IFERROR(_xll.qlIndexFixing(Index6M,$H1509,TRUE,_xll.ohTrigger(RecalcTrigger,Trigger6M)),NA())</f>
        <v>1.789965013838735E-2</v>
      </c>
      <c r="M1509" s="186">
        <f>IFERROR(_xll.qlIndexFixing(Index1Y,$H1509,TRUE,_xll.ohTrigger(RecalcTrigger,Trigger1Y)),NA())</f>
        <v>1.8168468905233257E-2</v>
      </c>
      <c r="N1509" s="185">
        <f>IFERROR(_xll.qlIndexFixing(ONIndex1M,I1509,TRUE,_xll.ohTrigger(RecalcTrigger,Trigger1M)),NA())</f>
        <v>1.7507648281442911E-2</v>
      </c>
      <c r="O1509" s="44">
        <f>IFERROR(_xll.qlIndexFixing(ONIndex3M,I1509,TRUE,_xll.ohTrigger(RecalcTrigger,Trigger3M)),NA())</f>
        <v>1.7944512457876982E-2</v>
      </c>
      <c r="P1509" s="44">
        <f>IFERROR(_xll.qlIndexFixing(ONIndex6M,I1509,TRUE,_xll.ohTrigger(RecalcTrigger,Trigger6M)),NA())</f>
        <v>1.7988696517008407E-2</v>
      </c>
      <c r="Q1509" s="186">
        <f>IFERROR(_xll.qlIndexFixing(ONIndex1Y,I1509,TRUE,_xll.ohTrigger(RecalcTrigger,Trigger1Y)),NA())</f>
        <v>1.8351123800153246E-2</v>
      </c>
    </row>
    <row r="1510" spans="2:17" x14ac:dyDescent="0.2">
      <c r="B1510" s="39" t="s">
        <v>42</v>
      </c>
      <c r="D1510" s="42">
        <f>_xll.qlCalendarAdvance(Calendar,$D1509,B1510,"f",FALSE)</f>
        <v>49951</v>
      </c>
      <c r="E1510" s="180">
        <f>_xll.qlInterestRateIndexValueDate(IndexON,D1510)</f>
        <v>49951</v>
      </c>
      <c r="F1510" s="196">
        <f>IFERROR(_xll.qlIndexFixing(IndexON,D1510,TRUE,_xll.ohTrigger(RecalcTrigger,TriggerON)),NA())</f>
        <v>1.749438666590386E-2</v>
      </c>
      <c r="H1510" s="42">
        <f>_xll.qlCalendarAdvance(Calendar,$H1509,B1510,"f",FALSE)</f>
        <v>49951</v>
      </c>
      <c r="I1510" s="180">
        <f>_xll.qlInterestRateIndexValueDate(Index1M,$H1510)</f>
        <v>49955</v>
      </c>
      <c r="J1510" s="185">
        <f>IFERROR(_xll.qlIndexFixing(Index1M,$H1510,TRUE,_xll.ohTrigger(RecalcTrigger,Trigger1M)),NA())</f>
        <v>1.7481750415946923E-2</v>
      </c>
      <c r="K1510" s="44">
        <f>IFERROR(_xll.qlIndexFixing(Index3M,H1510,TRUE,_xll.ohTrigger(RecalcTrigger,Trigger3M)),NA())</f>
        <v>1.7890057637961962E-2</v>
      </c>
      <c r="L1510" s="44">
        <f>IFERROR(_xll.qlIndexFixing(Index6M,$H1510,TRUE,_xll.ohTrigger(RecalcTrigger,Trigger6M)),NA())</f>
        <v>1.7886368105994303E-2</v>
      </c>
      <c r="M1510" s="186">
        <f>IFERROR(_xll.qlIndexFixing(Index1Y,$H1510,TRUE,_xll.ohTrigger(RecalcTrigger,Trigger1Y)),NA())</f>
        <v>1.8155112571436493E-2</v>
      </c>
      <c r="N1510" s="185">
        <f>IFERROR(_xll.qlIndexFixing(ONIndex1M,I1510,TRUE,_xll.ohTrigger(RecalcTrigger,Trigger1M)),NA())</f>
        <v>1.7494101722128619E-2</v>
      </c>
      <c r="O1510" s="44">
        <f>IFERROR(_xll.qlIndexFixing(ONIndex3M,I1510,TRUE,_xll.ohTrigger(RecalcTrigger,Trigger3M)),NA())</f>
        <v>1.7931290797710275E-2</v>
      </c>
      <c r="P1510" s="44">
        <f>IFERROR(_xll.qlIndexFixing(ONIndex6M,I1510,TRUE,_xll.ohTrigger(RecalcTrigger,Trigger6M)),NA())</f>
        <v>1.797494867326499E-2</v>
      </c>
      <c r="Q1510" s="186">
        <f>IFERROR(_xll.qlIndexFixing(ONIndex1Y,I1510,TRUE,_xll.ohTrigger(RecalcTrigger,Trigger1Y)),NA())</f>
        <v>1.8336927878115361E-2</v>
      </c>
    </row>
    <row r="1511" spans="2:17" x14ac:dyDescent="0.2">
      <c r="B1511" s="39" t="s">
        <v>42</v>
      </c>
      <c r="D1511" s="42">
        <f>_xll.qlCalendarAdvance(Calendar,$D1510,B1511,"f",FALSE)</f>
        <v>49958</v>
      </c>
      <c r="E1511" s="180">
        <f>_xll.qlInterestRateIndexValueDate(IndexON,D1511)</f>
        <v>49958</v>
      </c>
      <c r="F1511" s="196">
        <f>IFERROR(_xll.qlIndexFixing(IndexON,D1511,TRUE,_xll.ohTrigger(RecalcTrigger,TriggerON)),NA())</f>
        <v>1.7482221264737419E-2</v>
      </c>
      <c r="H1511" s="42">
        <f>_xll.qlCalendarAdvance(Calendar,$H1510,B1511,"f",FALSE)</f>
        <v>49958</v>
      </c>
      <c r="I1511" s="180">
        <f>_xll.qlInterestRateIndexValueDate(Index1M,$H1511)</f>
        <v>49962</v>
      </c>
      <c r="J1511" s="185">
        <f>IFERROR(_xll.qlIndexFixing(Index1M,$H1511,TRUE,_xll.ohTrigger(RecalcTrigger,Trigger1M)),NA())</f>
        <v>1.7468254955022668E-2</v>
      </c>
      <c r="K1511" s="44">
        <f>IFERROR(_xll.qlIndexFixing(Index3M,H1511,TRUE,_xll.ohTrigger(RecalcTrigger,Trigger3M)),NA())</f>
        <v>1.7876925620836068E-2</v>
      </c>
      <c r="L1511" s="44">
        <f>IFERROR(_xll.qlIndexFixing(Index6M,$H1511,TRUE,_xll.ohTrigger(RecalcTrigger,Trigger6M)),NA())</f>
        <v>1.7873132787084012E-2</v>
      </c>
      <c r="M1511" s="186">
        <f>IFERROR(_xll.qlIndexFixing(Index1Y,$H1511,TRUE,_xll.ohTrigger(RecalcTrigger,Trigger1Y)),NA())</f>
        <v>1.8141802009990462E-2</v>
      </c>
      <c r="N1511" s="185">
        <f>IFERROR(_xll.qlIndexFixing(ONIndex1M,I1511,TRUE,_xll.ohTrigger(RecalcTrigger,Trigger1M)),NA())</f>
        <v>1.7480579574726818E-2</v>
      </c>
      <c r="O1511" s="44">
        <f>IFERROR(_xll.qlIndexFixing(ONIndex3M,I1511,TRUE,_xll.ohTrigger(RecalcTrigger,Trigger3M)),NA())</f>
        <v>1.7918088715322966E-2</v>
      </c>
      <c r="P1511" s="44">
        <f>IFERROR(_xll.qlIndexFixing(ONIndex6M,I1511,TRUE,_xll.ohTrigger(RecalcTrigger,Trigger6M)),NA())</f>
        <v>1.7961247039837147E-2</v>
      </c>
      <c r="Q1511" s="186">
        <f>IFERROR(_xll.qlIndexFixing(ONIndex1Y,I1511,TRUE,_xll.ohTrigger(RecalcTrigger,Trigger1Y)),NA())</f>
        <v>1.832276880963768E-2</v>
      </c>
    </row>
    <row r="1512" spans="2:17" x14ac:dyDescent="0.2">
      <c r="B1512" s="39" t="s">
        <v>42</v>
      </c>
      <c r="D1512" s="42">
        <f>_xll.qlCalendarAdvance(Calendar,$D1511,B1512,"f",FALSE)</f>
        <v>49965</v>
      </c>
      <c r="E1512" s="180">
        <f>_xll.qlInterestRateIndexValueDate(IndexON,D1512)</f>
        <v>49965</v>
      </c>
      <c r="F1512" s="196">
        <f>IFERROR(_xll.qlIndexFixing(IndexON,D1512,TRUE,_xll.ohTrigger(RecalcTrigger,TriggerON)),NA())</f>
        <v>1.7470073227681127E-2</v>
      </c>
      <c r="H1512" s="42">
        <f>_xll.qlCalendarAdvance(Calendar,$H1511,B1512,"f",FALSE)</f>
        <v>49965</v>
      </c>
      <c r="I1512" s="180">
        <f>_xll.qlInterestRateIndexValueDate(Index1M,$H1512)</f>
        <v>49969</v>
      </c>
      <c r="J1512" s="185">
        <f>IFERROR(_xll.qlIndexFixing(Index1M,$H1512,TRUE,_xll.ohTrigger(RecalcTrigger,Trigger1M)),NA())</f>
        <v>1.7454784759586176E-2</v>
      </c>
      <c r="K1512" s="44">
        <f>IFERROR(_xll.qlIndexFixing(Index3M,H1512,TRUE,_xll.ohTrigger(RecalcTrigger,Trigger3M)),NA())</f>
        <v>1.7863815148346691E-2</v>
      </c>
      <c r="L1512" s="44">
        <f>IFERROR(_xll.qlIndexFixing(Index6M,$H1512,TRUE,_xll.ohTrigger(RecalcTrigger,Trigger6M)),NA())</f>
        <v>1.7859944180728862E-2</v>
      </c>
      <c r="M1512" s="186">
        <f>IFERROR(_xll.qlIndexFixing(Index1Y,$H1512,TRUE,_xll.ohTrigger(RecalcTrigger,Trigger1Y)),NA())</f>
        <v>1.8128537532750254E-2</v>
      </c>
      <c r="N1512" s="185">
        <f>IFERROR(_xll.qlIndexFixing(ONIndex1M,I1512,TRUE,_xll.ohTrigger(RecalcTrigger,Trigger1M)),NA())</f>
        <v>1.7467082120132815E-2</v>
      </c>
      <c r="O1512" s="44">
        <f>IFERROR(_xll.qlIndexFixing(ONIndex3M,I1512,TRUE,_xll.ohTrigger(RecalcTrigger,Trigger3M)),NA())</f>
        <v>1.7904906464032422E-2</v>
      </c>
      <c r="P1512" s="44">
        <f>IFERROR(_xll.qlIndexFixing(ONIndex6M,I1512,TRUE,_xll.ohTrigger(RecalcTrigger,Trigger6M)),NA())</f>
        <v>1.7947591616804814E-2</v>
      </c>
      <c r="Q1512" s="186">
        <f>IFERROR(_xll.qlIndexFixing(ONIndex1Y,I1512,TRUE,_xll.ohTrigger(RecalcTrigger,Trigger1Y)),NA())</f>
        <v>1.830864690255396E-2</v>
      </c>
    </row>
    <row r="1513" spans="2:17" x14ac:dyDescent="0.2">
      <c r="B1513" s="39" t="s">
        <v>42</v>
      </c>
      <c r="D1513" s="42">
        <f>_xll.qlCalendarAdvance(Calendar,$D1512,B1513,"f",FALSE)</f>
        <v>49972</v>
      </c>
      <c r="E1513" s="180">
        <f>_xll.qlInterestRateIndexValueDate(IndexON,D1513)</f>
        <v>49972</v>
      </c>
      <c r="F1513" s="196">
        <f>IFERROR(_xll.qlIndexFixing(IndexON,D1513,TRUE,_xll.ohTrigger(RecalcTrigger,TriggerON)),NA())</f>
        <v>1.7457942801550885E-2</v>
      </c>
      <c r="H1513" s="42">
        <f>_xll.qlCalendarAdvance(Calendar,$H1512,B1513,"f",FALSE)</f>
        <v>49972</v>
      </c>
      <c r="I1513" s="180">
        <f>_xll.qlInterestRateIndexValueDate(Index1M,$H1513)</f>
        <v>49976</v>
      </c>
      <c r="J1513" s="185">
        <f>IFERROR(_xll.qlIndexFixing(Index1M,$H1513,TRUE,_xll.ohTrigger(RecalcTrigger,Trigger1M)),NA())</f>
        <v>1.7441340110491501E-2</v>
      </c>
      <c r="K1513" s="44">
        <f>IFERROR(_xll.qlIndexFixing(Index3M,H1513,TRUE,_xll.ohTrigger(RecalcTrigger,Trigger3M)),NA())</f>
        <v>1.7850726474635745E-2</v>
      </c>
      <c r="L1513" s="44">
        <f>IFERROR(_xll.qlIndexFixing(Index6M,$H1513,TRUE,_xll.ohTrigger(RecalcTrigger,Trigger6M)),NA())</f>
        <v>1.7846802286003879E-2</v>
      </c>
      <c r="M1513" s="186">
        <f>IFERROR(_xll.qlIndexFixing(Index1Y,$H1513,TRUE,_xll.ohTrigger(RecalcTrigger,Trigger1Y)),NA())</f>
        <v>1.8115319451560002E-2</v>
      </c>
      <c r="N1513" s="185">
        <f>IFERROR(_xll.qlIndexFixing(ONIndex1M,I1513,TRUE,_xll.ohTrigger(RecalcTrigger,Trigger1M)),NA())</f>
        <v>1.7453609638682366E-2</v>
      </c>
      <c r="O1513" s="44">
        <f>IFERROR(_xll.qlIndexFixing(ONIndex3M,I1513,TRUE,_xll.ohTrigger(RecalcTrigger,Trigger3M)),NA())</f>
        <v>1.7891744297076073E-2</v>
      </c>
      <c r="P1513" s="44">
        <f>IFERROR(_xll.qlIndexFixing(ONIndex6M,I1513,TRUE,_xll.ohTrigger(RecalcTrigger,Trigger6M)),NA())</f>
        <v>1.7933982404088056E-2</v>
      </c>
      <c r="Q1513" s="186">
        <f>IFERROR(_xll.qlIndexFixing(ONIndex1Y,I1513,TRUE,_xll.ohTrigger(RecalcTrigger,Trigger1Y)),NA())</f>
        <v>1.8294562465017705E-2</v>
      </c>
    </row>
    <row r="1514" spans="2:17" x14ac:dyDescent="0.2">
      <c r="B1514" s="39" t="s">
        <v>42</v>
      </c>
      <c r="D1514" s="42">
        <f>_xll.qlCalendarAdvance(Calendar,$D1513,B1514,"f",FALSE)</f>
        <v>49979</v>
      </c>
      <c r="E1514" s="180">
        <f>_xll.qlInterestRateIndexValueDate(IndexON,D1514)</f>
        <v>49979</v>
      </c>
      <c r="F1514" s="196">
        <f>IFERROR(_xll.qlIndexFixing(IndexON,D1514,TRUE,_xll.ohTrigger(RecalcTrigger,TriggerON)),NA())</f>
        <v>1.7445830233402404E-2</v>
      </c>
      <c r="H1514" s="42">
        <f>_xll.qlCalendarAdvance(Calendar,$H1513,B1514,"f",FALSE)</f>
        <v>49979</v>
      </c>
      <c r="I1514" s="180">
        <f>_xll.qlInterestRateIndexValueDate(Index1M,$H1514)</f>
        <v>49983</v>
      </c>
      <c r="J1514" s="185">
        <f>IFERROR(_xll.qlIndexFixing(Index1M,$H1514,TRUE,_xll.ohTrigger(RecalcTrigger,Trigger1M)),NA())</f>
        <v>1.7428455881783655E-2</v>
      </c>
      <c r="K1514" s="44">
        <f>IFERROR(_xll.qlIndexFixing(Index3M,H1514,TRUE,_xll.ohTrigger(RecalcTrigger,Trigger3M)),NA())</f>
        <v>1.7837659853843418E-2</v>
      </c>
      <c r="L1514" s="44">
        <f>IFERROR(_xll.qlIndexFixing(Index6M,$H1514,TRUE,_xll.ohTrigger(RecalcTrigger,Trigger6M)),NA())</f>
        <v>1.7834186091265684E-2</v>
      </c>
      <c r="M1514" s="186">
        <f>IFERROR(_xll.qlIndexFixing(Index1Y,$H1514,TRUE,_xll.ohTrigger(RecalcTrigger,Trigger1Y)),NA())</f>
        <v>1.8102148078254436E-2</v>
      </c>
      <c r="N1514" s="185">
        <f>IFERROR(_xll.qlIndexFixing(ONIndex1M,I1514,TRUE,_xll.ohTrigger(RecalcTrigger,Trigger1M)),NA())</f>
        <v>1.7440162410951032E-2</v>
      </c>
      <c r="O1514" s="44">
        <f>IFERROR(_xll.qlIndexFixing(ONIndex3M,I1514,TRUE,_xll.ohTrigger(RecalcTrigger,Trigger3M)),NA())</f>
        <v>1.7878602467531479E-2</v>
      </c>
      <c r="P1514" s="44">
        <f>IFERROR(_xll.qlIndexFixing(ONIndex6M,I1514,TRUE,_xll.ohTrigger(RecalcTrigger,Trigger6M)),NA())</f>
        <v>1.7920419401926679E-2</v>
      </c>
      <c r="Q1514" s="186">
        <f>IFERROR(_xll.qlIndexFixing(ONIndex1Y,I1514,TRUE,_xll.ohTrigger(RecalcTrigger,Trigger1Y)),NA())</f>
        <v>1.828051580494261E-2</v>
      </c>
    </row>
    <row r="1515" spans="2:17" x14ac:dyDescent="0.2">
      <c r="B1515" s="39" t="s">
        <v>42</v>
      </c>
      <c r="D1515" s="42">
        <f>_xll.qlCalendarAdvance(Calendar,$D1514,B1515,"f",FALSE)</f>
        <v>49986</v>
      </c>
      <c r="E1515" s="180">
        <f>_xll.qlInterestRateIndexValueDate(IndexON,D1515)</f>
        <v>49986</v>
      </c>
      <c r="F1515" s="196">
        <f>IFERROR(_xll.qlIndexFixing(IndexON,D1515,TRUE,_xll.ohTrigger(RecalcTrigger,TriggerON)),NA())</f>
        <v>1.7433735770104875E-2</v>
      </c>
      <c r="H1515" s="42">
        <f>_xll.qlCalendarAdvance(Calendar,$H1514,B1515,"f",FALSE)</f>
        <v>49986</v>
      </c>
      <c r="I1515" s="180">
        <f>_xll.qlInterestRateIndexValueDate(Index1M,$H1515)</f>
        <v>49990</v>
      </c>
      <c r="J1515" s="185">
        <f>IFERROR(_xll.qlIndexFixing(Index1M,$H1515,TRUE,_xll.ohTrigger(RecalcTrigger,Trigger1M)),NA())</f>
        <v>1.7415061926963737E-2</v>
      </c>
      <c r="K1515" s="44">
        <f>IFERROR(_xll.qlIndexFixing(Index3M,H1515,TRUE,_xll.ohTrigger(RecalcTrigger,Trigger3M)),NA())</f>
        <v>1.7824615540102083E-2</v>
      </c>
      <c r="L1515" s="44">
        <f>IFERROR(_xll.qlIndexFixing(Index6M,$H1515,TRUE,_xll.ohTrigger(RecalcTrigger,Trigger6M)),NA())</f>
        <v>1.7821134924196628E-2</v>
      </c>
      <c r="M1515" s="186">
        <f>IFERROR(_xll.qlIndexFixing(Index1Y,$H1515,TRUE,_xll.ohTrigger(RecalcTrigger,Trigger1Y)),NA())</f>
        <v>1.8089023724658423E-2</v>
      </c>
      <c r="N1515" s="185">
        <f>IFERROR(_xll.qlIndexFixing(ONIndex1M,I1515,TRUE,_xll.ohTrigger(RecalcTrigger,Trigger1M)),NA())</f>
        <v>1.7426740717594313E-2</v>
      </c>
      <c r="O1515" s="44">
        <f>IFERROR(_xll.qlIndexFixing(ONIndex3M,I1515,TRUE,_xll.ohTrigger(RecalcTrigger,Trigger3M)),NA())</f>
        <v>1.7865481228795943E-2</v>
      </c>
      <c r="P1515" s="44">
        <f>IFERROR(_xll.qlIndexFixing(ONIndex6M,I1515,TRUE,_xll.ohTrigger(RecalcTrigger,Trigger6M)),NA())</f>
        <v>1.7906902610080877E-2</v>
      </c>
      <c r="Q1515" s="186">
        <f>IFERROR(_xll.qlIndexFixing(ONIndex1Y,I1515,TRUE,_xll.ohTrigger(RecalcTrigger,Trigger1Y)),NA())</f>
        <v>1.8266507230482176E-2</v>
      </c>
    </row>
    <row r="1516" spans="2:17" x14ac:dyDescent="0.2">
      <c r="B1516" s="39" t="s">
        <v>42</v>
      </c>
      <c r="D1516" s="42">
        <f>_xll.qlCalendarAdvance(Calendar,$D1515,B1516,"f",FALSE)</f>
        <v>49993</v>
      </c>
      <c r="E1516" s="180">
        <f>_xll.qlInterestRateIndexValueDate(IndexON,D1516)</f>
        <v>49993</v>
      </c>
      <c r="F1516" s="196">
        <f>IFERROR(_xll.qlIndexFixing(IndexON,D1516,TRUE,_xll.ohTrigger(RecalcTrigger,TriggerON)),NA())</f>
        <v>1.742165965863407E-2</v>
      </c>
      <c r="H1516" s="42">
        <f>_xll.qlCalendarAdvance(Calendar,$H1515,B1516,"f",FALSE)</f>
        <v>49993</v>
      </c>
      <c r="I1516" s="180">
        <f>_xll.qlInterestRateIndexValueDate(Index1M,$H1516)</f>
        <v>49997</v>
      </c>
      <c r="J1516" s="185">
        <f>IFERROR(_xll.qlIndexFixing(Index1M,$H1516,TRUE,_xll.ohTrigger(RecalcTrigger,Trigger1M)),NA())</f>
        <v>1.7401694339246987E-2</v>
      </c>
      <c r="K1516" s="44">
        <f>IFERROR(_xll.qlIndexFixing(Index3M,H1516,TRUE,_xll.ohTrigger(RecalcTrigger,Trigger3M)),NA())</f>
        <v>1.7811593787545842E-2</v>
      </c>
      <c r="L1516" s="44">
        <f>IFERROR(_xll.qlIndexFixing(Index6M,$H1516,TRUE,_xll.ohTrigger(RecalcTrigger,Trigger6M)),NA())</f>
        <v>1.780813046329888E-2</v>
      </c>
      <c r="M1516" s="186">
        <f>IFERROR(_xll.qlIndexFixing(Index1Y,$H1516,TRUE,_xll.ohTrigger(RecalcTrigger,Trigger1Y)),NA())</f>
        <v>1.8075946702586311E-2</v>
      </c>
      <c r="N1516" s="185">
        <f>IFERROR(_xll.qlIndexFixing(ONIndex1M,I1516,TRUE,_xll.ohTrigger(RecalcTrigger,Trigger1M)),NA())</f>
        <v>1.7413344838947964E-2</v>
      </c>
      <c r="O1516" s="44">
        <f>IFERROR(_xll.qlIndexFixing(ONIndex3M,I1516,TRUE,_xll.ohTrigger(RecalcTrigger,Trigger3M)),NA())</f>
        <v>1.7852380833787151E-2</v>
      </c>
      <c r="P1516" s="44">
        <f>IFERROR(_xll.qlIndexFixing(ONIndex6M,I1516,TRUE,_xll.ohTrigger(RecalcTrigger,Trigger6M)),NA())</f>
        <v>1.7893432028550649E-2</v>
      </c>
      <c r="Q1516" s="186">
        <f>IFERROR(_xll.qlIndexFixing(ONIndex1Y,I1516,TRUE,_xll.ohTrigger(RecalcTrigger,Trigger1Y)),NA())</f>
        <v>1.8252537049470163E-2</v>
      </c>
    </row>
    <row r="1517" spans="2:17" x14ac:dyDescent="0.2">
      <c r="B1517" s="39" t="s">
        <v>42</v>
      </c>
      <c r="D1517" s="42">
        <f>_xll.qlCalendarAdvance(Calendar,$D1516,B1517,"f",FALSE)</f>
        <v>50000</v>
      </c>
      <c r="E1517" s="180">
        <f>_xll.qlInterestRateIndexValueDate(IndexON,D1517)</f>
        <v>50000</v>
      </c>
      <c r="F1517" s="196">
        <f>IFERROR(_xll.qlIndexFixing(IndexON,D1517,TRUE,_xll.ohTrigger(RecalcTrigger,TriggerON)),NA())</f>
        <v>1.7409602145939118E-2</v>
      </c>
      <c r="H1517" s="42">
        <f>_xll.qlCalendarAdvance(Calendar,$H1516,B1517,"f",FALSE)</f>
        <v>50000</v>
      </c>
      <c r="I1517" s="180">
        <f>_xll.qlInterestRateIndexValueDate(Index1M,$H1517)</f>
        <v>50004</v>
      </c>
      <c r="J1517" s="185">
        <f>IFERROR(_xll.qlIndexFixing(Index1M,$H1517,TRUE,_xll.ohTrigger(RecalcTrigger,Trigger1M)),NA())</f>
        <v>1.7386230825137326E-2</v>
      </c>
      <c r="K1517" s="44">
        <f>IFERROR(_xll.qlIndexFixing(Index3M,H1517,TRUE,_xll.ohTrigger(RecalcTrigger,Trigger3M)),NA())</f>
        <v>1.7798594850304456E-2</v>
      </c>
      <c r="L1517" s="44">
        <f>IFERROR(_xll.qlIndexFixing(Index6M,$H1517,TRUE,_xll.ohTrigger(RecalcTrigger,Trigger6M)),NA())</f>
        <v>1.7795172707665317E-2</v>
      </c>
      <c r="M1517" s="186">
        <f>IFERROR(_xll.qlIndexFixing(Index1Y,$H1517,TRUE,_xll.ohTrigger(RecalcTrigger,Trigger1Y)),NA())</f>
        <v>1.8062917323842829E-2</v>
      </c>
      <c r="N1517" s="185">
        <f>IFERROR(_xll.qlIndexFixing(ONIndex1M,I1517,TRUE,_xll.ohTrigger(RecalcTrigger,Trigger1M)),NA())</f>
        <v>1.7399975055667483E-2</v>
      </c>
      <c r="O1517" s="44">
        <f>IFERROR(_xll.qlIndexFixing(ONIndex3M,I1517,TRUE,_xll.ohTrigger(RecalcTrigger,Trigger3M)),NA())</f>
        <v>1.7839301535982344E-2</v>
      </c>
      <c r="P1517" s="44">
        <f>IFERROR(_xll.qlIndexFixing(ONIndex6M,I1517,TRUE,_xll.ohTrigger(RecalcTrigger,Trigger6M)),NA())</f>
        <v>1.7880007657495867E-2</v>
      </c>
      <c r="Q1517" s="186">
        <f>IFERROR(_xll.qlIndexFixing(ONIndex1Y,I1517,TRUE,_xll.ohTrigger(RecalcTrigger,Trigger1Y)),NA())</f>
        <v>1.823860557014001E-2</v>
      </c>
    </row>
    <row r="1518" spans="2:17" x14ac:dyDescent="0.2">
      <c r="B1518" s="39" t="s">
        <v>42</v>
      </c>
      <c r="D1518" s="42">
        <f>_xll.qlCalendarAdvance(Calendar,$D1517,B1518,"f",FALSE)</f>
        <v>50007</v>
      </c>
      <c r="E1518" s="180">
        <f>_xll.qlInterestRateIndexValueDate(IndexON,D1518)</f>
        <v>50007</v>
      </c>
      <c r="F1518" s="196">
        <f>IFERROR(_xll.qlIndexFixing(IndexON,D1518,TRUE,_xll.ohTrigger(RecalcTrigger,TriggerON)),NA())</f>
        <v>1.7397563478969147E-2</v>
      </c>
      <c r="H1518" s="42">
        <f>_xll.qlCalendarAdvance(Calendar,$H1517,B1518,"f",FALSE)</f>
        <v>50007</v>
      </c>
      <c r="I1518" s="180">
        <f>_xll.qlInterestRateIndexValueDate(Index1M,$H1518)</f>
        <v>50011</v>
      </c>
      <c r="J1518" s="185">
        <f>IFERROR(_xll.qlIndexFixing(Index1M,$H1518,TRUE,_xll.ohTrigger(RecalcTrigger,Trigger1M)),NA())</f>
        <v>1.7374509890480627E-2</v>
      </c>
      <c r="K1518" s="44">
        <f>IFERROR(_xll.qlIndexFixing(Index3M,H1518,TRUE,_xll.ohTrigger(RecalcTrigger,Trigger3M)),NA())</f>
        <v>1.7786586546778338E-2</v>
      </c>
      <c r="L1518" s="44">
        <f>IFERROR(_xll.qlIndexFixing(Index6M,$H1518,TRUE,_xll.ohTrigger(RecalcTrigger,Trigger6M)),NA())</f>
        <v>1.7781793454687972E-2</v>
      </c>
      <c r="M1518" s="186">
        <f>IFERROR(_xll.qlIndexFixing(Index1Y,$H1518,TRUE,_xll.ohTrigger(RecalcTrigger,Trigger1Y)),NA())</f>
        <v>1.8049935900224363E-2</v>
      </c>
      <c r="N1518" s="185">
        <f>IFERROR(_xll.qlIndexFixing(ONIndex1M,I1518,TRUE,_xll.ohTrigger(RecalcTrigger,Trigger1M)),NA())</f>
        <v>1.7386631648248496E-2</v>
      </c>
      <c r="O1518" s="44">
        <f>IFERROR(_xll.qlIndexFixing(ONIndex3M,I1518,TRUE,_xll.ohTrigger(RecalcTrigger,Trigger3M)),NA())</f>
        <v>1.7826243588459079E-2</v>
      </c>
      <c r="P1518" s="44">
        <f>IFERROR(_xll.qlIndexFixing(ONIndex6M,I1518,TRUE,_xll.ohTrigger(RecalcTrigger,Trigger6M)),NA())</f>
        <v>1.7866629496676723E-2</v>
      </c>
      <c r="Q1518" s="186">
        <f>IFERROR(_xll.qlIndexFixing(ONIndex1Y,I1518,TRUE,_xll.ohTrigger(RecalcTrigger,Trigger1Y)),NA())</f>
        <v>1.8224713100325474E-2</v>
      </c>
    </row>
    <row r="1519" spans="2:17" x14ac:dyDescent="0.2">
      <c r="B1519" s="39" t="s">
        <v>42</v>
      </c>
      <c r="D1519" s="42">
        <f>_xll.qlCalendarAdvance(Calendar,$D1518,B1519,"f",FALSE)</f>
        <v>50014</v>
      </c>
      <c r="E1519" s="180">
        <f>_xll.qlInterestRateIndexValueDate(IndexON,D1519)</f>
        <v>50014</v>
      </c>
      <c r="F1519" s="196">
        <f>IFERROR(_xll.qlIndexFixing(IndexON,D1519,TRUE,_xll.ohTrigger(RecalcTrigger,TriggerON)),NA())</f>
        <v>1.7385543904593348E-2</v>
      </c>
      <c r="H1519" s="42">
        <f>_xll.qlCalendarAdvance(Calendar,$H1518,B1519,"f",FALSE)</f>
        <v>50014</v>
      </c>
      <c r="I1519" s="180">
        <f>_xll.qlInterestRateIndexValueDate(Index1M,$H1519)</f>
        <v>50018</v>
      </c>
      <c r="J1519" s="185">
        <f>IFERROR(_xll.qlIndexFixing(Index1M,$H1519,TRUE,_xll.ohTrigger(RecalcTrigger,Trigger1M)),NA())</f>
        <v>1.7361224417601386E-2</v>
      </c>
      <c r="K1519" s="44">
        <f>IFERROR(_xll.qlIndexFixing(Index3M,H1519,TRUE,_xll.ohTrigger(RecalcTrigger,Trigger3M)),NA())</f>
        <v>1.7773631853211569E-2</v>
      </c>
      <c r="L1519" s="44">
        <f>IFERROR(_xll.qlIndexFixing(Index6M,$H1519,TRUE,_xll.ohTrigger(RecalcTrigger,Trigger6M)),NA())</f>
        <v>1.7768931810504002E-2</v>
      </c>
      <c r="M1519" s="186">
        <f>IFERROR(_xll.qlIndexFixing(Index1Y,$H1519,TRUE,_xll.ohTrigger(RecalcTrigger,Trigger1Y)),NA())</f>
        <v>1.803700274351637E-2</v>
      </c>
      <c r="N1519" s="185">
        <f>IFERROR(_xll.qlIndexFixing(ONIndex1M,I1519,TRUE,_xll.ohTrigger(RecalcTrigger,Trigger1M)),NA())</f>
        <v>1.7373314897346503E-2</v>
      </c>
      <c r="O1519" s="44">
        <f>IFERROR(_xll.qlIndexFixing(ONIndex3M,I1519,TRUE,_xll.ohTrigger(RecalcTrigger,Trigger3M)),NA())</f>
        <v>1.7813207244614659E-2</v>
      </c>
      <c r="P1519" s="44">
        <f>IFERROR(_xll.qlIndexFixing(ONIndex6M,I1519,TRUE,_xll.ohTrigger(RecalcTrigger,Trigger6M)),NA())</f>
        <v>1.7853297546333025E-2</v>
      </c>
      <c r="Q1519" s="186">
        <f>IFERROR(_xll.qlIndexFixing(ONIndex1Y,I1519,TRUE,_xll.ohTrigger(RecalcTrigger,Trigger1Y)),NA())</f>
        <v>1.8210859948180058E-2</v>
      </c>
    </row>
    <row r="1520" spans="2:17" x14ac:dyDescent="0.2">
      <c r="B1520" s="39" t="s">
        <v>42</v>
      </c>
      <c r="D1520" s="42">
        <f>_xll.qlCalendarAdvance(Calendar,$D1519,B1520,"f",FALSE)</f>
        <v>50021</v>
      </c>
      <c r="E1520" s="180">
        <f>_xll.qlInterestRateIndexValueDate(IndexON,D1520)</f>
        <v>50021</v>
      </c>
      <c r="F1520" s="196">
        <f>IFERROR(_xll.qlIndexFixing(IndexON,D1520,TRUE,_xll.ohTrigger(RecalcTrigger,TriggerON)),NA())</f>
        <v>1.737354366981414E-2</v>
      </c>
      <c r="H1520" s="42">
        <f>_xll.qlCalendarAdvance(Calendar,$H1519,B1520,"f",FALSE)</f>
        <v>50021</v>
      </c>
      <c r="I1520" s="180">
        <f>_xll.qlInterestRateIndexValueDate(Index1M,$H1520)</f>
        <v>50025</v>
      </c>
      <c r="J1520" s="185">
        <f>IFERROR(_xll.qlIndexFixing(Index1M,$H1520,TRUE,_xll.ohTrigger(RecalcTrigger,Trigger1M)),NA())</f>
        <v>1.7347966457096461E-2</v>
      </c>
      <c r="K1520" s="44">
        <f>IFERROR(_xll.qlIndexFixing(Index3M,H1520,TRUE,_xll.ohTrigger(RecalcTrigger,Trigger3M)),NA())</f>
        <v>1.7760700697781573E-2</v>
      </c>
      <c r="L1520" s="44">
        <f>IFERROR(_xll.qlIndexFixing(Index6M,$H1520,TRUE,_xll.ohTrigger(RecalcTrigger,Trigger6M)),NA())</f>
        <v>1.7756116871568937E-2</v>
      </c>
      <c r="M1520" s="186">
        <f>IFERROR(_xll.qlIndexFixing(Index1Y,$H1520,TRUE,_xll.ohTrigger(RecalcTrigger,Trigger1Y)),NA())</f>
        <v>1.8024118165496188E-2</v>
      </c>
      <c r="N1520" s="185">
        <f>IFERROR(_xll.qlIndexFixing(ONIndex1M,I1520,TRUE,_xll.ohTrigger(RecalcTrigger,Trigger1M)),NA())</f>
        <v>1.7360025083457131E-2</v>
      </c>
      <c r="O1520" s="44">
        <f>IFERROR(_xll.qlIndexFixing(ONIndex3M,I1520,TRUE,_xll.ohTrigger(RecalcTrigger,Trigger3M)),NA())</f>
        <v>1.7800192757446709E-2</v>
      </c>
      <c r="P1520" s="44">
        <f>IFERROR(_xll.qlIndexFixing(ONIndex6M,I1520,TRUE,_xll.ohTrigger(RecalcTrigger,Trigger6M)),NA())</f>
        <v>1.7840011806224965E-2</v>
      </c>
      <c r="Q1520" s="186">
        <f>IFERROR(_xll.qlIndexFixing(ONIndex1Y,I1520,TRUE,_xll.ohTrigger(RecalcTrigger,Trigger1Y)),NA())</f>
        <v>1.8197046421617458E-2</v>
      </c>
    </row>
    <row r="1521" spans="2:17" x14ac:dyDescent="0.2">
      <c r="B1521" s="39" t="s">
        <v>42</v>
      </c>
      <c r="D1521" s="42">
        <f>_xll.qlCalendarAdvance(Calendar,$D1520,B1521,"f",FALSE)</f>
        <v>50028</v>
      </c>
      <c r="E1521" s="180">
        <f>_xll.qlInterestRateIndexValueDate(IndexON,D1521)</f>
        <v>50028</v>
      </c>
      <c r="F1521" s="196">
        <f>IFERROR(_xll.qlIndexFixing(IndexON,D1521,TRUE,_xll.ohTrigger(RecalcTrigger,TriggerON)),NA())</f>
        <v>1.7361563021633941E-2</v>
      </c>
      <c r="H1521" s="42">
        <f>_xll.qlCalendarAdvance(Calendar,$H1520,B1521,"f",FALSE)</f>
        <v>50028</v>
      </c>
      <c r="I1521" s="180">
        <f>_xll.qlInterestRateIndexValueDate(Index1M,$H1521)</f>
        <v>50032</v>
      </c>
      <c r="J1521" s="185">
        <f>IFERROR(_xll.qlIndexFixing(Index1M,$H1521,TRUE,_xll.ohTrigger(RecalcTrigger,Trigger1M)),NA())</f>
        <v>1.7334736289827634E-2</v>
      </c>
      <c r="K1521" s="44">
        <f>IFERROR(_xll.qlIndexFixing(Index3M,H1521,TRUE,_xll.ohTrigger(RecalcTrigger,Trigger3M)),NA())</f>
        <v>1.7747793334586426E-2</v>
      </c>
      <c r="L1521" s="44">
        <f>IFERROR(_xll.qlIndexFixing(Index6M,$H1521,TRUE,_xll.ohTrigger(RecalcTrigger,Trigger6M)),NA())</f>
        <v>1.774334863698239E-2</v>
      </c>
      <c r="M1521" s="186">
        <f>IFERROR(_xll.qlIndexFixing(Index1Y,$H1521,TRUE,_xll.ohTrigger(RecalcTrigger,Trigger1Y)),NA())</f>
        <v>1.8011282477931524E-2</v>
      </c>
      <c r="N1521" s="185">
        <f>IFERROR(_xll.qlIndexFixing(ONIndex1M,I1521,TRUE,_xll.ohTrigger(RecalcTrigger,Trigger1M)),NA())</f>
        <v>1.7339196188608241E-2</v>
      </c>
      <c r="O1521" s="44">
        <f>IFERROR(_xll.qlIndexFixing(ONIndex3M,I1521,TRUE,_xll.ohTrigger(RecalcTrigger,Trigger3M)),NA())</f>
        <v>1.7779786189171531E-2</v>
      </c>
      <c r="P1521" s="44">
        <f>IFERROR(_xll.qlIndexFixing(ONIndex6M,I1521,TRUE,_xll.ohTrigger(RecalcTrigger,Trigger6M)),NA())</f>
        <v>1.7819227578605989E-2</v>
      </c>
      <c r="Q1521" s="186">
        <f>IFERROR(_xll.qlIndexFixing(ONIndex1Y,I1521,TRUE,_xll.ohTrigger(RecalcTrigger,Trigger1Y)),NA())</f>
        <v>1.8175420252202201E-2</v>
      </c>
    </row>
    <row r="1522" spans="2:17" x14ac:dyDescent="0.2">
      <c r="B1522" s="39" t="s">
        <v>42</v>
      </c>
      <c r="D1522" s="42">
        <f>_xll.qlCalendarAdvance(Calendar,$D1521,B1522,"f",FALSE)</f>
        <v>50038</v>
      </c>
      <c r="E1522" s="180">
        <f>_xll.qlInterestRateIndexValueDate(IndexON,D1522)</f>
        <v>50038</v>
      </c>
      <c r="F1522" s="196">
        <f>IFERROR(_xll.qlIndexFixing(IndexON,D1522,TRUE,_xll.ohTrigger(RecalcTrigger,TriggerON)),NA())</f>
        <v>1.7345352632442967E-2</v>
      </c>
      <c r="H1522" s="42">
        <f>_xll.qlCalendarAdvance(Calendar,$H1521,B1522,"f",FALSE)</f>
        <v>50038</v>
      </c>
      <c r="I1522" s="180">
        <f>_xll.qlInterestRateIndexValueDate(Index1M,$H1522)</f>
        <v>50040</v>
      </c>
      <c r="J1522" s="185">
        <f>IFERROR(_xll.qlIndexFixing(Index1M,$H1522,TRUE,_xll.ohTrigger(RecalcTrigger,Trigger1M)),NA())</f>
        <v>1.7320174343647743E-2</v>
      </c>
      <c r="K1522" s="44">
        <f>IFERROR(_xll.qlIndexFixing(Index3M,H1522,TRUE,_xll.ohTrigger(RecalcTrigger,Trigger3M)),NA())</f>
        <v>1.7733071521663923E-2</v>
      </c>
      <c r="L1522" s="44">
        <f>IFERROR(_xll.qlIndexFixing(Index6M,$H1522,TRUE,_xll.ohTrigger(RecalcTrigger,Trigger6M)),NA())</f>
        <v>1.7729270540226778E-2</v>
      </c>
      <c r="M1522" s="186">
        <f>IFERROR(_xll.qlIndexFixing(Index1Y,$H1522,TRUE,_xll.ohTrigger(RecalcTrigger,Trigger1Y)),NA())</f>
        <v>1.7996673386502116E-2</v>
      </c>
      <c r="N1522" s="185">
        <f>IFERROR(_xll.qlIndexFixing(ONIndex1M,I1522,TRUE,_xll.ohTrigger(RecalcTrigger,Trigger1M)),NA())</f>
        <v>1.7325976929400966E-2</v>
      </c>
      <c r="O1522" s="44">
        <f>IFERROR(_xll.qlIndexFixing(ONIndex3M,I1522,TRUE,_xll.ohTrigger(RecalcTrigger,Trigger3M)),NA())</f>
        <v>1.7766829067795697E-2</v>
      </c>
      <c r="P1522" s="44">
        <f>IFERROR(_xll.qlIndexFixing(ONIndex6M,I1522,TRUE,_xll.ohTrigger(RecalcTrigger,Trigger6M)),NA())</f>
        <v>1.7806060665126466E-2</v>
      </c>
      <c r="Q1522" s="186">
        <f>IFERROR(_xll.qlIndexFixing(ONIndex1Y,I1522,TRUE,_xll.ohTrigger(RecalcTrigger,Trigger1Y)),NA())</f>
        <v>1.816171003452105E-2</v>
      </c>
    </row>
    <row r="1523" spans="2:17" x14ac:dyDescent="0.2">
      <c r="B1523" s="39" t="s">
        <v>42</v>
      </c>
      <c r="D1523" s="42">
        <f>_xll.qlCalendarAdvance(Calendar,$D1522,B1523,"f",FALSE)</f>
        <v>50045</v>
      </c>
      <c r="E1523" s="180">
        <f>_xll.qlInterestRateIndexValueDate(IndexON,D1523)</f>
        <v>50045</v>
      </c>
      <c r="F1523" s="196">
        <f>IFERROR(_xll.qlIndexFixing(IndexON,D1523,TRUE,_xll.ohTrigger(RecalcTrigger,TriggerON)),NA())</f>
        <v>1.7333418828657798E-2</v>
      </c>
      <c r="H1523" s="42">
        <f>_xll.qlCalendarAdvance(Calendar,$H1522,B1523,"f",FALSE)</f>
        <v>50045</v>
      </c>
      <c r="I1523" s="180">
        <f>_xll.qlInterestRateIndexValueDate(Index1M,$H1523)</f>
        <v>50047</v>
      </c>
      <c r="J1523" s="185">
        <f>IFERROR(_xll.qlIndexFixing(Index1M,$H1523,TRUE,_xll.ohTrigger(RecalcTrigger,Trigger1M)),NA())</f>
        <v>1.7305436322025969E-2</v>
      </c>
      <c r="K1523" s="44">
        <f>IFERROR(_xll.qlIndexFixing(Index3M,H1523,TRUE,_xll.ohTrigger(RecalcTrigger,Trigger3M)),NA())</f>
        <v>1.7720215997452549E-2</v>
      </c>
      <c r="L1523" s="44">
        <f>IFERROR(_xll.qlIndexFixing(Index6M,$H1523,TRUE,_xll.ohTrigger(RecalcTrigger,Trigger6M)),NA())</f>
        <v>1.7716599668654472E-2</v>
      </c>
      <c r="M1523" s="186">
        <f>IFERROR(_xll.qlIndexFixing(Index1Y,$H1523,TRUE,_xll.ohTrigger(RecalcTrigger,Trigger1Y)),NA())</f>
        <v>1.7983943513988424E-2</v>
      </c>
      <c r="N1523" s="185">
        <f>IFERROR(_xll.qlIndexFixing(ONIndex1M,I1523,TRUE,_xll.ohTrigger(RecalcTrigger,Trigger1M)),NA())</f>
        <v>1.7317384848007933E-2</v>
      </c>
      <c r="O1523" s="44">
        <f>IFERROR(_xll.qlIndexFixing(ONIndex3M,I1523,TRUE,_xll.ohTrigger(RecalcTrigger,Trigger3M)),NA())</f>
        <v>1.7758463994175244E-2</v>
      </c>
      <c r="P1523" s="44">
        <f>IFERROR(_xll.qlIndexFixing(ONIndex6M,I1523,TRUE,_xll.ohTrigger(RecalcTrigger,Trigger6M)),NA())</f>
        <v>1.7797564131116772E-2</v>
      </c>
      <c r="Q1523" s="186">
        <f>IFERROR(_xll.qlIndexFixing(ONIndex1Y,I1523,TRUE,_xll.ohTrigger(RecalcTrigger,Trigger1Y)),NA())</f>
        <v>1.8152857490356666E-2</v>
      </c>
    </row>
    <row r="1524" spans="2:17" x14ac:dyDescent="0.2">
      <c r="B1524" s="39" t="s">
        <v>42</v>
      </c>
      <c r="D1524" s="42">
        <f>_xll.qlCalendarAdvance(Calendar,$D1523,B1524,"f",FALSE)</f>
        <v>50052</v>
      </c>
      <c r="E1524" s="180">
        <f>_xll.qlInterestRateIndexValueDate(IndexON,D1524)</f>
        <v>50052</v>
      </c>
      <c r="F1524" s="196">
        <f>IFERROR(_xll.qlIndexFixing(IndexON,D1524,TRUE,_xll.ohTrigger(RecalcTrigger,TriggerON)),NA())</f>
        <v>1.7321505419998218E-2</v>
      </c>
      <c r="H1524" s="42">
        <f>_xll.qlCalendarAdvance(Calendar,$H1523,B1524,"f",FALSE)</f>
        <v>50052</v>
      </c>
      <c r="I1524" s="180">
        <f>_xll.qlInterestRateIndexValueDate(Index1M,$H1524)</f>
        <v>50054</v>
      </c>
      <c r="J1524" s="185">
        <f>IFERROR(_xll.qlIndexFixing(Index1M,$H1524,TRUE,_xll.ohTrigger(RecalcTrigger,Trigger1M)),NA())</f>
        <v>1.7292298221837595E-2</v>
      </c>
      <c r="K1524" s="44">
        <f>IFERROR(_xll.qlIndexFixing(Index3M,H1524,TRUE,_xll.ohTrigger(RecalcTrigger,Trigger3M)),NA())</f>
        <v>1.7707385064050563E-2</v>
      </c>
      <c r="L1524" s="44">
        <f>IFERROR(_xll.qlIndexFixing(Index6M,$H1524,TRUE,_xll.ohTrigger(RecalcTrigger,Trigger6M)),NA())</f>
        <v>1.7703975495963836E-2</v>
      </c>
      <c r="M1524" s="186">
        <f>IFERROR(_xll.qlIndexFixing(Index1Y,$H1524,TRUE,_xll.ohTrigger(RecalcTrigger,Trigger1Y)),NA())</f>
        <v>1.7971263511714609E-2</v>
      </c>
      <c r="N1524" s="185">
        <f>IFERROR(_xll.qlIndexFixing(ONIndex1M,I1524,TRUE,_xll.ohTrigger(RecalcTrigger,Trigger1M)),NA())</f>
        <v>1.7304212391175966E-2</v>
      </c>
      <c r="O1524" s="44">
        <f>IFERROR(_xll.qlIndexFixing(ONIndex3M,I1524,TRUE,_xll.ohTrigger(RecalcTrigger,Trigger3M)),NA())</f>
        <v>1.7745544774587785E-2</v>
      </c>
      <c r="P1524" s="44">
        <f>IFERROR(_xll.qlIndexFixing(ONIndex6M,I1524,TRUE,_xll.ohTrigger(RecalcTrigger,Trigger6M)),NA())</f>
        <v>1.778447514186432E-2</v>
      </c>
      <c r="Q1524" s="186">
        <f>IFERROR(_xll.qlIndexFixing(ONIndex1Y,I1524,TRUE,_xll.ohTrigger(RecalcTrigger,Trigger1Y)),NA())</f>
        <v>1.8139215903829609E-2</v>
      </c>
    </row>
    <row r="1525" spans="2:17" x14ac:dyDescent="0.2">
      <c r="B1525" s="39" t="s">
        <v>42</v>
      </c>
      <c r="D1525" s="42">
        <f>_xll.qlCalendarAdvance(Calendar,$D1524,B1525,"f",FALSE)</f>
        <v>50059</v>
      </c>
      <c r="E1525" s="180">
        <f>_xll.qlInterestRateIndexValueDate(IndexON,D1525)</f>
        <v>50059</v>
      </c>
      <c r="F1525" s="196">
        <f>IFERROR(_xll.qlIndexFixing(IndexON,D1525,TRUE,_xll.ohTrigger(RecalcTrigger,TriggerON)),NA())</f>
        <v>1.7309612653466644E-2</v>
      </c>
      <c r="H1525" s="42">
        <f>_xll.qlCalendarAdvance(Calendar,$H1524,B1525,"f",FALSE)</f>
        <v>50059</v>
      </c>
      <c r="I1525" s="180">
        <f>_xll.qlInterestRateIndexValueDate(Index1M,$H1525)</f>
        <v>50061</v>
      </c>
      <c r="J1525" s="185">
        <f>IFERROR(_xll.qlIndexFixing(Index1M,$H1525,TRUE,_xll.ohTrigger(RecalcTrigger,Trigger1M)),NA())</f>
        <v>1.7279189122286261E-2</v>
      </c>
      <c r="K1525" s="44">
        <f>IFERROR(_xll.qlIndexFixing(Index3M,H1525,TRUE,_xll.ohTrigger(RecalcTrigger,Trigger3M)),NA())</f>
        <v>1.7694578975545383E-2</v>
      </c>
      <c r="L1525" s="44">
        <f>IFERROR(_xll.qlIndexFixing(Index6M,$H1525,TRUE,_xll.ohTrigger(RecalcTrigger,Trigger6M)),NA())</f>
        <v>1.7691398021273359E-2</v>
      </c>
      <c r="M1525" s="186">
        <f>IFERROR(_xll.qlIndexFixing(Index1Y,$H1525,TRUE,_xll.ohTrigger(RecalcTrigger,Trigger1Y)),NA())</f>
        <v>1.7958633691412911E-2</v>
      </c>
      <c r="N1525" s="185">
        <f>IFERROR(_xll.qlIndexFixing(ONIndex1M,I1525,TRUE,_xll.ohTrigger(RecalcTrigger,Trigger1M)),NA())</f>
        <v>1.729106835784755E-2</v>
      </c>
      <c r="O1525" s="44">
        <f>IFERROR(_xll.qlIndexFixing(ONIndex3M,I1525,TRUE,_xll.ohTrigger(RecalcTrigger,Trigger3M)),NA())</f>
        <v>1.7732648753376878E-2</v>
      </c>
      <c r="P1525" s="44">
        <f>IFERROR(_xll.qlIndexFixing(ONIndex6M,I1525,TRUE,_xll.ohTrigger(RecalcTrigger,Trigger6M)),NA())</f>
        <v>1.777143236844303E-2</v>
      </c>
      <c r="Q1525" s="186">
        <f>IFERROR(_xll.qlIndexFixing(ONIndex1Y,I1525,TRUE,_xll.ohTrigger(RecalcTrigger,Trigger1Y)),NA())</f>
        <v>1.8125615576218834E-2</v>
      </c>
    </row>
    <row r="1526" spans="2:17" x14ac:dyDescent="0.2">
      <c r="B1526" s="39" t="s">
        <v>42</v>
      </c>
      <c r="D1526" s="42">
        <f>_xll.qlCalendarAdvance(Calendar,$D1525,B1526,"f",FALSE)</f>
        <v>50066</v>
      </c>
      <c r="E1526" s="180">
        <f>_xll.qlInterestRateIndexValueDate(IndexON,D1526)</f>
        <v>50066</v>
      </c>
      <c r="F1526" s="196">
        <f>IFERROR(_xll.qlIndexFixing(IndexON,D1526,TRUE,_xll.ohTrigger(RecalcTrigger,TriggerON)),NA())</f>
        <v>1.7297740775985559E-2</v>
      </c>
      <c r="H1526" s="42">
        <f>_xll.qlCalendarAdvance(Calendar,$H1525,B1526,"f",FALSE)</f>
        <v>50066</v>
      </c>
      <c r="I1526" s="180">
        <f>_xll.qlInterestRateIndexValueDate(Index1M,$H1526)</f>
        <v>50068</v>
      </c>
      <c r="J1526" s="185">
        <f>IFERROR(_xll.qlIndexFixing(Index1M,$H1526,TRUE,_xll.ohTrigger(RecalcTrigger,Trigger1M)),NA())</f>
        <v>1.7267663056230731E-2</v>
      </c>
      <c r="K1526" s="44">
        <f>IFERROR(_xll.qlIndexFixing(Index3M,H1526,TRUE,_xll.ohTrigger(RecalcTrigger,Trigger3M)),NA())</f>
        <v>1.7681797986019987E-2</v>
      </c>
      <c r="L1526" s="44">
        <f>IFERROR(_xll.qlIndexFixing(Index6M,$H1526,TRUE,_xll.ohTrigger(RecalcTrigger,Trigger6M)),NA())</f>
        <v>1.7678867243706403E-2</v>
      </c>
      <c r="M1526" s="186">
        <f>IFERROR(_xll.qlIndexFixing(Index1Y,$H1526,TRUE,_xll.ohTrigger(RecalcTrigger,Trigger1Y)),NA())</f>
        <v>1.7946054364806351E-2</v>
      </c>
      <c r="N1526" s="185">
        <f>IFERROR(_xll.qlIndexFixing(ONIndex1M,I1526,TRUE,_xll.ohTrigger(RecalcTrigger,Trigger1M)),NA())</f>
        <v>1.7277953028651538E-2</v>
      </c>
      <c r="O1526" s="44">
        <f>IFERROR(_xll.qlIndexFixing(ONIndex3M,I1526,TRUE,_xll.ohTrigger(RecalcTrigger,Trigger3M)),NA())</f>
        <v>1.7719776183779956E-2</v>
      </c>
      <c r="P1526" s="44">
        <f>IFERROR(_xll.qlIndexFixing(ONIndex6M,I1526,TRUE,_xll.ohTrigger(RecalcTrigger,Trigger6M)),NA())</f>
        <v>1.7758435810879547E-2</v>
      </c>
      <c r="Q1526" s="186">
        <f>IFERROR(_xll.qlIndexFixing(ONIndex1Y,I1526,TRUE,_xll.ohTrigger(RecalcTrigger,Trigger1Y)),NA())</f>
        <v>1.8112056815571265E-2</v>
      </c>
    </row>
    <row r="1527" spans="2:17" x14ac:dyDescent="0.2">
      <c r="B1527" s="39" t="s">
        <v>42</v>
      </c>
      <c r="D1527" s="42">
        <f>_xll.qlCalendarAdvance(Calendar,$D1526,B1527,"f",FALSE)</f>
        <v>50073</v>
      </c>
      <c r="E1527" s="180">
        <f>_xll.qlInterestRateIndexValueDate(IndexON,D1527)</f>
        <v>50073</v>
      </c>
      <c r="F1527" s="196">
        <f>IFERROR(_xll.qlIndexFixing(IndexON,D1527,TRUE,_xll.ohTrigger(RecalcTrigger,TriggerON)),NA())</f>
        <v>1.7285890034317575E-2</v>
      </c>
      <c r="H1527" s="42">
        <f>_xll.qlCalendarAdvance(Calendar,$H1526,B1527,"f",FALSE)</f>
        <v>50073</v>
      </c>
      <c r="I1527" s="180">
        <f>_xll.qlInterestRateIndexValueDate(Index1M,$H1527)</f>
        <v>50075</v>
      </c>
      <c r="J1527" s="185">
        <f>IFERROR(_xll.qlIndexFixing(Index1M,$H1527,TRUE,_xll.ohTrigger(RecalcTrigger,Trigger1M)),NA())</f>
        <v>1.725564173423003E-2</v>
      </c>
      <c r="K1527" s="44">
        <f>IFERROR(_xll.qlIndexFixing(Index3M,H1527,TRUE,_xll.ohTrigger(RecalcTrigger,Trigger3M)),NA())</f>
        <v>1.7669515726947721E-2</v>
      </c>
      <c r="L1527" s="44">
        <f>IFERROR(_xll.qlIndexFixing(Index6M,$H1527,TRUE,_xll.ohTrigger(RecalcTrigger,Trigger6M)),NA())</f>
        <v>1.7666383162388964E-2</v>
      </c>
      <c r="M1527" s="186">
        <f>IFERROR(_xll.qlIndexFixing(Index1Y,$H1527,TRUE,_xll.ohTrigger(RecalcTrigger,Trigger1Y)),NA())</f>
        <v>1.7933525843610743E-2</v>
      </c>
      <c r="N1527" s="185">
        <f>IFERROR(_xll.qlIndexFixing(ONIndex1M,I1527,TRUE,_xll.ohTrigger(RecalcTrigger,Trigger1M)),NA())</f>
        <v>1.7264866684163493E-2</v>
      </c>
      <c r="O1527" s="44">
        <f>IFERROR(_xll.qlIndexFixing(ONIndex3M,I1527,TRUE,_xll.ohTrigger(RecalcTrigger,Trigger3M)),NA())</f>
        <v>1.7706927319034449E-2</v>
      </c>
      <c r="P1527" s="44">
        <f>IFERROR(_xll.qlIndexFixing(ONIndex6M,I1527,TRUE,_xll.ohTrigger(RecalcTrigger,Trigger6M)),NA())</f>
        <v>1.7745485469093936E-2</v>
      </c>
      <c r="Q1527" s="186">
        <f>IFERROR(_xll.qlIndexFixing(ONIndex1Y,I1527,TRUE,_xll.ohTrigger(RecalcTrigger,Trigger1Y)),NA())</f>
        <v>1.8098539929933821E-2</v>
      </c>
    </row>
    <row r="1528" spans="2:17" x14ac:dyDescent="0.2">
      <c r="B1528" s="39" t="s">
        <v>42</v>
      </c>
      <c r="D1528" s="42">
        <f>_xll.qlCalendarAdvance(Calendar,$D1527,B1528,"f",FALSE)</f>
        <v>50080</v>
      </c>
      <c r="E1528" s="180">
        <f>_xll.qlInterestRateIndexValueDate(IndexON,D1528)</f>
        <v>50080</v>
      </c>
      <c r="F1528" s="196">
        <f>IFERROR(_xll.qlIndexFixing(IndexON,D1528,TRUE,_xll.ohTrigger(RecalcTrigger,TriggerON)),NA())</f>
        <v>1.7274060675545044E-2</v>
      </c>
      <c r="H1528" s="42">
        <f>_xll.qlCalendarAdvance(Calendar,$H1527,B1528,"f",FALSE)</f>
        <v>50080</v>
      </c>
      <c r="I1528" s="180">
        <f>_xll.qlInterestRateIndexValueDate(Index1M,$H1528)</f>
        <v>50082</v>
      </c>
      <c r="J1528" s="185">
        <f>IFERROR(_xll.qlIndexFixing(Index1M,$H1528,TRUE,_xll.ohTrigger(RecalcTrigger,Trigger1M)),NA())</f>
        <v>1.7242613677833481E-2</v>
      </c>
      <c r="K1528" s="44">
        <f>IFERROR(_xll.qlIndexFixing(Index3M,H1528,TRUE,_xll.ohTrigger(RecalcTrigger,Trigger3M)),NA())</f>
        <v>1.7656784444723312E-2</v>
      </c>
      <c r="L1528" s="44">
        <f>IFERROR(_xll.qlIndexFixing(Index6M,$H1528,TRUE,_xll.ohTrigger(RecalcTrigger,Trigger6M)),NA())</f>
        <v>1.7653945776450578E-2</v>
      </c>
      <c r="M1528" s="186">
        <f>IFERROR(_xll.qlIndexFixing(Index1Y,$H1528,TRUE,_xll.ohTrigger(RecalcTrigger,Trigger1Y)),NA())</f>
        <v>1.7921048439533561E-2</v>
      </c>
      <c r="N1528" s="185">
        <f>IFERROR(_xll.qlIndexFixing(ONIndex1M,I1528,TRUE,_xll.ohTrigger(RecalcTrigger,Trigger1M)),NA())</f>
        <v>1.7251809604879043E-2</v>
      </c>
      <c r="O1528" s="44">
        <f>IFERROR(_xll.qlIndexFixing(ONIndex3M,I1528,TRUE,_xll.ohTrigger(RecalcTrigger,Trigger3M)),NA())</f>
        <v>1.7694102412324497E-2</v>
      </c>
      <c r="P1528" s="44">
        <f>IFERROR(_xll.qlIndexFixing(ONIndex6M,I1528,TRUE,_xll.ohTrigger(RecalcTrigger,Trigger6M)),NA())</f>
        <v>1.7732581343112841E-2</v>
      </c>
      <c r="Q1528" s="186">
        <f>IFERROR(_xll.qlIndexFixing(ONIndex1Y,I1528,TRUE,_xll.ohTrigger(RecalcTrigger,Trigger1Y)),NA())</f>
        <v>1.808506522732678E-2</v>
      </c>
    </row>
    <row r="1529" spans="2:17" x14ac:dyDescent="0.2">
      <c r="B1529" s="39" t="s">
        <v>42</v>
      </c>
      <c r="D1529" s="42">
        <f>_xll.qlCalendarAdvance(Calendar,$D1528,B1529,"f",FALSE)</f>
        <v>50087</v>
      </c>
      <c r="E1529" s="180">
        <f>_xll.qlInterestRateIndexValueDate(IndexON,D1529)</f>
        <v>50087</v>
      </c>
      <c r="F1529" s="196">
        <f>IFERROR(_xll.qlIndexFixing(IndexON,D1529,TRUE,_xll.ohTrigger(RecalcTrigger,TriggerON)),NA())</f>
        <v>1.7262252946510515E-2</v>
      </c>
      <c r="H1529" s="42">
        <f>_xll.qlCalendarAdvance(Calendar,$H1528,B1529,"f",FALSE)</f>
        <v>50087</v>
      </c>
      <c r="I1529" s="180">
        <f>_xll.qlInterestRateIndexValueDate(Index1M,$H1529)</f>
        <v>50089</v>
      </c>
      <c r="J1529" s="185">
        <f>IFERROR(_xll.qlIndexFixing(Index1M,$H1529,TRUE,_xll.ohTrigger(RecalcTrigger,Trigger1M)),NA())</f>
        <v>1.7229615635705145E-2</v>
      </c>
      <c r="K1529" s="44">
        <f>IFERROR(_xll.qlIndexFixing(Index3M,H1529,TRUE,_xll.ohTrigger(RecalcTrigger,Trigger3M)),NA())</f>
        <v>1.7644079003854923E-2</v>
      </c>
      <c r="L1529" s="44">
        <f>IFERROR(_xll.qlIndexFixing(Index6M,$H1529,TRUE,_xll.ohTrigger(RecalcTrigger,Trigger6M)),NA())</f>
        <v>1.7641555085023877E-2</v>
      </c>
      <c r="M1529" s="186">
        <f>IFERROR(_xll.qlIndexFixing(Index1Y,$H1529,TRUE,_xll.ohTrigger(RecalcTrigger,Trigger1Y)),NA())</f>
        <v>1.7908622464274184E-2</v>
      </c>
      <c r="N1529" s="185">
        <f>IFERROR(_xll.qlIndexFixing(ONIndex1M,I1529,TRUE,_xll.ohTrigger(RecalcTrigger,Trigger1M)),NA())</f>
        <v>1.7238782071427039E-2</v>
      </c>
      <c r="O1529" s="44">
        <f>IFERROR(_xll.qlIndexFixing(ONIndex3M,I1529,TRUE,_xll.ohTrigger(RecalcTrigger,Trigger3M)),NA())</f>
        <v>1.7681301716967468E-2</v>
      </c>
      <c r="P1529" s="44">
        <f>IFERROR(_xll.qlIndexFixing(ONIndex6M,I1529,TRUE,_xll.ohTrigger(RecalcTrigger,Trigger6M)),NA())</f>
        <v>1.7719723432936263E-2</v>
      </c>
      <c r="Q1529" s="186">
        <f>IFERROR(_xll.qlIndexFixing(ONIndex1Y,I1529,TRUE,_xll.ohTrigger(RecalcTrigger,Trigger1Y)),NA())</f>
        <v>1.8071633015823707E-2</v>
      </c>
    </row>
    <row r="1530" spans="2:17" x14ac:dyDescent="0.2">
      <c r="B1530" s="39" t="s">
        <v>42</v>
      </c>
      <c r="D1530" s="42">
        <f>_xll.qlCalendarAdvance(Calendar,$D1529,B1530,"f",FALSE)</f>
        <v>50094</v>
      </c>
      <c r="E1530" s="180">
        <f>_xll.qlInterestRateIndexValueDate(IndexON,D1530)</f>
        <v>50094</v>
      </c>
      <c r="F1530" s="196">
        <f>IFERROR(_xll.qlIndexFixing(IndexON,D1530,TRUE,_xll.ohTrigger(RecalcTrigger,TriggerON)),NA())</f>
        <v>1.7250467094216404E-2</v>
      </c>
      <c r="H1530" s="42">
        <f>_xll.qlCalendarAdvance(Calendar,$H1529,B1530,"f",FALSE)</f>
        <v>50094</v>
      </c>
      <c r="I1530" s="180">
        <f>_xll.qlInterestRateIndexValueDate(Index1M,$H1530)</f>
        <v>50096</v>
      </c>
      <c r="J1530" s="185">
        <f>IFERROR(_xll.qlIndexFixing(Index1M,$H1530,TRUE,_xll.ohTrigger(RecalcTrigger,Trigger1M)),NA())</f>
        <v>1.7216647888671815E-2</v>
      </c>
      <c r="K1530" s="44">
        <f>IFERROR(_xll.qlIndexFixing(Index3M,H1530,TRUE,_xll.ohTrigger(RecalcTrigger,Trigger3M)),NA())</f>
        <v>1.7631399658401804E-2</v>
      </c>
      <c r="L1530" s="44">
        <f>IFERROR(_xll.qlIndexFixing(Index6M,$H1530,TRUE,_xll.ohTrigger(RecalcTrigger,Trigger6M)),NA())</f>
        <v>1.7629211087245019E-2</v>
      </c>
      <c r="M1530" s="186">
        <f>IFERROR(_xll.qlIndexFixing(Index1Y,$H1530,TRUE,_xll.ohTrigger(RecalcTrigger,Trigger1Y)),NA())</f>
        <v>1.7896248229525208E-2</v>
      </c>
      <c r="N1530" s="185">
        <f>IFERROR(_xll.qlIndexFixing(ONIndex1M,I1530,TRUE,_xll.ohTrigger(RecalcTrigger,Trigger1M)),NA())</f>
        <v>1.7225784364329755E-2</v>
      </c>
      <c r="O1530" s="44">
        <f>IFERROR(_xll.qlIndexFixing(ONIndex3M,I1530,TRUE,_xll.ohTrigger(RecalcTrigger,Trigger3M)),NA())</f>
        <v>1.7668525486067566E-2</v>
      </c>
      <c r="P1530" s="44">
        <f>IFERROR(_xll.qlIndexFixing(ONIndex6M,I1530,TRUE,_xll.ohTrigger(RecalcTrigger,Trigger6M)),NA())</f>
        <v>1.7706911738510911E-2</v>
      </c>
      <c r="Q1530" s="186">
        <f>IFERROR(_xll.qlIndexFixing(ONIndex1Y,I1530,TRUE,_xll.ohTrigger(RecalcTrigger,Trigger1Y)),NA())</f>
        <v>1.8058243603444879E-2</v>
      </c>
    </row>
    <row r="1531" spans="2:17" x14ac:dyDescent="0.2">
      <c r="B1531" s="39" t="s">
        <v>42</v>
      </c>
      <c r="D1531" s="42">
        <f>_xll.qlCalendarAdvance(Calendar,$D1530,B1531,"f",FALSE)</f>
        <v>50101</v>
      </c>
      <c r="E1531" s="180">
        <f>_xll.qlInterestRateIndexValueDate(IndexON,D1531)</f>
        <v>50101</v>
      </c>
      <c r="F1531" s="196">
        <f>IFERROR(_xll.qlIndexFixing(IndexON,D1531,TRUE,_xll.ohTrigger(RecalcTrigger,TriggerON)),NA())</f>
        <v>1.7238703365505259E-2</v>
      </c>
      <c r="H1531" s="42">
        <f>_xll.qlCalendarAdvance(Calendar,$H1530,B1531,"f",FALSE)</f>
        <v>50101</v>
      </c>
      <c r="I1531" s="180">
        <f>_xll.qlInterestRateIndexValueDate(Index1M,$H1531)</f>
        <v>50103</v>
      </c>
      <c r="J1531" s="185">
        <f>IFERROR(_xll.qlIndexFixing(Index1M,$H1531,TRUE,_xll.ohTrigger(RecalcTrigger,Trigger1M)),NA())</f>
        <v>1.7200649390160298E-2</v>
      </c>
      <c r="K1531" s="44">
        <f>IFERROR(_xll.qlIndexFixing(Index3M,H1531,TRUE,_xll.ohTrigger(RecalcTrigger,Trigger3M)),NA())</f>
        <v>1.7617342261405801E-2</v>
      </c>
      <c r="L1531" s="44">
        <f>IFERROR(_xll.qlIndexFixing(Index6M,$H1531,TRUE,_xll.ohTrigger(RecalcTrigger,Trigger6M)),NA())</f>
        <v>1.7615617158487026E-2</v>
      </c>
      <c r="M1531" s="186">
        <f>IFERROR(_xll.qlIndexFixing(Index1Y,$H1531,TRUE,_xll.ohTrigger(RecalcTrigger,Trigger1Y)),NA())</f>
        <v>1.7883926046970675E-2</v>
      </c>
      <c r="N1531" s="185">
        <f>IFERROR(_xll.qlIndexFixing(ONIndex1M,I1531,TRUE,_xll.ohTrigger(RecalcTrigger,Trigger1M)),NA())</f>
        <v>1.7212816764162753E-2</v>
      </c>
      <c r="O1531" s="44">
        <f>IFERROR(_xll.qlIndexFixing(ONIndex3M,I1531,TRUE,_xll.ohTrigger(RecalcTrigger,Trigger3M)),NA())</f>
        <v>1.7655773972995448E-2</v>
      </c>
      <c r="P1531" s="44">
        <f>IFERROR(_xll.qlIndexFixing(ONIndex6M,I1531,TRUE,_xll.ohTrigger(RecalcTrigger,Trigger6M)),NA())</f>
        <v>1.7694146259836785E-2</v>
      </c>
      <c r="Q1531" s="186">
        <f>IFERROR(_xll.qlIndexFixing(ONIndex1Y,I1531,TRUE,_xll.ohTrigger(RecalcTrigger,Trigger1Y)),NA())</f>
        <v>1.8044897298237217E-2</v>
      </c>
    </row>
    <row r="1532" spans="2:17" x14ac:dyDescent="0.2">
      <c r="B1532" s="39" t="s">
        <v>42</v>
      </c>
      <c r="D1532" s="42">
        <f>_xll.qlCalendarAdvance(Calendar,$D1531,B1532,"f",FALSE)</f>
        <v>50108</v>
      </c>
      <c r="E1532" s="180">
        <f>_xll.qlInterestRateIndexValueDate(IndexON,D1532)</f>
        <v>50108</v>
      </c>
      <c r="F1532" s="196">
        <f>IFERROR(_xll.qlIndexFixing(IndexON,D1532,TRUE,_xll.ohTrigger(RecalcTrigger,TriggerON)),NA())</f>
        <v>1.7226962007219626E-2</v>
      </c>
      <c r="H1532" s="42">
        <f>_xll.qlCalendarAdvance(Calendar,$H1531,B1532,"f",FALSE)</f>
        <v>50108</v>
      </c>
      <c r="I1532" s="180">
        <f>_xll.qlInterestRateIndexValueDate(Index1M,$H1532)</f>
        <v>50110</v>
      </c>
      <c r="J1532" s="185">
        <f>IFERROR(_xll.qlIndexFixing(Index1M,$H1532,TRUE,_xll.ohTrigger(RecalcTrigger,Trigger1M)),NA())</f>
        <v>1.7188261036306815E-2</v>
      </c>
      <c r="K1532" s="44">
        <f>IFERROR(_xll.qlIndexFixing(Index3M,H1532,TRUE,_xll.ohTrigger(RecalcTrigger,Trigger3M)),NA())</f>
        <v>1.7604719872007756E-2</v>
      </c>
      <c r="L1532" s="44">
        <f>IFERROR(_xll.qlIndexFixing(Index6M,$H1532,TRUE,_xll.ohTrigger(RecalcTrigger,Trigger6M)),NA())</f>
        <v>1.7603374762107771E-2</v>
      </c>
      <c r="M1532" s="186">
        <f>IFERROR(_xll.qlIndexFixing(Index1Y,$H1532,TRUE,_xll.ohTrigger(RecalcTrigger,Trigger1Y)),NA())</f>
        <v>1.7871656228288065E-2</v>
      </c>
      <c r="N1532" s="185">
        <f>IFERROR(_xll.qlIndexFixing(ONIndex1M,I1532,TRUE,_xll.ohTrigger(RecalcTrigger,Trigger1M)),NA())</f>
        <v>1.7199879551501596E-2</v>
      </c>
      <c r="O1532" s="44">
        <f>IFERROR(_xll.qlIndexFixing(ONIndex3M,I1532,TRUE,_xll.ohTrigger(RecalcTrigger,Trigger3M)),NA())</f>
        <v>1.7643047430881964E-2</v>
      </c>
      <c r="P1532" s="44">
        <f>IFERROR(_xll.qlIndexFixing(ONIndex6M,I1532,TRUE,_xll.ohTrigger(RecalcTrigger,Trigger6M)),NA())</f>
        <v>1.7681426996913885E-2</v>
      </c>
      <c r="Q1532" s="186">
        <f>IFERROR(_xll.qlIndexFixing(ONIndex1Y,I1532,TRUE,_xll.ohTrigger(RecalcTrigger,Trigger1Y)),NA())</f>
        <v>1.8031594408247642E-2</v>
      </c>
    </row>
    <row r="1533" spans="2:17" x14ac:dyDescent="0.2">
      <c r="B1533" s="39" t="s">
        <v>42</v>
      </c>
      <c r="D1533" s="42">
        <f>_xll.qlCalendarAdvance(Calendar,$D1532,B1533,"f",FALSE)</f>
        <v>50115</v>
      </c>
      <c r="E1533" s="180">
        <f>_xll.qlInterestRateIndexValueDate(IndexON,D1533)</f>
        <v>50115</v>
      </c>
      <c r="F1533" s="196">
        <f>IFERROR(_xll.qlIndexFixing(IndexON,D1533,TRUE,_xll.ohTrigger(RecalcTrigger,TriggerON)),NA())</f>
        <v>1.7215243266601732E-2</v>
      </c>
      <c r="H1533" s="42">
        <f>_xll.qlCalendarAdvance(Calendar,$H1532,B1533,"f",FALSE)</f>
        <v>50115</v>
      </c>
      <c r="I1533" s="180">
        <f>_xll.qlInterestRateIndexValueDate(Index1M,$H1533)</f>
        <v>50117</v>
      </c>
      <c r="J1533" s="185">
        <f>IFERROR(_xll.qlIndexFixing(Index1M,$H1533,TRUE,_xll.ohTrigger(RecalcTrigger,Trigger1M)),NA())</f>
        <v>1.717539405313576E-2</v>
      </c>
      <c r="K1533" s="44">
        <f>IFERROR(_xll.qlIndexFixing(Index3M,H1533,TRUE,_xll.ohTrigger(RecalcTrigger,Trigger3M)),NA())</f>
        <v>1.7592124399898976E-2</v>
      </c>
      <c r="L1533" s="44">
        <f>IFERROR(_xll.qlIndexFixing(Index6M,$H1533,TRUE,_xll.ohTrigger(RecalcTrigger,Trigger6M)),NA())</f>
        <v>1.7591179064674962E-2</v>
      </c>
      <c r="M1533" s="186">
        <f>IFERROR(_xll.qlIndexFixing(Index1Y,$H1533,TRUE,_xll.ohTrigger(RecalcTrigger,Trigger1Y)),NA())</f>
        <v>1.7859439085147193E-2</v>
      </c>
      <c r="N1533" s="185">
        <f>IFERROR(_xll.qlIndexFixing(ONIndex1M,I1533,TRUE,_xll.ohTrigger(RecalcTrigger,Trigger1M)),NA())</f>
        <v>1.7186973006868556E-2</v>
      </c>
      <c r="O1533" s="44">
        <f>IFERROR(_xll.qlIndexFixing(ONIndex3M,I1533,TRUE,_xll.ohTrigger(RecalcTrigger,Trigger3M)),NA())</f>
        <v>1.7630346112991191E-2</v>
      </c>
      <c r="P1533" s="44">
        <f>IFERROR(_xll.qlIndexFixing(ONIndex6M,I1533,TRUE,_xll.ohTrigger(RecalcTrigger,Trigger6M)),NA())</f>
        <v>1.766875394968892E-2</v>
      </c>
      <c r="Q1533" s="186">
        <f>IFERROR(_xll.qlIndexFixing(ONIndex1Y,I1533,TRUE,_xll.ohTrigger(RecalcTrigger,Trigger1Y)),NA())</f>
        <v>1.801833524149643E-2</v>
      </c>
    </row>
    <row r="1534" spans="2:17" x14ac:dyDescent="0.2">
      <c r="B1534" s="39" t="s">
        <v>42</v>
      </c>
      <c r="D1534" s="42">
        <f>_xll.qlCalendarAdvance(Calendar,$D1533,B1534,"f",FALSE)</f>
        <v>50122</v>
      </c>
      <c r="E1534" s="180">
        <f>_xll.qlInterestRateIndexValueDate(IndexON,D1534)</f>
        <v>50122</v>
      </c>
      <c r="F1534" s="196">
        <f>IFERROR(_xll.qlIndexFixing(IndexON,D1534,TRUE,_xll.ohTrigger(RecalcTrigger,TriggerON)),NA())</f>
        <v>1.7203547390254315E-2</v>
      </c>
      <c r="H1534" s="42">
        <f>_xll.qlCalendarAdvance(Calendar,$H1533,B1534,"f",FALSE)</f>
        <v>50122</v>
      </c>
      <c r="I1534" s="180">
        <f>_xll.qlInterestRateIndexValueDate(Index1M,$H1534)</f>
        <v>50124</v>
      </c>
      <c r="J1534" s="185">
        <f>IFERROR(_xll.qlIndexFixing(Index1M,$H1534,TRUE,_xll.ohTrigger(RecalcTrigger,Trigger1M)),NA())</f>
        <v>1.7162558598405171E-2</v>
      </c>
      <c r="K1534" s="44">
        <f>IFERROR(_xll.qlIndexFixing(Index3M,H1534,TRUE,_xll.ohTrigger(RecalcTrigger,Trigger3M)),NA())</f>
        <v>1.7579556099160568E-2</v>
      </c>
      <c r="L1534" s="44">
        <f>IFERROR(_xll.qlIndexFixing(Index6M,$H1534,TRUE,_xll.ohTrigger(RecalcTrigger,Trigger6M)),NA())</f>
        <v>1.7579030065322774E-2</v>
      </c>
      <c r="M1534" s="186">
        <f>IFERROR(_xll.qlIndexFixing(Index1Y,$H1534,TRUE,_xll.ohTrigger(RecalcTrigger,Trigger1Y)),NA())</f>
        <v>1.7847274929211517E-2</v>
      </c>
      <c r="N1534" s="185">
        <f>IFERROR(_xll.qlIndexFixing(ONIndex1M,I1534,TRUE,_xll.ohTrigger(RecalcTrigger,Trigger1M)),NA())</f>
        <v>1.7174097410892486E-2</v>
      </c>
      <c r="O1534" s="44">
        <f>IFERROR(_xll.qlIndexFixing(ONIndex3M,I1534,TRUE,_xll.ohTrigger(RecalcTrigger,Trigger3M)),NA())</f>
        <v>1.7617670272560559E-2</v>
      </c>
      <c r="P1534" s="44">
        <f>IFERROR(_xll.qlIndexFixing(ONIndex6M,I1534,TRUE,_xll.ohTrigger(RecalcTrigger,Trigger6M)),NA())</f>
        <v>1.7656127118215181E-2</v>
      </c>
      <c r="Q1534" s="186">
        <f>IFERROR(_xll.qlIndexFixing(ONIndex1Y,I1534,TRUE,_xll.ohTrigger(RecalcTrigger,Trigger1Y)),NA())</f>
        <v>1.8005120106057149E-2</v>
      </c>
    </row>
    <row r="1535" spans="2:17" x14ac:dyDescent="0.2">
      <c r="B1535" s="39" t="s">
        <v>42</v>
      </c>
      <c r="D1535" s="42">
        <f>_xll.qlCalendarAdvance(Calendar,$D1534,B1535,"f",FALSE)</f>
        <v>50129</v>
      </c>
      <c r="E1535" s="180">
        <f>_xll.qlInterestRateIndexValueDate(IndexON,D1535)</f>
        <v>50129</v>
      </c>
      <c r="F1535" s="196">
        <f>IFERROR(_xll.qlIndexFixing(IndexON,D1535,TRUE,_xll.ohTrigger(RecalcTrigger,TriggerON)),NA())</f>
        <v>1.7191874625179793E-2</v>
      </c>
      <c r="H1535" s="42">
        <f>_xll.qlCalendarAdvance(Calendar,$H1534,B1535,"f",FALSE)</f>
        <v>50129</v>
      </c>
      <c r="I1535" s="180">
        <f>_xll.qlInterestRateIndexValueDate(Index1M,$H1535)</f>
        <v>50131</v>
      </c>
      <c r="J1535" s="185">
        <f>IFERROR(_xll.qlIndexFixing(Index1M,$H1535,TRUE,_xll.ohTrigger(RecalcTrigger,Trigger1M)),NA())</f>
        <v>1.7149754952983706E-2</v>
      </c>
      <c r="K1535" s="44">
        <f>IFERROR(_xll.qlIndexFixing(Index3M,H1535,TRUE,_xll.ohTrigger(RecalcTrigger,Trigger3M)),NA())</f>
        <v>1.7567477779910502E-2</v>
      </c>
      <c r="L1535" s="44">
        <f>IFERROR(_xll.qlIndexFixing(Index6M,$H1535,TRUE,_xll.ohTrigger(RecalcTrigger,Trigger6M)),NA())</f>
        <v>1.7567348750907544E-2</v>
      </c>
      <c r="M1535" s="186">
        <f>IFERROR(_xll.qlIndexFixing(Index1Y,$H1535,TRUE,_xll.ohTrigger(RecalcTrigger,Trigger1Y)),NA())</f>
        <v>1.783516407213662E-2</v>
      </c>
      <c r="N1535" s="185">
        <f>IFERROR(_xll.qlIndexFixing(ONIndex1M,I1535,TRUE,_xll.ohTrigger(RecalcTrigger,Trigger1M)),NA())</f>
        <v>1.7154940238990335E-2</v>
      </c>
      <c r="O1535" s="44">
        <f>IFERROR(_xll.qlIndexFixing(ONIndex3M,I1535,TRUE,_xll.ohTrigger(RecalcTrigger,Trigger3M)),NA())</f>
        <v>1.7598746113280939E-2</v>
      </c>
      <c r="P1535" s="44">
        <f>IFERROR(_xll.qlIndexFixing(ONIndex6M,I1535,TRUE,_xll.ohTrigger(RecalcTrigger,Trigger6M)),NA())</f>
        <v>1.7637304533177911E-2</v>
      </c>
      <c r="Q1535" s="186">
        <f>IFERROR(_xll.qlIndexFixing(ONIndex1Y,I1535,TRUE,_xll.ohTrigger(RecalcTrigger,Trigger1Y)),NA())</f>
        <v>1.7985419470534225E-2</v>
      </c>
    </row>
    <row r="1536" spans="2:17" x14ac:dyDescent="0.2">
      <c r="B1536" s="39" t="s">
        <v>42</v>
      </c>
      <c r="D1536" s="42">
        <f>_xll.qlCalendarAdvance(Calendar,$D1535,B1536,"f",FALSE)</f>
        <v>50137</v>
      </c>
      <c r="E1536" s="180">
        <f>_xll.qlInterestRateIndexValueDate(IndexON,D1536)</f>
        <v>50137</v>
      </c>
      <c r="F1536" s="196">
        <f>IFERROR(_xll.qlIndexFixing(IndexON,D1536,TRUE,_xll.ohTrigger(RecalcTrigger,TriggerON)),NA())</f>
        <v>1.7178562938546804E-2</v>
      </c>
      <c r="H1536" s="42">
        <f>_xll.qlCalendarAdvance(Calendar,$H1535,B1536,"f",FALSE)</f>
        <v>50137</v>
      </c>
      <c r="I1536" s="180">
        <f>_xll.qlInterestRateIndexValueDate(Index1M,$H1536)</f>
        <v>50139</v>
      </c>
      <c r="J1536" s="185">
        <f>IFERROR(_xll.qlIndexFixing(Index1M,$H1536,TRUE,_xll.ohTrigger(RecalcTrigger,Trigger1M)),NA())</f>
        <v>1.7135662969322285E-2</v>
      </c>
      <c r="K1536" s="44">
        <f>IFERROR(_xll.qlIndexFixing(Index3M,H1536,TRUE,_xll.ohTrigger(RecalcTrigger,Trigger3M)),NA())</f>
        <v>1.7553177639249434E-2</v>
      </c>
      <c r="L1536" s="44">
        <f>IFERROR(_xll.qlIndexFixing(Index6M,$H1536,TRUE,_xll.ohTrigger(RecalcTrigger,Trigger6M)),NA())</f>
        <v>1.7553571584902349E-2</v>
      </c>
      <c r="M1536" s="186">
        <f>IFERROR(_xll.qlIndexFixing(Index1Y,$H1536,TRUE,_xll.ohTrigger(RecalcTrigger,Trigger1Y)),NA())</f>
        <v>1.7821388756317301E-2</v>
      </c>
      <c r="N1536" s="185">
        <f>IFERROR(_xll.qlIndexFixing(ONIndex1M,I1536,TRUE,_xll.ohTrigger(RecalcTrigger,Trigger1M)),NA())</f>
        <v>1.7143968535364706E-2</v>
      </c>
      <c r="O1536" s="44">
        <f>IFERROR(_xll.qlIndexFixing(ONIndex3M,I1536,TRUE,_xll.ohTrigger(RecalcTrigger,Trigger3M)),NA())</f>
        <v>1.7587934493761281E-2</v>
      </c>
      <c r="P1536" s="44">
        <f>IFERROR(_xll.qlIndexFixing(ONIndex6M,I1536,TRUE,_xll.ohTrigger(RecalcTrigger,Trigger6M)),NA())</f>
        <v>1.7626575960267843E-2</v>
      </c>
      <c r="Q1536" s="186">
        <f>IFERROR(_xll.qlIndexFixing(ONIndex1Y,I1536,TRUE,_xll.ohTrigger(RecalcTrigger,Trigger1Y)),NA())</f>
        <v>1.7974183335152105E-2</v>
      </c>
    </row>
    <row r="1537" spans="2:17" x14ac:dyDescent="0.2">
      <c r="B1537" s="39" t="s">
        <v>42</v>
      </c>
      <c r="D1537" s="42">
        <f>_xll.qlCalendarAdvance(Calendar,$D1536,B1537,"f",FALSE)</f>
        <v>50144</v>
      </c>
      <c r="E1537" s="180">
        <f>_xll.qlInterestRateIndexValueDate(IndexON,D1537)</f>
        <v>50144</v>
      </c>
      <c r="F1537" s="196">
        <f>IFERROR(_xll.qlIndexFixing(IndexON,D1537,TRUE,_xll.ohTrigger(RecalcTrigger,TriggerON)),NA())</f>
        <v>1.7166940529191876E-2</v>
      </c>
      <c r="H1537" s="42">
        <f>_xll.qlCalendarAdvance(Calendar,$H1536,B1537,"f",FALSE)</f>
        <v>50144</v>
      </c>
      <c r="I1537" s="180">
        <f>_xll.qlInterestRateIndexValueDate(Index1M,$H1537)</f>
        <v>50146</v>
      </c>
      <c r="J1537" s="185">
        <f>IFERROR(_xll.qlIndexFixing(Index1M,$H1537,TRUE,_xll.ohTrigger(RecalcTrigger,Trigger1M)),NA())</f>
        <v>1.7122926698092122E-2</v>
      </c>
      <c r="K1537" s="44">
        <f>IFERROR(_xll.qlIndexFixing(Index3M,H1537,TRUE,_xll.ohTrigger(RecalcTrigger,Trigger3M)),NA())</f>
        <v>1.7540694949584219E-2</v>
      </c>
      <c r="L1537" s="44">
        <f>IFERROR(_xll.qlIndexFixing(Index6M,$H1537,TRUE,_xll.ohTrigger(RecalcTrigger,Trigger6M)),NA())</f>
        <v>1.7541566592670567E-2</v>
      </c>
      <c r="M1537" s="186">
        <f>IFERROR(_xll.qlIndexFixing(Index1Y,$H1537,TRUE,_xll.ohTrigger(RecalcTrigger,Trigger1Y)),NA())</f>
        <v>1.7809393160511427E-2</v>
      </c>
      <c r="N1537" s="185">
        <f>IFERROR(_xll.qlIndexFixing(ONIndex1M,I1537,TRUE,_xll.ohTrigger(RecalcTrigger,Trigger1M)),NA())</f>
        <v>1.7131197817041866E-2</v>
      </c>
      <c r="O1537" s="44">
        <f>IFERROR(_xll.qlIndexFixing(ONIndex3M,I1537,TRUE,_xll.ohTrigger(RecalcTrigger,Trigger3M)),NA())</f>
        <v>1.7575345375933082E-2</v>
      </c>
      <c r="P1537" s="44">
        <f>IFERROR(_xll.qlIndexFixing(ONIndex6M,I1537,TRUE,_xll.ohTrigger(RecalcTrigger,Trigger6M)),NA())</f>
        <v>1.7614102201362059E-2</v>
      </c>
      <c r="Q1537" s="186">
        <f>IFERROR(_xll.qlIndexFixing(ONIndex1Y,I1537,TRUE,_xll.ohTrigger(RecalcTrigger,Trigger1Y)),NA())</f>
        <v>1.7961116345022177E-2</v>
      </c>
    </row>
    <row r="1538" spans="2:17" x14ac:dyDescent="0.2">
      <c r="B1538" s="39" t="s">
        <v>42</v>
      </c>
      <c r="D1538" s="42">
        <f>_xll.qlCalendarAdvance(Calendar,$D1537,B1538,"f",FALSE)</f>
        <v>50151</v>
      </c>
      <c r="E1538" s="180">
        <f>_xll.qlInterestRateIndexValueDate(IndexON,D1538)</f>
        <v>50151</v>
      </c>
      <c r="F1538" s="196">
        <f>IFERROR(_xll.qlIndexFixing(IndexON,D1538,TRUE,_xll.ohTrigger(RecalcTrigger,TriggerON)),NA())</f>
        <v>1.7155342007129093E-2</v>
      </c>
      <c r="H1538" s="42">
        <f>_xll.qlCalendarAdvance(Calendar,$H1537,B1538,"f",FALSE)</f>
        <v>50151</v>
      </c>
      <c r="I1538" s="180">
        <f>_xll.qlInterestRateIndexValueDate(Index1M,$H1538)</f>
        <v>50153</v>
      </c>
      <c r="J1538" s="185">
        <f>IFERROR(_xll.qlIndexFixing(Index1M,$H1538,TRUE,_xll.ohTrigger(RecalcTrigger,Trigger1M)),NA())</f>
        <v>1.711022309680621E-2</v>
      </c>
      <c r="K1538" s="44">
        <f>IFERROR(_xll.qlIndexFixing(Index3M,H1538,TRUE,_xll.ohTrigger(RecalcTrigger,Trigger3M)),NA())</f>
        <v>1.7528240463932199E-2</v>
      </c>
      <c r="L1538" s="44">
        <f>IFERROR(_xll.qlIndexFixing(Index6M,$H1538,TRUE,_xll.ohTrigger(RecalcTrigger,Trigger6M)),NA())</f>
        <v>1.7529608292373912E-2</v>
      </c>
      <c r="M1538" s="186">
        <f>IFERROR(_xll.qlIndexFixing(Index1Y,$H1538,TRUE,_xll.ohTrigger(RecalcTrigger,Trigger1Y)),NA())</f>
        <v>1.7795934913263246E-2</v>
      </c>
      <c r="N1538" s="185">
        <f>IFERROR(_xll.qlIndexFixing(ONIndex1M,I1538,TRUE,_xll.ohTrigger(RecalcTrigger,Trigger1M)),NA())</f>
        <v>1.7118459245804019E-2</v>
      </c>
      <c r="O1538" s="44">
        <f>IFERROR(_xll.qlIndexFixing(ONIndex3M,I1538,TRUE,_xll.ohTrigger(RecalcTrigger,Trigger3M)),NA())</f>
        <v>1.7562782817259759E-2</v>
      </c>
      <c r="P1538" s="44">
        <f>IFERROR(_xll.qlIndexFixing(ONIndex6M,I1538,TRUE,_xll.ohTrigger(RecalcTrigger,Trigger6M)),NA())</f>
        <v>1.7601674652771848E-2</v>
      </c>
      <c r="Q1538" s="186">
        <f>IFERROR(_xll.qlIndexFixing(ONIndex1Y,I1538,TRUE,_xll.ohTrigger(RecalcTrigger,Trigger1Y)),NA())</f>
        <v>1.7948094700939166E-2</v>
      </c>
    </row>
    <row r="1539" spans="2:17" x14ac:dyDescent="0.2">
      <c r="B1539" s="39" t="s">
        <v>42</v>
      </c>
      <c r="D1539" s="42">
        <f>_xll.qlCalendarAdvance(Calendar,$D1538,B1539,"f",FALSE)</f>
        <v>50158</v>
      </c>
      <c r="E1539" s="180">
        <f>_xll.qlInterestRateIndexValueDate(IndexON,D1539)</f>
        <v>50158</v>
      </c>
      <c r="F1539" s="196">
        <f>IFERROR(_xll.qlIndexFixing(IndexON,D1539,TRUE,_xll.ohTrigger(RecalcTrigger,TriggerON)),NA())</f>
        <v>1.7143767619360872E-2</v>
      </c>
      <c r="H1539" s="42">
        <f>_xll.qlCalendarAdvance(Calendar,$H1538,B1539,"f",FALSE)</f>
        <v>50158</v>
      </c>
      <c r="I1539" s="180">
        <f>_xll.qlInterestRateIndexValueDate(Index1M,$H1539)</f>
        <v>50160</v>
      </c>
      <c r="J1539" s="185">
        <f>IFERROR(_xll.qlIndexFixing(Index1M,$H1539,TRUE,_xll.ohTrigger(RecalcTrigger,Trigger1M)),NA())</f>
        <v>1.7099041900723234E-2</v>
      </c>
      <c r="K1539" s="44">
        <f>IFERROR(_xll.qlIndexFixing(Index3M,H1539,TRUE,_xll.ohTrigger(RecalcTrigger,Trigger3M)),NA())</f>
        <v>1.7515357876261985E-2</v>
      </c>
      <c r="L1539" s="44">
        <f>IFERROR(_xll.qlIndexFixing(Index6M,$H1539,TRUE,_xll.ohTrigger(RecalcTrigger,Trigger6M)),NA())</f>
        <v>1.7517696683168469E-2</v>
      </c>
      <c r="M1539" s="186">
        <f>IFERROR(_xll.qlIndexFixing(Index1Y,$H1539,TRUE,_xll.ohTrigger(RecalcTrigger,Trigger1Y)),NA())</f>
        <v>1.7785565115457421E-2</v>
      </c>
      <c r="N1539" s="185">
        <f>IFERROR(_xll.qlIndexFixing(ONIndex1M,I1539,TRUE,_xll.ohTrigger(RecalcTrigger,Trigger1M)),NA())</f>
        <v>1.7103940602396506E-2</v>
      </c>
      <c r="O1539" s="44">
        <f>IFERROR(_xll.qlIndexFixing(ONIndex3M,I1539,TRUE,_xll.ohTrigger(RecalcTrigger,Trigger3M)),NA())</f>
        <v>1.7548458453724436E-2</v>
      </c>
      <c r="P1539" s="44">
        <f>IFERROR(_xll.qlIndexFixing(ONIndex6M,I1539,TRUE,_xll.ohTrigger(RecalcTrigger,Trigger6M)),NA())</f>
        <v>1.7587528324023438E-2</v>
      </c>
      <c r="Q1539" s="186">
        <f>IFERROR(_xll.qlIndexFixing(ONIndex1Y,I1539,TRUE,_xll.ohTrigger(RecalcTrigger,Trigger1Y)),NA())</f>
        <v>1.7933268742877928E-2</v>
      </c>
    </row>
    <row r="1540" spans="2:17" x14ac:dyDescent="0.2">
      <c r="B1540" s="39" t="s">
        <v>42</v>
      </c>
      <c r="D1540" s="42">
        <f>_xll.qlCalendarAdvance(Calendar,$D1539,B1540,"f",FALSE)</f>
        <v>50165</v>
      </c>
      <c r="E1540" s="180">
        <f>_xll.qlInterestRateIndexValueDate(IndexON,D1540)</f>
        <v>50165</v>
      </c>
      <c r="F1540" s="196">
        <f>IFERROR(_xll.qlIndexFixing(IndexON,D1540,TRUE,_xll.ohTrigger(RecalcTrigger,TriggerON)),NA())</f>
        <v>1.7132217612809697E-2</v>
      </c>
      <c r="H1540" s="42">
        <f>_xll.qlCalendarAdvance(Calendar,$H1539,B1540,"f",FALSE)</f>
        <v>50165</v>
      </c>
      <c r="I1540" s="180">
        <f>_xll.qlInterestRateIndexValueDate(Index1M,$H1540)</f>
        <v>50167</v>
      </c>
      <c r="J1540" s="185">
        <f>IFERROR(_xll.qlIndexFixing(Index1M,$H1540,TRUE,_xll.ohTrigger(RecalcTrigger,Trigger1M)),NA())</f>
        <v>1.7084915027468506E-2</v>
      </c>
      <c r="K1540" s="44">
        <f>IFERROR(_xll.qlIndexFixing(Index3M,H1540,TRUE,_xll.ohTrigger(RecalcTrigger,Trigger3M)),NA())</f>
        <v>1.7502962059423782E-2</v>
      </c>
      <c r="L1540" s="44">
        <f>IFERROR(_xll.qlIndexFixing(Index6M,$H1540,TRUE,_xll.ohTrigger(RecalcTrigger,Trigger6M)),NA())</f>
        <v>1.7504612060532949E-2</v>
      </c>
      <c r="M1540" s="186">
        <f>IFERROR(_xll.qlIndexFixing(Index1Y,$H1540,TRUE,_xll.ohTrigger(RecalcTrigger,Trigger1Y)),NA())</f>
        <v>1.7773733289462409E-2</v>
      </c>
      <c r="N1540" s="185">
        <f>IFERROR(_xll.qlIndexFixing(ONIndex1M,I1540,TRUE,_xll.ohTrigger(RecalcTrigger,Trigger1M)),NA())</f>
        <v>1.7093079666725686E-2</v>
      </c>
      <c r="O1540" s="44">
        <f>IFERROR(_xll.qlIndexFixing(ONIndex3M,I1540,TRUE,_xll.ohTrigger(RecalcTrigger,Trigger3M)),NA())</f>
        <v>1.753773839056727E-2</v>
      </c>
      <c r="P1540" s="44">
        <f>IFERROR(_xll.qlIndexFixing(ONIndex6M,I1540,TRUE,_xll.ohTrigger(RecalcTrigger,Trigger6M)),NA())</f>
        <v>1.7576958186298342E-2</v>
      </c>
      <c r="Q1540" s="186">
        <f>IFERROR(_xll.qlIndexFixing(ONIndex1Y,I1540,TRUE,_xll.ohTrigger(RecalcTrigger,Trigger1Y)),NA())</f>
        <v>1.7922188682888418E-2</v>
      </c>
    </row>
    <row r="1541" spans="2:17" x14ac:dyDescent="0.2">
      <c r="B1541" s="39" t="s">
        <v>42</v>
      </c>
      <c r="D1541" s="42">
        <f>_xll.qlCalendarAdvance(Calendar,$D1540,B1541,"f",FALSE)</f>
        <v>50172</v>
      </c>
      <c r="E1541" s="180">
        <f>_xll.qlInterestRateIndexValueDate(IndexON,D1541)</f>
        <v>50172</v>
      </c>
      <c r="F1541" s="196">
        <f>IFERROR(_xll.qlIndexFixing(IndexON,D1541,TRUE,_xll.ohTrigger(RecalcTrigger,TriggerON)),NA())</f>
        <v>1.7120692234238177E-2</v>
      </c>
      <c r="H1541" s="42">
        <f>_xll.qlCalendarAdvance(Calendar,$H1540,B1541,"f",FALSE)</f>
        <v>50172</v>
      </c>
      <c r="I1541" s="180">
        <f>_xll.qlInterestRateIndexValueDate(Index1M,$H1541)</f>
        <v>50174</v>
      </c>
      <c r="J1541" s="185">
        <f>IFERROR(_xll.qlIndexFixing(Index1M,$H1541,TRUE,_xll.ohTrigger(RecalcTrigger,Trigger1M)),NA())</f>
        <v>1.7072311121109907E-2</v>
      </c>
      <c r="K1541" s="44">
        <f>IFERROR(_xll.qlIndexFixing(Index3M,H1541,TRUE,_xll.ohTrigger(RecalcTrigger,Trigger3M)),NA())</f>
        <v>1.7490595228739057E-2</v>
      </c>
      <c r="L1541" s="44">
        <f>IFERROR(_xll.qlIndexFixing(Index6M,$H1541,TRUE,_xll.ohTrigger(RecalcTrigger,Trigger6M)),NA())</f>
        <v>1.7492802121207116E-2</v>
      </c>
      <c r="M1541" s="186">
        <f>IFERROR(_xll.qlIndexFixing(Index1Y,$H1541,TRUE,_xll.ohTrigger(RecalcTrigger,Trigger1Y)),NA())</f>
        <v>1.7761956676648056E-2</v>
      </c>
      <c r="N1541" s="185">
        <f>IFERROR(_xll.qlIndexFixing(ONIndex1M,I1541,TRUE,_xll.ohTrigger(RecalcTrigger,Trigger1M)),NA())</f>
        <v>1.7080439219956389E-2</v>
      </c>
      <c r="O1541" s="44">
        <f>IFERROR(_xll.qlIndexFixing(ONIndex3M,I1541,TRUE,_xll.ohTrigger(RecalcTrigger,Trigger3M)),NA())</f>
        <v>1.7525257029022967E-2</v>
      </c>
      <c r="P1541" s="44">
        <f>IFERROR(_xll.qlIndexFixing(ONIndex6M,I1541,TRUE,_xll.ohTrigger(RecalcTrigger,Trigger6M)),NA())</f>
        <v>1.7564669268335109E-2</v>
      </c>
      <c r="Q1541" s="186">
        <f>IFERROR(_xll.qlIndexFixing(ONIndex1Y,I1541,TRUE,_xll.ohTrigger(RecalcTrigger,Trigger1Y)),NA())</f>
        <v>1.7909304924828007E-2</v>
      </c>
    </row>
    <row r="1542" spans="2:17" x14ac:dyDescent="0.2">
      <c r="B1542" s="39" t="s">
        <v>42</v>
      </c>
      <c r="D1542" s="42">
        <f>_xll.qlCalendarAdvance(Calendar,$D1541,B1542,"f",FALSE)</f>
        <v>50179</v>
      </c>
      <c r="E1542" s="180">
        <f>_xll.qlInterestRateIndexValueDate(IndexON,D1542)</f>
        <v>50179</v>
      </c>
      <c r="F1542" s="196">
        <f>IFERROR(_xll.qlIndexFixing(IndexON,D1542,TRUE,_xll.ohTrigger(RecalcTrigger,TriggerON)),NA())</f>
        <v>1.710919173088854E-2</v>
      </c>
      <c r="H1542" s="42">
        <f>_xll.qlCalendarAdvance(Calendar,$H1541,B1542,"f",FALSE)</f>
        <v>50179</v>
      </c>
      <c r="I1542" s="180">
        <f>_xll.qlInterestRateIndexValueDate(Index1M,$H1542)</f>
        <v>50181</v>
      </c>
      <c r="J1542" s="185">
        <f>IFERROR(_xll.qlIndexFixing(Index1M,$H1542,TRUE,_xll.ohTrigger(RecalcTrigger,Trigger1M)),NA())</f>
        <v>1.7059741008084439E-2</v>
      </c>
      <c r="K1542" s="44">
        <f>IFERROR(_xll.qlIndexFixing(Index3M,H1542,TRUE,_xll.ohTrigger(RecalcTrigger,Trigger3M)),NA())</f>
        <v>1.7478257638267193E-2</v>
      </c>
      <c r="L1542" s="44">
        <f>IFERROR(_xll.qlIndexFixing(Index6M,$H1542,TRUE,_xll.ohTrigger(RecalcTrigger,Trigger6M)),NA())</f>
        <v>1.7481038878208944E-2</v>
      </c>
      <c r="M1542" s="186">
        <f>IFERROR(_xll.qlIndexFixing(Index1Y,$H1542,TRUE,_xll.ohTrigger(RecalcTrigger,Trigger1Y)),NA())</f>
        <v>1.7750235588626356E-2</v>
      </c>
      <c r="N1542" s="185">
        <f>IFERROR(_xll.qlIndexFixing(ONIndex1M,I1542,TRUE,_xll.ohTrigger(RecalcTrigger,Trigger1M)),NA())</f>
        <v>1.7067832042494402E-2</v>
      </c>
      <c r="O1542" s="44">
        <f>IFERROR(_xll.qlIndexFixing(ONIndex3M,I1542,TRUE,_xll.ohTrigger(RecalcTrigger,Trigger3M)),NA())</f>
        <v>1.7512803239583263E-2</v>
      </c>
      <c r="P1542" s="44">
        <f>IFERROR(_xll.qlIndexFixing(ONIndex6M,I1542,TRUE,_xll.ohTrigger(RecalcTrigger,Trigger6M)),NA())</f>
        <v>1.7552426560767387E-2</v>
      </c>
      <c r="Q1542" s="186">
        <f>IFERROR(_xll.qlIndexFixing(ONIndex1Y,I1542,TRUE,_xll.ohTrigger(RecalcTrigger,Trigger1Y)),NA())</f>
        <v>1.7896467745028843E-2</v>
      </c>
    </row>
    <row r="1543" spans="2:17" x14ac:dyDescent="0.2">
      <c r="B1543" s="39" t="s">
        <v>42</v>
      </c>
      <c r="D1543" s="42">
        <f>_xll.qlCalendarAdvance(Calendar,$D1542,B1543,"f",FALSE)</f>
        <v>50186</v>
      </c>
      <c r="E1543" s="180">
        <f>_xll.qlInterestRateIndexValueDate(IndexON,D1543)</f>
        <v>50186</v>
      </c>
      <c r="F1543" s="196">
        <f>IFERROR(_xll.qlIndexFixing(IndexON,D1543,TRUE,_xll.ohTrigger(RecalcTrigger,TriggerON)),NA())</f>
        <v>1.7097716349283587E-2</v>
      </c>
      <c r="H1543" s="42">
        <f>_xll.qlCalendarAdvance(Calendar,$H1542,B1543,"f",FALSE)</f>
        <v>50186</v>
      </c>
      <c r="I1543" s="180">
        <f>_xll.qlInterestRateIndexValueDate(Index1M,$H1543)</f>
        <v>50188</v>
      </c>
      <c r="J1543" s="185">
        <f>IFERROR(_xll.qlIndexFixing(Index1M,$H1543,TRUE,_xll.ohTrigger(RecalcTrigger,Trigger1M)),NA())</f>
        <v>1.7047204969234953E-2</v>
      </c>
      <c r="K1543" s="44">
        <f>IFERROR(_xll.qlIndexFixing(Index3M,H1543,TRUE,_xll.ohTrigger(RecalcTrigger,Trigger3M)),NA())</f>
        <v>1.7465949542066702E-2</v>
      </c>
      <c r="L1543" s="44">
        <f>IFERROR(_xll.qlIndexFixing(Index6M,$H1543,TRUE,_xll.ohTrigger(RecalcTrigger,Trigger6M)),NA())</f>
        <v>1.7469322330696105E-2</v>
      </c>
      <c r="M1543" s="186">
        <f>IFERROR(_xll.qlIndexFixing(Index1Y,$H1543,TRUE,_xll.ohTrigger(RecalcTrigger,Trigger1Y)),NA())</f>
        <v>1.7738570337003611E-2</v>
      </c>
      <c r="N1543" s="185">
        <f>IFERROR(_xll.qlIndexFixing(ONIndex1M,I1543,TRUE,_xll.ohTrigger(RecalcTrigger,Trigger1M)),NA())</f>
        <v>1.7055258414755414E-2</v>
      </c>
      <c r="O1543" s="44">
        <f>IFERROR(_xll.qlIndexFixing(ONIndex3M,I1543,TRUE,_xll.ohTrigger(RecalcTrigger,Trigger3M)),NA())</f>
        <v>1.7500377275325718E-2</v>
      </c>
      <c r="P1543" s="44">
        <f>IFERROR(_xll.qlIndexFixing(ONIndex6M,I1543,TRUE,_xll.ohTrigger(RecalcTrigger,Trigger6M)),NA())</f>
        <v>1.7540230063435303E-2</v>
      </c>
      <c r="Q1543" s="186">
        <f>IFERROR(_xll.qlIndexFixing(ONIndex1Y,I1543,TRUE,_xll.ohTrigger(RecalcTrigger,Trigger1Y)),NA())</f>
        <v>1.7883677451084878E-2</v>
      </c>
    </row>
    <row r="1544" spans="2:17" x14ac:dyDescent="0.2">
      <c r="B1544" s="39" t="s">
        <v>42</v>
      </c>
      <c r="D1544" s="42">
        <f>_xll.qlCalendarAdvance(Calendar,$D1543,B1544,"f",FALSE)</f>
        <v>50193</v>
      </c>
      <c r="E1544" s="180">
        <f>_xll.qlInterestRateIndexValueDate(IndexON,D1544)</f>
        <v>50193</v>
      </c>
      <c r="F1544" s="196">
        <f>IFERROR(_xll.qlIndexFixing(IndexON,D1544,TRUE,_xll.ohTrigger(RecalcTrigger,TriggerON)),NA())</f>
        <v>1.7086266336505673E-2</v>
      </c>
      <c r="H1544" s="42">
        <f>_xll.qlCalendarAdvance(Calendar,$H1543,B1544,"f",FALSE)</f>
        <v>50193</v>
      </c>
      <c r="I1544" s="180">
        <f>_xll.qlInterestRateIndexValueDate(Index1M,$H1544)</f>
        <v>50195</v>
      </c>
      <c r="J1544" s="185">
        <f>IFERROR(_xll.qlIndexFixing(Index1M,$H1544,TRUE,_xll.ohTrigger(RecalcTrigger,Trigger1M)),NA())</f>
        <v>1.7034703285409292E-2</v>
      </c>
      <c r="K1544" s="44">
        <f>IFERROR(_xll.qlIndexFixing(Index3M,H1544,TRUE,_xll.ohTrigger(RecalcTrigger,Trigger3M)),NA())</f>
        <v>1.7453671194189144E-2</v>
      </c>
      <c r="L1544" s="44">
        <f>IFERROR(_xll.qlIndexFixing(Index6M,$H1544,TRUE,_xll.ohTrigger(RecalcTrigger,Trigger6M)),NA())</f>
        <v>1.7458838974237983E-2</v>
      </c>
      <c r="M1544" s="186">
        <f>IFERROR(_xll.qlIndexFixing(Index1Y,$H1544,TRUE,_xll.ohTrigger(RecalcTrigger,Trigger1Y)),NA())</f>
        <v>1.7726961233382185E-2</v>
      </c>
      <c r="N1544" s="185">
        <f>IFERROR(_xll.qlIndexFixing(ONIndex1M,I1544,TRUE,_xll.ohTrigger(RecalcTrigger,Trigger1M)),NA())</f>
        <v>1.7042718617235053E-2</v>
      </c>
      <c r="O1544" s="44">
        <f>IFERROR(_xll.qlIndexFixing(ONIndex3M,I1544,TRUE,_xll.ohTrigger(RecalcTrigger,Trigger3M)),NA())</f>
        <v>1.7487979389807506E-2</v>
      </c>
      <c r="P1544" s="44">
        <f>IFERROR(_xll.qlIndexFixing(ONIndex6M,I1544,TRUE,_xll.ohTrigger(RecalcTrigger,Trigger6M)),NA())</f>
        <v>1.752807977625892E-2</v>
      </c>
      <c r="Q1544" s="186">
        <f>IFERROR(_xll.qlIndexFixing(ONIndex1Y,I1544,TRUE,_xll.ohTrigger(RecalcTrigger,Trigger1Y)),NA())</f>
        <v>1.7870934351469359E-2</v>
      </c>
    </row>
    <row r="1545" spans="2:17" x14ac:dyDescent="0.2">
      <c r="B1545" s="39" t="s">
        <v>42</v>
      </c>
      <c r="D1545" s="42">
        <f>_xll.qlCalendarAdvance(Calendar,$D1544,B1545,"f",FALSE)</f>
        <v>50200</v>
      </c>
      <c r="E1545" s="180">
        <f>_xll.qlInterestRateIndexValueDate(IndexON,D1545)</f>
        <v>50200</v>
      </c>
      <c r="F1545" s="196">
        <f>IFERROR(_xll.qlIndexFixing(IndexON,D1545,TRUE,_xll.ohTrigger(RecalcTrigger,TriggerON)),NA())</f>
        <v>1.7074841939637153E-2</v>
      </c>
      <c r="H1545" s="42">
        <f>_xll.qlCalendarAdvance(Calendar,$H1544,B1545,"f",FALSE)</f>
        <v>50200</v>
      </c>
      <c r="I1545" s="180">
        <f>_xll.qlInterestRateIndexValueDate(Index1M,$H1545)</f>
        <v>50202</v>
      </c>
      <c r="J1545" s="185">
        <f>IFERROR(_xll.qlIndexFixing(Index1M,$H1545,TRUE,_xll.ohTrigger(RecalcTrigger,Trigger1M)),NA())</f>
        <v>1.702223623744531E-2</v>
      </c>
      <c r="K1545" s="44">
        <f>IFERROR(_xll.qlIndexFixing(Index3M,H1545,TRUE,_xll.ohTrigger(RecalcTrigger,Trigger3M)),NA())</f>
        <v>1.7441422848687826E-2</v>
      </c>
      <c r="L1545" s="44">
        <f>IFERROR(_xll.qlIndexFixing(Index6M,$H1545,TRUE,_xll.ohTrigger(RecalcTrigger,Trigger6M)),NA())</f>
        <v>1.7447207494061149E-2</v>
      </c>
      <c r="M1545" s="186">
        <f>IFERROR(_xll.qlIndexFixing(Index1Y,$H1545,TRUE,_xll.ohTrigger(RecalcTrigger,Trigger1Y)),NA())</f>
        <v>1.7715408589357867E-2</v>
      </c>
      <c r="N1545" s="185">
        <f>IFERROR(_xll.qlIndexFixing(ONIndex1M,I1545,TRUE,_xll.ohTrigger(RecalcTrigger,Trigger1M)),NA())</f>
        <v>1.7030212930668753E-2</v>
      </c>
      <c r="O1545" s="44">
        <f>IFERROR(_xll.qlIndexFixing(ONIndex3M,I1545,TRUE,_xll.ohTrigger(RecalcTrigger,Trigger3M)),NA())</f>
        <v>1.7475609835786443E-2</v>
      </c>
      <c r="P1545" s="44">
        <f>IFERROR(_xll.qlIndexFixing(ONIndex6M,I1545,TRUE,_xll.ohTrigger(RecalcTrigger,Trigger6M)),NA())</f>
        <v>1.7515975699398112E-2</v>
      </c>
      <c r="Q1545" s="186">
        <f>IFERROR(_xll.qlIndexFixing(ONIndex1Y,I1545,TRUE,_xll.ohTrigger(RecalcTrigger,Trigger1Y)),NA())</f>
        <v>1.7858238753776234E-2</v>
      </c>
    </row>
    <row r="1546" spans="2:17" x14ac:dyDescent="0.2">
      <c r="B1546" s="39" t="s">
        <v>42</v>
      </c>
      <c r="D1546" s="42">
        <f>_xll.qlCalendarAdvance(Calendar,$D1545,B1546,"f",FALSE)</f>
        <v>50207</v>
      </c>
      <c r="E1546" s="180">
        <f>_xll.qlInterestRateIndexValueDate(IndexON,D1546)</f>
        <v>50207</v>
      </c>
      <c r="F1546" s="196">
        <f>IFERROR(_xll.qlIndexFixing(IndexON,D1546,TRUE,_xll.ohTrigger(RecalcTrigger,TriggerON)),NA())</f>
        <v>1.7063443405520573E-2</v>
      </c>
      <c r="H1546" s="42">
        <f>_xll.qlCalendarAdvance(Calendar,$H1545,B1546,"f",FALSE)</f>
        <v>50207</v>
      </c>
      <c r="I1546" s="180">
        <f>_xll.qlInterestRateIndexValueDate(Index1M,$H1546)</f>
        <v>50209</v>
      </c>
      <c r="J1546" s="185">
        <f>IFERROR(_xll.qlIndexFixing(Index1M,$H1546,TRUE,_xll.ohTrigger(RecalcTrigger,Trigger1M)),NA())</f>
        <v>1.7009804106185855E-2</v>
      </c>
      <c r="K1546" s="44">
        <f>IFERROR(_xll.qlIndexFixing(Index3M,H1546,TRUE,_xll.ohTrigger(RecalcTrigger,Trigger3M)),NA())</f>
        <v>1.7429204759612564E-2</v>
      </c>
      <c r="L1546" s="44">
        <f>IFERROR(_xll.qlIndexFixing(Index6M,$H1546,TRUE,_xll.ohTrigger(RecalcTrigger,Trigger6M)),NA())</f>
        <v>1.7435622699166837E-2</v>
      </c>
      <c r="M1546" s="186">
        <f>IFERROR(_xll.qlIndexFixing(Index1Y,$H1546,TRUE,_xll.ohTrigger(RecalcTrigger,Trigger1Y)),NA())</f>
        <v>1.7703912716522063E-2</v>
      </c>
      <c r="N1546" s="185">
        <f>IFERROR(_xll.qlIndexFixing(ONIndex1M,I1546,TRUE,_xll.ohTrigger(RecalcTrigger,Trigger1M)),NA())</f>
        <v>1.7017741635472206E-2</v>
      </c>
      <c r="O1546" s="44">
        <f>IFERROR(_xll.qlIndexFixing(ONIndex3M,I1546,TRUE,_xll.ohTrigger(RecalcTrigger,Trigger3M)),NA())</f>
        <v>1.7463268866819703E-2</v>
      </c>
      <c r="P1546" s="44">
        <f>IFERROR(_xll.qlIndexFixing(ONIndex6M,I1546,TRUE,_xll.ohTrigger(RecalcTrigger,Trigger6M)),NA())</f>
        <v>1.750391783261307E-2</v>
      </c>
      <c r="Q1546" s="186">
        <f>IFERROR(_xll.qlIndexFixing(ONIndex1Y,I1546,TRUE,_xll.ohTrigger(RecalcTrigger,Trigger1Y)),NA())</f>
        <v>1.7845590966318881E-2</v>
      </c>
    </row>
    <row r="1547" spans="2:17" x14ac:dyDescent="0.2">
      <c r="B1547" s="39" t="s">
        <v>42</v>
      </c>
      <c r="D1547" s="42">
        <f>_xll.qlCalendarAdvance(Calendar,$D1546,B1547,"f",FALSE)</f>
        <v>50214</v>
      </c>
      <c r="E1547" s="180">
        <f>_xll.qlInterestRateIndexValueDate(IndexON,D1547)</f>
        <v>50214</v>
      </c>
      <c r="F1547" s="196">
        <f>IFERROR(_xll.qlIndexFixing(IndexON,D1547,TRUE,_xll.ohTrigger(RecalcTrigger,TriggerON)),NA())</f>
        <v>1.7052070980998479E-2</v>
      </c>
      <c r="H1547" s="42">
        <f>_xll.qlCalendarAdvance(Calendar,$H1546,B1547,"f",FALSE)</f>
        <v>50214</v>
      </c>
      <c r="I1547" s="180">
        <f>_xll.qlInterestRateIndexValueDate(Index1M,$H1547)</f>
        <v>50216</v>
      </c>
      <c r="J1547" s="185">
        <f>IFERROR(_xll.qlIndexFixing(Index1M,$H1547,TRUE,_xll.ohTrigger(RecalcTrigger,Trigger1M)),NA())</f>
        <v>1.6997407172471279E-2</v>
      </c>
      <c r="K1547" s="44">
        <f>IFERROR(_xll.qlIndexFixing(Index3M,H1547,TRUE,_xll.ohTrigger(RecalcTrigger,Trigger3M)),NA())</f>
        <v>1.7417017181007109E-2</v>
      </c>
      <c r="L1547" s="44">
        <f>IFERROR(_xll.qlIndexFixing(Index6M,$H1547,TRUE,_xll.ohTrigger(RecalcTrigger,Trigger6M)),NA())</f>
        <v>1.7422923078756567E-2</v>
      </c>
      <c r="M1547" s="186">
        <f>IFERROR(_xll.qlIndexFixing(Index1Y,$H1547,TRUE,_xll.ohTrigger(RecalcTrigger,Trigger1Y)),NA())</f>
        <v>1.7692473926461592E-2</v>
      </c>
      <c r="N1547" s="185">
        <f>IFERROR(_xll.qlIndexFixing(ONIndex1M,I1547,TRUE,_xll.ohTrigger(RecalcTrigger,Trigger1M)),NA())</f>
        <v>1.7005305012300909E-2</v>
      </c>
      <c r="O1547" s="44">
        <f>IFERROR(_xll.qlIndexFixing(ONIndex3M,I1547,TRUE,_xll.ohTrigger(RecalcTrigger,Trigger3M)),NA())</f>
        <v>1.745095673590491E-2</v>
      </c>
      <c r="P1547" s="44">
        <f>IFERROR(_xll.qlIndexFixing(ONIndex6M,I1547,TRUE,_xll.ohTrigger(RecalcTrigger,Trigger6M)),NA())</f>
        <v>1.7491906176143601E-2</v>
      </c>
      <c r="Q1547" s="186">
        <f>IFERROR(_xll.qlIndexFixing(ONIndex1Y,I1547,TRUE,_xll.ohTrigger(RecalcTrigger,Trigger1Y)),NA())</f>
        <v>1.7832991297090928E-2</v>
      </c>
    </row>
    <row r="1548" spans="2:17" x14ac:dyDescent="0.2">
      <c r="B1548" s="39" t="s">
        <v>42</v>
      </c>
      <c r="D1548" s="42">
        <f>_xll.qlCalendarAdvance(Calendar,$D1547,B1548,"f",FALSE)</f>
        <v>50221</v>
      </c>
      <c r="E1548" s="180">
        <f>_xll.qlInterestRateIndexValueDate(IndexON,D1548)</f>
        <v>50221</v>
      </c>
      <c r="F1548" s="196">
        <f>IFERROR(_xll.qlIndexFixing(IndexON,D1548,TRUE,_xll.ohTrigger(RecalcTrigger,TriggerON)),NA())</f>
        <v>1.7040724912913419E-2</v>
      </c>
      <c r="H1548" s="42">
        <f>_xll.qlCalendarAdvance(Calendar,$H1547,B1548,"f",FALSE)</f>
        <v>50221</v>
      </c>
      <c r="I1548" s="180">
        <f>_xll.qlInterestRateIndexValueDate(Index1M,$H1548)</f>
        <v>50223</v>
      </c>
      <c r="J1548" s="185">
        <f>IFERROR(_xll.qlIndexFixing(Index1M,$H1548,TRUE,_xll.ohTrigger(RecalcTrigger,Trigger1M)),NA())</f>
        <v>1.6985045717144431E-2</v>
      </c>
      <c r="K1548" s="44">
        <f>IFERROR(_xll.qlIndexFixing(Index3M,H1548,TRUE,_xll.ohTrigger(RecalcTrigger,Trigger3M)),NA())</f>
        <v>1.740486036691867E-2</v>
      </c>
      <c r="L1548" s="44">
        <f>IFERROR(_xll.qlIndexFixing(Index6M,$H1548,TRUE,_xll.ohTrigger(RecalcTrigger,Trigger6M)),NA())</f>
        <v>1.7411439996143613E-2</v>
      </c>
      <c r="M1548" s="186">
        <f>IFERROR(_xll.qlIndexFixing(Index1Y,$H1548,TRUE,_xll.ohTrigger(RecalcTrigger,Trigger1Y)),NA())</f>
        <v>1.768109253075844E-2</v>
      </c>
      <c r="N1548" s="185">
        <f>IFERROR(_xll.qlIndexFixing(ONIndex1M,I1548,TRUE,_xll.ohTrigger(RecalcTrigger,Trigger1M)),NA())</f>
        <v>1.6992903341570553E-2</v>
      </c>
      <c r="O1548" s="44">
        <f>IFERROR(_xll.qlIndexFixing(ONIndex3M,I1548,TRUE,_xll.ohTrigger(RecalcTrigger,Trigger3M)),NA())</f>
        <v>1.7438673696439366E-2</v>
      </c>
      <c r="P1548" s="44">
        <f>IFERROR(_xll.qlIndexFixing(ONIndex6M,I1548,TRUE,_xll.ohTrigger(RecalcTrigger,Trigger6M)),NA())</f>
        <v>1.7479940729909771E-2</v>
      </c>
      <c r="Q1548" s="186">
        <f>IFERROR(_xll.qlIndexFixing(ONIndex1Y,I1548,TRUE,_xll.ohTrigger(RecalcTrigger,Trigger1Y)),NA())</f>
        <v>1.7820440053926134E-2</v>
      </c>
    </row>
    <row r="1549" spans="2:17" x14ac:dyDescent="0.2">
      <c r="B1549" s="39" t="s">
        <v>42</v>
      </c>
      <c r="D1549" s="42">
        <f>_xll.qlCalendarAdvance(Calendar,$D1548,B1549,"f",FALSE)</f>
        <v>50228</v>
      </c>
      <c r="E1549" s="180">
        <f>_xll.qlInterestRateIndexValueDate(IndexON,D1549)</f>
        <v>50228</v>
      </c>
      <c r="F1549" s="196">
        <f>IFERROR(_xll.qlIndexFixing(IndexON,D1549,TRUE,_xll.ohTrigger(RecalcTrigger,TriggerON)),NA())</f>
        <v>1.7029405448427681E-2</v>
      </c>
      <c r="H1549" s="42">
        <f>_xll.qlCalendarAdvance(Calendar,$H1548,B1549,"f",FALSE)</f>
        <v>50228</v>
      </c>
      <c r="I1549" s="180">
        <f>_xll.qlInterestRateIndexValueDate(Index1M,$H1549)</f>
        <v>50230</v>
      </c>
      <c r="J1549" s="185">
        <f>IFERROR(_xll.qlIndexFixing(Index1M,$H1549,TRUE,_xll.ohTrigger(RecalcTrigger,Trigger1M)),NA())</f>
        <v>1.6972720021043164E-2</v>
      </c>
      <c r="K1549" s="44">
        <f>IFERROR(_xll.qlIndexFixing(Index3M,H1549,TRUE,_xll.ohTrigger(RecalcTrigger,Trigger3M)),NA())</f>
        <v>1.7392734571388391E-2</v>
      </c>
      <c r="L1549" s="44">
        <f>IFERROR(_xll.qlIndexFixing(Index6M,$H1549,TRUE,_xll.ohTrigger(RecalcTrigger,Trigger6M)),NA())</f>
        <v>1.7400003604028144E-2</v>
      </c>
      <c r="M1549" s="186">
        <f>IFERROR(_xll.qlIndexFixing(Index1Y,$H1549,TRUE,_xll.ohTrigger(RecalcTrigger,Trigger1Y)),NA())</f>
        <v>1.7669768840989784E-2</v>
      </c>
      <c r="N1549" s="185">
        <f>IFERROR(_xll.qlIndexFixing(ONIndex1M,I1549,TRUE,_xll.ohTrigger(RecalcTrigger,Trigger1M)),NA())</f>
        <v>1.6980536903856702E-2</v>
      </c>
      <c r="O1549" s="44">
        <f>IFERROR(_xll.qlIndexFixing(ONIndex3M,I1549,TRUE,_xll.ohTrigger(RecalcTrigger,Trigger3M)),NA())</f>
        <v>1.7426420001580567E-2</v>
      </c>
      <c r="P1549" s="44">
        <f>IFERROR(_xll.qlIndexFixing(ONIndex6M,I1549,TRUE,_xll.ohTrigger(RecalcTrigger,Trigger6M)),NA())</f>
        <v>1.7468021493911579E-2</v>
      </c>
      <c r="Q1549" s="186">
        <f>IFERROR(_xll.qlIndexFixing(ONIndex1Y,I1549,TRUE,_xll.ohTrigger(RecalcTrigger,Trigger1Y)),NA())</f>
        <v>1.7807937545057939E-2</v>
      </c>
    </row>
    <row r="1550" spans="2:17" x14ac:dyDescent="0.2">
      <c r="B1550" s="39" t="s">
        <v>42</v>
      </c>
      <c r="D1550" s="42">
        <f>_xll.qlCalendarAdvance(Calendar,$D1549,B1550,"f",FALSE)</f>
        <v>50235</v>
      </c>
      <c r="E1550" s="180">
        <f>_xll.qlInterestRateIndexValueDate(IndexON,D1550)</f>
        <v>50235</v>
      </c>
      <c r="F1550" s="196">
        <f>IFERROR(_xll.qlIndexFixing(IndexON,D1550,TRUE,_xll.ohTrigger(RecalcTrigger,TriggerON)),NA())</f>
        <v>1.7018112834223942E-2</v>
      </c>
      <c r="H1550" s="42">
        <f>_xll.qlCalendarAdvance(Calendar,$H1549,B1550,"f",FALSE)</f>
        <v>50235</v>
      </c>
      <c r="I1550" s="180">
        <f>_xll.qlInterestRateIndexValueDate(Index1M,$H1550)</f>
        <v>50237</v>
      </c>
      <c r="J1550" s="185">
        <f>IFERROR(_xll.qlIndexFixing(Index1M,$H1550,TRUE,_xll.ohTrigger(RecalcTrigger,Trigger1M)),NA())</f>
        <v>1.6960430365002832E-2</v>
      </c>
      <c r="K1550" s="44">
        <f>IFERROR(_xll.qlIndexFixing(Index3M,H1550,TRUE,_xll.ohTrigger(RecalcTrigger,Trigger3M)),NA())</f>
        <v>1.7380640048455666E-2</v>
      </c>
      <c r="L1550" s="44">
        <f>IFERROR(_xll.qlIndexFixing(Index6M,$H1550,TRUE,_xll.ohTrigger(RecalcTrigger,Trigger6M)),NA())</f>
        <v>1.7388613901591039E-2</v>
      </c>
      <c r="M1550" s="186">
        <f>IFERROR(_xll.qlIndexFixing(Index1Y,$H1550,TRUE,_xll.ohTrigger(RecalcTrigger,Trigger1Y)),NA())</f>
        <v>1.7658503168729734E-2</v>
      </c>
      <c r="N1550" s="185">
        <f>IFERROR(_xll.qlIndexFixing(ONIndex1M,I1550,TRUE,_xll.ohTrigger(RecalcTrigger,Trigger1M)),NA())</f>
        <v>1.6968205979654982E-2</v>
      </c>
      <c r="O1550" s="44">
        <f>IFERROR(_xll.qlIndexFixing(ONIndex3M,I1550,TRUE,_xll.ohTrigger(RecalcTrigger,Trigger3M)),NA())</f>
        <v>1.7414195904486007E-2</v>
      </c>
      <c r="P1550" s="44">
        <f>IFERROR(_xll.qlIndexFixing(ONIndex6M,I1550,TRUE,_xll.ohTrigger(RecalcTrigger,Trigger6M)),NA())</f>
        <v>1.7456148467989152E-2</v>
      </c>
      <c r="Q1550" s="186">
        <f>IFERROR(_xll.qlIndexFixing(ONIndex1Y,I1550,TRUE,_xll.ohTrigger(RecalcTrigger,Trigger1Y)),NA())</f>
        <v>1.7795484078320101E-2</v>
      </c>
    </row>
    <row r="1551" spans="2:17" x14ac:dyDescent="0.2">
      <c r="B1551" s="39" t="s">
        <v>42</v>
      </c>
      <c r="D1551" s="42">
        <f>_xll.qlCalendarAdvance(Calendar,$D1550,B1551,"f",FALSE)</f>
        <v>50242</v>
      </c>
      <c r="E1551" s="180">
        <f>_xll.qlInterestRateIndexValueDate(IndexON,D1551)</f>
        <v>50242</v>
      </c>
      <c r="F1551" s="196">
        <f>IFERROR(_xll.qlIndexFixing(IndexON,D1551,TRUE,_xll.ohTrigger(RecalcTrigger,TriggerON)),NA())</f>
        <v>1.7006847317464491E-2</v>
      </c>
      <c r="H1551" s="42">
        <f>_xll.qlCalendarAdvance(Calendar,$H1550,B1551,"f",FALSE)</f>
        <v>50242</v>
      </c>
      <c r="I1551" s="180">
        <f>_xll.qlInterestRateIndexValueDate(Index1M,$H1551)</f>
        <v>50244</v>
      </c>
      <c r="J1551" s="185">
        <f>IFERROR(_xll.qlIndexFixing(Index1M,$H1551,TRUE,_xll.ohTrigger(RecalcTrigger,Trigger1M)),NA())</f>
        <v>1.6948177029861289E-2</v>
      </c>
      <c r="K1551" s="44">
        <f>IFERROR(_xll.qlIndexFixing(Index3M,H1551,TRUE,_xll.ohTrigger(RecalcTrigger,Trigger3M)),NA())</f>
        <v>1.7368577052156418E-2</v>
      </c>
      <c r="L1551" s="44">
        <f>IFERROR(_xll.qlIndexFixing(Index6M,$H1551,TRUE,_xll.ohTrigger(RecalcTrigger,Trigger6M)),NA())</f>
        <v>1.7377270888016601E-2</v>
      </c>
      <c r="M1551" s="186">
        <f>IFERROR(_xll.qlIndexFixing(Index1Y,$H1551,TRUE,_xll.ohTrigger(RecalcTrigger,Trigger1Y)),NA())</f>
        <v>1.764729582554736E-2</v>
      </c>
      <c r="N1551" s="185">
        <f>IFERROR(_xll.qlIndexFixing(ONIndex1M,I1551,TRUE,_xll.ohTrigger(RecalcTrigger,Trigger1M)),NA())</f>
        <v>1.6955910849620892E-2</v>
      </c>
      <c r="O1551" s="44">
        <f>IFERROR(_xll.qlIndexFixing(ONIndex3M,I1551,TRUE,_xll.ohTrigger(RecalcTrigger,Trigger3M)),NA())</f>
        <v>1.7402001658313182E-2</v>
      </c>
      <c r="P1551" s="44">
        <f>IFERROR(_xll.qlIndexFixing(ONIndex6M,I1551,TRUE,_xll.ohTrigger(RecalcTrigger,Trigger6M)),NA())</f>
        <v>1.74443216523823E-2</v>
      </c>
      <c r="Q1551" s="186">
        <f>IFERROR(_xll.qlIndexFixing(ONIndex1Y,I1551,TRUE,_xll.ohTrigger(RecalcTrigger,Trigger1Y)),NA())</f>
        <v>1.7783079961946058E-2</v>
      </c>
    </row>
    <row r="1552" spans="2:17" x14ac:dyDescent="0.2">
      <c r="B1552" s="39" t="s">
        <v>42</v>
      </c>
      <c r="D1552" s="42">
        <f>_xll.qlCalendarAdvance(Calendar,$D1551,B1552,"f",FALSE)</f>
        <v>50249</v>
      </c>
      <c r="E1552" s="180">
        <f>_xll.qlInterestRateIndexValueDate(IndexON,D1552)</f>
        <v>50249</v>
      </c>
      <c r="F1552" s="196">
        <f>IFERROR(_xll.qlIndexFixing(IndexON,D1552,TRUE,_xll.ohTrigger(RecalcTrigger,TriggerON)),NA())</f>
        <v>1.6995609144832002E-2</v>
      </c>
      <c r="H1552" s="42">
        <f>_xll.qlCalendarAdvance(Calendar,$H1551,B1552,"f",FALSE)</f>
        <v>50249</v>
      </c>
      <c r="I1552" s="180">
        <f>_xll.qlInterestRateIndexValueDate(Index1M,$H1552)</f>
        <v>50251</v>
      </c>
      <c r="J1552" s="185">
        <f>IFERROR(_xll.qlIndexFixing(Index1M,$H1552,TRUE,_xll.ohTrigger(RecalcTrigger,Trigger1M)),NA())</f>
        <v>1.6935960296456387E-2</v>
      </c>
      <c r="K1552" s="44">
        <f>IFERROR(_xll.qlIndexFixing(Index3M,H1552,TRUE,_xll.ohTrigger(RecalcTrigger,Trigger3M)),NA())</f>
        <v>1.7356545836526571E-2</v>
      </c>
      <c r="L1552" s="44">
        <f>IFERROR(_xll.qlIndexFixing(Index6M,$H1552,TRUE,_xll.ohTrigger(RecalcTrigger,Trigger6M)),NA())</f>
        <v>1.7367094275219371E-2</v>
      </c>
      <c r="M1552" s="186">
        <f>IFERROR(_xll.qlIndexFixing(Index1Y,$H1552,TRUE,_xll.ohTrigger(RecalcTrigger,Trigger1Y)),NA())</f>
        <v>1.7636147123008015E-2</v>
      </c>
      <c r="N1552" s="185">
        <f>IFERROR(_xll.qlIndexFixing(ONIndex1M,I1552,TRUE,_xll.ohTrigger(RecalcTrigger,Trigger1M)),NA())</f>
        <v>1.6943651794329995E-2</v>
      </c>
      <c r="O1552" s="44">
        <f>IFERROR(_xll.qlIndexFixing(ONIndex3M,I1552,TRUE,_xll.ohTrigger(RecalcTrigger,Trigger3M)),NA())</f>
        <v>1.738983751653933E-2</v>
      </c>
      <c r="P1552" s="44">
        <f>IFERROR(_xll.qlIndexFixing(ONIndex6M,I1552,TRUE,_xll.ohTrigger(RecalcTrigger,Trigger6M)),NA())</f>
        <v>1.7432541046931149E-2</v>
      </c>
      <c r="Q1552" s="186">
        <f>IFERROR(_xll.qlIndexFixing(ONIndex1Y,I1552,TRUE,_xll.ohTrigger(RecalcTrigger,Trigger1Y)),NA())</f>
        <v>1.7770725503689633E-2</v>
      </c>
    </row>
    <row r="1553" spans="2:17" x14ac:dyDescent="0.2">
      <c r="B1553" s="39" t="s">
        <v>42</v>
      </c>
      <c r="D1553" s="42">
        <f>_xll.qlCalendarAdvance(Calendar,$D1552,B1553,"f",FALSE)</f>
        <v>50256</v>
      </c>
      <c r="E1553" s="180">
        <f>_xll.qlInterestRateIndexValueDate(IndexON,D1553)</f>
        <v>50256</v>
      </c>
      <c r="F1553" s="196">
        <f>IFERROR(_xll.qlIndexFixing(IndexON,D1553,TRUE,_xll.ohTrigger(RecalcTrigger,TriggerON)),NA())</f>
        <v>1.6984398563408831E-2</v>
      </c>
      <c r="H1553" s="42">
        <f>_xll.qlCalendarAdvance(Calendar,$H1552,B1553,"f",FALSE)</f>
        <v>50256</v>
      </c>
      <c r="I1553" s="180">
        <f>_xll.qlInterestRateIndexValueDate(Index1M,$H1553)</f>
        <v>50258</v>
      </c>
      <c r="J1553" s="185">
        <f>IFERROR(_xll.qlIndexFixing(Index1M,$H1553,TRUE,_xll.ohTrigger(RecalcTrigger,Trigger1M)),NA())</f>
        <v>1.6923780445620984E-2</v>
      </c>
      <c r="K1553" s="44">
        <f>IFERROR(_xll.qlIndexFixing(Index3M,H1553,TRUE,_xll.ohTrigger(RecalcTrigger,Trigger3M)),NA())</f>
        <v>1.7344546655599442E-2</v>
      </c>
      <c r="L1553" s="44">
        <f>IFERROR(_xll.qlIndexFixing(Index6M,$H1553,TRUE,_xll.ohTrigger(RecalcTrigger,Trigger6M)),NA())</f>
        <v>1.7354724924206286E-2</v>
      </c>
      <c r="M1553" s="186">
        <f>IFERROR(_xll.qlIndexFixing(Index1Y,$H1553,TRUE,_xll.ohTrigger(RecalcTrigger,Trigger1Y)),NA())</f>
        <v>1.7625057372673541E-2</v>
      </c>
      <c r="N1553" s="185">
        <f>IFERROR(_xll.qlIndexFixing(ONIndex1M,I1553,TRUE,_xll.ohTrigger(RecalcTrigger,Trigger1M)),NA())</f>
        <v>1.6931429094118045E-2</v>
      </c>
      <c r="O1553" s="44">
        <f>IFERROR(_xll.qlIndexFixing(ONIndex3M,I1553,TRUE,_xll.ohTrigger(RecalcTrigger,Trigger3M)),NA())</f>
        <v>1.7377703732082139E-2</v>
      </c>
      <c r="P1553" s="44">
        <f>IFERROR(_xll.qlIndexFixing(ONIndex6M,I1553,TRUE,_xll.ohTrigger(RecalcTrigger,Trigger6M)),NA())</f>
        <v>1.7420806651795573E-2</v>
      </c>
      <c r="Q1553" s="186">
        <f>IFERROR(_xll.qlIndexFixing(ONIndex1Y,I1553,TRUE,_xll.ohTrigger(RecalcTrigger,Trigger1Y)),NA())</f>
        <v>1.7758421011864201E-2</v>
      </c>
    </row>
    <row r="1554" spans="2:17" x14ac:dyDescent="0.2">
      <c r="B1554" s="39" t="s">
        <v>42</v>
      </c>
      <c r="D1554" s="42">
        <f>_xll.qlCalendarAdvance(Calendar,$D1553,B1554,"f",FALSE)</f>
        <v>50263</v>
      </c>
      <c r="E1554" s="180">
        <f>_xll.qlInterestRateIndexValueDate(IndexON,D1554)</f>
        <v>50263</v>
      </c>
      <c r="F1554" s="196">
        <f>IFERROR(_xll.qlIndexFixing(IndexON,D1554,TRUE,_xll.ohTrigger(RecalcTrigger,TriggerON)),NA())</f>
        <v>1.6973215820037524E-2</v>
      </c>
      <c r="H1554" s="42">
        <f>_xll.qlCalendarAdvance(Calendar,$H1553,B1554,"f",FALSE)</f>
        <v>50263</v>
      </c>
      <c r="I1554" s="180">
        <f>_xll.qlInterestRateIndexValueDate(Index1M,$H1554)</f>
        <v>50265</v>
      </c>
      <c r="J1554" s="185">
        <f>IFERROR(_xll.qlIndexFixing(Index1M,$H1554,TRUE,_xll.ohTrigger(RecalcTrigger,Trigger1M)),NA())</f>
        <v>1.6911637758192932E-2</v>
      </c>
      <c r="K1554" s="44">
        <f>IFERROR(_xll.qlIndexFixing(Index3M,H1554,TRUE,_xll.ohTrigger(RecalcTrigger,Trigger3M)),NA())</f>
        <v>1.7332579763402262E-2</v>
      </c>
      <c r="L1554" s="44">
        <f>IFERROR(_xll.qlIndexFixing(Index6M,$H1554,TRUE,_xll.ohTrigger(RecalcTrigger,Trigger6M)),NA())</f>
        <v>1.734352197235536E-2</v>
      </c>
      <c r="M1554" s="186">
        <f>IFERROR(_xll.qlIndexFixing(Index1Y,$H1554,TRUE,_xll.ohTrigger(RecalcTrigger,Trigger1Y)),NA())</f>
        <v>1.7614026886102495E-2</v>
      </c>
      <c r="N1554" s="185">
        <f>IFERROR(_xll.qlIndexFixing(ONIndex1M,I1554,TRUE,_xll.ohTrigger(RecalcTrigger,Trigger1M)),NA())</f>
        <v>1.691924302964054E-2</v>
      </c>
      <c r="O1554" s="44">
        <f>IFERROR(_xll.qlIndexFixing(ONIndex3M,I1554,TRUE,_xll.ohTrigger(RecalcTrigger,Trigger3M)),NA())</f>
        <v>1.7365600558258976E-2</v>
      </c>
      <c r="P1554" s="44">
        <f>IFERROR(_xll.qlIndexFixing(ONIndex6M,I1554,TRUE,_xll.ohTrigger(RecalcTrigger,Trigger6M)),NA())</f>
        <v>1.7409118466655826E-2</v>
      </c>
      <c r="Q1554" s="186">
        <f>IFERROR(_xll.qlIndexFixing(ONIndex1Y,I1554,TRUE,_xll.ohTrigger(RecalcTrigger,Trigger1Y)),NA())</f>
        <v>1.7746166794143647E-2</v>
      </c>
    </row>
    <row r="1555" spans="2:17" x14ac:dyDescent="0.2">
      <c r="B1555" s="39" t="s">
        <v>42</v>
      </c>
      <c r="D1555" s="42">
        <f>_xll.qlCalendarAdvance(Calendar,$D1554,B1555,"f",FALSE)</f>
        <v>50270</v>
      </c>
      <c r="E1555" s="180">
        <f>_xll.qlInterestRateIndexValueDate(IndexON,D1555)</f>
        <v>50270</v>
      </c>
      <c r="F1555" s="196">
        <f>IFERROR(_xll.qlIndexFixing(IndexON,D1555,TRUE,_xll.ohTrigger(RecalcTrigger,TriggerON)),NA())</f>
        <v>1.6962061161640563E-2</v>
      </c>
      <c r="H1555" s="42">
        <f>_xll.qlCalendarAdvance(Calendar,$H1554,B1555,"f",FALSE)</f>
        <v>50270</v>
      </c>
      <c r="I1555" s="180">
        <f>_xll.qlInterestRateIndexValueDate(Index1M,$H1555)</f>
        <v>50272</v>
      </c>
      <c r="J1555" s="185">
        <f>IFERROR(_xll.qlIndexFixing(Index1M,$H1555,TRUE,_xll.ohTrigger(RecalcTrigger,Trigger1M)),NA())</f>
        <v>1.6899532515002591E-2</v>
      </c>
      <c r="K1555" s="44">
        <f>IFERROR(_xll.qlIndexFixing(Index3M,H1555,TRUE,_xll.ohTrigger(RecalcTrigger,Trigger3M)),NA())</f>
        <v>1.7320645413964875E-2</v>
      </c>
      <c r="L1555" s="44">
        <f>IFERROR(_xll.qlIndexFixing(Index6M,$H1555,TRUE,_xll.ohTrigger(RecalcTrigger,Trigger6M)),NA())</f>
        <v>1.7332365706136135E-2</v>
      </c>
      <c r="M1555" s="186">
        <f>IFERROR(_xll.qlIndexFixing(Index1Y,$H1555,TRUE,_xll.ohTrigger(RecalcTrigger,Trigger1Y)),NA())</f>
        <v>1.7603055974849503E-2</v>
      </c>
      <c r="N1555" s="185">
        <f>IFERROR(_xll.qlIndexFixing(ONIndex1M,I1555,TRUE,_xll.ohTrigger(RecalcTrigger,Trigger1M)),NA())</f>
        <v>1.6907093881473045E-2</v>
      </c>
      <c r="O1555" s="44">
        <f>IFERROR(_xll.qlIndexFixing(ONIndex3M,I1555,TRUE,_xll.ohTrigger(RecalcTrigger,Trigger3M)),NA())</f>
        <v>1.7353528248227335E-2</v>
      </c>
      <c r="P1555" s="44">
        <f>IFERROR(_xll.qlIndexFixing(ONIndex6M,I1555,TRUE,_xll.ohTrigger(RecalcTrigger,Trigger6M)),NA())</f>
        <v>1.7397476491751718E-2</v>
      </c>
      <c r="Q1555" s="186">
        <f>IFERROR(_xll.qlIndexFixing(ONIndex1Y,I1555,TRUE,_xll.ohTrigger(RecalcTrigger,Trigger1Y)),NA())</f>
        <v>1.7733963158921284E-2</v>
      </c>
    </row>
    <row r="1556" spans="2:17" x14ac:dyDescent="0.2">
      <c r="B1556" s="39" t="s">
        <v>42</v>
      </c>
      <c r="D1556" s="42">
        <f>_xll.qlCalendarAdvance(Calendar,$D1555,B1556,"f",FALSE)</f>
        <v>50277</v>
      </c>
      <c r="E1556" s="180">
        <f>_xll.qlInterestRateIndexValueDate(IndexON,D1556)</f>
        <v>50277</v>
      </c>
      <c r="F1556" s="196">
        <f>IFERROR(_xll.qlIndexFixing(IndexON,D1556,TRUE,_xll.ohTrigger(RecalcTrigger,TriggerON)),NA())</f>
        <v>1.6950934835220366E-2</v>
      </c>
      <c r="H1556" s="42">
        <f>_xll.qlCalendarAdvance(Calendar,$H1555,B1556,"f",FALSE)</f>
        <v>50277</v>
      </c>
      <c r="I1556" s="180">
        <f>_xll.qlInterestRateIndexValueDate(Index1M,$H1556)</f>
        <v>50279</v>
      </c>
      <c r="J1556" s="185">
        <f>IFERROR(_xll.qlIndexFixing(Index1M,$H1556,TRUE,_xll.ohTrigger(RecalcTrigger,Trigger1M)),NA())</f>
        <v>1.6887464996882817E-2</v>
      </c>
      <c r="K1556" s="44">
        <f>IFERROR(_xll.qlIndexFixing(Index3M,H1556,TRUE,_xll.ohTrigger(RecalcTrigger,Trigger3M)),NA())</f>
        <v>1.7308743861311905E-2</v>
      </c>
      <c r="L1556" s="44">
        <f>IFERROR(_xll.qlIndexFixing(Index6M,$H1556,TRUE,_xll.ohTrigger(RecalcTrigger,Trigger6M)),NA())</f>
        <v>1.7322342262690846E-2</v>
      </c>
      <c r="M1556" s="186">
        <f>IFERROR(_xll.qlIndexFixing(Index1Y,$H1556,TRUE,_xll.ohTrigger(RecalcTrigger,Trigger1Y)),NA())</f>
        <v>1.7592144950466543E-2</v>
      </c>
      <c r="N1556" s="185">
        <f>IFERROR(_xll.qlIndexFixing(ONIndex1M,I1556,TRUE,_xll.ohTrigger(RecalcTrigger,Trigger1M)),NA())</f>
        <v>1.6894981930191122E-2</v>
      </c>
      <c r="O1556" s="44">
        <f>IFERROR(_xll.qlIndexFixing(ONIndex3M,I1556,TRUE,_xll.ohTrigger(RecalcTrigger,Trigger3M)),NA())</f>
        <v>1.7341487055304583E-2</v>
      </c>
      <c r="P1556" s="44">
        <f>IFERROR(_xll.qlIndexFixing(ONIndex6M,I1556,TRUE,_xll.ohTrigger(RecalcTrigger,Trigger6M)),NA())</f>
        <v>1.7385880727083247E-2</v>
      </c>
      <c r="Q1556" s="186">
        <f>IFERROR(_xll.qlIndexFixing(ONIndex1Y,I1556,TRUE,_xll.ohTrigger(RecalcTrigger,Trigger1Y)),NA())</f>
        <v>1.7721810413870998E-2</v>
      </c>
    </row>
    <row r="1557" spans="2:17" x14ac:dyDescent="0.2">
      <c r="B1557" s="39" t="s">
        <v>42</v>
      </c>
      <c r="D1557" s="42">
        <f>_xll.qlCalendarAdvance(Calendar,$D1556,B1557,"f",FALSE)</f>
        <v>50284</v>
      </c>
      <c r="E1557" s="180">
        <f>_xll.qlInterestRateIndexValueDate(IndexON,D1557)</f>
        <v>50284</v>
      </c>
      <c r="F1557" s="196">
        <f>IFERROR(_xll.qlIndexFixing(IndexON,D1557,TRUE,_xll.ohTrigger(RecalcTrigger,TriggerON)),NA())</f>
        <v>1.6939837087539544E-2</v>
      </c>
      <c r="H1557" s="42">
        <f>_xll.qlCalendarAdvance(Calendar,$H1556,B1557,"f",FALSE)</f>
        <v>50284</v>
      </c>
      <c r="I1557" s="180">
        <f>_xll.qlInterestRateIndexValueDate(Index1M,$H1557)</f>
        <v>50286</v>
      </c>
      <c r="J1557" s="185">
        <f>IFERROR(_xll.qlIndexFixing(Index1M,$H1557,TRUE,_xll.ohTrigger(RecalcTrigger,Trigger1M)),NA())</f>
        <v>1.6875435484666468E-2</v>
      </c>
      <c r="K1557" s="44">
        <f>IFERROR(_xll.qlIndexFixing(Index3M,H1557,TRUE,_xll.ohTrigger(RecalcTrigger,Trigger3M)),NA())</f>
        <v>1.7297301880646147E-2</v>
      </c>
      <c r="L1557" s="44">
        <f>IFERROR(_xll.qlIndexFixing(Index6M,$H1557,TRUE,_xll.ohTrigger(RecalcTrigger,Trigger6M)),NA())</f>
        <v>1.7311990718785673E-2</v>
      </c>
      <c r="M1557" s="186">
        <f>IFERROR(_xll.qlIndexFixing(Index1Y,$H1557,TRUE,_xll.ohTrigger(RecalcTrigger,Trigger1Y)),NA())</f>
        <v>1.7581294124502548E-2</v>
      </c>
      <c r="N1557" s="185">
        <f>IFERROR(_xll.qlIndexFixing(ONIndex1M,I1557,TRUE,_xll.ohTrigger(RecalcTrigger,Trigger1M)),NA())</f>
        <v>1.6882907456210461E-2</v>
      </c>
      <c r="O1557" s="44">
        <f>IFERROR(_xll.qlIndexFixing(ONIndex3M,I1557,TRUE,_xll.ohTrigger(RecalcTrigger,Trigger3M)),NA())</f>
        <v>1.7329477232648216E-2</v>
      </c>
      <c r="P1557" s="44">
        <f>IFERROR(_xll.qlIndexFixing(ONIndex6M,I1557,TRUE,_xll.ohTrigger(RecalcTrigger,Trigger6M)),NA())</f>
        <v>1.7374331172490542E-2</v>
      </c>
      <c r="Q1557" s="186">
        <f>IFERROR(_xll.qlIndexFixing(ONIndex1Y,I1557,TRUE,_xll.ohTrigger(RecalcTrigger,Trigger1Y)),NA())</f>
        <v>1.7709708867226226E-2</v>
      </c>
    </row>
    <row r="1558" spans="2:17" x14ac:dyDescent="0.2">
      <c r="B1558" s="39" t="s">
        <v>42</v>
      </c>
      <c r="D1558" s="42">
        <f>_xll.qlCalendarAdvance(Calendar,$D1557,B1558,"f",FALSE)</f>
        <v>50291</v>
      </c>
      <c r="E1558" s="180">
        <f>_xll.qlInterestRateIndexValueDate(IndexON,D1558)</f>
        <v>50291</v>
      </c>
      <c r="F1558" s="196">
        <f>IFERROR(_xll.qlIndexFixing(IndexON,D1558,TRUE,_xll.ohTrigger(RecalcTrigger,TriggerON)),NA())</f>
        <v>1.6928768165760388E-2</v>
      </c>
      <c r="H1558" s="42">
        <f>_xll.qlCalendarAdvance(Calendar,$H1557,B1558,"f",FALSE)</f>
        <v>50291</v>
      </c>
      <c r="I1558" s="180">
        <f>_xll.qlInterestRateIndexValueDate(Index1M,$H1558)</f>
        <v>50293</v>
      </c>
      <c r="J1558" s="185">
        <f>IFERROR(_xll.qlIndexFixing(Index1M,$H1558,TRUE,_xll.ohTrigger(RecalcTrigger,Trigger1M)),NA())</f>
        <v>1.6863444259188898E-2</v>
      </c>
      <c r="K1558" s="44">
        <f>IFERROR(_xll.qlIndexFixing(Index3M,H1558,TRUE,_xll.ohTrigger(RecalcTrigger,Trigger3M)),NA())</f>
        <v>1.7285464824056729E-2</v>
      </c>
      <c r="L1558" s="44">
        <f>IFERROR(_xll.qlIndexFixing(Index6M,$H1558,TRUE,_xll.ohTrigger(RecalcTrigger,Trigger6M)),NA())</f>
        <v>1.7300960472754204E-2</v>
      </c>
      <c r="M1558" s="186">
        <f>IFERROR(_xll.qlIndexFixing(Index1Y,$H1558,TRUE,_xll.ohTrigger(RecalcTrigger,Trigger1Y)),NA())</f>
        <v>1.7570503808503373E-2</v>
      </c>
      <c r="N1558" s="185">
        <f>IFERROR(_xll.qlIndexFixing(ONIndex1M,I1558,TRUE,_xll.ohTrigger(RecalcTrigger,Trigger1M)),NA())</f>
        <v>1.6870870740106625E-2</v>
      </c>
      <c r="O1558" s="44">
        <f>IFERROR(_xll.qlIndexFixing(ONIndex3M,I1558,TRUE,_xll.ohTrigger(RecalcTrigger,Trigger3M)),NA())</f>
        <v>1.7317499033495665E-2</v>
      </c>
      <c r="P1558" s="44">
        <f>IFERROR(_xll.qlIndexFixing(ONIndex6M,I1558,TRUE,_xll.ohTrigger(RecalcTrigger,Trigger6M)),NA())</f>
        <v>1.7362827828293348E-2</v>
      </c>
      <c r="Q1558" s="186">
        <f>IFERROR(_xll.qlIndexFixing(ONIndex1Y,I1558,TRUE,_xll.ohTrigger(RecalcTrigger,Trigger1Y)),NA())</f>
        <v>1.76976588269806E-2</v>
      </c>
    </row>
    <row r="1559" spans="2:17" x14ac:dyDescent="0.2">
      <c r="B1559" s="39" t="s">
        <v>42</v>
      </c>
      <c r="D1559" s="42">
        <f>_xll.qlCalendarAdvance(Calendar,$D1558,B1559,"f",FALSE)</f>
        <v>50298</v>
      </c>
      <c r="E1559" s="180">
        <f>_xll.qlInterestRateIndexValueDate(IndexON,D1559)</f>
        <v>50298</v>
      </c>
      <c r="F1559" s="196">
        <f>IFERROR(_xll.qlIndexFixing(IndexON,D1559,TRUE,_xll.ohTrigger(RecalcTrigger,TriggerON)),NA())</f>
        <v>1.6917728316565572E-2</v>
      </c>
      <c r="H1559" s="42">
        <f>_xll.qlCalendarAdvance(Calendar,$H1558,B1559,"f",FALSE)</f>
        <v>50298</v>
      </c>
      <c r="I1559" s="180">
        <f>_xll.qlInterestRateIndexValueDate(Index1M,$H1559)</f>
        <v>50300</v>
      </c>
      <c r="J1559" s="185">
        <f>IFERROR(_xll.qlIndexFixing(Index1M,$H1559,TRUE,_xll.ohTrigger(RecalcTrigger,Trigger1M)),NA())</f>
        <v>1.6851491601272972E-2</v>
      </c>
      <c r="K1559" s="44">
        <f>IFERROR(_xll.qlIndexFixing(Index3M,H1559,TRUE,_xll.ohTrigger(RecalcTrigger,Trigger3M)),NA())</f>
        <v>1.7273661306177579E-2</v>
      </c>
      <c r="L1559" s="44">
        <f>IFERROR(_xll.qlIndexFixing(Index6M,$H1559,TRUE,_xll.ohTrigger(RecalcTrigger,Trigger6M)),NA())</f>
        <v>1.7289976896620738E-2</v>
      </c>
      <c r="M1559" s="186">
        <f>IFERROR(_xll.qlIndexFixing(Index1Y,$H1559,TRUE,_xll.ohTrigger(RecalcTrigger,Trigger1Y)),NA())</f>
        <v>1.7559774314013125E-2</v>
      </c>
      <c r="N1559" s="185">
        <f>IFERROR(_xll.qlIndexFixing(ONIndex1M,I1559,TRUE,_xll.ohTrigger(RecalcTrigger,Trigger1M)),NA())</f>
        <v>1.6858872062535113E-2</v>
      </c>
      <c r="O1559" s="44">
        <f>IFERROR(_xll.qlIndexFixing(ONIndex3M,I1559,TRUE,_xll.ohTrigger(RecalcTrigger,Trigger3M)),NA())</f>
        <v>1.7305552710924488E-2</v>
      </c>
      <c r="P1559" s="44">
        <f>IFERROR(_xll.qlIndexFixing(ONIndex6M,I1559,TRUE,_xll.ohTrigger(RecalcTrigger,Trigger6M)),NA())</f>
        <v>1.7351370694091983E-2</v>
      </c>
      <c r="Q1559" s="186">
        <f>IFERROR(_xll.qlIndexFixing(ONIndex1Y,I1559,TRUE,_xll.ohTrigger(RecalcTrigger,Trigger1Y)),NA())</f>
        <v>1.7685660601047815E-2</v>
      </c>
    </row>
    <row r="1560" spans="2:17" x14ac:dyDescent="0.2">
      <c r="B1560" s="39" t="s">
        <v>42</v>
      </c>
      <c r="D1560" s="42">
        <f>_xll.qlCalendarAdvance(Calendar,$D1559,B1560,"f",FALSE)</f>
        <v>50305</v>
      </c>
      <c r="E1560" s="180">
        <f>_xll.qlInterestRateIndexValueDate(IndexON,D1560)</f>
        <v>50305</v>
      </c>
      <c r="F1560" s="196">
        <f>IFERROR(_xll.qlIndexFixing(IndexON,D1560,TRUE,_xll.ohTrigger(RecalcTrigger,TriggerON)),NA())</f>
        <v>1.6906717786957515E-2</v>
      </c>
      <c r="H1560" s="42">
        <f>_xll.qlCalendarAdvance(Calendar,$H1559,B1560,"f",FALSE)</f>
        <v>50305</v>
      </c>
      <c r="I1560" s="180">
        <f>_xll.qlInterestRateIndexValueDate(Index1M,$H1560)</f>
        <v>50307</v>
      </c>
      <c r="J1560" s="185">
        <f>IFERROR(_xll.qlIndexFixing(Index1M,$H1560,TRUE,_xll.ohTrigger(RecalcTrigger,Trigger1M)),NA())</f>
        <v>1.6839577791754046E-2</v>
      </c>
      <c r="K1560" s="44">
        <f>IFERROR(_xll.qlIndexFixing(Index3M,H1560,TRUE,_xll.ohTrigger(RecalcTrigger,Trigger3M)),NA())</f>
        <v>1.7261891581015626E-2</v>
      </c>
      <c r="L1560" s="44">
        <f>IFERROR(_xll.qlIndexFixing(Index6M,$H1560,TRUE,_xll.ohTrigger(RecalcTrigger,Trigger6M)),NA())</f>
        <v>1.7279039989619032E-2</v>
      </c>
      <c r="M1560" s="186">
        <f>IFERROR(_xll.qlIndexFixing(Index1Y,$H1560,TRUE,_xll.ohTrigger(RecalcTrigger,Trigger1Y)),NA())</f>
        <v>1.7549105952572402E-2</v>
      </c>
      <c r="N1560" s="185">
        <f>IFERROR(_xll.qlIndexFixing(ONIndex1M,I1560,TRUE,_xll.ohTrigger(RecalcTrigger,Trigger1M)),NA())</f>
        <v>1.684691170383168E-2</v>
      </c>
      <c r="O1560" s="44">
        <f>IFERROR(_xll.qlIndexFixing(ONIndex3M,I1560,TRUE,_xll.ohTrigger(RecalcTrigger,Trigger3M)),NA())</f>
        <v>1.7293638518331989E-2</v>
      </c>
      <c r="P1560" s="44">
        <f>IFERROR(_xll.qlIndexFixing(ONIndex6M,I1560,TRUE,_xll.ohTrigger(RecalcTrigger,Trigger6M)),NA())</f>
        <v>1.733995977004632E-2</v>
      </c>
      <c r="Q1560" s="186">
        <f>IFERROR(_xll.qlIndexFixing(ONIndex1Y,I1560,TRUE,_xll.ohTrigger(RecalcTrigger,Trigger1Y)),NA())</f>
        <v>1.7673714497581372E-2</v>
      </c>
    </row>
    <row r="1561" spans="2:17" x14ac:dyDescent="0.2">
      <c r="B1561" s="39" t="s">
        <v>42</v>
      </c>
      <c r="D1561" s="42">
        <f>_xll.qlCalendarAdvance(Calendar,$D1560,B1561,"f",FALSE)</f>
        <v>50312</v>
      </c>
      <c r="E1561" s="180">
        <f>_xll.qlInterestRateIndexValueDate(IndexON,D1561)</f>
        <v>50312</v>
      </c>
      <c r="F1561" s="196">
        <f>IFERROR(_xll.qlIndexFixing(IndexON,D1561,TRUE,_xll.ohTrigger(RecalcTrigger,TriggerON)),NA())</f>
        <v>1.6895736823858698E-2</v>
      </c>
      <c r="H1561" s="42">
        <f>_xll.qlCalendarAdvance(Calendar,$H1560,B1561,"f",FALSE)</f>
        <v>50312</v>
      </c>
      <c r="I1561" s="180">
        <f>_xll.qlInterestRateIndexValueDate(Index1M,$H1561)</f>
        <v>50314</v>
      </c>
      <c r="J1561" s="185">
        <f>IFERROR(_xll.qlIndexFixing(Index1M,$H1561,TRUE,_xll.ohTrigger(RecalcTrigger,Trigger1M)),NA())</f>
        <v>1.6827703111457482E-2</v>
      </c>
      <c r="K1561" s="44">
        <f>IFERROR(_xll.qlIndexFixing(Index3M,H1561,TRUE,_xll.ohTrigger(RecalcTrigger,Trigger3M)),NA())</f>
        <v>1.7248481091796202E-2</v>
      </c>
      <c r="L1561" s="44">
        <f>IFERROR(_xll.qlIndexFixing(Index6M,$H1561,TRUE,_xll.ohTrigger(RecalcTrigger,Trigger6M)),NA())</f>
        <v>1.7267800977635576E-2</v>
      </c>
      <c r="M1561" s="186">
        <f>IFERROR(_xll.qlIndexFixing(Index1Y,$H1561,TRUE,_xll.ohTrigger(RecalcTrigger,Trigger1Y)),NA())</f>
        <v>1.7538499035720492E-2</v>
      </c>
      <c r="N1561" s="185">
        <f>IFERROR(_xll.qlIndexFixing(ONIndex1M,I1561,TRUE,_xll.ohTrigger(RecalcTrigger,Trigger1M)),NA())</f>
        <v>1.6834989944811696E-2</v>
      </c>
      <c r="O1561" s="44">
        <f>IFERROR(_xll.qlIndexFixing(ONIndex3M,I1561,TRUE,_xll.ohTrigger(RecalcTrigger,Trigger3M)),NA())</f>
        <v>1.7281756708795726E-2</v>
      </c>
      <c r="P1561" s="44">
        <f>IFERROR(_xll.qlIndexFixing(ONIndex6M,I1561,TRUE,_xll.ohTrigger(RecalcTrigger,Trigger6M)),NA())</f>
        <v>1.7328595056236296E-2</v>
      </c>
      <c r="Q1561" s="186">
        <f>IFERROR(_xll.qlIndexFixing(ONIndex1Y,I1561,TRUE,_xll.ohTrigger(RecalcTrigger,Trigger1Y)),NA())</f>
        <v>1.7661820824494967E-2</v>
      </c>
    </row>
    <row r="1562" spans="2:17" x14ac:dyDescent="0.2">
      <c r="B1562" s="39" t="s">
        <v>42</v>
      </c>
      <c r="D1562" s="42">
        <f>_xll.qlCalendarAdvance(Calendar,$D1561,B1562,"f",FALSE)</f>
        <v>50319</v>
      </c>
      <c r="E1562" s="180">
        <f>_xll.qlInterestRateIndexValueDate(IndexON,D1562)</f>
        <v>50319</v>
      </c>
      <c r="F1562" s="196">
        <f>IFERROR(_xll.qlIndexFixing(IndexON,D1562,TRUE,_xll.ohTrigger(RecalcTrigger,TriggerON)),NA())</f>
        <v>1.6884785674271541E-2</v>
      </c>
      <c r="H1562" s="42">
        <f>_xll.qlCalendarAdvance(Calendar,$H1561,B1562,"f",FALSE)</f>
        <v>50319</v>
      </c>
      <c r="I1562" s="180">
        <f>_xll.qlInterestRateIndexValueDate(Index1M,$H1562)</f>
        <v>50321</v>
      </c>
      <c r="J1562" s="185">
        <f>IFERROR(_xll.qlIndexFixing(Index1M,$H1562,TRUE,_xll.ohTrigger(RecalcTrigger,Trigger1M)),NA())</f>
        <v>1.6815867841213639E-2</v>
      </c>
      <c r="K1562" s="44">
        <f>IFERROR(_xll.qlIndexFixing(Index3M,H1562,TRUE,_xll.ohTrigger(RecalcTrigger,Trigger3M)),NA())</f>
        <v>1.7238037503010555E-2</v>
      </c>
      <c r="L1562" s="44">
        <f>IFERROR(_xll.qlIndexFixing(Index6M,$H1562,TRUE,_xll.ohTrigger(RecalcTrigger,Trigger6M)),NA())</f>
        <v>1.7256960222349595E-2</v>
      </c>
      <c r="M1562" s="186">
        <f>IFERROR(_xll.qlIndexFixing(Index1Y,$H1562,TRUE,_xll.ohTrigger(RecalcTrigger,Trigger1Y)),NA())</f>
        <v>1.7527953874994055E-2</v>
      </c>
      <c r="N1562" s="185">
        <f>IFERROR(_xll.qlIndexFixing(ONIndex1M,I1562,TRUE,_xll.ohTrigger(RecalcTrigger,Trigger1M)),NA())</f>
        <v>1.6823107065810916E-2</v>
      </c>
      <c r="O1562" s="44">
        <f>IFERROR(_xll.qlIndexFixing(ONIndex3M,I1562,TRUE,_xll.ohTrigger(RecalcTrigger,Trigger3M)),NA())</f>
        <v>1.7269907535633067E-2</v>
      </c>
      <c r="P1562" s="44">
        <f>IFERROR(_xll.qlIndexFixing(ONIndex6M,I1562,TRUE,_xll.ohTrigger(RecalcTrigger,Trigger6M)),NA())</f>
        <v>1.7317276552502037E-2</v>
      </c>
      <c r="Q1562" s="186">
        <f>IFERROR(_xll.qlIndexFixing(ONIndex1Y,I1562,TRUE,_xll.ohTrigger(RecalcTrigger,Trigger1Y)),NA())</f>
        <v>1.7649979889942102E-2</v>
      </c>
    </row>
    <row r="1563" spans="2:17" x14ac:dyDescent="0.2">
      <c r="B1563" s="39" t="s">
        <v>42</v>
      </c>
      <c r="D1563" s="42">
        <f>_xll.qlCalendarAdvance(Calendar,$D1562,B1563,"f",FALSE)</f>
        <v>50326</v>
      </c>
      <c r="E1563" s="180">
        <f>_xll.qlInterestRateIndexValueDate(IndexON,D1563)</f>
        <v>50326</v>
      </c>
      <c r="F1563" s="196">
        <f>IFERROR(_xll.qlIndexFixing(IndexON,D1563,TRUE,_xll.ohTrigger(RecalcTrigger,TriggerON)),NA())</f>
        <v>1.6873864585038589E-2</v>
      </c>
      <c r="H1563" s="42">
        <f>_xll.qlCalendarAdvance(Calendar,$H1562,B1563,"f",FALSE)</f>
        <v>50326</v>
      </c>
      <c r="I1563" s="180">
        <f>_xll.qlInterestRateIndexValueDate(Index1M,$H1563)</f>
        <v>50328</v>
      </c>
      <c r="J1563" s="185">
        <f>IFERROR(_xll.qlIndexFixing(Index1M,$H1563,TRUE,_xll.ohTrigger(RecalcTrigger,Trigger1M)),NA())</f>
        <v>1.6804072261845382E-2</v>
      </c>
      <c r="K1563" s="44">
        <f>IFERROR(_xll.qlIndexFixing(Index3M,H1563,TRUE,_xll.ohTrigger(RecalcTrigger,Trigger3M)),NA())</f>
        <v>1.7226372640373865E-2</v>
      </c>
      <c r="L1563" s="44">
        <f>IFERROR(_xll.qlIndexFixing(Index6M,$H1563,TRUE,_xll.ohTrigger(RecalcTrigger,Trigger6M)),NA())</f>
        <v>1.7246166136412874E-2</v>
      </c>
      <c r="M1563" s="186">
        <f>IFERROR(_xll.qlIndexFixing(Index1Y,$H1563,TRUE,_xll.ohTrigger(RecalcTrigger,Trigger1Y)),NA())</f>
        <v>1.7517470781928658E-2</v>
      </c>
      <c r="N1563" s="185">
        <f>IFERROR(_xll.qlIndexFixing(ONIndex1M,I1563,TRUE,_xll.ohTrigger(RecalcTrigger,Trigger1M)),NA())</f>
        <v>1.6811263347324967E-2</v>
      </c>
      <c r="O1563" s="44">
        <f>IFERROR(_xll.qlIndexFixing(ONIndex3M,I1563,TRUE,_xll.ohTrigger(RecalcTrigger,Trigger3M)),NA())</f>
        <v>1.7258091251841634E-2</v>
      </c>
      <c r="P1563" s="44">
        <f>IFERROR(_xll.qlIndexFixing(ONIndex6M,I1563,TRUE,_xll.ohTrigger(RecalcTrigger,Trigger6M)),NA())</f>
        <v>1.730600425892348E-2</v>
      </c>
      <c r="Q1563" s="186">
        <f>IFERROR(_xll.qlIndexFixing(ONIndex1Y,I1563,TRUE,_xll.ohTrigger(RecalcTrigger,Trigger1Y)),NA())</f>
        <v>1.7638192001836472E-2</v>
      </c>
    </row>
    <row r="1564" spans="2:17" x14ac:dyDescent="0.2">
      <c r="B1564" s="39" t="s">
        <v>42</v>
      </c>
      <c r="D1564" s="42">
        <f>_xll.qlCalendarAdvance(Calendar,$D1563,B1564,"f",FALSE)</f>
        <v>50333</v>
      </c>
      <c r="E1564" s="180">
        <f>_xll.qlInterestRateIndexValueDate(IndexON,D1564)</f>
        <v>50333</v>
      </c>
      <c r="F1564" s="196">
        <f>IFERROR(_xll.qlIndexFixing(IndexON,D1564,TRUE,_xll.ohTrigger(RecalcTrigger,TriggerON)),NA())</f>
        <v>1.686297380300239E-2</v>
      </c>
      <c r="H1564" s="42">
        <f>_xll.qlCalendarAdvance(Calendar,$H1563,B1564,"f",FALSE)</f>
        <v>50333</v>
      </c>
      <c r="I1564" s="180">
        <f>_xll.qlInterestRateIndexValueDate(Index1M,$H1564)</f>
        <v>50335</v>
      </c>
      <c r="J1564" s="185">
        <f>IFERROR(_xll.qlIndexFixing(Index1M,$H1564,TRUE,_xll.ohTrigger(RecalcTrigger,Trigger1M)),NA())</f>
        <v>1.6792316654185568E-2</v>
      </c>
      <c r="K1564" s="44">
        <f>IFERROR(_xll.qlIndexFixing(Index3M,H1564,TRUE,_xll.ohTrigger(RecalcTrigger,Trigger3M)),NA())</f>
        <v>1.7214742606645631E-2</v>
      </c>
      <c r="L1564" s="44">
        <f>IFERROR(_xll.qlIndexFixing(Index6M,$H1564,TRUE,_xll.ohTrigger(RecalcTrigger,Trigger6M)),NA())</f>
        <v>1.7235418719069539E-2</v>
      </c>
      <c r="M1564" s="186">
        <f>IFERROR(_xll.qlIndexFixing(Index1Y,$H1564,TRUE,_xll.ohTrigger(RecalcTrigger,Trigger1Y)),NA())</f>
        <v>1.7507050068057455E-2</v>
      </c>
      <c r="N1564" s="185">
        <f>IFERROR(_xll.qlIndexFixing(ONIndex1M,I1564,TRUE,_xll.ohTrigger(RecalcTrigger,Trigger1M)),NA())</f>
        <v>1.679945907016922E-2</v>
      </c>
      <c r="O1564" s="44">
        <f>IFERROR(_xll.qlIndexFixing(ONIndex3M,I1564,TRUE,_xll.ohTrigger(RecalcTrigger,Trigger3M)),NA())</f>
        <v>1.7246308110978603E-2</v>
      </c>
      <c r="P1564" s="44">
        <f>IFERROR(_xll.qlIndexFixing(ONIndex6M,I1564,TRUE,_xll.ohTrigger(RecalcTrigger,Trigger6M)),NA())</f>
        <v>1.7294778175500625E-2</v>
      </c>
      <c r="Q1564" s="186">
        <f>IFERROR(_xll.qlIndexFixing(ONIndex1Y,I1564,TRUE,_xll.ohTrigger(RecalcTrigger,Trigger1Y)),NA())</f>
        <v>1.7626457468091772E-2</v>
      </c>
    </row>
    <row r="1565" spans="2:17" x14ac:dyDescent="0.2">
      <c r="B1565" s="39" t="s">
        <v>42</v>
      </c>
      <c r="D1565" s="42">
        <f>_xll.qlCalendarAdvance(Calendar,$D1564,B1565,"f",FALSE)</f>
        <v>50340</v>
      </c>
      <c r="E1565" s="180">
        <f>_xll.qlInterestRateIndexValueDate(IndexON,D1565)</f>
        <v>50340</v>
      </c>
      <c r="F1565" s="196">
        <f>IFERROR(_xll.qlIndexFixing(IndexON,D1565,TRUE,_xll.ohTrigger(RecalcTrigger,TriggerON)),NA())</f>
        <v>1.6852113575325234E-2</v>
      </c>
      <c r="H1565" s="42">
        <f>_xll.qlCalendarAdvance(Calendar,$H1564,B1565,"f",FALSE)</f>
        <v>50340</v>
      </c>
      <c r="I1565" s="180">
        <f>_xll.qlInterestRateIndexValueDate(Index1M,$H1565)</f>
        <v>50342</v>
      </c>
      <c r="J1565" s="185">
        <f>IFERROR(_xll.qlIndexFixing(Index1M,$H1565,TRUE,_xll.ohTrigger(RecalcTrigger,Trigger1M)),NA())</f>
        <v>1.6780601299054565E-2</v>
      </c>
      <c r="K1565" s="44">
        <f>IFERROR(_xll.qlIndexFixing(Index3M,H1565,TRUE,_xll.ohTrigger(RecalcTrigger,Trigger3M)),NA())</f>
        <v>1.7203147655831363E-2</v>
      </c>
      <c r="L1565" s="44">
        <f>IFERROR(_xll.qlIndexFixing(Index6M,$H1565,TRUE,_xll.ohTrigger(RecalcTrigger,Trigger6M)),NA())</f>
        <v>1.7224717969566344E-2</v>
      </c>
      <c r="M1565" s="186">
        <f>IFERROR(_xll.qlIndexFixing(Index1Y,$H1565,TRUE,_xll.ohTrigger(RecalcTrigger,Trigger1Y)),NA())</f>
        <v>1.7496692044912724E-2</v>
      </c>
      <c r="N1565" s="185">
        <f>IFERROR(_xll.qlIndexFixing(ONIndex1M,I1565,TRUE,_xll.ohTrigger(RecalcTrigger,Trigger1M)),NA())</f>
        <v>1.6787694514519558E-2</v>
      </c>
      <c r="O1565" s="44">
        <f>IFERROR(_xll.qlIndexFixing(ONIndex3M,I1565,TRUE,_xll.ohTrigger(RecalcTrigger,Trigger3M)),NA())</f>
        <v>1.7234558365961661E-2</v>
      </c>
      <c r="P1565" s="44">
        <f>IFERROR(_xll.qlIndexFixing(ONIndex6M,I1565,TRUE,_xll.ohTrigger(RecalcTrigger,Trigger6M)),NA())</f>
        <v>1.7283598302233472E-2</v>
      </c>
      <c r="Q1565" s="186">
        <f>IFERROR(_xll.qlIndexFixing(ONIndex1Y,I1565,TRUE,_xll.ohTrigger(RecalcTrigger,Trigger1Y)),NA())</f>
        <v>1.7614776596941439E-2</v>
      </c>
    </row>
    <row r="1566" spans="2:17" x14ac:dyDescent="0.2">
      <c r="B1566" s="39" t="s">
        <v>42</v>
      </c>
      <c r="D1566" s="42">
        <f>_xll.qlCalendarAdvance(Calendar,$D1565,B1566,"f",FALSE)</f>
        <v>50347</v>
      </c>
      <c r="E1566" s="180">
        <f>_xll.qlInterestRateIndexValueDate(IndexON,D1566)</f>
        <v>50347</v>
      </c>
      <c r="F1566" s="196">
        <f>IFERROR(_xll.qlIndexFixing(IndexON,D1566,TRUE,_xll.ohTrigger(RecalcTrigger,TriggerON)),NA())</f>
        <v>1.6841284148689795E-2</v>
      </c>
      <c r="H1566" s="42">
        <f>_xll.qlCalendarAdvance(Calendar,$H1565,B1566,"f",FALSE)</f>
        <v>50347</v>
      </c>
      <c r="I1566" s="180">
        <f>_xll.qlInterestRateIndexValueDate(Index1M,$H1566)</f>
        <v>50349</v>
      </c>
      <c r="J1566" s="185">
        <f>IFERROR(_xll.qlIndexFixing(Index1M,$H1566,TRUE,_xll.ohTrigger(RecalcTrigger,Trigger1M)),NA())</f>
        <v>1.6768926477282731E-2</v>
      </c>
      <c r="K1566" s="44">
        <f>IFERROR(_xll.qlIndexFixing(Index3M,H1566,TRUE,_xll.ohTrigger(RecalcTrigger,Trigger3M)),NA())</f>
        <v>1.7191588041934831E-2</v>
      </c>
      <c r="L1566" s="44">
        <f>IFERROR(_xll.qlIndexFixing(Index6M,$H1566,TRUE,_xll.ohTrigger(RecalcTrigger,Trigger6M)),NA())</f>
        <v>1.7214398556902859E-2</v>
      </c>
      <c r="M1566" s="186">
        <f>IFERROR(_xll.qlIndexFixing(Index1Y,$H1566,TRUE,_xll.ohTrigger(RecalcTrigger,Trigger1Y)),NA())</f>
        <v>1.7486397024025432E-2</v>
      </c>
      <c r="N1566" s="185">
        <f>IFERROR(_xll.qlIndexFixing(ONIndex1M,I1566,TRUE,_xll.ohTrigger(RecalcTrigger,Trigger1M)),NA())</f>
        <v>1.677596996119135E-2</v>
      </c>
      <c r="O1566" s="44">
        <f>IFERROR(_xll.qlIndexFixing(ONIndex3M,I1566,TRUE,_xll.ohTrigger(RecalcTrigger,Trigger3M)),NA())</f>
        <v>1.722284227018811E-2</v>
      </c>
      <c r="P1566" s="44">
        <f>IFERROR(_xll.qlIndexFixing(ONIndex6M,I1566,TRUE,_xll.ohTrigger(RecalcTrigger,Trigger6M)),NA())</f>
        <v>1.7272464639201957E-2</v>
      </c>
      <c r="Q1566" s="186">
        <f>IFERROR(_xll.qlIndexFixing(ONIndex1Y,I1566,TRUE,_xll.ohTrigger(RecalcTrigger,Trigger1Y)),NA())</f>
        <v>1.7603149696219234E-2</v>
      </c>
    </row>
    <row r="1567" spans="2:17" x14ac:dyDescent="0.2">
      <c r="B1567" s="39" t="s">
        <v>42</v>
      </c>
      <c r="D1567" s="42">
        <f>_xll.qlCalendarAdvance(Calendar,$D1566,B1567,"f",FALSE)</f>
        <v>50354</v>
      </c>
      <c r="E1567" s="180">
        <f>_xll.qlInterestRateIndexValueDate(IndexON,D1567)</f>
        <v>50354</v>
      </c>
      <c r="F1567" s="196">
        <f>IFERROR(_xll.qlIndexFixing(IndexON,D1567,TRUE,_xll.ohTrigger(RecalcTrigger,TriggerON)),NA())</f>
        <v>1.6830485770098491E-2</v>
      </c>
      <c r="H1567" s="42">
        <f>_xll.qlCalendarAdvance(Calendar,$H1566,B1567,"f",FALSE)</f>
        <v>50354</v>
      </c>
      <c r="I1567" s="180">
        <f>_xll.qlInterestRateIndexValueDate(Index1M,$H1567)</f>
        <v>50356</v>
      </c>
      <c r="J1567" s="185">
        <f>IFERROR(_xll.qlIndexFixing(Index1M,$H1567,TRUE,_xll.ohTrigger(RecalcTrigger,Trigger1M)),NA())</f>
        <v>1.6757292469687934E-2</v>
      </c>
      <c r="K1567" s="44">
        <f>IFERROR(_xll.qlIndexFixing(Index3M,H1567,TRUE,_xll.ohTrigger(RecalcTrigger,Trigger3M)),NA())</f>
        <v>1.718006401895808E-2</v>
      </c>
      <c r="L1567" s="44">
        <f>IFERROR(_xll.qlIndexFixing(Index6M,$H1567,TRUE,_xll.ohTrigger(RecalcTrigger,Trigger6M)),NA())</f>
        <v>1.7203788312655018E-2</v>
      </c>
      <c r="M1567" s="186">
        <f>IFERROR(_xll.qlIndexFixing(Index1Y,$H1567,TRUE,_xll.ohTrigger(RecalcTrigger,Trigger1Y)),NA())</f>
        <v>1.7476165316925009E-2</v>
      </c>
      <c r="N1567" s="185">
        <f>IFERROR(_xll.qlIndexFixing(ONIndex1M,I1567,TRUE,_xll.ohTrigger(RecalcTrigger,Trigger1M)),NA())</f>
        <v>1.6764285690600289E-2</v>
      </c>
      <c r="O1567" s="44">
        <f>IFERROR(_xll.qlIndexFixing(ONIndex3M,I1567,TRUE,_xll.ohTrigger(RecalcTrigger,Trigger3M)),NA())</f>
        <v>1.721116007673551E-2</v>
      </c>
      <c r="P1567" s="44">
        <f>IFERROR(_xll.qlIndexFixing(ONIndex6M,I1567,TRUE,_xll.ohTrigger(RecalcTrigger,Trigger6M)),NA())</f>
        <v>1.7261377186086335E-2</v>
      </c>
      <c r="Q1567" s="186">
        <f>IFERROR(_xll.qlIndexFixing(ONIndex1Y,I1567,TRUE,_xll.ohTrigger(RecalcTrigger,Trigger1Y)),NA())</f>
        <v>1.7591577074078657E-2</v>
      </c>
    </row>
    <row r="1568" spans="2:17" x14ac:dyDescent="0.2">
      <c r="B1568" s="39" t="s">
        <v>42</v>
      </c>
      <c r="D1568" s="42">
        <f>_xll.qlCalendarAdvance(Calendar,$D1567,B1568,"f",FALSE)</f>
        <v>50361</v>
      </c>
      <c r="E1568" s="180">
        <f>_xll.qlInterestRateIndexValueDate(IndexON,D1568)</f>
        <v>50361</v>
      </c>
      <c r="F1568" s="196">
        <f>IFERROR(_xll.qlIndexFixing(IndexON,D1568,TRUE,_xll.ohTrigger(RecalcTrigger,TriggerON)),NA())</f>
        <v>1.6819718686473806E-2</v>
      </c>
      <c r="H1568" s="42">
        <f>_xll.qlCalendarAdvance(Calendar,$H1567,B1568,"f",FALSE)</f>
        <v>50361</v>
      </c>
      <c r="I1568" s="180">
        <f>_xll.qlInterestRateIndexValueDate(Index1M,$H1568)</f>
        <v>50363</v>
      </c>
      <c r="J1568" s="185">
        <f>IFERROR(_xll.qlIndexFixing(Index1M,$H1568,TRUE,_xll.ohTrigger(RecalcTrigger,Trigger1M)),NA())</f>
        <v>1.6745699557095539E-2</v>
      </c>
      <c r="K1568" s="44">
        <f>IFERROR(_xll.qlIndexFixing(Index3M,H1568,TRUE,_xll.ohTrigger(RecalcTrigger,Trigger3M)),NA())</f>
        <v>1.7168575840900535E-2</v>
      </c>
      <c r="L1568" s="44">
        <f>IFERROR(_xll.qlIndexFixing(Index6M,$H1568,TRUE,_xll.ohTrigger(RecalcTrigger,Trigger6M)),NA())</f>
        <v>1.7193224731529164E-2</v>
      </c>
      <c r="M1568" s="186">
        <f>IFERROR(_xll.qlIndexFixing(Index1Y,$H1568,TRUE,_xll.ohTrigger(RecalcTrigger,Trigger1Y)),NA())</f>
        <v>1.7465997235140893E-2</v>
      </c>
      <c r="N1568" s="185">
        <f>IFERROR(_xll.qlIndexFixing(ONIndex1M,I1568,TRUE,_xll.ohTrigger(RecalcTrigger,Trigger1M)),NA())</f>
        <v>1.6752641983401872E-2</v>
      </c>
      <c r="O1568" s="44">
        <f>IFERROR(_xll.qlIndexFixing(ONIndex3M,I1568,TRUE,_xll.ohTrigger(RecalcTrigger,Trigger3M)),NA())</f>
        <v>1.7199512038921227E-2</v>
      </c>
      <c r="P1568" s="44">
        <f>IFERROR(_xll.qlIndexFixing(ONIndex6M,I1568,TRUE,_xll.ohTrigger(RecalcTrigger,Trigger6M)),NA())</f>
        <v>1.7250335943206352E-2</v>
      </c>
      <c r="Q1568" s="186">
        <f>IFERROR(_xll.qlIndexFixing(ONIndex1Y,I1568,TRUE,_xll.ohTrigger(RecalcTrigger,Trigger1Y)),NA())</f>
        <v>1.758005903851334E-2</v>
      </c>
    </row>
    <row r="1569" spans="2:17" x14ac:dyDescent="0.2">
      <c r="B1569" s="39" t="s">
        <v>42</v>
      </c>
      <c r="D1569" s="42">
        <f>_xll.qlCalendarAdvance(Calendar,$D1568,B1569,"f",FALSE)</f>
        <v>50368</v>
      </c>
      <c r="E1569" s="180">
        <f>_xll.qlInterestRateIndexValueDate(IndexON,D1569)</f>
        <v>50368</v>
      </c>
      <c r="F1569" s="196">
        <f>IFERROR(_xll.qlIndexFixing(IndexON,D1569,TRUE,_xll.ohTrigger(RecalcTrigger,TriggerON)),NA())</f>
        <v>1.6808983144818157E-2</v>
      </c>
      <c r="H1569" s="42">
        <f>_xll.qlCalendarAdvance(Calendar,$H1568,B1569,"f",FALSE)</f>
        <v>50368</v>
      </c>
      <c r="I1569" s="180">
        <f>_xll.qlInterestRateIndexValueDate(Index1M,$H1569)</f>
        <v>50370</v>
      </c>
      <c r="J1569" s="185">
        <f>IFERROR(_xll.qlIndexFixing(Index1M,$H1569,TRUE,_xll.ohTrigger(RecalcTrigger,Trigger1M)),NA())</f>
        <v>1.6734148020333406E-2</v>
      </c>
      <c r="K1569" s="44">
        <f>IFERROR(_xll.qlIndexFixing(Index3M,H1569,TRUE,_xll.ohTrigger(RecalcTrigger,Trigger3M)),NA())</f>
        <v>1.7157123761759017E-2</v>
      </c>
      <c r="L1569" s="44">
        <f>IFERROR(_xll.qlIndexFixing(Index6M,$H1569,TRUE,_xll.ohTrigger(RecalcTrigger,Trigger6M)),NA())</f>
        <v>1.7182707812789529E-2</v>
      </c>
      <c r="M1569" s="186">
        <f>IFERROR(_xll.qlIndexFixing(Index1Y,$H1569,TRUE,_xll.ohTrigger(RecalcTrigger,Trigger1Y)),NA())</f>
        <v>1.7455893090201194E-2</v>
      </c>
      <c r="N1569" s="185">
        <f>IFERROR(_xll.qlIndexFixing(ONIndex1M,I1569,TRUE,_xll.ohTrigger(RecalcTrigger,Trigger1M)),NA())</f>
        <v>1.6741039120091727E-2</v>
      </c>
      <c r="O1569" s="44">
        <f>IFERROR(_xll.qlIndexFixing(ONIndex3M,I1569,TRUE,_xll.ohTrigger(RecalcTrigger,Trigger3M)),NA())</f>
        <v>1.7187898409742886E-2</v>
      </c>
      <c r="P1569" s="44">
        <f>IFERROR(_xll.qlIndexFixing(ONIndex6M,I1569,TRUE,_xll.ohTrigger(RecalcTrigger,Trigger6M)),NA())</f>
        <v>1.7239340910482071E-2</v>
      </c>
      <c r="Q1569" s="186">
        <f>IFERROR(_xll.qlIndexFixing(ONIndex1Y,I1569,TRUE,_xll.ohTrigger(RecalcTrigger,Trigger1Y)),NA())</f>
        <v>1.7568595897436978E-2</v>
      </c>
    </row>
    <row r="1570" spans="2:17" x14ac:dyDescent="0.2">
      <c r="B1570" s="39" t="s">
        <v>42</v>
      </c>
      <c r="D1570" s="42">
        <f>_xll.qlCalendarAdvance(Calendar,$D1569,B1570,"f",FALSE)</f>
        <v>50375</v>
      </c>
      <c r="E1570" s="180">
        <f>_xll.qlInterestRateIndexValueDate(IndexON,D1570)</f>
        <v>50375</v>
      </c>
      <c r="F1570" s="196">
        <f>IFERROR(_xll.qlIndexFixing(IndexON,D1570,TRUE,_xll.ohTrigger(RecalcTrigger,TriggerON)),NA())</f>
        <v>1.6798279391894155E-2</v>
      </c>
      <c r="H1570" s="42">
        <f>_xll.qlCalendarAdvance(Calendar,$H1569,B1570,"f",FALSE)</f>
        <v>50375</v>
      </c>
      <c r="I1570" s="180">
        <f>_xll.qlInterestRateIndexValueDate(Index1M,$H1570)</f>
        <v>50377</v>
      </c>
      <c r="J1570" s="185">
        <f>IFERROR(_xll.qlIndexFixing(Index1M,$H1570,TRUE,_xll.ohTrigger(RecalcTrigger,Trigger1M)),NA())</f>
        <v>1.6722638140216906E-2</v>
      </c>
      <c r="K1570" s="44">
        <f>IFERROR(_xll.qlIndexFixing(Index3M,H1570,TRUE,_xll.ohTrigger(RecalcTrigger,Trigger3M)),NA())</f>
        <v>1.7146509773155572E-2</v>
      </c>
      <c r="L1570" s="44">
        <f>IFERROR(_xll.qlIndexFixing(Index6M,$H1570,TRUE,_xll.ohTrigger(RecalcTrigger,Trigger6M)),NA())</f>
        <v>1.7171914213501997E-2</v>
      </c>
      <c r="M1570" s="186">
        <f>IFERROR(_xll.qlIndexFixing(Index1Y,$H1570,TRUE,_xll.ohTrigger(RecalcTrigger,Trigger1Y)),NA())</f>
        <v>1.7445853193633818E-2</v>
      </c>
      <c r="N1570" s="185">
        <f>IFERROR(_xll.qlIndexFixing(ONIndex1M,I1570,TRUE,_xll.ohTrigger(RecalcTrigger,Trigger1M)),NA())</f>
        <v>1.6729477381085545E-2</v>
      </c>
      <c r="O1570" s="44">
        <f>IFERROR(_xll.qlIndexFixing(ONIndex3M,I1570,TRUE,_xll.ohTrigger(RecalcTrigger,Trigger3M)),NA())</f>
        <v>1.7176319442757659E-2</v>
      </c>
      <c r="P1570" s="44">
        <f>IFERROR(_xll.qlIndexFixing(ONIndex6M,I1570,TRUE,_xll.ohTrigger(RecalcTrigger,Trigger6M)),NA())</f>
        <v>1.7228392087913491E-2</v>
      </c>
      <c r="Q1570" s="186">
        <f>IFERROR(_xll.qlIndexFixing(ONIndex1Y,I1570,TRUE,_xll.ohTrigger(RecalcTrigger,Trigger1Y)),NA())</f>
        <v>1.7557187959083009E-2</v>
      </c>
    </row>
    <row r="1571" spans="2:17" x14ac:dyDescent="0.2">
      <c r="B1571" s="39" t="s">
        <v>42</v>
      </c>
      <c r="D1571" s="42">
        <f>_xll.qlCalendarAdvance(Calendar,$D1570,B1571,"f",FALSE)</f>
        <v>50382</v>
      </c>
      <c r="E1571" s="180">
        <f>_xll.qlInterestRateIndexValueDate(IndexON,D1571)</f>
        <v>50382</v>
      </c>
      <c r="F1571" s="196">
        <f>IFERROR(_xll.qlIndexFixing(IndexON,D1571,TRUE,_xll.ohTrigger(RecalcTrigger,TriggerON)),NA())</f>
        <v>1.6787607674704219E-2</v>
      </c>
      <c r="H1571" s="42">
        <f>_xll.qlCalendarAdvance(Calendar,$H1570,B1571,"f",FALSE)</f>
        <v>50382</v>
      </c>
      <c r="I1571" s="180">
        <f>_xll.qlInterestRateIndexValueDate(Index1M,$H1571)</f>
        <v>50384</v>
      </c>
      <c r="J1571" s="185">
        <f>IFERROR(_xll.qlIndexFixing(Index1M,$H1571,TRUE,_xll.ohTrigger(RecalcTrigger,Trigger1M)),NA())</f>
        <v>1.6711170197571401E-2</v>
      </c>
      <c r="K1571" s="44">
        <f>IFERROR(_xll.qlIndexFixing(Index3M,H1571,TRUE,_xll.ohTrigger(RecalcTrigger,Trigger3M)),NA())</f>
        <v>1.7135126411778501E-2</v>
      </c>
      <c r="L1571" s="44">
        <f>IFERROR(_xll.qlIndexFixing(Index6M,$H1571,TRUE,_xll.ohTrigger(RecalcTrigger,Trigger6M)),NA())</f>
        <v>1.7161493455396342E-2</v>
      </c>
      <c r="M1571" s="186">
        <f>IFERROR(_xll.qlIndexFixing(Index1Y,$H1571,TRUE,_xll.ohTrigger(RecalcTrigger,Trigger1Y)),NA())</f>
        <v>1.7435877856966663E-2</v>
      </c>
      <c r="N1571" s="185">
        <f>IFERROR(_xll.qlIndexFixing(ONIndex1M,I1571,TRUE,_xll.ohTrigger(RecalcTrigger,Trigger1M)),NA())</f>
        <v>1.6717957047038823E-2</v>
      </c>
      <c r="O1571" s="44">
        <f>IFERROR(_xll.qlIndexFixing(ONIndex3M,I1571,TRUE,_xll.ohTrigger(RecalcTrigger,Trigger3M)),NA())</f>
        <v>1.7164775390883236E-2</v>
      </c>
      <c r="P1571" s="44">
        <f>IFERROR(_xll.qlIndexFixing(ONIndex6M,I1571,TRUE,_xll.ohTrigger(RecalcTrigger,Trigger6M)),NA())</f>
        <v>1.7217489475340741E-2</v>
      </c>
      <c r="Q1571" s="186">
        <f>IFERROR(_xll.qlIndexFixing(ONIndex1Y,I1571,TRUE,_xll.ohTrigger(RecalcTrigger,Trigger1Y)),NA())</f>
        <v>1.7545835531205256E-2</v>
      </c>
    </row>
    <row r="1572" spans="2:17" x14ac:dyDescent="0.2">
      <c r="B1572" s="39" t="s">
        <v>42</v>
      </c>
      <c r="D1572" s="42">
        <f>_xll.qlCalendarAdvance(Calendar,$D1571,B1572,"f",FALSE)</f>
        <v>50389</v>
      </c>
      <c r="E1572" s="180">
        <f>_xll.qlInterestRateIndexValueDate(IndexON,D1572)</f>
        <v>50389</v>
      </c>
      <c r="F1572" s="196">
        <f>IFERROR(_xll.qlIndexFixing(IndexON,D1572,TRUE,_xll.ohTrigger(RecalcTrigger,TriggerON)),NA())</f>
        <v>1.6776968240090895E-2</v>
      </c>
      <c r="H1572" s="42">
        <f>_xll.qlCalendarAdvance(Calendar,$H1571,B1572,"f",FALSE)</f>
        <v>50389</v>
      </c>
      <c r="I1572" s="180">
        <f>_xll.qlInterestRateIndexValueDate(Index1M,$H1572)</f>
        <v>50391</v>
      </c>
      <c r="J1572" s="185">
        <f>IFERROR(_xll.qlIndexFixing(Index1M,$H1572,TRUE,_xll.ohTrigger(RecalcTrigger,Trigger1M)),NA())</f>
        <v>1.6699744473214762E-2</v>
      </c>
      <c r="K1572" s="44">
        <f>IFERROR(_xll.qlIndexFixing(Index3M,H1572,TRUE,_xll.ohTrigger(RecalcTrigger,Trigger3M)),NA())</f>
        <v>1.7123779870804157E-2</v>
      </c>
      <c r="L1572" s="44">
        <f>IFERROR(_xll.qlIndexFixing(Index6M,$H1572,TRUE,_xll.ohTrigger(RecalcTrigger,Trigger6M)),NA())</f>
        <v>1.7151119359947724E-2</v>
      </c>
      <c r="M1572" s="186">
        <f>IFERROR(_xll.qlIndexFixing(Index1Y,$H1572,TRUE,_xll.ohTrigger(RecalcTrigger,Trigger1Y)),NA())</f>
        <v>1.7425967391727408E-2</v>
      </c>
      <c r="N1572" s="185">
        <f>IFERROR(_xll.qlIndexFixing(ONIndex1M,I1572,TRUE,_xll.ohTrigger(RecalcTrigger,Trigger1M)),NA())</f>
        <v>1.6706478398527125E-2</v>
      </c>
      <c r="O1572" s="44">
        <f>IFERROR(_xll.qlIndexFixing(ONIndex3M,I1572,TRUE,_xll.ohTrigger(RecalcTrigger,Trigger3M)),NA())</f>
        <v>1.7153266507436982E-2</v>
      </c>
      <c r="P1572" s="44">
        <f>IFERROR(_xll.qlIndexFixing(ONIndex6M,I1572,TRUE,_xll.ohTrigger(RecalcTrigger,Trigger6M)),NA())</f>
        <v>1.7206633072923694E-2</v>
      </c>
      <c r="Q1572" s="186">
        <f>IFERROR(_xll.qlIndexFixing(ONIndex1Y,I1572,TRUE,_xll.ohTrigger(RecalcTrigger,Trigger1Y)),NA())</f>
        <v>1.7534538922037157E-2</v>
      </c>
    </row>
    <row r="1573" spans="2:17" x14ac:dyDescent="0.2">
      <c r="B1573" s="39" t="s">
        <v>42</v>
      </c>
      <c r="D1573" s="42">
        <f>_xll.qlCalendarAdvance(Calendar,$D1572,B1573,"f",FALSE)</f>
        <v>50396</v>
      </c>
      <c r="E1573" s="180">
        <f>_xll.qlInterestRateIndexValueDate(IndexON,D1573)</f>
        <v>50396</v>
      </c>
      <c r="F1573" s="196">
        <f>IFERROR(_xll.qlIndexFixing(IndexON,D1573,TRUE,_xll.ohTrigger(RecalcTrigger,TriggerON)),NA())</f>
        <v>1.6766361335216473E-2</v>
      </c>
      <c r="H1573" s="42">
        <f>_xll.qlCalendarAdvance(Calendar,$H1572,B1573,"f",FALSE)</f>
        <v>50396</v>
      </c>
      <c r="I1573" s="180">
        <f>_xll.qlInterestRateIndexValueDate(Index1M,$H1573)</f>
        <v>50398</v>
      </c>
      <c r="J1573" s="185">
        <f>IFERROR(_xll.qlIndexFixing(Index1M,$H1573,TRUE,_xll.ohTrigger(RecalcTrigger,Trigger1M)),NA())</f>
        <v>1.6688361247967354E-2</v>
      </c>
      <c r="K1573" s="44">
        <f>IFERROR(_xll.qlIndexFixing(Index3M,H1573,TRUE,_xll.ohTrigger(RecalcTrigger,Trigger3M)),NA())</f>
        <v>1.7112470404204494E-2</v>
      </c>
      <c r="L1573" s="44">
        <f>IFERROR(_xll.qlIndexFixing(Index6M,$H1573,TRUE,_xll.ohTrigger(RecalcTrigger,Trigger6M)),NA())</f>
        <v>1.7140791926428811E-2</v>
      </c>
      <c r="M1573" s="186">
        <f>IFERROR(_xll.qlIndexFixing(Index1Y,$H1573,TRUE,_xll.ohTrigger(RecalcTrigger,Trigger1Y)),NA())</f>
        <v>1.7416122109443297E-2</v>
      </c>
      <c r="N1573" s="185">
        <f>IFERROR(_xll.qlIndexFixing(ONIndex1M,I1573,TRUE,_xll.ohTrigger(RecalcTrigger,Trigger1M)),NA())</f>
        <v>1.6693411346446752E-2</v>
      </c>
      <c r="O1573" s="44">
        <f>IFERROR(_xll.qlIndexFixing(ONIndex3M,I1573,TRUE,_xll.ohTrigger(RecalcTrigger,Trigger3M)),NA())</f>
        <v>1.7140156885968594E-2</v>
      </c>
      <c r="P1573" s="44">
        <f>IFERROR(_xll.qlIndexFixing(ONIndex6M,I1573,TRUE,_xll.ohTrigger(RecalcTrigger,Trigger6M)),NA())</f>
        <v>1.7194282339687561E-2</v>
      </c>
      <c r="Q1573" s="186">
        <f>IFERROR(_xll.qlIndexFixing(ONIndex1Y,I1573,TRUE,_xll.ohTrigger(RecalcTrigger,Trigger1Y)),NA())</f>
        <v>1.752169725606656E-2</v>
      </c>
    </row>
    <row r="1574" spans="2:17" x14ac:dyDescent="0.2">
      <c r="B1574" s="39" t="s">
        <v>42</v>
      </c>
      <c r="D1574" s="42">
        <f>_xll.qlCalendarAdvance(Calendar,$D1573,B1574,"f",FALSE)</f>
        <v>50403</v>
      </c>
      <c r="E1574" s="180">
        <f>_xll.qlInterestRateIndexValueDate(IndexON,D1574)</f>
        <v>50403</v>
      </c>
      <c r="F1574" s="196">
        <f>IFERROR(_xll.qlIndexFixing(IndexON,D1574,TRUE,_xll.ohTrigger(RecalcTrigger,TriggerON)),NA())</f>
        <v>1.6755787206683692E-2</v>
      </c>
      <c r="H1574" s="42">
        <f>_xll.qlCalendarAdvance(Calendar,$H1573,B1574,"f",FALSE)</f>
        <v>50403</v>
      </c>
      <c r="I1574" s="180">
        <f>_xll.qlInterestRateIndexValueDate(Index1M,$H1574)</f>
        <v>50405</v>
      </c>
      <c r="J1574" s="185">
        <f>IFERROR(_xll.qlIndexFixing(Index1M,$H1574,TRUE,_xll.ohTrigger(RecalcTrigger,Trigger1M)),NA())</f>
        <v>1.6678282036845762E-2</v>
      </c>
      <c r="K1574" s="44">
        <f>IFERROR(_xll.qlIndexFixing(Index3M,H1574,TRUE,_xll.ohTrigger(RecalcTrigger,Trigger3M)),NA())</f>
        <v>1.7101198265950579E-2</v>
      </c>
      <c r="L1574" s="44">
        <f>IFERROR(_xll.qlIndexFixing(Index6M,$H1574,TRUE,_xll.ohTrigger(RecalcTrigger,Trigger6M)),NA())</f>
        <v>1.7130823129327639E-2</v>
      </c>
      <c r="M1574" s="186">
        <f>IFERROR(_xll.qlIndexFixing(Index1Y,$H1574,TRUE,_xll.ohTrigger(RecalcTrigger,Trigger1Y)),NA())</f>
        <v>1.7406342321642888E-2</v>
      </c>
      <c r="N1574" s="185">
        <f>IFERROR(_xll.qlIndexFixing(ONIndex1M,I1574,TRUE,_xll.ohTrigger(RecalcTrigger,Trigger1M)),NA())</f>
        <v>1.6682022968605992E-2</v>
      </c>
      <c r="O1574" s="44">
        <f>IFERROR(_xll.qlIndexFixing(ONIndex3M,I1574,TRUE,_xll.ohTrigger(RecalcTrigger,Trigger3M)),NA())</f>
        <v>1.7128724216037838E-2</v>
      </c>
      <c r="P1574" s="44">
        <f>IFERROR(_xll.qlIndexFixing(ONIndex6M,I1574,TRUE,_xll.ohTrigger(RecalcTrigger,Trigger6M)),NA())</f>
        <v>1.7183524958941376E-2</v>
      </c>
      <c r="Q1574" s="186">
        <f>IFERROR(_xll.qlIndexFixing(ONIndex1Y,I1574,TRUE,_xll.ohTrigger(RecalcTrigger,Trigger1Y)),NA())</f>
        <v>1.751052129534969E-2</v>
      </c>
    </row>
    <row r="1575" spans="2:17" x14ac:dyDescent="0.2">
      <c r="B1575" s="39" t="s">
        <v>42</v>
      </c>
      <c r="D1575" s="42">
        <f>_xll.qlCalendarAdvance(Calendar,$D1574,B1575,"f",FALSE)</f>
        <v>50410</v>
      </c>
      <c r="E1575" s="180">
        <f>_xll.qlInterestRateIndexValueDate(IndexON,D1575)</f>
        <v>50410</v>
      </c>
      <c r="F1575" s="196">
        <f>IFERROR(_xll.qlIndexFixing(IndexON,D1575,TRUE,_xll.ohTrigger(RecalcTrigger,TriggerON)),NA())</f>
        <v>1.6745246101574907E-2</v>
      </c>
      <c r="H1575" s="42">
        <f>_xll.qlCalendarAdvance(Calendar,$H1574,B1575,"f",FALSE)</f>
        <v>50410</v>
      </c>
      <c r="I1575" s="180">
        <f>_xll.qlInterestRateIndexValueDate(Index1M,$H1575)</f>
        <v>50412</v>
      </c>
      <c r="J1575" s="185">
        <f>IFERROR(_xll.qlIndexFixing(Index1M,$H1575,TRUE,_xll.ohTrigger(RecalcTrigger,Trigger1M)),NA())</f>
        <v>1.6665723418089196E-2</v>
      </c>
      <c r="K1575" s="44">
        <f>IFERROR(_xll.qlIndexFixing(Index3M,H1575,TRUE,_xll.ohTrigger(RecalcTrigger,Trigger3M)),NA())</f>
        <v>1.708996371001259E-2</v>
      </c>
      <c r="L1575" s="44">
        <f>IFERROR(_xll.qlIndexFixing(Index6M,$H1575,TRUE,_xll.ohTrigger(RecalcTrigger,Trigger6M)),NA())</f>
        <v>1.7120586169618549E-2</v>
      </c>
      <c r="M1575" s="186">
        <f>IFERROR(_xll.qlIndexFixing(Index1Y,$H1575,TRUE,_xll.ohTrigger(RecalcTrigger,Trigger1Y)),NA())</f>
        <v>1.7396628339854728E-2</v>
      </c>
      <c r="N1575" s="185">
        <f>IFERROR(_xll.qlIndexFixing(ONIndex1M,I1575,TRUE,_xll.ohTrigger(RecalcTrigger,Trigger1M)),NA())</f>
        <v>1.6672295371318313E-2</v>
      </c>
      <c r="O1575" s="44">
        <f>IFERROR(_xll.qlIndexFixing(ONIndex3M,I1575,TRUE,_xll.ohTrigger(RecalcTrigger,Trigger3M)),NA())</f>
        <v>1.7118953399721804E-2</v>
      </c>
      <c r="P1575" s="44">
        <f>IFERROR(_xll.qlIndexFixing(ONIndex6M,I1575,TRUE,_xll.ohTrigger(RecalcTrigger,Trigger6M)),NA())</f>
        <v>1.7174341126366954E-2</v>
      </c>
      <c r="Q1575" s="186">
        <f>IFERROR(_xll.qlIndexFixing(ONIndex1Y,I1575,TRUE,_xll.ohTrigger(RecalcTrigger,Trigger1Y)),NA())</f>
        <v>1.7500987086407349E-2</v>
      </c>
    </row>
    <row r="1576" spans="2:17" x14ac:dyDescent="0.2">
      <c r="B1576" s="39" t="s">
        <v>42</v>
      </c>
      <c r="D1576" s="42">
        <f>_xll.qlCalendarAdvance(Calendar,$D1575,B1576,"f",FALSE)</f>
        <v>50417</v>
      </c>
      <c r="E1576" s="180">
        <f>_xll.qlInterestRateIndexValueDate(IndexON,D1576)</f>
        <v>50417</v>
      </c>
      <c r="F1576" s="196">
        <f>IFERROR(_xll.qlIndexFixing(IndexON,D1576,TRUE,_xll.ohTrigger(RecalcTrigger,TriggerON)),NA())</f>
        <v>1.6734738266892535E-2</v>
      </c>
      <c r="H1576" s="42">
        <f>_xll.qlCalendarAdvance(Calendar,$H1575,B1576,"f",FALSE)</f>
        <v>50417</v>
      </c>
      <c r="I1576" s="180">
        <f>_xll.qlInterestRateIndexValueDate(Index1M,$H1576)</f>
        <v>50419</v>
      </c>
      <c r="J1576" s="185">
        <f>IFERROR(_xll.qlIndexFixing(Index1M,$H1576,TRUE,_xll.ohTrigger(RecalcTrigger,Trigger1M)),NA())</f>
        <v>1.6654469375089187E-2</v>
      </c>
      <c r="K1576" s="44">
        <f>IFERROR(_xll.qlIndexFixing(Index3M,H1576,TRUE,_xll.ohTrigger(RecalcTrigger,Trigger3M)),NA())</f>
        <v>1.7078766990357153E-2</v>
      </c>
      <c r="L1576" s="44">
        <f>IFERROR(_xll.qlIndexFixing(Index6M,$H1576,TRUE,_xll.ohTrigger(RecalcTrigger,Trigger6M)),NA())</f>
        <v>1.7110395867230559E-2</v>
      </c>
      <c r="M1576" s="186">
        <f>IFERROR(_xll.qlIndexFixing(Index1Y,$H1576,TRUE,_xll.ohTrigger(RecalcTrigger,Trigger1Y)),NA())</f>
        <v>1.7386980475608479E-2</v>
      </c>
      <c r="N1576" s="185">
        <f>IFERROR(_xll.qlIndexFixing(ONIndex1M,I1576,TRUE,_xll.ohTrigger(RecalcTrigger,Trigger1M)),NA())</f>
        <v>1.6660986270142786E-2</v>
      </c>
      <c r="O1576" s="44">
        <f>IFERROR(_xll.qlIndexFixing(ONIndex3M,I1576,TRUE,_xll.ohTrigger(RecalcTrigger,Trigger3M)),NA())</f>
        <v>1.7107587722042794E-2</v>
      </c>
      <c r="P1576" s="44">
        <f>IFERROR(_xll.qlIndexFixing(ONIndex6M,I1576,TRUE,_xll.ohTrigger(RecalcTrigger,Trigger6M)),NA())</f>
        <v>1.7163669564332906E-2</v>
      </c>
      <c r="Q1576" s="186">
        <f>IFERROR(_xll.qlIndexFixing(ONIndex1Y,I1576,TRUE,_xll.ohTrigger(RecalcTrigger,Trigger1Y)),NA())</f>
        <v>1.7489916831934238E-2</v>
      </c>
    </row>
    <row r="1577" spans="2:17" x14ac:dyDescent="0.2">
      <c r="B1577" s="39" t="s">
        <v>42</v>
      </c>
      <c r="D1577" s="42">
        <f>_xll.qlCalendarAdvance(Calendar,$D1576,B1577,"f",FALSE)</f>
        <v>50424</v>
      </c>
      <c r="E1577" s="180">
        <f>_xll.qlInterestRateIndexValueDate(IndexON,D1577)</f>
        <v>50424</v>
      </c>
      <c r="F1577" s="196">
        <f>IFERROR(_xll.qlIndexFixing(IndexON,D1577,TRUE,_xll.ohTrigger(RecalcTrigger,TriggerON)),NA())</f>
        <v>1.6724263949399187E-2</v>
      </c>
      <c r="H1577" s="42">
        <f>_xll.qlCalendarAdvance(Calendar,$H1576,B1577,"f",FALSE)</f>
        <v>50424</v>
      </c>
      <c r="I1577" s="180">
        <f>_xll.qlInterestRateIndexValueDate(Index1M,$H1577)</f>
        <v>50426</v>
      </c>
      <c r="J1577" s="185">
        <f>IFERROR(_xll.qlIndexFixing(Index1M,$H1577,TRUE,_xll.ohTrigger(RecalcTrigger,Trigger1M)),NA())</f>
        <v>1.6643258954474882E-2</v>
      </c>
      <c r="K1577" s="44">
        <f>IFERROR(_xll.qlIndexFixing(Index3M,H1577,TRUE,_xll.ohTrigger(RecalcTrigger,Trigger3M)),NA())</f>
        <v>1.7067608360950892E-2</v>
      </c>
      <c r="L1577" s="44">
        <f>IFERROR(_xll.qlIndexFixing(Index6M,$H1577,TRUE,_xll.ohTrigger(RecalcTrigger,Trigger6M)),NA())</f>
        <v>1.7100252221452634E-2</v>
      </c>
      <c r="M1577" s="186">
        <f>IFERROR(_xll.qlIndexFixing(Index1Y,$H1577,TRUE,_xll.ohTrigger(RecalcTrigger,Trigger1Y)),NA())</f>
        <v>1.7377399040434227E-2</v>
      </c>
      <c r="N1577" s="185">
        <f>IFERROR(_xll.qlIndexFixing(ONIndex1M,I1577,TRUE,_xll.ohTrigger(RecalcTrigger,Trigger1M)),NA())</f>
        <v>1.6649720257220224E-2</v>
      </c>
      <c r="O1577" s="44">
        <f>IFERROR(_xll.qlIndexFixing(ONIndex3M,I1577,TRUE,_xll.ohTrigger(RecalcTrigger,Trigger3M)),NA())</f>
        <v>1.7096258478899173E-2</v>
      </c>
      <c r="P1577" s="44">
        <f>IFERROR(_xll.qlIndexFixing(ONIndex6M,I1577,TRUE,_xll.ohTrigger(RecalcTrigger,Trigger6M)),NA())</f>
        <v>1.715304421245456E-2</v>
      </c>
      <c r="Q1577" s="186">
        <f>IFERROR(_xll.qlIndexFixing(ONIndex1Y,I1577,TRUE,_xll.ohTrigger(RecalcTrigger,Trigger1Y)),NA())</f>
        <v>1.7478903936138934E-2</v>
      </c>
    </row>
    <row r="1578" spans="2:17" x14ac:dyDescent="0.2">
      <c r="B1578" s="39" t="s">
        <v>42</v>
      </c>
      <c r="D1578" s="42">
        <f>_xll.qlCalendarAdvance(Calendar,$D1577,B1578,"f",FALSE)</f>
        <v>50431</v>
      </c>
      <c r="E1578" s="180">
        <f>_xll.qlInterestRateIndexValueDate(IndexON,D1578)</f>
        <v>50431</v>
      </c>
      <c r="F1578" s="196">
        <f>IFERROR(_xll.qlIndexFixing(IndexON,D1578,TRUE,_xll.ohTrigger(RecalcTrigger,TriggerON)),NA())</f>
        <v>1.6713823396177219E-2</v>
      </c>
      <c r="H1578" s="42">
        <f>_xll.qlCalendarAdvance(Calendar,$H1577,B1578,"f",FALSE)</f>
        <v>50431</v>
      </c>
      <c r="I1578" s="180">
        <f>_xll.qlInterestRateIndexValueDate(Index1M,$H1578)</f>
        <v>50433</v>
      </c>
      <c r="J1578" s="185">
        <f>IFERROR(_xll.qlIndexFixing(Index1M,$H1578,TRUE,_xll.ohTrigger(RecalcTrigger,Trigger1M)),NA())</f>
        <v>1.6633322368154312E-2</v>
      </c>
      <c r="K1578" s="44">
        <f>IFERROR(_xll.qlIndexFixing(Index3M,H1578,TRUE,_xll.ohTrigger(RecalcTrigger,Trigger3M)),NA())</f>
        <v>1.705648807575777E-2</v>
      </c>
      <c r="L1578" s="44">
        <f>IFERROR(_xll.qlIndexFixing(Index6M,$H1578,TRUE,_xll.ohTrigger(RecalcTrigger,Trigger6M)),NA())</f>
        <v>1.7090155231579043E-2</v>
      </c>
      <c r="M1578" s="186">
        <f>IFERROR(_xll.qlIndexFixing(Index1Y,$H1578,TRUE,_xll.ohTrigger(RecalcTrigger,Trigger1Y)),NA())</f>
        <v>1.7367884345863813E-2</v>
      </c>
      <c r="N1578" s="185">
        <f>IFERROR(_xll.qlIndexFixing(ONIndex1M,I1578,TRUE,_xll.ohTrigger(RecalcTrigger,Trigger1M)),NA())</f>
        <v>1.6638497612966319E-2</v>
      </c>
      <c r="O1578" s="44">
        <f>IFERROR(_xll.qlIndexFixing(ONIndex3M,I1578,TRUE,_xll.ohTrigger(RecalcTrigger,Trigger3M)),NA())</f>
        <v>1.70849659233685E-2</v>
      </c>
      <c r="P1578" s="44">
        <f>IFERROR(_xll.qlIndexFixing(ONIndex6M,I1578,TRUE,_xll.ohTrigger(RecalcTrigger,Trigger6M)),NA())</f>
        <v>1.7142465070572044E-2</v>
      </c>
      <c r="Q1578" s="186">
        <f>IFERROR(_xll.qlIndexFixing(ONIndex1Y,I1578,TRUE,_xll.ohTrigger(RecalcTrigger,Trigger1Y)),NA())</f>
        <v>1.7467948707015069E-2</v>
      </c>
    </row>
    <row r="1579" spans="2:17" x14ac:dyDescent="0.2">
      <c r="B1579" s="39" t="s">
        <v>42</v>
      </c>
      <c r="D1579" s="42">
        <f>_xll.qlCalendarAdvance(Calendar,$D1578,B1579,"f",FALSE)</f>
        <v>50438</v>
      </c>
      <c r="E1579" s="180">
        <f>_xll.qlInterestRateIndexValueDate(IndexON,D1579)</f>
        <v>50438</v>
      </c>
      <c r="F1579" s="196">
        <f>IFERROR(_xll.qlIndexFixing(IndexON,D1579,TRUE,_xll.ohTrigger(RecalcTrigger,TriggerON)),NA())</f>
        <v>1.6703416853909303E-2</v>
      </c>
      <c r="H1579" s="42">
        <f>_xll.qlCalendarAdvance(Calendar,$H1578,B1579,"f",FALSE)</f>
        <v>50438</v>
      </c>
      <c r="I1579" s="180">
        <f>_xll.qlInterestRateIndexValueDate(Index1M,$H1579)</f>
        <v>50440</v>
      </c>
      <c r="J1579" s="185">
        <f>IFERROR(_xll.qlIndexFixing(Index1M,$H1579,TRUE,_xll.ohTrigger(RecalcTrigger,Trigger1M)),NA())</f>
        <v>1.6622599838969077E-2</v>
      </c>
      <c r="K1579" s="44">
        <f>IFERROR(_xll.qlIndexFixing(Index3M,H1579,TRUE,_xll.ohTrigger(RecalcTrigger,Trigger3M)),NA())</f>
        <v>1.7045787751369307E-2</v>
      </c>
      <c r="L1579" s="44">
        <f>IFERROR(_xll.qlIndexFixing(Index6M,$H1579,TRUE,_xll.ohTrigger(RecalcTrigger,Trigger6M)),NA())</f>
        <v>1.7080104896904938E-2</v>
      </c>
      <c r="M1579" s="186">
        <f>IFERROR(_xll.qlIndexFixing(Index1Y,$H1579,TRUE,_xll.ohTrigger(RecalcTrigger,Trigger1Y)),NA())</f>
        <v>1.7358436703430392E-2</v>
      </c>
      <c r="N1579" s="185">
        <f>IFERROR(_xll.qlIndexFixing(ONIndex1M,I1579,TRUE,_xll.ohTrigger(RecalcTrigger,Trigger1M)),NA())</f>
        <v>1.6627318617956632E-2</v>
      </c>
      <c r="O1579" s="44">
        <f>IFERROR(_xll.qlIndexFixing(ONIndex3M,I1579,TRUE,_xll.ohTrigger(RecalcTrigger,Trigger3M)),NA())</f>
        <v>1.7073710308768142E-2</v>
      </c>
      <c r="P1579" s="44">
        <f>IFERROR(_xll.qlIndexFixing(ONIndex6M,I1579,TRUE,_xll.ohTrigger(RecalcTrigger,Trigger6M)),NA())</f>
        <v>1.7131932138845229E-2</v>
      </c>
      <c r="Q1579" s="186">
        <f>IFERROR(_xll.qlIndexFixing(ONIndex1Y,I1579,TRUE,_xll.ohTrigger(RecalcTrigger,Trigger1Y)),NA())</f>
        <v>1.7457051452716144E-2</v>
      </c>
    </row>
    <row r="1580" spans="2:17" x14ac:dyDescent="0.2">
      <c r="B1580" s="39" t="s">
        <v>42</v>
      </c>
      <c r="D1580" s="42">
        <f>_xll.qlCalendarAdvance(Calendar,$D1579,B1580,"f",FALSE)</f>
        <v>50445</v>
      </c>
      <c r="E1580" s="180">
        <f>_xll.qlInterestRateIndexValueDate(IndexON,D1580)</f>
        <v>50445</v>
      </c>
      <c r="F1580" s="196">
        <f>IFERROR(_xll.qlIndexFixing(IndexON,D1580,TRUE,_xll.ohTrigger(RecalcTrigger,TriggerON)),NA())</f>
        <v>1.6693044569677795E-2</v>
      </c>
      <c r="H1580" s="42">
        <f>_xll.qlCalendarAdvance(Calendar,$H1579,B1580,"f",FALSE)</f>
        <v>50445</v>
      </c>
      <c r="I1580" s="180">
        <f>_xll.qlInterestRateIndexValueDate(Index1M,$H1580)</f>
        <v>50447</v>
      </c>
      <c r="J1580" s="185">
        <f>IFERROR(_xll.qlIndexFixing(Index1M,$H1580,TRUE,_xll.ohTrigger(RecalcTrigger,Trigger1M)),NA())</f>
        <v>1.66115112263895E-2</v>
      </c>
      <c r="K1580" s="44">
        <f>IFERROR(_xll.qlIndexFixing(Index3M,H1580,TRUE,_xll.ohTrigger(RecalcTrigger,Trigger3M)),NA())</f>
        <v>1.7034742615951795E-2</v>
      </c>
      <c r="L1580" s="44">
        <f>IFERROR(_xll.qlIndexFixing(Index6M,$H1580,TRUE,_xll.ohTrigger(RecalcTrigger,Trigger6M)),NA())</f>
        <v>1.7070101216729878E-2</v>
      </c>
      <c r="M1580" s="186">
        <f>IFERROR(_xll.qlIndexFixing(Index1Y,$H1580,TRUE,_xll.ohTrigger(RecalcTrigger,Trigger1Y)),NA())</f>
        <v>1.7349056424668215E-2</v>
      </c>
      <c r="N1580" s="185">
        <f>IFERROR(_xll.qlIndexFixing(ONIndex1M,I1580,TRUE,_xll.ohTrigger(RecalcTrigger,Trigger1M)),NA())</f>
        <v>1.6616183552846664E-2</v>
      </c>
      <c r="O1580" s="44">
        <f>IFERROR(_xll.qlIndexFixing(ONIndex3M,I1580,TRUE,_xll.ohTrigger(RecalcTrigger,Trigger3M)),NA())</f>
        <v>1.7062491888415465E-2</v>
      </c>
      <c r="P1580" s="44">
        <f>IFERROR(_xll.qlIndexFixing(ONIndex6M,I1580,TRUE,_xll.ohTrigger(RecalcTrigger,Trigger6M)),NA())</f>
        <v>1.7121445417114245E-2</v>
      </c>
      <c r="Q1580" s="186">
        <f>IFERROR(_xll.qlIndexFixing(ONIndex1Y,I1580,TRUE,_xll.ohTrigger(RecalcTrigger,Trigger1Y)),NA())</f>
        <v>1.744621248123579E-2</v>
      </c>
    </row>
    <row r="1581" spans="2:17" x14ac:dyDescent="0.2">
      <c r="B1581" s="39" t="s">
        <v>42</v>
      </c>
      <c r="D1581" s="42">
        <f>_xll.qlCalendarAdvance(Calendar,$D1580,B1581,"f",FALSE)</f>
        <v>50452</v>
      </c>
      <c r="E1581" s="180">
        <f>_xll.qlInterestRateIndexValueDate(IndexON,D1581)</f>
        <v>50452</v>
      </c>
      <c r="F1581" s="196">
        <f>IFERROR(_xll.qlIndexFixing(IndexON,D1581,TRUE,_xll.ohTrigger(RecalcTrigger,TriggerON)),NA())</f>
        <v>1.6682706790485113E-2</v>
      </c>
      <c r="H1581" s="42">
        <f>_xll.qlCalendarAdvance(Calendar,$H1580,B1581,"f",FALSE)</f>
        <v>50452</v>
      </c>
      <c r="I1581" s="180">
        <f>_xll.qlInterestRateIndexValueDate(Index1M,$H1581)</f>
        <v>50454</v>
      </c>
      <c r="J1581" s="185">
        <f>IFERROR(_xll.qlIndexFixing(Index1M,$H1581,TRUE,_xll.ohTrigger(RecalcTrigger,Trigger1M)),NA())</f>
        <v>1.6600467269626114E-2</v>
      </c>
      <c r="K1581" s="44">
        <f>IFERROR(_xll.qlIndexFixing(Index3M,H1581,TRUE,_xll.ohTrigger(RecalcTrigger,Trigger3M)),NA())</f>
        <v>1.7023736566305306E-2</v>
      </c>
      <c r="L1581" s="44">
        <f>IFERROR(_xll.qlIndexFixing(Index6M,$H1581,TRUE,_xll.ohTrigger(RecalcTrigger,Trigger6M)),NA())</f>
        <v>1.706014419035564E-2</v>
      </c>
      <c r="M1581" s="186">
        <f>IFERROR(_xll.qlIndexFixing(Index1Y,$H1581,TRUE,_xll.ohTrigger(RecalcTrigger,Trigger1Y)),NA())</f>
        <v>1.7339743821113942E-2</v>
      </c>
      <c r="N1581" s="185">
        <f>IFERROR(_xll.qlIndexFixing(ONIndex1M,I1581,TRUE,_xll.ohTrigger(RecalcTrigger,Trigger1M)),NA())</f>
        <v>1.6605092698052104E-2</v>
      </c>
      <c r="O1581" s="44">
        <f>IFERROR(_xll.qlIndexFixing(ONIndex3M,I1581,TRUE,_xll.ohTrigger(RecalcTrigger,Trigger3M)),NA())</f>
        <v>1.7051310915068285E-2</v>
      </c>
      <c r="P1581" s="44">
        <f>IFERROR(_xll.qlIndexFixing(ONIndex6M,I1581,TRUE,_xll.ohTrigger(RecalcTrigger,Trigger6M)),NA())</f>
        <v>1.7111004905459026E-2</v>
      </c>
      <c r="Q1581" s="186">
        <f>IFERROR(_xll.qlIndexFixing(ONIndex1Y,I1581,TRUE,_xll.ohTrigger(RecalcTrigger,Trigger1Y)),NA())</f>
        <v>1.7435432100487702E-2</v>
      </c>
    </row>
    <row r="1582" spans="2:17" x14ac:dyDescent="0.2">
      <c r="B1582" s="39" t="s">
        <v>42</v>
      </c>
      <c r="D1582" s="42">
        <f>_xll.qlCalendarAdvance(Calendar,$D1581,B1582,"f",FALSE)</f>
        <v>50459</v>
      </c>
      <c r="E1582" s="180">
        <f>_xll.qlInterestRateIndexValueDate(IndexON,D1582)</f>
        <v>50459</v>
      </c>
      <c r="F1582" s="196">
        <f>IFERROR(_xll.qlIndexFixing(IndexON,D1582,TRUE,_xll.ohTrigger(RecalcTrigger,TriggerON)),NA())</f>
        <v>1.6672403763093868E-2</v>
      </c>
      <c r="H1582" s="42">
        <f>_xll.qlCalendarAdvance(Calendar,$H1581,B1582,"f",FALSE)</f>
        <v>50459</v>
      </c>
      <c r="I1582" s="180">
        <f>_xll.qlInterestRateIndexValueDate(Index1M,$H1582)</f>
        <v>50461</v>
      </c>
      <c r="J1582" s="185">
        <f>IFERROR(_xll.qlIndexFixing(Index1M,$H1582,TRUE,_xll.ohTrigger(RecalcTrigger,Trigger1M)),NA())</f>
        <v>1.6589468249460029E-2</v>
      </c>
      <c r="K1582" s="44">
        <f>IFERROR(_xll.qlIndexFixing(Index3M,H1582,TRUE,_xll.ohTrigger(RecalcTrigger,Trigger3M)),NA())</f>
        <v>1.7012769856382209E-2</v>
      </c>
      <c r="L1582" s="44">
        <f>IFERROR(_xll.qlIndexFixing(Index6M,$H1582,TRUE,_xll.ohTrigger(RecalcTrigger,Trigger6M)),NA())</f>
        <v>1.70502338170893E-2</v>
      </c>
      <c r="M1582" s="186">
        <f>IFERROR(_xll.qlIndexFixing(Index1Y,$H1582,TRUE,_xll.ohTrigger(RecalcTrigger,Trigger1Y)),NA())</f>
        <v>1.7330499204306203E-2</v>
      </c>
      <c r="N1582" s="185">
        <f>IFERROR(_xll.qlIndexFixing(ONIndex1M,I1582,TRUE,_xll.ohTrigger(RecalcTrigger,Trigger1M)),NA())</f>
        <v>1.6594046334148516E-2</v>
      </c>
      <c r="O1582" s="44">
        <f>IFERROR(_xll.qlIndexFixing(ONIndex3M,I1582,TRUE,_xll.ohTrigger(RecalcTrigger,Trigger3M)),NA())</f>
        <v>1.7040167642443649E-2</v>
      </c>
      <c r="P1582" s="44">
        <f>IFERROR(_xll.qlIndexFixing(ONIndex6M,I1582,TRUE,_xll.ohTrigger(RecalcTrigger,Trigger6M)),NA())</f>
        <v>1.7100610604039446E-2</v>
      </c>
      <c r="Q1582" s="186">
        <f>IFERROR(_xll.qlIndexFixing(ONIndex1Y,I1582,TRUE,_xll.ohTrigger(RecalcTrigger,Trigger1Y)),NA())</f>
        <v>1.7424710618545447E-2</v>
      </c>
    </row>
    <row r="1583" spans="2:17" x14ac:dyDescent="0.2">
      <c r="B1583" s="39" t="s">
        <v>42</v>
      </c>
      <c r="D1583" s="42">
        <f>_xll.qlCalendarAdvance(Calendar,$D1582,B1583,"f",FALSE)</f>
        <v>50466</v>
      </c>
      <c r="E1583" s="180">
        <f>_xll.qlInterestRateIndexValueDate(IndexON,D1583)</f>
        <v>50466</v>
      </c>
      <c r="F1583" s="196">
        <f>IFERROR(_xll.qlIndexFixing(IndexON,D1583,TRUE,_xll.ohTrigger(RecalcTrigger,TriggerON)),NA())</f>
        <v>1.6662135734426542E-2</v>
      </c>
      <c r="H1583" s="42">
        <f>_xll.qlCalendarAdvance(Calendar,$H1582,B1583,"f",FALSE)</f>
        <v>50466</v>
      </c>
      <c r="I1583" s="180">
        <f>_xll.qlInterestRateIndexValueDate(Index1M,$H1583)</f>
        <v>50468</v>
      </c>
      <c r="J1583" s="185">
        <f>IFERROR(_xll.qlIndexFixing(Index1M,$H1583,TRUE,_xll.ohTrigger(RecalcTrigger,Trigger1M)),NA())</f>
        <v>1.6576928226559595E-2</v>
      </c>
      <c r="K1583" s="44">
        <f>IFERROR(_xll.qlIndexFixing(Index3M,H1583,TRUE,_xll.ohTrigger(RecalcTrigger,Trigger3M)),NA())</f>
        <v>1.7000727274227953E-2</v>
      </c>
      <c r="L1583" s="44">
        <f>IFERROR(_xll.qlIndexFixing(Index6M,$H1583,TRUE,_xll.ohTrigger(RecalcTrigger,Trigger6M)),NA())</f>
        <v>1.7038941464478891E-2</v>
      </c>
      <c r="M1583" s="186">
        <f>IFERROR(_xll.qlIndexFixing(Index1Y,$H1583,TRUE,_xll.ohTrigger(RecalcTrigger,Trigger1Y)),NA())</f>
        <v>1.7321322885785161E-2</v>
      </c>
      <c r="N1583" s="185">
        <f>IFERROR(_xll.qlIndexFixing(ONIndex1M,I1583,TRUE,_xll.ohTrigger(RecalcTrigger,Trigger1M)),NA())</f>
        <v>1.6583044741711461E-2</v>
      </c>
      <c r="O1583" s="44">
        <f>IFERROR(_xll.qlIndexFixing(ONIndex3M,I1583,TRUE,_xll.ohTrigger(RecalcTrigger,Trigger3M)),NA())</f>
        <v>1.7029062323619115E-2</v>
      </c>
      <c r="P1583" s="44">
        <f>IFERROR(_xll.qlIndexFixing(ONIndex6M,I1583,TRUE,_xll.ohTrigger(RecalcTrigger,Trigger6M)),NA())</f>
        <v>1.7090262512535759E-2</v>
      </c>
      <c r="Q1583" s="186">
        <f>IFERROR(_xll.qlIndexFixing(ONIndex1Y,I1583,TRUE,_xll.ohTrigger(RecalcTrigger,Trigger1Y)),NA())</f>
        <v>1.7414048343322719E-2</v>
      </c>
    </row>
    <row r="1584" spans="2:17" x14ac:dyDescent="0.2">
      <c r="B1584" s="39" t="s">
        <v>42</v>
      </c>
      <c r="D1584" s="42">
        <f>_xll.qlCalendarAdvance(Calendar,$D1583,B1584,"f",FALSE)</f>
        <v>50473</v>
      </c>
      <c r="E1584" s="180">
        <f>_xll.qlInterestRateIndexValueDate(IndexON,D1584)</f>
        <v>50473</v>
      </c>
      <c r="F1584" s="196">
        <f>IFERROR(_xll.qlIndexFixing(IndexON,D1584,TRUE,_xll.ohTrigger(RecalcTrigger,TriggerON)),NA())</f>
        <v>1.6651902951485553E-2</v>
      </c>
      <c r="H1584" s="42">
        <f>_xll.qlCalendarAdvance(Calendar,$H1583,B1584,"f",FALSE)</f>
        <v>50473</v>
      </c>
      <c r="I1584" s="180">
        <f>_xll.qlInterestRateIndexValueDate(Index1M,$H1584)</f>
        <v>50475</v>
      </c>
      <c r="J1584" s="185">
        <f>IFERROR(_xll.qlIndexFixing(Index1M,$H1584,TRUE,_xll.ohTrigger(RecalcTrigger,Trigger1M)),NA())</f>
        <v>1.6566031025478101E-2</v>
      </c>
      <c r="K1584" s="44">
        <f>IFERROR(_xll.qlIndexFixing(Index3M,H1584,TRUE,_xll.ohTrigger(RecalcTrigger,Trigger3M)),NA())</f>
        <v>1.6989847157280566E-2</v>
      </c>
      <c r="L1584" s="44">
        <f>IFERROR(_xll.qlIndexFixing(Index6M,$H1584,TRUE,_xll.ohTrigger(RecalcTrigger,Trigger6M)),NA())</f>
        <v>1.7029138747420163E-2</v>
      </c>
      <c r="M1584" s="186">
        <f>IFERROR(_xll.qlIndexFixing(Index1Y,$H1584,TRUE,_xll.ohTrigger(RecalcTrigger,Trigger1Y)),NA())</f>
        <v>1.7312215177094043E-2</v>
      </c>
      <c r="N1584" s="185">
        <f>IFERROR(_xll.qlIndexFixing(ONIndex1M,I1584,TRUE,_xll.ohTrigger(RecalcTrigger,Trigger1M)),NA())</f>
        <v>1.6572088201236568E-2</v>
      </c>
      <c r="O1584" s="44">
        <f>IFERROR(_xll.qlIndexFixing(ONIndex3M,I1584,TRUE,_xll.ohTrigger(RecalcTrigger,Trigger3M)),NA())</f>
        <v>1.7017995211512371E-2</v>
      </c>
      <c r="P1584" s="44">
        <f>IFERROR(_xll.qlIndexFixing(ONIndex6M,I1584,TRUE,_xll.ohTrigger(RecalcTrigger,Trigger6M)),NA())</f>
        <v>1.7079960631187774E-2</v>
      </c>
      <c r="Q1584" s="186">
        <f>IFERROR(_xll.qlIndexFixing(ONIndex1Y,I1584,TRUE,_xll.ohTrigger(RecalcTrigger,Trigger1Y)),NA())</f>
        <v>1.7403445583132893E-2</v>
      </c>
    </row>
    <row r="1585" spans="2:17" x14ac:dyDescent="0.2">
      <c r="B1585" s="39" t="s">
        <v>42</v>
      </c>
      <c r="D1585" s="42">
        <f>_xll.qlCalendarAdvance(Calendar,$D1584,B1585,"f",FALSE)</f>
        <v>50480</v>
      </c>
      <c r="E1585" s="180">
        <f>_xll.qlInterestRateIndexValueDate(IndexON,D1585)</f>
        <v>50480</v>
      </c>
      <c r="F1585" s="196">
        <f>IFERROR(_xll.qlIndexFixing(IndexON,D1585,TRUE,_xll.ohTrigger(RecalcTrigger,TriggerON)),NA())</f>
        <v>1.6641705661193384E-2</v>
      </c>
      <c r="H1585" s="42">
        <f>_xll.qlCalendarAdvance(Calendar,$H1584,B1585,"f",FALSE)</f>
        <v>50480</v>
      </c>
      <c r="I1585" s="180">
        <f>_xll.qlInterestRateIndexValueDate(Index1M,$H1585)</f>
        <v>50482</v>
      </c>
      <c r="J1585" s="185">
        <f>IFERROR(_xll.qlIndexFixing(Index1M,$H1585,TRUE,_xll.ohTrigger(RecalcTrigger,Trigger1M)),NA())</f>
        <v>1.6555179693295285E-2</v>
      </c>
      <c r="K1585" s="44">
        <f>IFERROR(_xll.qlIndexFixing(Index3M,H1585,TRUE,_xll.ohTrigger(RecalcTrigger,Trigger3M)),NA())</f>
        <v>1.6979007202961187E-2</v>
      </c>
      <c r="L1585" s="44">
        <f>IFERROR(_xll.qlIndexFixing(Index6M,$H1585,TRUE,_xll.ohTrigger(RecalcTrigger,Trigger6M)),NA())</f>
        <v>1.7019382693466215E-2</v>
      </c>
      <c r="M1585" s="186">
        <f>IFERROR(_xll.qlIndexFixing(Index1Y,$H1585,TRUE,_xll.ohTrigger(RecalcTrigger,Trigger1Y)),NA())</f>
        <v>1.730317638977915E-2</v>
      </c>
      <c r="N1585" s="185">
        <f>IFERROR(_xll.qlIndexFixing(ONIndex1M,I1585,TRUE,_xll.ohTrigger(RecalcTrigger,Trigger1M)),NA())</f>
        <v>1.6561176993219462E-2</v>
      </c>
      <c r="O1585" s="44">
        <f>IFERROR(_xll.qlIndexFixing(ONIndex3M,I1585,TRUE,_xll.ohTrigger(RecalcTrigger,Trigger3M)),NA())</f>
        <v>1.7006966559680592E-2</v>
      </c>
      <c r="P1585" s="44">
        <f>IFERROR(_xll.qlIndexFixing(ONIndex6M,I1585,TRUE,_xll.ohTrigger(RecalcTrigger,Trigger6M)),NA())</f>
        <v>1.7069704959755683E-2</v>
      </c>
      <c r="Q1585" s="186">
        <f>IFERROR(_xll.qlIndexFixing(ONIndex1Y,I1585,TRUE,_xll.ohTrigger(RecalcTrigger,Trigger1Y)),NA())</f>
        <v>1.7392902645729791E-2</v>
      </c>
    </row>
    <row r="1586" spans="2:17" x14ac:dyDescent="0.2">
      <c r="B1586" s="39" t="s">
        <v>42</v>
      </c>
      <c r="D1586" s="42">
        <f>_xll.qlCalendarAdvance(Calendar,$D1585,B1586,"f",FALSE)</f>
        <v>50487</v>
      </c>
      <c r="E1586" s="180">
        <f>_xll.qlInterestRateIndexValueDate(IndexON,D1586)</f>
        <v>50487</v>
      </c>
      <c r="F1586" s="196">
        <f>IFERROR(_xll.qlIndexFixing(IndexON,D1586,TRUE,_xll.ohTrigger(RecalcTrigger,TriggerON)),NA())</f>
        <v>1.6631544110312646E-2</v>
      </c>
      <c r="H1586" s="42">
        <f>_xll.qlCalendarAdvance(Calendar,$H1585,B1586,"f",FALSE)</f>
        <v>50487</v>
      </c>
      <c r="I1586" s="180">
        <f>_xll.qlInterestRateIndexValueDate(Index1M,$H1586)</f>
        <v>50489</v>
      </c>
      <c r="J1586" s="185">
        <f>IFERROR(_xll.qlIndexFixing(Index1M,$H1586,TRUE,_xll.ohTrigger(RecalcTrigger,Trigger1M)),NA())</f>
        <v>1.6543986998208998E-2</v>
      </c>
      <c r="K1586" s="44">
        <f>IFERROR(_xll.qlIndexFixing(Index3M,H1586,TRUE,_xll.ohTrigger(RecalcTrigger,Trigger3M)),NA())</f>
        <v>1.6968207665236223E-2</v>
      </c>
      <c r="L1586" s="44">
        <f>IFERROR(_xll.qlIndexFixing(Index6M,$H1586,TRUE,_xll.ohTrigger(RecalcTrigger,Trigger6M)),NA())</f>
        <v>1.7009673301919968E-2</v>
      </c>
      <c r="M1586" s="186">
        <f>IFERROR(_xll.qlIndexFixing(Index1Y,$H1586,TRUE,_xll.ohTrigger(RecalcTrigger,Trigger1Y)),NA())</f>
        <v>1.7294206835388092E-2</v>
      </c>
      <c r="N1586" s="185">
        <f>IFERROR(_xll.qlIndexFixing(ONIndex1M,I1586,TRUE,_xll.ohTrigger(RecalcTrigger,Trigger1M)),NA())</f>
        <v>1.6550311398395579E-2</v>
      </c>
      <c r="O1586" s="44">
        <f>IFERROR(_xll.qlIndexFixing(ONIndex3M,I1586,TRUE,_xll.ohTrigger(RecalcTrigger,Trigger3M)),NA())</f>
        <v>1.6995976621281272E-2</v>
      </c>
      <c r="P1586" s="44">
        <f>IFERROR(_xll.qlIndexFixing(ONIndex6M,I1586,TRUE,_xll.ohTrigger(RecalcTrigger,Trigger6M)),NA())</f>
        <v>1.705949549855923E-2</v>
      </c>
      <c r="Q1586" s="186">
        <f>IFERROR(_xll.qlIndexFixing(ONIndex1Y,I1586,TRUE,_xll.ohTrigger(RecalcTrigger,Trigger1Y)),NA())</f>
        <v>1.738241983918698E-2</v>
      </c>
    </row>
    <row r="1587" spans="2:17" x14ac:dyDescent="0.2">
      <c r="B1587" s="39" t="s">
        <v>42</v>
      </c>
      <c r="D1587" s="42">
        <f>_xll.qlCalendarAdvance(Calendar,$D1586,B1587,"f",FALSE)</f>
        <v>50494</v>
      </c>
      <c r="E1587" s="180">
        <f>_xll.qlInterestRateIndexValueDate(IndexON,D1587)</f>
        <v>50494</v>
      </c>
      <c r="F1587" s="196">
        <f>IFERROR(_xll.qlIndexFixing(IndexON,D1587,TRUE,_xll.ohTrigger(RecalcTrigger,TriggerON)),NA())</f>
        <v>1.6621418546165501E-2</v>
      </c>
      <c r="H1587" s="42">
        <f>_xll.qlCalendarAdvance(Calendar,$H1586,B1587,"f",FALSE)</f>
        <v>50494</v>
      </c>
      <c r="I1587" s="180">
        <f>_xll.qlInterestRateIndexValueDate(Index1M,$H1587)</f>
        <v>50496</v>
      </c>
      <c r="J1587" s="185">
        <f>IFERROR(_xll.qlIndexFixing(Index1M,$H1587,TRUE,_xll.ohTrigger(RecalcTrigger,Trigger1M)),NA())</f>
        <v>1.6533615758892173E-2</v>
      </c>
      <c r="K1587" s="44">
        <f>IFERROR(_xll.qlIndexFixing(Index3M,H1587,TRUE,_xll.ohTrigger(RecalcTrigger,Trigger3M)),NA())</f>
        <v>1.6957810737555781E-2</v>
      </c>
      <c r="L1587" s="44">
        <f>IFERROR(_xll.qlIndexFixing(Index6M,$H1587,TRUE,_xll.ohTrigger(RecalcTrigger,Trigger6M)),NA())</f>
        <v>1.7000832463581771E-2</v>
      </c>
      <c r="M1587" s="186">
        <f>IFERROR(_xll.qlIndexFixing(Index1Y,$H1587,TRUE,_xll.ohTrigger(RecalcTrigger,Trigger1Y)),NA())</f>
        <v>1.7285306825473291E-2</v>
      </c>
      <c r="N1587" s="185">
        <f>IFERROR(_xll.qlIndexFixing(ONIndex1M,I1587,TRUE,_xll.ohTrigger(RecalcTrigger,Trigger1M)),NA())</f>
        <v>1.6539491697180608E-2</v>
      </c>
      <c r="O1587" s="44">
        <f>IFERROR(_xll.qlIndexFixing(ONIndex3M,I1587,TRUE,_xll.ohTrigger(RecalcTrigger,Trigger3M)),NA())</f>
        <v>1.6985025649312036E-2</v>
      </c>
      <c r="P1587" s="44">
        <f>IFERROR(_xll.qlIndexFixing(ONIndex6M,I1587,TRUE,_xll.ohTrigger(RecalcTrigger,Trigger6M)),NA())</f>
        <v>1.704933224727867E-2</v>
      </c>
      <c r="Q1587" s="186">
        <f>IFERROR(_xll.qlIndexFixing(ONIndex1Y,I1587,TRUE,_xll.ohTrigger(RecalcTrigger,Trigger1Y)),NA())</f>
        <v>1.7371997471578027E-2</v>
      </c>
    </row>
    <row r="1588" spans="2:17" x14ac:dyDescent="0.2">
      <c r="B1588" s="39" t="s">
        <v>42</v>
      </c>
      <c r="D1588" s="42">
        <f>_xll.qlCalendarAdvance(Calendar,$D1587,B1588,"f",FALSE)</f>
        <v>50501</v>
      </c>
      <c r="E1588" s="180">
        <f>_xll.qlInterestRateIndexValueDate(IndexON,D1588)</f>
        <v>50501</v>
      </c>
      <c r="F1588" s="196">
        <f>IFERROR(_xll.qlIndexFixing(IndexON,D1588,TRUE,_xll.ohTrigger(RecalcTrigger,TriggerON)),NA())</f>
        <v>1.6611329215194814E-2</v>
      </c>
      <c r="H1588" s="42">
        <f>_xll.qlCalendarAdvance(Calendar,$H1587,B1588,"f",FALSE)</f>
        <v>50501</v>
      </c>
      <c r="I1588" s="180">
        <f>_xll.qlInterestRateIndexValueDate(Index1M,$H1588)</f>
        <v>50503</v>
      </c>
      <c r="J1588" s="185">
        <f>IFERROR(_xll.qlIndexFixing(Index1M,$H1588,TRUE,_xll.ohTrigger(RecalcTrigger,Trigger1M)),NA())</f>
        <v>1.6522903718297621E-2</v>
      </c>
      <c r="K1588" s="44">
        <f>IFERROR(_xll.qlIndexFixing(Index3M,H1588,TRUE,_xll.ohTrigger(RecalcTrigger,Trigger3M)),NA())</f>
        <v>1.6947090327520922E-2</v>
      </c>
      <c r="L1588" s="44">
        <f>IFERROR(_xll.qlIndexFixing(Index6M,$H1588,TRUE,_xll.ohTrigger(RecalcTrigger,Trigger6M)),NA())</f>
        <v>1.6991207753671835E-2</v>
      </c>
      <c r="M1588" s="186">
        <f>IFERROR(_xll.qlIndexFixing(Index1Y,$H1588,TRUE,_xll.ohTrigger(RecalcTrigger,Trigger1Y)),NA())</f>
        <v>1.7275790121763151E-2</v>
      </c>
      <c r="N1588" s="185">
        <f>IFERROR(_xll.qlIndexFixing(ONIndex1M,I1588,TRUE,_xll.ohTrigger(RecalcTrigger,Trigger1M)),NA())</f>
        <v>1.6528718169990242E-2</v>
      </c>
      <c r="O1588" s="44">
        <f>IFERROR(_xll.qlIndexFixing(ONIndex3M,I1588,TRUE,_xll.ohTrigger(RecalcTrigger,Trigger3M)),NA())</f>
        <v>1.697411389725012E-2</v>
      </c>
      <c r="P1588" s="44">
        <f>IFERROR(_xll.qlIndexFixing(ONIndex6M,I1588,TRUE,_xll.ohTrigger(RecalcTrigger,Trigger6M)),NA())</f>
        <v>1.7039215206073877E-2</v>
      </c>
      <c r="Q1588" s="186">
        <f>IFERROR(_xll.qlIndexFixing(ONIndex1Y,I1588,TRUE,_xll.ohTrigger(RecalcTrigger,Trigger1Y)),NA())</f>
        <v>1.7361635850816626E-2</v>
      </c>
    </row>
    <row r="1589" spans="2:17" x14ac:dyDescent="0.2">
      <c r="B1589" s="39" t="s">
        <v>42</v>
      </c>
      <c r="D1589" s="42">
        <f>_xll.qlCalendarAdvance(Calendar,$D1588,B1589,"f",FALSE)</f>
        <v>50508</v>
      </c>
      <c r="E1589" s="180">
        <f>_xll.qlInterestRateIndexValueDate(IndexON,D1589)</f>
        <v>50508</v>
      </c>
      <c r="F1589" s="196">
        <f>IFERROR(_xll.qlIndexFixing(IndexON,D1589,TRUE,_xll.ohTrigger(RecalcTrigger,TriggerON)),NA())</f>
        <v>1.6601276364482942E-2</v>
      </c>
      <c r="H1589" s="42">
        <f>_xll.qlCalendarAdvance(Calendar,$H1588,B1589,"f",FALSE)</f>
        <v>50508</v>
      </c>
      <c r="I1589" s="180">
        <f>_xll.qlInterestRateIndexValueDate(Index1M,$H1589)</f>
        <v>50510</v>
      </c>
      <c r="J1589" s="185">
        <f>IFERROR(_xll.qlIndexFixing(Index1M,$H1589,TRUE,_xll.ohTrigger(RecalcTrigger,Trigger1M)),NA())</f>
        <v>1.6512238669845747E-2</v>
      </c>
      <c r="K1589" s="44">
        <f>IFERROR(_xll.qlIndexFixing(Index3M,H1589,TRUE,_xll.ohTrigger(RecalcTrigger,Trigger3M)),NA())</f>
        <v>1.6936411075582778E-2</v>
      </c>
      <c r="L1589" s="44">
        <f>IFERROR(_xll.qlIndexFixing(Index6M,$H1589,TRUE,_xll.ohTrigger(RecalcTrigger,Trigger6M)),NA())</f>
        <v>1.6981629696897899E-2</v>
      </c>
      <c r="M1589" s="186">
        <f>IFERROR(_xll.qlIndexFixing(Index1Y,$H1589,TRUE,_xll.ohTrigger(RecalcTrigger,Trigger1Y)),NA())</f>
        <v>1.7267716685295319E-2</v>
      </c>
      <c r="N1589" s="185">
        <f>IFERROR(_xll.qlIndexFixing(ONIndex1M,I1589,TRUE,_xll.ohTrigger(RecalcTrigger,Trigger1M)),NA())</f>
        <v>1.651799109763985E-2</v>
      </c>
      <c r="O1589" s="44">
        <f>IFERROR(_xll.qlIndexFixing(ONIndex3M,I1589,TRUE,_xll.ohTrigger(RecalcTrigger,Trigger3M)),NA())</f>
        <v>1.6963241618173086E-2</v>
      </c>
      <c r="P1589" s="44">
        <f>IFERROR(_xll.qlIndexFixing(ONIndex6M,I1589,TRUE,_xll.ohTrigger(RecalcTrigger,Trigger6M)),NA())</f>
        <v>1.7029144374944849E-2</v>
      </c>
      <c r="Q1589" s="186">
        <f>IFERROR(_xll.qlIndexFixing(ONIndex1Y,I1589,TRUE,_xll.ohTrigger(RecalcTrigger,Trigger1Y)),NA())</f>
        <v>1.7351335285136216E-2</v>
      </c>
    </row>
    <row r="1590" spans="2:17" x14ac:dyDescent="0.2">
      <c r="B1590" s="39" t="s">
        <v>42</v>
      </c>
      <c r="D1590" s="42">
        <f>_xll.qlCalendarAdvance(Calendar,$D1589,B1590,"f",FALSE)</f>
        <v>50515</v>
      </c>
      <c r="E1590" s="180">
        <f>_xll.qlInterestRateIndexValueDate(IndexON,D1590)</f>
        <v>50515</v>
      </c>
      <c r="F1590" s="196">
        <f>IFERROR(_xll.qlIndexFixing(IndexON,D1590,TRUE,_xll.ohTrigger(RecalcTrigger,TriggerON)),NA())</f>
        <v>1.6591260241112238E-2</v>
      </c>
      <c r="H1590" s="42">
        <f>_xll.qlCalendarAdvance(Calendar,$H1589,B1590,"f",FALSE)</f>
        <v>50515</v>
      </c>
      <c r="I1590" s="180">
        <f>_xll.qlInterestRateIndexValueDate(Index1M,$H1590)</f>
        <v>50517</v>
      </c>
      <c r="J1590" s="185">
        <f>IFERROR(_xll.qlIndexFixing(Index1M,$H1590,TRUE,_xll.ohTrigger(RecalcTrigger,Trigger1M)),NA())</f>
        <v>1.6501620894359414E-2</v>
      </c>
      <c r="K1590" s="44">
        <f>IFERROR(_xll.qlIndexFixing(Index3M,H1590,TRUE,_xll.ohTrigger(RecalcTrigger,Trigger3M)),NA())</f>
        <v>1.692577323569644E-2</v>
      </c>
      <c r="L1590" s="44">
        <f>IFERROR(_xll.qlIndexFixing(Index6M,$H1590,TRUE,_xll.ohTrigger(RecalcTrigger,Trigger6M)),NA())</f>
        <v>1.6972098292584652E-2</v>
      </c>
      <c r="M1590" s="186">
        <f>IFERROR(_xll.qlIndexFixing(Index1Y,$H1590,TRUE,_xll.ohTrigger(RecalcTrigger,Trigger1Y)),NA())</f>
        <v>1.7259027178152773E-2</v>
      </c>
      <c r="N1590" s="185">
        <f>IFERROR(_xll.qlIndexFixing(ONIndex1M,I1590,TRUE,_xll.ohTrigger(RecalcTrigger,Trigger1M)),NA())</f>
        <v>1.6504267858694632E-2</v>
      </c>
      <c r="O1590" s="44">
        <f>IFERROR(_xll.qlIndexFixing(ONIndex3M,I1590,TRUE,_xll.ohTrigger(RecalcTrigger,Trigger3M)),NA())</f>
        <v>1.6949321382169202E-2</v>
      </c>
      <c r="P1590" s="44">
        <f>IFERROR(_xll.qlIndexFixing(ONIndex6M,I1590,TRUE,_xll.ohTrigger(RecalcTrigger,Trigger6M)),NA())</f>
        <v>1.7016264063887121E-2</v>
      </c>
      <c r="Q1590" s="186">
        <f>IFERROR(_xll.qlIndexFixing(ONIndex1Y,I1590,TRUE,_xll.ohTrigger(RecalcTrigger,Trigger1Y)),NA())</f>
        <v>1.7338181909547501E-2</v>
      </c>
    </row>
    <row r="1591" spans="2:17" x14ac:dyDescent="0.2">
      <c r="B1591" s="39" t="s">
        <v>42</v>
      </c>
      <c r="D1591" s="42">
        <f>_xll.qlCalendarAdvance(Calendar,$D1590,B1591,"f",FALSE)</f>
        <v>50522</v>
      </c>
      <c r="E1591" s="180">
        <f>_xll.qlInterestRateIndexValueDate(IndexON,D1591)</f>
        <v>50522</v>
      </c>
      <c r="F1591" s="196">
        <f>IFERROR(_xll.qlIndexFixing(IndexON,D1591,TRUE,_xll.ohTrigger(RecalcTrigger,TriggerON)),NA())</f>
        <v>1.6581281091845312E-2</v>
      </c>
      <c r="H1591" s="42">
        <f>_xll.qlCalendarAdvance(Calendar,$H1590,B1591,"f",FALSE)</f>
        <v>50522</v>
      </c>
      <c r="I1591" s="180">
        <f>_xll.qlInterestRateIndexValueDate(Index1M,$H1591)</f>
        <v>50524</v>
      </c>
      <c r="J1591" s="185">
        <f>IFERROR(_xll.qlIndexFixing(Index1M,$H1591,TRUE,_xll.ohTrigger(RecalcTrigger,Trigger1M)),NA())</f>
        <v>1.6491050672641505E-2</v>
      </c>
      <c r="K1591" s="44">
        <f>IFERROR(_xll.qlIndexFixing(Index3M,H1591,TRUE,_xll.ohTrigger(RecalcTrigger,Trigger3M)),NA())</f>
        <v>1.6915177061815254E-2</v>
      </c>
      <c r="L1591" s="44">
        <f>IFERROR(_xll.qlIndexFixing(Index6M,$H1591,TRUE,_xll.ohTrigger(RecalcTrigger,Trigger6M)),NA())</f>
        <v>1.6962613540060727E-2</v>
      </c>
      <c r="M1591" s="186">
        <f>IFERROR(_xll.qlIndexFixing(Index1Y,$H1591,TRUE,_xll.ohTrigger(RecalcTrigger,Trigger1Y)),NA())</f>
        <v>1.725040846172839E-2</v>
      </c>
      <c r="N1591" s="185">
        <f>IFERROR(_xll.qlIndexFixing(ONIndex1M,I1591,TRUE,_xll.ohTrigger(RecalcTrigger,Trigger1M)),NA())</f>
        <v>1.6496677438961882E-2</v>
      </c>
      <c r="O1591" s="44">
        <f>IFERROR(_xll.qlIndexFixing(ONIndex3M,I1591,TRUE,_xll.ohTrigger(RecalcTrigger,Trigger3M)),NA())</f>
        <v>1.6941616491763511E-2</v>
      </c>
      <c r="P1591" s="44">
        <f>IFERROR(_xll.qlIndexFixing(ONIndex6M,I1591,TRUE,_xll.ohTrigger(RecalcTrigger,Trigger6M)),NA())</f>
        <v>1.7009141342754219E-2</v>
      </c>
      <c r="Q1591" s="186">
        <f>IFERROR(_xll.qlIndexFixing(ONIndex1Y,I1591,TRUE,_xll.ohTrigger(RecalcTrigger,Trigger1Y)),NA())</f>
        <v>1.7330918550433339E-2</v>
      </c>
    </row>
    <row r="1592" spans="2:17" x14ac:dyDescent="0.2">
      <c r="B1592" s="39" t="s">
        <v>42</v>
      </c>
      <c r="D1592" s="42">
        <f>_xll.qlCalendarAdvance(Calendar,$D1591,B1592,"f",FALSE)</f>
        <v>50529</v>
      </c>
      <c r="E1592" s="180">
        <f>_xll.qlInterestRateIndexValueDate(IndexON,D1592)</f>
        <v>50529</v>
      </c>
      <c r="F1592" s="196">
        <f>IFERROR(_xll.qlIndexFixing(IndexON,D1592,TRUE,_xll.ohTrigger(RecalcTrigger,TriggerON)),NA())</f>
        <v>1.6571339163604648E-2</v>
      </c>
      <c r="H1592" s="42">
        <f>_xll.qlCalendarAdvance(Calendar,$H1591,B1592,"f",FALSE)</f>
        <v>50529</v>
      </c>
      <c r="I1592" s="180">
        <f>_xll.qlInterestRateIndexValueDate(Index1M,$H1592)</f>
        <v>50531</v>
      </c>
      <c r="J1592" s="185">
        <f>IFERROR(_xll.qlIndexFixing(Index1M,$H1592,TRUE,_xll.ohTrigger(RecalcTrigger,Trigger1M)),NA())</f>
        <v>1.6480528285502394E-2</v>
      </c>
      <c r="K1592" s="44">
        <f>IFERROR(_xll.qlIndexFixing(Index3M,H1592,TRUE,_xll.ohTrigger(RecalcTrigger,Trigger3M)),NA())</f>
        <v>1.6904273409376301E-2</v>
      </c>
      <c r="L1592" s="44">
        <f>IFERROR(_xll.qlIndexFixing(Index6M,$H1592,TRUE,_xll.ohTrigger(RecalcTrigger,Trigger6M)),NA())</f>
        <v>1.6952396824453694E-2</v>
      </c>
      <c r="M1592" s="186">
        <f>IFERROR(_xll.qlIndexFixing(Index1Y,$H1592,TRUE,_xll.ohTrigger(RecalcTrigger,Trigger1Y)),NA())</f>
        <v>1.7241860847591901E-2</v>
      </c>
      <c r="N1592" s="185">
        <f>IFERROR(_xll.qlIndexFixing(ONIndex1M,I1592,TRUE,_xll.ohTrigger(RecalcTrigger,Trigger1M)),NA())</f>
        <v>1.6486091413785431E-2</v>
      </c>
      <c r="O1592" s="44">
        <f>IFERROR(_xll.qlIndexFixing(ONIndex3M,I1592,TRUE,_xll.ohTrigger(RecalcTrigger,Trigger3M)),NA())</f>
        <v>1.6930864150905833E-2</v>
      </c>
      <c r="P1592" s="44">
        <f>IFERROR(_xll.qlIndexFixing(ONIndex6M,I1592,TRUE,_xll.ohTrigger(RecalcTrigger,Trigger6M)),NA())</f>
        <v>1.6999209141692617E-2</v>
      </c>
      <c r="Q1592" s="186">
        <f>IFERROR(_xll.qlIndexFixing(ONIndex1Y,I1592,TRUE,_xll.ohTrigger(RecalcTrigger,Trigger1Y)),NA())</f>
        <v>1.7320802997558005E-2</v>
      </c>
    </row>
    <row r="1593" spans="2:17" x14ac:dyDescent="0.2">
      <c r="B1593" s="39" t="s">
        <v>42</v>
      </c>
      <c r="D1593" s="42">
        <f>_xll.qlCalendarAdvance(Calendar,$D1592,B1593,"f",FALSE)</f>
        <v>50536</v>
      </c>
      <c r="E1593" s="180">
        <f>_xll.qlInterestRateIndexValueDate(IndexON,D1593)</f>
        <v>50536</v>
      </c>
      <c r="F1593" s="196">
        <f>IFERROR(_xll.qlIndexFixing(IndexON,D1593,TRUE,_xll.ohTrigger(RecalcTrigger,TriggerON)),NA())</f>
        <v>1.6561434703392663E-2</v>
      </c>
      <c r="H1593" s="42">
        <f>_xll.qlCalendarAdvance(Calendar,$H1592,B1593,"f",FALSE)</f>
        <v>50536</v>
      </c>
      <c r="I1593" s="180">
        <f>_xll.qlInterestRateIndexValueDate(Index1M,$H1593)</f>
        <v>50538</v>
      </c>
      <c r="J1593" s="185">
        <f>IFERROR(_xll.qlIndexFixing(Index1M,$H1593,TRUE,_xll.ohTrigger(RecalcTrigger,Trigger1M)),NA())</f>
        <v>1.6470054013749957E-2</v>
      </c>
      <c r="K1593" s="44">
        <f>IFERROR(_xll.qlIndexFixing(Index3M,H1593,TRUE,_xll.ohTrigger(RecalcTrigger,Trigger3M)),NA())</f>
        <v>1.6893763898782346E-2</v>
      </c>
      <c r="L1593" s="44">
        <f>IFERROR(_xll.qlIndexFixing(Index6M,$H1593,TRUE,_xll.ohTrigger(RecalcTrigger,Trigger6M)),NA())</f>
        <v>1.6943014050461957E-2</v>
      </c>
      <c r="M1593" s="186">
        <f>IFERROR(_xll.qlIndexFixing(Index1Y,$H1593,TRUE,_xll.ohTrigger(RecalcTrigger,Trigger1Y)),NA())</f>
        <v>1.7233384647318727E-2</v>
      </c>
      <c r="N1593" s="185">
        <f>IFERROR(_xll.qlIndexFixing(ONIndex1M,I1593,TRUE,_xll.ohTrigger(RecalcTrigger,Trigger1M)),NA())</f>
        <v>1.6475552965511397E-2</v>
      </c>
      <c r="O1593" s="44">
        <f>IFERROR(_xll.qlIndexFixing(ONIndex3M,I1593,TRUE,_xll.ohTrigger(RecalcTrigger,Trigger3M)),NA())</f>
        <v>1.6920152295902824E-2</v>
      </c>
      <c r="P1593" s="44">
        <f>IFERROR(_xll.qlIndexFixing(ONIndex6M,I1593,TRUE,_xll.ohTrigger(RecalcTrigger,Trigger6M)),NA())</f>
        <v>1.6989323150706781E-2</v>
      </c>
      <c r="Q1593" s="186">
        <f>IFERROR(_xll.qlIndexFixing(ONIndex1Y,I1593,TRUE,_xll.ohTrigger(RecalcTrigger,Trigger1Y)),NA())</f>
        <v>1.7310749731738184E-2</v>
      </c>
    </row>
    <row r="1594" spans="2:17" x14ac:dyDescent="0.2">
      <c r="B1594" s="39" t="s">
        <v>42</v>
      </c>
      <c r="D1594" s="42">
        <f>_xll.qlCalendarAdvance(Calendar,$D1593,B1594,"f",FALSE)</f>
        <v>50543</v>
      </c>
      <c r="E1594" s="180">
        <f>_xll.qlInterestRateIndexValueDate(IndexON,D1594)</f>
        <v>50543</v>
      </c>
      <c r="F1594" s="196">
        <f>IFERROR(_xll.qlIndexFixing(IndexON,D1594,TRUE,_xll.ohTrigger(RecalcTrigger,TriggerON)),NA())</f>
        <v>1.6551567958051905E-2</v>
      </c>
      <c r="H1594" s="42">
        <f>_xll.qlCalendarAdvance(Calendar,$H1593,B1594,"f",FALSE)</f>
        <v>50543</v>
      </c>
      <c r="I1594" s="180">
        <f>_xll.qlInterestRateIndexValueDate(Index1M,$H1594)</f>
        <v>50545</v>
      </c>
      <c r="J1594" s="185">
        <f>IFERROR(_xll.qlIndexFixing(Index1M,$H1594,TRUE,_xll.ohTrigger(RecalcTrigger,Trigger1M)),NA())</f>
        <v>1.6459628138197069E-2</v>
      </c>
      <c r="K1594" s="44">
        <f>IFERROR(_xll.qlIndexFixing(Index3M,H1594,TRUE,_xll.ohTrigger(RecalcTrigger,Trigger3M)),NA())</f>
        <v>1.6883296836467197E-2</v>
      </c>
      <c r="L1594" s="44">
        <f>IFERROR(_xll.qlIndexFixing(Index6M,$H1594,TRUE,_xll.ohTrigger(RecalcTrigger,Trigger6M)),NA())</f>
        <v>1.6933677933405306E-2</v>
      </c>
      <c r="M1594" s="186">
        <f>IFERROR(_xll.qlIndexFixing(Index1Y,$H1594,TRUE,_xll.ohTrigger(RecalcTrigger,Trigger1Y)),NA())</f>
        <v>1.7224980172487796E-2</v>
      </c>
      <c r="N1594" s="185">
        <f>IFERROR(_xll.qlIndexFixing(ONIndex1M,I1594,TRUE,_xll.ohTrigger(RecalcTrigger,Trigger1M)),NA())</f>
        <v>1.6465062374635409E-2</v>
      </c>
      <c r="O1594" s="44">
        <f>IFERROR(_xll.qlIndexFixing(ONIndex3M,I1594,TRUE,_xll.ohTrigger(RecalcTrigger,Trigger3M)),NA())</f>
        <v>1.6909481179911978E-2</v>
      </c>
      <c r="P1594" s="44">
        <f>IFERROR(_xll.qlIndexFixing(ONIndex6M,I1594,TRUE,_xll.ohTrigger(RecalcTrigger,Trigger6M)),NA())</f>
        <v>1.6979483369716775E-2</v>
      </c>
      <c r="Q1594" s="186">
        <f>IFERROR(_xll.qlIndexFixing(ONIndex1Y,I1594,TRUE,_xll.ohTrigger(RecalcTrigger,Trigger1Y)),NA())</f>
        <v>1.7300759060807636E-2</v>
      </c>
    </row>
    <row r="1595" spans="2:17" x14ac:dyDescent="0.2">
      <c r="B1595" s="39" t="s">
        <v>42</v>
      </c>
      <c r="D1595" s="42">
        <f>_xll.qlCalendarAdvance(Calendar,$D1594,B1595,"f",FALSE)</f>
        <v>50550</v>
      </c>
      <c r="E1595" s="180">
        <f>_xll.qlInterestRateIndexValueDate(IndexON,D1595)</f>
        <v>50550</v>
      </c>
      <c r="F1595" s="196">
        <f>IFERROR(_xll.qlIndexFixing(IndexON,D1595,TRUE,_xll.ohTrigger(RecalcTrigger,TriggerON)),NA())</f>
        <v>1.6541739174584791E-2</v>
      </c>
      <c r="H1595" s="42">
        <f>_xll.qlCalendarAdvance(Calendar,$H1594,B1595,"f",FALSE)</f>
        <v>50550</v>
      </c>
      <c r="I1595" s="180">
        <f>_xll.qlInterestRateIndexValueDate(Index1M,$H1595)</f>
        <v>50552</v>
      </c>
      <c r="J1595" s="185">
        <f>IFERROR(_xll.qlIndexFixing(Index1M,$H1595,TRUE,_xll.ohTrigger(RecalcTrigger,Trigger1M)),NA())</f>
        <v>1.6449250939649107E-2</v>
      </c>
      <c r="K1595" s="44">
        <f>IFERROR(_xll.qlIndexFixing(Index3M,H1595,TRUE,_xll.ohTrigger(RecalcTrigger,Trigger3M)),NA())</f>
        <v>1.6872872476388575E-2</v>
      </c>
      <c r="L1595" s="44">
        <f>IFERROR(_xll.qlIndexFixing(Index6M,$H1595,TRUE,_xll.ohTrigger(RecalcTrigger,Trigger6M)),NA())</f>
        <v>1.6924388472614172E-2</v>
      </c>
      <c r="M1595" s="186">
        <f>IFERROR(_xll.qlIndexFixing(Index1Y,$H1595,TRUE,_xll.ohTrigger(RecalcTrigger,Trigger1Y)),NA())</f>
        <v>1.7216647734683291E-2</v>
      </c>
      <c r="N1595" s="185">
        <f>IFERROR(_xll.qlIndexFixing(ONIndex1M,I1595,TRUE,_xll.ohTrigger(RecalcTrigger,Trigger1M)),NA())</f>
        <v>1.6454619921653091E-2</v>
      </c>
      <c r="O1595" s="44">
        <f>IFERROR(_xll.qlIndexFixing(ONIndex3M,I1595,TRUE,_xll.ohTrigger(RecalcTrigger,Trigger3M)),NA())</f>
        <v>1.6898851056170727E-2</v>
      </c>
      <c r="P1595" s="44">
        <f>IFERROR(_xll.qlIndexFixing(ONIndex6M,I1595,TRUE,_xll.ohTrigger(RecalcTrigger,Trigger6M)),NA())</f>
        <v>1.6969689798722598E-2</v>
      </c>
      <c r="Q1595" s="186">
        <f>IFERROR(_xll.qlIndexFixing(ONIndex1Y,I1595,TRUE,_xll.ohTrigger(RecalcTrigger,Trigger1Y)),NA())</f>
        <v>1.7290831292999798E-2</v>
      </c>
    </row>
    <row r="1596" spans="2:17" x14ac:dyDescent="0.2">
      <c r="B1596" s="39" t="s">
        <v>42</v>
      </c>
      <c r="D1596" s="42">
        <f>_xll.qlCalendarAdvance(Calendar,$D1595,B1596,"f",FALSE)</f>
        <v>50557</v>
      </c>
      <c r="E1596" s="180">
        <f>_xll.qlInterestRateIndexValueDate(IndexON,D1596)</f>
        <v>50557</v>
      </c>
      <c r="F1596" s="196">
        <f>IFERROR(_xll.qlIndexFixing(IndexON,D1596,TRUE,_xll.ohTrigger(RecalcTrigger,TriggerON)),NA())</f>
        <v>1.6531948599673996E-2</v>
      </c>
      <c r="H1596" s="42">
        <f>_xll.qlCalendarAdvance(Calendar,$H1595,B1596,"f",FALSE)</f>
        <v>50557</v>
      </c>
      <c r="I1596" s="180">
        <f>_xll.qlInterestRateIndexValueDate(Index1M,$H1596)</f>
        <v>50559</v>
      </c>
      <c r="J1596" s="185">
        <f>IFERROR(_xll.qlIndexFixing(Index1M,$H1596,TRUE,_xll.ohTrigger(RecalcTrigger,Trigger1M)),NA())</f>
        <v>1.6438922698913949E-2</v>
      </c>
      <c r="K1596" s="44">
        <f>IFERROR(_xll.qlIndexFixing(Index3M,H1596,TRUE,_xll.ohTrigger(RecalcTrigger,Trigger3M)),NA())</f>
        <v>1.6862491072498993E-2</v>
      </c>
      <c r="L1596" s="44">
        <f>IFERROR(_xll.qlIndexFixing(Index6M,$H1596,TRUE,_xll.ohTrigger(RecalcTrigger,Trigger6M)),NA())</f>
        <v>1.6915889530995428E-2</v>
      </c>
      <c r="M1596" s="186">
        <f>IFERROR(_xll.qlIndexFixing(Index1Y,$H1596,TRUE,_xll.ohTrigger(RecalcTrigger,Trigger1Y)),NA())</f>
        <v>1.7208387645495093E-2</v>
      </c>
      <c r="N1596" s="185">
        <f>IFERROR(_xll.qlIndexFixing(ONIndex1M,I1596,TRUE,_xll.ohTrigger(RecalcTrigger,Trigger1M)),NA())</f>
        <v>1.6444225887140007E-2</v>
      </c>
      <c r="O1596" s="44">
        <f>IFERROR(_xll.qlIndexFixing(ONIndex3M,I1596,TRUE,_xll.ohTrigger(RecalcTrigger,Trigger3M)),NA())</f>
        <v>1.6888262177836566E-2</v>
      </c>
      <c r="P1596" s="44">
        <f>IFERROR(_xll.qlIndexFixing(ONIndex6M,I1596,TRUE,_xll.ohTrigger(RecalcTrigger,Trigger6M)),NA())</f>
        <v>1.6959942437804187E-2</v>
      </c>
      <c r="Q1596" s="186">
        <f>IFERROR(_xll.qlIndexFixing(ONIndex1Y,I1596,TRUE,_xll.ohTrigger(RecalcTrigger,Trigger1Y)),NA())</f>
        <v>1.7280966736228365E-2</v>
      </c>
    </row>
    <row r="1597" spans="2:17" x14ac:dyDescent="0.2">
      <c r="B1597" s="39" t="s">
        <v>42</v>
      </c>
      <c r="D1597" s="42">
        <f>_xll.qlCalendarAdvance(Calendar,$D1596,B1597,"f",FALSE)</f>
        <v>50564</v>
      </c>
      <c r="E1597" s="180">
        <f>_xll.qlInterestRateIndexValueDate(IndexON,D1597)</f>
        <v>50564</v>
      </c>
      <c r="F1597" s="196">
        <f>IFERROR(_xll.qlIndexFixing(IndexON,D1597,TRUE,_xll.ohTrigger(RecalcTrigger,TriggerON)),NA())</f>
        <v>1.6522196480561746E-2</v>
      </c>
      <c r="H1597" s="42">
        <f>_xll.qlCalendarAdvance(Calendar,$H1596,B1597,"f",FALSE)</f>
        <v>50564</v>
      </c>
      <c r="I1597" s="180">
        <f>_xll.qlInterestRateIndexValueDate(Index1M,$H1597)</f>
        <v>50566</v>
      </c>
      <c r="J1597" s="185">
        <f>IFERROR(_xll.qlIndexFixing(Index1M,$H1597,TRUE,_xll.ohTrigger(RecalcTrigger,Trigger1M)),NA())</f>
        <v>1.6428643696799472E-2</v>
      </c>
      <c r="K1597" s="44">
        <f>IFERROR(_xll.qlIndexFixing(Index3M,H1597,TRUE,_xll.ohTrigger(RecalcTrigger,Trigger3M)),NA())</f>
        <v>1.6852152878750099E-2</v>
      </c>
      <c r="L1597" s="44">
        <f>IFERROR(_xll.qlIndexFixing(Index6M,$H1597,TRUE,_xll.ohTrigger(RecalcTrigger,Trigger6M)),NA())</f>
        <v>1.6906684675281929E-2</v>
      </c>
      <c r="M1597" s="186">
        <f>IFERROR(_xll.qlIndexFixing(Index1Y,$H1597,TRUE,_xll.ohTrigger(RecalcTrigger,Trigger1Y)),NA())</f>
        <v>1.7200200216516796E-2</v>
      </c>
      <c r="N1597" s="185">
        <f>IFERROR(_xll.qlIndexFixing(ONIndex1M,I1597,TRUE,_xll.ohTrigger(RecalcTrigger,Trigger1M)),NA())</f>
        <v>1.6433880551751656E-2</v>
      </c>
      <c r="O1597" s="44">
        <f>IFERROR(_xll.qlIndexFixing(ONIndex3M,I1597,TRUE,_xll.ohTrigger(RecalcTrigger,Trigger3M)),NA())</f>
        <v>1.6877714798226862E-2</v>
      </c>
      <c r="P1597" s="44">
        <f>IFERROR(_xll.qlIndexFixing(ONIndex6M,I1597,TRUE,_xll.ohTrigger(RecalcTrigger,Trigger6M)),NA())</f>
        <v>1.6950241286721734E-2</v>
      </c>
      <c r="Q1597" s="186">
        <f>IFERROR(_xll.qlIndexFixing(ONIndex1Y,I1597,TRUE,_xll.ohTrigger(RecalcTrigger,Trigger1Y)),NA())</f>
        <v>1.727116569864684E-2</v>
      </c>
    </row>
    <row r="1598" spans="2:17" x14ac:dyDescent="0.2">
      <c r="B1598" s="39" t="s">
        <v>42</v>
      </c>
      <c r="D1598" s="42">
        <f>_xll.qlCalendarAdvance(Calendar,$D1597,B1598,"f",FALSE)</f>
        <v>50571</v>
      </c>
      <c r="E1598" s="180">
        <f>_xll.qlInterestRateIndexValueDate(IndexON,D1598)</f>
        <v>50571</v>
      </c>
      <c r="F1598" s="196">
        <f>IFERROR(_xll.qlIndexFixing(IndexON,D1598,TRUE,_xll.ohTrigger(RecalcTrigger,TriggerON)),NA())</f>
        <v>1.6512483064010652E-2</v>
      </c>
      <c r="H1598" s="42">
        <f>_xll.qlCalendarAdvance(Calendar,$H1597,B1598,"f",FALSE)</f>
        <v>50571</v>
      </c>
      <c r="I1598" s="180">
        <f>_xll.qlInterestRateIndexValueDate(Index1M,$H1598)</f>
        <v>50573</v>
      </c>
      <c r="J1598" s="185">
        <f>IFERROR(_xll.qlIndexFixing(Index1M,$H1598,TRUE,_xll.ohTrigger(RecalcTrigger,Trigger1M)),NA())</f>
        <v>1.6418414214116051E-2</v>
      </c>
      <c r="K1598" s="44">
        <f>IFERROR(_xll.qlIndexFixing(Index3M,H1598,TRUE,_xll.ohTrigger(RecalcTrigger,Trigger3M)),NA())</f>
        <v>1.6841858149092656E-2</v>
      </c>
      <c r="L1598" s="44">
        <f>IFERROR(_xll.qlIndexFixing(Index6M,$H1598,TRUE,_xll.ohTrigger(RecalcTrigger,Trigger6M)),NA())</f>
        <v>1.6897526466747227E-2</v>
      </c>
      <c r="M1598" s="186">
        <f>IFERROR(_xll.qlIndexFixing(Index1Y,$H1598,TRUE,_xll.ohTrigger(RecalcTrigger,Trigger1Y)),NA())</f>
        <v>1.719208575934901E-2</v>
      </c>
      <c r="N1598" s="185">
        <f>IFERROR(_xll.qlIndexFixing(ONIndex1M,I1598,TRUE,_xll.ohTrigger(RecalcTrigger,Trigger1M)),NA())</f>
        <v>1.6423584195823793E-2</v>
      </c>
      <c r="O1598" s="44">
        <f>IFERROR(_xll.qlIndexFixing(ONIndex3M,I1598,TRUE,_xll.ohTrigger(RecalcTrigger,Trigger3M)),NA())</f>
        <v>1.6867209170499109E-2</v>
      </c>
      <c r="P1598" s="44">
        <f>IFERROR(_xll.qlIndexFixing(ONIndex6M,I1598,TRUE,_xll.ohTrigger(RecalcTrigger,Trigger6M)),NA())</f>
        <v>1.694058634587492E-2</v>
      </c>
      <c r="Q1598" s="186">
        <f>IFERROR(_xll.qlIndexFixing(ONIndex1Y,I1598,TRUE,_xll.ohTrigger(RecalcTrigger,Trigger1Y)),NA())</f>
        <v>1.7261428488088981E-2</v>
      </c>
    </row>
    <row r="1599" spans="2:17" x14ac:dyDescent="0.2">
      <c r="B1599" s="39" t="s">
        <v>42</v>
      </c>
      <c r="D1599" s="42">
        <f>_xll.qlCalendarAdvance(Calendar,$D1598,B1599,"f",FALSE)</f>
        <v>50578</v>
      </c>
      <c r="E1599" s="180">
        <f>_xll.qlInterestRateIndexValueDate(IndexON,D1599)</f>
        <v>50578</v>
      </c>
      <c r="F1599" s="196">
        <f>IFERROR(_xll.qlIndexFixing(IndexON,D1599,TRUE,_xll.ohTrigger(RecalcTrigger,TriggerON)),NA())</f>
        <v>1.6502808597023133E-2</v>
      </c>
      <c r="H1599" s="42">
        <f>_xll.qlCalendarAdvance(Calendar,$H1598,B1599,"f",FALSE)</f>
        <v>50578</v>
      </c>
      <c r="I1599" s="180">
        <f>_xll.qlInterestRateIndexValueDate(Index1M,$H1599)</f>
        <v>50580</v>
      </c>
      <c r="J1599" s="185">
        <f>IFERROR(_xll.qlIndexFixing(Index1M,$H1599,TRUE,_xll.ohTrigger(RecalcTrigger,Trigger1M)),NA())</f>
        <v>1.640823453166157E-2</v>
      </c>
      <c r="K1599" s="44">
        <f>IFERROR(_xll.qlIndexFixing(Index3M,H1599,TRUE,_xll.ohTrigger(RecalcTrigger,Trigger3M)),NA())</f>
        <v>1.6831607137474839E-2</v>
      </c>
      <c r="L1599" s="44">
        <f>IFERROR(_xll.qlIndexFixing(Index6M,$H1599,TRUE,_xll.ohTrigger(RecalcTrigger,Trigger6M)),NA())</f>
        <v>1.688841490474572E-2</v>
      </c>
      <c r="M1599" s="186">
        <f>IFERROR(_xll.qlIndexFixing(Index1Y,$H1599,TRUE,_xll.ohTrigger(RecalcTrigger,Trigger1Y)),NA())</f>
        <v>1.7184044585597382E-2</v>
      </c>
      <c r="N1599" s="185">
        <f>IFERROR(_xll.qlIndexFixing(ONIndex1M,I1599,TRUE,_xll.ohTrigger(RecalcTrigger,Trigger1M)),NA())</f>
        <v>1.6413337100011915E-2</v>
      </c>
      <c r="O1599" s="44">
        <f>IFERROR(_xll.qlIndexFixing(ONIndex3M,I1599,TRUE,_xll.ohTrigger(RecalcTrigger,Trigger3M)),NA())</f>
        <v>1.6856745547970675E-2</v>
      </c>
      <c r="P1599" s="44">
        <f>IFERROR(_xll.qlIndexFixing(ONIndex6M,I1599,TRUE,_xll.ohTrigger(RecalcTrigger,Trigger6M)),NA())</f>
        <v>1.6930977614864062E-2</v>
      </c>
      <c r="Q1599" s="186">
        <f>IFERROR(_xll.qlIndexFixing(ONIndex1Y,I1599,TRUE,_xll.ohTrigger(RecalcTrigger,Trigger1Y)),NA())</f>
        <v>1.725175541254842E-2</v>
      </c>
    </row>
    <row r="1600" spans="2:17" x14ac:dyDescent="0.2">
      <c r="B1600" s="39" t="s">
        <v>42</v>
      </c>
      <c r="D1600" s="42">
        <f>_xll.qlCalendarAdvance(Calendar,$D1599,B1600,"f",FALSE)</f>
        <v>50585</v>
      </c>
      <c r="E1600" s="180">
        <f>_xll.qlInterestRateIndexValueDate(IndexON,D1600)</f>
        <v>50585</v>
      </c>
      <c r="F1600" s="196">
        <f>IFERROR(_xll.qlIndexFixing(IndexON,D1600,TRUE,_xll.ohTrigger(RecalcTrigger,TriggerON)),NA())</f>
        <v>1.6493173326441735E-2</v>
      </c>
      <c r="H1600" s="42">
        <f>_xll.qlCalendarAdvance(Calendar,$H1599,B1600,"f",FALSE)</f>
        <v>50585</v>
      </c>
      <c r="I1600" s="180">
        <f>_xll.qlInterestRateIndexValueDate(Index1M,$H1600)</f>
        <v>50587</v>
      </c>
      <c r="J1600" s="185">
        <f>IFERROR(_xll.qlIndexFixing(Index1M,$H1600,TRUE,_xll.ohTrigger(RecalcTrigger,Trigger1M)),NA())</f>
        <v>1.6398104930248902E-2</v>
      </c>
      <c r="K1600" s="44">
        <f>IFERROR(_xll.qlIndexFixing(Index3M,H1600,TRUE,_xll.ohTrigger(RecalcTrigger,Trigger3M)),NA())</f>
        <v>1.682140009784568E-2</v>
      </c>
      <c r="L1600" s="44">
        <f>IFERROR(_xll.qlIndexFixing(Index6M,$H1600,TRUE,_xll.ohTrigger(RecalcTrigger,Trigger6M)),NA())</f>
        <v>1.6878640989476577E-2</v>
      </c>
      <c r="M1600" s="186">
        <f>IFERROR(_xll.qlIndexFixing(Index1Y,$H1600,TRUE,_xll.ohTrigger(RecalcTrigger,Trigger1Y)),NA())</f>
        <v>1.7176077006873691E-2</v>
      </c>
      <c r="N1600" s="185">
        <f>IFERROR(_xll.qlIndexFixing(ONIndex1M,I1600,TRUE,_xll.ohTrigger(RecalcTrigger,Trigger1M)),NA())</f>
        <v>1.6403139544891587E-2</v>
      </c>
      <c r="O1600" s="44">
        <f>IFERROR(_xll.qlIndexFixing(ONIndex3M,I1600,TRUE,_xll.ohTrigger(RecalcTrigger,Trigger3M)),NA())</f>
        <v>1.6846324183639183E-2</v>
      </c>
      <c r="P1600" s="44">
        <f>IFERROR(_xll.qlIndexFixing(ONIndex6M,I1600,TRUE,_xll.ohTrigger(RecalcTrigger,Trigger6M)),NA())</f>
        <v>1.6921415093928971E-2</v>
      </c>
      <c r="Q1600" s="186">
        <f>IFERROR(_xll.qlIndexFixing(ONIndex1Y,I1600,TRUE,_xll.ohTrigger(RecalcTrigger,Trigger1Y)),NA())</f>
        <v>1.724214678033853E-2</v>
      </c>
    </row>
    <row r="1601" spans="2:17" x14ac:dyDescent="0.2">
      <c r="B1601" s="39" t="s">
        <v>42</v>
      </c>
      <c r="D1601" s="42">
        <f>_xll.qlCalendarAdvance(Calendar,$D1600,B1601,"f",FALSE)</f>
        <v>50592</v>
      </c>
      <c r="E1601" s="180">
        <f>_xll.qlInterestRateIndexValueDate(IndexON,D1601)</f>
        <v>50592</v>
      </c>
      <c r="F1601" s="196">
        <f>IFERROR(_xll.qlIndexFixing(IndexON,D1601,TRUE,_xll.ohTrigger(RecalcTrigger,TriggerON)),NA())</f>
        <v>1.6483577499109003E-2</v>
      </c>
      <c r="H1601" s="42">
        <f>_xll.qlCalendarAdvance(Calendar,$H1600,B1601,"f",FALSE)</f>
        <v>50592</v>
      </c>
      <c r="I1601" s="180">
        <f>_xll.qlInterestRateIndexValueDate(Index1M,$H1601)</f>
        <v>50594</v>
      </c>
      <c r="J1601" s="185">
        <f>IFERROR(_xll.qlIndexFixing(Index1M,$H1601,TRUE,_xll.ohTrigger(RecalcTrigger,Trigger1M)),NA())</f>
        <v>1.6388025690685926E-2</v>
      </c>
      <c r="K1601" s="44">
        <f>IFERROR(_xll.qlIndexFixing(Index3M,H1601,TRUE,_xll.ohTrigger(RecalcTrigger,Trigger3M)),NA())</f>
        <v>1.6811237284151612E-2</v>
      </c>
      <c r="L1601" s="44">
        <f>IFERROR(_xll.qlIndexFixing(Index6M,$H1601,TRUE,_xll.ohTrigger(RecalcTrigger,Trigger6M)),NA())</f>
        <v>1.6869631452423397E-2</v>
      </c>
      <c r="M1601" s="186">
        <f>IFERROR(_xll.qlIndexFixing(Index1Y,$H1601,TRUE,_xll.ohTrigger(RecalcTrigger,Trigger1Y)),NA())</f>
        <v>1.716818333479584E-2</v>
      </c>
      <c r="N1601" s="185">
        <f>IFERROR(_xll.qlIndexFixing(ONIndex1M,I1601,TRUE,_xll.ohTrigger(RecalcTrigger,Trigger1M)),NA())</f>
        <v>1.6392991810878499E-2</v>
      </c>
      <c r="O1601" s="44">
        <f>IFERROR(_xll.qlIndexFixing(ONIndex3M,I1601,TRUE,_xll.ohTrigger(RecalcTrigger,Trigger3M)),NA())</f>
        <v>1.6835945330742064E-2</v>
      </c>
      <c r="P1601" s="44">
        <f>IFERROR(_xll.qlIndexFixing(ONIndex6M,I1601,TRUE,_xll.ohTrigger(RecalcTrigger,Trigger6M)),NA())</f>
        <v>1.6911898782989709E-2</v>
      </c>
      <c r="Q1601" s="186">
        <f>IFERROR(_xll.qlIndexFixing(ONIndex1Y,I1601,TRUE,_xll.ohTrigger(RecalcTrigger,Trigger1Y)),NA())</f>
        <v>1.7232602899133198E-2</v>
      </c>
    </row>
    <row r="1602" spans="2:17" x14ac:dyDescent="0.2">
      <c r="B1602" s="39" t="s">
        <v>42</v>
      </c>
      <c r="D1602" s="42">
        <f>_xll.qlCalendarAdvance(Calendar,$D1601,B1602,"f",FALSE)</f>
        <v>50599</v>
      </c>
      <c r="E1602" s="180">
        <f>_xll.qlInterestRateIndexValueDate(IndexON,D1602)</f>
        <v>50599</v>
      </c>
      <c r="F1602" s="196">
        <f>IFERROR(_xll.qlIndexFixing(IndexON,D1602,TRUE,_xll.ohTrigger(RecalcTrigger,TriggerON)),NA())</f>
        <v>1.6474021362107294E-2</v>
      </c>
      <c r="H1602" s="42">
        <f>_xll.qlCalendarAdvance(Calendar,$H1601,B1602,"f",FALSE)</f>
        <v>50599</v>
      </c>
      <c r="I1602" s="180">
        <f>_xll.qlInterestRateIndexValueDate(Index1M,$H1602)</f>
        <v>50601</v>
      </c>
      <c r="J1602" s="185">
        <f>IFERROR(_xll.qlIndexFixing(Index1M,$H1602,TRUE,_xll.ohTrigger(RecalcTrigger,Trigger1M)),NA())</f>
        <v>1.6377997093773022E-2</v>
      </c>
      <c r="K1602" s="44">
        <f>IFERROR(_xll.qlIndexFixing(Index3M,H1602,TRUE,_xll.ohTrigger(RecalcTrigger,Trigger3M)),NA())</f>
        <v>1.6801118950339925E-2</v>
      </c>
      <c r="L1602" s="44">
        <f>IFERROR(_xll.qlIndexFixing(Index6M,$H1602,TRUE,_xll.ohTrigger(RecalcTrigger,Trigger6M)),NA())</f>
        <v>1.6860668567048005E-2</v>
      </c>
      <c r="M1602" s="186">
        <f>IFERROR(_xll.qlIndexFixing(Index1Y,$H1602,TRUE,_xll.ohTrigger(RecalcTrigger,Trigger1Y)),NA())</f>
        <v>1.7160363880988315E-2</v>
      </c>
      <c r="N1602" s="185">
        <f>IFERROR(_xll.qlIndexFixing(ONIndex1M,I1602,TRUE,_xll.ohTrigger(RecalcTrigger,Trigger1M)),NA())</f>
        <v>1.6382894178628149E-2</v>
      </c>
      <c r="O1602" s="44">
        <f>IFERROR(_xll.qlIndexFixing(ONIndex3M,I1602,TRUE,_xll.ohTrigger(RecalcTrigger,Trigger3M)),NA())</f>
        <v>1.682560924267662E-2</v>
      </c>
      <c r="P1602" s="44">
        <f>IFERROR(_xll.qlIndexFixing(ONIndex6M,I1602,TRUE,_xll.ohTrigger(RecalcTrigger,Trigger6M)),NA())</f>
        <v>1.6902428682046278E-2</v>
      </c>
      <c r="Q1602" s="186">
        <f>IFERROR(_xll.qlIndexFixing(ONIndex1Y,I1602,TRUE,_xll.ohTrigger(RecalcTrigger,Trigger1Y)),NA())</f>
        <v>1.7223124077165863E-2</v>
      </c>
    </row>
    <row r="1603" spans="2:17" x14ac:dyDescent="0.2">
      <c r="B1603" s="39" t="s">
        <v>42</v>
      </c>
      <c r="D1603" s="42">
        <f>_xll.qlCalendarAdvance(Calendar,$D1602,B1603,"f",FALSE)</f>
        <v>50606</v>
      </c>
      <c r="E1603" s="180">
        <f>_xll.qlInterestRateIndexValueDate(IndexON,D1603)</f>
        <v>50606</v>
      </c>
      <c r="F1603" s="196">
        <f>IFERROR(_xll.qlIndexFixing(IndexON,D1603,TRUE,_xll.ohTrigger(RecalcTrigger,TriggerON)),NA())</f>
        <v>1.6464505162279153E-2</v>
      </c>
      <c r="H1603" s="42">
        <f>_xll.qlCalendarAdvance(Calendar,$H1602,B1603,"f",FALSE)</f>
        <v>50606</v>
      </c>
      <c r="I1603" s="180">
        <f>_xll.qlInterestRateIndexValueDate(Index1M,$H1603)</f>
        <v>50608</v>
      </c>
      <c r="J1603" s="185">
        <f>IFERROR(_xll.qlIndexFixing(Index1M,$H1603,TRUE,_xll.ohTrigger(RecalcTrigger,Trigger1M)),NA())</f>
        <v>1.6368019420315572E-2</v>
      </c>
      <c r="K1603" s="44">
        <f>IFERROR(_xll.qlIndexFixing(Index3M,H1603,TRUE,_xll.ohTrigger(RecalcTrigger,Trigger3M)),NA())</f>
        <v>1.6791045350355319E-2</v>
      </c>
      <c r="L1603" s="44">
        <f>IFERROR(_xll.qlIndexFixing(Index6M,$H1603,TRUE,_xll.ohTrigger(RecalcTrigger,Trigger6M)),NA())</f>
        <v>1.6851752332707907E-2</v>
      </c>
      <c r="M1603" s="186">
        <f>IFERROR(_xll.qlIndexFixing(Index1Y,$H1603,TRUE,_xll.ohTrigger(RecalcTrigger,Trigger1Y)),NA())</f>
        <v>1.7152618957081946E-2</v>
      </c>
      <c r="N1603" s="185">
        <f>IFERROR(_xll.qlIndexFixing(ONIndex1M,I1603,TRUE,_xll.ohTrigger(RecalcTrigger,Trigger1M)),NA())</f>
        <v>1.6372846928556228E-2</v>
      </c>
      <c r="O1603" s="44">
        <f>IFERROR(_xll.qlIndexFixing(ONIndex3M,I1603,TRUE,_xll.ohTrigger(RecalcTrigger,Trigger3M)),NA())</f>
        <v>1.6815316172520411E-2</v>
      </c>
      <c r="P1603" s="44">
        <f>IFERROR(_xll.qlIndexFixing(ONIndex6M,I1603,TRUE,_xll.ohTrigger(RecalcTrigger,Trigger6M)),NA())</f>
        <v>1.6893004791178612E-2</v>
      </c>
      <c r="Q1603" s="186">
        <f>IFERROR(_xll.qlIndexFixing(ONIndex1Y,I1603,TRUE,_xll.ohTrigger(RecalcTrigger,Trigger1Y)),NA())</f>
        <v>1.721371062235022E-2</v>
      </c>
    </row>
    <row r="1604" spans="2:17" x14ac:dyDescent="0.2">
      <c r="B1604" s="39" t="s">
        <v>42</v>
      </c>
      <c r="D1604" s="42">
        <f>_xll.qlCalendarAdvance(Calendar,$D1603,B1604,"f",FALSE)</f>
        <v>50613</v>
      </c>
      <c r="E1604" s="180">
        <f>_xll.qlInterestRateIndexValueDate(IndexON,D1604)</f>
        <v>50613</v>
      </c>
      <c r="F1604" s="196">
        <f>IFERROR(_xll.qlIndexFixing(IndexON,D1604,TRUE,_xll.ohTrigger(RecalcTrigger,TriggerON)),NA())</f>
        <v>1.6455029146467126E-2</v>
      </c>
      <c r="H1604" s="42">
        <f>_xll.qlCalendarAdvance(Calendar,$H1603,B1604,"f",FALSE)</f>
        <v>50613</v>
      </c>
      <c r="I1604" s="180">
        <f>_xll.qlInterestRateIndexValueDate(Index1M,$H1604)</f>
        <v>50615</v>
      </c>
      <c r="J1604" s="185">
        <f>IFERROR(_xll.qlIndexFixing(Index1M,$H1604,TRUE,_xll.ohTrigger(RecalcTrigger,Trigger1M)),NA())</f>
        <v>1.635809295112145E-2</v>
      </c>
      <c r="K1604" s="44">
        <f>IFERROR(_xll.qlIndexFixing(Index3M,H1604,TRUE,_xll.ohTrigger(RecalcTrigger,Trigger3M)),NA())</f>
        <v>1.6781016738138137E-2</v>
      </c>
      <c r="L1604" s="44">
        <f>IFERROR(_xll.qlIndexFixing(Index6M,$H1604,TRUE,_xll.ohTrigger(RecalcTrigger,Trigger6M)),NA())</f>
        <v>1.6842882748764904E-2</v>
      </c>
      <c r="M1604" s="186">
        <f>IFERROR(_xll.qlIndexFixing(Index1Y,$H1604,TRUE,_xll.ohTrigger(RecalcTrigger,Trigger1Y)),NA())</f>
        <v>1.714494887471479E-2</v>
      </c>
      <c r="N1604" s="185">
        <f>IFERROR(_xll.qlIndexFixing(ONIndex1M,I1604,TRUE,_xll.ohTrigger(RecalcTrigger,Trigger1M)),NA())</f>
        <v>1.6362850341398172E-2</v>
      </c>
      <c r="O1604" s="44">
        <f>IFERROR(_xll.qlIndexFixing(ONIndex3M,I1604,TRUE,_xll.ohTrigger(RecalcTrigger,Trigger3M)),NA())</f>
        <v>1.6805066373590805E-2</v>
      </c>
      <c r="P1604" s="44">
        <f>IFERROR(_xll.qlIndexFixing(ONIndex6M,I1604,TRUE,_xll.ohTrigger(RecalcTrigger,Trigger6M)),NA())</f>
        <v>1.6883627110146904E-2</v>
      </c>
      <c r="Q1604" s="186">
        <f>IFERROR(_xll.qlIndexFixing(ONIndex1Y,I1604,TRUE,_xll.ohTrigger(RecalcTrigger,Trigger1Y)),NA())</f>
        <v>1.7204362842839771E-2</v>
      </c>
    </row>
    <row r="1605" spans="2:17" x14ac:dyDescent="0.2">
      <c r="B1605" s="39" t="s">
        <v>42</v>
      </c>
      <c r="D1605" s="42">
        <f>_xll.qlCalendarAdvance(Calendar,$D1604,B1605,"f",FALSE)</f>
        <v>50620</v>
      </c>
      <c r="E1605" s="180">
        <f>_xll.qlInterestRateIndexValueDate(IndexON,D1605)</f>
        <v>50620</v>
      </c>
      <c r="F1605" s="196">
        <f>IFERROR(_xll.qlIndexFixing(IndexON,D1605,TRUE,_xll.ohTrigger(RecalcTrigger,TriggerON)),NA())</f>
        <v>1.6445593561833505E-2</v>
      </c>
      <c r="H1605" s="42">
        <f>_xll.qlCalendarAdvance(Calendar,$H1604,B1605,"f",FALSE)</f>
        <v>50620</v>
      </c>
      <c r="I1605" s="180">
        <f>_xll.qlInterestRateIndexValueDate(Index1M,$H1605)</f>
        <v>50622</v>
      </c>
      <c r="J1605" s="185">
        <f>IFERROR(_xll.qlIndexFixing(Index1M,$H1605,TRUE,_xll.ohTrigger(RecalcTrigger,Trigger1M)),NA())</f>
        <v>1.6348217966996037E-2</v>
      </c>
      <c r="K1605" s="44">
        <f>IFERROR(_xll.qlIndexFixing(Index3M,H1605,TRUE,_xll.ohTrigger(RecalcTrigger,Trigger3M)),NA())</f>
        <v>1.6771033367634806E-2</v>
      </c>
      <c r="L1605" s="44">
        <f>IFERROR(_xll.qlIndexFixing(Index6M,$H1605,TRUE,_xll.ohTrigger(RecalcTrigger,Trigger6M)),NA())</f>
        <v>1.6834059814582511E-2</v>
      </c>
      <c r="M1605" s="186">
        <f>IFERROR(_xll.qlIndexFixing(Index1Y,$H1605,TRUE,_xll.ohTrigger(RecalcTrigger,Trigger1Y)),NA())</f>
        <v>1.7137353945531692E-2</v>
      </c>
      <c r="N1605" s="185">
        <f>IFERROR(_xll.qlIndexFixing(ONIndex1M,I1605,TRUE,_xll.ohTrigger(RecalcTrigger,Trigger1M)),NA())</f>
        <v>1.6352904697489734E-2</v>
      </c>
      <c r="O1605" s="44">
        <f>IFERROR(_xll.qlIndexFixing(ONIndex3M,I1605,TRUE,_xll.ohTrigger(RecalcTrigger,Trigger3M)),NA())</f>
        <v>1.6794860098885422E-2</v>
      </c>
      <c r="P1605" s="44">
        <f>IFERROR(_xll.qlIndexFixing(ONIndex6M,I1605,TRUE,_xll.ohTrigger(RecalcTrigger,Trigger6M)),NA())</f>
        <v>1.6874295639111025E-2</v>
      </c>
      <c r="Q1605" s="186">
        <f>IFERROR(_xll.qlIndexFixing(ONIndex1Y,I1605,TRUE,_xll.ohTrigger(RecalcTrigger,Trigger1Y)),NA())</f>
        <v>1.7195081046468275E-2</v>
      </c>
    </row>
    <row r="1606" spans="2:17" x14ac:dyDescent="0.2">
      <c r="B1606" s="39" t="s">
        <v>42</v>
      </c>
      <c r="D1606" s="42">
        <f>_xll.qlCalendarAdvance(Calendar,$D1605,B1606,"f",FALSE)</f>
        <v>50627</v>
      </c>
      <c r="E1606" s="180">
        <f>_xll.qlInterestRateIndexValueDate(IndexON,D1606)</f>
        <v>50627</v>
      </c>
      <c r="F1606" s="196">
        <f>IFERROR(_xll.qlIndexFixing(IndexON,D1606,TRUE,_xll.ohTrigger(RecalcTrigger,TriggerON)),NA())</f>
        <v>1.6436198655060963E-2</v>
      </c>
      <c r="H1606" s="42">
        <f>_xll.qlCalendarAdvance(Calendar,$H1605,B1606,"f",FALSE)</f>
        <v>50627</v>
      </c>
      <c r="I1606" s="180">
        <f>_xll.qlInterestRateIndexValueDate(Index1M,$H1606)</f>
        <v>50629</v>
      </c>
      <c r="J1606" s="185">
        <f>IFERROR(_xll.qlIndexFixing(Index1M,$H1606,TRUE,_xll.ohTrigger(RecalcTrigger,Trigger1M)),NA())</f>
        <v>1.6338394748739715E-2</v>
      </c>
      <c r="K1606" s="44">
        <f>IFERROR(_xll.qlIndexFixing(Index3M,H1606,TRUE,_xll.ohTrigger(RecalcTrigger,Trigger3M)),NA())</f>
        <v>1.676109549278481E-2</v>
      </c>
      <c r="L1606" s="44">
        <f>IFERROR(_xll.qlIndexFixing(Index6M,$H1606,TRUE,_xll.ohTrigger(RecalcTrigger,Trigger6M)),NA())</f>
        <v>1.682528352953027E-2</v>
      </c>
      <c r="M1606" s="186">
        <f>IFERROR(_xll.qlIndexFixing(Index1Y,$H1606,TRUE,_xll.ohTrigger(RecalcTrigger,Trigger1Y)),NA())</f>
        <v>1.7129834481185165E-2</v>
      </c>
      <c r="N1606" s="185">
        <f>IFERROR(_xll.qlIndexFixing(ONIndex1M,I1606,TRUE,_xll.ohTrigger(RecalcTrigger,Trigger1M)),NA())</f>
        <v>1.6343010277406478E-2</v>
      </c>
      <c r="O1606" s="44">
        <f>IFERROR(_xll.qlIndexFixing(ONIndex3M,I1606,TRUE,_xll.ohTrigger(RecalcTrigger,Trigger3M)),NA())</f>
        <v>1.6784697601801568E-2</v>
      </c>
      <c r="P1606" s="44">
        <f>IFERROR(_xll.qlIndexFixing(ONIndex6M,I1606,TRUE,_xll.ohTrigger(RecalcTrigger,Trigger6M)),NA())</f>
        <v>1.6865010378150913E-2</v>
      </c>
      <c r="Q1606" s="186">
        <f>IFERROR(_xll.qlIndexFixing(ONIndex1Y,I1606,TRUE,_xll.ohTrigger(RecalcTrigger,Trigger1Y)),NA())</f>
        <v>1.7185865541309298E-2</v>
      </c>
    </row>
    <row r="1607" spans="2:17" x14ac:dyDescent="0.2">
      <c r="B1607" s="39" t="s">
        <v>42</v>
      </c>
      <c r="D1607" s="42">
        <f>_xll.qlCalendarAdvance(Calendar,$D1606,B1607,"f",FALSE)</f>
        <v>50634</v>
      </c>
      <c r="E1607" s="180">
        <f>_xll.qlInterestRateIndexValueDate(IndexON,D1607)</f>
        <v>50634</v>
      </c>
      <c r="F1607" s="196">
        <f>IFERROR(_xll.qlIndexFixing(IndexON,D1607,TRUE,_xll.ohTrigger(RecalcTrigger,TriggerON)),NA())</f>
        <v>1.6426844673151919E-2</v>
      </c>
      <c r="H1607" s="42">
        <f>_xll.qlCalendarAdvance(Calendar,$H1606,B1607,"f",FALSE)</f>
        <v>50634</v>
      </c>
      <c r="I1607" s="180">
        <f>_xll.qlInterestRateIndexValueDate(Index1M,$H1607)</f>
        <v>50636</v>
      </c>
      <c r="J1607" s="185">
        <f>IFERROR(_xll.qlIndexFixing(Index1M,$H1607,TRUE,_xll.ohTrigger(RecalcTrigger,Trigger1M)),NA())</f>
        <v>1.6328623577160362E-2</v>
      </c>
      <c r="K1607" s="44">
        <f>IFERROR(_xll.qlIndexFixing(Index3M,H1607,TRUE,_xll.ohTrigger(RecalcTrigger,Trigger3M)),NA())</f>
        <v>1.6751203367529357E-2</v>
      </c>
      <c r="L1607" s="44">
        <f>IFERROR(_xll.qlIndexFixing(Index6M,$H1607,TRUE,_xll.ohTrigger(RecalcTrigger,Trigger6M)),NA())</f>
        <v>1.6816553892977718E-2</v>
      </c>
      <c r="M1607" s="186">
        <f>IFERROR(_xll.qlIndexFixing(Index1Y,$H1607,TRUE,_xll.ohTrigger(RecalcTrigger,Trigger1Y)),NA())</f>
        <v>1.712239079333517E-2</v>
      </c>
      <c r="N1607" s="185">
        <f>IFERROR(_xll.qlIndexFixing(ONIndex1M,I1607,TRUE,_xll.ohTrigger(RecalcTrigger,Trigger1M)),NA())</f>
        <v>1.6333167361963774E-2</v>
      </c>
      <c r="O1607" s="44">
        <f>IFERROR(_xll.qlIndexFixing(ONIndex3M,I1607,TRUE,_xll.ohTrigger(RecalcTrigger,Trigger3M)),NA())</f>
        <v>1.6774579135576673E-2</v>
      </c>
      <c r="P1607" s="44">
        <f>IFERROR(_xll.qlIndexFixing(ONIndex6M,I1607,TRUE,_xll.ohTrigger(RecalcTrigger,Trigger6M)),NA())</f>
        <v>1.6855771327106694E-2</v>
      </c>
      <c r="Q1607" s="186">
        <f>IFERROR(_xll.qlIndexFixing(ONIndex1Y,I1607,TRUE,_xll.ohTrigger(RecalcTrigger,Trigger1Y)),NA())</f>
        <v>1.7176716635436406E-2</v>
      </c>
    </row>
    <row r="1608" spans="2:17" x14ac:dyDescent="0.2">
      <c r="B1608" s="39" t="s">
        <v>42</v>
      </c>
      <c r="D1608" s="42">
        <f>_xll.qlCalendarAdvance(Calendar,$D1607,B1608,"f",FALSE)</f>
        <v>50641</v>
      </c>
      <c r="E1608" s="180">
        <f>_xll.qlInterestRateIndexValueDate(IndexON,D1608)</f>
        <v>50641</v>
      </c>
      <c r="F1608" s="196">
        <f>IFERROR(_xll.qlIndexFixing(IndexON,D1608,TRUE,_xll.ohTrigger(RecalcTrigger,TriggerON)),NA())</f>
        <v>1.6417531863028856E-2</v>
      </c>
      <c r="H1608" s="42">
        <f>_xll.qlCalendarAdvance(Calendar,$H1607,B1608,"f",FALSE)</f>
        <v>50641</v>
      </c>
      <c r="I1608" s="180">
        <f>_xll.qlInterestRateIndexValueDate(Index1M,$H1608)</f>
        <v>50643</v>
      </c>
      <c r="J1608" s="185">
        <f>IFERROR(_xll.qlIndexFixing(Index1M,$H1608,TRUE,_xll.ohTrigger(RecalcTrigger,Trigger1M)),NA())</f>
        <v>1.6318904733058359E-2</v>
      </c>
      <c r="K1608" s="44">
        <f>IFERROR(_xll.qlIndexFixing(Index3M,H1608,TRUE,_xll.ohTrigger(RecalcTrigger,Trigger3M)),NA())</f>
        <v>1.6741357245807064E-2</v>
      </c>
      <c r="L1608" s="44">
        <f>IFERROR(_xll.qlIndexFixing(Index6M,$H1608,TRUE,_xll.ohTrigger(RecalcTrigger,Trigger6M)),NA())</f>
        <v>1.6807870904300404E-2</v>
      </c>
      <c r="M1608" s="186">
        <f>IFERROR(_xll.qlIndexFixing(Index1Y,$H1608,TRUE,_xll.ohTrigger(RecalcTrigger,Trigger1Y)),NA())</f>
        <v>1.7115023193649326E-2</v>
      </c>
      <c r="N1608" s="185">
        <f>IFERROR(_xll.qlIndexFixing(ONIndex1M,I1608,TRUE,_xll.ohTrigger(RecalcTrigger,Trigger1M)),NA())</f>
        <v>1.6323376231337505E-2</v>
      </c>
      <c r="O1608" s="44">
        <f>IFERROR(_xll.qlIndexFixing(ONIndex3M,I1608,TRUE,_xll.ohTrigger(RecalcTrigger,Trigger3M)),NA())</f>
        <v>1.6764504953208359E-2</v>
      </c>
      <c r="P1608" s="44">
        <f>IFERROR(_xll.qlIndexFixing(ONIndex6M,I1608,TRUE,_xll.ohTrigger(RecalcTrigger,Trigger6M)),NA())</f>
        <v>1.684657848597837E-2</v>
      </c>
      <c r="Q1608" s="186">
        <f>IFERROR(_xll.qlIndexFixing(ONIndex1Y,I1608,TRUE,_xll.ohTrigger(RecalcTrigger,Trigger1Y)),NA())</f>
        <v>1.7167634636843232E-2</v>
      </c>
    </row>
    <row r="1609" spans="2:17" x14ac:dyDescent="0.2">
      <c r="B1609" s="39" t="s">
        <v>42</v>
      </c>
      <c r="D1609" s="42">
        <f>_xll.qlCalendarAdvance(Calendar,$D1608,B1609,"f",FALSE)</f>
        <v>50648</v>
      </c>
      <c r="E1609" s="180">
        <f>_xll.qlInterestRateIndexValueDate(IndexON,D1609)</f>
        <v>50648</v>
      </c>
      <c r="F1609" s="196">
        <f>IFERROR(_xll.qlIndexFixing(IndexON,D1609,TRUE,_xll.ohTrigger(RecalcTrigger,TriggerON)),NA())</f>
        <v>1.6408260471614255E-2</v>
      </c>
      <c r="H1609" s="42">
        <f>_xll.qlCalendarAdvance(Calendar,$H1608,B1609,"f",FALSE)</f>
        <v>50648</v>
      </c>
      <c r="I1609" s="180">
        <f>_xll.qlInterestRateIndexValueDate(Index1M,$H1609)</f>
        <v>50650</v>
      </c>
      <c r="J1609" s="185">
        <f>IFERROR(_xll.qlIndexFixing(Index1M,$H1609,TRUE,_xll.ohTrigger(RecalcTrigger,Trigger1M)),NA())</f>
        <v>1.6309238497241585E-2</v>
      </c>
      <c r="K1609" s="44">
        <f>IFERROR(_xll.qlIndexFixing(Index3M,H1609,TRUE,_xll.ohTrigger(RecalcTrigger,Trigger3M)),NA())</f>
        <v>1.6731860315679806E-2</v>
      </c>
      <c r="L1609" s="44">
        <f>IFERROR(_xll.qlIndexFixing(Index6M,$H1609,TRUE,_xll.ohTrigger(RecalcTrigger,Trigger6M)),NA())</f>
        <v>1.6800286165935683E-2</v>
      </c>
      <c r="M1609" s="186">
        <f>IFERROR(_xll.qlIndexFixing(Index1Y,$H1609,TRUE,_xll.ohTrigger(RecalcTrigger,Trigger1Y)),NA())</f>
        <v>1.7107731993803797E-2</v>
      </c>
      <c r="N1609" s="185">
        <f>IFERROR(_xll.qlIndexFixing(ONIndex1M,I1609,TRUE,_xll.ohTrigger(RecalcTrigger,Trigger1M)),NA())</f>
        <v>1.6313637166263106E-2</v>
      </c>
      <c r="O1609" s="44">
        <f>IFERROR(_xll.qlIndexFixing(ONIndex3M,I1609,TRUE,_xll.ohTrigger(RecalcTrigger,Trigger3M)),NA())</f>
        <v>1.675447530809393E-2</v>
      </c>
      <c r="P1609" s="44">
        <f>IFERROR(_xll.qlIndexFixing(ONIndex6M,I1609,TRUE,_xll.ohTrigger(RecalcTrigger,Trigger6M)),NA())</f>
        <v>1.6837431854925811E-2</v>
      </c>
      <c r="Q1609" s="186">
        <f>IFERROR(_xll.qlIndexFixing(ONIndex1Y,I1609,TRUE,_xll.ohTrigger(RecalcTrigger,Trigger1Y)),NA())</f>
        <v>1.7158619853603341E-2</v>
      </c>
    </row>
    <row r="1610" spans="2:17" x14ac:dyDescent="0.2">
      <c r="B1610" s="39" t="s">
        <v>42</v>
      </c>
      <c r="D1610" s="42">
        <f>_xll.qlCalendarAdvance(Calendar,$D1609,B1610,"f",FALSE)</f>
        <v>50655</v>
      </c>
      <c r="E1610" s="180">
        <f>_xll.qlInterestRateIndexValueDate(IndexON,D1610)</f>
        <v>50655</v>
      </c>
      <c r="F1610" s="196">
        <f>IFERROR(_xll.qlIndexFixing(IndexON,D1610,TRUE,_xll.ohTrigger(RecalcTrigger,TriggerON)),NA())</f>
        <v>1.6399030745750665E-2</v>
      </c>
      <c r="H1610" s="42">
        <f>_xll.qlCalendarAdvance(Calendar,$H1609,B1610,"f",FALSE)</f>
        <v>50655</v>
      </c>
      <c r="I1610" s="180">
        <f>_xll.qlInterestRateIndexValueDate(Index1M,$H1610)</f>
        <v>50657</v>
      </c>
      <c r="J1610" s="185">
        <f>IFERROR(_xll.qlIndexFixing(Index1M,$H1610,TRUE,_xll.ohTrigger(RecalcTrigger,Trigger1M)),NA())</f>
        <v>1.6299625150510422E-2</v>
      </c>
      <c r="K1610" s="44">
        <f>IFERROR(_xll.qlIndexFixing(Index3M,H1610,TRUE,_xll.ohTrigger(RecalcTrigger,Trigger3M)),NA())</f>
        <v>1.672210404499265E-2</v>
      </c>
      <c r="L1610" s="44">
        <f>IFERROR(_xll.qlIndexFixing(Index6M,$H1610,TRUE,_xll.ohTrigger(RecalcTrigger,Trigger6M)),NA())</f>
        <v>1.679168181103197E-2</v>
      </c>
      <c r="M1610" s="186">
        <f>IFERROR(_xll.qlIndexFixing(Index1Y,$H1610,TRUE,_xll.ohTrigger(RecalcTrigger,Trigger1Y)),NA())</f>
        <v>1.7100517505482637E-2</v>
      </c>
      <c r="N1610" s="185">
        <f>IFERROR(_xll.qlIndexFixing(ONIndex1M,I1610,TRUE,_xll.ohTrigger(RecalcTrigger,Trigger1M)),NA())</f>
        <v>1.6303950447236204E-2</v>
      </c>
      <c r="O1610" s="44">
        <f>IFERROR(_xll.qlIndexFixing(ONIndex3M,I1610,TRUE,_xll.ohTrigger(RecalcTrigger,Trigger3M)),NA())</f>
        <v>1.6744490453390881E-2</v>
      </c>
      <c r="P1610" s="44">
        <f>IFERROR(_xll.qlIndexFixing(ONIndex6M,I1610,TRUE,_xll.ohTrigger(RecalcTrigger,Trigger6M)),NA())</f>
        <v>1.6828331433709209E-2</v>
      </c>
      <c r="Q1610" s="186">
        <f>IFERROR(_xll.qlIndexFixing(ONIndex1Y,I1610,TRUE,_xll.ohTrigger(RecalcTrigger,Trigger1Y)),NA())</f>
        <v>1.7149672593550491E-2</v>
      </c>
    </row>
    <row r="1611" spans="2:17" x14ac:dyDescent="0.2">
      <c r="B1611" s="39" t="s">
        <v>42</v>
      </c>
      <c r="D1611" s="42">
        <f>_xll.qlCalendarAdvance(Calendar,$D1610,B1611,"f",FALSE)</f>
        <v>50662</v>
      </c>
      <c r="E1611" s="180">
        <f>_xll.qlInterestRateIndexValueDate(IndexON,D1611)</f>
        <v>50662</v>
      </c>
      <c r="F1611" s="196">
        <f>IFERROR(_xll.qlIndexFixing(IndexON,D1611,TRUE,_xll.ohTrigger(RecalcTrigger,TriggerON)),NA())</f>
        <v>1.6389842932520438E-2</v>
      </c>
      <c r="H1611" s="42">
        <f>_xll.qlCalendarAdvance(Calendar,$H1610,B1611,"f",FALSE)</f>
        <v>50662</v>
      </c>
      <c r="I1611" s="180">
        <f>_xll.qlInterestRateIndexValueDate(Index1M,$H1611)</f>
        <v>50664</v>
      </c>
      <c r="J1611" s="185">
        <f>IFERROR(_xll.qlIndexFixing(Index1M,$H1611,TRUE,_xll.ohTrigger(RecalcTrigger,Trigger1M)),NA())</f>
        <v>1.6290064973667751E-2</v>
      </c>
      <c r="K1611" s="44">
        <f>IFERROR(_xll.qlIndexFixing(Index3M,H1611,TRUE,_xll.ohTrigger(RecalcTrigger,Trigger3M)),NA())</f>
        <v>1.6712394519085846E-2</v>
      </c>
      <c r="L1611" s="44">
        <f>IFERROR(_xll.qlIndexFixing(Index6M,$H1611,TRUE,_xll.ohTrigger(RecalcTrigger,Trigger6M)),NA())</f>
        <v>1.6783124090519193E-2</v>
      </c>
      <c r="M1611" s="186">
        <f>IFERROR(_xll.qlIndexFixing(Index1Y,$H1611,TRUE,_xll.ohTrigger(RecalcTrigger,Trigger1Y)),NA())</f>
        <v>1.7093380040377994E-2</v>
      </c>
      <c r="N1611" s="185">
        <f>IFERROR(_xll.qlIndexFixing(ONIndex1M,I1611,TRUE,_xll.ohTrigger(RecalcTrigger,Trigger1M)),NA())</f>
        <v>1.6294316354752425E-2</v>
      </c>
      <c r="O1611" s="44">
        <f>IFERROR(_xll.qlIndexFixing(ONIndex3M,I1611,TRUE,_xll.ohTrigger(RecalcTrigger,Trigger3M)),NA())</f>
        <v>1.6734550642176771E-2</v>
      </c>
      <c r="P1611" s="44">
        <f>IFERROR(_xll.qlIndexFixing(ONIndex6M,I1611,TRUE,_xll.ohTrigger(RecalcTrigger,Trigger6M)),NA())</f>
        <v>1.6819277222568374E-2</v>
      </c>
      <c r="Q1611" s="186">
        <f>IFERROR(_xll.qlIndexFixing(ONIndex1Y,I1611,TRUE,_xll.ohTrigger(RecalcTrigger,Trigger1Y)),NA())</f>
        <v>1.7140793164918122E-2</v>
      </c>
    </row>
    <row r="1612" spans="2:17" x14ac:dyDescent="0.2">
      <c r="B1612" s="39" t="s">
        <v>42</v>
      </c>
      <c r="D1612" s="42">
        <f>_xll.qlCalendarAdvance(Calendar,$D1611,B1612,"f",FALSE)</f>
        <v>50669</v>
      </c>
      <c r="E1612" s="180">
        <f>_xll.qlInterestRateIndexValueDate(IndexON,D1612)</f>
        <v>50669</v>
      </c>
      <c r="F1612" s="196">
        <f>IFERROR(_xll.qlIndexFixing(IndexON,D1612,TRUE,_xll.ohTrigger(RecalcTrigger,TriggerON)),NA())</f>
        <v>1.6380697278686185E-2</v>
      </c>
      <c r="H1612" s="42">
        <f>_xll.qlCalendarAdvance(Calendar,$H1611,B1612,"f",FALSE)</f>
        <v>50669</v>
      </c>
      <c r="I1612" s="180">
        <f>_xll.qlInterestRateIndexValueDate(Index1M,$H1612)</f>
        <v>50671</v>
      </c>
      <c r="J1612" s="185">
        <f>IFERROR(_xll.qlIndexFixing(Index1M,$H1612,TRUE,_xll.ohTrigger(RecalcTrigger,Trigger1M)),NA())</f>
        <v>1.6280558247516452E-2</v>
      </c>
      <c r="K1612" s="44">
        <f>IFERROR(_xll.qlIndexFixing(Index3M,H1612,TRUE,_xll.ohTrigger(RecalcTrigger,Trigger3M)),NA())</f>
        <v>1.6702731991887265E-2</v>
      </c>
      <c r="L1612" s="44">
        <f>IFERROR(_xll.qlIndexFixing(Index6M,$H1612,TRUE,_xll.ohTrigger(RecalcTrigger,Trigger6M)),NA())</f>
        <v>1.6774613003799815E-2</v>
      </c>
      <c r="M1612" s="186">
        <f>IFERROR(_xll.qlIndexFixing(Index1Y,$H1612,TRUE,_xll.ohTrigger(RecalcTrigger,Trigger1Y)),NA())</f>
        <v>1.7086319910192094E-2</v>
      </c>
      <c r="N1612" s="185">
        <f>IFERROR(_xll.qlIndexFixing(ONIndex1M,I1612,TRUE,_xll.ohTrigger(RecalcTrigger,Trigger1M)),NA())</f>
        <v>1.6284735169387332E-2</v>
      </c>
      <c r="O1612" s="44">
        <f>IFERROR(_xll.qlIndexFixing(ONIndex3M,I1612,TRUE,_xll.ohTrigger(RecalcTrigger,Trigger3M)),NA())</f>
        <v>1.6724656127848903E-2</v>
      </c>
      <c r="P1612" s="44">
        <f>IFERROR(_xll.qlIndexFixing(ONIndex6M,I1612,TRUE,_xll.ohTrigger(RecalcTrigger,Trigger6M)),NA())</f>
        <v>1.6810269221343432E-2</v>
      </c>
      <c r="Q1612" s="186">
        <f>IFERROR(_xll.qlIndexFixing(ONIndex1Y,I1612,TRUE,_xll.ohTrigger(RecalcTrigger,Trigger1Y)),NA())</f>
        <v>1.7131981875699864E-2</v>
      </c>
    </row>
    <row r="1613" spans="2:17" x14ac:dyDescent="0.2">
      <c r="B1613" s="39" t="s">
        <v>42</v>
      </c>
      <c r="D1613" s="42">
        <f>_xll.qlCalendarAdvance(Calendar,$D1612,B1613,"f",FALSE)</f>
        <v>50676</v>
      </c>
      <c r="E1613" s="180">
        <f>_xll.qlInterestRateIndexValueDate(IndexON,D1613)</f>
        <v>50676</v>
      </c>
      <c r="F1613" s="196">
        <f>IFERROR(_xll.qlIndexFixing(IndexON,D1613,TRUE,_xll.ohTrigger(RecalcTrigger,TriggerON)),NA())</f>
        <v>1.6371594031250325E-2</v>
      </c>
      <c r="H1613" s="42">
        <f>_xll.qlCalendarAdvance(Calendar,$H1612,B1613,"f",FALSE)</f>
        <v>50676</v>
      </c>
      <c r="I1613" s="180">
        <f>_xll.qlInterestRateIndexValueDate(Index1M,$H1613)</f>
        <v>50678</v>
      </c>
      <c r="J1613" s="185">
        <f>IFERROR(_xll.qlIndexFixing(Index1M,$H1613,TRUE,_xll.ohTrigger(RecalcTrigger,Trigger1M)),NA())</f>
        <v>1.6272015151063173E-2</v>
      </c>
      <c r="K1613" s="44">
        <f>IFERROR(_xll.qlIndexFixing(Index3M,H1613,TRUE,_xll.ohTrigger(RecalcTrigger,Trigger3M)),NA())</f>
        <v>1.6692825578028633E-2</v>
      </c>
      <c r="L1613" s="44">
        <f>IFERROR(_xll.qlIndexFixing(Index6M,$H1613,TRUE,_xll.ohTrigger(RecalcTrigger,Trigger6M)),NA())</f>
        <v>1.6765949422307858E-2</v>
      </c>
      <c r="M1613" s="186">
        <f>IFERROR(_xll.qlIndexFixing(Index1Y,$H1613,TRUE,_xll.ohTrigger(RecalcTrigger,Trigger1Y)),NA())</f>
        <v>1.7079337426634825E-2</v>
      </c>
      <c r="N1613" s="185">
        <f>IFERROR(_xll.qlIndexFixing(ONIndex1M,I1613,TRUE,_xll.ohTrigger(RecalcTrigger,Trigger1M)),NA())</f>
        <v>1.6275207171796424E-2</v>
      </c>
      <c r="O1613" s="44">
        <f>IFERROR(_xll.qlIndexFixing(ONIndex3M,I1613,TRUE,_xll.ohTrigger(RecalcTrigger,Trigger3M)),NA())</f>
        <v>1.6714807163564771E-2</v>
      </c>
      <c r="P1613" s="44">
        <f>IFERROR(_xll.qlIndexFixing(ONIndex6M,I1613,TRUE,_xll.ohTrigger(RecalcTrigger,Trigger6M)),NA())</f>
        <v>1.6801307430034385E-2</v>
      </c>
      <c r="Q1613" s="186">
        <f>IFERROR(_xll.qlIndexFixing(ONIndex1Y,I1613,TRUE,_xll.ohTrigger(RecalcTrigger,Trigger1Y)),NA())</f>
        <v>1.7123239033729476E-2</v>
      </c>
    </row>
    <row r="1614" spans="2:17" x14ac:dyDescent="0.2">
      <c r="B1614" s="39" t="s">
        <v>42</v>
      </c>
      <c r="D1614" s="42">
        <f>_xll.qlCalendarAdvance(Calendar,$D1613,B1614,"f",FALSE)</f>
        <v>50683</v>
      </c>
      <c r="E1614" s="180">
        <f>_xll.qlInterestRateIndexValueDate(IndexON,D1614)</f>
        <v>50683</v>
      </c>
      <c r="F1614" s="196">
        <f>IFERROR(_xll.qlIndexFixing(IndexON,D1614,TRUE,_xll.ohTrigger(RecalcTrigger,TriggerON)),NA())</f>
        <v>1.636253343713534E-2</v>
      </c>
      <c r="H1614" s="42">
        <f>_xll.qlCalendarAdvance(Calendar,$H1613,B1614,"f",FALSE)</f>
        <v>50683</v>
      </c>
      <c r="I1614" s="180">
        <f>_xll.qlInterestRateIndexValueDate(Index1M,$H1614)</f>
        <v>50685</v>
      </c>
      <c r="J1614" s="185">
        <f>IFERROR(_xll.qlIndexFixing(Index1M,$H1614,TRUE,_xll.ohTrigger(RecalcTrigger,Trigger1M)),NA())</f>
        <v>1.6261706270506993E-2</v>
      </c>
      <c r="K1614" s="44">
        <f>IFERROR(_xll.qlIndexFixing(Index3M,H1614,TRUE,_xll.ohTrigger(RecalcTrigger,Trigger3M)),NA())</f>
        <v>1.6683260810190878E-2</v>
      </c>
      <c r="L1614" s="44">
        <f>IFERROR(_xll.qlIndexFixing(Index6M,$H1614,TRUE,_xll.ohTrigger(RecalcTrigger,Trigger6M)),NA())</f>
        <v>1.675753454207787E-2</v>
      </c>
      <c r="M1614" s="186">
        <f>IFERROR(_xll.qlIndexFixing(Index1Y,$H1614,TRUE,_xll.ohTrigger(RecalcTrigger,Trigger1Y)),NA())</f>
        <v>1.7072432901426376E-2</v>
      </c>
      <c r="N1614" s="185">
        <f>IFERROR(_xll.qlIndexFixing(ONIndex1M,I1614,TRUE,_xll.ohTrigger(RecalcTrigger,Trigger1M)),NA())</f>
        <v>1.6265732642315456E-2</v>
      </c>
      <c r="O1614" s="44">
        <f>IFERROR(_xll.qlIndexFixing(ONIndex3M,I1614,TRUE,_xll.ohTrigger(RecalcTrigger,Trigger3M)),NA())</f>
        <v>1.6705004002561807E-2</v>
      </c>
      <c r="P1614" s="44">
        <f>IFERROR(_xll.qlIndexFixing(ONIndex6M,I1614,TRUE,_xll.ohTrigger(RecalcTrigger,Trigger6M)),NA())</f>
        <v>1.6792391848721167E-2</v>
      </c>
      <c r="Q1614" s="186">
        <f>IFERROR(_xll.qlIndexFixing(ONIndex1Y,I1614,TRUE,_xll.ohTrigger(RecalcTrigger,Trigger1Y)),NA())</f>
        <v>1.7114564947240396E-2</v>
      </c>
    </row>
    <row r="1615" spans="2:17" x14ac:dyDescent="0.2">
      <c r="B1615" s="39" t="s">
        <v>42</v>
      </c>
      <c r="D1615" s="42">
        <f>_xll.qlCalendarAdvance(Calendar,$D1614,B1615,"f",FALSE)</f>
        <v>50690</v>
      </c>
      <c r="E1615" s="180">
        <f>_xll.qlInterestRateIndexValueDate(IndexON,D1615)</f>
        <v>50690</v>
      </c>
      <c r="F1615" s="196">
        <f>IFERROR(_xll.qlIndexFixing(IndexON,D1615,TRUE,_xll.ohTrigger(RecalcTrigger,TriggerON)),NA())</f>
        <v>1.6353515743263713E-2</v>
      </c>
      <c r="H1615" s="42">
        <f>_xll.qlCalendarAdvance(Calendar,$H1614,B1615,"f",FALSE)</f>
        <v>50690</v>
      </c>
      <c r="I1615" s="180">
        <f>_xll.qlInterestRateIndexValueDate(Index1M,$H1615)</f>
        <v>50692</v>
      </c>
      <c r="J1615" s="185">
        <f>IFERROR(_xll.qlIndexFixing(Index1M,$H1615,TRUE,_xll.ohTrigger(RecalcTrigger,Trigger1M)),NA())</f>
        <v>1.6252361581252095E-2</v>
      </c>
      <c r="K1615" s="44">
        <f>IFERROR(_xll.qlIndexFixing(Index3M,H1615,TRUE,_xll.ohTrigger(RecalcTrigger,Trigger3M)),NA())</f>
        <v>1.6673743823440036E-2</v>
      </c>
      <c r="L1615" s="44">
        <f>IFERROR(_xll.qlIndexFixing(Index6M,$H1615,TRUE,_xll.ohTrigger(RecalcTrigger,Trigger6M)),NA())</f>
        <v>1.6749166296184715E-2</v>
      </c>
      <c r="M1615" s="186">
        <f>IFERROR(_xll.qlIndexFixing(Index1Y,$H1615,TRUE,_xll.ohTrigger(RecalcTrigger,Trigger1Y)),NA())</f>
        <v>1.706560664629525E-2</v>
      </c>
      <c r="N1615" s="185">
        <f>IFERROR(_xll.qlIndexFixing(ONIndex1M,I1615,TRUE,_xll.ohTrigger(RecalcTrigger,Trigger1M)),NA())</f>
        <v>1.6256311861599926E-2</v>
      </c>
      <c r="O1615" s="44">
        <f>IFERROR(_xll.qlIndexFixing(ONIndex3M,I1615,TRUE,_xll.ohTrigger(RecalcTrigger,Trigger3M)),NA())</f>
        <v>1.6695246897917571E-2</v>
      </c>
      <c r="P1615" s="44">
        <f>IFERROR(_xll.qlIndexFixing(ONIndex6M,I1615,TRUE,_xll.ohTrigger(RecalcTrigger,Trigger6M)),NA())</f>
        <v>1.6783522477323842E-2</v>
      </c>
      <c r="Q1615" s="186">
        <f>IFERROR(_xll.qlIndexFixing(ONIndex1Y,I1615,TRUE,_xll.ohTrigger(RecalcTrigger,Trigger1Y)),NA())</f>
        <v>1.7105959924066383E-2</v>
      </c>
    </row>
    <row r="1616" spans="2:17" x14ac:dyDescent="0.2">
      <c r="B1616" s="39" t="s">
        <v>42</v>
      </c>
      <c r="D1616" s="42">
        <f>_xll.qlCalendarAdvance(Calendar,$D1615,B1616,"f",FALSE)</f>
        <v>50697</v>
      </c>
      <c r="E1616" s="180">
        <f>_xll.qlInterestRateIndexValueDate(IndexON,D1616)</f>
        <v>50697</v>
      </c>
      <c r="F1616" s="196">
        <f>IFERROR(_xll.qlIndexFixing(IndexON,D1616,TRUE,_xll.ohTrigger(RecalcTrigger,TriggerON)),NA())</f>
        <v>1.6344541196477991E-2</v>
      </c>
      <c r="H1616" s="42">
        <f>_xll.qlCalendarAdvance(Calendar,$H1615,B1616,"f",FALSE)</f>
        <v>50697</v>
      </c>
      <c r="I1616" s="180">
        <f>_xll.qlInterestRateIndexValueDate(Index1M,$H1616)</f>
        <v>50699</v>
      </c>
      <c r="J1616" s="185">
        <f>IFERROR(_xll.qlIndexFixing(Index1M,$H1616,TRUE,_xll.ohTrigger(RecalcTrigger,Trigger1M)),NA())</f>
        <v>1.6243071465897596E-2</v>
      </c>
      <c r="K1616" s="44">
        <f>IFERROR(_xll.qlIndexFixing(Index3M,H1616,TRUE,_xll.ohTrigger(RecalcTrigger,Trigger3M)),NA())</f>
        <v>1.6664274871708636E-2</v>
      </c>
      <c r="L1616" s="44">
        <f>IFERROR(_xll.qlIndexFixing(Index6M,$H1616,TRUE,_xll.ohTrigger(RecalcTrigger,Trigger6M)),NA())</f>
        <v>1.6740844684043805E-2</v>
      </c>
      <c r="M1616" s="186">
        <f>IFERROR(_xll.qlIndexFixing(Index1Y,$H1616,TRUE,_xll.ohTrigger(RecalcTrigger,Trigger1Y)),NA())</f>
        <v>1.7058858972981122E-2</v>
      </c>
      <c r="N1616" s="185">
        <f>IFERROR(_xll.qlIndexFixing(ONIndex1M,I1616,TRUE,_xll.ohTrigger(RecalcTrigger,Trigger1M)),NA())</f>
        <v>1.6246945110225397E-2</v>
      </c>
      <c r="O1616" s="44">
        <f>IFERROR(_xll.qlIndexFixing(ONIndex3M,I1616,TRUE,_xll.ohTrigger(RecalcTrigger,Trigger3M)),NA())</f>
        <v>1.6685536103029364E-2</v>
      </c>
      <c r="P1616" s="44">
        <f>IFERROR(_xll.qlIndexFixing(ONIndex6M,I1616,TRUE,_xll.ohTrigger(RecalcTrigger,Trigger6M)),NA())</f>
        <v>1.6774699316002284E-2</v>
      </c>
      <c r="Q1616" s="186">
        <f>IFERROR(_xll.qlIndexFixing(ONIndex1Y,I1616,TRUE,_xll.ohTrigger(RecalcTrigger,Trigger1Y)),NA())</f>
        <v>1.7097424272360939E-2</v>
      </c>
    </row>
    <row r="1617" spans="2:17" x14ac:dyDescent="0.2">
      <c r="B1617" s="39" t="s">
        <v>42</v>
      </c>
      <c r="D1617" s="42">
        <f>_xll.qlCalendarAdvance(Calendar,$D1616,B1617,"f",FALSE)</f>
        <v>50704</v>
      </c>
      <c r="E1617" s="180">
        <f>_xll.qlInterestRateIndexValueDate(IndexON,D1617)</f>
        <v>50704</v>
      </c>
      <c r="F1617" s="196">
        <f>IFERROR(_xll.qlIndexFixing(IndexON,D1617,TRUE,_xll.ohTrigger(RecalcTrigger,TriggerON)),NA())</f>
        <v>1.6335610043780591E-2</v>
      </c>
      <c r="H1617" s="42">
        <f>_xll.qlCalendarAdvance(Calendar,$H1616,B1617,"f",FALSE)</f>
        <v>50704</v>
      </c>
      <c r="I1617" s="180">
        <f>_xll.qlInterestRateIndexValueDate(Index1M,$H1617)</f>
        <v>50706</v>
      </c>
      <c r="J1617" s="185">
        <f>IFERROR(_xll.qlIndexFixing(Index1M,$H1617,TRUE,_xll.ohTrigger(RecalcTrigger,Trigger1M)),NA())</f>
        <v>1.6233836205248875E-2</v>
      </c>
      <c r="K1617" s="44">
        <f>IFERROR(_xll.qlIndexFixing(Index3M,H1617,TRUE,_xll.ohTrigger(RecalcTrigger,Trigger3M)),NA())</f>
        <v>1.6654854208928333E-2</v>
      </c>
      <c r="L1617" s="44">
        <f>IFERROR(_xll.qlIndexFixing(Index6M,$H1617,TRUE,_xll.ohTrigger(RecalcTrigger,Trigger6M)),NA())</f>
        <v>1.6732569705070116E-2</v>
      </c>
      <c r="M1617" s="186">
        <f>IFERROR(_xll.qlIndexFixing(Index1Y,$H1617,TRUE,_xll.ohTrigger(RecalcTrigger,Trigger1Y)),NA())</f>
        <v>1.7052190193232647E-2</v>
      </c>
      <c r="N1617" s="185">
        <f>IFERROR(_xll.qlIndexFixing(ONIndex1M,I1617,TRUE,_xll.ohTrigger(RecalcTrigger,Trigger1M)),NA())</f>
        <v>1.623763266860756E-2</v>
      </c>
      <c r="O1617" s="44">
        <f>IFERROR(_xll.qlIndexFixing(ONIndex3M,I1617,TRUE,_xll.ohTrigger(RecalcTrigger,Trigger3M)),NA())</f>
        <v>1.6675871870974746E-2</v>
      </c>
      <c r="P1617" s="44">
        <f>IFERROR(_xll.qlIndexFixing(ONIndex6M,I1617,TRUE,_xll.ohTrigger(RecalcTrigger,Trigger6M)),NA())</f>
        <v>1.6765922364516683E-2</v>
      </c>
      <c r="Q1617" s="186">
        <f>IFERROR(_xll.qlIndexFixing(ONIndex1Y,I1617,TRUE,_xll.ohTrigger(RecalcTrigger,Trigger1Y)),NA())</f>
        <v>1.708895830003776E-2</v>
      </c>
    </row>
    <row r="1618" spans="2:17" x14ac:dyDescent="0.2">
      <c r="B1618" s="39" t="s">
        <v>42</v>
      </c>
      <c r="D1618" s="42">
        <f>_xll.qlCalendarAdvance(Calendar,$D1617,B1618,"f",FALSE)</f>
        <v>50711</v>
      </c>
      <c r="E1618" s="180">
        <f>_xll.qlInterestRateIndexValueDate(IndexON,D1618)</f>
        <v>50711</v>
      </c>
      <c r="F1618" s="196">
        <f>IFERROR(_xll.qlIndexFixing(IndexON,D1618,TRUE,_xll.ohTrigger(RecalcTrigger,TriggerON)),NA())</f>
        <v>1.6326722532093996E-2</v>
      </c>
      <c r="H1618" s="42">
        <f>_xll.qlCalendarAdvance(Calendar,$H1617,B1618,"f",FALSE)</f>
        <v>50711</v>
      </c>
      <c r="I1618" s="180">
        <f>_xll.qlInterestRateIndexValueDate(Index1M,$H1618)</f>
        <v>50713</v>
      </c>
      <c r="J1618" s="185">
        <f>IFERROR(_xll.qlIndexFixing(Index1M,$H1618,TRUE,_xll.ohTrigger(RecalcTrigger,Trigger1M)),NA())</f>
        <v>1.6224656080106314E-2</v>
      </c>
      <c r="K1618" s="44">
        <f>IFERROR(_xll.qlIndexFixing(Index3M,H1618,TRUE,_xll.ohTrigger(RecalcTrigger,Trigger3M)),NA())</f>
        <v>1.6645482089030786E-2</v>
      </c>
      <c r="L1618" s="44">
        <f>IFERROR(_xll.qlIndexFixing(Index6M,$H1618,TRUE,_xll.ohTrigger(RecalcTrigger,Trigger6M)),NA())</f>
        <v>1.6724525760160106E-2</v>
      </c>
      <c r="M1618" s="186">
        <f>IFERROR(_xll.qlIndexFixing(Index1Y,$H1618,TRUE,_xll.ohTrigger(RecalcTrigger,Trigger1Y)),NA())</f>
        <v>1.7045600618808991E-2</v>
      </c>
      <c r="N1618" s="185">
        <f>IFERROR(_xll.qlIndexFixing(ONIndex1M,I1618,TRUE,_xll.ohTrigger(RecalcTrigger,Trigger1M)),NA())</f>
        <v>1.622837481748185E-2</v>
      </c>
      <c r="O1618" s="44">
        <f>IFERROR(_xll.qlIndexFixing(ONIndex3M,I1618,TRUE,_xll.ohTrigger(RecalcTrigger,Trigger3M)),NA())</f>
        <v>1.6666254454991147E-2</v>
      </c>
      <c r="P1618" s="44">
        <f>IFERROR(_xll.qlIndexFixing(ONIndex6M,I1618,TRUE,_xll.ohTrigger(RecalcTrigger,Trigger6M)),NA())</f>
        <v>1.6757191622946976E-2</v>
      </c>
      <c r="Q1618" s="186">
        <f>IFERROR(_xll.qlIndexFixing(ONIndex1Y,I1618,TRUE,_xll.ohTrigger(RecalcTrigger,Trigger1Y)),NA())</f>
        <v>1.7080562315330283E-2</v>
      </c>
    </row>
    <row r="1619" spans="2:17" x14ac:dyDescent="0.2">
      <c r="B1619" s="39" t="s">
        <v>42</v>
      </c>
      <c r="D1619" s="42">
        <f>_xll.qlCalendarAdvance(Calendar,$D1618,B1619,"f",FALSE)</f>
        <v>50718</v>
      </c>
      <c r="E1619" s="180">
        <f>_xll.qlInterestRateIndexValueDate(IndexON,D1619)</f>
        <v>50718</v>
      </c>
      <c r="F1619" s="196">
        <f>IFERROR(_xll.qlIndexFixing(IndexON,D1619,TRUE,_xll.ohTrigger(RecalcTrigger,TriggerON)),NA())</f>
        <v>1.6317878908340688E-2</v>
      </c>
      <c r="H1619" s="42">
        <f>_xll.qlCalendarAdvance(Calendar,$H1618,B1619,"f",FALSE)</f>
        <v>50718</v>
      </c>
      <c r="I1619" s="180">
        <f>_xll.qlInterestRateIndexValueDate(Index1M,$H1619)</f>
        <v>50720</v>
      </c>
      <c r="J1619" s="185">
        <f>IFERROR(_xll.qlIndexFixing(Index1M,$H1619,TRUE,_xll.ohTrigger(RecalcTrigger,Trigger1M)),NA())</f>
        <v>1.6215531371272796E-2</v>
      </c>
      <c r="K1619" s="44">
        <f>IFERROR(_xll.qlIndexFixing(Index3M,H1619,TRUE,_xll.ohTrigger(RecalcTrigger,Trigger3M)),NA())</f>
        <v>1.6636158765945916E-2</v>
      </c>
      <c r="L1619" s="44">
        <f>IFERROR(_xll.qlIndexFixing(Index6M,$H1619,TRUE,_xll.ohTrigger(RecalcTrigger,Trigger6M)),NA())</f>
        <v>1.6716341093566574E-2</v>
      </c>
      <c r="M1619" s="186">
        <f>IFERROR(_xll.qlIndexFixing(Index1Y,$H1619,TRUE,_xll.ohTrigger(RecalcTrigger,Trigger1Y)),NA())</f>
        <v>1.7039090561479616E-2</v>
      </c>
      <c r="N1619" s="185">
        <f>IFERROR(_xll.qlIndexFixing(ONIndex1M,I1619,TRUE,_xll.ohTrigger(RecalcTrigger,Trigger1M)),NA())</f>
        <v>1.6219171837184021E-2</v>
      </c>
      <c r="O1619" s="44">
        <f>IFERROR(_xll.qlIndexFixing(ONIndex3M,I1619,TRUE,_xll.ohTrigger(RecalcTrigger,Trigger3M)),NA())</f>
        <v>1.6656684108236064E-2</v>
      </c>
      <c r="P1619" s="44">
        <f>IFERROR(_xll.qlIndexFixing(ONIndex6M,I1619,TRUE,_xll.ohTrigger(RecalcTrigger,Trigger6M)),NA())</f>
        <v>1.6748507091293163E-2</v>
      </c>
      <c r="Q1619" s="186">
        <f>IFERROR(_xll.qlIndexFixing(ONIndex1Y,I1619,TRUE,_xll.ohTrigger(RecalcTrigger,Trigger1Y)),NA())</f>
        <v>1.7072236625912396E-2</v>
      </c>
    </row>
    <row r="1620" spans="2:17" x14ac:dyDescent="0.2">
      <c r="B1620" s="39" t="s">
        <v>42</v>
      </c>
      <c r="D1620" s="42">
        <f>_xll.qlCalendarAdvance(Calendar,$D1619,B1620,"f",FALSE)</f>
        <v>50725</v>
      </c>
      <c r="E1620" s="180">
        <f>_xll.qlInterestRateIndexValueDate(IndexON,D1620)</f>
        <v>50725</v>
      </c>
      <c r="F1620" s="196">
        <f>IFERROR(_xll.qlIndexFixing(IndexON,D1620,TRUE,_xll.ohTrigger(RecalcTrigger,TriggerON)),NA())</f>
        <v>1.6309079419363215E-2</v>
      </c>
      <c r="H1620" s="42">
        <f>_xll.qlCalendarAdvance(Calendar,$H1619,B1620,"f",FALSE)</f>
        <v>50725</v>
      </c>
      <c r="I1620" s="180">
        <f>_xll.qlInterestRateIndexValueDate(Index1M,$H1620)</f>
        <v>50727</v>
      </c>
      <c r="J1620" s="185">
        <f>IFERROR(_xll.qlIndexFixing(Index1M,$H1620,TRUE,_xll.ohTrigger(RecalcTrigger,Trigger1M)),NA())</f>
        <v>1.6206462359553697E-2</v>
      </c>
      <c r="K1620" s="44">
        <f>IFERROR(_xll.qlIndexFixing(Index3M,H1620,TRUE,_xll.ohTrigger(RecalcTrigger,Trigger3M)),NA())</f>
        <v>1.6626884493607989E-2</v>
      </c>
      <c r="L1620" s="44">
        <f>IFERROR(_xll.qlIndexFixing(Index6M,$H1620,TRUE,_xll.ohTrigger(RecalcTrigger,Trigger6M)),NA())</f>
        <v>1.6708203056112488E-2</v>
      </c>
      <c r="M1620" s="186">
        <f>IFERROR(_xll.qlIndexFixing(Index1Y,$H1620,TRUE,_xll.ohTrigger(RecalcTrigger,Trigger1Y)),NA())</f>
        <v>1.7032660333025147E-2</v>
      </c>
      <c r="N1620" s="185">
        <f>IFERROR(_xll.qlIndexFixing(ONIndex1M,I1620,TRUE,_xll.ohTrigger(RecalcTrigger,Trigger1M)),NA())</f>
        <v>1.6210024008369572E-2</v>
      </c>
      <c r="O1620" s="44">
        <f>IFERROR(_xll.qlIndexFixing(ONIndex3M,I1620,TRUE,_xll.ohTrigger(RecalcTrigger,Trigger3M)),NA())</f>
        <v>1.6647161084106799E-2</v>
      </c>
      <c r="P1620" s="44">
        <f>IFERROR(_xll.qlIndexFixing(ONIndex6M,I1620,TRUE,_xll.ohTrigger(RecalcTrigger,Trigger6M)),NA())</f>
        <v>1.673986876963518E-2</v>
      </c>
      <c r="Q1620" s="186">
        <f>IFERROR(_xll.qlIndexFixing(ONIndex1Y,I1620,TRUE,_xll.ohTrigger(RecalcTrigger,Trigger1Y)),NA())</f>
        <v>1.7063981540257345E-2</v>
      </c>
    </row>
    <row r="1621" spans="2:17" x14ac:dyDescent="0.2">
      <c r="B1621" s="39" t="s">
        <v>42</v>
      </c>
      <c r="D1621" s="42">
        <f>_xll.qlCalendarAdvance(Calendar,$D1620,B1621,"f",FALSE)</f>
        <v>50732</v>
      </c>
      <c r="E1621" s="180">
        <f>_xll.qlInterestRateIndexValueDate(IndexON,D1621)</f>
        <v>50732</v>
      </c>
      <c r="F1621" s="196">
        <f>IFERROR(_xll.qlIndexFixing(IndexON,D1621,TRUE,_xll.ohTrigger(RecalcTrigger,TriggerON)),NA())</f>
        <v>1.6300324312004122E-2</v>
      </c>
      <c r="H1621" s="42">
        <f>_xll.qlCalendarAdvance(Calendar,$H1620,B1621,"f",FALSE)</f>
        <v>50732</v>
      </c>
      <c r="I1621" s="180">
        <f>_xll.qlInterestRateIndexValueDate(Index1M,$H1621)</f>
        <v>50734</v>
      </c>
      <c r="J1621" s="185">
        <f>IFERROR(_xll.qlIndexFixing(Index1M,$H1621,TRUE,_xll.ohTrigger(RecalcTrigger,Trigger1M)),NA())</f>
        <v>1.6197449325741908E-2</v>
      </c>
      <c r="K1621" s="44">
        <f>IFERROR(_xll.qlIndexFixing(Index3M,H1621,TRUE,_xll.ohTrigger(RecalcTrigger,Trigger3M)),NA())</f>
        <v>1.6617659525941714E-2</v>
      </c>
      <c r="L1621" s="44">
        <f>IFERROR(_xll.qlIndexFixing(Index6M,$H1621,TRUE,_xll.ohTrigger(RecalcTrigger,Trigger6M)),NA())</f>
        <v>1.6700111647229461E-2</v>
      </c>
      <c r="M1621" s="186">
        <f>IFERROR(_xll.qlIndexFixing(Index1Y,$H1621,TRUE,_xll.ohTrigger(RecalcTrigger,Trigger1Y)),NA())</f>
        <v>1.7026310245236726E-2</v>
      </c>
      <c r="N1621" s="185">
        <f>IFERROR(_xll.qlIndexFixing(ONIndex1M,I1621,TRUE,_xll.ohTrigger(RecalcTrigger,Trigger1M)),NA())</f>
        <v>1.6200931611454195E-2</v>
      </c>
      <c r="O1621" s="44">
        <f>IFERROR(_xll.qlIndexFixing(ONIndex3M,I1621,TRUE,_xll.ohTrigger(RecalcTrigger,Trigger3M)),NA())</f>
        <v>1.6637685635600974E-2</v>
      </c>
      <c r="P1621" s="44">
        <f>IFERROR(_xll.qlIndexFixing(ONIndex6M,I1621,TRUE,_xll.ohTrigger(RecalcTrigger,Trigger6M)),NA())</f>
        <v>1.673127665789309E-2</v>
      </c>
      <c r="Q1621" s="186">
        <f>IFERROR(_xll.qlIndexFixing(ONIndex1Y,I1621,TRUE,_xll.ohTrigger(RecalcTrigger,Trigger1Y)),NA())</f>
        <v>1.7055797365879144E-2</v>
      </c>
    </row>
    <row r="1622" spans="2:17" x14ac:dyDescent="0.2">
      <c r="B1622" s="39" t="s">
        <v>42</v>
      </c>
      <c r="D1622" s="42">
        <f>_xll.qlCalendarAdvance(Calendar,$D1621,B1622,"f",FALSE)</f>
        <v>50739</v>
      </c>
      <c r="E1622" s="180">
        <f>_xll.qlInterestRateIndexValueDate(IndexON,D1622)</f>
        <v>50739</v>
      </c>
      <c r="F1622" s="196">
        <f>IFERROR(_xll.qlIndexFixing(IndexON,D1622,TRUE,_xll.ohTrigger(RecalcTrigger,TriggerON)),NA())</f>
        <v>1.6291613833505636E-2</v>
      </c>
      <c r="H1622" s="42">
        <f>_xll.qlCalendarAdvance(Calendar,$H1621,B1622,"f",FALSE)</f>
        <v>50739</v>
      </c>
      <c r="I1622" s="180">
        <f>_xll.qlInterestRateIndexValueDate(Index1M,$H1622)</f>
        <v>50741</v>
      </c>
      <c r="J1622" s="185">
        <f>IFERROR(_xll.qlIndexFixing(Index1M,$H1622,TRUE,_xll.ohTrigger(RecalcTrigger,Trigger1M)),NA())</f>
        <v>1.6188492550645306E-2</v>
      </c>
      <c r="K1622" s="44">
        <f>IFERROR(_xll.qlIndexFixing(Index3M,H1622,TRUE,_xll.ohTrigger(RecalcTrigger,Trigger3M)),NA())</f>
        <v>1.6609011204641533E-2</v>
      </c>
      <c r="L1622" s="44">
        <f>IFERROR(_xll.qlIndexFixing(Index6M,$H1622,TRUE,_xll.ohTrigger(RecalcTrigger,Trigger6M)),NA())</f>
        <v>1.6691894287531778E-2</v>
      </c>
      <c r="M1622" s="186">
        <f>IFERROR(_xll.qlIndexFixing(Index1Y,$H1622,TRUE,_xll.ohTrigger(RecalcTrigger,Trigger1Y)),NA())</f>
        <v>1.7020040609917322E-2</v>
      </c>
      <c r="N1622" s="185">
        <f>IFERROR(_xll.qlIndexFixing(ONIndex1M,I1622,TRUE,_xll.ohTrigger(RecalcTrigger,Trigger1M)),NA())</f>
        <v>1.6191894927173323E-2</v>
      </c>
      <c r="O1622" s="44">
        <f>IFERROR(_xll.qlIndexFixing(ONIndex3M,I1622,TRUE,_xll.ohTrigger(RecalcTrigger,Trigger3M)),NA())</f>
        <v>1.6628258015956021E-2</v>
      </c>
      <c r="P1622" s="44">
        <f>IFERROR(_xll.qlIndexFixing(ONIndex6M,I1622,TRUE,_xll.ohTrigger(RecalcTrigger,Trigger6M)),NA())</f>
        <v>1.6722730755986959E-2</v>
      </c>
      <c r="Q1622" s="186">
        <f>IFERROR(_xll.qlIndexFixing(ONIndex1Y,I1622,TRUE,_xll.ohTrigger(RecalcTrigger,Trigger1Y)),NA())</f>
        <v>1.7047684411091168E-2</v>
      </c>
    </row>
    <row r="1623" spans="2:17" x14ac:dyDescent="0.2">
      <c r="B1623" s="39" t="s">
        <v>42</v>
      </c>
      <c r="D1623" s="42">
        <f>_xll.qlCalendarAdvance(Calendar,$D1622,B1623,"f",FALSE)</f>
        <v>50746</v>
      </c>
      <c r="E1623" s="180">
        <f>_xll.qlInterestRateIndexValueDate(IndexON,D1623)</f>
        <v>50746</v>
      </c>
      <c r="F1623" s="196">
        <f>IFERROR(_xll.qlIndexFixing(IndexON,D1623,TRUE,_xll.ohTrigger(RecalcTrigger,TriggerON)),NA())</f>
        <v>1.6282948230390559E-2</v>
      </c>
      <c r="H1623" s="42">
        <f>_xll.qlCalendarAdvance(Calendar,$H1622,B1623,"f",FALSE)</f>
        <v>50746</v>
      </c>
      <c r="I1623" s="180">
        <f>_xll.qlInterestRateIndexValueDate(Index1M,$H1623)</f>
        <v>50748</v>
      </c>
      <c r="J1623" s="185">
        <f>IFERROR(_xll.qlIndexFixing(Index1M,$H1623,TRUE,_xll.ohTrigger(RecalcTrigger,Trigger1M)),NA())</f>
        <v>1.6179592315066771E-2</v>
      </c>
      <c r="K1623" s="44">
        <f>IFERROR(_xll.qlIndexFixing(Index3M,H1623,TRUE,_xll.ohTrigger(RecalcTrigger,Trigger3M)),NA())</f>
        <v>1.6599879238510695E-2</v>
      </c>
      <c r="L1623" s="44">
        <f>IFERROR(_xll.qlIndexFixing(Index6M,$H1623,TRUE,_xll.ohTrigger(RecalcTrigger,Trigger6M)),NA())</f>
        <v>1.6683899095498514E-2</v>
      </c>
      <c r="M1623" s="186">
        <f>IFERROR(_xll.qlIndexFixing(Index1Y,$H1623,TRUE,_xll.ohTrigger(RecalcTrigger,Trigger1Y)),NA())</f>
        <v>1.7013851738880412E-2</v>
      </c>
      <c r="N1623" s="185">
        <f>IFERROR(_xll.qlIndexFixing(ONIndex1M,I1623,TRUE,_xll.ohTrigger(RecalcTrigger,Trigger1M)),NA())</f>
        <v>1.6182914235942647E-2</v>
      </c>
      <c r="O1623" s="44">
        <f>IFERROR(_xll.qlIndexFixing(ONIndex3M,I1623,TRUE,_xll.ohTrigger(RecalcTrigger,Trigger3M)),NA())</f>
        <v>1.6618878478569243E-2</v>
      </c>
      <c r="P1623" s="44">
        <f>IFERROR(_xll.qlIndexFixing(ONIndex6M,I1623,TRUE,_xll.ohTrigger(RecalcTrigger,Trigger6M)),NA())</f>
        <v>1.6714231064076657E-2</v>
      </c>
      <c r="Q1623" s="186">
        <f>IFERROR(_xll.qlIndexFixing(ONIndex1Y,I1623,TRUE,_xll.ohTrigger(RecalcTrigger,Trigger1Y)),NA())</f>
        <v>1.7039642983887049E-2</v>
      </c>
    </row>
    <row r="1624" spans="2:17" x14ac:dyDescent="0.2">
      <c r="B1624" s="39" t="s">
        <v>42</v>
      </c>
      <c r="D1624" s="42">
        <f>_xll.qlCalendarAdvance(Calendar,$D1623,B1624,"f",FALSE)</f>
        <v>50753</v>
      </c>
      <c r="E1624" s="180">
        <f>_xll.qlInterestRateIndexValueDate(IndexON,D1624)</f>
        <v>50753</v>
      </c>
      <c r="F1624" s="196">
        <f>IFERROR(_xll.qlIndexFixing(IndexON,D1624,TRUE,_xll.ohTrigger(RecalcTrigger,TriggerON)),NA())</f>
        <v>1.6274327749901119E-2</v>
      </c>
      <c r="H1624" s="42">
        <f>_xll.qlCalendarAdvance(Calendar,$H1623,B1624,"f",FALSE)</f>
        <v>50753</v>
      </c>
      <c r="I1624" s="180">
        <f>_xll.qlInterestRateIndexValueDate(Index1M,$H1624)</f>
        <v>50755</v>
      </c>
      <c r="J1624" s="185">
        <f>IFERROR(_xll.qlIndexFixing(Index1M,$H1624,TRUE,_xll.ohTrigger(RecalcTrigger,Trigger1M)),NA())</f>
        <v>1.6170748899799192E-2</v>
      </c>
      <c r="K1624" s="44">
        <f>IFERROR(_xll.qlIndexFixing(Index3M,H1624,TRUE,_xll.ohTrigger(RecalcTrigger,Trigger3M)),NA())</f>
        <v>1.659079729750168E-2</v>
      </c>
      <c r="L1624" s="44">
        <f>IFERROR(_xll.qlIndexFixing(Index6M,$H1624,TRUE,_xll.ohTrigger(RecalcTrigger,Trigger6M)),NA())</f>
        <v>1.66759505326405E-2</v>
      </c>
      <c r="M1624" s="186">
        <f>IFERROR(_xll.qlIndexFixing(Index1Y,$H1624,TRUE,_xll.ohTrigger(RecalcTrigger,Trigger1Y)),NA())</f>
        <v>1.7007743943952398E-2</v>
      </c>
      <c r="N1624" s="185">
        <f>IFERROR(_xll.qlIndexFixing(ONIndex1M,I1624,TRUE,_xll.ohTrigger(RecalcTrigger,Trigger1M)),NA())</f>
        <v>1.6173989818337731E-2</v>
      </c>
      <c r="O1624" s="44">
        <f>IFERROR(_xll.qlIndexFixing(ONIndex3M,I1624,TRUE,_xll.ohTrigger(RecalcTrigger,Trigger3M)),NA())</f>
        <v>1.6609547276438263E-2</v>
      </c>
      <c r="P1624" s="44">
        <f>IFERROR(_xll.qlIndexFixing(ONIndex6M,I1624,TRUE,_xll.ohTrigger(RecalcTrigger,Trigger6M)),NA())</f>
        <v>1.6705777582162185E-2</v>
      </c>
      <c r="Q1624" s="186">
        <f>IFERROR(_xll.qlIndexFixing(ONIndex1Y,I1624,TRUE,_xll.ohTrigger(RecalcTrigger,Trigger1Y)),NA())</f>
        <v>1.7031673392260416E-2</v>
      </c>
    </row>
    <row r="1625" spans="2:17" x14ac:dyDescent="0.2">
      <c r="B1625" s="39" t="s">
        <v>42</v>
      </c>
      <c r="D1625" s="42">
        <f>_xll.qlCalendarAdvance(Calendar,$D1624,B1625,"f",FALSE)</f>
        <v>50760</v>
      </c>
      <c r="E1625" s="180">
        <f>_xll.qlInterestRateIndexValueDate(IndexON,D1625)</f>
        <v>50760</v>
      </c>
      <c r="F1625" s="196">
        <f>IFERROR(_xll.qlIndexFixing(IndexON,D1625,TRUE,_xll.ohTrigger(RecalcTrigger,TriggerON)),NA())</f>
        <v>1.626575263887986E-2</v>
      </c>
      <c r="H1625" s="42">
        <f>_xll.qlCalendarAdvance(Calendar,$H1624,B1625,"f",FALSE)</f>
        <v>50760</v>
      </c>
      <c r="I1625" s="180">
        <f>_xll.qlInterestRateIndexValueDate(Index1M,$H1625)</f>
        <v>50762</v>
      </c>
      <c r="J1625" s="185">
        <f>IFERROR(_xll.qlIndexFixing(Index1M,$H1625,TRUE,_xll.ohTrigger(RecalcTrigger,Trigger1M)),NA())</f>
        <v>1.6161962585657941E-2</v>
      </c>
      <c r="K1625" s="44">
        <f>IFERROR(_xll.qlIndexFixing(Index3M,H1625,TRUE,_xll.ohTrigger(RecalcTrigger,Trigger3M)),NA())</f>
        <v>1.6581765635527823E-2</v>
      </c>
      <c r="L1625" s="44">
        <f>IFERROR(_xll.qlIndexFixing(Index6M,$H1625,TRUE,_xll.ohTrigger(RecalcTrigger,Trigger6M)),NA())</f>
        <v>1.6668048598402128E-2</v>
      </c>
      <c r="M1625" s="186">
        <f>IFERROR(_xll.qlIndexFixing(Index1Y,$H1625,TRUE,_xll.ohTrigger(RecalcTrigger,Trigger1Y)),NA())</f>
        <v>1.700171753697019E-2</v>
      </c>
      <c r="N1625" s="185">
        <f>IFERROR(_xll.qlIndexFixing(ONIndex1M,I1625,TRUE,_xll.ohTrigger(RecalcTrigger,Trigger1M)),NA())</f>
        <v>1.6165121954934136E-2</v>
      </c>
      <c r="O1625" s="44">
        <f>IFERROR(_xll.qlIndexFixing(ONIndex3M,I1625,TRUE,_xll.ohTrigger(RecalcTrigger,Trigger3M)),NA())</f>
        <v>1.6600264662880448E-2</v>
      </c>
      <c r="P1625" s="44">
        <f>IFERROR(_xll.qlIndexFixing(ONIndex6M,I1625,TRUE,_xll.ohTrigger(RecalcTrigger,Trigger6M)),NA())</f>
        <v>1.6697370310003734E-2</v>
      </c>
      <c r="Q1625" s="186">
        <f>IFERROR(_xll.qlIndexFixing(ONIndex1Y,I1625,TRUE,_xll.ohTrigger(RecalcTrigger,Trigger1Y)),NA())</f>
        <v>1.70237759442049E-2</v>
      </c>
    </row>
    <row r="1626" spans="2:17" x14ac:dyDescent="0.2">
      <c r="B1626" s="39" t="s">
        <v>42</v>
      </c>
      <c r="D1626" s="42">
        <f>_xll.qlCalendarAdvance(Calendar,$D1625,B1626,"f",FALSE)</f>
        <v>50767</v>
      </c>
      <c r="E1626" s="180">
        <f>_xll.qlInterestRateIndexValueDate(IndexON,D1626)</f>
        <v>50767</v>
      </c>
      <c r="F1626" s="196">
        <f>IFERROR(_xll.qlIndexFixing(IndexON,D1626,TRUE,_xll.ohTrigger(RecalcTrigger,TriggerON)),NA())</f>
        <v>1.625722314416933E-2</v>
      </c>
      <c r="H1626" s="42">
        <f>_xll.qlCalendarAdvance(Calendar,$H1625,B1626,"f",FALSE)</f>
        <v>50767</v>
      </c>
      <c r="I1626" s="180">
        <f>_xll.qlInterestRateIndexValueDate(Index1M,$H1626)</f>
        <v>50769</v>
      </c>
      <c r="J1626" s="185">
        <f>IFERROR(_xll.qlIndexFixing(Index1M,$H1626,TRUE,_xll.ohTrigger(RecalcTrigger,Trigger1M)),NA())</f>
        <v>1.6153233653433408E-2</v>
      </c>
      <c r="K1626" s="44">
        <f>IFERROR(_xll.qlIndexFixing(Index3M,H1626,TRUE,_xll.ohTrigger(RecalcTrigger,Trigger3M)),NA())</f>
        <v>1.6572784506497129E-2</v>
      </c>
      <c r="L1626" s="44">
        <f>IFERROR(_xll.qlIndexFixing(Index6M,$H1626,TRUE,_xll.ohTrigger(RecalcTrigger,Trigger6M)),NA())</f>
        <v>1.6660193292228686E-2</v>
      </c>
      <c r="M1626" s="186">
        <f>IFERROR(_xll.qlIndexFixing(Index1Y,$H1626,TRUE,_xll.ohTrigger(RecalcTrigger,Trigger1Y)),NA())</f>
        <v>1.6995772829784501E-2</v>
      </c>
      <c r="N1626" s="185">
        <f>IFERROR(_xll.qlIndexFixing(ONIndex1M,I1626,TRUE,_xll.ohTrigger(RecalcTrigger,Trigger1M)),NA())</f>
        <v>1.6156310926147555E-2</v>
      </c>
      <c r="O1626" s="44">
        <f>IFERROR(_xll.qlIndexFixing(ONIndex3M,I1626,TRUE,_xll.ohTrigger(RecalcTrigger,Trigger3M)),NA())</f>
        <v>1.6591030890973357E-2</v>
      </c>
      <c r="P1626" s="44">
        <f>IFERROR(_xll.qlIndexFixing(ONIndex6M,I1626,TRUE,_xll.ohTrigger(RecalcTrigger,Trigger6M)),NA())</f>
        <v>1.6689009247841113E-2</v>
      </c>
      <c r="Q1626" s="186">
        <f>IFERROR(_xll.qlIndexFixing(ONIndex1Y,I1626,TRUE,_xll.ohTrigger(RecalcTrigger,Trigger1Y)),NA())</f>
        <v>1.7015950947794067E-2</v>
      </c>
    </row>
    <row r="1627" spans="2:17" x14ac:dyDescent="0.2">
      <c r="B1627" s="39" t="s">
        <v>42</v>
      </c>
      <c r="D1627" s="42">
        <f>_xll.qlCalendarAdvance(Calendar,$D1626,B1627,"f",FALSE)</f>
        <v>50774</v>
      </c>
      <c r="E1627" s="180">
        <f>_xll.qlInterestRateIndexValueDate(IndexON,D1627)</f>
        <v>50774</v>
      </c>
      <c r="F1627" s="196">
        <f>IFERROR(_xll.qlIndexFixing(IndexON,D1627,TRUE,_xll.ohTrigger(RecalcTrigger,TriggerON)),NA())</f>
        <v>1.6248739512612076E-2</v>
      </c>
      <c r="H1627" s="42">
        <f>_xll.qlCalendarAdvance(Calendar,$H1626,B1627,"f",FALSE)</f>
        <v>50774</v>
      </c>
      <c r="I1627" s="180">
        <f>_xll.qlInterestRateIndexValueDate(Index1M,$H1627)</f>
        <v>50776</v>
      </c>
      <c r="J1627" s="185">
        <f>IFERROR(_xll.qlIndexFixing(Index1M,$H1627,TRUE,_xll.ohTrigger(RecalcTrigger,Trigger1M)),NA())</f>
        <v>1.6144562383930972E-2</v>
      </c>
      <c r="K1627" s="44">
        <f>IFERROR(_xll.qlIndexFixing(Index3M,H1627,TRUE,_xll.ohTrigger(RecalcTrigger,Trigger3M)),NA())</f>
        <v>1.6563854164324709E-2</v>
      </c>
      <c r="L1627" s="44">
        <f>IFERROR(_xll.qlIndexFixing(Index6M,$H1627,TRUE,_xll.ohTrigger(RecalcTrigger,Trigger6M)),NA())</f>
        <v>1.6652542362557709E-2</v>
      </c>
      <c r="M1627" s="186">
        <f>IFERROR(_xll.qlIndexFixing(Index1Y,$H1627,TRUE,_xll.ohTrigger(RecalcTrigger,Trigger1Y)),NA())</f>
        <v>1.6989910134257206E-2</v>
      </c>
      <c r="N1627" s="185">
        <f>IFERROR(_xll.qlIndexFixing(ONIndex1M,I1627,TRUE,_xll.ohTrigger(RecalcTrigger,Trigger1M)),NA())</f>
        <v>1.6147557012633484E-2</v>
      </c>
      <c r="O1627" s="44">
        <f>IFERROR(_xll.qlIndexFixing(ONIndex3M,I1627,TRUE,_xll.ohTrigger(RecalcTrigger,Trigger3M)),NA())</f>
        <v>1.6581846214274165E-2</v>
      </c>
      <c r="P1627" s="44">
        <f>IFERROR(_xll.qlIndexFixing(ONIndex6M,I1627,TRUE,_xll.ohTrigger(RecalcTrigger,Trigger6M)),NA())</f>
        <v>1.6680694395594386E-2</v>
      </c>
      <c r="Q1627" s="186">
        <f>IFERROR(_xll.qlIndexFixing(ONIndex1Y,I1627,TRUE,_xll.ohTrigger(RecalcTrigger,Trigger1Y)),NA())</f>
        <v>1.7008198710941613E-2</v>
      </c>
    </row>
    <row r="1628" spans="2:17" x14ac:dyDescent="0.2">
      <c r="B1628" s="39" t="s">
        <v>42</v>
      </c>
      <c r="D1628" s="42">
        <f>_xll.qlCalendarAdvance(Calendar,$D1627,B1628,"f",FALSE)</f>
        <v>50781</v>
      </c>
      <c r="E1628" s="180">
        <f>_xll.qlInterestRateIndexValueDate(IndexON,D1628)</f>
        <v>50781</v>
      </c>
      <c r="F1628" s="196">
        <f>IFERROR(_xll.qlIndexFixing(IndexON,D1628,TRUE,_xll.ohTrigger(RecalcTrigger,TriggerON)),NA())</f>
        <v>1.6240301991370387E-2</v>
      </c>
      <c r="H1628" s="42">
        <f>_xll.qlCalendarAdvance(Calendar,$H1627,B1628,"f",FALSE)</f>
        <v>50781</v>
      </c>
      <c r="I1628" s="180">
        <f>_xll.qlInterestRateIndexValueDate(Index1M,$H1628)</f>
        <v>50783</v>
      </c>
      <c r="J1628" s="185">
        <f>IFERROR(_xll.qlIndexFixing(Index1M,$H1628,TRUE,_xll.ohTrigger(RecalcTrigger,Trigger1M)),NA())</f>
        <v>1.6135949057951016E-2</v>
      </c>
      <c r="K1628" s="44">
        <f>IFERROR(_xll.qlIndexFixing(Index3M,H1628,TRUE,_xll.ohTrigger(RecalcTrigger,Trigger3M)),NA())</f>
        <v>1.6554974862919458E-2</v>
      </c>
      <c r="L1628" s="44">
        <f>IFERROR(_xll.qlIndexFixing(Index6M,$H1628,TRUE,_xll.ohTrigger(RecalcTrigger,Trigger6M)),NA())</f>
        <v>1.6644777338058511E-2</v>
      </c>
      <c r="M1628" s="186">
        <f>IFERROR(_xll.qlIndexFixing(Index1Y,$H1628,TRUE,_xll.ohTrigger(RecalcTrigger,Trigger1Y)),NA())</f>
        <v>1.6984129762263982E-2</v>
      </c>
      <c r="N1628" s="185">
        <f>IFERROR(_xll.qlIndexFixing(ONIndex1M,I1628,TRUE,_xll.ohTrigger(RecalcTrigger,Trigger1M)),NA())</f>
        <v>1.6138860494967489E-2</v>
      </c>
      <c r="O1628" s="44">
        <f>IFERROR(_xll.qlIndexFixing(ONIndex3M,I1628,TRUE,_xll.ohTrigger(RecalcTrigger,Trigger3M)),NA())</f>
        <v>1.6572710885540687E-2</v>
      </c>
      <c r="P1628" s="44">
        <f>IFERROR(_xll.qlIndexFixing(ONIndex6M,I1628,TRUE,_xll.ohTrigger(RecalcTrigger,Trigger6M)),NA())</f>
        <v>1.6672425753183617E-2</v>
      </c>
      <c r="Q1628" s="186">
        <f>IFERROR(_xll.qlIndexFixing(ONIndex1Y,I1628,TRUE,_xll.ohTrigger(RecalcTrigger,Trigger1Y)),NA())</f>
        <v>1.7000519541721104E-2</v>
      </c>
    </row>
    <row r="1629" spans="2:17" x14ac:dyDescent="0.2">
      <c r="B1629" s="39" t="s">
        <v>42</v>
      </c>
      <c r="D1629" s="42">
        <f>_xll.qlCalendarAdvance(Calendar,$D1628,B1629,"f",FALSE)</f>
        <v>50788</v>
      </c>
      <c r="E1629" s="180">
        <f>_xll.qlInterestRateIndexValueDate(IndexON,D1629)</f>
        <v>50788</v>
      </c>
      <c r="F1629" s="196">
        <f>IFERROR(_xll.qlIndexFixing(IndexON,D1629,TRUE,_xll.ohTrigger(RecalcTrigger,TriggerON)),NA())</f>
        <v>1.6231910827206875E-2</v>
      </c>
      <c r="H1629" s="42">
        <f>_xll.qlCalendarAdvance(Calendar,$H1628,B1629,"f",FALSE)</f>
        <v>50788</v>
      </c>
      <c r="I1629" s="180">
        <f>_xll.qlInterestRateIndexValueDate(Index1M,$H1629)</f>
        <v>50790</v>
      </c>
      <c r="J1629" s="185">
        <f>IFERROR(_xll.qlIndexFixing(Index1M,$H1629,TRUE,_xll.ohTrigger(RecalcTrigger,Trigger1M)),NA())</f>
        <v>1.6127393956298919E-2</v>
      </c>
      <c r="K1629" s="44">
        <f>IFERROR(_xll.qlIndexFixing(Index3M,H1629,TRUE,_xll.ohTrigger(RecalcTrigger,Trigger3M)),NA())</f>
        <v>1.6546146856192046E-2</v>
      </c>
      <c r="L1629" s="44">
        <f>IFERROR(_xll.qlIndexFixing(Index6M,$H1629,TRUE,_xll.ohTrigger(RecalcTrigger,Trigger6M)),NA())</f>
        <v>1.663705893770916E-2</v>
      </c>
      <c r="M1629" s="186">
        <f>IFERROR(_xll.qlIndexFixing(Index1Y,$H1629,TRUE,_xll.ohTrigger(RecalcTrigger,Trigger1Y)),NA())</f>
        <v>1.6978432025692554E-2</v>
      </c>
      <c r="N1629" s="185">
        <f>IFERROR(_xll.qlIndexFixing(ONIndex1M,I1629,TRUE,_xll.ohTrigger(RecalcTrigger,Trigger1M)),NA())</f>
        <v>1.6130221653565258E-2</v>
      </c>
      <c r="O1629" s="44">
        <f>IFERROR(_xll.qlIndexFixing(ONIndex3M,I1629,TRUE,_xll.ohTrigger(RecalcTrigger,Trigger3M)),NA())</f>
        <v>1.6563625158170225E-2</v>
      </c>
      <c r="P1629" s="44">
        <f>IFERROR(_xll.qlIndexFixing(ONIndex6M,I1629,TRUE,_xll.ohTrigger(RecalcTrigger,Trigger6M)),NA())</f>
        <v>1.6664203320768678E-2</v>
      </c>
      <c r="Q1629" s="186">
        <f>IFERROR(_xll.qlIndexFixing(ONIndex1Y,I1629,TRUE,_xll.ohTrigger(RecalcTrigger,Trigger1Y)),NA())</f>
        <v>1.6992913748206107E-2</v>
      </c>
    </row>
    <row r="1630" spans="2:17" x14ac:dyDescent="0.2">
      <c r="B1630" s="39" t="s">
        <v>42</v>
      </c>
      <c r="D1630" s="42">
        <f>_xll.qlCalendarAdvance(Calendar,$D1629,B1630,"f",FALSE)</f>
        <v>50795</v>
      </c>
      <c r="E1630" s="180">
        <f>_xll.qlInterestRateIndexValueDate(IndexON,D1630)</f>
        <v>50795</v>
      </c>
      <c r="F1630" s="196">
        <f>IFERROR(_xll.qlIndexFixing(IndexON,D1630,TRUE,_xll.ohTrigger(RecalcTrigger,TriggerON)),NA())</f>
        <v>1.6223566266964085E-2</v>
      </c>
      <c r="H1630" s="42">
        <f>_xll.qlCalendarAdvance(Calendar,$H1629,B1630,"f",FALSE)</f>
        <v>50795</v>
      </c>
      <c r="I1630" s="180">
        <f>_xll.qlInterestRateIndexValueDate(Index1M,$H1630)</f>
        <v>50797</v>
      </c>
      <c r="J1630" s="185">
        <f>IFERROR(_xll.qlIndexFixing(Index1M,$H1630,TRUE,_xll.ohTrigger(RecalcTrigger,Trigger1M)),NA())</f>
        <v>1.6118897359772566E-2</v>
      </c>
      <c r="K1630" s="44">
        <f>IFERROR(_xll.qlIndexFixing(Index3M,H1630,TRUE,_xll.ohTrigger(RecalcTrigger,Trigger3M)),NA())</f>
        <v>1.653737039805403E-2</v>
      </c>
      <c r="L1630" s="44">
        <f>IFERROR(_xll.qlIndexFixing(Index6M,$H1630,TRUE,_xll.ohTrigger(RecalcTrigger,Trigger6M)),NA())</f>
        <v>1.6629387160970857E-2</v>
      </c>
      <c r="M1630" s="186">
        <f>IFERROR(_xll.qlIndexFixing(Index1Y,$H1630,TRUE,_xll.ohTrigger(RecalcTrigger,Trigger1Y)),NA())</f>
        <v>1.6972817236444653E-2</v>
      </c>
      <c r="N1630" s="185">
        <f>IFERROR(_xll.qlIndexFixing(ONIndex1M,I1630,TRUE,_xll.ohTrigger(RecalcTrigger,Trigger1M)),NA())</f>
        <v>1.6121640769002354E-2</v>
      </c>
      <c r="O1630" s="44">
        <f>IFERROR(_xll.qlIndexFixing(ONIndex3M,I1630,TRUE,_xll.ohTrigger(RecalcTrigger,Trigger3M)),NA())</f>
        <v>1.6554589285480148E-2</v>
      </c>
      <c r="P1630" s="44">
        <f>IFERROR(_xll.qlIndexFixing(ONIndex6M,I1630,TRUE,_xll.ohTrigger(RecalcTrigger,Trigger6M)),NA())</f>
        <v>1.6656027098189696E-2</v>
      </c>
      <c r="Q1630" s="186">
        <f>IFERROR(_xll.qlIndexFixing(ONIndex1Y,I1630,TRUE,_xll.ohTrigger(RecalcTrigger,Trigger1Y)),NA())</f>
        <v>1.6985381638390251E-2</v>
      </c>
    </row>
    <row r="1631" spans="2:17" x14ac:dyDescent="0.2">
      <c r="B1631" s="39" t="s">
        <v>42</v>
      </c>
      <c r="D1631" s="42">
        <f>_xll.qlCalendarAdvance(Calendar,$D1630,B1631,"f",FALSE)</f>
        <v>50802</v>
      </c>
      <c r="E1631" s="180">
        <f>_xll.qlInterestRateIndexValueDate(IndexON,D1631)</f>
        <v>50802</v>
      </c>
      <c r="F1631" s="196">
        <f>IFERROR(_xll.qlIndexFixing(IndexON,D1631,TRUE,_xll.ohTrigger(RecalcTrigger,TriggerON)),NA())</f>
        <v>1.6215268557804308E-2</v>
      </c>
      <c r="H1631" s="42">
        <f>_xll.qlCalendarAdvance(Calendar,$H1630,B1631,"f",FALSE)</f>
        <v>50802</v>
      </c>
      <c r="I1631" s="180">
        <f>_xll.qlInterestRateIndexValueDate(Index1M,$H1631)</f>
        <v>50804</v>
      </c>
      <c r="J1631" s="185">
        <f>IFERROR(_xll.qlIndexFixing(Index1M,$H1631,TRUE,_xll.ohTrigger(RecalcTrigger,Trigger1M)),NA())</f>
        <v>1.6111410718972406E-2</v>
      </c>
      <c r="K1631" s="44">
        <f>IFERROR(_xll.qlIndexFixing(Index3M,H1631,TRUE,_xll.ohTrigger(RecalcTrigger,Trigger3M)),NA())</f>
        <v>1.652888035099415E-2</v>
      </c>
      <c r="L1631" s="44">
        <f>IFERROR(_xll.qlIndexFixing(Index6M,$H1631,TRUE,_xll.ohTrigger(RecalcTrigger,Trigger6M)),NA())</f>
        <v>1.6621762007309224E-2</v>
      </c>
      <c r="M1631" s="186">
        <f>IFERROR(_xll.qlIndexFixing(Index1Y,$H1631,TRUE,_xll.ohTrigger(RecalcTrigger,Trigger1Y)),NA())</f>
        <v>1.6967285706435162E-2</v>
      </c>
      <c r="N1631" s="185">
        <f>IFERROR(_xll.qlIndexFixing(ONIndex1M,I1631,TRUE,_xll.ohTrigger(RecalcTrigger,Trigger1M)),NA())</f>
        <v>1.6113118121854342E-2</v>
      </c>
      <c r="O1631" s="44">
        <f>IFERROR(_xll.qlIndexFixing(ONIndex3M,I1631,TRUE,_xll.ohTrigger(RecalcTrigger,Trigger3M)),NA())</f>
        <v>1.6545603520627949E-2</v>
      </c>
      <c r="P1631" s="44">
        <f>IFERROR(_xll.qlIndexFixing(ONIndex6M,I1631,TRUE,_xll.ohTrigger(RecalcTrigger,Trigger6M)),NA())</f>
        <v>1.6647897085526608E-2</v>
      </c>
      <c r="Q1631" s="186">
        <f>IFERROR(_xll.qlIndexFixing(ONIndex1Y,I1631,TRUE,_xll.ohTrigger(RecalcTrigger,Trigger1Y)),NA())</f>
        <v>1.6977923520187232E-2</v>
      </c>
    </row>
    <row r="1632" spans="2:17" x14ac:dyDescent="0.2">
      <c r="B1632" s="39" t="s">
        <v>42</v>
      </c>
      <c r="D1632" s="42">
        <f>_xll.qlCalendarAdvance(Calendar,$D1631,B1632,"f",FALSE)</f>
        <v>50809</v>
      </c>
      <c r="E1632" s="180">
        <f>_xll.qlInterestRateIndexValueDate(IndexON,D1632)</f>
        <v>50809</v>
      </c>
      <c r="F1632" s="196">
        <f>IFERROR(_xll.qlIndexFixing(IndexON,D1632,TRUE,_xll.ohTrigger(RecalcTrigger,TriggerON)),NA())</f>
        <v>1.6207017946330282E-2</v>
      </c>
      <c r="H1632" s="42">
        <f>_xll.qlCalendarAdvance(Calendar,$H1631,B1632,"f",FALSE)</f>
        <v>50809</v>
      </c>
      <c r="I1632" s="180">
        <f>_xll.qlInterestRateIndexValueDate(Index1M,$H1632)</f>
        <v>50811</v>
      </c>
      <c r="J1632" s="185">
        <f>IFERROR(_xll.qlIndexFixing(Index1M,$H1632,TRUE,_xll.ohTrigger(RecalcTrigger,Trigger1M)),NA())</f>
        <v>1.6103016514415241E-2</v>
      </c>
      <c r="K1632" s="44">
        <f>IFERROR(_xll.qlIndexFixing(Index3M,H1632,TRUE,_xll.ohTrigger(RecalcTrigger,Trigger3M)),NA())</f>
        <v>1.6520204383782076E-2</v>
      </c>
      <c r="L1632" s="44">
        <f>IFERROR(_xll.qlIndexFixing(Index6M,$H1632,TRUE,_xll.ohTrigger(RecalcTrigger,Trigger6M)),NA())</f>
        <v>1.6614183476192975E-2</v>
      </c>
      <c r="M1632" s="186">
        <f>IFERROR(_xll.qlIndexFixing(Index1Y,$H1632,TRUE,_xll.ohTrigger(RecalcTrigger,Trigger1Y)),NA())</f>
        <v>1.6961837747592533E-2</v>
      </c>
      <c r="N1632" s="185">
        <f>IFERROR(_xll.qlIndexFixing(ONIndex1M,I1632,TRUE,_xll.ohTrigger(RecalcTrigger,Trigger1M)),NA())</f>
        <v>1.6104653992616846E-2</v>
      </c>
      <c r="O1632" s="44">
        <f>IFERROR(_xll.qlIndexFixing(ONIndex3M,I1632,TRUE,_xll.ohTrigger(RecalcTrigger,Trigger3M)),NA())</f>
        <v>1.6536668116771125E-2</v>
      </c>
      <c r="P1632" s="44">
        <f>IFERROR(_xll.qlIndexFixing(ONIndex6M,I1632,TRUE,_xll.ohTrigger(RecalcTrigger,Trigger6M)),NA())</f>
        <v>1.6639813282699478E-2</v>
      </c>
      <c r="Q1632" s="186">
        <f>IFERROR(_xll.qlIndexFixing(ONIndex1Y,I1632,TRUE,_xll.ohTrigger(RecalcTrigger,Trigger1Y)),NA())</f>
        <v>1.6970539701830489E-2</v>
      </c>
    </row>
    <row r="1633" spans="2:17" x14ac:dyDescent="0.2">
      <c r="B1633" s="39" t="s">
        <v>42</v>
      </c>
      <c r="D1633" s="42">
        <f>_xll.qlCalendarAdvance(Calendar,$D1632,B1633,"f",FALSE)</f>
        <v>50816</v>
      </c>
      <c r="E1633" s="180">
        <f>_xll.qlInterestRateIndexValueDate(IndexON,D1633)</f>
        <v>50816</v>
      </c>
      <c r="F1633" s="196">
        <f>IFERROR(_xll.qlIndexFixing(IndexON,D1633,TRUE,_xll.ohTrigger(RecalcTrigger,TriggerON)),NA())</f>
        <v>1.6198814679784235E-2</v>
      </c>
      <c r="H1633" s="42">
        <f>_xll.qlCalendarAdvance(Calendar,$H1632,B1633,"f",FALSE)</f>
        <v>50816</v>
      </c>
      <c r="I1633" s="180">
        <f>_xll.qlInterestRateIndexValueDate(Index1M,$H1633)</f>
        <v>50818</v>
      </c>
      <c r="J1633" s="185">
        <f>IFERROR(_xll.qlIndexFixing(Index1M,$H1633,TRUE,_xll.ohTrigger(RecalcTrigger,Trigger1M)),NA())</f>
        <v>1.6094681565786813E-2</v>
      </c>
      <c r="K1633" s="44">
        <f>IFERROR(_xll.qlIndexFixing(Index3M,H1633,TRUE,_xll.ohTrigger(RecalcTrigger,Trigger3M)),NA())</f>
        <v>1.6511580706152103E-2</v>
      </c>
      <c r="L1633" s="44">
        <f>IFERROR(_xll.qlIndexFixing(Index6M,$H1633,TRUE,_xll.ohTrigger(RecalcTrigger,Trigger6M)),NA())</f>
        <v>1.6606651567093029E-2</v>
      </c>
      <c r="M1633" s="186">
        <f>IFERROR(_xll.qlIndexFixing(Index1Y,$H1633,TRUE,_xll.ohTrigger(RecalcTrigger,Trigger1Y)),NA())</f>
        <v>1.6956473671859897E-2</v>
      </c>
      <c r="N1633" s="185">
        <f>IFERROR(_xll.qlIndexFixing(ONIndex1M,I1633,TRUE,_xll.ohTrigger(RecalcTrigger,Trigger1M)),NA())</f>
        <v>1.6096248661865431E-2</v>
      </c>
      <c r="O1633" s="44">
        <f>IFERROR(_xll.qlIndexFixing(ONIndex3M,I1633,TRUE,_xll.ohTrigger(RecalcTrigger,Trigger3M)),NA())</f>
        <v>1.6527783326987233E-2</v>
      </c>
      <c r="P1633" s="44">
        <f>IFERROR(_xll.qlIndexFixing(ONIndex6M,I1633,TRUE,_xll.ohTrigger(RecalcTrigger,Trigger6M)),NA())</f>
        <v>1.6631775689788242E-2</v>
      </c>
      <c r="Q1633" s="186">
        <f>IFERROR(_xll.qlIndexFixing(ONIndex1Y,I1633,TRUE,_xll.ohTrigger(RecalcTrigger,Trigger1Y)),NA())</f>
        <v>1.6963230491073844E-2</v>
      </c>
    </row>
    <row r="1634" spans="2:17" x14ac:dyDescent="0.2">
      <c r="B1634" s="39" t="s">
        <v>42</v>
      </c>
      <c r="D1634" s="42">
        <f>_xll.qlCalendarAdvance(Calendar,$D1633,B1634,"f",FALSE)</f>
        <v>50823</v>
      </c>
      <c r="E1634" s="180">
        <f>_xll.qlInterestRateIndexValueDate(IndexON,D1634)</f>
        <v>50823</v>
      </c>
      <c r="F1634" s="196">
        <f>IFERROR(_xll.qlIndexFixing(IndexON,D1634,TRUE,_xll.ohTrigger(RecalcTrigger,TriggerON)),NA())</f>
        <v>1.619065900484884E-2</v>
      </c>
      <c r="H1634" s="42">
        <f>_xll.qlCalendarAdvance(Calendar,$H1633,B1634,"f",FALSE)</f>
        <v>50823</v>
      </c>
      <c r="I1634" s="180">
        <f>_xll.qlInterestRateIndexValueDate(Index1M,$H1634)</f>
        <v>50825</v>
      </c>
      <c r="J1634" s="185">
        <f>IFERROR(_xll.qlIndexFixing(Index1M,$H1634,TRUE,_xll.ohTrigger(RecalcTrigger,Trigger1M)),NA())</f>
        <v>1.6086406153856814E-2</v>
      </c>
      <c r="K1634" s="44">
        <f>IFERROR(_xll.qlIndexFixing(Index3M,H1634,TRUE,_xll.ohTrigger(RecalcTrigger,Trigger3M)),NA())</f>
        <v>1.6503009572004509E-2</v>
      </c>
      <c r="L1634" s="44">
        <f>IFERROR(_xll.qlIndexFixing(Index6M,$H1634,TRUE,_xll.ohTrigger(RecalcTrigger,Trigger6M)),NA())</f>
        <v>1.6599166279485163E-2</v>
      </c>
      <c r="M1634" s="186">
        <f>IFERROR(_xll.qlIndexFixing(Index1Y,$H1634,TRUE,_xll.ohTrigger(RecalcTrigger,Trigger1Y)),NA())</f>
        <v>1.6951193791193964E-2</v>
      </c>
      <c r="N1634" s="185">
        <f>IFERROR(_xll.qlIndexFixing(ONIndex1M,I1634,TRUE,_xll.ohTrigger(RecalcTrigger,Trigger1M)),NA())</f>
        <v>1.6087902410255595E-2</v>
      </c>
      <c r="O1634" s="44">
        <f>IFERROR(_xll.qlIndexFixing(ONIndex3M,I1634,TRUE,_xll.ohTrigger(RecalcTrigger,Trigger3M)),NA())</f>
        <v>1.651894940483345E-2</v>
      </c>
      <c r="P1634" s="44">
        <f>IFERROR(_xll.qlIndexFixing(ONIndex6M,I1634,TRUE,_xll.ohTrigger(RecalcTrigger,Trigger6M)),NA())</f>
        <v>1.6623784306792899E-2</v>
      </c>
      <c r="Q1634" s="186">
        <f>IFERROR(_xll.qlIndexFixing(ONIndex1Y,I1634,TRUE,_xll.ohTrigger(RecalcTrigger,Trigger1Y)),NA())</f>
        <v>1.6955996196150735E-2</v>
      </c>
    </row>
    <row r="1635" spans="2:17" x14ac:dyDescent="0.2">
      <c r="B1635" s="39" t="s">
        <v>42</v>
      </c>
      <c r="D1635" s="42">
        <f>_xll.qlCalendarAdvance(Calendar,$D1634,B1635,"f",FALSE)</f>
        <v>50830</v>
      </c>
      <c r="E1635" s="180">
        <f>_xll.qlInterestRateIndexValueDate(IndexON,D1635)</f>
        <v>50830</v>
      </c>
      <c r="F1635" s="196">
        <f>IFERROR(_xll.qlIndexFixing(IndexON,D1635,TRUE,_xll.ohTrigger(RecalcTrigger,TriggerON)),NA())</f>
        <v>1.6182551168606452E-2</v>
      </c>
      <c r="H1635" s="42">
        <f>_xll.qlCalendarAdvance(Calendar,$H1634,B1635,"f",FALSE)</f>
        <v>50830</v>
      </c>
      <c r="I1635" s="180">
        <f>_xll.qlInterestRateIndexValueDate(Index1M,$H1635)</f>
        <v>50832</v>
      </c>
      <c r="J1635" s="185">
        <f>IFERROR(_xll.qlIndexFixing(Index1M,$H1635,TRUE,_xll.ohTrigger(RecalcTrigger,Trigger1M)),NA())</f>
        <v>1.6077301782100317E-2</v>
      </c>
      <c r="K1635" s="44">
        <f>IFERROR(_xll.qlIndexFixing(Index3M,H1635,TRUE,_xll.ohTrigger(RecalcTrigger,Trigger3M)),NA())</f>
        <v>1.6493829168963765E-2</v>
      </c>
      <c r="L1635" s="44">
        <f>IFERROR(_xll.qlIndexFixing(Index6M,$H1635,TRUE,_xll.ohTrigger(RecalcTrigger,Trigger6M)),NA())</f>
        <v>1.659106091316153E-2</v>
      </c>
      <c r="M1635" s="186">
        <f>IFERROR(_xll.qlIndexFixing(Index1Y,$H1635,TRUE,_xll.ohTrigger(RecalcTrigger,Trigger1Y)),NA())</f>
        <v>1.6946244484200616E-2</v>
      </c>
      <c r="N1635" s="185">
        <f>IFERROR(_xll.qlIndexFixing(ONIndex1M,I1635,TRUE,_xll.ohTrigger(RecalcTrigger,Trigger1M)),NA())</f>
        <v>1.6079615518123092E-2</v>
      </c>
      <c r="O1635" s="44">
        <f>IFERROR(_xll.qlIndexFixing(ONIndex3M,I1635,TRUE,_xll.ohTrigger(RecalcTrigger,Trigger3M)),NA())</f>
        <v>1.6510166603227461E-2</v>
      </c>
      <c r="P1635" s="44">
        <f>IFERROR(_xll.qlIndexFixing(ONIndex6M,I1635,TRUE,_xll.ohTrigger(RecalcTrigger,Trigger6M)),NA())</f>
        <v>1.661583913371345E-2</v>
      </c>
      <c r="Q1635" s="186">
        <f>IFERROR(_xll.qlIndexFixing(ONIndex1Y,I1635,TRUE,_xll.ohTrigger(RecalcTrigger,Trigger1Y)),NA())</f>
        <v>1.6948837125054794E-2</v>
      </c>
    </row>
    <row r="1636" spans="2:17" x14ac:dyDescent="0.2">
      <c r="B1636" s="39" t="s">
        <v>42</v>
      </c>
      <c r="D1636" s="42">
        <f>_xll.qlCalendarAdvance(Calendar,$D1635,B1636,"f",FALSE)</f>
        <v>50837</v>
      </c>
      <c r="E1636" s="180">
        <f>_xll.qlInterestRateIndexValueDate(IndexON,D1636)</f>
        <v>50837</v>
      </c>
      <c r="F1636" s="196">
        <f>IFERROR(_xll.qlIndexFixing(IndexON,D1636,TRUE,_xll.ohTrigger(RecalcTrigger,TriggerON)),NA())</f>
        <v>1.6174491417899617E-2</v>
      </c>
      <c r="H1636" s="42">
        <f>_xll.qlCalendarAdvance(Calendar,$H1635,B1636,"f",FALSE)</f>
        <v>50837</v>
      </c>
      <c r="I1636" s="180">
        <f>_xll.qlInterestRateIndexValueDate(Index1M,$H1636)</f>
        <v>50839</v>
      </c>
      <c r="J1636" s="185">
        <f>IFERROR(_xll.qlIndexFixing(Index1M,$H1636,TRUE,_xll.ohTrigger(RecalcTrigger,Trigger1M)),NA())</f>
        <v>1.6068944807073781E-2</v>
      </c>
      <c r="K1636" s="44">
        <f>IFERROR(_xll.qlIndexFixing(Index3M,H1636,TRUE,_xll.ohTrigger(RecalcTrigger,Trigger3M)),NA())</f>
        <v>1.6485374242688141E-2</v>
      </c>
      <c r="L1636" s="44">
        <f>IFERROR(_xll.qlIndexFixing(Index6M,$H1636,TRUE,_xll.ohTrigger(RecalcTrigger,Trigger6M)),NA())</f>
        <v>1.6583683824643841E-2</v>
      </c>
      <c r="M1636" s="186">
        <f>IFERROR(_xll.qlIndexFixing(Index1Y,$H1636,TRUE,_xll.ohTrigger(RecalcTrigger,Trigger1Y)),NA())</f>
        <v>1.6941152017888064E-2</v>
      </c>
      <c r="N1636" s="185">
        <f>IFERROR(_xll.qlIndexFixing(ONIndex1M,I1636,TRUE,_xll.ohTrigger(RecalcTrigger,Trigger1M)),NA())</f>
        <v>1.6071388266123421E-2</v>
      </c>
      <c r="O1636" s="44">
        <f>IFERROR(_xll.qlIndexFixing(ONIndex3M,I1636,TRUE,_xll.ohTrigger(RecalcTrigger,Trigger3M)),NA())</f>
        <v>1.6501435175486634E-2</v>
      </c>
      <c r="P1636" s="44">
        <f>IFERROR(_xll.qlIndexFixing(ONIndex6M,I1636,TRUE,_xll.ohTrigger(RecalcTrigger,Trigger6M)),NA())</f>
        <v>1.6607940170469959E-2</v>
      </c>
      <c r="Q1636" s="186">
        <f>IFERROR(_xll.qlIndexFixing(ONIndex1Y,I1636,TRUE,_xll.ohTrigger(RecalcTrigger,Trigger1Y)),NA())</f>
        <v>1.6941753585699715E-2</v>
      </c>
    </row>
    <row r="1637" spans="2:17" x14ac:dyDescent="0.2">
      <c r="B1637" s="39" t="s">
        <v>42</v>
      </c>
      <c r="D1637" s="42">
        <f>_xll.qlCalendarAdvance(Calendar,$D1636,B1637,"f",FALSE)</f>
        <v>50844</v>
      </c>
      <c r="E1637" s="180">
        <f>_xll.qlInterestRateIndexValueDate(IndexON,D1637)</f>
        <v>50844</v>
      </c>
      <c r="F1637" s="196">
        <f>IFERROR(_xll.qlIndexFixing(IndexON,D1637,TRUE,_xll.ohTrigger(RecalcTrigger,TriggerON)),NA())</f>
        <v>1.6166479999650818E-2</v>
      </c>
      <c r="H1637" s="42">
        <f>_xll.qlCalendarAdvance(Calendar,$H1636,B1637,"f",FALSE)</f>
        <v>50844</v>
      </c>
      <c r="I1637" s="180">
        <f>_xll.qlInterestRateIndexValueDate(Index1M,$H1637)</f>
        <v>50846</v>
      </c>
      <c r="J1637" s="185">
        <f>IFERROR(_xll.qlIndexFixing(Index1M,$H1637,TRUE,_xll.ohTrigger(RecalcTrigger,Trigger1M)),NA())</f>
        <v>1.606108291498598E-2</v>
      </c>
      <c r="K1637" s="44">
        <f>IFERROR(_xll.qlIndexFixing(Index3M,H1637,TRUE,_xll.ohTrigger(RecalcTrigger,Trigger3M)),NA())</f>
        <v>1.6476972683909893E-2</v>
      </c>
      <c r="L1637" s="44">
        <f>IFERROR(_xll.qlIndexFixing(Index6M,$H1637,TRUE,_xll.ohTrigger(RecalcTrigger,Trigger6M)),NA())</f>
        <v>1.657635336731839E-2</v>
      </c>
      <c r="M1637" s="186">
        <f>IFERROR(_xll.qlIndexFixing(Index1Y,$H1637,TRUE,_xll.ohTrigger(RecalcTrigger,Trigger1Y)),NA())</f>
        <v>1.6936144761603242E-2</v>
      </c>
      <c r="N1637" s="185">
        <f>IFERROR(_xll.qlIndexFixing(ONIndex1M,I1637,TRUE,_xll.ohTrigger(RecalcTrigger,Trigger1M)),NA())</f>
        <v>1.6063220934752209E-2</v>
      </c>
      <c r="O1637" s="44">
        <f>IFERROR(_xll.qlIndexFixing(ONIndex3M,I1637,TRUE,_xll.ohTrigger(RecalcTrigger,Trigger3M)),NA())</f>
        <v>1.64927553748484E-2</v>
      </c>
      <c r="P1637" s="44">
        <f>IFERROR(_xll.qlIndexFixing(ONIndex6M,I1637,TRUE,_xll.ohTrigger(RecalcTrigger,Trigger6M)),NA())</f>
        <v>1.6600087417062426E-2</v>
      </c>
      <c r="Q1637" s="186">
        <f>IFERROR(_xll.qlIndexFixing(ONIndex1Y,I1637,TRUE,_xll.ohTrigger(RecalcTrigger,Trigger1Y)),NA())</f>
        <v>1.6934745886159064E-2</v>
      </c>
    </row>
    <row r="1638" spans="2:17" x14ac:dyDescent="0.2">
      <c r="B1638" s="39" t="s">
        <v>42</v>
      </c>
      <c r="D1638" s="42">
        <f>_xll.qlCalendarAdvance(Calendar,$D1637,B1638,"f",FALSE)</f>
        <v>50851</v>
      </c>
      <c r="E1638" s="180">
        <f>_xll.qlInterestRateIndexValueDate(IndexON,D1638)</f>
        <v>50851</v>
      </c>
      <c r="F1638" s="196">
        <f>IFERROR(_xll.qlIndexFixing(IndexON,D1638,TRUE,_xll.ohTrigger(RecalcTrigger,TriggerON)),NA())</f>
        <v>1.6158517160702601E-2</v>
      </c>
      <c r="H1638" s="42">
        <f>_xll.qlCalendarAdvance(Calendar,$H1637,B1638,"f",FALSE)</f>
        <v>50851</v>
      </c>
      <c r="I1638" s="180">
        <f>_xll.qlInterestRateIndexValueDate(Index1M,$H1638)</f>
        <v>50853</v>
      </c>
      <c r="J1638" s="185">
        <f>IFERROR(_xll.qlIndexFixing(Index1M,$H1638,TRUE,_xll.ohTrigger(RecalcTrigger,Trigger1M)),NA())</f>
        <v>1.6053064468346812E-2</v>
      </c>
      <c r="K1638" s="44">
        <f>IFERROR(_xll.qlIndexFixing(Index3M,H1638,TRUE,_xll.ohTrigger(RecalcTrigger,Trigger3M)),NA())</f>
        <v>1.6468624746556339E-2</v>
      </c>
      <c r="L1638" s="44">
        <f>IFERROR(_xll.qlIndexFixing(Index6M,$H1638,TRUE,_xll.ohTrigger(RecalcTrigger,Trigger6M)),NA())</f>
        <v>1.6569069540660439E-2</v>
      </c>
      <c r="M1638" s="186">
        <f>IFERROR(_xll.qlIndexFixing(Index1Y,$H1638,TRUE,_xll.ohTrigger(RecalcTrigger,Trigger1Y)),NA())</f>
        <v>1.6931223027400442E-2</v>
      </c>
      <c r="N1638" s="185">
        <f>IFERROR(_xll.qlIndexFixing(ONIndex1M,I1638,TRUE,_xll.ohTrigger(RecalcTrigger,Trigger1M)),NA())</f>
        <v>1.6055113804585019E-2</v>
      </c>
      <c r="O1638" s="44">
        <f>IFERROR(_xll.qlIndexFixing(ONIndex3M,I1638,TRUE,_xll.ohTrigger(RecalcTrigger,Trigger3M)),NA())</f>
        <v>1.6484127454390318E-2</v>
      </c>
      <c r="P1638" s="44">
        <f>IFERROR(_xll.qlIndexFixing(ONIndex6M,I1638,TRUE,_xll.ohTrigger(RecalcTrigger,Trigger6M)),NA())</f>
        <v>1.6592280873650722E-2</v>
      </c>
      <c r="Q1638" s="186">
        <f>IFERROR(_xll.qlIndexFixing(ONIndex1Y,I1638,TRUE,_xll.ohTrigger(RecalcTrigger,Trigger1Y)),NA())</f>
        <v>1.6927814334426472E-2</v>
      </c>
    </row>
    <row r="1639" spans="2:17" x14ac:dyDescent="0.2">
      <c r="B1639" s="39" t="s">
        <v>42</v>
      </c>
      <c r="D1639" s="42">
        <f>_xll.qlCalendarAdvance(Calendar,$D1638,B1639,"f",FALSE)</f>
        <v>50858</v>
      </c>
      <c r="E1639" s="180">
        <f>_xll.qlInterestRateIndexValueDate(IndexON,D1639)</f>
        <v>50858</v>
      </c>
      <c r="F1639" s="196">
        <f>IFERROR(_xll.qlIndexFixing(IndexON,D1639,TRUE,_xll.ohTrigger(RecalcTrigger,TriggerON)),NA())</f>
        <v>1.6150603147977449E-2</v>
      </c>
      <c r="H1639" s="42">
        <f>_xll.qlCalendarAdvance(Calendar,$H1638,B1639,"f",FALSE)</f>
        <v>50858</v>
      </c>
      <c r="I1639" s="180">
        <f>_xll.qlInterestRateIndexValueDate(Index1M,$H1639)</f>
        <v>50860</v>
      </c>
      <c r="J1639" s="185">
        <f>IFERROR(_xll.qlIndexFixing(Index1M,$H1639,TRUE,_xll.ohTrigger(RecalcTrigger,Trigger1M)),NA())</f>
        <v>1.6045725173487627E-2</v>
      </c>
      <c r="K1639" s="44">
        <f>IFERROR(_xll.qlIndexFixing(Index3M,H1639,TRUE,_xll.ohTrigger(RecalcTrigger,Trigger3M)),NA())</f>
        <v>1.6460537104497016E-2</v>
      </c>
      <c r="L1639" s="44">
        <f>IFERROR(_xll.qlIndexFixing(Index6M,$H1639,TRUE,_xll.ohTrigger(RecalcTrigger,Trigger6M)),NA())</f>
        <v>1.6562195576681846E-2</v>
      </c>
      <c r="M1639" s="186">
        <f>IFERROR(_xll.qlIndexFixing(Index1Y,$H1639,TRUE,_xll.ohTrigger(RecalcTrigger,Trigger1Y)),NA())</f>
        <v>1.6925963132731241E-2</v>
      </c>
      <c r="N1639" s="185">
        <f>IFERROR(_xll.qlIndexFixing(ONIndex1M,I1639,TRUE,_xll.ohTrigger(RecalcTrigger,Trigger1M)),NA())</f>
        <v>1.6047067156037542E-2</v>
      </c>
      <c r="O1639" s="44">
        <f>IFERROR(_xll.qlIndexFixing(ONIndex3M,I1639,TRUE,_xll.ohTrigger(RecalcTrigger,Trigger3M)),NA())</f>
        <v>1.6475551667429755E-2</v>
      </c>
      <c r="P1639" s="44">
        <f>IFERROR(_xll.qlIndexFixing(ONIndex6M,I1639,TRUE,_xll.ohTrigger(RecalcTrigger,Trigger6M)),NA())</f>
        <v>1.6584520539915104E-2</v>
      </c>
      <c r="Q1639" s="186">
        <f>IFERROR(_xll.qlIndexFixing(ONIndex1Y,I1639,TRUE,_xll.ohTrigger(RecalcTrigger,Trigger1Y)),NA())</f>
        <v>1.692095923849557E-2</v>
      </c>
    </row>
    <row r="1640" spans="2:17" x14ac:dyDescent="0.2">
      <c r="B1640" s="39" t="s">
        <v>42</v>
      </c>
      <c r="D1640" s="42">
        <f>_xll.qlCalendarAdvance(Calendar,$D1639,B1640,"f",FALSE)</f>
        <v>50865</v>
      </c>
      <c r="E1640" s="180">
        <f>_xll.qlInterestRateIndexValueDate(IndexON,D1640)</f>
        <v>50865</v>
      </c>
      <c r="F1640" s="196">
        <f>IFERROR(_xll.qlIndexFixing(IndexON,D1640,TRUE,_xll.ohTrigger(RecalcTrigger,TriggerON)),NA())</f>
        <v>1.6142738208717589E-2</v>
      </c>
      <c r="H1640" s="42">
        <f>_xll.qlCalendarAdvance(Calendar,$H1639,B1640,"f",FALSE)</f>
        <v>50865</v>
      </c>
      <c r="I1640" s="180">
        <f>_xll.qlInterestRateIndexValueDate(Index1M,$H1640)</f>
        <v>50867</v>
      </c>
      <c r="J1640" s="185">
        <f>IFERROR(_xll.qlIndexFixing(Index1M,$H1640,TRUE,_xll.ohTrigger(RecalcTrigger,Trigger1M)),NA())</f>
        <v>1.6037210952901393E-2</v>
      </c>
      <c r="K1640" s="44">
        <f>IFERROR(_xll.qlIndexFixing(Index3M,H1640,TRUE,_xll.ohTrigger(RecalcTrigger,Trigger3M)),NA())</f>
        <v>1.645229363347386E-2</v>
      </c>
      <c r="L1640" s="44">
        <f>IFERROR(_xll.qlIndexFixing(Index6M,$H1640,TRUE,_xll.ohTrigger(RecalcTrigger,Trigger6M)),NA())</f>
        <v>1.6554996007305766E-2</v>
      </c>
      <c r="M1640" s="186">
        <f>IFERROR(_xll.qlIndexFixing(Index1Y,$H1640,TRUE,_xll.ohTrigger(RecalcTrigger,Trigger1Y)),NA())</f>
        <v>1.6921637373531088E-2</v>
      </c>
      <c r="N1640" s="185">
        <f>IFERROR(_xll.qlIndexFixing(ONIndex1M,I1640,TRUE,_xll.ohTrigger(RecalcTrigger,Trigger1M)),NA())</f>
        <v>1.6036810787882771E-2</v>
      </c>
      <c r="O1640" s="44">
        <f>IFERROR(_xll.qlIndexFixing(ONIndex3M,I1640,TRUE,_xll.ohTrigger(RecalcTrigger,Trigger3M)),NA())</f>
        <v>1.6464602667483064E-2</v>
      </c>
      <c r="P1640" s="44">
        <f>IFERROR(_xll.qlIndexFixing(ONIndex6M,I1640,TRUE,_xll.ohTrigger(RecalcTrigger,Trigger6M)),NA())</f>
        <v>1.6574610868431705E-2</v>
      </c>
      <c r="Q1640" s="186">
        <f>IFERROR(_xll.qlIndexFixing(ONIndex1Y,I1640,TRUE,_xll.ohTrigger(RecalcTrigger,Trigger1Y)),NA())</f>
        <v>1.6912258382779655E-2</v>
      </c>
    </row>
    <row r="1641" spans="2:17" x14ac:dyDescent="0.2">
      <c r="B1641" s="39" t="s">
        <v>42</v>
      </c>
      <c r="D1641" s="42">
        <f>_xll.qlCalendarAdvance(Calendar,$D1640,B1641,"f",FALSE)</f>
        <v>50872</v>
      </c>
      <c r="E1641" s="180">
        <f>_xll.qlInterestRateIndexValueDate(IndexON,D1641)</f>
        <v>50872</v>
      </c>
      <c r="F1641" s="196">
        <f>IFERROR(_xll.qlIndexFixing(IndexON,D1641,TRUE,_xll.ohTrigger(RecalcTrigger,TriggerON)),NA())</f>
        <v>1.6134922589445821E-2</v>
      </c>
      <c r="H1641" s="42">
        <f>_xll.qlCalendarAdvance(Calendar,$H1640,B1641,"f",FALSE)</f>
        <v>50872</v>
      </c>
      <c r="I1641" s="180">
        <f>_xll.qlInterestRateIndexValueDate(Index1M,$H1641)</f>
        <v>50874</v>
      </c>
      <c r="J1641" s="185">
        <f>IFERROR(_xll.qlIndexFixing(Index1M,$H1641,TRUE,_xll.ohTrigger(RecalcTrigger,Trigger1M)),NA())</f>
        <v>1.6029376445703403E-2</v>
      </c>
      <c r="K1641" s="44">
        <f>IFERROR(_xll.qlIndexFixing(Index3M,H1641,TRUE,_xll.ohTrigger(RecalcTrigger,Trigger3M)),NA())</f>
        <v>1.6444104524846605E-2</v>
      </c>
      <c r="L1641" s="44">
        <f>IFERROR(_xll.qlIndexFixing(Index6M,$H1641,TRUE,_xll.ohTrigger(RecalcTrigger,Trigger6M)),NA())</f>
        <v>1.6547843060318694E-2</v>
      </c>
      <c r="M1641" s="186">
        <f>IFERROR(_xll.qlIndexFixing(Index1Y,$H1641,TRUE,_xll.ohTrigger(RecalcTrigger,Trigger1Y)),NA())</f>
        <v>1.6916974078052406E-2</v>
      </c>
      <c r="N1641" s="185">
        <f>IFERROR(_xll.qlIndexFixing(ONIndex1M,I1641,TRUE,_xll.ohTrigger(RecalcTrigger,Trigger1M)),NA())</f>
        <v>1.6031156426583593E-2</v>
      </c>
      <c r="O1641" s="44">
        <f>IFERROR(_xll.qlIndexFixing(ONIndex3M,I1641,TRUE,_xll.ohTrigger(RecalcTrigger,Trigger3M)),NA())</f>
        <v>1.6458557506791038E-2</v>
      </c>
      <c r="P1641" s="44">
        <f>IFERROR(_xll.qlIndexFixing(ONIndex6M,I1641,TRUE,_xll.ohTrigger(RecalcTrigger,Trigger6M)),NA())</f>
        <v>1.6569138502271485E-2</v>
      </c>
      <c r="Q1641" s="186">
        <f>IFERROR(_xll.qlIndexFixing(ONIndex1Y,I1641,TRUE,_xll.ohTrigger(RecalcTrigger,Trigger1Y)),NA())</f>
        <v>1.6907479646333101E-2</v>
      </c>
    </row>
    <row r="1642" spans="2:17" x14ac:dyDescent="0.2">
      <c r="B1642" s="39" t="s">
        <v>42</v>
      </c>
      <c r="D1642" s="42">
        <f>_xll.qlCalendarAdvance(Calendar,$D1641,B1642,"f",FALSE)</f>
        <v>50879</v>
      </c>
      <c r="E1642" s="180">
        <f>_xll.qlInterestRateIndexValueDate(IndexON,D1642)</f>
        <v>50879</v>
      </c>
      <c r="F1642" s="196">
        <f>IFERROR(_xll.qlIndexFixing(IndexON,D1642,TRUE,_xll.ohTrigger(RecalcTrigger,TriggerON)),NA())</f>
        <v>1.6127156537244502E-2</v>
      </c>
      <c r="H1642" s="42">
        <f>_xll.qlCalendarAdvance(Calendar,$H1641,B1642,"f",FALSE)</f>
        <v>50879</v>
      </c>
      <c r="I1642" s="180">
        <f>_xll.qlInterestRateIndexValueDate(Index1M,$H1642)</f>
        <v>50881</v>
      </c>
      <c r="J1642" s="185">
        <f>IFERROR(_xll.qlIndexFixing(Index1M,$H1642,TRUE,_xll.ohTrigger(RecalcTrigger,Trigger1M)),NA())</f>
        <v>1.6021603813265728E-2</v>
      </c>
      <c r="K1642" s="44">
        <f>IFERROR(_xll.qlIndexFixing(Index3M,H1642,TRUE,_xll.ohTrigger(RecalcTrigger,Trigger3M)),NA())</f>
        <v>1.6435970032532582E-2</v>
      </c>
      <c r="L1642" s="44">
        <f>IFERROR(_xll.qlIndexFixing(Index6M,$H1642,TRUE,_xll.ohTrigger(RecalcTrigger,Trigger6M)),NA())</f>
        <v>1.6540736735218303E-2</v>
      </c>
      <c r="M1642" s="186">
        <f>IFERROR(_xll.qlIndexFixing(Index1Y,$H1642,TRUE,_xll.ohTrigger(RecalcTrigger,Trigger1Y)),NA())</f>
        <v>1.6912397553029545E-2</v>
      </c>
      <c r="N1642" s="185">
        <f>IFERROR(_xll.qlIndexFixing(ONIndex1M,I1642,TRUE,_xll.ohTrigger(RecalcTrigger,Trigger1M)),NA())</f>
        <v>1.6023292906508502E-2</v>
      </c>
      <c r="O1642" s="44">
        <f>IFERROR(_xll.qlIndexFixing(ONIndex3M,I1642,TRUE,_xll.ohTrigger(RecalcTrigger,Trigger3M)),NA())</f>
        <v>1.6450139639667682E-2</v>
      </c>
      <c r="P1642" s="44">
        <f>IFERROR(_xll.qlIndexFixing(ONIndex6M,I1642,TRUE,_xll.ohTrigger(RecalcTrigger,Trigger6M)),NA())</f>
        <v>1.6561516798203613E-2</v>
      </c>
      <c r="Q1642" s="186">
        <f>IFERROR(_xll.qlIndexFixing(ONIndex1Y,I1642,TRUE,_xll.ohTrigger(RecalcTrigger,Trigger1Y)),NA())</f>
        <v>1.6900855766168732E-2</v>
      </c>
    </row>
    <row r="1643" spans="2:17" x14ac:dyDescent="0.2">
      <c r="B1643" s="39" t="s">
        <v>42</v>
      </c>
      <c r="D1643" s="42">
        <f>_xll.qlCalendarAdvance(Calendar,$D1642,B1643,"f",FALSE)</f>
        <v>50886</v>
      </c>
      <c r="E1643" s="180">
        <f>_xll.qlInterestRateIndexValueDate(IndexON,D1643)</f>
        <v>50886</v>
      </c>
      <c r="F1643" s="196">
        <f>IFERROR(_xll.qlIndexFixing(IndexON,D1643,TRUE,_xll.ohTrigger(RecalcTrigger,TriggerON)),NA())</f>
        <v>1.6119440299036114E-2</v>
      </c>
      <c r="H1643" s="42">
        <f>_xll.qlCalendarAdvance(Calendar,$H1642,B1643,"f",FALSE)</f>
        <v>50886</v>
      </c>
      <c r="I1643" s="180">
        <f>_xll.qlInterestRateIndexValueDate(Index1M,$H1643)</f>
        <v>50888</v>
      </c>
      <c r="J1643" s="185">
        <f>IFERROR(_xll.qlIndexFixing(Index1M,$H1643,TRUE,_xll.ohTrigger(RecalcTrigger,Trigger1M)),NA())</f>
        <v>1.6013893336381257E-2</v>
      </c>
      <c r="K1643" s="44">
        <f>IFERROR(_xll.qlIndexFixing(Index3M,H1643,TRUE,_xll.ohTrigger(RecalcTrigger,Trigger3M)),NA())</f>
        <v>1.6427890410449116E-2</v>
      </c>
      <c r="L1643" s="44">
        <f>IFERROR(_xll.qlIndexFixing(Index6M,$H1643,TRUE,_xll.ohTrigger(RecalcTrigger,Trigger6M)),NA())</f>
        <v>1.6533677031502696E-2</v>
      </c>
      <c r="M1643" s="186">
        <f>IFERROR(_xll.qlIndexFixing(Index1Y,$H1643,TRUE,_xll.ohTrigger(RecalcTrigger,Trigger1Y)),NA())</f>
        <v>1.6907908110597822E-2</v>
      </c>
      <c r="N1643" s="185">
        <f>IFERROR(_xll.qlIndexFixing(ONIndex1M,I1643,TRUE,_xll.ohTrigger(RecalcTrigger,Trigger1M)),NA())</f>
        <v>1.601549099043531E-2</v>
      </c>
      <c r="O1643" s="44">
        <f>IFERROR(_xll.qlIndexFixing(ONIndex3M,I1643,TRUE,_xll.ohTrigger(RecalcTrigger,Trigger3M)),NA())</f>
        <v>1.6441774918751761E-2</v>
      </c>
      <c r="P1643" s="44">
        <f>IFERROR(_xll.qlIndexFixing(ONIndex6M,I1643,TRUE,_xll.ohTrigger(RecalcTrigger,Trigger6M)),NA())</f>
        <v>1.6553941304051634E-2</v>
      </c>
      <c r="Q1643" s="186">
        <f>IFERROR(_xll.qlIndexFixing(ONIndex1Y,I1643,TRUE,_xll.ohTrigger(RecalcTrigger,Trigger1Y)),NA())</f>
        <v>1.6894309573860511E-2</v>
      </c>
    </row>
    <row r="1644" spans="2:17" x14ac:dyDescent="0.2">
      <c r="B1644" s="39" t="s">
        <v>42</v>
      </c>
      <c r="D1644" s="42">
        <f>_xll.qlCalendarAdvance(Calendar,$D1643,B1644,"f",FALSE)</f>
        <v>50893</v>
      </c>
      <c r="E1644" s="180">
        <f>_xll.qlInterestRateIndexValueDate(IndexON,D1644)</f>
        <v>50893</v>
      </c>
      <c r="F1644" s="196">
        <f>IFERROR(_xll.qlIndexFixing(IndexON,D1644,TRUE,_xll.ohTrigger(RecalcTrigger,TriggerON)),NA())</f>
        <v>1.6111774121743139E-2</v>
      </c>
      <c r="H1644" s="42">
        <f>_xll.qlCalendarAdvance(Calendar,$H1643,B1644,"f",FALSE)</f>
        <v>50893</v>
      </c>
      <c r="I1644" s="180">
        <f>_xll.qlInterestRateIndexValueDate(Index1M,$H1644)</f>
        <v>50895</v>
      </c>
      <c r="J1644" s="185">
        <f>IFERROR(_xll.qlIndexFixing(Index1M,$H1644,TRUE,_xll.ohTrigger(RecalcTrigger,Trigger1M)),NA())</f>
        <v>1.6006245295865362E-2</v>
      </c>
      <c r="K1644" s="44">
        <f>IFERROR(_xll.qlIndexFixing(Index3M,H1644,TRUE,_xll.ohTrigger(RecalcTrigger,Trigger3M)),NA())</f>
        <v>1.6419677392143228E-2</v>
      </c>
      <c r="L1644" s="44">
        <f>IFERROR(_xll.qlIndexFixing(Index6M,$H1644,TRUE,_xll.ohTrigger(RecalcTrigger,Trigger6M)),NA())</f>
        <v>1.6526345795741363E-2</v>
      </c>
      <c r="M1644" s="186">
        <f>IFERROR(_xll.qlIndexFixing(Index1Y,$H1644,TRUE,_xll.ohTrigger(RecalcTrigger,Trigger1Y)),NA())</f>
        <v>1.6903506062909714E-2</v>
      </c>
      <c r="N1644" s="185">
        <f>IFERROR(_xll.qlIndexFixing(ONIndex1M,I1644,TRUE,_xll.ohTrigger(RecalcTrigger,Trigger1M)),NA())</f>
        <v>1.6007750958699773E-2</v>
      </c>
      <c r="O1644" s="44">
        <f>IFERROR(_xll.qlIndexFixing(ONIndex3M,I1644,TRUE,_xll.ohTrigger(RecalcTrigger,Trigger3M)),NA())</f>
        <v>1.6433463597280706E-2</v>
      </c>
      <c r="P1644" s="44">
        <f>IFERROR(_xll.qlIndexFixing(ONIndex6M,I1644,TRUE,_xll.ohTrigger(RecalcTrigger,Trigger6M)),NA())</f>
        <v>1.6546412019735612E-2</v>
      </c>
      <c r="Q1644" s="186">
        <f>IFERROR(_xll.qlIndexFixing(ONIndex1Y,I1644,TRUE,_xll.ohTrigger(RecalcTrigger,Trigger1Y)),NA())</f>
        <v>1.6887841377482005E-2</v>
      </c>
    </row>
    <row r="1645" spans="2:17" x14ac:dyDescent="0.2">
      <c r="B1645" s="39" t="s">
        <v>42</v>
      </c>
      <c r="D1645" s="42">
        <f>_xll.qlCalendarAdvance(Calendar,$D1644,B1645,"f",FALSE)</f>
        <v>50900</v>
      </c>
      <c r="E1645" s="180">
        <f>_xll.qlInterestRateIndexValueDate(IndexON,D1645)</f>
        <v>50900</v>
      </c>
      <c r="F1645" s="196">
        <f>IFERROR(_xll.qlIndexFixing(IndexON,D1645,TRUE,_xll.ohTrigger(RecalcTrigger,TriggerON)),NA())</f>
        <v>1.6104158252208123E-2</v>
      </c>
      <c r="H1645" s="42">
        <f>_xll.qlCalendarAdvance(Calendar,$H1644,B1645,"f",FALSE)</f>
        <v>50900</v>
      </c>
      <c r="I1645" s="180">
        <f>_xll.qlInterestRateIndexValueDate(Index1M,$H1645)</f>
        <v>50902</v>
      </c>
      <c r="J1645" s="185">
        <f>IFERROR(_xll.qlIndexFixing(Index1M,$H1645,TRUE,_xll.ohTrigger(RecalcTrigger,Trigger1M)),NA())</f>
        <v>1.5998659972515927E-2</v>
      </c>
      <c r="K1645" s="44">
        <f>IFERROR(_xll.qlIndexFixing(Index3M,H1645,TRUE,_xll.ohTrigger(RecalcTrigger,Trigger3M)),NA())</f>
        <v>1.6411711914664749E-2</v>
      </c>
      <c r="L1645" s="44">
        <f>IFERROR(_xll.qlIndexFixing(Index6M,$H1645,TRUE,_xll.ohTrigger(RecalcTrigger,Trigger6M)),NA())</f>
        <v>1.6519388369332175E-2</v>
      </c>
      <c r="M1645" s="186">
        <f>IFERROR(_xll.qlIndexFixing(Index1Y,$H1645,TRUE,_xll.ohTrigger(RecalcTrigger,Trigger1Y)),NA())</f>
        <v>1.689919172213443E-2</v>
      </c>
      <c r="N1645" s="185">
        <f>IFERROR(_xll.qlIndexFixing(ONIndex1M,I1645,TRUE,_xll.ohTrigger(RecalcTrigger,Trigger1M)),NA())</f>
        <v>1.6000073092037326E-2</v>
      </c>
      <c r="O1645" s="44">
        <f>IFERROR(_xll.qlIndexFixing(ONIndex3M,I1645,TRUE,_xll.ohTrigger(RecalcTrigger,Trigger3M)),NA())</f>
        <v>1.642520592865182E-2</v>
      </c>
      <c r="P1645" s="44">
        <f>IFERROR(_xll.qlIndexFixing(ONIndex6M,I1645,TRUE,_xll.ohTrigger(RecalcTrigger,Trigger6M)),NA())</f>
        <v>1.6538928945255549E-2</v>
      </c>
      <c r="Q1645" s="186">
        <f>IFERROR(_xll.qlIndexFixing(ONIndex1Y,I1645,TRUE,_xll.ohTrigger(RecalcTrigger,Trigger1Y)),NA())</f>
        <v>1.688145148510678E-2</v>
      </c>
    </row>
    <row r="1646" spans="2:17" x14ac:dyDescent="0.2">
      <c r="B1646" s="39" t="s">
        <v>42</v>
      </c>
      <c r="D1646" s="42">
        <f>_xll.qlCalendarAdvance(Calendar,$D1645,B1646,"f",FALSE)</f>
        <v>50907</v>
      </c>
      <c r="E1646" s="180">
        <f>_xll.qlInterestRateIndexValueDate(IndexON,D1646)</f>
        <v>50907</v>
      </c>
      <c r="F1646" s="196">
        <f>IFERROR(_xll.qlIndexFixing(IndexON,D1646,TRUE,_xll.ohTrigger(RecalcTrigger,TriggerON)),NA())</f>
        <v>1.6096592937433485E-2</v>
      </c>
      <c r="H1646" s="42">
        <f>_xll.qlCalendarAdvance(Calendar,$H1645,B1646,"f",FALSE)</f>
        <v>50907</v>
      </c>
      <c r="I1646" s="180">
        <f>_xll.qlInterestRateIndexValueDate(Index1M,$H1646)</f>
        <v>50909</v>
      </c>
      <c r="J1646" s="185">
        <f>IFERROR(_xll.qlIndexFixing(Index1M,$H1646,TRUE,_xll.ohTrigger(RecalcTrigger,Trigger1M)),NA())</f>
        <v>1.5991137647135834E-2</v>
      </c>
      <c r="K1646" s="44">
        <f>IFERROR(_xll.qlIndexFixing(Index3M,H1646,TRUE,_xll.ohTrigger(RecalcTrigger,Trigger3M)),NA())</f>
        <v>1.6403802090012094E-2</v>
      </c>
      <c r="L1646" s="44">
        <f>IFERROR(_xll.qlIndexFixing(Index6M,$H1646,TRUE,_xll.ohTrigger(RecalcTrigger,Trigger6M)),NA())</f>
        <v>1.6512477569509451E-2</v>
      </c>
      <c r="M1646" s="186">
        <f>IFERROR(_xll.qlIndexFixing(Index1Y,$H1646,TRUE,_xll.ohTrigger(RecalcTrigger,Trigger1Y)),NA())</f>
        <v>1.6894965400459844E-2</v>
      </c>
      <c r="N1646" s="185">
        <f>IFERROR(_xll.qlIndexFixing(ONIndex1M,I1646,TRUE,_xll.ohTrigger(RecalcTrigger,Trigger1M)),NA())</f>
        <v>1.5992457670783722E-2</v>
      </c>
      <c r="O1646" s="44">
        <f>IFERROR(_xll.qlIndexFixing(ONIndex3M,I1646,TRUE,_xll.ohTrigger(RecalcTrigger,Trigger3M)),NA())</f>
        <v>1.6417002165942662E-2</v>
      </c>
      <c r="P1646" s="44">
        <f>IFERROR(_xll.qlIndexFixing(ONIndex6M,I1646,TRUE,_xll.ohTrigger(RecalcTrigger,Trigger6M)),NA())</f>
        <v>1.6531492080611443E-2</v>
      </c>
      <c r="Q1646" s="186">
        <f>IFERROR(_xll.qlIndexFixing(ONIndex1Y,I1646,TRUE,_xll.ohTrigger(RecalcTrigger,Trigger1Y)),NA())</f>
        <v>1.6875140204648531E-2</v>
      </c>
    </row>
    <row r="1647" spans="2:17" x14ac:dyDescent="0.2">
      <c r="B1647" s="39" t="s">
        <v>42</v>
      </c>
      <c r="D1647" s="42">
        <f>_xll.qlCalendarAdvance(Calendar,$D1646,B1647,"f",FALSE)</f>
        <v>50914</v>
      </c>
      <c r="E1647" s="180">
        <f>_xll.qlInterestRateIndexValueDate(IndexON,D1647)</f>
        <v>50914</v>
      </c>
      <c r="F1647" s="196">
        <f>IFERROR(_xll.qlIndexFixing(IndexON,D1647,TRUE,_xll.ohTrigger(RecalcTrigger,TriggerON)),NA())</f>
        <v>1.6089078424421643E-2</v>
      </c>
      <c r="H1647" s="42">
        <f>_xll.qlCalendarAdvance(Calendar,$H1646,B1647,"f",FALSE)</f>
        <v>50914</v>
      </c>
      <c r="I1647" s="180">
        <f>_xll.qlInterestRateIndexValueDate(Index1M,$H1647)</f>
        <v>50916</v>
      </c>
      <c r="J1647" s="185">
        <f>IFERROR(_xll.qlIndexFixing(Index1M,$H1647,TRUE,_xll.ohTrigger(RecalcTrigger,Trigger1M)),NA())</f>
        <v>1.5983678600532958E-2</v>
      </c>
      <c r="K1647" s="44">
        <f>IFERROR(_xll.qlIndexFixing(Index3M,H1647,TRUE,_xll.ohTrigger(RecalcTrigger,Trigger3M)),NA())</f>
        <v>1.6395948172116925E-2</v>
      </c>
      <c r="L1647" s="44">
        <f>IFERROR(_xll.qlIndexFixing(Index6M,$H1647,TRUE,_xll.ohTrigger(RecalcTrigger,Trigger6M)),NA())</f>
        <v>1.6505613395778964E-2</v>
      </c>
      <c r="M1647" s="186">
        <f>IFERROR(_xll.qlIndexFixing(Index1Y,$H1647,TRUE,_xll.ohTrigger(RecalcTrigger,Trigger1Y)),NA())</f>
        <v>1.6890827410091444E-2</v>
      </c>
      <c r="N1647" s="185">
        <f>IFERROR(_xll.qlIndexFixing(ONIndex1M,I1647,TRUE,_xll.ohTrigger(RecalcTrigger,Trigger1M)),NA())</f>
        <v>1.5984904975674397E-2</v>
      </c>
      <c r="O1647" s="44">
        <f>IFERROR(_xll.qlIndexFixing(ONIndex3M,I1647,TRUE,_xll.ohTrigger(RecalcTrigger,Trigger3M)),NA())</f>
        <v>1.6408852562390663E-2</v>
      </c>
      <c r="P1647" s="44">
        <f>IFERROR(_xll.qlIndexFixing(ONIndex6M,I1647,TRUE,_xll.ohTrigger(RecalcTrigger,Trigger6M)),NA())</f>
        <v>1.6524101425963167E-2</v>
      </c>
      <c r="Q1647" s="186">
        <f>IFERROR(_xll.qlIndexFixing(ONIndex1Y,I1647,TRUE,_xll.ohTrigger(RecalcTrigger,Trigger1Y)),NA())</f>
        <v>1.6868907844260761E-2</v>
      </c>
    </row>
    <row r="1648" spans="2:17" x14ac:dyDescent="0.2">
      <c r="B1648" s="39" t="s">
        <v>42</v>
      </c>
      <c r="D1648" s="42">
        <f>_xll.qlCalendarAdvance(Calendar,$D1647,B1648,"f",FALSE)</f>
        <v>50921</v>
      </c>
      <c r="E1648" s="180">
        <f>_xll.qlInterestRateIndexValueDate(IndexON,D1648)</f>
        <v>50921</v>
      </c>
      <c r="F1648" s="196">
        <f>IFERROR(_xll.qlIndexFixing(IndexON,D1648,TRUE,_xll.ohTrigger(RecalcTrigger,TriggerON)),NA())</f>
        <v>1.6081614959855273E-2</v>
      </c>
      <c r="H1648" s="42">
        <f>_xll.qlCalendarAdvance(Calendar,$H1647,B1648,"f",FALSE)</f>
        <v>50921</v>
      </c>
      <c r="I1648" s="180">
        <f>_xll.qlInterestRateIndexValueDate(Index1M,$H1648)</f>
        <v>50923</v>
      </c>
      <c r="J1648" s="185">
        <f>IFERROR(_xll.qlIndexFixing(Index1M,$H1648,TRUE,_xll.ohTrigger(RecalcTrigger,Trigger1M)),NA())</f>
        <v>1.5976283113512679E-2</v>
      </c>
      <c r="K1648" s="44">
        <f>IFERROR(_xll.qlIndexFixing(Index3M,H1648,TRUE,_xll.ohTrigger(RecalcTrigger,Trigger3M)),NA())</f>
        <v>1.6388150414902207E-2</v>
      </c>
      <c r="L1648" s="44">
        <f>IFERROR(_xll.qlIndexFixing(Index6M,$H1648,TRUE,_xll.ohTrigger(RecalcTrigger,Trigger6M)),NA())</f>
        <v>1.6499077816400119E-2</v>
      </c>
      <c r="M1648" s="186">
        <f>IFERROR(_xll.qlIndexFixing(Index1Y,$H1648,TRUE,_xll.ohTrigger(RecalcTrigger,Trigger1Y)),NA())</f>
        <v>1.6886778063252512E-2</v>
      </c>
      <c r="N1648" s="185">
        <f>IFERROR(_xll.qlIndexFixing(ONIndex1M,I1648,TRUE,_xll.ohTrigger(RecalcTrigger,Trigger1M)),NA())</f>
        <v>1.5977415287125041E-2</v>
      </c>
      <c r="O1648" s="44">
        <f>IFERROR(_xll.qlIndexFixing(ONIndex3M,I1648,TRUE,_xll.ohTrigger(RecalcTrigger,Trigger3M)),NA())</f>
        <v>1.6400757371153318E-2</v>
      </c>
      <c r="P1648" s="44">
        <f>IFERROR(_xll.qlIndexFixing(ONIndex6M,I1648,TRUE,_xll.ohTrigger(RecalcTrigger,Trigger6M)),NA())</f>
        <v>1.6516756980990976E-2</v>
      </c>
      <c r="Q1648" s="186">
        <f>IFERROR(_xll.qlIndexFixing(ONIndex1Y,I1648,TRUE,_xll.ohTrigger(RecalcTrigger,Trigger1Y)),NA())</f>
        <v>1.6862754711777228E-2</v>
      </c>
    </row>
    <row r="1649" spans="2:17" x14ac:dyDescent="0.2">
      <c r="B1649" s="39" t="s">
        <v>42</v>
      </c>
      <c r="D1649" s="42">
        <f>_xll.qlCalendarAdvance(Calendar,$D1648,B1649,"f",FALSE)</f>
        <v>50928</v>
      </c>
      <c r="E1649" s="180">
        <f>_xll.qlInterestRateIndexValueDate(IndexON,D1649)</f>
        <v>50928</v>
      </c>
      <c r="F1649" s="196">
        <f>IFERROR(_xll.qlIndexFixing(IndexON,D1649,TRUE,_xll.ohTrigger(RecalcTrigger,TriggerON)),NA())</f>
        <v>1.6074202790816727E-2</v>
      </c>
      <c r="H1649" s="42">
        <f>_xll.qlCalendarAdvance(Calendar,$H1648,B1649,"f",FALSE)</f>
        <v>50928</v>
      </c>
      <c r="I1649" s="180">
        <f>_xll.qlInterestRateIndexValueDate(Index1M,$H1649)</f>
        <v>50930</v>
      </c>
      <c r="J1649" s="185">
        <f>IFERROR(_xll.qlIndexFixing(Index1M,$H1649,TRUE,_xll.ohTrigger(RecalcTrigger,Trigger1M)),NA())</f>
        <v>1.5968951466880377E-2</v>
      </c>
      <c r="K1649" s="44">
        <f>IFERROR(_xll.qlIndexFixing(Index3M,H1649,TRUE,_xll.ohTrigger(RecalcTrigger,Trigger3M)),NA())</f>
        <v>1.6380409072295259E-2</v>
      </c>
      <c r="L1649" s="44">
        <f>IFERROR(_xll.qlIndexFixing(Index6M,$H1649,TRUE,_xll.ohTrigger(RecalcTrigger,Trigger6M)),NA())</f>
        <v>1.6492297830660946E-2</v>
      </c>
      <c r="M1649" s="186">
        <f>IFERROR(_xll.qlIndexFixing(Index1Y,$H1649,TRUE,_xll.ohTrigger(RecalcTrigger,Trigger1Y)),NA())</f>
        <v>1.6882817672185683E-2</v>
      </c>
      <c r="N1649" s="185">
        <f>IFERROR(_xll.qlIndexFixing(ONIndex1M,I1649,TRUE,_xll.ohTrigger(RecalcTrigger,Trigger1M)),NA())</f>
        <v>1.5969988885631281E-2</v>
      </c>
      <c r="O1649" s="44">
        <f>IFERROR(_xll.qlIndexFixing(ONIndex3M,I1649,TRUE,_xll.ohTrigger(RecalcTrigger,Trigger3M)),NA())</f>
        <v>1.6392716845547994E-2</v>
      </c>
      <c r="P1649" s="44">
        <f>IFERROR(_xll.qlIndexFixing(ONIndex6M,I1649,TRUE,_xll.ohTrigger(RecalcTrigger,Trigger6M)),NA())</f>
        <v>1.6509458745854744E-2</v>
      </c>
      <c r="Q1649" s="186">
        <f>IFERROR(_xll.qlIndexFixing(ONIndex1Y,I1649,TRUE,_xll.ohTrigger(RecalcTrigger,Trigger1Y)),NA())</f>
        <v>1.6856681115431371E-2</v>
      </c>
    </row>
    <row r="1650" spans="2:17" x14ac:dyDescent="0.2">
      <c r="B1650" s="39" t="s">
        <v>42</v>
      </c>
      <c r="D1650" s="42">
        <f>_xll.qlCalendarAdvance(Calendar,$D1649,B1650,"f",FALSE)</f>
        <v>50935</v>
      </c>
      <c r="E1650" s="180">
        <f>_xll.qlInterestRateIndexValueDate(IndexON,D1650)</f>
        <v>50935</v>
      </c>
      <c r="F1650" s="196">
        <f>IFERROR(_xll.qlIndexFixing(IndexON,D1650,TRUE,_xll.ohTrigger(RecalcTrigger,TriggerON)),NA())</f>
        <v>1.606684216422849E-2</v>
      </c>
      <c r="H1650" s="42">
        <f>_xll.qlCalendarAdvance(Calendar,$H1649,B1650,"f",FALSE)</f>
        <v>50935</v>
      </c>
      <c r="I1650" s="180">
        <f>_xll.qlInterestRateIndexValueDate(Index1M,$H1650)</f>
        <v>50937</v>
      </c>
      <c r="J1650" s="185">
        <f>IFERROR(_xll.qlIndexFixing(Index1M,$H1650,TRUE,_xll.ohTrigger(RecalcTrigger,Trigger1M)),NA())</f>
        <v>1.5961683941436433E-2</v>
      </c>
      <c r="K1650" s="44">
        <f>IFERROR(_xll.qlIndexFixing(Index3M,H1650,TRUE,_xll.ohTrigger(RecalcTrigger,Trigger3M)),NA())</f>
        <v>1.6372724398225999E-2</v>
      </c>
      <c r="L1650" s="44">
        <f>IFERROR(_xll.qlIndexFixing(Index6M,$H1650,TRUE,_xll.ohTrigger(RecalcTrigger,Trigger6M)),NA())</f>
        <v>1.6485564462892892E-2</v>
      </c>
      <c r="M1650" s="186">
        <f>IFERROR(_xll.qlIndexFixing(Index1Y,$H1650,TRUE,_xll.ohTrigger(RecalcTrigger,Trigger1Y)),NA())</f>
        <v>1.6878946549151598E-2</v>
      </c>
      <c r="N1650" s="185">
        <f>IFERROR(_xll.qlIndexFixing(ONIndex1M,I1650,TRUE,_xll.ohTrigger(RecalcTrigger,Trigger1M)),NA())</f>
        <v>1.5962626051928552E-2</v>
      </c>
      <c r="O1650" s="44">
        <f>IFERROR(_xll.qlIndexFixing(ONIndex3M,I1650,TRUE,_xll.ohTrigger(RecalcTrigger,Trigger3M)),NA())</f>
        <v>1.6384731238732186E-2</v>
      </c>
      <c r="P1650" s="44">
        <f>IFERROR(_xll.qlIndexFixing(ONIndex6M,I1650,TRUE,_xll.ohTrigger(RecalcTrigger,Trigger6M)),NA())</f>
        <v>1.6502206720714341E-2</v>
      </c>
      <c r="Q1650" s="186">
        <f>IFERROR(_xll.qlIndexFixing(ONIndex1Y,I1650,TRUE,_xll.ohTrigger(RecalcTrigger,Trigger1Y)),NA())</f>
        <v>1.6850687363136885E-2</v>
      </c>
    </row>
    <row r="1651" spans="2:17" x14ac:dyDescent="0.2">
      <c r="B1651" s="39" t="s">
        <v>42</v>
      </c>
      <c r="D1651" s="42">
        <f>_xll.qlCalendarAdvance(Calendar,$D1650,B1651,"f",FALSE)</f>
        <v>50942</v>
      </c>
      <c r="E1651" s="180">
        <f>_xll.qlInterestRateIndexValueDate(IndexON,D1651)</f>
        <v>50942</v>
      </c>
      <c r="F1651" s="196">
        <f>IFERROR(_xll.qlIndexFixing(IndexON,D1651,TRUE,_xll.ohTrigger(RecalcTrigger,TriggerON)),NA())</f>
        <v>1.6059533327092979E-2</v>
      </c>
      <c r="H1651" s="42">
        <f>_xll.qlCalendarAdvance(Calendar,$H1650,B1651,"f",FALSE)</f>
        <v>50942</v>
      </c>
      <c r="I1651" s="180">
        <f>_xll.qlInterestRateIndexValueDate(Index1M,$H1651)</f>
        <v>50944</v>
      </c>
      <c r="J1651" s="185">
        <f>IFERROR(_xll.qlIndexFixing(Index1M,$H1651,TRUE,_xll.ohTrigger(RecalcTrigger,Trigger1M)),NA())</f>
        <v>1.5954480817993721E-2</v>
      </c>
      <c r="K1651" s="44">
        <f>IFERROR(_xll.qlIndexFixing(Index3M,H1651,TRUE,_xll.ohTrigger(RecalcTrigger,Trigger3M)),NA())</f>
        <v>1.6365096646620874E-2</v>
      </c>
      <c r="L1651" s="44">
        <f>IFERROR(_xll.qlIndexFixing(Index6M,$H1651,TRUE,_xll.ohTrigger(RecalcTrigger,Trigger6M)),NA())</f>
        <v>1.6478877712620715E-2</v>
      </c>
      <c r="M1651" s="186">
        <f>IFERROR(_xll.qlIndexFixing(Index1Y,$H1651,TRUE,_xll.ohTrigger(RecalcTrigger,Trigger1Y)),NA())</f>
        <v>1.6875165006430683E-2</v>
      </c>
      <c r="N1651" s="185">
        <f>IFERROR(_xll.qlIndexFixing(ONIndex1M,I1651,TRUE,_xll.ohTrigger(RecalcTrigger,Trigger1M)),NA())</f>
        <v>1.5955327066432545E-2</v>
      </c>
      <c r="O1651" s="44">
        <f>IFERROR(_xll.qlIndexFixing(ONIndex3M,I1651,TRUE,_xll.ohTrigger(RecalcTrigger,Trigger3M)),NA())</f>
        <v>1.6376800803863389E-2</v>
      </c>
      <c r="P1651" s="44">
        <f>IFERROR(_xll.qlIndexFixing(ONIndex6M,I1651,TRUE,_xll.ohTrigger(RecalcTrigger,Trigger6M)),NA())</f>
        <v>1.6495000905170087E-2</v>
      </c>
      <c r="Q1651" s="186">
        <f>IFERROR(_xll.qlIndexFixing(ONIndex1Y,I1651,TRUE,_xll.ohTrigger(RecalcTrigger,Trigger1Y)),NA())</f>
        <v>1.6844773762807463E-2</v>
      </c>
    </row>
    <row r="1652" spans="2:17" x14ac:dyDescent="0.2">
      <c r="B1652" s="39" t="s">
        <v>42</v>
      </c>
      <c r="D1652" s="42">
        <f>_xll.qlCalendarAdvance(Calendar,$D1651,B1652,"f",FALSE)</f>
        <v>50949</v>
      </c>
      <c r="E1652" s="180">
        <f>_xll.qlInterestRateIndexValueDate(IndexON,D1652)</f>
        <v>50949</v>
      </c>
      <c r="F1652" s="196">
        <f>IFERROR(_xll.qlIndexFixing(IndexON,D1652,TRUE,_xll.ohTrigger(RecalcTrigger,TriggerON)),NA())</f>
        <v>1.6052276525932996E-2</v>
      </c>
      <c r="H1652" s="42">
        <f>_xll.qlCalendarAdvance(Calendar,$H1651,B1652,"f",FALSE)</f>
        <v>50949</v>
      </c>
      <c r="I1652" s="180">
        <f>_xll.qlInterestRateIndexValueDate(Index1M,$H1652)</f>
        <v>50951</v>
      </c>
      <c r="J1652" s="185">
        <f>IFERROR(_xll.qlIndexFixing(Index1M,$H1652,TRUE,_xll.ohTrigger(RecalcTrigger,Trigger1M)),NA())</f>
        <v>1.5947797173794853E-2</v>
      </c>
      <c r="K1652" s="44">
        <f>IFERROR(_xll.qlIndexFixing(Index3M,H1652,TRUE,_xll.ohTrigger(RecalcTrigger,Trigger3M)),NA())</f>
        <v>1.635752607141067E-2</v>
      </c>
      <c r="L1652" s="44">
        <f>IFERROR(_xll.qlIndexFixing(Index6M,$H1652,TRUE,_xll.ohTrigger(RecalcTrigger,Trigger6M)),NA())</f>
        <v>1.6472237579374844E-2</v>
      </c>
      <c r="M1652" s="186">
        <f>IFERROR(_xll.qlIndexFixing(Index1Y,$H1652,TRUE,_xll.ohTrigger(RecalcTrigger,Trigger1Y)),NA())</f>
        <v>1.6870909019098657E-2</v>
      </c>
      <c r="N1652" s="185">
        <f>IFERROR(_xll.qlIndexFixing(ONIndex1M,I1652,TRUE,_xll.ohTrigger(RecalcTrigger,Trigger1M)),NA())</f>
        <v>1.5948092209638887E-2</v>
      </c>
      <c r="O1652" s="44">
        <f>IFERROR(_xll.qlIndexFixing(ONIndex3M,I1652,TRUE,_xll.ohTrigger(RecalcTrigger,Trigger3M)),NA())</f>
        <v>1.6368925794258971E-2</v>
      </c>
      <c r="P1652" s="44">
        <f>IFERROR(_xll.qlIndexFixing(ONIndex6M,I1652,TRUE,_xll.ohTrigger(RecalcTrigger,Trigger6M)),NA())</f>
        <v>1.6487841299621664E-2</v>
      </c>
      <c r="Q1652" s="186">
        <f>IFERROR(_xll.qlIndexFixing(ONIndex1Y,I1652,TRUE,_xll.ohTrigger(RecalcTrigger,Trigger1Y)),NA())</f>
        <v>1.6838940622676546E-2</v>
      </c>
    </row>
    <row r="1653" spans="2:17" x14ac:dyDescent="0.2">
      <c r="B1653" s="39" t="s">
        <v>42</v>
      </c>
      <c r="D1653" s="42">
        <f>_xll.qlCalendarAdvance(Calendar,$D1652,B1653,"f",FALSE)</f>
        <v>50956</v>
      </c>
      <c r="E1653" s="180">
        <f>_xll.qlInterestRateIndexValueDate(IndexON,D1653)</f>
        <v>50956</v>
      </c>
      <c r="F1653" s="196">
        <f>IFERROR(_xll.qlIndexFixing(IndexON,D1653,TRUE,_xll.ohTrigger(RecalcTrigger,TriggerON)),NA())</f>
        <v>1.6045072008230576E-2</v>
      </c>
      <c r="H1653" s="42">
        <f>_xll.qlCalendarAdvance(Calendar,$H1652,B1653,"f",FALSE)</f>
        <v>50956</v>
      </c>
      <c r="I1653" s="180">
        <f>_xll.qlInterestRateIndexValueDate(Index1M,$H1653)</f>
        <v>50958</v>
      </c>
      <c r="J1653" s="185">
        <f>IFERROR(_xll.qlIndexFixing(Index1M,$H1653,TRUE,_xll.ohTrigger(RecalcTrigger,Trigger1M)),NA())</f>
        <v>1.5940268900328514E-2</v>
      </c>
      <c r="K1653" s="44">
        <f>IFERROR(_xll.qlIndexFixing(Index3M,H1653,TRUE,_xll.ohTrigger(RecalcTrigger,Trigger3M)),NA())</f>
        <v>1.6350012926520965E-2</v>
      </c>
      <c r="L1653" s="44">
        <f>IFERROR(_xll.qlIndexFixing(Index6M,$H1653,TRUE,_xll.ohTrigger(RecalcTrigger,Trigger6M)),NA())</f>
        <v>1.6465407474015446E-2</v>
      </c>
      <c r="M1653" s="186">
        <f>IFERROR(_xll.qlIndexFixing(Index1Y,$H1653,TRUE,_xll.ohTrigger(RecalcTrigger,Trigger1Y)),NA())</f>
        <v>1.6867871911144951E-2</v>
      </c>
      <c r="N1653" s="185">
        <f>IFERROR(_xll.qlIndexFixing(ONIndex1M,I1653,TRUE,_xll.ohTrigger(RecalcTrigger,Trigger1M)),NA())</f>
        <v>1.5940921762203075E-2</v>
      </c>
      <c r="O1653" s="44">
        <f>IFERROR(_xll.qlIndexFixing(ONIndex3M,I1653,TRUE,_xll.ohTrigger(RecalcTrigger,Trigger3M)),NA())</f>
        <v>1.6361106462996489E-2</v>
      </c>
      <c r="P1653" s="44">
        <f>IFERROR(_xll.qlIndexFixing(ONIndex6M,I1653,TRUE,_xll.ohTrigger(RecalcTrigger,Trigger6M)),NA())</f>
        <v>1.6480727903829262E-2</v>
      </c>
      <c r="Q1653" s="186">
        <f>IFERROR(_xll.qlIndexFixing(ONIndex1Y,I1653,TRUE,_xll.ohTrigger(RecalcTrigger,Trigger1Y)),NA())</f>
        <v>1.6833188250737763E-2</v>
      </c>
    </row>
    <row r="1654" spans="2:17" x14ac:dyDescent="0.2">
      <c r="B1654" s="39" t="s">
        <v>42</v>
      </c>
      <c r="D1654" s="42">
        <f>_xll.qlCalendarAdvance(Calendar,$D1653,B1654,"f",FALSE)</f>
        <v>50963</v>
      </c>
      <c r="E1654" s="180">
        <f>_xll.qlInterestRateIndexValueDate(IndexON,D1654)</f>
        <v>50963</v>
      </c>
      <c r="F1654" s="196">
        <f>IFERROR(_xll.qlIndexFixing(IndexON,D1654,TRUE,_xll.ohTrigger(RecalcTrigger,TriggerON)),NA())</f>
        <v>1.6037920020428587E-2</v>
      </c>
      <c r="H1654" s="42">
        <f>_xll.qlCalendarAdvance(Calendar,$H1653,B1654,"f",FALSE)</f>
        <v>50963</v>
      </c>
      <c r="I1654" s="180">
        <f>_xll.qlInterestRateIndexValueDate(Index1M,$H1654)</f>
        <v>50965</v>
      </c>
      <c r="J1654" s="185">
        <f>IFERROR(_xll.qlIndexFixing(Index1M,$H1654,TRUE,_xll.ohTrigger(RecalcTrigger,Trigger1M)),NA())</f>
        <v>1.5933260667721771E-2</v>
      </c>
      <c r="K1654" s="44">
        <f>IFERROR(_xll.qlIndexFixing(Index3M,H1654,TRUE,_xll.ohTrigger(RecalcTrigger,Trigger3M)),NA())</f>
        <v>1.6342557465884287E-2</v>
      </c>
      <c r="L1654" s="44">
        <f>IFERROR(_xll.qlIndexFixing(Index6M,$H1654,TRUE,_xll.ohTrigger(RecalcTrigger,Trigger6M)),NA())</f>
        <v>1.6458869669345337E-2</v>
      </c>
      <c r="M1654" s="186">
        <f>IFERROR(_xll.qlIndexFixing(Index1Y,$H1654,TRUE,_xll.ohTrigger(RecalcTrigger,Trigger1Y)),NA())</f>
        <v>1.686436098323894E-2</v>
      </c>
      <c r="N1654" s="185">
        <f>IFERROR(_xll.qlIndexFixing(ONIndex1M,I1654,TRUE,_xll.ohTrigger(RecalcTrigger,Trigger1M)),NA())</f>
        <v>1.5933816004540802E-2</v>
      </c>
      <c r="O1654" s="44">
        <f>IFERROR(_xll.qlIndexFixing(ONIndex3M,I1654,TRUE,_xll.ohTrigger(RecalcTrigger,Trigger3M)),NA())</f>
        <v>1.6353343063393311E-2</v>
      </c>
      <c r="P1654" s="44">
        <f>IFERROR(_xll.qlIndexFixing(ONIndex6M,I1654,TRUE,_xll.ohTrigger(RecalcTrigger,Trigger6M)),NA())</f>
        <v>1.6473660717952754E-2</v>
      </c>
      <c r="Q1654" s="186">
        <f>IFERROR(_xll.qlIndexFixing(ONIndex1Y,I1654,TRUE,_xll.ohTrigger(RecalcTrigger,Trigger1Y)),NA())</f>
        <v>1.6827516954824873E-2</v>
      </c>
    </row>
    <row r="1655" spans="2:17" x14ac:dyDescent="0.2">
      <c r="B1655" s="39" t="s">
        <v>42</v>
      </c>
      <c r="D1655" s="42">
        <f>_xll.qlCalendarAdvance(Calendar,$D1654,B1655,"f",FALSE)</f>
        <v>50970</v>
      </c>
      <c r="E1655" s="180">
        <f>_xll.qlInterestRateIndexValueDate(IndexON,D1655)</f>
        <v>50970</v>
      </c>
      <c r="F1655" s="196">
        <f>IFERROR(_xll.qlIndexFixing(IndexON,D1655,TRUE,_xll.ohTrigger(RecalcTrigger,TriggerON)),NA())</f>
        <v>1.6030820809769253E-2</v>
      </c>
      <c r="H1655" s="42">
        <f>_xll.qlCalendarAdvance(Calendar,$H1654,B1655,"f",FALSE)</f>
        <v>50970</v>
      </c>
      <c r="I1655" s="180">
        <f>_xll.qlInterestRateIndexValueDate(Index1M,$H1655)</f>
        <v>50972</v>
      </c>
      <c r="J1655" s="185">
        <f>IFERROR(_xll.qlIndexFixing(Index1M,$H1655,TRUE,_xll.ohTrigger(RecalcTrigger,Trigger1M)),NA())</f>
        <v>1.5926317960342773E-2</v>
      </c>
      <c r="K1655" s="44">
        <f>IFERROR(_xll.qlIndexFixing(Index3M,H1655,TRUE,_xll.ohTrigger(RecalcTrigger,Trigger3M)),NA())</f>
        <v>1.6335159943429687E-2</v>
      </c>
      <c r="L1655" s="44">
        <f>IFERROR(_xll.qlIndexFixing(Index6M,$H1655,TRUE,_xll.ohTrigger(RecalcTrigger,Trigger6M)),NA())</f>
        <v>1.6452378486926662E-2</v>
      </c>
      <c r="M1655" s="186">
        <f>IFERROR(_xll.qlIndexFixing(Index1Y,$H1655,TRUE,_xll.ohTrigger(RecalcTrigger,Trigger1Y)),NA())</f>
        <v>1.6860940884962615E-2</v>
      </c>
      <c r="N1655" s="185">
        <f>IFERROR(_xll.qlIndexFixing(ONIndex1M,I1655,TRUE,_xll.ohTrigger(RecalcTrigger,Trigger1M)),NA())</f>
        <v>1.5926775217307565E-2</v>
      </c>
      <c r="O1655" s="44">
        <f>IFERROR(_xll.qlIndexFixing(ONIndex3M,I1655,TRUE,_xll.ohTrigger(RecalcTrigger,Trigger3M)),NA())</f>
        <v>1.6345635848526996E-2</v>
      </c>
      <c r="P1655" s="44">
        <f>IFERROR(_xll.qlIndexFixing(ONIndex6M,I1655,TRUE,_xll.ohTrigger(RecalcTrigger,Trigger6M)),NA())</f>
        <v>1.6466639741832267E-2</v>
      </c>
      <c r="Q1655" s="186">
        <f>IFERROR(_xll.qlIndexFixing(ONIndex1Y,I1655,TRUE,_xll.ohTrigger(RecalcTrigger,Trigger1Y)),NA())</f>
        <v>1.6821927043091378E-2</v>
      </c>
    </row>
    <row r="1656" spans="2:17" x14ac:dyDescent="0.2">
      <c r="B1656" s="39" t="s">
        <v>42</v>
      </c>
      <c r="D1656" s="42">
        <f>_xll.qlCalendarAdvance(Calendar,$D1655,B1656,"f",FALSE)</f>
        <v>50977</v>
      </c>
      <c r="E1656" s="180">
        <f>_xll.qlInterestRateIndexValueDate(IndexON,D1656)</f>
        <v>50977</v>
      </c>
      <c r="F1656" s="196">
        <f>IFERROR(_xll.qlIndexFixing(IndexON,D1656,TRUE,_xll.ohTrigger(RecalcTrigger,TriggerON)),NA())</f>
        <v>1.602377462293525E-2</v>
      </c>
      <c r="H1656" s="42">
        <f>_xll.qlCalendarAdvance(Calendar,$H1655,B1656,"f",FALSE)</f>
        <v>50977</v>
      </c>
      <c r="I1656" s="180">
        <f>_xll.qlInterestRateIndexValueDate(Index1M,$H1656)</f>
        <v>50979</v>
      </c>
      <c r="J1656" s="185">
        <f>IFERROR(_xll.qlIndexFixing(Index1M,$H1656,TRUE,_xll.ohTrigger(RecalcTrigger,Trigger1M)),NA())</f>
        <v>1.5919441058999395E-2</v>
      </c>
      <c r="K1656" s="44">
        <f>IFERROR(_xll.qlIndexFixing(Index3M,H1656,TRUE,_xll.ohTrigger(RecalcTrigger,Trigger3M)),NA())</f>
        <v>1.6327820613089693E-2</v>
      </c>
      <c r="L1656" s="44">
        <f>IFERROR(_xll.qlIndexFixing(Index6M,$H1656,TRUE,_xll.ohTrigger(RecalcTrigger,Trigger6M)),NA())</f>
        <v>1.6445933926294849E-2</v>
      </c>
      <c r="M1656" s="186">
        <f>IFERROR(_xll.qlIndexFixing(Index1Y,$H1656,TRUE,_xll.ohTrigger(RecalcTrigger,Trigger1Y)),NA())</f>
        <v>1.6857611928695882E-2</v>
      </c>
      <c r="N1656" s="185">
        <f>IFERROR(_xll.qlIndexFixing(ONIndex1M,I1656,TRUE,_xll.ohTrigger(RecalcTrigger,Trigger1M)),NA())</f>
        <v>1.5919799681078928E-2</v>
      </c>
      <c r="O1656" s="44">
        <f>IFERROR(_xll.qlIndexFixing(ONIndex3M,I1656,TRUE,_xll.ohTrigger(RecalcTrigger,Trigger3M)),NA())</f>
        <v>1.6337985071874783E-2</v>
      </c>
      <c r="P1656" s="44">
        <f>IFERROR(_xll.qlIndexFixing(ONIndex6M,I1656,TRUE,_xll.ohTrigger(RecalcTrigger,Trigger6M)),NA())</f>
        <v>1.6459664975547739E-2</v>
      </c>
      <c r="Q1656" s="186">
        <f>IFERROR(_xll.qlIndexFixing(ONIndex1Y,I1656,TRUE,_xll.ohTrigger(RecalcTrigger,Trigger1Y)),NA())</f>
        <v>1.6816418823450974E-2</v>
      </c>
    </row>
    <row r="1657" spans="2:17" x14ac:dyDescent="0.2">
      <c r="B1657" s="39" t="s">
        <v>42</v>
      </c>
      <c r="D1657" s="42">
        <f>_xll.qlCalendarAdvance(Calendar,$D1656,B1657,"f",FALSE)</f>
        <v>50984</v>
      </c>
      <c r="E1657" s="180">
        <f>_xll.qlInterestRateIndexValueDate(IndexON,D1657)</f>
        <v>50984</v>
      </c>
      <c r="F1657" s="196">
        <f>IFERROR(_xll.qlIndexFixing(IndexON,D1657,TRUE,_xll.ohTrigger(RecalcTrigger,TriggerON)),NA())</f>
        <v>1.6016781706928995E-2</v>
      </c>
      <c r="H1657" s="42">
        <f>_xll.qlCalendarAdvance(Calendar,$H1656,B1657,"f",FALSE)</f>
        <v>50984</v>
      </c>
      <c r="I1657" s="180">
        <f>_xll.qlInterestRateIndexValueDate(Index1M,$H1657)</f>
        <v>50986</v>
      </c>
      <c r="J1657" s="185">
        <f>IFERROR(_xll.qlIndexFixing(Index1M,$H1657,TRUE,_xll.ohTrigger(RecalcTrigger,Trigger1M)),NA())</f>
        <v>1.5912630244497017E-2</v>
      </c>
      <c r="K1657" s="44">
        <f>IFERROR(_xll.qlIndexFixing(Index3M,H1657,TRUE,_xll.ohTrigger(RecalcTrigger,Trigger3M)),NA())</f>
        <v>1.6320539728795096E-2</v>
      </c>
      <c r="L1657" s="44">
        <f>IFERROR(_xll.qlIndexFixing(Index6M,$H1657,TRUE,_xll.ohTrigger(RecalcTrigger,Trigger6M)),NA())</f>
        <v>1.6439535986987042E-2</v>
      </c>
      <c r="M1657" s="186">
        <f>IFERROR(_xll.qlIndexFixing(Index1Y,$H1657,TRUE,_xll.ohTrigger(RecalcTrigger,Trigger1Y)),NA())</f>
        <v>1.6854374426839715E-2</v>
      </c>
      <c r="N1657" s="185">
        <f>IFERROR(_xll.qlIndexFixing(ONIndex1M,I1657,TRUE,_xll.ohTrigger(RecalcTrigger,Trigger1M)),NA())</f>
        <v>1.5912889676190645E-2</v>
      </c>
      <c r="O1657" s="44">
        <f>IFERROR(_xll.qlIndexFixing(ONIndex3M,I1657,TRUE,_xll.ohTrigger(RecalcTrigger,Trigger3M)),NA())</f>
        <v>1.6330390986274423E-2</v>
      </c>
      <c r="P1657" s="44">
        <f>IFERROR(_xll.qlIndexFixing(ONIndex6M,I1657,TRUE,_xll.ohTrigger(RecalcTrigger,Trigger6M)),NA())</f>
        <v>1.6452736419099168E-2</v>
      </c>
      <c r="Q1657" s="186">
        <f>IFERROR(_xll.qlIndexFixing(ONIndex1Y,I1657,TRUE,_xll.ohTrigger(RecalcTrigger,Trigger1Y)),NA())</f>
        <v>1.6810992603977226E-2</v>
      </c>
    </row>
    <row r="1658" spans="2:17" x14ac:dyDescent="0.2">
      <c r="B1658" s="39" t="s">
        <v>42</v>
      </c>
      <c r="D1658" s="42">
        <f>_xll.qlCalendarAdvance(Calendar,$D1657,B1658,"f",FALSE)</f>
        <v>50991</v>
      </c>
      <c r="E1658" s="180">
        <f>_xll.qlInterestRateIndexValueDate(IndexON,D1658)</f>
        <v>50991</v>
      </c>
      <c r="F1658" s="196">
        <f>IFERROR(_xll.qlIndexFixing(IndexON,D1658,TRUE,_xll.ohTrigger(RecalcTrigger,TriggerON)),NA())</f>
        <v>1.6009842308912781E-2</v>
      </c>
      <c r="H1658" s="42">
        <f>_xll.qlCalendarAdvance(Calendar,$H1657,B1658,"f",FALSE)</f>
        <v>50991</v>
      </c>
      <c r="I1658" s="180">
        <f>_xll.qlInterestRateIndexValueDate(Index1M,$H1658)</f>
        <v>50993</v>
      </c>
      <c r="J1658" s="185">
        <f>IFERROR(_xll.qlIndexFixing(Index1M,$H1658,TRUE,_xll.ohTrigger(RecalcTrigger,Trigger1M)),NA())</f>
        <v>1.5905885797648511E-2</v>
      </c>
      <c r="K1658" s="44">
        <f>IFERROR(_xll.qlIndexFixing(Index3M,H1658,TRUE,_xll.ohTrigger(RecalcTrigger,Trigger3M)),NA())</f>
        <v>1.6313317544477547E-2</v>
      </c>
      <c r="L1658" s="44">
        <f>IFERROR(_xll.qlIndexFixing(Index6M,$H1658,TRUE,_xll.ohTrigger(RecalcTrigger,Trigger6M)),NA())</f>
        <v>1.6433184668546402E-2</v>
      </c>
      <c r="M1658" s="186">
        <f>IFERROR(_xll.qlIndexFixing(Index1Y,$H1658,TRUE,_xll.ohTrigger(RecalcTrigger,Trigger1Y)),NA())</f>
        <v>1.6851228691815507E-2</v>
      </c>
      <c r="N1658" s="185">
        <f>IFERROR(_xll.qlIndexFixing(ONIndex1M,I1658,TRUE,_xll.ohTrigger(RecalcTrigger,Trigger1M)),NA())</f>
        <v>1.5906045483378151E-2</v>
      </c>
      <c r="O1658" s="44">
        <f>IFERROR(_xll.qlIndexFixing(ONIndex3M,I1658,TRUE,_xll.ohTrigger(RecalcTrigger,Trigger3M)),NA())</f>
        <v>1.6322853845363028E-2</v>
      </c>
      <c r="P1658" s="44">
        <f>IFERROR(_xll.qlIndexFixing(ONIndex6M,I1658,TRUE,_xll.ohTrigger(RecalcTrigger,Trigger6M)),NA())</f>
        <v>1.6445854072406618E-2</v>
      </c>
      <c r="Q1658" s="186">
        <f>IFERROR(_xll.qlIndexFixing(ONIndex1Y,I1658,TRUE,_xll.ohTrigger(RecalcTrigger,Trigger1Y)),NA())</f>
        <v>1.6805648692823638E-2</v>
      </c>
    </row>
    <row r="1659" spans="2:17" x14ac:dyDescent="0.2">
      <c r="B1659" s="39" t="s">
        <v>42</v>
      </c>
      <c r="D1659" s="42">
        <f>_xll.qlCalendarAdvance(Calendar,$D1658,B1659,"f",FALSE)</f>
        <v>50998</v>
      </c>
      <c r="E1659" s="180">
        <f>_xll.qlInterestRateIndexValueDate(IndexON,D1659)</f>
        <v>50998</v>
      </c>
      <c r="F1659" s="196">
        <f>IFERROR(_xll.qlIndexFixing(IndexON,D1659,TRUE,_xll.ohTrigger(RecalcTrigger,TriggerON)),NA())</f>
        <v>1.6002956675329472E-2</v>
      </c>
      <c r="H1659" s="42">
        <f>_xll.qlCalendarAdvance(Calendar,$H1658,B1659,"f",FALSE)</f>
        <v>50998</v>
      </c>
      <c r="I1659" s="180">
        <f>_xll.qlInterestRateIndexValueDate(Index1M,$H1659)</f>
        <v>51000</v>
      </c>
      <c r="J1659" s="185">
        <f>IFERROR(_xll.qlIndexFixing(Index1M,$H1659,TRUE,_xll.ohTrigger(RecalcTrigger,Trigger1M)),NA())</f>
        <v>1.5899207999264253E-2</v>
      </c>
      <c r="K1659" s="44">
        <f>IFERROR(_xll.qlIndexFixing(Index3M,H1659,TRUE,_xll.ohTrigger(RecalcTrigger,Trigger3M)),NA())</f>
        <v>1.6306154314072188E-2</v>
      </c>
      <c r="L1659" s="44">
        <f>IFERROR(_xll.qlIndexFixing(Index6M,$H1659,TRUE,_xll.ohTrigger(RecalcTrigger,Trigger6M)),NA())</f>
        <v>1.6426879970517377E-2</v>
      </c>
      <c r="M1659" s="186">
        <f>IFERROR(_xll.qlIndexFixing(Index1Y,$H1659,TRUE,_xll.ohTrigger(RecalcTrigger,Trigger1Y)),NA())</f>
        <v>1.6848175036066376E-2</v>
      </c>
      <c r="N1659" s="185">
        <f>IFERROR(_xll.qlIndexFixing(ONIndex1M,I1659,TRUE,_xll.ohTrigger(RecalcTrigger,Trigger1M)),NA())</f>
        <v>1.5899267383057136E-2</v>
      </c>
      <c r="O1659" s="44">
        <f>IFERROR(_xll.qlIndexFixing(ONIndex3M,I1659,TRUE,_xll.ohTrigger(RecalcTrigger,Trigger3M)),NA())</f>
        <v>1.6315373901978347E-2</v>
      </c>
      <c r="P1659" s="44">
        <f>IFERROR(_xll.qlIndexFixing(ONIndex6M,I1659,TRUE,_xll.ohTrigger(RecalcTrigger,Trigger6M)),NA())</f>
        <v>1.6439017935629963E-2</v>
      </c>
      <c r="Q1659" s="186">
        <f>IFERROR(_xll.qlIndexFixing(ONIndex1Y,I1659,TRUE,_xll.ohTrigger(RecalcTrigger,Trigger1Y)),NA())</f>
        <v>1.6800387397823968E-2</v>
      </c>
    </row>
    <row r="1660" spans="2:17" x14ac:dyDescent="0.2">
      <c r="B1660" s="39" t="s">
        <v>42</v>
      </c>
      <c r="D1660" s="42">
        <f>_xll.qlCalendarAdvance(Calendar,$D1659,B1660,"f",FALSE)</f>
        <v>51005</v>
      </c>
      <c r="E1660" s="180">
        <f>_xll.qlInterestRateIndexValueDate(IndexON,D1660)</f>
        <v>51005</v>
      </c>
      <c r="F1660" s="196">
        <f>IFERROR(_xll.qlIndexFixing(IndexON,D1660,TRUE,_xll.ohTrigger(RecalcTrigger,TriggerON)),NA())</f>
        <v>1.5996125053501231E-2</v>
      </c>
      <c r="H1660" s="42">
        <f>_xll.qlCalendarAdvance(Calendar,$H1659,B1660,"f",FALSE)</f>
        <v>51005</v>
      </c>
      <c r="I1660" s="180">
        <f>_xll.qlInterestRateIndexValueDate(Index1M,$H1660)</f>
        <v>51007</v>
      </c>
      <c r="J1660" s="185">
        <f>IFERROR(_xll.qlIndexFixing(Index1M,$H1660,TRUE,_xll.ohTrigger(RecalcTrigger,Trigger1M)),NA())</f>
        <v>1.589259713015212E-2</v>
      </c>
      <c r="K1660" s="44">
        <f>IFERROR(_xll.qlIndexFixing(Index3M,H1660,TRUE,_xll.ohTrigger(RecalcTrigger,Trigger3M)),NA())</f>
        <v>1.6299050291510672E-2</v>
      </c>
      <c r="L1660" s="44">
        <f>IFERROR(_xll.qlIndexFixing(Index6M,$H1660,TRUE,_xll.ohTrigger(RecalcTrigger,Trigger6M)),NA())</f>
        <v>1.6420621892448289E-2</v>
      </c>
      <c r="M1660" s="186">
        <f>IFERROR(_xll.qlIndexFixing(Index1Y,$H1660,TRUE,_xll.ohTrigger(RecalcTrigger,Trigger1Y)),NA())</f>
        <v>1.6845213772056937E-2</v>
      </c>
      <c r="N1660" s="185">
        <f>IFERROR(_xll.qlIndexFixing(ONIndex1M,I1660,TRUE,_xll.ohTrigger(RecalcTrigger,Trigger1M)),NA())</f>
        <v>1.5892555655803164E-2</v>
      </c>
      <c r="O1660" s="44">
        <f>IFERROR(_xll.qlIndexFixing(ONIndex3M,I1660,TRUE,_xll.ohTrigger(RecalcTrigger,Trigger3M)),NA())</f>
        <v>1.6307951409357813E-2</v>
      </c>
      <c r="P1660" s="44">
        <f>IFERROR(_xll.qlIndexFixing(ONIndex6M,I1660,TRUE,_xll.ohTrigger(RecalcTrigger,Trigger6M)),NA())</f>
        <v>1.6432228008609329E-2</v>
      </c>
      <c r="Q1660" s="186">
        <f>IFERROR(_xll.qlIndexFixing(ONIndex1Y,I1660,TRUE,_xll.ohTrigger(RecalcTrigger,Trigger1Y)),NA())</f>
        <v>1.6795209027131719E-2</v>
      </c>
    </row>
    <row r="1661" spans="2:17" x14ac:dyDescent="0.2">
      <c r="B1661" s="39" t="s">
        <v>42</v>
      </c>
      <c r="D1661" s="42">
        <f>_xll.qlCalendarAdvance(Calendar,$D1660,B1661,"f",FALSE)</f>
        <v>51012</v>
      </c>
      <c r="E1661" s="180">
        <f>_xll.qlInterestRateIndexValueDate(IndexON,D1661)</f>
        <v>51012</v>
      </c>
      <c r="F1661" s="196">
        <f>IFERROR(_xll.qlIndexFixing(IndexON,D1661,TRUE,_xll.ohTrigger(RecalcTrigger,TriggerON)),NA())</f>
        <v>1.5989347690190669E-2</v>
      </c>
      <c r="H1661" s="42">
        <f>_xll.qlCalendarAdvance(Calendar,$H1660,B1661,"f",FALSE)</f>
        <v>51012</v>
      </c>
      <c r="I1661" s="180">
        <f>_xll.qlInterestRateIndexValueDate(Index1M,$H1661)</f>
        <v>51014</v>
      </c>
      <c r="J1661" s="185">
        <f>IFERROR(_xll.qlIndexFixing(Index1M,$H1661,TRUE,_xll.ohTrigger(RecalcTrigger,Trigger1M)),NA())</f>
        <v>1.5886053471122485E-2</v>
      </c>
      <c r="K1661" s="44">
        <f>IFERROR(_xll.qlIndexFixing(Index3M,H1661,TRUE,_xll.ohTrigger(RecalcTrigger,Trigger3M)),NA())</f>
        <v>1.6292129490438175E-2</v>
      </c>
      <c r="L1661" s="44">
        <f>IFERROR(_xll.qlIndexFixing(Index6M,$H1661,TRUE,_xll.ohTrigger(RecalcTrigger,Trigger6M)),NA())</f>
        <v>1.6414629194589182E-2</v>
      </c>
      <c r="M1661" s="186">
        <f>IFERROR(_xll.qlIndexFixing(Index1Y,$H1661,TRUE,_xll.ohTrigger(RecalcTrigger,Trigger1Y)),NA())</f>
        <v>1.6842345212273749E-2</v>
      </c>
      <c r="N1661" s="185">
        <f>IFERROR(_xll.qlIndexFixing(ONIndex1M,I1661,TRUE,_xll.ohTrigger(RecalcTrigger,Trigger1M)),NA())</f>
        <v>1.5885910582271734E-2</v>
      </c>
      <c r="O1661" s="44">
        <f>IFERROR(_xll.qlIndexFixing(ONIndex3M,I1661,TRUE,_xll.ohTrigger(RecalcTrigger,Trigger3M)),NA())</f>
        <v>1.6300586621058599E-2</v>
      </c>
      <c r="P1661" s="44">
        <f>IFERROR(_xll.qlIndexFixing(ONIndex6M,I1661,TRUE,_xll.ohTrigger(RecalcTrigger,Trigger6M)),NA())</f>
        <v>1.6425484291344716E-2</v>
      </c>
      <c r="Q1661" s="186">
        <f>IFERROR(_xll.qlIndexFixing(ONIndex1Y,I1661,TRUE,_xll.ohTrigger(RecalcTrigger,Trigger1Y)),NA())</f>
        <v>1.6790113888740521E-2</v>
      </c>
    </row>
    <row r="1662" spans="2:17" x14ac:dyDescent="0.2">
      <c r="B1662" s="39" t="s">
        <v>42</v>
      </c>
      <c r="D1662" s="42">
        <f>_xll.qlCalendarAdvance(Calendar,$D1661,B1662,"f",FALSE)</f>
        <v>51019</v>
      </c>
      <c r="E1662" s="180">
        <f>_xll.qlInterestRateIndexValueDate(IndexON,D1662)</f>
        <v>51019</v>
      </c>
      <c r="F1662" s="196">
        <f>IFERROR(_xll.qlIndexFixing(IndexON,D1662,TRUE,_xll.ohTrigger(RecalcTrigger,TriggerON)),NA())</f>
        <v>1.5982624832400205E-2</v>
      </c>
      <c r="H1662" s="42">
        <f>_xll.qlCalendarAdvance(Calendar,$H1661,B1662,"f",FALSE)</f>
        <v>51019</v>
      </c>
      <c r="I1662" s="180">
        <f>_xll.qlInterestRateIndexValueDate(Index1M,$H1662)</f>
        <v>51021</v>
      </c>
      <c r="J1662" s="185">
        <f>IFERROR(_xll.qlIndexFixing(Index1M,$H1662,TRUE,_xll.ohTrigger(RecalcTrigger,Trigger1M)),NA())</f>
        <v>1.5879577302988224E-2</v>
      </c>
      <c r="K1662" s="44">
        <f>IFERROR(_xll.qlIndexFixing(Index3M,H1662,TRUE,_xll.ohTrigger(RecalcTrigger,Trigger3M)),NA())</f>
        <v>1.628514064757023E-2</v>
      </c>
      <c r="L1662" s="44">
        <f>IFERROR(_xll.qlIndexFixing(Index6M,$H1662,TRUE,_xll.ohTrigger(RecalcTrigger,Trigger6M)),NA())</f>
        <v>1.6408452157434878E-2</v>
      </c>
      <c r="M1662" s="186">
        <f>IFERROR(_xll.qlIndexFixing(Index1Y,$H1662,TRUE,_xll.ohTrigger(RecalcTrigger,Trigger1Y)),NA())</f>
        <v>1.683956966922618E-2</v>
      </c>
      <c r="N1662" s="185">
        <f>IFERROR(_xll.qlIndexFixing(ONIndex1M,I1662,TRUE,_xll.ohTrigger(RecalcTrigger,Trigger1M)),NA())</f>
        <v>1.5879332442878535E-2</v>
      </c>
      <c r="O1662" s="44">
        <f>IFERROR(_xll.qlIndexFixing(ONIndex3M,I1662,TRUE,_xll.ohTrigger(RecalcTrigger,Trigger3M)),NA())</f>
        <v>1.6293279789918458E-2</v>
      </c>
      <c r="P1662" s="44">
        <f>IFERROR(_xll.qlIndexFixing(ONIndex6M,I1662,TRUE,_xll.ohTrigger(RecalcTrigger,Trigger6M)),NA())</f>
        <v>1.6418786783995998E-2</v>
      </c>
      <c r="Q1662" s="186">
        <f>IFERROR(_xll.qlIndexFixing(ONIndex1Y,I1662,TRUE,_xll.ohTrigger(RecalcTrigger,Trigger1Y)),NA())</f>
        <v>1.6785102290484133E-2</v>
      </c>
    </row>
    <row r="1663" spans="2:17" x14ac:dyDescent="0.2">
      <c r="B1663" s="39" t="s">
        <v>42</v>
      </c>
      <c r="D1663" s="42">
        <f>_xll.qlCalendarAdvance(Calendar,$D1662,B1663,"f",FALSE)</f>
        <v>51026</v>
      </c>
      <c r="E1663" s="180">
        <f>_xll.qlInterestRateIndexValueDate(IndexON,D1663)</f>
        <v>51026</v>
      </c>
      <c r="F1663" s="196">
        <f>IFERROR(_xll.qlIndexFixing(IndexON,D1663,TRUE,_xll.ohTrigger(RecalcTrigger,TriggerON)),NA())</f>
        <v>1.5975956726972385E-2</v>
      </c>
      <c r="H1663" s="42">
        <f>_xll.qlCalendarAdvance(Calendar,$H1662,B1663,"f",FALSE)</f>
        <v>51026</v>
      </c>
      <c r="I1663" s="180">
        <f>_xll.qlInterestRateIndexValueDate(Index1M,$H1663)</f>
        <v>51028</v>
      </c>
      <c r="J1663" s="185">
        <f>IFERROR(_xll.qlIndexFixing(Index1M,$H1663,TRUE,_xll.ohTrigger(RecalcTrigger,Trigger1M)),NA())</f>
        <v>1.5873168906559709E-2</v>
      </c>
      <c r="K1663" s="44">
        <f>IFERROR(_xll.qlIndexFixing(Index3M,H1663,TRUE,_xll.ohTrigger(RecalcTrigger,Trigger3M)),NA())</f>
        <v>1.6278211753375127E-2</v>
      </c>
      <c r="L1663" s="44">
        <f>IFERROR(_xll.qlIndexFixing(Index6M,$H1663,TRUE,_xll.ohTrigger(RecalcTrigger,Trigger6M)),NA())</f>
        <v>1.6402321730149508E-2</v>
      </c>
      <c r="M1663" s="186">
        <f>IFERROR(_xll.qlIndexFixing(Index1Y,$H1663,TRUE,_xll.ohTrigger(RecalcTrigger,Trigger1Y)),NA())</f>
        <v>1.68368874554451E-2</v>
      </c>
      <c r="N1663" s="185">
        <f>IFERROR(_xll.qlIndexFixing(ONIndex1M,I1663,TRUE,_xll.ohTrigger(RecalcTrigger,Trigger1M)),NA())</f>
        <v>1.5872821518199132E-2</v>
      </c>
      <c r="O1663" s="44">
        <f>IFERROR(_xll.qlIndexFixing(ONIndex3M,I1663,TRUE,_xll.ohTrigger(RecalcTrigger,Trigger3M)),NA())</f>
        <v>1.6286031169334692E-2</v>
      </c>
      <c r="P1663" s="44">
        <f>IFERROR(_xll.qlIndexFixing(ONIndex6M,I1663,TRUE,_xll.ohTrigger(RecalcTrigger,Trigger6M)),NA())</f>
        <v>1.6412135486403301E-2</v>
      </c>
      <c r="Q1663" s="186">
        <f>IFERROR(_xll.qlIndexFixing(ONIndex1Y,I1663,TRUE,_xll.ohTrigger(RecalcTrigger,Trigger1Y)),NA())</f>
        <v>1.6780174540595993E-2</v>
      </c>
    </row>
    <row r="1664" spans="2:17" x14ac:dyDescent="0.2">
      <c r="B1664" s="39" t="s">
        <v>42</v>
      </c>
      <c r="D1664" s="42">
        <f>_xll.qlCalendarAdvance(Calendar,$D1663,B1664,"f",FALSE)</f>
        <v>51033</v>
      </c>
      <c r="E1664" s="180">
        <f>_xll.qlInterestRateIndexValueDate(IndexON,D1664)</f>
        <v>51033</v>
      </c>
      <c r="F1664" s="196">
        <f>IFERROR(_xll.qlIndexFixing(IndexON,D1664,TRUE,_xll.ohTrigger(RecalcTrigger,TriggerON)),NA())</f>
        <v>1.5969343620669818E-2</v>
      </c>
      <c r="H1664" s="42">
        <f>_xll.qlCalendarAdvance(Calendar,$H1663,B1664,"f",FALSE)</f>
        <v>51033</v>
      </c>
      <c r="I1664" s="180">
        <f>_xll.qlInterestRateIndexValueDate(Index1M,$H1664)</f>
        <v>51035</v>
      </c>
      <c r="J1664" s="185">
        <f>IFERROR(_xll.qlIndexFixing(Index1M,$H1664,TRUE,_xll.ohTrigger(RecalcTrigger,Trigger1M)),NA())</f>
        <v>1.5866828562649815E-2</v>
      </c>
      <c r="K1664" s="44">
        <f>IFERROR(_xll.qlIndexFixing(Index3M,H1664,TRUE,_xll.ohTrigger(RecalcTrigger,Trigger3M)),NA())</f>
        <v>1.6271343061781605E-2</v>
      </c>
      <c r="L1664" s="44">
        <f>IFERROR(_xll.qlIndexFixing(Index6M,$H1664,TRUE,_xll.ohTrigger(RecalcTrigger,Trigger6M)),NA())</f>
        <v>1.6396237912303959E-2</v>
      </c>
      <c r="M1664" s="186">
        <f>IFERROR(_xll.qlIndexFixing(Index1Y,$H1664,TRUE,_xll.ohTrigger(RecalcTrigger,Trigger1Y)),NA())</f>
        <v>1.6834298883484838E-2</v>
      </c>
      <c r="N1664" s="185">
        <f>IFERROR(_xll.qlIndexFixing(ONIndex1M,I1664,TRUE,_xll.ohTrigger(RecalcTrigger,Trigger1M)),NA())</f>
        <v>1.5866378088649213E-2</v>
      </c>
      <c r="O1664" s="44">
        <f>IFERROR(_xll.qlIndexFixing(ONIndex3M,I1664,TRUE,_xll.ohTrigger(RecalcTrigger,Trigger3M)),NA())</f>
        <v>1.6278841012464795E-2</v>
      </c>
      <c r="P1664" s="44">
        <f>IFERROR(_xll.qlIndexFixing(ONIndex6M,I1664,TRUE,_xll.ohTrigger(RecalcTrigger,Trigger6M)),NA())</f>
        <v>1.6405530398566626E-2</v>
      </c>
      <c r="Q1664" s="186">
        <f>IFERROR(_xll.qlIndexFixing(ONIndex1Y,I1664,TRUE,_xll.ohTrigger(RecalcTrigger,Trigger1Y)),NA())</f>
        <v>1.6775330947069733E-2</v>
      </c>
    </row>
    <row r="1665" spans="2:17" x14ac:dyDescent="0.2">
      <c r="B1665" s="39" t="s">
        <v>42</v>
      </c>
      <c r="D1665" s="42">
        <f>_xll.qlCalendarAdvance(Calendar,$D1664,B1665,"f",FALSE)</f>
        <v>51040</v>
      </c>
      <c r="E1665" s="180">
        <f>_xll.qlInterestRateIndexValueDate(IndexON,D1665)</f>
        <v>51040</v>
      </c>
      <c r="F1665" s="196">
        <f>IFERROR(_xll.qlIndexFixing(IndexON,D1665,TRUE,_xll.ohTrigger(RecalcTrigger,TriggerON)),NA())</f>
        <v>1.5962785760814668E-2</v>
      </c>
      <c r="H1665" s="42">
        <f>_xll.qlCalendarAdvance(Calendar,$H1664,B1665,"f",FALSE)</f>
        <v>51040</v>
      </c>
      <c r="I1665" s="180">
        <f>_xll.qlInterestRateIndexValueDate(Index1M,$H1665)</f>
        <v>51042</v>
      </c>
      <c r="J1665" s="185">
        <f>IFERROR(_xll.qlIndexFixing(Index1M,$H1665,TRUE,_xll.ohTrigger(RecalcTrigger,Trigger1M)),NA())</f>
        <v>1.5860556552071414E-2</v>
      </c>
      <c r="K1665" s="44">
        <f>IFERROR(_xll.qlIndexFixing(Index3M,H1665,TRUE,_xll.ohTrigger(RecalcTrigger,Trigger3M)),NA())</f>
        <v>1.6264534826722809E-2</v>
      </c>
      <c r="L1665" s="44">
        <f>IFERROR(_xll.qlIndexFixing(Index6M,$H1665,TRUE,_xll.ohTrigger(RecalcTrigger,Trigger6M)),NA())</f>
        <v>1.6390200703470886E-2</v>
      </c>
      <c r="M1665" s="186">
        <f>IFERROR(_xll.qlIndexFixing(Index1Y,$H1665,TRUE,_xll.ohTrigger(RecalcTrigger,Trigger1Y)),NA())</f>
        <v>1.6830963137221419E-2</v>
      </c>
      <c r="N1665" s="185">
        <f>IFERROR(_xll.qlIndexFixing(ONIndex1M,I1665,TRUE,_xll.ohTrigger(RecalcTrigger,Trigger1M)),NA())</f>
        <v>1.5860002435044152E-2</v>
      </c>
      <c r="O1665" s="44">
        <f>IFERROR(_xll.qlIndexFixing(ONIndex3M,I1665,TRUE,_xll.ohTrigger(RecalcTrigger,Trigger3M)),NA())</f>
        <v>1.62717095725462E-2</v>
      </c>
      <c r="P1665" s="44">
        <f>IFERROR(_xll.qlIndexFixing(ONIndex6M,I1665,TRUE,_xll.ohTrigger(RecalcTrigger,Trigger6M)),NA())</f>
        <v>1.6398971520565908E-2</v>
      </c>
      <c r="Q1665" s="186">
        <f>IFERROR(_xll.qlIndexFixing(ONIndex1Y,I1665,TRUE,_xll.ohTrigger(RecalcTrigger,Trigger1Y)),NA())</f>
        <v>1.6770571817898983E-2</v>
      </c>
    </row>
    <row r="1666" spans="2:17" x14ac:dyDescent="0.2">
      <c r="B1666" s="39" t="s">
        <v>42</v>
      </c>
      <c r="D1666" s="42">
        <f>_xll.qlCalendarAdvance(Calendar,$D1665,B1666,"f",FALSE)</f>
        <v>51047</v>
      </c>
      <c r="E1666" s="180">
        <f>_xll.qlInterestRateIndexValueDate(IndexON,D1666)</f>
        <v>51047</v>
      </c>
      <c r="F1666" s="196">
        <f>IFERROR(_xll.qlIndexFixing(IndexON,D1666,TRUE,_xll.ohTrigger(RecalcTrigger,TriggerON)),NA())</f>
        <v>1.5956283394009674E-2</v>
      </c>
      <c r="H1666" s="42">
        <f>_xll.qlCalendarAdvance(Calendar,$H1665,B1666,"f",FALSE)</f>
        <v>51047</v>
      </c>
      <c r="I1666" s="180">
        <f>_xll.qlInterestRateIndexValueDate(Index1M,$H1666)</f>
        <v>51049</v>
      </c>
      <c r="J1666" s="185">
        <f>IFERROR(_xll.qlIndexFixing(Index1M,$H1666,TRUE,_xll.ohTrigger(RecalcTrigger,Trigger1M)),NA())</f>
        <v>1.585435315563738E-2</v>
      </c>
      <c r="K1666" s="44">
        <f>IFERROR(_xll.qlIndexFixing(Index3M,H1666,TRUE,_xll.ohTrigger(RecalcTrigger,Trigger3M)),NA())</f>
        <v>1.6257683741294122E-2</v>
      </c>
      <c r="L1666" s="44">
        <f>IFERROR(_xll.qlIndexFixing(Index6M,$H1666,TRUE,_xll.ohTrigger(RecalcTrigger,Trigger6M)),NA())</f>
        <v>1.638417024548907E-2</v>
      </c>
      <c r="M1666" s="186">
        <f>IFERROR(_xll.qlIndexFixing(Index1Y,$H1666,TRUE,_xll.ohTrigger(RecalcTrigger,Trigger1Y)),NA())</f>
        <v>1.6829185097307933E-2</v>
      </c>
      <c r="N1666" s="185">
        <f>IFERROR(_xll.qlIndexFixing(ONIndex1M,I1666,TRUE,_xll.ohTrigger(RecalcTrigger,Trigger1M)),NA())</f>
        <v>1.5853694837639765E-2</v>
      </c>
      <c r="O1666" s="44">
        <f>IFERROR(_xll.qlIndexFixing(ONIndex3M,I1666,TRUE,_xll.ohTrigger(RecalcTrigger,Trigger3M)),NA())</f>
        <v>1.6264637102736401E-2</v>
      </c>
      <c r="P1666" s="44">
        <f>IFERROR(_xll.qlIndexFixing(ONIndex6M,I1666,TRUE,_xll.ohTrigger(RecalcTrigger,Trigger6M)),NA())</f>
        <v>1.6392458852321212E-2</v>
      </c>
      <c r="Q1666" s="186">
        <f>IFERROR(_xll.qlIndexFixing(ONIndex1Y,I1666,TRUE,_xll.ohTrigger(RecalcTrigger,Trigger1Y)),NA())</f>
        <v>1.6765897460997436E-2</v>
      </c>
    </row>
    <row r="1667" spans="2:17" x14ac:dyDescent="0.2">
      <c r="B1667" s="39" t="s">
        <v>42</v>
      </c>
      <c r="D1667" s="42">
        <f>_xll.qlCalendarAdvance(Calendar,$D1666,B1667,"f",FALSE)</f>
        <v>51054</v>
      </c>
      <c r="E1667" s="180">
        <f>_xll.qlInterestRateIndexValueDate(IndexON,D1667)</f>
        <v>51054</v>
      </c>
      <c r="F1667" s="196">
        <f>IFERROR(_xll.qlIndexFixing(IndexON,D1667,TRUE,_xll.ohTrigger(RecalcTrigger,TriggerON)),NA())</f>
        <v>1.5949836767177317E-2</v>
      </c>
      <c r="H1667" s="42">
        <f>_xll.qlCalendarAdvance(Calendar,$H1666,B1667,"f",FALSE)</f>
        <v>51054</v>
      </c>
      <c r="I1667" s="180">
        <f>_xll.qlInterestRateIndexValueDate(Index1M,$H1667)</f>
        <v>51056</v>
      </c>
      <c r="J1667" s="185">
        <f>IFERROR(_xll.qlIndexFixing(Index1M,$H1667,TRUE,_xll.ohTrigger(RecalcTrigger,Trigger1M)),NA())</f>
        <v>1.5848218654163082E-2</v>
      </c>
      <c r="K1667" s="44">
        <f>IFERROR(_xll.qlIndexFixing(Index3M,H1667,TRUE,_xll.ohTrigger(RecalcTrigger,Trigger3M)),NA())</f>
        <v>1.6251001283871056E-2</v>
      </c>
      <c r="L1667" s="44">
        <f>IFERROR(_xll.qlIndexFixing(Index6M,$H1667,TRUE,_xll.ohTrigger(RecalcTrigger,Trigger6M)),NA())</f>
        <v>1.6378229313303964E-2</v>
      </c>
      <c r="M1667" s="186">
        <f>IFERROR(_xll.qlIndexFixing(Index1Y,$H1667,TRUE,_xll.ohTrigger(RecalcTrigger,Trigger1Y)),NA())</f>
        <v>1.682660362066744E-2</v>
      </c>
      <c r="N1667" s="185">
        <f>IFERROR(_xll.qlIndexFixing(ONIndex1M,I1667,TRUE,_xll.ohTrigger(RecalcTrigger,Trigger1M)),NA())</f>
        <v>1.584745557733136E-2</v>
      </c>
      <c r="O1667" s="44">
        <f>IFERROR(_xll.qlIndexFixing(ONIndex3M,I1667,TRUE,_xll.ohTrigger(RecalcTrigger,Trigger3M)),NA())</f>
        <v>1.6257623856192893E-2</v>
      </c>
      <c r="P1667" s="44">
        <f>IFERROR(_xll.qlIndexFixing(ONIndex6M,I1667,TRUE,_xll.ohTrigger(RecalcTrigger,Trigger6M)),NA())</f>
        <v>1.6385992393912474E-2</v>
      </c>
      <c r="Q1667" s="186">
        <f>IFERROR(_xll.qlIndexFixing(ONIndex1Y,I1667,TRUE,_xll.ohTrigger(RecalcTrigger,Trigger1Y)),NA())</f>
        <v>1.6761308184598533E-2</v>
      </c>
    </row>
    <row r="1668" spans="2:17" x14ac:dyDescent="0.2">
      <c r="B1668" s="39" t="s">
        <v>42</v>
      </c>
      <c r="D1668" s="42">
        <f>_xll.qlCalendarAdvance(Calendar,$D1667,B1668,"f",FALSE)</f>
        <v>51061</v>
      </c>
      <c r="E1668" s="180">
        <f>_xll.qlInterestRateIndexValueDate(IndexON,D1668)</f>
        <v>51061</v>
      </c>
      <c r="F1668" s="196">
        <f>IFERROR(_xll.qlIndexFixing(IndexON,D1668,TRUE,_xll.ohTrigger(RecalcTrigger,TriggerON)),NA())</f>
        <v>1.5943446127320016E-2</v>
      </c>
      <c r="H1668" s="42">
        <f>_xll.qlCalendarAdvance(Calendar,$H1667,B1668,"f",FALSE)</f>
        <v>51061</v>
      </c>
      <c r="I1668" s="180">
        <f>_xll.qlInterestRateIndexValueDate(Index1M,$H1668)</f>
        <v>51063</v>
      </c>
      <c r="J1668" s="185">
        <f>IFERROR(_xll.qlIndexFixing(Index1M,$H1668,TRUE,_xll.ohTrigger(RecalcTrigger,Trigger1M)),NA())</f>
        <v>1.5842153328466391E-2</v>
      </c>
      <c r="K1668" s="44">
        <f>IFERROR(_xll.qlIndexFixing(Index3M,H1668,TRUE,_xll.ohTrigger(RecalcTrigger,Trigger3M)),NA())</f>
        <v>1.6244380065797235E-2</v>
      </c>
      <c r="L1668" s="44">
        <f>IFERROR(_xll.qlIndexFixing(Index6M,$H1668,TRUE,_xll.ohTrigger(RecalcTrigger,Trigger6M)),NA())</f>
        <v>1.6372334991051382E-2</v>
      </c>
      <c r="M1668" s="186">
        <f>IFERROR(_xll.qlIndexFixing(Index1Y,$H1668,TRUE,_xll.ohTrigger(RecalcTrigger,Trigger1Y)),NA())</f>
        <v>1.6824004226353731E-2</v>
      </c>
      <c r="N1668" s="185">
        <f>IFERROR(_xll.qlIndexFixing(ONIndex1M,I1668,TRUE,_xll.ohTrigger(RecalcTrigger,Trigger1M)),NA())</f>
        <v>1.5841284934214883E-2</v>
      </c>
      <c r="O1668" s="44">
        <f>IFERROR(_xll.qlIndexFixing(ONIndex3M,I1668,TRUE,_xll.ohTrigger(RecalcTrigger,Trigger3M)),NA())</f>
        <v>1.6250670086312979E-2</v>
      </c>
      <c r="P1668" s="44">
        <f>IFERROR(_xll.qlIndexFixing(ONIndex6M,I1668,TRUE,_xll.ohTrigger(RecalcTrigger,Trigger6M)),NA())</f>
        <v>1.6379572145259758E-2</v>
      </c>
      <c r="Q1668" s="186">
        <f>IFERROR(_xll.qlIndexFixing(ONIndex1Y,I1668,TRUE,_xll.ohTrigger(RecalcTrigger,Trigger1Y)),NA())</f>
        <v>1.6756804296456096E-2</v>
      </c>
    </row>
    <row r="1669" spans="2:17" x14ac:dyDescent="0.2">
      <c r="B1669" s="39" t="s">
        <v>42</v>
      </c>
      <c r="D1669" s="42">
        <f>_xll.qlCalendarAdvance(Calendar,$D1668,B1669,"f",FALSE)</f>
        <v>51068</v>
      </c>
      <c r="E1669" s="180">
        <f>_xll.qlInterestRateIndexValueDate(IndexON,D1669)</f>
        <v>51068</v>
      </c>
      <c r="F1669" s="196">
        <f>IFERROR(_xll.qlIndexFixing(IndexON,D1669,TRUE,_xll.ohTrigger(RecalcTrigger,TriggerON)),NA())</f>
        <v>1.5937111721520125E-2</v>
      </c>
      <c r="H1669" s="42">
        <f>_xll.qlCalendarAdvance(Calendar,$H1668,B1669,"f",FALSE)</f>
        <v>51068</v>
      </c>
      <c r="I1669" s="180">
        <f>_xll.qlInterestRateIndexValueDate(Index1M,$H1669)</f>
        <v>51070</v>
      </c>
      <c r="J1669" s="185">
        <f>IFERROR(_xll.qlIndexFixing(Index1M,$H1669,TRUE,_xll.ohTrigger(RecalcTrigger,Trigger1M)),NA())</f>
        <v>1.583615745935768E-2</v>
      </c>
      <c r="K1669" s="44">
        <f>IFERROR(_xll.qlIndexFixing(Index3M,H1669,TRUE,_xll.ohTrigger(RecalcTrigger,Trigger3M)),NA())</f>
        <v>1.6237820341015612E-2</v>
      </c>
      <c r="L1669" s="44">
        <f>IFERROR(_xll.qlIndexFixing(Index6M,$H1669,TRUE,_xll.ohTrigger(RecalcTrigger,Trigger6M)),NA())</f>
        <v>1.6366487278314173E-2</v>
      </c>
      <c r="M1669" s="186">
        <f>IFERROR(_xll.qlIndexFixing(Index1Y,$H1669,TRUE,_xll.ohTrigger(RecalcTrigger,Trigger1Y)),NA())</f>
        <v>1.6821385763295831E-2</v>
      </c>
      <c r="N1669" s="185">
        <f>IFERROR(_xll.qlIndexFixing(ONIndex1M,I1669,TRUE,_xll.ohTrigger(RecalcTrigger,Trigger1M)),NA())</f>
        <v>1.5835183189185642E-2</v>
      </c>
      <c r="O1669" s="44">
        <f>IFERROR(_xll.qlIndexFixing(ONIndex3M,I1669,TRUE,_xll.ohTrigger(RecalcTrigger,Trigger3M)),NA())</f>
        <v>1.6243776046174219E-2</v>
      </c>
      <c r="P1669" s="44">
        <f>IFERROR(_xll.qlIndexFixing(ONIndex6M,I1669,TRUE,_xll.ohTrigger(RecalcTrigger,Trigger6M)),NA())</f>
        <v>1.6373198106442999E-2</v>
      </c>
      <c r="Q1669" s="186">
        <f>IFERROR(_xll.qlIndexFixing(ONIndex1Y,I1669,TRUE,_xll.ohTrigger(RecalcTrigger,Trigger1Y)),NA())</f>
        <v>1.6752386104803563E-2</v>
      </c>
    </row>
    <row r="1670" spans="2:17" x14ac:dyDescent="0.2">
      <c r="B1670" s="39" t="s">
        <v>42</v>
      </c>
      <c r="D1670" s="42">
        <f>_xll.qlCalendarAdvance(Calendar,$D1669,B1670,"f",FALSE)</f>
        <v>51075</v>
      </c>
      <c r="E1670" s="180">
        <f>_xll.qlInterestRateIndexValueDate(IndexON,D1670)</f>
        <v>51075</v>
      </c>
      <c r="F1670" s="196">
        <f>IFERROR(_xll.qlIndexFixing(IndexON,D1670,TRUE,_xll.ohTrigger(RecalcTrigger,TriggerON)),NA())</f>
        <v>1.5930833796380384E-2</v>
      </c>
      <c r="H1670" s="42">
        <f>_xll.qlCalendarAdvance(Calendar,$H1669,B1670,"f",FALSE)</f>
        <v>51075</v>
      </c>
      <c r="I1670" s="180">
        <f>_xll.qlInterestRateIndexValueDate(Index1M,$H1670)</f>
        <v>51077</v>
      </c>
      <c r="J1670" s="185">
        <f>IFERROR(_xll.qlIndexFixing(Index1M,$H1670,TRUE,_xll.ohTrigger(RecalcTrigger,Trigger1M)),NA())</f>
        <v>1.583023132765482E-2</v>
      </c>
      <c r="K1670" s="44">
        <f>IFERROR(_xll.qlIndexFixing(Index3M,H1670,TRUE,_xll.ohTrigger(RecalcTrigger,Trigger3M)),NA())</f>
        <v>1.6231322363471745E-2</v>
      </c>
      <c r="L1670" s="44">
        <f>IFERROR(_xll.qlIndexFixing(Index6M,$H1670,TRUE,_xll.ohTrigger(RecalcTrigger,Trigger6M)),NA())</f>
        <v>1.6360713779799321E-2</v>
      </c>
      <c r="M1670" s="186">
        <f>IFERROR(_xll.qlIndexFixing(Index1Y,$H1670,TRUE,_xll.ohTrigger(RecalcTrigger,Trigger1Y)),NA())</f>
        <v>1.6818747076749827E-2</v>
      </c>
      <c r="N1670" s="185">
        <f>IFERROR(_xll.qlIndexFixing(ONIndex1M,I1670,TRUE,_xll.ohTrigger(RecalcTrigger,Trigger1M)),NA())</f>
        <v>1.5829150622659327E-2</v>
      </c>
      <c r="O1670" s="44">
        <f>IFERROR(_xll.qlIndexFixing(ONIndex3M,I1670,TRUE,_xll.ohTrigger(RecalcTrigger,Trigger3M)),NA())</f>
        <v>1.6236941989014042E-2</v>
      </c>
      <c r="P1670" s="44">
        <f>IFERROR(_xll.qlIndexFixing(ONIndex6M,I1670,TRUE,_xll.ohTrigger(RecalcTrigger,Trigger6M)),NA())</f>
        <v>1.6366870277382262E-2</v>
      </c>
      <c r="Q1670" s="186">
        <f>IFERROR(_xll.qlIndexFixing(ONIndex1Y,I1670,TRUE,_xll.ohTrigger(RecalcTrigger,Trigger1Y)),NA())</f>
        <v>1.6748053917634564E-2</v>
      </c>
    </row>
    <row r="1671" spans="2:17" x14ac:dyDescent="0.2">
      <c r="B1671" s="39" t="s">
        <v>42</v>
      </c>
      <c r="D1671" s="42">
        <f>_xll.qlCalendarAdvance(Calendar,$D1670,B1671,"f",FALSE)</f>
        <v>51082</v>
      </c>
      <c r="E1671" s="180">
        <f>_xll.qlInterestRateIndexValueDate(IndexON,D1671)</f>
        <v>51082</v>
      </c>
      <c r="F1671" s="196">
        <f>IFERROR(_xll.qlIndexFixing(IndexON,D1671,TRUE,_xll.ohTrigger(RecalcTrigger,TriggerON)),NA())</f>
        <v>1.5924612598983146E-2</v>
      </c>
      <c r="H1671" s="42">
        <f>_xll.qlCalendarAdvance(Calendar,$H1670,B1671,"f",FALSE)</f>
        <v>51082</v>
      </c>
      <c r="I1671" s="180">
        <f>_xll.qlInterestRateIndexValueDate(Index1M,$H1671)</f>
        <v>51084</v>
      </c>
      <c r="J1671" s="185">
        <f>IFERROR(_xll.qlIndexFixing(Index1M,$H1671,TRUE,_xll.ohTrigger(RecalcTrigger,Trigger1M)),NA())</f>
        <v>1.5824375214175679E-2</v>
      </c>
      <c r="K1671" s="44">
        <f>IFERROR(_xll.qlIndexFixing(Index3M,H1671,TRUE,_xll.ohTrigger(RecalcTrigger,Trigger3M)),NA())</f>
        <v>1.6224886387107722E-2</v>
      </c>
      <c r="L1671" s="44">
        <f>IFERROR(_xll.qlIndexFixing(Index6M,$H1671,TRUE,_xll.ohTrigger(RecalcTrigger,Trigger6M)),NA())</f>
        <v>1.6354956216270086E-2</v>
      </c>
      <c r="M1671" s="186">
        <f>IFERROR(_xll.qlIndexFixing(Index1Y,$H1671,TRUE,_xll.ohTrigger(RecalcTrigger,Trigger1Y)),NA())</f>
        <v>1.6816087008299532E-2</v>
      </c>
      <c r="N1671" s="185">
        <f>IFERROR(_xll.qlIndexFixing(ONIndex1M,I1671,TRUE,_xll.ohTrigger(RecalcTrigger,Trigger1M)),NA())</f>
        <v>1.5823187515051629E-2</v>
      </c>
      <c r="O1671" s="44">
        <f>IFERROR(_xll.qlIndexFixing(ONIndex3M,I1671,TRUE,_xll.ohTrigger(RecalcTrigger,Trigger3M)),NA())</f>
        <v>1.6230168167910008E-2</v>
      </c>
      <c r="P1671" s="44">
        <f>IFERROR(_xll.qlIndexFixing(ONIndex6M,I1671,TRUE,_xll.ohTrigger(RecalcTrigger,Trigger6M)),NA())</f>
        <v>1.6360588658077546E-2</v>
      </c>
      <c r="Q1671" s="186">
        <f>IFERROR(_xll.qlIndexFixing(ONIndex1Y,I1671,TRUE,_xll.ohTrigger(RecalcTrigger,Trigger1Y)),NA())</f>
        <v>1.6743808042862796E-2</v>
      </c>
    </row>
    <row r="1672" spans="2:17" x14ac:dyDescent="0.2">
      <c r="B1672" s="39" t="s">
        <v>42</v>
      </c>
      <c r="D1672" s="42">
        <f>_xll.qlCalendarAdvance(Calendar,$D1671,B1672,"f",FALSE)</f>
        <v>51089</v>
      </c>
      <c r="E1672" s="180">
        <f>_xll.qlInterestRateIndexValueDate(IndexON,D1672)</f>
        <v>51089</v>
      </c>
      <c r="F1672" s="196">
        <f>IFERROR(_xll.qlIndexFixing(IndexON,D1672,TRUE,_xll.ohTrigger(RecalcTrigger,TriggerON)),NA())</f>
        <v>1.5918448376410765E-2</v>
      </c>
      <c r="H1672" s="42">
        <f>_xll.qlCalendarAdvance(Calendar,$H1671,B1672,"f",FALSE)</f>
        <v>51089</v>
      </c>
      <c r="I1672" s="180">
        <f>_xll.qlInterestRateIndexValueDate(Index1M,$H1672)</f>
        <v>51091</v>
      </c>
      <c r="J1672" s="185">
        <f>IFERROR(_xll.qlIndexFixing(Index1M,$H1672,TRUE,_xll.ohTrigger(RecalcTrigger,Trigger1M)),NA())</f>
        <v>1.5818589399733129E-2</v>
      </c>
      <c r="K1672" s="44">
        <f>IFERROR(_xll.qlIndexFixing(Index3M,H1672,TRUE,_xll.ohTrigger(RecalcTrigger,Trigger3M)),NA())</f>
        <v>1.6218512665872573E-2</v>
      </c>
      <c r="L1672" s="44">
        <f>IFERROR(_xll.qlIndexFixing(Index6M,$H1672,TRUE,_xll.ohTrigger(RecalcTrigger,Trigger6M)),NA())</f>
        <v>1.6349245258860688E-2</v>
      </c>
      <c r="M1672" s="186">
        <f>IFERROR(_xll.qlIndexFixing(Index1Y,$H1672,TRUE,_xll.ohTrigger(RecalcTrigger,Trigger1Y)),NA())</f>
        <v>1.681340439585496E-2</v>
      </c>
      <c r="N1672" s="185">
        <f>IFERROR(_xll.qlIndexFixing(ONIndex1M,I1672,TRUE,_xll.ohTrigger(RecalcTrigger,Trigger1M)),NA())</f>
        <v>1.5817294147097982E-2</v>
      </c>
      <c r="O1672" s="44">
        <f>IFERROR(_xll.qlIndexFixing(ONIndex3M,I1672,TRUE,_xll.ohTrigger(RecalcTrigger,Trigger3M)),NA())</f>
        <v>1.6223454836339357E-2</v>
      </c>
      <c r="P1672" s="44">
        <f>IFERROR(_xll.qlIndexFixing(ONIndex6M,I1672,TRUE,_xll.ohTrigger(RecalcTrigger,Trigger6M)),NA())</f>
        <v>1.6354353248608788E-2</v>
      </c>
      <c r="Q1672" s="186">
        <f>IFERROR(_xll.qlIndexFixing(ONIndex1Y,I1672,TRUE,_xll.ohTrigger(RecalcTrigger,Trigger1Y)),NA())</f>
        <v>1.6739648788641759E-2</v>
      </c>
    </row>
    <row r="1673" spans="2:17" x14ac:dyDescent="0.2">
      <c r="B1673" s="39" t="s">
        <v>42</v>
      </c>
      <c r="D1673" s="42">
        <f>_xll.qlCalendarAdvance(Calendar,$D1672,B1673,"f",FALSE)</f>
        <v>51096</v>
      </c>
      <c r="E1673" s="180">
        <f>_xll.qlInterestRateIndexValueDate(IndexON,D1673)</f>
        <v>51096</v>
      </c>
      <c r="F1673" s="196">
        <f>IFERROR(_xll.qlIndexFixing(IndexON,D1673,TRUE,_xll.ohTrigger(RecalcTrigger,TriggerON)),NA())</f>
        <v>1.5912341375265981E-2</v>
      </c>
      <c r="H1673" s="42">
        <f>_xll.qlCalendarAdvance(Calendar,$H1672,B1673,"f",FALSE)</f>
        <v>51096</v>
      </c>
      <c r="I1673" s="180">
        <f>_xll.qlInterestRateIndexValueDate(Index1M,$H1673)</f>
        <v>51098</v>
      </c>
      <c r="J1673" s="185">
        <f>IFERROR(_xll.qlIndexFixing(Index1M,$H1673,TRUE,_xll.ohTrigger(RecalcTrigger,Trigger1M)),NA())</f>
        <v>1.5812819672195874E-2</v>
      </c>
      <c r="K1673" s="44">
        <f>IFERROR(_xll.qlIndexFixing(Index3M,H1673,TRUE,_xll.ohTrigger(RecalcTrigger,Trigger3M)),NA())</f>
        <v>1.6212201453712737E-2</v>
      </c>
      <c r="L1673" s="44">
        <f>IFERROR(_xll.qlIndexFixing(Index6M,$H1673,TRUE,_xll.ohTrigger(RecalcTrigger,Trigger6M)),NA())</f>
        <v>1.63435809071697E-2</v>
      </c>
      <c r="M1673" s="186">
        <f>IFERROR(_xll.qlIndexFixing(Index1Y,$H1673,TRUE,_xll.ohTrigger(RecalcTrigger,Trigger1Y)),NA())</f>
        <v>1.681069807365514E-2</v>
      </c>
      <c r="N1673" s="185">
        <f>IFERROR(_xll.qlIndexFixing(ONIndex1M,I1673,TRUE,_xll.ohTrigger(RecalcTrigger,Trigger1M)),NA())</f>
        <v>1.5811470799214078E-2</v>
      </c>
      <c r="O1673" s="44">
        <f>IFERROR(_xll.qlIndexFixing(ONIndex3M,I1673,TRUE,_xll.ohTrigger(RecalcTrigger,Trigger3M)),NA())</f>
        <v>1.6216802247299711E-2</v>
      </c>
      <c r="P1673" s="44">
        <f>IFERROR(_xll.qlIndexFixing(ONIndex6M,I1673,TRUE,_xll.ohTrigger(RecalcTrigger,Trigger6M)),NA())</f>
        <v>1.6348164048896052E-2</v>
      </c>
      <c r="Q1673" s="186">
        <f>IFERROR(_xll.qlIndexFixing(ONIndex1Y,I1673,TRUE,_xll.ohTrigger(RecalcTrigger,Trigger1Y)),NA())</f>
        <v>1.6735576462885149E-2</v>
      </c>
    </row>
    <row r="1674" spans="2:17" x14ac:dyDescent="0.2">
      <c r="B1674" s="39" t="s">
        <v>42</v>
      </c>
      <c r="D1674" s="42">
        <f>_xll.qlCalendarAdvance(Calendar,$D1673,B1674,"f",FALSE)</f>
        <v>51103</v>
      </c>
      <c r="E1674" s="180">
        <f>_xll.qlInterestRateIndexValueDate(IndexON,D1674)</f>
        <v>51103</v>
      </c>
      <c r="F1674" s="196">
        <f>IFERROR(_xll.qlIndexFixing(IndexON,D1674,TRUE,_xll.ohTrigger(RecalcTrigger,TriggerON)),NA())</f>
        <v>1.5906291842631148E-2</v>
      </c>
      <c r="H1674" s="42">
        <f>_xll.qlCalendarAdvance(Calendar,$H1673,B1674,"f",FALSE)</f>
        <v>51103</v>
      </c>
      <c r="I1674" s="180">
        <f>_xll.qlInterestRateIndexValueDate(Index1M,$H1674)</f>
        <v>51105</v>
      </c>
      <c r="J1674" s="185">
        <f>IFERROR(_xll.qlIndexFixing(Index1M,$H1674,TRUE,_xll.ohTrigger(RecalcTrigger,Trigger1M)),NA())</f>
        <v>1.5807229791249267E-2</v>
      </c>
      <c r="K1674" s="44">
        <f>IFERROR(_xll.qlIndexFixing(Index3M,H1674,TRUE,_xll.ohTrigger(RecalcTrigger,Trigger3M)),NA())</f>
        <v>1.6206023154205565E-2</v>
      </c>
      <c r="L1674" s="44">
        <f>IFERROR(_xll.qlIndexFixing(Index6M,$H1674,TRUE,_xll.ohTrigger(RecalcTrigger,Trigger6M)),NA())</f>
        <v>1.6337947843070702E-2</v>
      </c>
      <c r="M1674" s="186">
        <f>IFERROR(_xll.qlIndexFixing(Index1Y,$H1674,TRUE,_xll.ohTrigger(RecalcTrigger,Trigger1Y)),NA())</f>
        <v>1.6807966872267262E-2</v>
      </c>
      <c r="N1674" s="185">
        <f>IFERROR(_xll.qlIndexFixing(ONIndex1M,I1674,TRUE,_xll.ohTrigger(RecalcTrigger,Trigger1M)),NA())</f>
        <v>1.5805717752055415E-2</v>
      </c>
      <c r="O1674" s="44">
        <f>IFERROR(_xll.qlIndexFixing(ONIndex3M,I1674,TRUE,_xll.ohTrigger(RecalcTrigger,Trigger3M)),NA())</f>
        <v>1.6210210654268309E-2</v>
      </c>
      <c r="P1674" s="44">
        <f>IFERROR(_xll.qlIndexFixing(ONIndex6M,I1674,TRUE,_xll.ohTrigger(RecalcTrigger,Trigger6M)),NA())</f>
        <v>1.6342021059019274E-2</v>
      </c>
      <c r="Q1674" s="186">
        <f>IFERROR(_xll.qlIndexFixing(ONIndex1Y,I1674,TRUE,_xll.ohTrigger(RecalcTrigger,Trigger1Y)),NA())</f>
        <v>1.6731591373666532E-2</v>
      </c>
    </row>
    <row r="1675" spans="2:17" x14ac:dyDescent="0.2">
      <c r="B1675" s="39" t="s">
        <v>42</v>
      </c>
      <c r="D1675" s="42">
        <f>_xll.qlCalendarAdvance(Calendar,$D1674,B1675,"f",FALSE)</f>
        <v>51110</v>
      </c>
      <c r="E1675" s="180">
        <f>_xll.qlInterestRateIndexValueDate(IndexON,D1675)</f>
        <v>51110</v>
      </c>
      <c r="F1675" s="196">
        <f>IFERROR(_xll.qlIndexFixing(IndexON,D1675,TRUE,_xll.ohTrigger(RecalcTrigger,TriggerON)),NA())</f>
        <v>1.5900300025428749E-2</v>
      </c>
      <c r="H1675" s="42">
        <f>_xll.qlCalendarAdvance(Calendar,$H1674,B1675,"f",FALSE)</f>
        <v>51110</v>
      </c>
      <c r="I1675" s="180">
        <f>_xll.qlInterestRateIndexValueDate(Index1M,$H1675)</f>
        <v>51112</v>
      </c>
      <c r="J1675" s="185">
        <f>IFERROR(_xll.qlIndexFixing(Index1M,$H1675,TRUE,_xll.ohTrigger(RecalcTrigger,Trigger1M)),NA())</f>
        <v>1.5801656558841193E-2</v>
      </c>
      <c r="K1675" s="44">
        <f>IFERROR(_xll.qlIndexFixing(Index3M,H1675,TRUE,_xll.ohTrigger(RecalcTrigger,Trigger3M)),NA())</f>
        <v>1.619983345088688E-2</v>
      </c>
      <c r="L1675" s="44">
        <f>IFERROR(_xll.qlIndexFixing(Index6M,$H1675,TRUE,_xll.ohTrigger(RecalcTrigger,Trigger6M)),NA())</f>
        <v>1.6332379778893538E-2</v>
      </c>
      <c r="M1675" s="186">
        <f>IFERROR(_xll.qlIndexFixing(Index1Y,$H1675,TRUE,_xll.ohTrigger(RecalcTrigger,Trigger1Y)),NA())</f>
        <v>1.6805209618585584E-2</v>
      </c>
      <c r="N1675" s="185">
        <f>IFERROR(_xll.qlIndexFixing(ONIndex1M,I1675,TRUE,_xll.ohTrigger(RecalcTrigger,Trigger1M)),NA())</f>
        <v>1.580003528611762E-2</v>
      </c>
      <c r="O1675" s="44">
        <f>IFERROR(_xll.qlIndexFixing(ONIndex3M,I1675,TRUE,_xll.ohTrigger(RecalcTrigger,Trigger3M)),NA())</f>
        <v>1.6203680310002966E-2</v>
      </c>
      <c r="P1675" s="44">
        <f>IFERROR(_xll.qlIndexFixing(ONIndex6M,I1675,TRUE,_xll.ohTrigger(RecalcTrigger,Trigger6M)),NA())</f>
        <v>1.6335924278818581E-2</v>
      </c>
      <c r="Q1675" s="186">
        <f>IFERROR(_xll.qlIndexFixing(ONIndex1Y,I1675,TRUE,_xll.ohTrigger(RecalcTrigger,Trigger1Y)),NA())</f>
        <v>1.672769382897954E-2</v>
      </c>
    </row>
    <row r="1676" spans="2:17" x14ac:dyDescent="0.2">
      <c r="B1676" s="39" t="s">
        <v>42</v>
      </c>
      <c r="D1676" s="42">
        <f>_xll.qlCalendarAdvance(Calendar,$D1675,B1676,"f",FALSE)</f>
        <v>51117</v>
      </c>
      <c r="E1676" s="180">
        <f>_xll.qlInterestRateIndexValueDate(IndexON,D1676)</f>
        <v>51117</v>
      </c>
      <c r="F1676" s="196">
        <f>IFERROR(_xll.qlIndexFixing(IndexON,D1676,TRUE,_xll.ohTrigger(RecalcTrigger,TriggerON)),NA())</f>
        <v>1.5894366170421392E-2</v>
      </c>
      <c r="H1676" s="42">
        <f>_xll.qlCalendarAdvance(Calendar,$H1675,B1676,"f",FALSE)</f>
        <v>51117</v>
      </c>
      <c r="I1676" s="180">
        <f>_xll.qlInterestRateIndexValueDate(Index1M,$H1676)</f>
        <v>51119</v>
      </c>
      <c r="J1676" s="185">
        <f>IFERROR(_xll.qlIndexFixing(Index1M,$H1676,TRUE,_xll.ohTrigger(RecalcTrigger,Trigger1M)),NA())</f>
        <v>1.5796154748753677E-2</v>
      </c>
      <c r="K1676" s="44">
        <f>IFERROR(_xll.qlIndexFixing(Index3M,H1676,TRUE,_xll.ohTrigger(RecalcTrigger,Trigger3M)),NA())</f>
        <v>1.6193706997408724E-2</v>
      </c>
      <c r="L1676" s="44">
        <f>IFERROR(_xll.qlIndexFixing(Index6M,$H1676,TRUE,_xll.ohTrigger(RecalcTrigger,Trigger6M)),NA())</f>
        <v>1.6326858321417389E-2</v>
      </c>
      <c r="M1676" s="186">
        <f>IFERROR(_xll.qlIndexFixing(Index1Y,$H1676,TRUE,_xll.ohTrigger(RecalcTrigger,Trigger1Y)),NA())</f>
        <v>1.680242513583469E-2</v>
      </c>
      <c r="N1676" s="185">
        <f>IFERROR(_xll.qlIndexFixing(ONIndex1M,I1676,TRUE,_xll.ohTrigger(RecalcTrigger,Trigger1M)),NA())</f>
        <v>1.5794423681976255E-2</v>
      </c>
      <c r="O1676" s="44">
        <f>IFERROR(_xll.qlIndexFixing(ONIndex3M,I1676,TRUE,_xll.ohTrigger(RecalcTrigger,Trigger3M)),NA())</f>
        <v>1.6197211468140793E-2</v>
      </c>
      <c r="P1676" s="44">
        <f>IFERROR(_xll.qlIndexFixing(ONIndex6M,I1676,TRUE,_xll.ohTrigger(RecalcTrigger,Trigger6M)),NA())</f>
        <v>1.6329873708453846E-2</v>
      </c>
      <c r="Q1676" s="186">
        <f>IFERROR(_xll.qlIndexFixing(ONIndex1Y,I1676,TRUE,_xll.ohTrigger(RecalcTrigger,Trigger1Y)),NA())</f>
        <v>1.6723884136817802E-2</v>
      </c>
    </row>
    <row r="1677" spans="2:17" x14ac:dyDescent="0.2">
      <c r="B1677" s="39" t="s">
        <v>42</v>
      </c>
      <c r="D1677" s="42">
        <f>_xll.qlCalendarAdvance(Calendar,$D1676,B1677,"f",FALSE)</f>
        <v>51124</v>
      </c>
      <c r="E1677" s="180">
        <f>_xll.qlInterestRateIndexValueDate(IndexON,D1677)</f>
        <v>51124</v>
      </c>
      <c r="F1677" s="196">
        <f>IFERROR(_xll.qlIndexFixing(IndexON,D1677,TRUE,_xll.ohTrigger(RecalcTrigger,TriggerON)),NA())</f>
        <v>1.5888490524851306E-2</v>
      </c>
      <c r="H1677" s="42">
        <f>_xll.qlCalendarAdvance(Calendar,$H1676,B1677,"f",FALSE)</f>
        <v>51124</v>
      </c>
      <c r="I1677" s="180">
        <f>_xll.qlInterestRateIndexValueDate(Index1M,$H1677)</f>
        <v>51126</v>
      </c>
      <c r="J1677" s="185">
        <f>IFERROR(_xll.qlIndexFixing(Index1M,$H1677,TRUE,_xll.ohTrigger(RecalcTrigger,Trigger1M)),NA())</f>
        <v>1.5790724641807086E-2</v>
      </c>
      <c r="K1677" s="44">
        <f>IFERROR(_xll.qlIndexFixing(Index3M,H1677,TRUE,_xll.ohTrigger(RecalcTrigger,Trigger3M)),NA())</f>
        <v>1.6187644047720051E-2</v>
      </c>
      <c r="L1677" s="44">
        <f>IFERROR(_xll.qlIndexFixing(Index6M,$H1677,TRUE,_xll.ohTrigger(RecalcTrigger,Trigger6M)),NA())</f>
        <v>1.6321383470253054E-2</v>
      </c>
      <c r="M1677" s="186">
        <f>IFERROR(_xll.qlIndexFixing(Index1Y,$H1677,TRUE,_xll.ohTrigger(RecalcTrigger,Trigger1Y)),NA())</f>
        <v>1.6799612243568185E-2</v>
      </c>
      <c r="N1677" s="185">
        <f>IFERROR(_xll.qlIndexFixing(ONIndex1M,I1677,TRUE,_xll.ohTrigger(RecalcTrigger,Trigger1M)),NA())</f>
        <v>1.57880975492386E-2</v>
      </c>
      <c r="O1677" s="44">
        <f>IFERROR(_xll.qlIndexFixing(ONIndex3M,I1677,TRUE,_xll.ohTrigger(RecalcTrigger,Trigger3M)),NA())</f>
        <v>1.6189894139557737E-2</v>
      </c>
      <c r="P1677" s="44">
        <f>IFERROR(_xll.qlIndexFixing(ONIndex6M,I1677,TRUE,_xll.ohTrigger(RecalcTrigger,Trigger6M)),NA())</f>
        <v>1.6323015354169357E-2</v>
      </c>
      <c r="Q1677" s="186">
        <f>IFERROR(_xll.qlIndexFixing(ONIndex1Y,I1677,TRUE,_xll.ohTrigger(RecalcTrigger,Trigger1Y)),NA())</f>
        <v>1.6719638172597584E-2</v>
      </c>
    </row>
    <row r="1678" spans="2:17" x14ac:dyDescent="0.2">
      <c r="B1678" s="39" t="s">
        <v>42</v>
      </c>
      <c r="D1678" s="42">
        <f>_xll.qlCalendarAdvance(Calendar,$D1677,B1678,"f",FALSE)</f>
        <v>51131</v>
      </c>
      <c r="E1678" s="180">
        <f>_xll.qlInterestRateIndexValueDate(IndexON,D1678)</f>
        <v>51131</v>
      </c>
      <c r="F1678" s="196">
        <f>IFERROR(_xll.qlIndexFixing(IndexON,D1678,TRUE,_xll.ohTrigger(RecalcTrigger,TriggerON)),NA())</f>
        <v>1.5882673335401165E-2</v>
      </c>
      <c r="H1678" s="42">
        <f>_xll.qlCalendarAdvance(Calendar,$H1677,B1678,"f",FALSE)</f>
        <v>51131</v>
      </c>
      <c r="I1678" s="180">
        <f>_xll.qlInterestRateIndexValueDate(Index1M,$H1678)</f>
        <v>51133</v>
      </c>
      <c r="J1678" s="185">
        <f>IFERROR(_xll.qlIndexFixing(Index1M,$H1678,TRUE,_xll.ohTrigger(RecalcTrigger,Trigger1M)),NA())</f>
        <v>1.5785366518824284E-2</v>
      </c>
      <c r="K1678" s="44">
        <f>IFERROR(_xll.qlIndexFixing(Index3M,H1678,TRUE,_xll.ohTrigger(RecalcTrigger,Trigger3M)),NA())</f>
        <v>1.6181644855764534E-2</v>
      </c>
      <c r="L1678" s="44">
        <f>IFERROR(_xll.qlIndexFixing(Index6M,$H1678,TRUE,_xll.ohTrigger(RecalcTrigger,Trigger6M)),NA())</f>
        <v>1.6315955225013522E-2</v>
      </c>
      <c r="M1678" s="186">
        <f>IFERROR(_xll.qlIndexFixing(Index1Y,$H1678,TRUE,_xll.ohTrigger(RecalcTrigger,Trigger1Y)),NA())</f>
        <v>1.6796769757668268E-2</v>
      </c>
      <c r="N1678" s="185">
        <f>IFERROR(_xll.qlIndexFixing(ONIndex1M,I1678,TRUE,_xll.ohTrigger(RecalcTrigger,Trigger1M)),NA())</f>
        <v>1.5783414180825517E-2</v>
      </c>
      <c r="O1678" s="44">
        <f>IFERROR(_xll.qlIndexFixing(ONIndex3M,I1678,TRUE,_xll.ohTrigger(RecalcTrigger,Trigger3M)),NA())</f>
        <v>1.6184459303856258E-2</v>
      </c>
      <c r="P1678" s="44">
        <f>IFERROR(_xll.qlIndexFixing(ONIndex6M,I1678,TRUE,_xll.ohTrigger(RecalcTrigger,Trigger6M)),NA())</f>
        <v>1.6317911196832569E-2</v>
      </c>
      <c r="Q1678" s="186">
        <f>IFERROR(_xll.qlIndexFixing(ONIndex1Y,I1678,TRUE,_xll.ohTrigger(RecalcTrigger,Trigger1Y)),NA())</f>
        <v>1.6716529542204484E-2</v>
      </c>
    </row>
    <row r="1679" spans="2:17" x14ac:dyDescent="0.2">
      <c r="B1679" s="39" t="s">
        <v>42</v>
      </c>
      <c r="D1679" s="42">
        <f>_xll.qlCalendarAdvance(Calendar,$D1678,B1679,"f",FALSE)</f>
        <v>51138</v>
      </c>
      <c r="E1679" s="180">
        <f>_xll.qlInterestRateIndexValueDate(IndexON,D1679)</f>
        <v>51138</v>
      </c>
      <c r="F1679" s="196">
        <f>IFERROR(_xll.qlIndexFixing(IndexON,D1679,TRUE,_xll.ohTrigger(RecalcTrigger,TriggerON)),NA())</f>
        <v>1.5876914849073387E-2</v>
      </c>
      <c r="H1679" s="42">
        <f>_xll.qlCalendarAdvance(Calendar,$H1678,B1679,"f",FALSE)</f>
        <v>51138</v>
      </c>
      <c r="I1679" s="180">
        <f>_xll.qlInterestRateIndexValueDate(Index1M,$H1679)</f>
        <v>51140</v>
      </c>
      <c r="J1679" s="185">
        <f>IFERROR(_xll.qlIndexFixing(Index1M,$H1679,TRUE,_xll.ohTrigger(RecalcTrigger,Trigger1M)),NA())</f>
        <v>1.5780080660623141E-2</v>
      </c>
      <c r="K1679" s="44">
        <f>IFERROR(_xll.qlIndexFixing(Index3M,H1679,TRUE,_xll.ohTrigger(RecalcTrigger,Trigger3M)),NA())</f>
        <v>1.6175709675492006E-2</v>
      </c>
      <c r="L1679" s="44">
        <f>IFERROR(_xll.qlIndexFixing(Index6M,$H1679,TRUE,_xll.ohTrigger(RecalcTrigger,Trigger6M)),NA())</f>
        <v>1.6310573495120835E-2</v>
      </c>
      <c r="M1679" s="186">
        <f>IFERROR(_xll.qlIndexFixing(Index1Y,$H1679,TRUE,_xll.ohTrigger(RecalcTrigger,Trigger1Y)),NA())</f>
        <v>1.6793896490347245E-2</v>
      </c>
      <c r="N1679" s="185">
        <f>IFERROR(_xll.qlIndexFixing(ONIndex1M,I1679,TRUE,_xll.ohTrigger(RecalcTrigger,Trigger1M)),NA())</f>
        <v>1.5778016845127141E-2</v>
      </c>
      <c r="O1679" s="44">
        <f>IFERROR(_xll.qlIndexFixing(ONIndex3M,I1679,TRUE,_xll.ohTrigger(RecalcTrigger,Trigger3M)),NA())</f>
        <v>1.6178176487908758E-2</v>
      </c>
      <c r="P1679" s="44">
        <f>IFERROR(_xll.qlIndexFixing(ONIndex6M,I1679,TRUE,_xll.ohTrigger(RecalcTrigger,Trigger6M)),NA())</f>
        <v>1.6311999255735898E-2</v>
      </c>
      <c r="Q1679" s="186">
        <f>IFERROR(_xll.qlIndexFixing(ONIndex1Y,I1679,TRUE,_xll.ohTrigger(RecalcTrigger,Trigger1Y)),NA())</f>
        <v>1.6712985255900037E-2</v>
      </c>
    </row>
    <row r="1680" spans="2:17" x14ac:dyDescent="0.2">
      <c r="B1680" s="39" t="s">
        <v>42</v>
      </c>
      <c r="D1680" s="42">
        <f>_xll.qlCalendarAdvance(Calendar,$D1679,B1680,"f",FALSE)</f>
        <v>51145</v>
      </c>
      <c r="E1680" s="180">
        <f>_xll.qlInterestRateIndexValueDate(IndexON,D1680)</f>
        <v>51145</v>
      </c>
      <c r="F1680" s="196">
        <f>IFERROR(_xll.qlIndexFixing(IndexON,D1680,TRUE,_xll.ohTrigger(RecalcTrigger,TriggerON)),NA())</f>
        <v>1.5871215312790454E-2</v>
      </c>
      <c r="H1680" s="42">
        <f>_xll.qlCalendarAdvance(Calendar,$H1679,B1680,"f",FALSE)</f>
        <v>51145</v>
      </c>
      <c r="I1680" s="180">
        <f>_xll.qlInterestRateIndexValueDate(Index1M,$H1680)</f>
        <v>51147</v>
      </c>
      <c r="J1680" s="185">
        <f>IFERROR(_xll.qlIndexFixing(Index1M,$H1680,TRUE,_xll.ohTrigger(RecalcTrigger,Trigger1M)),NA())</f>
        <v>1.5774867348031518E-2</v>
      </c>
      <c r="K1680" s="44">
        <f>IFERROR(_xll.qlIndexFixing(Index3M,H1680,TRUE,_xll.ohTrigger(RecalcTrigger,Trigger3M)),NA())</f>
        <v>1.6169838760849656E-2</v>
      </c>
      <c r="L1680" s="44">
        <f>IFERROR(_xll.qlIndexFixing(Index6M,$H1680,TRUE,_xll.ohTrigger(RecalcTrigger,Trigger6M)),NA())</f>
        <v>1.6305235372528964E-2</v>
      </c>
      <c r="M1680" s="186">
        <f>IFERROR(_xll.qlIndexFixing(Index1Y,$H1680,TRUE,_xll.ohTrigger(RecalcTrigger,Trigger1Y)),NA())</f>
        <v>1.6790991250148397E-2</v>
      </c>
      <c r="N1680" s="185">
        <f>IFERROR(_xll.qlIndexFixing(ONIndex1M,I1680,TRUE,_xll.ohTrigger(RecalcTrigger,Trigger1M)),NA())</f>
        <v>1.5772691493287638E-2</v>
      </c>
      <c r="O1680" s="44">
        <f>IFERROR(_xll.qlIndexFixing(ONIndex3M,I1680,TRUE,_xll.ohTrigger(RecalcTrigger,Trigger3M)),NA())</f>
        <v>1.6171956186834535E-2</v>
      </c>
      <c r="P1680" s="44">
        <f>IFERROR(_xll.qlIndexFixing(ONIndex6M,I1680,TRUE,_xll.ohTrigger(RecalcTrigger,Trigger6M)),NA())</f>
        <v>1.6306133524555122E-2</v>
      </c>
      <c r="Q1680" s="186">
        <f>IFERROR(_xll.qlIndexFixing(ONIndex1Y,I1680,TRUE,_xll.ohTrigger(RecalcTrigger,Trigger1Y)),NA())</f>
        <v>1.6709530054175303E-2</v>
      </c>
    </row>
    <row r="1681" spans="2:17" x14ac:dyDescent="0.2">
      <c r="B1681" s="39" t="s">
        <v>42</v>
      </c>
      <c r="D1681" s="42">
        <f>_xll.qlCalendarAdvance(Calendar,$D1680,B1681,"f",FALSE)</f>
        <v>51152</v>
      </c>
      <c r="E1681" s="180">
        <f>_xll.qlInterestRateIndexValueDate(IndexON,D1681)</f>
        <v>51152</v>
      </c>
      <c r="F1681" s="196">
        <f>IFERROR(_xll.qlIndexFixing(IndexON,D1681,TRUE,_xll.ohTrigger(RecalcTrigger,TriggerON)),NA())</f>
        <v>1.5865574973394914E-2</v>
      </c>
      <c r="H1681" s="42">
        <f>_xll.qlCalendarAdvance(Calendar,$H1680,B1681,"f",FALSE)</f>
        <v>51152</v>
      </c>
      <c r="I1681" s="180">
        <f>_xll.qlInterestRateIndexValueDate(Index1M,$H1681)</f>
        <v>51154</v>
      </c>
      <c r="J1681" s="185">
        <f>IFERROR(_xll.qlIndexFixing(Index1M,$H1681,TRUE,_xll.ohTrigger(RecalcTrigger,Trigger1M)),NA())</f>
        <v>1.5769726861874778E-2</v>
      </c>
      <c r="K1681" s="44">
        <f>IFERROR(_xll.qlIndexFixing(Index3M,H1681,TRUE,_xll.ohTrigger(RecalcTrigger,Trigger3M)),NA())</f>
        <v>1.6164032365792589E-2</v>
      </c>
      <c r="L1681" s="44">
        <f>IFERROR(_xll.qlIndexFixing(Index6M,$H1681,TRUE,_xll.ohTrigger(RecalcTrigger,Trigger6M)),NA())</f>
        <v>1.6299943852572253E-2</v>
      </c>
      <c r="M1681" s="186">
        <f>IFERROR(_xll.qlIndexFixing(Index1Y,$H1681,TRUE,_xll.ohTrigger(RecalcTrigger,Trigger1Y)),NA())</f>
        <v>1.6788052841946201E-2</v>
      </c>
      <c r="N1681" s="185">
        <f>IFERROR(_xll.qlIndexFixing(ONIndex1M,I1681,TRUE,_xll.ohTrigger(RecalcTrigger,Trigger1M)),NA())</f>
        <v>1.5767438405962508E-2</v>
      </c>
      <c r="O1681" s="44">
        <f>IFERROR(_xll.qlIndexFixing(ONIndex3M,I1681,TRUE,_xll.ohTrigger(RecalcTrigger,Trigger3M)),NA())</f>
        <v>1.6165798654270702E-2</v>
      </c>
      <c r="P1681" s="44">
        <f>IFERROR(_xll.qlIndexFixing(ONIndex6M,I1681,TRUE,_xll.ohTrigger(RecalcTrigger,Trigger6M)),NA())</f>
        <v>1.6300314002890559E-2</v>
      </c>
      <c r="Q1681" s="186">
        <f>IFERROR(_xll.qlIndexFixing(ONIndex1Y,I1681,TRUE,_xll.ohTrigger(RecalcTrigger,Trigger1Y)),NA())</f>
        <v>1.6706164245183786E-2</v>
      </c>
    </row>
    <row r="1682" spans="2:17" x14ac:dyDescent="0.2">
      <c r="B1682" s="39" t="s">
        <v>42</v>
      </c>
      <c r="D1682" s="42">
        <f>_xll.qlCalendarAdvance(Calendar,$D1681,B1682,"f",FALSE)</f>
        <v>51159</v>
      </c>
      <c r="E1682" s="180">
        <f>_xll.qlInterestRateIndexValueDate(IndexON,D1682)</f>
        <v>51159</v>
      </c>
      <c r="F1682" s="196">
        <f>IFERROR(_xll.qlIndexFixing(IndexON,D1682,TRUE,_xll.ohTrigger(RecalcTrigger,TriggerON)),NA())</f>
        <v>1.5859994077809247E-2</v>
      </c>
      <c r="H1682" s="42">
        <f>_xll.qlCalendarAdvance(Calendar,$H1681,B1682,"f",FALSE)</f>
        <v>51159</v>
      </c>
      <c r="I1682" s="180">
        <f>_xll.qlInterestRateIndexValueDate(Index1M,$H1682)</f>
        <v>51161</v>
      </c>
      <c r="J1682" s="185">
        <f>IFERROR(_xll.qlIndexFixing(Index1M,$H1682,TRUE,_xll.ohTrigger(RecalcTrigger,Trigger1M)),NA())</f>
        <v>1.5764659482980781E-2</v>
      </c>
      <c r="K1682" s="44">
        <f>IFERROR(_xll.qlIndexFixing(Index3M,H1682,TRUE,_xll.ohTrigger(RecalcTrigger,Trigger3M)),NA())</f>
        <v>1.6158290744268868E-2</v>
      </c>
      <c r="L1682" s="44">
        <f>IFERROR(_xll.qlIndexFixing(Index6M,$H1682,TRUE,_xll.ohTrigger(RecalcTrigger,Trigger6M)),NA())</f>
        <v>1.6294698934879125E-2</v>
      </c>
      <c r="M1682" s="186">
        <f>IFERROR(_xll.qlIndexFixing(Index1Y,$H1682,TRUE,_xll.ohTrigger(RecalcTrigger,Trigger1Y)),NA())</f>
        <v>1.6785080066944822E-2</v>
      </c>
      <c r="N1682" s="185">
        <f>IFERROR(_xll.qlIndexFixing(ONIndex1M,I1682,TRUE,_xll.ohTrigger(RecalcTrigger,Trigger1M)),NA())</f>
        <v>1.5762257863567442E-2</v>
      </c>
      <c r="O1682" s="44">
        <f>IFERROR(_xll.qlIndexFixing(ONIndex3M,I1682,TRUE,_xll.ohTrigger(RecalcTrigger,Trigger3M)),NA())</f>
        <v>1.6159704143134945E-2</v>
      </c>
      <c r="P1682" s="44">
        <f>IFERROR(_xll.qlIndexFixing(ONIndex6M,I1682,TRUE,_xll.ohTrigger(RecalcTrigger,Trigger6M)),NA())</f>
        <v>1.6294540691061954E-2</v>
      </c>
      <c r="Q1682" s="186">
        <f>IFERROR(_xll.qlIndexFixing(ONIndex1Y,I1682,TRUE,_xll.ohTrigger(RecalcTrigger,Trigger1Y)),NA())</f>
        <v>1.6702888136839178E-2</v>
      </c>
    </row>
    <row r="1683" spans="2:17" x14ac:dyDescent="0.2">
      <c r="B1683" s="39" t="s">
        <v>42</v>
      </c>
      <c r="D1683" s="42">
        <f>_xll.qlCalendarAdvance(Calendar,$D1682,B1683,"f",FALSE)</f>
        <v>51166</v>
      </c>
      <c r="E1683" s="180">
        <f>_xll.qlInterestRateIndexValueDate(IndexON,D1683)</f>
        <v>51166</v>
      </c>
      <c r="F1683" s="196">
        <f>IFERROR(_xll.qlIndexFixing(IndexON,D1683,TRUE,_xll.ohTrigger(RecalcTrigger,TriggerON)),NA())</f>
        <v>1.5854472872955938E-2</v>
      </c>
      <c r="H1683" s="42">
        <f>_xll.qlCalendarAdvance(Calendar,$H1682,B1683,"f",FALSE)</f>
        <v>51166</v>
      </c>
      <c r="I1683" s="180">
        <f>_xll.qlInterestRateIndexValueDate(Index1M,$H1683)</f>
        <v>51168</v>
      </c>
      <c r="J1683" s="185">
        <f>IFERROR(_xll.qlIndexFixing(Index1M,$H1683,TRUE,_xll.ohTrigger(RecalcTrigger,Trigger1M)),NA())</f>
        <v>1.5759683514116586E-2</v>
      </c>
      <c r="K1683" s="44">
        <f>IFERROR(_xll.qlIndexFixing(Index3M,H1683,TRUE,_xll.ohTrigger(RecalcTrigger,Trigger3M)),NA())</f>
        <v>1.6152645524982745E-2</v>
      </c>
      <c r="L1683" s="44">
        <f>IFERROR(_xll.qlIndexFixing(Index6M,$H1683,TRUE,_xll.ohTrigger(RecalcTrigger,Trigger6M)),NA())</f>
        <v>1.628950061908109E-2</v>
      </c>
      <c r="M1683" s="186">
        <f>IFERROR(_xll.qlIndexFixing(Index1Y,$H1683,TRUE,_xll.ohTrigger(RecalcTrigger,Trigger1Y)),NA())</f>
        <v>1.6782071722681556E-2</v>
      </c>
      <c r="N1683" s="185">
        <f>IFERROR(_xll.qlIndexFixing(ONIndex1M,I1683,TRUE,_xll.ohTrigger(RecalcTrigger,Trigger1M)),NA())</f>
        <v>1.5757150146678001E-2</v>
      </c>
      <c r="O1683" s="44">
        <f>IFERROR(_xll.qlIndexFixing(ONIndex3M,I1683,TRUE,_xll.ohTrigger(RecalcTrigger,Trigger3M)),NA())</f>
        <v>1.6153672906744632E-2</v>
      </c>
      <c r="P1683" s="44">
        <f>IFERROR(_xll.qlIndexFixing(ONIndex6M,I1683,TRUE,_xll.ohTrigger(RecalcTrigger,Trigger6M)),NA())</f>
        <v>1.628881358898937E-2</v>
      </c>
      <c r="Q1683" s="186">
        <f>IFERROR(_xll.qlIndexFixing(ONIndex1Y,I1683,TRUE,_xll.ohTrigger(RecalcTrigger,Trigger1Y)),NA())</f>
        <v>1.6699702037215047E-2</v>
      </c>
    </row>
    <row r="1684" spans="2:17" x14ac:dyDescent="0.2">
      <c r="B1684" s="39" t="s">
        <v>42</v>
      </c>
      <c r="D1684" s="42">
        <f>_xll.qlCalendarAdvance(Calendar,$D1683,B1684,"f",FALSE)</f>
        <v>51173</v>
      </c>
      <c r="E1684" s="180">
        <f>_xll.qlInterestRateIndexValueDate(IndexON,D1684)</f>
        <v>51173</v>
      </c>
      <c r="F1684" s="196">
        <f>IFERROR(_xll.qlIndexFixing(IndexON,D1684,TRUE,_xll.ohTrigger(RecalcTrigger,TriggerON)),NA())</f>
        <v>1.584901160591734E-2</v>
      </c>
      <c r="H1684" s="42">
        <f>_xll.qlCalendarAdvance(Calendar,$H1683,B1684,"f",FALSE)</f>
        <v>51173</v>
      </c>
      <c r="I1684" s="180">
        <f>_xll.qlInterestRateIndexValueDate(Index1M,$H1684)</f>
        <v>51175</v>
      </c>
      <c r="J1684" s="185">
        <f>IFERROR(_xll.qlIndexFixing(Index1M,$H1684,TRUE,_xll.ohTrigger(RecalcTrigger,Trigger1M)),NA())</f>
        <v>1.5754747986389386E-2</v>
      </c>
      <c r="K1684" s="44">
        <f>IFERROR(_xll.qlIndexFixing(Index3M,H1684,TRUE,_xll.ohTrigger(RecalcTrigger,Trigger3M)),NA())</f>
        <v>1.6147029753326159E-2</v>
      </c>
      <c r="L1684" s="44">
        <f>IFERROR(_xll.qlIndexFixing(Index6M,$H1684,TRUE,_xll.ohTrigger(RecalcTrigger,Trigger6M)),NA())</f>
        <v>1.6284348904814918E-2</v>
      </c>
      <c r="M1684" s="186">
        <f>IFERROR(_xll.qlIndexFixing(Index1Y,$H1684,TRUE,_xll.ohTrigger(RecalcTrigger,Trigger1Y)),NA())</f>
        <v>1.6779026603024692E-2</v>
      </c>
      <c r="N1684" s="185">
        <f>IFERROR(_xll.qlIndexFixing(ONIndex1M,I1684,TRUE,_xll.ohTrigger(RecalcTrigger,Trigger1M)),NA())</f>
        <v>1.5752115535869748E-2</v>
      </c>
      <c r="O1684" s="44">
        <f>IFERROR(_xll.qlIndexFixing(ONIndex3M,I1684,TRUE,_xll.ohTrigger(RecalcTrigger,Trigger3M)),NA())</f>
        <v>1.6147705198097384E-2</v>
      </c>
      <c r="P1684" s="44">
        <f>IFERROR(_xll.qlIndexFixing(ONIndex6M,I1684,TRUE,_xll.ohTrigger(RecalcTrigger,Trigger6M)),NA())</f>
        <v>1.6283132696672808E-2</v>
      </c>
      <c r="Q1684" s="186">
        <f>IFERROR(_xll.qlIndexFixing(ONIndex1Y,I1684,TRUE,_xll.ohTrigger(RecalcTrigger,Trigger1Y)),NA())</f>
        <v>1.6696606254225088E-2</v>
      </c>
    </row>
    <row r="1685" spans="2:17" x14ac:dyDescent="0.2">
      <c r="B1685" s="39" t="s">
        <v>42</v>
      </c>
      <c r="D1685" s="42">
        <f>_xll.qlCalendarAdvance(Calendar,$D1684,B1685,"f",FALSE)</f>
        <v>51180</v>
      </c>
      <c r="E1685" s="180">
        <f>_xll.qlInterestRateIndexValueDate(IndexON,D1685)</f>
        <v>51180</v>
      </c>
      <c r="F1685" s="196">
        <f>IFERROR(_xll.qlIndexFixing(IndexON,D1685,TRUE,_xll.ohTrigger(RecalcTrigger,TriggerON)),NA())</f>
        <v>1.5843610523456064E-2</v>
      </c>
      <c r="H1685" s="42">
        <f>_xll.qlCalendarAdvance(Calendar,$H1684,B1685,"f",FALSE)</f>
        <v>51180</v>
      </c>
      <c r="I1685" s="180">
        <f>_xll.qlInterestRateIndexValueDate(Index1M,$H1685)</f>
        <v>51182</v>
      </c>
      <c r="J1685" s="185">
        <f>IFERROR(_xll.qlIndexFixing(Index1M,$H1685,TRUE,_xll.ohTrigger(RecalcTrigger,Trigger1M)),NA())</f>
        <v>1.5749886338334219E-2</v>
      </c>
      <c r="K1685" s="44">
        <f>IFERROR(_xll.qlIndexFixing(Index3M,H1685,TRUE,_xll.ohTrigger(RecalcTrigger,Trigger3M)),NA())</f>
        <v>1.614147949591338E-2</v>
      </c>
      <c r="L1685" s="44">
        <f>IFERROR(_xll.qlIndexFixing(Index6M,$H1685,TRUE,_xll.ohTrigger(RecalcTrigger,Trigger6M)),NA())</f>
        <v>1.6279243791720018E-2</v>
      </c>
      <c r="M1685" s="186">
        <f>IFERROR(_xll.qlIndexFixing(Index1Y,$H1685,TRUE,_xll.ohTrigger(RecalcTrigger,Trigger1Y)),NA())</f>
        <v>1.6775943498176744E-2</v>
      </c>
      <c r="N1685" s="185">
        <f>IFERROR(_xll.qlIndexFixing(ONIndex1M,I1685,TRUE,_xll.ohTrigger(RecalcTrigger,Trigger1M)),NA())</f>
        <v>1.5747154311798184E-2</v>
      </c>
      <c r="O1685" s="44">
        <f>IFERROR(_xll.qlIndexFixing(ONIndex3M,I1685,TRUE,_xll.ohTrigger(RecalcTrigger,Trigger3M)),NA())</f>
        <v>1.6141801270830314E-2</v>
      </c>
      <c r="P1685" s="44">
        <f>IFERROR(_xll.qlIndexFixing(ONIndex6M,I1685,TRUE,_xll.ohTrigger(RecalcTrigger,Trigger6M)),NA())</f>
        <v>1.6277498014192204E-2</v>
      </c>
      <c r="Q1685" s="186">
        <f>IFERROR(_xll.qlIndexFixing(ONIndex1Y,I1685,TRUE,_xll.ohTrigger(RecalcTrigger,Trigger1Y)),NA())</f>
        <v>1.6693601096102739E-2</v>
      </c>
    </row>
    <row r="1686" spans="2:17" x14ac:dyDescent="0.2">
      <c r="B1686" s="39" t="s">
        <v>42</v>
      </c>
      <c r="D1686" s="42">
        <f>_xll.qlCalendarAdvance(Calendar,$D1685,B1686,"f",FALSE)</f>
        <v>51187</v>
      </c>
      <c r="E1686" s="180">
        <f>_xll.qlInterestRateIndexValueDate(IndexON,D1686)</f>
        <v>51187</v>
      </c>
      <c r="F1686" s="196">
        <f>IFERROR(_xll.qlIndexFixing(IndexON,D1686,TRUE,_xll.ohTrigger(RecalcTrigger,TriggerON)),NA())</f>
        <v>1.5838269872494593E-2</v>
      </c>
      <c r="H1686" s="42">
        <f>_xll.qlCalendarAdvance(Calendar,$H1685,B1686,"f",FALSE)</f>
        <v>51187</v>
      </c>
      <c r="I1686" s="180">
        <f>_xll.qlInterestRateIndexValueDate(Index1M,$H1686)</f>
        <v>51189</v>
      </c>
      <c r="J1686" s="185">
        <f>IFERROR(_xll.qlIndexFixing(Index1M,$H1686,TRUE,_xll.ohTrigger(RecalcTrigger,Trigger1M)),NA())</f>
        <v>1.5745098850749917E-2</v>
      </c>
      <c r="K1686" s="44">
        <f>IFERROR(_xll.qlIndexFixing(Index3M,H1686,TRUE,_xll.ohTrigger(RecalcTrigger,Trigger3M)),NA())</f>
        <v>1.6135995006700377E-2</v>
      </c>
      <c r="L1686" s="44">
        <f>IFERROR(_xll.qlIndexFixing(Index6M,$H1686,TRUE,_xll.ohTrigger(RecalcTrigger,Trigger6M)),NA())</f>
        <v>1.6274185279436682E-2</v>
      </c>
      <c r="M1686" s="186">
        <f>IFERROR(_xll.qlIndexFixing(Index1Y,$H1686,TRUE,_xll.ohTrigger(RecalcTrigger,Trigger1Y)),NA())</f>
        <v>1.6772821194671439E-2</v>
      </c>
      <c r="N1686" s="185">
        <f>IFERROR(_xll.qlIndexFixing(ONIndex1M,I1686,TRUE,_xll.ohTrigger(RecalcTrigger,Trigger1M)),NA())</f>
        <v>1.5742266754799061E-2</v>
      </c>
      <c r="O1686" s="44">
        <f>IFERROR(_xll.qlIndexFixing(ONIndex3M,I1686,TRUE,_xll.ohTrigger(RecalcTrigger,Trigger3M)),NA())</f>
        <v>1.6135961377701236E-2</v>
      </c>
      <c r="P1686" s="44">
        <f>IFERROR(_xll.qlIndexFixing(ONIndex6M,I1686,TRUE,_xll.ohTrigger(RecalcTrigger,Trigger6M)),NA())</f>
        <v>1.627190954130775E-2</v>
      </c>
      <c r="Q1686" s="186">
        <f>IFERROR(_xll.qlIndexFixing(ONIndex1Y,I1686,TRUE,_xll.ohTrigger(RecalcTrigger,Trigger1Y)),NA())</f>
        <v>1.6690686870521887E-2</v>
      </c>
    </row>
    <row r="1687" spans="2:17" x14ac:dyDescent="0.2">
      <c r="B1687" s="39" t="s">
        <v>42</v>
      </c>
      <c r="D1687" s="42">
        <f>_xll.qlCalendarAdvance(Calendar,$D1686,B1687,"f",FALSE)</f>
        <v>51194</v>
      </c>
      <c r="E1687" s="180">
        <f>_xll.qlInterestRateIndexValueDate(IndexON,D1687)</f>
        <v>51194</v>
      </c>
      <c r="F1687" s="196">
        <f>IFERROR(_xll.qlIndexFixing(IndexON,D1687,TRUE,_xll.ohTrigger(RecalcTrigger,TriggerON)),NA())</f>
        <v>1.5832989900035344E-2</v>
      </c>
      <c r="H1687" s="42">
        <f>_xll.qlCalendarAdvance(Calendar,$H1686,B1687,"f",FALSE)</f>
        <v>51194</v>
      </c>
      <c r="I1687" s="180">
        <f>_xll.qlInterestRateIndexValueDate(Index1M,$H1687)</f>
        <v>51196</v>
      </c>
      <c r="J1687" s="185">
        <f>IFERROR(_xll.qlIndexFixing(Index1M,$H1687,TRUE,_xll.ohTrigger(RecalcTrigger,Trigger1M)),NA())</f>
        <v>1.5740444417821985E-2</v>
      </c>
      <c r="K1687" s="44">
        <f>IFERROR(_xll.qlIndexFixing(Index3M,H1687,TRUE,_xll.ohTrigger(RecalcTrigger,Trigger3M)),NA())</f>
        <v>1.6130550150612214E-2</v>
      </c>
      <c r="L1687" s="44">
        <f>IFERROR(_xll.qlIndexFixing(Index6M,$H1687,TRUE,_xll.ohTrigger(RecalcTrigger,Trigger6M)),NA())</f>
        <v>1.6269274570785974E-2</v>
      </c>
      <c r="M1687" s="186">
        <f>IFERROR(_xll.qlIndexFixing(Index1Y,$H1687,TRUE,_xll.ohTrigger(RecalcTrigger,Trigger1Y)),NA())</f>
        <v>1.6769343729485117E-2</v>
      </c>
      <c r="N1687" s="185">
        <f>IFERROR(_xll.qlIndexFixing(ONIndex1M,I1687,TRUE,_xll.ohTrigger(RecalcTrigger,Trigger1M)),NA())</f>
        <v>1.573745314552788E-2</v>
      </c>
      <c r="O1687" s="44">
        <f>IFERROR(_xll.qlIndexFixing(ONIndex3M,I1687,TRUE,_xll.ohTrigger(RecalcTrigger,Trigger3M)),NA())</f>
        <v>1.6130185772267325E-2</v>
      </c>
      <c r="P1687" s="44">
        <f>IFERROR(_xll.qlIndexFixing(ONIndex6M,I1687,TRUE,_xll.ohTrigger(RecalcTrigger,Trigger6M)),NA())</f>
        <v>1.6266367278259253E-2</v>
      </c>
      <c r="Q1687" s="186">
        <f>IFERROR(_xll.qlIndexFixing(ONIndex1Y,I1687,TRUE,_xll.ohTrigger(RecalcTrigger,Trigger1Y)),NA())</f>
        <v>1.6687863885955778E-2</v>
      </c>
    </row>
    <row r="1688" spans="2:17" x14ac:dyDescent="0.2">
      <c r="B1688" s="39" t="s">
        <v>42</v>
      </c>
      <c r="D1688" s="42">
        <f>_xll.qlCalendarAdvance(Calendar,$D1687,B1688,"f",FALSE)</f>
        <v>51201</v>
      </c>
      <c r="E1688" s="180">
        <f>_xll.qlInterestRateIndexValueDate(IndexON,D1688)</f>
        <v>51201</v>
      </c>
      <c r="F1688" s="196">
        <f>IFERROR(_xll.qlIndexFixing(IndexON,D1688,TRUE,_xll.ohTrigger(RecalcTrigger,TriggerON)),NA())</f>
        <v>1.5827770852920864E-2</v>
      </c>
      <c r="H1688" s="42">
        <f>_xll.qlCalendarAdvance(Calendar,$H1687,B1688,"f",FALSE)</f>
        <v>51201</v>
      </c>
      <c r="I1688" s="180">
        <f>_xll.qlInterestRateIndexValueDate(Index1M,$H1688)</f>
        <v>51203</v>
      </c>
      <c r="J1688" s="185">
        <f>IFERROR(_xll.qlIndexFixing(Index1M,$H1688,TRUE,_xll.ohTrigger(RecalcTrigger,Trigger1M)),NA())</f>
        <v>1.573580618841719E-2</v>
      </c>
      <c r="K1688" s="44">
        <f>IFERROR(_xll.qlIndexFixing(Index3M,H1688,TRUE,_xll.ohTrigger(RecalcTrigger,Trigger3M)),NA())</f>
        <v>1.6125207049329928E-2</v>
      </c>
      <c r="L1688" s="44">
        <f>IFERROR(_xll.qlIndexFixing(Index6M,$H1688,TRUE,_xll.ohTrigger(RecalcTrigger,Trigger6M)),NA())</f>
        <v>1.6264321681800149E-2</v>
      </c>
      <c r="M1688" s="186">
        <f>IFERROR(_xll.qlIndexFixing(Index1Y,$H1688,TRUE,_xll.ohTrigger(RecalcTrigger,Trigger1Y)),NA())</f>
        <v>1.6766155111845163E-2</v>
      </c>
      <c r="N1688" s="185">
        <f>IFERROR(_xll.qlIndexFixing(ONIndex1M,I1688,TRUE,_xll.ohTrigger(RecalcTrigger,Trigger1M)),NA())</f>
        <v>1.5732713764480266E-2</v>
      </c>
      <c r="O1688" s="44">
        <f>IFERROR(_xll.qlIndexFixing(ONIndex3M,I1688,TRUE,_xll.ohTrigger(RecalcTrigger,Trigger3M)),NA())</f>
        <v>1.6124474707446268E-2</v>
      </c>
      <c r="P1688" s="44">
        <f>IFERROR(_xll.qlIndexFixing(ONIndex6M,I1688,TRUE,_xll.ohTrigger(RecalcTrigger,Trigger6M)),NA())</f>
        <v>1.6260871224886841E-2</v>
      </c>
      <c r="Q1688" s="186">
        <f>IFERROR(_xll.qlIndexFixing(ONIndex1Y,I1688,TRUE,_xll.ohTrigger(RecalcTrigger,Trigger1Y)),NA())</f>
        <v>1.6685132450158235E-2</v>
      </c>
    </row>
    <row r="1689" spans="2:17" x14ac:dyDescent="0.2">
      <c r="B1689" s="39" t="s">
        <v>42</v>
      </c>
      <c r="D1689" s="42">
        <f>_xll.qlCalendarAdvance(Calendar,$D1688,B1689,"f",FALSE)</f>
        <v>51208</v>
      </c>
      <c r="E1689" s="180">
        <f>_xll.qlInterestRateIndexValueDate(IndexON,D1689)</f>
        <v>51208</v>
      </c>
      <c r="F1689" s="196">
        <f>IFERROR(_xll.qlIndexFixing(IndexON,D1689,TRUE,_xll.ohTrigger(RecalcTrigger,TriggerON)),NA())</f>
        <v>1.5822612978153572E-2</v>
      </c>
      <c r="H1689" s="42">
        <f>_xll.qlCalendarAdvance(Calendar,$H1688,B1689,"f",FALSE)</f>
        <v>51208</v>
      </c>
      <c r="I1689" s="180">
        <f>_xll.qlInterestRateIndexValueDate(Index1M,$H1689)</f>
        <v>51210</v>
      </c>
      <c r="J1689" s="185">
        <f>IFERROR(_xll.qlIndexFixing(Index1M,$H1689,TRUE,_xll.ohTrigger(RecalcTrigger,Trigger1M)),NA())</f>
        <v>1.5731258423540007E-2</v>
      </c>
      <c r="K1689" s="44">
        <f>IFERROR(_xll.qlIndexFixing(Index3M,H1689,TRUE,_xll.ohTrigger(RecalcTrigger,Trigger3M)),NA())</f>
        <v>1.6119930520496931E-2</v>
      </c>
      <c r="L1689" s="44">
        <f>IFERROR(_xll.qlIndexFixing(Index6M,$H1689,TRUE,_xll.ohTrigger(RecalcTrigger,Trigger6M)),NA())</f>
        <v>1.62594154011311E-2</v>
      </c>
      <c r="M1689" s="186">
        <f>IFERROR(_xll.qlIndexFixing(Index1Y,$H1689,TRUE,_xll.ohTrigger(RecalcTrigger,Trigger1Y)),NA())</f>
        <v>1.6762923050617853E-2</v>
      </c>
      <c r="N1689" s="185">
        <f>IFERROR(_xll.qlIndexFixing(ONIndex1M,I1689,TRUE,_xll.ohTrigger(RecalcTrigger,Trigger1M)),NA())</f>
        <v>1.5728048892151847E-2</v>
      </c>
      <c r="O1689" s="44">
        <f>IFERROR(_xll.qlIndexFixing(ONIndex3M,I1689,TRUE,_xll.ohTrigger(RecalcTrigger,Trigger3M)),NA())</f>
        <v>1.6118828436635368E-2</v>
      </c>
      <c r="P1689" s="44">
        <f>IFERROR(_xll.qlIndexFixing(ONIndex6M,I1689,TRUE,_xll.ohTrigger(RecalcTrigger,Trigger6M)),NA())</f>
        <v>1.6255421381350388E-2</v>
      </c>
      <c r="Q1689" s="186">
        <f>IFERROR(_xll.qlIndexFixing(ONIndex1Y,I1689,TRUE,_xll.ohTrigger(RecalcTrigger,Trigger1Y)),NA())</f>
        <v>1.6682492871122889E-2</v>
      </c>
    </row>
    <row r="1690" spans="2:17" x14ac:dyDescent="0.2">
      <c r="B1690" s="39" t="s">
        <v>42</v>
      </c>
      <c r="D1690" s="42">
        <f>_xll.qlCalendarAdvance(Calendar,$D1689,B1690,"f",FALSE)</f>
        <v>51215</v>
      </c>
      <c r="E1690" s="180">
        <f>_xll.qlInterestRateIndexValueDate(IndexON,D1690)</f>
        <v>51215</v>
      </c>
      <c r="F1690" s="196">
        <f>IFERROR(_xll.qlIndexFixing(IndexON,D1690,TRUE,_xll.ohTrigger(RecalcTrigger,TriggerON)),NA())</f>
        <v>1.5817516522576014E-2</v>
      </c>
      <c r="H1690" s="42">
        <f>_xll.qlCalendarAdvance(Calendar,$H1689,B1690,"f",FALSE)</f>
        <v>51215</v>
      </c>
      <c r="I1690" s="180">
        <f>_xll.qlInterestRateIndexValueDate(Index1M,$H1690)</f>
        <v>51217</v>
      </c>
      <c r="J1690" s="185">
        <f>IFERROR(_xll.qlIndexFixing(Index1M,$H1690,TRUE,_xll.ohTrigger(RecalcTrigger,Trigger1M)),NA())</f>
        <v>1.5726786012563443E-2</v>
      </c>
      <c r="K1690" s="44">
        <f>IFERROR(_xll.qlIndexFixing(Index3M,H1690,TRUE,_xll.ohTrigger(RecalcTrigger,Trigger3M)),NA())</f>
        <v>1.6114720818090067E-2</v>
      </c>
      <c r="L1690" s="44">
        <f>IFERROR(_xll.qlIndexFixing(Index6M,$H1690,TRUE,_xll.ohTrigger(RecalcTrigger,Trigger6M)),NA())</f>
        <v>1.625455572842599E-2</v>
      </c>
      <c r="M1690" s="186">
        <f>IFERROR(_xll.qlIndexFixing(Index1Y,$H1690,TRUE,_xll.ohTrigger(RecalcTrigger,Trigger1Y)),NA())</f>
        <v>1.6759646306766473E-2</v>
      </c>
      <c r="N1690" s="185">
        <f>IFERROR(_xll.qlIndexFixing(ONIndex1M,I1690,TRUE,_xll.ohTrigger(RecalcTrigger,Trigger1M)),NA())</f>
        <v>1.5723458809278057E-2</v>
      </c>
      <c r="O1690" s="44">
        <f>IFERROR(_xll.qlIndexFixing(ONIndex3M,I1690,TRUE,_xll.ohTrigger(RecalcTrigger,Trigger3M)),NA())</f>
        <v>1.6113247212992121E-2</v>
      </c>
      <c r="P1690" s="44">
        <f>IFERROR(_xll.qlIndexFixing(ONIndex6M,I1690,TRUE,_xll.ohTrigger(RecalcTrigger,Trigger6M)),NA())</f>
        <v>1.6250017747569956E-2</v>
      </c>
      <c r="Q1690" s="186">
        <f>IFERROR(_xll.qlIndexFixing(ONIndex1Y,I1690,TRUE,_xll.ohTrigger(RecalcTrigger,Trigger1Y)),NA())</f>
        <v>1.6679945457003242E-2</v>
      </c>
    </row>
    <row r="1691" spans="2:17" x14ac:dyDescent="0.2">
      <c r="B1691" s="39" t="s">
        <v>42</v>
      </c>
      <c r="D1691" s="42">
        <f>_xll.qlCalendarAdvance(Calendar,$D1690,B1691,"f",FALSE)</f>
        <v>51222</v>
      </c>
      <c r="E1691" s="180">
        <f>_xll.qlInterestRateIndexValueDate(IndexON,D1691)</f>
        <v>51222</v>
      </c>
      <c r="F1691" s="196">
        <f>IFERROR(_xll.qlIndexFixing(IndexON,D1691,TRUE,_xll.ohTrigger(RecalcTrigger,TriggerON)),NA())</f>
        <v>1.5812481733190609E-2</v>
      </c>
      <c r="H1691" s="42">
        <f>_xll.qlCalendarAdvance(Calendar,$H1690,B1691,"f",FALSE)</f>
        <v>51222</v>
      </c>
      <c r="I1691" s="180">
        <f>_xll.qlInterestRateIndexValueDate(Index1M,$H1691)</f>
        <v>51224</v>
      </c>
      <c r="J1691" s="185">
        <f>IFERROR(_xll.qlIndexFixing(Index1M,$H1691,TRUE,_xll.ohTrigger(RecalcTrigger,Trigger1M)),NA())</f>
        <v>1.5722389236322853E-2</v>
      </c>
      <c r="K1691" s="44">
        <f>IFERROR(_xll.qlIndexFixing(Index3M,H1691,TRUE,_xll.ohTrigger(RecalcTrigger,Trigger3M)),NA())</f>
        <v>1.6109578196088783E-2</v>
      </c>
      <c r="L1691" s="44">
        <f>IFERROR(_xll.qlIndexFixing(Index6M,$H1691,TRUE,_xll.ohTrigger(RecalcTrigger,Trigger6M)),NA())</f>
        <v>1.6249628987911175E-2</v>
      </c>
      <c r="M1691" s="186">
        <f>IFERROR(_xll.qlIndexFixing(Index1Y,$H1691,TRUE,_xll.ohTrigger(RecalcTrigger,Trigger1Y)),NA())</f>
        <v>1.6756323637561275E-2</v>
      </c>
      <c r="N1691" s="185">
        <f>IFERROR(_xll.qlIndexFixing(ONIndex1M,I1691,TRUE,_xll.ohTrigger(RecalcTrigger,Trigger1M)),NA())</f>
        <v>1.5717667620069875E-2</v>
      </c>
      <c r="O1691" s="44">
        <f>IFERROR(_xll.qlIndexFixing(ONIndex3M,I1691,TRUE,_xll.ohTrigger(RecalcTrigger,Trigger3M)),NA())</f>
        <v>1.6106167341023436E-2</v>
      </c>
      <c r="P1691" s="44">
        <f>IFERROR(_xll.qlIndexFixing(ONIndex6M,I1691,TRUE,_xll.ohTrigger(RecalcTrigger,Trigger6M)),NA())</f>
        <v>1.624313811830369E-2</v>
      </c>
      <c r="Q1691" s="186">
        <f>IFERROR(_xll.qlIndexFixing(ONIndex1Y,I1691,TRUE,_xll.ohTrigger(RecalcTrigger,Trigger1Y)),NA())</f>
        <v>1.6676806131803446E-2</v>
      </c>
    </row>
    <row r="1692" spans="2:17" x14ac:dyDescent="0.2">
      <c r="B1692" s="39" t="s">
        <v>42</v>
      </c>
      <c r="D1692" s="42">
        <f>_xll.qlCalendarAdvance(Calendar,$D1691,B1692,"f",FALSE)</f>
        <v>51229</v>
      </c>
      <c r="E1692" s="180">
        <f>_xll.qlInterestRateIndexValueDate(IndexON,D1692)</f>
        <v>51229</v>
      </c>
      <c r="F1692" s="196">
        <f>IFERROR(_xll.qlIndexFixing(IndexON,D1692,TRUE,_xll.ohTrigger(RecalcTrigger,TriggerON)),NA())</f>
        <v>1.5807508856759966E-2</v>
      </c>
      <c r="H1692" s="42">
        <f>_xll.qlCalendarAdvance(Calendar,$H1691,B1692,"f",FALSE)</f>
        <v>51229</v>
      </c>
      <c r="I1692" s="180">
        <f>_xll.qlInterestRateIndexValueDate(Index1M,$H1692)</f>
        <v>51231</v>
      </c>
      <c r="J1692" s="185">
        <f>IFERROR(_xll.qlIndexFixing(Index1M,$H1692,TRUE,_xll.ohTrigger(RecalcTrigger,Trigger1M)),NA())</f>
        <v>1.5718068375651095E-2</v>
      </c>
      <c r="K1692" s="44">
        <f>IFERROR(_xll.qlIndexFixing(Index3M,H1692,TRUE,_xll.ohTrigger(RecalcTrigger,Trigger3M)),NA())</f>
        <v>1.6104492944424044E-2</v>
      </c>
      <c r="L1692" s="44">
        <f>IFERROR(_xll.qlIndexFixing(Index6M,$H1692,TRUE,_xll.ohTrigger(RecalcTrigger,Trigger6M)),NA())</f>
        <v>1.6244852817592477E-2</v>
      </c>
      <c r="M1692" s="186">
        <f>IFERROR(_xll.qlIndexFixing(Index1Y,$H1692,TRUE,_xll.ohTrigger(RecalcTrigger,Trigger1Y)),NA())</f>
        <v>1.675295379657989E-2</v>
      </c>
      <c r="N1692" s="185">
        <f>IFERROR(_xll.qlIndexFixing(ONIndex1M,I1692,TRUE,_xll.ohTrigger(RecalcTrigger,Trigger1M)),NA())</f>
        <v>1.5714504133557128E-2</v>
      </c>
      <c r="O1692" s="44">
        <f>IFERROR(_xll.qlIndexFixing(ONIndex3M,I1692,TRUE,_xll.ohTrigger(RecalcTrigger,Trigger3M)),NA())</f>
        <v>1.6102280919918499E-2</v>
      </c>
      <c r="P1692" s="44">
        <f>IFERROR(_xll.qlIndexFixing(ONIndex6M,I1692,TRUE,_xll.ohTrigger(RecalcTrigger,Trigger6M)),NA())</f>
        <v>1.6239349109117285E-2</v>
      </c>
      <c r="Q1692" s="186">
        <f>IFERROR(_xll.qlIndexFixing(ONIndex1Y,I1692,TRUE,_xll.ohTrigger(RecalcTrigger,Trigger1Y)),NA())</f>
        <v>1.6675128355245761E-2</v>
      </c>
    </row>
    <row r="1693" spans="2:17" x14ac:dyDescent="0.2">
      <c r="B1693" s="39" t="s">
        <v>42</v>
      </c>
      <c r="D1693" s="42">
        <f>_xll.qlCalendarAdvance(Calendar,$D1692,B1693,"f",FALSE)</f>
        <v>51236</v>
      </c>
      <c r="E1693" s="180">
        <f>_xll.qlInterestRateIndexValueDate(IndexON,D1693)</f>
        <v>51236</v>
      </c>
      <c r="F1693" s="196">
        <f>IFERROR(_xll.qlIndexFixing(IndexON,D1693,TRUE,_xll.ohTrigger(RecalcTrigger,TriggerON)),NA())</f>
        <v>1.5802598140366442E-2</v>
      </c>
      <c r="H1693" s="42">
        <f>_xll.qlCalendarAdvance(Calendar,$H1692,B1693,"f",FALSE)</f>
        <v>51236</v>
      </c>
      <c r="I1693" s="180">
        <f>_xll.qlInterestRateIndexValueDate(Index1M,$H1693)</f>
        <v>51238</v>
      </c>
      <c r="J1693" s="185">
        <f>IFERROR(_xll.qlIndexFixing(Index1M,$H1693,TRUE,_xll.ohTrigger(RecalcTrigger,Trigger1M)),NA())</f>
        <v>1.5713823711388519E-2</v>
      </c>
      <c r="K1693" s="44">
        <f>IFERROR(_xll.qlIndexFixing(Index3M,H1693,TRUE,_xll.ohTrigger(RecalcTrigger,Trigger3M)),NA())</f>
        <v>1.6099480593201616E-2</v>
      </c>
      <c r="L1693" s="44">
        <f>IFERROR(_xll.qlIndexFixing(Index6M,$H1693,TRUE,_xll.ohTrigger(RecalcTrigger,Trigger6M)),NA())</f>
        <v>1.624012230500493E-2</v>
      </c>
      <c r="M1693" s="186">
        <f>IFERROR(_xll.qlIndexFixing(Index1Y,$H1693,TRUE,_xll.ohTrigger(RecalcTrigger,Trigger1Y)),NA())</f>
        <v>1.6749535533706478E-2</v>
      </c>
      <c r="N1693" s="185">
        <f>IFERROR(_xll.qlIndexFixing(ONIndex1M,I1693,TRUE,_xll.ohTrigger(RecalcTrigger,Trigger1M)),NA())</f>
        <v>1.5710140101861114E-2</v>
      </c>
      <c r="O1693" s="44">
        <f>IFERROR(_xll.qlIndexFixing(ONIndex3M,I1693,TRUE,_xll.ohTrigger(RecalcTrigger,Trigger3M)),NA())</f>
        <v>1.6096896357202795E-2</v>
      </c>
      <c r="P1693" s="44">
        <f>IFERROR(_xll.qlIndexFixing(ONIndex6M,I1693,TRUE,_xll.ohTrigger(RecalcTrigger,Trigger6M)),NA())</f>
        <v>1.6234084104445046E-2</v>
      </c>
      <c r="Q1693" s="186">
        <f>IFERROR(_xll.qlIndexFixing(ONIndex1Y,I1693,TRUE,_xll.ohTrigger(RecalcTrigger,Trigger1Y)),NA())</f>
        <v>1.6672859283675123E-2</v>
      </c>
    </row>
    <row r="1694" spans="2:17" x14ac:dyDescent="0.2">
      <c r="B1694" s="39" t="s">
        <v>42</v>
      </c>
      <c r="D1694" s="42">
        <f>_xll.qlCalendarAdvance(Calendar,$D1693,B1694,"f",FALSE)</f>
        <v>51243</v>
      </c>
      <c r="E1694" s="180">
        <f>_xll.qlInterestRateIndexValueDate(IndexON,D1694)</f>
        <v>51243</v>
      </c>
      <c r="F1694" s="196">
        <f>IFERROR(_xll.qlIndexFixing(IndexON,D1694,TRUE,_xll.ohTrigger(RecalcTrigger,TriggerON)),NA())</f>
        <v>1.5797749830772645E-2</v>
      </c>
      <c r="H1694" s="42">
        <f>_xll.qlCalendarAdvance(Calendar,$H1693,B1694,"f",FALSE)</f>
        <v>51243</v>
      </c>
      <c r="I1694" s="180">
        <f>_xll.qlInterestRateIndexValueDate(Index1M,$H1694)</f>
        <v>51245</v>
      </c>
      <c r="J1694" s="185">
        <f>IFERROR(_xll.qlIndexFixing(Index1M,$H1694,TRUE,_xll.ohTrigger(RecalcTrigger,Trigger1M)),NA())</f>
        <v>1.5709655524372979E-2</v>
      </c>
      <c r="K1694" s="44">
        <f>IFERROR(_xll.qlIndexFixing(Index3M,H1694,TRUE,_xll.ohTrigger(RecalcTrigger,Trigger3M)),NA())</f>
        <v>1.6094536063094942E-2</v>
      </c>
      <c r="L1694" s="44">
        <f>IFERROR(_xll.qlIndexFixing(Index6M,$H1694,TRUE,_xll.ohTrigger(RecalcTrigger,Trigger6M)),NA())</f>
        <v>1.623543684985931E-2</v>
      </c>
      <c r="M1694" s="186">
        <f>IFERROR(_xll.qlIndexFixing(Index1Y,$H1694,TRUE,_xll.ohTrigger(RecalcTrigger,Trigger1Y)),NA())</f>
        <v>1.6746356793951353E-2</v>
      </c>
      <c r="N1694" s="185">
        <f>IFERROR(_xll.qlIndexFixing(ONIndex1M,I1694,TRUE,_xll.ohTrigger(RecalcTrigger,Trigger1M)),NA())</f>
        <v>1.5705851981602237E-2</v>
      </c>
      <c r="O1694" s="44">
        <f>IFERROR(_xll.qlIndexFixing(ONIndex3M,I1694,TRUE,_xll.ohTrigger(RecalcTrigger,Trigger3M)),NA())</f>
        <v>1.6091577854284722E-2</v>
      </c>
      <c r="P1694" s="44">
        <f>IFERROR(_xll.qlIndexFixing(ONIndex6M,I1694,TRUE,_xll.ohTrigger(RecalcTrigger,Trigger6M)),NA())</f>
        <v>1.6228865309608764E-2</v>
      </c>
      <c r="Q1694" s="186">
        <f>IFERROR(_xll.qlIndexFixing(ONIndex1Y,I1694,TRUE,_xll.ohTrigger(RecalcTrigger,Trigger1Y)),NA())</f>
        <v>1.6670683609234516E-2</v>
      </c>
    </row>
    <row r="1695" spans="2:17" x14ac:dyDescent="0.2">
      <c r="B1695" s="39" t="s">
        <v>42</v>
      </c>
      <c r="D1695" s="42">
        <f>_xll.qlCalendarAdvance(Calendar,$D1694,B1695,"f",FALSE)</f>
        <v>51250</v>
      </c>
      <c r="E1695" s="180">
        <f>_xll.qlInterestRateIndexValueDate(IndexON,D1695)</f>
        <v>51250</v>
      </c>
      <c r="F1695" s="196">
        <f>IFERROR(_xll.qlIndexFixing(IndexON,D1695,TRUE,_xll.ohTrigger(RecalcTrigger,TriggerON)),NA())</f>
        <v>1.5792964175060931E-2</v>
      </c>
      <c r="H1695" s="42">
        <f>_xll.qlCalendarAdvance(Calendar,$H1694,B1695,"f",FALSE)</f>
        <v>51250</v>
      </c>
      <c r="I1695" s="180">
        <f>_xll.qlInterestRateIndexValueDate(Index1M,$H1695)</f>
        <v>51252</v>
      </c>
      <c r="J1695" s="185">
        <f>IFERROR(_xll.qlIndexFixing(Index1M,$H1695,TRUE,_xll.ohTrigger(RecalcTrigger,Trigger1M)),NA())</f>
        <v>1.5705564095439828E-2</v>
      </c>
      <c r="K1695" s="44">
        <f>IFERROR(_xll.qlIndexFixing(Index3M,H1695,TRUE,_xll.ohTrigger(RecalcTrigger,Trigger3M)),NA())</f>
        <v>1.6089659608081962E-2</v>
      </c>
      <c r="L1695" s="44">
        <f>IFERROR(_xll.qlIndexFixing(Index6M,$H1695,TRUE,_xll.ohTrigger(RecalcTrigger,Trigger6M)),NA())</f>
        <v>1.6230795851873394E-2</v>
      </c>
      <c r="M1695" s="186">
        <f>IFERROR(_xll.qlIndexFixing(Index1Y,$H1695,TRUE,_xll.ohTrigger(RecalcTrigger,Trigger1Y)),NA())</f>
        <v>1.6742548723363268E-2</v>
      </c>
      <c r="N1695" s="185">
        <f>IFERROR(_xll.qlIndexFixing(ONIndex1M,I1695,TRUE,_xll.ohTrigger(RecalcTrigger,Trigger1M)),NA())</f>
        <v>1.5701684725262233E-2</v>
      </c>
      <c r="O1695" s="44">
        <f>IFERROR(_xll.qlIndexFixing(ONIndex3M,I1695,TRUE,_xll.ohTrigger(RecalcTrigger,Trigger3M)),NA())</f>
        <v>1.6086312608245557E-2</v>
      </c>
      <c r="P1695" s="44">
        <f>IFERROR(_xll.qlIndexFixing(ONIndex6M,I1695,TRUE,_xll.ohTrigger(RecalcTrigger,Trigger6M)),NA())</f>
        <v>1.6223690690515546E-2</v>
      </c>
      <c r="Q1695" s="186">
        <f>IFERROR(_xll.qlIndexFixing(ONIndex1Y,I1695,TRUE,_xll.ohTrigger(RecalcTrigger,Trigger1Y)),NA())</f>
        <v>1.666884264641233E-2</v>
      </c>
    </row>
    <row r="1696" spans="2:17" x14ac:dyDescent="0.2">
      <c r="B1696" s="39" t="s">
        <v>42</v>
      </c>
      <c r="D1696" s="42">
        <f>_xll.qlCalendarAdvance(Calendar,$D1695,B1696,"f",FALSE)</f>
        <v>51258</v>
      </c>
      <c r="E1696" s="180">
        <f>_xll.qlInterestRateIndexValueDate(IndexON,D1696)</f>
        <v>51258</v>
      </c>
      <c r="F1696" s="196">
        <f>IFERROR(_xll.qlIndexFixing(IndexON,D1696,TRUE,_xll.ohTrigger(RecalcTrigger,TriggerON)),NA())</f>
        <v>1.5787571890042429E-2</v>
      </c>
      <c r="H1696" s="42">
        <f>_xll.qlCalendarAdvance(Calendar,$H1695,B1696,"f",FALSE)</f>
        <v>51258</v>
      </c>
      <c r="I1696" s="180">
        <f>_xll.qlInterestRateIndexValueDate(Index1M,$H1696)</f>
        <v>51260</v>
      </c>
      <c r="J1696" s="185">
        <f>IFERROR(_xll.qlIndexFixing(Index1M,$H1696,TRUE,_xll.ohTrigger(RecalcTrigger,Trigger1M)),NA())</f>
        <v>1.5700919537399483E-2</v>
      </c>
      <c r="K1696" s="44">
        <f>IFERROR(_xll.qlIndexFixing(Index3M,H1696,TRUE,_xll.ohTrigger(RecalcTrigger,Trigger3M)),NA())</f>
        <v>1.6084259686146855E-2</v>
      </c>
      <c r="L1696" s="44">
        <f>IFERROR(_xll.qlIndexFixing(Index6M,$H1696,TRUE,_xll.ohTrigger(RecalcTrigger,Trigger6M)),NA())</f>
        <v>1.6225650362312709E-2</v>
      </c>
      <c r="M1696" s="186">
        <f>IFERROR(_xll.qlIndexFixing(Index1Y,$H1696,TRUE,_xll.ohTrigger(RecalcTrigger,Trigger1Y)),NA())</f>
        <v>1.6738592310305448E-2</v>
      </c>
      <c r="N1696" s="185">
        <f>IFERROR(_xll.qlIndexFixing(ONIndex1M,I1696,TRUE,_xll.ohTrigger(RecalcTrigger,Trigger1M)),NA())</f>
        <v>1.5696920077505894E-2</v>
      </c>
      <c r="O1696" s="44">
        <f>IFERROR(_xll.qlIndexFixing(ONIndex3M,I1696,TRUE,_xll.ohTrigger(RecalcTrigger,Trigger3M)),NA())</f>
        <v>1.6080404686933392E-2</v>
      </c>
      <c r="P1696" s="44">
        <f>IFERROR(_xll.qlIndexFixing(ONIndex6M,I1696,TRUE,_xll.ohTrigger(RecalcTrigger,Trigger6M)),NA())</f>
        <v>1.6217837781917765E-2</v>
      </c>
      <c r="Q1696" s="186">
        <f>IFERROR(_xll.qlIndexFixing(ONIndex1Y,I1696,TRUE,_xll.ohTrigger(RecalcTrigger,Trigger1Y)),NA())</f>
        <v>1.6666337381536778E-2</v>
      </c>
    </row>
    <row r="1697" spans="2:17" x14ac:dyDescent="0.2">
      <c r="B1697" s="39" t="s">
        <v>42</v>
      </c>
      <c r="D1697" s="42">
        <f>_xll.qlCalendarAdvance(Calendar,$D1696,B1697,"f",FALSE)</f>
        <v>51265</v>
      </c>
      <c r="E1697" s="180">
        <f>_xll.qlInterestRateIndexValueDate(IndexON,D1697)</f>
        <v>51265</v>
      </c>
      <c r="F1697" s="196">
        <f>IFERROR(_xll.qlIndexFixing(IndexON,D1697,TRUE,_xll.ohTrigger(RecalcTrigger,TriggerON)),NA())</f>
        <v>1.5782921324030141E-2</v>
      </c>
      <c r="H1697" s="42">
        <f>_xll.qlCalendarAdvance(Calendar,$H1696,B1697,"f",FALSE)</f>
        <v>51265</v>
      </c>
      <c r="I1697" s="180">
        <f>_xll.qlInterestRateIndexValueDate(Index1M,$H1697)</f>
        <v>51267</v>
      </c>
      <c r="J1697" s="185">
        <f>IFERROR(_xll.qlIndexFixing(Index1M,$H1697,TRUE,_xll.ohTrigger(RecalcTrigger,Trigger1M)),NA())</f>
        <v>1.5696988157027268E-2</v>
      </c>
      <c r="K1697" s="44">
        <f>IFERROR(_xll.qlIndexFixing(Index3M,H1697,TRUE,_xll.ohTrigger(RecalcTrigger,Trigger3M)),NA())</f>
        <v>1.607954418812076E-2</v>
      </c>
      <c r="L1697" s="44">
        <f>IFERROR(_xll.qlIndexFixing(Index6M,$H1697,TRUE,_xll.ohTrigger(RecalcTrigger,Trigger6M)),NA())</f>
        <v>1.6221107905166711E-2</v>
      </c>
      <c r="M1697" s="186">
        <f>IFERROR(_xll.qlIndexFixing(Index1Y,$H1697,TRUE,_xll.ohTrigger(RecalcTrigger,Trigger1Y)),NA())</f>
        <v>1.6734953346860103E-2</v>
      </c>
      <c r="N1697" s="185">
        <f>IFERROR(_xll.qlIndexFixing(ONIndex1M,I1697,TRUE,_xll.ohTrigger(RecalcTrigger,Trigger1M)),NA())</f>
        <v>1.5692872362622623E-2</v>
      </c>
      <c r="O1697" s="44">
        <f>IFERROR(_xll.qlIndexFixing(ONIndex3M,I1697,TRUE,_xll.ohTrigger(RecalcTrigger,Trigger3M)),NA())</f>
        <v>1.6075295449580196E-2</v>
      </c>
      <c r="P1697" s="44">
        <f>IFERROR(_xll.qlIndexFixing(ONIndex6M,I1697,TRUE,_xll.ohTrigger(RecalcTrigger,Trigger6M)),NA())</f>
        <v>1.62127642174692E-2</v>
      </c>
      <c r="Q1697" s="186">
        <f>IFERROR(_xll.qlIndexFixing(ONIndex1Y,I1697,TRUE,_xll.ohTrigger(RecalcTrigger,Trigger1Y)),NA())</f>
        <v>1.6664457245489928E-2</v>
      </c>
    </row>
    <row r="1698" spans="2:17" x14ac:dyDescent="0.2">
      <c r="B1698" s="39" t="s">
        <v>42</v>
      </c>
      <c r="D1698" s="42">
        <f>_xll.qlCalendarAdvance(Calendar,$D1697,B1698,"f",FALSE)</f>
        <v>51272</v>
      </c>
      <c r="E1698" s="180">
        <f>_xll.qlInterestRateIndexValueDate(IndexON,D1698)</f>
        <v>51272</v>
      </c>
      <c r="F1698" s="196">
        <f>IFERROR(_xll.qlIndexFixing(IndexON,D1698,TRUE,_xll.ohTrigger(RecalcTrigger,TriggerON)),NA())</f>
        <v>1.5778334187759313E-2</v>
      </c>
      <c r="H1698" s="42">
        <f>_xll.qlCalendarAdvance(Calendar,$H1697,B1698,"f",FALSE)</f>
        <v>51272</v>
      </c>
      <c r="I1698" s="180">
        <f>_xll.qlInterestRateIndexValueDate(Index1M,$H1698)</f>
        <v>51274</v>
      </c>
      <c r="J1698" s="185">
        <f>IFERROR(_xll.qlIndexFixing(Index1M,$H1698,TRUE,_xll.ohTrigger(RecalcTrigger,Trigger1M)),NA())</f>
        <v>1.5693134393896722E-2</v>
      </c>
      <c r="K1698" s="44">
        <f>IFERROR(_xll.qlIndexFixing(Index3M,H1698,TRUE,_xll.ohTrigger(RecalcTrigger,Trigger3M)),NA())</f>
        <v>1.6074897627245122E-2</v>
      </c>
      <c r="L1698" s="44">
        <f>IFERROR(_xll.qlIndexFixing(Index6M,$H1698,TRUE,_xll.ohTrigger(RecalcTrigger,Trigger6M)),NA())</f>
        <v>1.6216607896506093E-2</v>
      </c>
      <c r="M1698" s="186">
        <f>IFERROR(_xll.qlIndexFixing(Index1Y,$H1698,TRUE,_xll.ohTrigger(RecalcTrigger,Trigger1Y)),NA())</f>
        <v>1.6731259930834554E-2</v>
      </c>
      <c r="N1698" s="185">
        <f>IFERROR(_xll.qlIndexFixing(ONIndex1M,I1698,TRUE,_xll.ohTrigger(RecalcTrigger,Trigger1M)),NA())</f>
        <v>1.5688901721606641E-2</v>
      </c>
      <c r="O1698" s="44">
        <f>IFERROR(_xll.qlIndexFixing(ONIndex3M,I1698,TRUE,_xll.ohTrigger(RecalcTrigger,Trigger3M)),NA())</f>
        <v>1.6070253321425199E-2</v>
      </c>
      <c r="P1698" s="44">
        <f>IFERROR(_xll.qlIndexFixing(ONIndex6M,I1698,TRUE,_xll.ohTrigger(RecalcTrigger,Trigger6M)),NA())</f>
        <v>1.6207736862936528E-2</v>
      </c>
      <c r="Q1698" s="186">
        <f>IFERROR(_xll.qlIndexFixing(ONIndex1Y,I1698,TRUE,_xll.ohTrigger(RecalcTrigger,Trigger1Y)),NA())</f>
        <v>1.6662671782432525E-2</v>
      </c>
    </row>
    <row r="1699" spans="2:17" x14ac:dyDescent="0.2">
      <c r="B1699" s="39" t="s">
        <v>42</v>
      </c>
      <c r="D1699" s="42">
        <f>_xll.qlCalendarAdvance(Calendar,$D1698,B1699,"f",FALSE)</f>
        <v>51279</v>
      </c>
      <c r="E1699" s="180">
        <f>_xll.qlInterestRateIndexValueDate(IndexON,D1699)</f>
        <v>51279</v>
      </c>
      <c r="F1699" s="196">
        <f>IFERROR(_xll.qlIndexFixing(IndexON,D1699,TRUE,_xll.ohTrigger(RecalcTrigger,TriggerON)),NA())</f>
        <v>1.5773810728312299E-2</v>
      </c>
      <c r="H1699" s="42">
        <f>_xll.qlCalendarAdvance(Calendar,$H1698,B1699,"f",FALSE)</f>
        <v>51279</v>
      </c>
      <c r="I1699" s="180">
        <f>_xll.qlInterestRateIndexValueDate(Index1M,$H1699)</f>
        <v>51281</v>
      </c>
      <c r="J1699" s="185">
        <f>IFERROR(_xll.qlIndexFixing(Index1M,$H1699,TRUE,_xll.ohTrigger(RecalcTrigger,Trigger1M)),NA())</f>
        <v>1.5689358528848996E-2</v>
      </c>
      <c r="K1699" s="44">
        <f>IFERROR(_xll.qlIndexFixing(Index3M,H1699,TRUE,_xll.ohTrigger(RecalcTrigger,Trigger3M)),NA())</f>
        <v>1.6070320257533768E-2</v>
      </c>
      <c r="L1699" s="44">
        <f>IFERROR(_xll.qlIndexFixing(Index6M,$H1699,TRUE,_xll.ohTrigger(RecalcTrigger,Trigger6M)),NA())</f>
        <v>1.6212149742514392E-2</v>
      </c>
      <c r="M1699" s="186">
        <f>IFERROR(_xll.qlIndexFixing(Index1Y,$H1699,TRUE,_xll.ohTrigger(RecalcTrigger,Trigger1Y)),NA())</f>
        <v>1.6727510796920059E-2</v>
      </c>
      <c r="N1699" s="185">
        <f>IFERROR(_xll.qlIndexFixing(ONIndex1M,I1699,TRUE,_xll.ohTrigger(RecalcTrigger,Trigger1M)),NA())</f>
        <v>1.5685008434793701E-2</v>
      </c>
      <c r="O1699" s="44">
        <f>IFERROR(_xll.qlIndexFixing(ONIndex3M,I1699,TRUE,_xll.ohTrigger(RecalcTrigger,Trigger3M)),NA())</f>
        <v>1.6065278555466023E-2</v>
      </c>
      <c r="P1699" s="44">
        <f>IFERROR(_xll.qlIndexFixing(ONIndex6M,I1699,TRUE,_xll.ohTrigger(RecalcTrigger,Trigger6M)),NA())</f>
        <v>1.6202755718079942E-2</v>
      </c>
      <c r="Q1699" s="186">
        <f>IFERROR(_xll.qlIndexFixing(ONIndex1Y,I1699,TRUE,_xll.ohTrigger(RecalcTrigger,Trigger1Y)),NA())</f>
        <v>1.6660981300438138E-2</v>
      </c>
    </row>
    <row r="1700" spans="2:17" x14ac:dyDescent="0.2">
      <c r="B1700" s="39" t="s">
        <v>42</v>
      </c>
      <c r="D1700" s="42">
        <f>_xll.qlCalendarAdvance(Calendar,$D1699,B1700,"f",FALSE)</f>
        <v>51286</v>
      </c>
      <c r="E1700" s="180">
        <f>_xll.qlInterestRateIndexValueDate(IndexON,D1700)</f>
        <v>51286</v>
      </c>
      <c r="F1700" s="196">
        <f>IFERROR(_xll.qlIndexFixing(IndexON,D1700,TRUE,_xll.ohTrigger(RecalcTrigger,TriggerON)),NA())</f>
        <v>1.5769351192531644E-2</v>
      </c>
      <c r="H1700" s="42">
        <f>_xll.qlCalendarAdvance(Calendar,$H1699,B1700,"f",FALSE)</f>
        <v>51286</v>
      </c>
      <c r="I1700" s="180">
        <f>_xll.qlInterestRateIndexValueDate(Index1M,$H1700)</f>
        <v>51288</v>
      </c>
      <c r="J1700" s="185">
        <f>IFERROR(_xll.qlIndexFixing(Index1M,$H1700,TRUE,_xll.ohTrigger(RecalcTrigger,Trigger1M)),NA())</f>
        <v>1.5685660842712359E-2</v>
      </c>
      <c r="K1700" s="44">
        <f>IFERROR(_xll.qlIndexFixing(Index3M,H1700,TRUE,_xll.ohTrigger(RecalcTrigger,Trigger3M)),NA())</f>
        <v>1.6065812333003936E-2</v>
      </c>
      <c r="L1700" s="44">
        <f>IFERROR(_xll.qlIndexFixing(Index6M,$H1700,TRUE,_xll.ohTrigger(RecalcTrigger,Trigger6M)),NA())</f>
        <v>1.6207732849385093E-2</v>
      </c>
      <c r="M1700" s="186">
        <f>IFERROR(_xll.qlIndexFixing(Index1Y,$H1700,TRUE,_xll.ohTrigger(RecalcTrigger,Trigger1Y)),NA())</f>
        <v>1.672370467614042E-2</v>
      </c>
      <c r="N1700" s="185">
        <f>IFERROR(_xll.qlIndexFixing(ONIndex1M,I1700,TRUE,_xll.ohTrigger(RecalcTrigger,Trigger1M)),NA())</f>
        <v>1.5681192782759368E-2</v>
      </c>
      <c r="O1700" s="44">
        <f>IFERROR(_xll.qlIndexFixing(ONIndex3M,I1700,TRUE,_xll.ohTrigger(RecalcTrigger,Trigger3M)),NA())</f>
        <v>1.6060371404860163E-2</v>
      </c>
      <c r="P1700" s="44">
        <f>IFERROR(_xll.qlIndexFixing(ONIndex6M,I1700,TRUE,_xll.ohTrigger(RecalcTrigger,Trigger6M)),NA())</f>
        <v>1.6197820782899441E-2</v>
      </c>
      <c r="Q1700" s="186">
        <f>IFERROR(_xll.qlIndexFixing(ONIndex1Y,I1700,TRUE,_xll.ohTrigger(RecalcTrigger,Trigger1Y)),NA())</f>
        <v>1.665938610742046E-2</v>
      </c>
    </row>
    <row r="1701" spans="2:17" x14ac:dyDescent="0.2">
      <c r="B1701" s="39" t="s">
        <v>42</v>
      </c>
      <c r="D1701" s="42">
        <f>_xll.qlCalendarAdvance(Calendar,$D1700,B1701,"f",FALSE)</f>
        <v>51293</v>
      </c>
      <c r="E1701" s="180">
        <f>_xll.qlInterestRateIndexValueDate(IndexON,D1701)</f>
        <v>51293</v>
      </c>
      <c r="F1701" s="196">
        <f>IFERROR(_xll.qlIndexFixing(IndexON,D1701,TRUE,_xll.ohTrigger(RecalcTrigger,TriggerON)),NA())</f>
        <v>1.5764955827419769E-2</v>
      </c>
      <c r="H1701" s="42">
        <f>_xll.qlCalendarAdvance(Calendar,$H1700,B1701,"f",FALSE)</f>
        <v>51293</v>
      </c>
      <c r="I1701" s="180">
        <f>_xll.qlInterestRateIndexValueDate(Index1M,$H1701)</f>
        <v>51295</v>
      </c>
      <c r="J1701" s="185">
        <f>IFERROR(_xll.qlIndexFixing(Index1M,$H1701,TRUE,_xll.ohTrigger(RecalcTrigger,Trigger1M)),NA())</f>
        <v>1.5682041616330543E-2</v>
      </c>
      <c r="K1701" s="44">
        <f>IFERROR(_xll.qlIndexFixing(Index3M,H1701,TRUE,_xll.ohTrigger(RecalcTrigger,Trigger3M)),NA())</f>
        <v>1.6061374107674557E-2</v>
      </c>
      <c r="L1701" s="44">
        <f>IFERROR(_xll.qlIndexFixing(Index6M,$H1701,TRUE,_xll.ohTrigger(RecalcTrigger,Trigger6M)),NA())</f>
        <v>1.6203356623318593E-2</v>
      </c>
      <c r="M1701" s="186">
        <f>IFERROR(_xll.qlIndexFixing(Index1Y,$H1701,TRUE,_xll.ohTrigger(RecalcTrigger,Trigger1Y)),NA())</f>
        <v>1.6719840295852613E-2</v>
      </c>
      <c r="N1701" s="185">
        <f>IFERROR(_xll.qlIndexFixing(ONIndex1M,I1701,TRUE,_xll.ohTrigger(RecalcTrigger,Trigger1M)),NA())</f>
        <v>1.5677455046159139E-2</v>
      </c>
      <c r="O1701" s="44">
        <f>IFERROR(_xll.qlIndexFixing(ONIndex3M,I1701,TRUE,_xll.ohTrigger(RecalcTrigger,Trigger3M)),NA())</f>
        <v>1.6055532123004923E-2</v>
      </c>
      <c r="P1701" s="44">
        <f>IFERROR(_xll.qlIndexFixing(ONIndex6M,I1701,TRUE,_xll.ohTrigger(RecalcTrigger,Trigger6M)),NA())</f>
        <v>1.6192932057474962E-2</v>
      </c>
      <c r="Q1701" s="186">
        <f>IFERROR(_xll.qlIndexFixing(ONIndex1Y,I1701,TRUE,_xll.ohTrigger(RecalcTrigger,Trigger1Y)),NA())</f>
        <v>1.6657886511532993E-2</v>
      </c>
    </row>
    <row r="1702" spans="2:17" x14ac:dyDescent="0.2">
      <c r="B1702" s="39" t="s">
        <v>42</v>
      </c>
      <c r="D1702" s="42">
        <f>_xll.qlCalendarAdvance(Calendar,$D1701,B1702,"f",FALSE)</f>
        <v>51300</v>
      </c>
      <c r="E1702" s="180">
        <f>_xll.qlInterestRateIndexValueDate(IndexON,D1702)</f>
        <v>51300</v>
      </c>
      <c r="F1702" s="196">
        <f>IFERROR(_xll.qlIndexFixing(IndexON,D1702,TRUE,_xll.ohTrigger(RecalcTrigger,TriggerON)),NA())</f>
        <v>1.5760624879899154E-2</v>
      </c>
      <c r="H1702" s="42">
        <f>_xll.qlCalendarAdvance(Calendar,$H1701,B1702,"f",FALSE)</f>
        <v>51300</v>
      </c>
      <c r="I1702" s="180">
        <f>_xll.qlInterestRateIndexValueDate(Index1M,$H1702)</f>
        <v>51302</v>
      </c>
      <c r="J1702" s="185">
        <f>IFERROR(_xll.qlIndexFixing(Index1M,$H1702,TRUE,_xll.ohTrigger(RecalcTrigger,Trigger1M)),NA())</f>
        <v>1.567850113053439E-2</v>
      </c>
      <c r="K1702" s="44">
        <f>IFERROR(_xll.qlIndexFixing(Index3M,H1702,TRUE,_xll.ohTrigger(RecalcTrigger,Trigger3M)),NA())</f>
        <v>1.6057005835567968E-2</v>
      </c>
      <c r="L1702" s="44">
        <f>IFERROR(_xll.qlIndexFixing(Index6M,$H1702,TRUE,_xll.ohTrigger(RecalcTrigger,Trigger6M)),NA())</f>
        <v>1.6199020470522199E-2</v>
      </c>
      <c r="M1702" s="186">
        <f>IFERROR(_xll.qlIndexFixing(Index1Y,$H1702,TRUE,_xll.ohTrigger(RecalcTrigger,Trigger1Y)),NA())</f>
        <v>1.6715916379747654E-2</v>
      </c>
      <c r="N1702" s="185">
        <f>IFERROR(_xll.qlIndexFixing(ONIndex1M,I1702,TRUE,_xll.ohTrigger(RecalcTrigger,Trigger1M)),NA())</f>
        <v>1.5673795505408705E-2</v>
      </c>
      <c r="O1702" s="44">
        <f>IFERROR(_xll.qlIndexFixing(ONIndex3M,I1702,TRUE,_xll.ohTrigger(RecalcTrigger,Trigger3M)),NA())</f>
        <v>1.6050760962897925E-2</v>
      </c>
      <c r="P1702" s="44">
        <f>IFERROR(_xll.qlIndexFixing(ONIndex6M,I1702,TRUE,_xll.ohTrigger(RecalcTrigger,Trigger6M)),NA())</f>
        <v>1.6188089541726569E-2</v>
      </c>
      <c r="Q1702" s="186">
        <f>IFERROR(_xll.qlIndexFixing(ONIndex1Y,I1702,TRUE,_xll.ohTrigger(RecalcTrigger,Trigger1Y)),NA())</f>
        <v>1.6656482820769369E-2</v>
      </c>
    </row>
    <row r="1703" spans="2:17" x14ac:dyDescent="0.2">
      <c r="B1703" s="39" t="s">
        <v>42</v>
      </c>
      <c r="D1703" s="42">
        <f>_xll.qlCalendarAdvance(Calendar,$D1702,B1703,"f",FALSE)</f>
        <v>51307</v>
      </c>
      <c r="E1703" s="180">
        <f>_xll.qlInterestRateIndexValueDate(IndexON,D1703)</f>
        <v>51307</v>
      </c>
      <c r="F1703" s="196">
        <f>IFERROR(_xll.qlIndexFixing(IndexON,D1703,TRUE,_xll.ohTrigger(RecalcTrigger,TriggerON)),NA())</f>
        <v>1.5756358596732412E-2</v>
      </c>
      <c r="H1703" s="42">
        <f>_xll.qlCalendarAdvance(Calendar,$H1702,B1703,"f",FALSE)</f>
        <v>51307</v>
      </c>
      <c r="I1703" s="180">
        <f>_xll.qlInterestRateIndexValueDate(Index1M,$H1703)</f>
        <v>51309</v>
      </c>
      <c r="J1703" s="185">
        <f>IFERROR(_xll.qlIndexFixing(Index1M,$H1703,TRUE,_xll.ohTrigger(RecalcTrigger,Trigger1M)),NA())</f>
        <v>1.5675039666170218E-2</v>
      </c>
      <c r="K1703" s="44">
        <f>IFERROR(_xll.qlIndexFixing(Index3M,H1703,TRUE,_xll.ohTrigger(RecalcTrigger,Trigger3M)),NA())</f>
        <v>1.6052707770708205E-2</v>
      </c>
      <c r="L1703" s="44">
        <f>IFERROR(_xll.qlIndexFixing(Index6M,$H1703,TRUE,_xll.ohTrigger(RecalcTrigger,Trigger6M)),NA())</f>
        <v>1.6194723797213161E-2</v>
      </c>
      <c r="M1703" s="186">
        <f>IFERROR(_xll.qlIndexFixing(Index1Y,$H1703,TRUE,_xll.ohTrigger(RecalcTrigger,Trigger1Y)),NA())</f>
        <v>1.6711931647851709E-2</v>
      </c>
      <c r="N1703" s="185">
        <f>IFERROR(_xll.qlIndexFixing(ONIndex1M,I1703,TRUE,_xll.ohTrigger(RecalcTrigger,Trigger1M)),NA())</f>
        <v>1.5670214441163566E-2</v>
      </c>
      <c r="O1703" s="44">
        <f>IFERROR(_xll.qlIndexFixing(ONIndex3M,I1703,TRUE,_xll.ohTrigger(RecalcTrigger,Trigger3M)),NA())</f>
        <v>1.6046058177936473E-2</v>
      </c>
      <c r="P1703" s="44">
        <f>IFERROR(_xll.qlIndexFixing(ONIndex6M,I1703,TRUE,_xll.ohTrigger(RecalcTrigger,Trigger6M)),NA())</f>
        <v>1.6183293235734197E-2</v>
      </c>
      <c r="Q1703" s="186">
        <f>IFERROR(_xll.qlIndexFixing(ONIndex1Y,I1703,TRUE,_xll.ohTrigger(RecalcTrigger,Trigger1Y)),NA())</f>
        <v>1.6655175343043283E-2</v>
      </c>
    </row>
    <row r="1704" spans="2:17" x14ac:dyDescent="0.2">
      <c r="B1704" s="39" t="s">
        <v>42</v>
      </c>
      <c r="D1704" s="42">
        <f>_xll.qlCalendarAdvance(Calendar,$D1703,B1704,"f",FALSE)</f>
        <v>51314</v>
      </c>
      <c r="E1704" s="180">
        <f>_xll.qlInterestRateIndexValueDate(IndexON,D1704)</f>
        <v>51314</v>
      </c>
      <c r="F1704" s="196">
        <f>IFERROR(_xll.qlIndexFixing(IndexON,D1704,TRUE,_xll.ohTrigger(RecalcTrigger,TriggerON)),NA())</f>
        <v>1.5752157225001895E-2</v>
      </c>
      <c r="H1704" s="42">
        <f>_xll.qlCalendarAdvance(Calendar,$H1703,B1704,"f",FALSE)</f>
        <v>51314</v>
      </c>
      <c r="I1704" s="180">
        <f>_xll.qlInterestRateIndexValueDate(Index1M,$H1704)</f>
        <v>51316</v>
      </c>
      <c r="J1704" s="185">
        <f>IFERROR(_xll.qlIndexFixing(Index1M,$H1704,TRUE,_xll.ohTrigger(RecalcTrigger,Trigger1M)),NA())</f>
        <v>1.5671764181117431E-2</v>
      </c>
      <c r="K1704" s="44">
        <f>IFERROR(_xll.qlIndexFixing(Index3M,H1704,TRUE,_xll.ohTrigger(RecalcTrigger,Trigger3M)),NA())</f>
        <v>1.6048274950236262E-2</v>
      </c>
      <c r="L1704" s="44">
        <f>IFERROR(_xll.qlIndexFixing(Index6M,$H1704,TRUE,_xll.ohTrigger(RecalcTrigger,Trigger6M)),NA())</f>
        <v>1.6190466009614778E-2</v>
      </c>
      <c r="M1704" s="186">
        <f>IFERROR(_xll.qlIndexFixing(Index1Y,$H1704,TRUE,_xll.ohTrigger(RecalcTrigger,Trigger1Y)),NA())</f>
        <v>1.6707751750492973E-2</v>
      </c>
      <c r="N1704" s="185">
        <f>IFERROR(_xll.qlIndexFixing(ONIndex1M,I1704,TRUE,_xll.ohTrigger(RecalcTrigger,Trigger1M)),NA())</f>
        <v>1.5666712133919347E-2</v>
      </c>
      <c r="O1704" s="44">
        <f>IFERROR(_xll.qlIndexFixing(ONIndex3M,I1704,TRUE,_xll.ohTrigger(RecalcTrigger,Trigger3M)),NA())</f>
        <v>1.6041424021357997E-2</v>
      </c>
      <c r="P1704" s="44">
        <f>IFERROR(_xll.qlIndexFixing(ONIndex6M,I1704,TRUE,_xll.ohTrigger(RecalcTrigger,Trigger6M)),NA())</f>
        <v>1.6178543139497847E-2</v>
      </c>
      <c r="Q1704" s="186">
        <f>IFERROR(_xll.qlIndexFixing(ONIndex1Y,I1704,TRUE,_xll.ohTrigger(RecalcTrigger,Trigger1Y)),NA())</f>
        <v>1.6653964386508235E-2</v>
      </c>
    </row>
    <row r="1705" spans="2:17" x14ac:dyDescent="0.2">
      <c r="B1705" s="39" t="s">
        <v>42</v>
      </c>
      <c r="D1705" s="42">
        <f>_xll.qlCalendarAdvance(Calendar,$D1704,B1705,"f",FALSE)</f>
        <v>51321</v>
      </c>
      <c r="E1705" s="180">
        <f>_xll.qlInterestRateIndexValueDate(IndexON,D1705)</f>
        <v>51321</v>
      </c>
      <c r="F1705" s="196">
        <f>IFERROR(_xll.qlIndexFixing(IndexON,D1705,TRUE,_xll.ohTrigger(RecalcTrigger,TriggerON)),NA())</f>
        <v>1.5748021011470215E-2</v>
      </c>
      <c r="H1705" s="42">
        <f>_xll.qlCalendarAdvance(Calendar,$H1704,B1705,"f",FALSE)</f>
        <v>51321</v>
      </c>
      <c r="I1705" s="180">
        <f>_xll.qlInterestRateIndexValueDate(Index1M,$H1705)</f>
        <v>51323</v>
      </c>
      <c r="J1705" s="185">
        <f>IFERROR(_xll.qlIndexFixing(Index1M,$H1705,TRUE,_xll.ohTrigger(RecalcTrigger,Trigger1M)),NA())</f>
        <v>1.5668354925086964E-2</v>
      </c>
      <c r="K1705" s="44">
        <f>IFERROR(_xll.qlIndexFixing(Index3M,H1705,TRUE,_xll.ohTrigger(RecalcTrigger,Trigger3M)),NA())</f>
        <v>1.6044317897694858E-2</v>
      </c>
      <c r="L1705" s="44">
        <f>IFERROR(_xll.qlIndexFixing(Index6M,$H1705,TRUE,_xll.ohTrigger(RecalcTrigger,Trigger6M)),NA())</f>
        <v>1.6186246513958117E-2</v>
      </c>
      <c r="M1705" s="186">
        <f>IFERROR(_xll.qlIndexFixing(Index1Y,$H1705,TRUE,_xll.ohTrigger(RecalcTrigger,Trigger1Y)),NA())</f>
        <v>1.6703774598469601E-2</v>
      </c>
      <c r="N1705" s="185">
        <f>IFERROR(_xll.qlIndexFixing(ONIndex1M,I1705,TRUE,_xll.ohTrigger(RecalcTrigger,Trigger1M)),NA())</f>
        <v>1.566328886409174E-2</v>
      </c>
      <c r="O1705" s="44">
        <f>IFERROR(_xll.qlIndexFixing(ONIndex3M,I1705,TRUE,_xll.ohTrigger(RecalcTrigger,Trigger3M)),NA())</f>
        <v>1.6036858746160121E-2</v>
      </c>
      <c r="P1705" s="44">
        <f>IFERROR(_xll.qlIndexFixing(ONIndex6M,I1705,TRUE,_xll.ohTrigger(RecalcTrigger,Trigger6M)),NA())</f>
        <v>1.6173839252777711E-2</v>
      </c>
      <c r="Q1705" s="186">
        <f>IFERROR(_xll.qlIndexFixing(ONIndex1Y,I1705,TRUE,_xll.ohTrigger(RecalcTrigger,Trigger1Y)),NA())</f>
        <v>1.6652850259237795E-2</v>
      </c>
    </row>
    <row r="1706" spans="2:17" x14ac:dyDescent="0.2">
      <c r="B1706" s="39" t="s">
        <v>42</v>
      </c>
      <c r="D1706" s="42">
        <f>_xll.qlCalendarAdvance(Calendar,$D1705,B1706,"f",FALSE)</f>
        <v>51328</v>
      </c>
      <c r="E1706" s="180">
        <f>_xll.qlInterestRateIndexValueDate(IndexON,D1706)</f>
        <v>51328</v>
      </c>
      <c r="F1706" s="196">
        <f>IFERROR(_xll.qlIndexFixing(IndexON,D1706,TRUE,_xll.ohTrigger(RecalcTrigger,TriggerON)),NA())</f>
        <v>1.5743950203299661E-2</v>
      </c>
      <c r="H1706" s="42">
        <f>_xll.qlCalendarAdvance(Calendar,$H1705,B1706,"f",FALSE)</f>
        <v>51328</v>
      </c>
      <c r="I1706" s="180">
        <f>_xll.qlInterestRateIndexValueDate(Index1M,$H1706)</f>
        <v>51330</v>
      </c>
      <c r="J1706" s="185">
        <f>IFERROR(_xll.qlIndexFixing(Index1M,$H1706,TRUE,_xll.ohTrigger(RecalcTrigger,Trigger1M)),NA())</f>
        <v>1.5665132210050194E-2</v>
      </c>
      <c r="K1706" s="44">
        <f>IFERROR(_xll.qlIndexFixing(Index3M,H1706,TRUE,_xll.ohTrigger(RecalcTrigger,Trigger3M)),NA())</f>
        <v>1.6040219184645044E-2</v>
      </c>
      <c r="L1706" s="44">
        <f>IFERROR(_xll.qlIndexFixing(Index6M,$H1706,TRUE,_xll.ohTrigger(RecalcTrigger,Trigger6M)),NA())</f>
        <v>1.6182064716481603E-2</v>
      </c>
      <c r="M1706" s="186">
        <f>IFERROR(_xll.qlIndexFixing(Index1Y,$H1706,TRUE,_xll.ohTrigger(RecalcTrigger,Trigger1Y)),NA())</f>
        <v>1.669959970271755E-2</v>
      </c>
      <c r="N1706" s="185">
        <f>IFERROR(_xll.qlIndexFixing(ONIndex1M,I1706,TRUE,_xll.ohTrigger(RecalcTrigger,Trigger1M)),NA())</f>
        <v>1.5659944912416179E-2</v>
      </c>
      <c r="O1706" s="44">
        <f>IFERROR(_xll.qlIndexFixing(ONIndex3M,I1706,TRUE,_xll.ohTrigger(RecalcTrigger,Trigger3M)),NA())</f>
        <v>1.6032362605580275E-2</v>
      </c>
      <c r="P1706" s="44">
        <f>IFERROR(_xll.qlIndexFixing(ONIndex6M,I1706,TRUE,_xll.ohTrigger(RecalcTrigger,Trigger6M)),NA())</f>
        <v>1.6169181575893532E-2</v>
      </c>
      <c r="Q1706" s="186">
        <f>IFERROR(_xll.qlIndexFixing(ONIndex1Y,I1706,TRUE,_xll.ohTrigger(RecalcTrigger,Trigger1Y)),NA())</f>
        <v>1.6651833269065719E-2</v>
      </c>
    </row>
    <row r="1707" spans="2:17" x14ac:dyDescent="0.2">
      <c r="B1707" s="39" t="s">
        <v>42</v>
      </c>
      <c r="D1707" s="42">
        <f>_xll.qlCalendarAdvance(Calendar,$D1706,B1707,"f",FALSE)</f>
        <v>51335</v>
      </c>
      <c r="E1707" s="180">
        <f>_xll.qlInterestRateIndexValueDate(IndexON,D1707)</f>
        <v>51335</v>
      </c>
      <c r="F1707" s="196">
        <f>IFERROR(_xll.qlIndexFixing(IndexON,D1707,TRUE,_xll.ohTrigger(RecalcTrigger,TriggerON)),NA())</f>
        <v>1.573994504717291E-2</v>
      </c>
      <c r="H1707" s="42">
        <f>_xll.qlCalendarAdvance(Calendar,$H1706,B1707,"f",FALSE)</f>
        <v>51335</v>
      </c>
      <c r="I1707" s="180">
        <f>_xll.qlInterestRateIndexValueDate(Index1M,$H1707)</f>
        <v>51337</v>
      </c>
      <c r="J1707" s="185">
        <f>IFERROR(_xll.qlIndexFixing(Index1M,$H1707,TRUE,_xll.ohTrigger(RecalcTrigger,Trigger1M)),NA())</f>
        <v>1.566198963981261E-2</v>
      </c>
      <c r="K1707" s="44">
        <f>IFERROR(_xll.qlIndexFixing(Index3M,H1707,TRUE,_xll.ohTrigger(RecalcTrigger,Trigger3M)),NA())</f>
        <v>1.6036179549342184E-2</v>
      </c>
      <c r="L1707" s="44">
        <f>IFERROR(_xll.qlIndexFixing(Index6M,$H1707,TRUE,_xll.ohTrigger(RecalcTrigger,Trigger6M)),NA())</f>
        <v>1.6177920023431429E-2</v>
      </c>
      <c r="M1707" s="186">
        <f>IFERROR(_xll.qlIndexFixing(Index1Y,$H1707,TRUE,_xll.ohTrigger(RecalcTrigger,Trigger1Y)),NA())</f>
        <v>1.6695358834643837E-2</v>
      </c>
      <c r="N1707" s="185">
        <f>IFERROR(_xll.qlIndexFixing(ONIndex1M,I1707,TRUE,_xll.ohTrigger(RecalcTrigger,Trigger1M)),NA())</f>
        <v>1.5656680559308356E-2</v>
      </c>
      <c r="O1707" s="44">
        <f>IFERROR(_xll.qlIndexFixing(ONIndex3M,I1707,TRUE,_xll.ohTrigger(RecalcTrigger,Trigger3M)),NA())</f>
        <v>1.6027935853095698E-2</v>
      </c>
      <c r="P1707" s="44">
        <f>IFERROR(_xll.qlIndexFixing(ONIndex6M,I1707,TRUE,_xll.ohTrigger(RecalcTrigger,Trigger6M)),NA())</f>
        <v>1.6164570108845311E-2</v>
      </c>
      <c r="Q1707" s="186">
        <f>IFERROR(_xll.qlIndexFixing(ONIndex1Y,I1707,TRUE,_xll.ohTrigger(RecalcTrigger,Trigger1Y)),NA())</f>
        <v>1.6650913724145511E-2</v>
      </c>
    </row>
    <row r="1708" spans="2:17" x14ac:dyDescent="0.2">
      <c r="B1708" s="39" t="s">
        <v>42</v>
      </c>
      <c r="D1708" s="42">
        <f>_xll.qlCalendarAdvance(Calendar,$D1707,B1708,"f",FALSE)</f>
        <v>51342</v>
      </c>
      <c r="E1708" s="180">
        <f>_xll.qlInterestRateIndexValueDate(IndexON,D1708)</f>
        <v>51342</v>
      </c>
      <c r="F1708" s="196">
        <f>IFERROR(_xll.qlIndexFixing(IndexON,D1708,TRUE,_xll.ohTrigger(RecalcTrigger,TriggerON)),NA())</f>
        <v>1.5736005790172314E-2</v>
      </c>
      <c r="H1708" s="42">
        <f>_xll.qlCalendarAdvance(Calendar,$H1707,B1708,"f",FALSE)</f>
        <v>51342</v>
      </c>
      <c r="I1708" s="180">
        <f>_xll.qlInterestRateIndexValueDate(Index1M,$H1708)</f>
        <v>51344</v>
      </c>
      <c r="J1708" s="185">
        <f>IFERROR(_xll.qlIndexFixing(Index1M,$H1708,TRUE,_xll.ohTrigger(RecalcTrigger,Trigger1M)),NA())</f>
        <v>1.5658927495220527E-2</v>
      </c>
      <c r="K1708" s="44">
        <f>IFERROR(_xll.qlIndexFixing(Index3M,H1708,TRUE,_xll.ohTrigger(RecalcTrigger,Trigger3M)),NA())</f>
        <v>1.6032195172947409E-2</v>
      </c>
      <c r="L1708" s="44">
        <f>IFERROR(_xll.qlIndexFixing(Index6M,$H1708,TRUE,_xll.ohTrigger(RecalcTrigger,Trigger6M)),NA())</f>
        <v>1.6173811841059413E-2</v>
      </c>
      <c r="M1708" s="186">
        <f>IFERROR(_xll.qlIndexFixing(Index1Y,$H1708,TRUE,_xll.ohTrigger(RecalcTrigger,Trigger1Y)),NA())</f>
        <v>1.6691050695961853E-2</v>
      </c>
      <c r="N1708" s="185">
        <f>IFERROR(_xll.qlIndexFixing(ONIndex1M,I1708,TRUE,_xll.ohTrigger(RecalcTrigger,Trigger1M)),NA())</f>
        <v>1.5653496085503704E-2</v>
      </c>
      <c r="O1708" s="44">
        <f>IFERROR(_xll.qlIndexFixing(ONIndex3M,I1708,TRUE,_xll.ohTrigger(RecalcTrigger,Trigger3M)),NA())</f>
        <v>1.6023578741704014E-2</v>
      </c>
      <c r="P1708" s="44">
        <f>IFERROR(_xll.qlIndexFixing(ONIndex6M,I1708,TRUE,_xll.ohTrigger(RecalcTrigger,Trigger6M)),NA())</f>
        <v>1.6160004851393239E-2</v>
      </c>
      <c r="Q1708" s="186">
        <f>IFERROR(_xll.qlIndexFixing(ONIndex1Y,I1708,TRUE,_xll.ohTrigger(RecalcTrigger,Trigger1Y)),NA())</f>
        <v>1.6650091932470801E-2</v>
      </c>
    </row>
    <row r="1709" spans="2:17" x14ac:dyDescent="0.2">
      <c r="B1709" s="39" t="s">
        <v>42</v>
      </c>
      <c r="D1709" s="42">
        <f>_xll.qlCalendarAdvance(Calendar,$D1708,B1709,"f",FALSE)</f>
        <v>51349</v>
      </c>
      <c r="E1709" s="180">
        <f>_xll.qlInterestRateIndexValueDate(IndexON,D1709)</f>
        <v>51349</v>
      </c>
      <c r="F1709" s="196">
        <f>IFERROR(_xll.qlIndexFixing(IndexON,D1709,TRUE,_xll.ohTrigger(RecalcTrigger,TriggerON)),NA())</f>
        <v>1.5732132678980548E-2</v>
      </c>
      <c r="H1709" s="42">
        <f>_xll.qlCalendarAdvance(Calendar,$H1708,B1709,"f",FALSE)</f>
        <v>51349</v>
      </c>
      <c r="I1709" s="180">
        <f>_xll.qlInterestRateIndexValueDate(Index1M,$H1709)</f>
        <v>51351</v>
      </c>
      <c r="J1709" s="185">
        <f>IFERROR(_xll.qlIndexFixing(Index1M,$H1709,TRUE,_xll.ohTrigger(RecalcTrigger,Trigger1M)),NA())</f>
        <v>1.5655946057117676E-2</v>
      </c>
      <c r="K1709" s="44">
        <f>IFERROR(_xll.qlIndexFixing(Index3M,H1709,TRUE,_xll.ohTrigger(RecalcTrigger,Trigger3M)),NA())</f>
        <v>1.6028262224283645E-2</v>
      </c>
      <c r="L1709" s="44">
        <f>IFERROR(_xll.qlIndexFixing(Index6M,$H1709,TRUE,_xll.ohTrigger(RecalcTrigger,Trigger6M)),NA())</f>
        <v>1.6169739575626872E-2</v>
      </c>
      <c r="M1709" s="186">
        <f>IFERROR(_xll.qlIndexFixing(Index1Y,$H1709,TRUE,_xll.ohTrigger(RecalcTrigger,Trigger1Y)),NA())</f>
        <v>1.6686673984725807E-2</v>
      </c>
      <c r="N1709" s="185">
        <f>IFERROR(_xll.qlIndexFixing(ONIndex1M,I1709,TRUE,_xll.ohTrigger(RecalcTrigger,Trigger1M)),NA())</f>
        <v>1.5650391771337979E-2</v>
      </c>
      <c r="O1709" s="44">
        <f>IFERROR(_xll.qlIndexFixing(ONIndex3M,I1709,TRUE,_xll.ohTrigger(RecalcTrigger,Trigger3M)),NA())</f>
        <v>1.6019291524482782E-2</v>
      </c>
      <c r="P1709" s="44">
        <f>IFERROR(_xll.qlIndexFixing(ONIndex6M,I1709,TRUE,_xll.ohTrigger(RecalcTrigger,Trigger6M)),NA())</f>
        <v>1.6155485803617253E-2</v>
      </c>
      <c r="Q1709" s="186">
        <f>IFERROR(_xll.qlIndexFixing(ONIndex1Y,I1709,TRUE,_xll.ohTrigger(RecalcTrigger,Trigger1Y)),NA())</f>
        <v>1.6649368201955284E-2</v>
      </c>
    </row>
    <row r="1710" spans="2:17" x14ac:dyDescent="0.2">
      <c r="B1710" s="39" t="s">
        <v>42</v>
      </c>
      <c r="D1710" s="42">
        <f>_xll.qlCalendarAdvance(Calendar,$D1709,B1710,"f",FALSE)</f>
        <v>51356</v>
      </c>
      <c r="E1710" s="180">
        <f>_xll.qlInterestRateIndexValueDate(IndexON,D1710)</f>
        <v>51356</v>
      </c>
      <c r="F1710" s="196">
        <f>IFERROR(_xll.qlIndexFixing(IndexON,D1710,TRUE,_xll.ohTrigger(RecalcTrigger,TriggerON)),NA())</f>
        <v>1.5728325960919776E-2</v>
      </c>
      <c r="H1710" s="42">
        <f>_xll.qlCalendarAdvance(Calendar,$H1709,B1710,"f",FALSE)</f>
        <v>51356</v>
      </c>
      <c r="I1710" s="180">
        <f>_xll.qlInterestRateIndexValueDate(Index1M,$H1710)</f>
        <v>51358</v>
      </c>
      <c r="J1710" s="185">
        <f>IFERROR(_xll.qlIndexFixing(Index1M,$H1710,TRUE,_xll.ohTrigger(RecalcTrigger,Trigger1M)),NA())</f>
        <v>1.5653045606347792E-2</v>
      </c>
      <c r="K1710" s="44">
        <f>IFERROR(_xll.qlIndexFixing(Index3M,H1710,TRUE,_xll.ohTrigger(RecalcTrigger,Trigger3M)),NA())</f>
        <v>1.6024376859838999E-2</v>
      </c>
      <c r="L1710" s="44">
        <f>IFERROR(_xll.qlIndexFixing(Index6M,$H1710,TRUE,_xll.ohTrigger(RecalcTrigger,Trigger6M)),NA())</f>
        <v>1.6165702633399448E-2</v>
      </c>
      <c r="M1710" s="186">
        <f>IFERROR(_xll.qlIndexFixing(Index1Y,$H1710,TRUE,_xll.ohTrigger(RecalcTrigger,Trigger1Y)),NA())</f>
        <v>1.6682227395329825E-2</v>
      </c>
      <c r="N1710" s="185">
        <f>IFERROR(_xll.qlIndexFixing(ONIndex1M,I1710,TRUE,_xll.ohTrigger(RecalcTrigger,Trigger1M)),NA())</f>
        <v>1.5647367897386744E-2</v>
      </c>
      <c r="O1710" s="44">
        <f>IFERROR(_xll.qlIndexFixing(ONIndex3M,I1710,TRUE,_xll.ohTrigger(RecalcTrigger,Trigger3M)),NA())</f>
        <v>1.6015074454989175E-2</v>
      </c>
      <c r="P1710" s="44">
        <f>IFERROR(_xll.qlIndexFixing(ONIndex6M,I1710,TRUE,_xll.ohTrigger(RecalcTrigger,Trigger6M)),NA())</f>
        <v>1.6151012965517353E-2</v>
      </c>
      <c r="Q1710" s="186">
        <f>IFERROR(_xll.qlIndexFixing(ONIndex1Y,I1710,TRUE,_xll.ohTrigger(RecalcTrigger,Trigger1Y)),NA())</f>
        <v>1.6648742840832398E-2</v>
      </c>
    </row>
    <row r="1711" spans="2:17" x14ac:dyDescent="0.2">
      <c r="B1711" s="39" t="s">
        <v>42</v>
      </c>
      <c r="D1711" s="42">
        <f>_xll.qlCalendarAdvance(Calendar,$D1710,B1711,"f",FALSE)</f>
        <v>51363</v>
      </c>
      <c r="E1711" s="180">
        <f>_xll.qlInterestRateIndexValueDate(IndexON,D1711)</f>
        <v>51363</v>
      </c>
      <c r="F1711" s="196">
        <f>IFERROR(_xll.qlIndexFixing(IndexON,D1711,TRUE,_xll.ohTrigger(RecalcTrigger,TriggerON)),NA())</f>
        <v>1.5724585882512798E-2</v>
      </c>
      <c r="H1711" s="42">
        <f>_xll.qlCalendarAdvance(Calendar,$H1710,B1711,"f",FALSE)</f>
        <v>51363</v>
      </c>
      <c r="I1711" s="180">
        <f>_xll.qlInterestRateIndexValueDate(Index1M,$H1711)</f>
        <v>51365</v>
      </c>
      <c r="J1711" s="185">
        <f>IFERROR(_xll.qlIndexFixing(Index1M,$H1711,TRUE,_xll.ohTrigger(RecalcTrigger,Trigger1M)),NA())</f>
        <v>1.5650226423772663E-2</v>
      </c>
      <c r="K1711" s="44">
        <f>IFERROR(_xll.qlIndexFixing(Index3M,H1711,TRUE,_xll.ohTrigger(RecalcTrigger,Trigger3M)),NA())</f>
        <v>1.6020535223759111E-2</v>
      </c>
      <c r="L1711" s="44">
        <f>IFERROR(_xll.qlIndexFixing(Index6M,$H1711,TRUE,_xll.ohTrigger(RecalcTrigger,Trigger6M)),NA())</f>
        <v>1.6161700420651858E-2</v>
      </c>
      <c r="M1711" s="186">
        <f>IFERROR(_xll.qlIndexFixing(Index1Y,$H1711,TRUE,_xll.ohTrigger(RecalcTrigger,Trigger1Y)),NA())</f>
        <v>1.6677709618511456E-2</v>
      </c>
      <c r="N1711" s="185">
        <f>IFERROR(_xll.qlIndexFixing(ONIndex1M,I1711,TRUE,_xll.ohTrigger(RecalcTrigger,Trigger1M)),NA())</f>
        <v>1.5644424744145624E-2</v>
      </c>
      <c r="O1711" s="44">
        <f>IFERROR(_xll.qlIndexFixing(ONIndex3M,I1711,TRUE,_xll.ohTrigger(RecalcTrigger,Trigger3M)),NA())</f>
        <v>1.6010927786220819E-2</v>
      </c>
      <c r="P1711" s="44">
        <f>IFERROR(_xll.qlIndexFixing(ONIndex6M,I1711,TRUE,_xll.ohTrigger(RecalcTrigger,Trigger6M)),NA())</f>
        <v>1.6146586337173474E-2</v>
      </c>
      <c r="Q1711" s="186">
        <f>IFERROR(_xll.qlIndexFixing(ONIndex1Y,I1711,TRUE,_xll.ohTrigger(RecalcTrigger,Trigger1Y)),NA())</f>
        <v>1.6648216156935902E-2</v>
      </c>
    </row>
    <row r="1712" spans="2:17" x14ac:dyDescent="0.2">
      <c r="B1712" s="39" t="s">
        <v>42</v>
      </c>
      <c r="D1712" s="42">
        <f>_xll.qlCalendarAdvance(Calendar,$D1711,B1712,"f",FALSE)</f>
        <v>51370</v>
      </c>
      <c r="E1712" s="180">
        <f>_xll.qlInterestRateIndexValueDate(IndexON,D1712)</f>
        <v>51370</v>
      </c>
      <c r="F1712" s="196">
        <f>IFERROR(_xll.qlIndexFixing(IndexON,D1712,TRUE,_xll.ohTrigger(RecalcTrigger,TriggerON)),NA())</f>
        <v>1.5720912690921907E-2</v>
      </c>
      <c r="H1712" s="42">
        <f>_xll.qlCalendarAdvance(Calendar,$H1711,B1712,"f",FALSE)</f>
        <v>51370</v>
      </c>
      <c r="I1712" s="180">
        <f>_xll.qlInterestRateIndexValueDate(Index1M,$H1712)</f>
        <v>51372</v>
      </c>
      <c r="J1712" s="185">
        <f>IFERROR(_xll.qlIndexFixing(Index1M,$H1712,TRUE,_xll.ohTrigger(RecalcTrigger,Trigger1M)),NA())</f>
        <v>1.5647488790236024E-2</v>
      </c>
      <c r="K1712" s="44">
        <f>IFERROR(_xll.qlIndexFixing(Index3M,H1712,TRUE,_xll.ohTrigger(RecalcTrigger,Trigger3M)),NA())</f>
        <v>1.6016733447854811E-2</v>
      </c>
      <c r="L1712" s="44">
        <f>IFERROR(_xll.qlIndexFixing(Index6M,$H1712,TRUE,_xll.ohTrigger(RecalcTrigger,Trigger6M)),NA())</f>
        <v>1.6157732343664001E-2</v>
      </c>
      <c r="M1712" s="186">
        <f>IFERROR(_xll.qlIndexFixing(Index1Y,$H1712,TRUE,_xll.ohTrigger(RecalcTrigger,Trigger1Y)),NA())</f>
        <v>1.6673119341350354E-2</v>
      </c>
      <c r="N1712" s="185">
        <f>IFERROR(_xll.qlIndexFixing(ONIndex1M,I1712,TRUE,_xll.ohTrigger(RecalcTrigger,Trigger1M)),NA())</f>
        <v>1.5641562592350056E-2</v>
      </c>
      <c r="O1712" s="44">
        <f>IFERROR(_xll.qlIndexFixing(ONIndex3M,I1712,TRUE,_xll.ohTrigger(RecalcTrigger,Trigger3M)),NA())</f>
        <v>1.6006851771335207E-2</v>
      </c>
      <c r="P1712" s="44">
        <f>IFERROR(_xll.qlIndexFixing(ONIndex6M,I1712,TRUE,_xll.ohTrigger(RecalcTrigger,Trigger6M)),NA())</f>
        <v>1.6142205918505681E-2</v>
      </c>
      <c r="Q1712" s="186">
        <f>IFERROR(_xll.qlIndexFixing(ONIndex1Y,I1712,TRUE,_xll.ohTrigger(RecalcTrigger,Trigger1Y)),NA())</f>
        <v>1.6647788458339363E-2</v>
      </c>
    </row>
    <row r="1713" spans="2:17" x14ac:dyDescent="0.2">
      <c r="B1713" s="39" t="s">
        <v>42</v>
      </c>
      <c r="D1713" s="42">
        <f>_xll.qlCalendarAdvance(Calendar,$D1712,B1713,"f",FALSE)</f>
        <v>51377</v>
      </c>
      <c r="E1713" s="180">
        <f>_xll.qlInterestRateIndexValueDate(IndexON,D1713)</f>
        <v>51377</v>
      </c>
      <c r="F1713" s="196">
        <f>IFERROR(_xll.qlIndexFixing(IndexON,D1713,TRUE,_xll.ohTrigger(RecalcTrigger,TriggerON)),NA())</f>
        <v>1.5717306632909711E-2</v>
      </c>
      <c r="H1713" s="42">
        <f>_xll.qlCalendarAdvance(Calendar,$H1712,B1713,"f",FALSE)</f>
        <v>51377</v>
      </c>
      <c r="I1713" s="180">
        <f>_xll.qlInterestRateIndexValueDate(Index1M,$H1713)</f>
        <v>51379</v>
      </c>
      <c r="J1713" s="185">
        <f>IFERROR(_xll.qlIndexFixing(Index1M,$H1713,TRUE,_xll.ohTrigger(RecalcTrigger,Trigger1M)),NA())</f>
        <v>1.5644362896061827E-2</v>
      </c>
      <c r="K1713" s="44">
        <f>IFERROR(_xll.qlIndexFixing(Index3M,H1713,TRUE,_xll.ohTrigger(RecalcTrigger,Trigger3M)),NA())</f>
        <v>1.6012691669175242E-2</v>
      </c>
      <c r="L1713" s="44">
        <f>IFERROR(_xll.qlIndexFixing(Index6M,$H1713,TRUE,_xll.ohTrigger(RecalcTrigger,Trigger6M)),NA())</f>
        <v>1.6153433297527303E-2</v>
      </c>
      <c r="M1713" s="186">
        <f>IFERROR(_xll.qlIndexFixing(Index1Y,$H1713,TRUE,_xll.ohTrigger(RecalcTrigger,Trigger1Y)),NA())</f>
        <v>1.6668331711146584E-2</v>
      </c>
      <c r="N1713" s="185">
        <f>IFERROR(_xll.qlIndexFixing(ONIndex1M,I1713,TRUE,_xll.ohTrigger(RecalcTrigger,Trigger1M)),NA())</f>
        <v>1.5638781722415729E-2</v>
      </c>
      <c r="O1713" s="44">
        <f>IFERROR(_xll.qlIndexFixing(ONIndex3M,I1713,TRUE,_xll.ohTrigger(RecalcTrigger,Trigger3M)),NA())</f>
        <v>1.6002846663649706E-2</v>
      </c>
      <c r="P1713" s="44">
        <f>IFERROR(_xll.qlIndexFixing(ONIndex6M,I1713,TRUE,_xll.ohTrigger(RecalcTrigger,Trigger6M)),NA())</f>
        <v>1.6137871709513973E-2</v>
      </c>
      <c r="Q1713" s="186">
        <f>IFERROR(_xll.qlIndexFixing(ONIndex1Y,I1713,TRUE,_xll.ohTrigger(RecalcTrigger,Trigger1Y)),NA())</f>
        <v>1.6647460053116347E-2</v>
      </c>
    </row>
    <row r="1714" spans="2:17" x14ac:dyDescent="0.2">
      <c r="B1714" s="39" t="s">
        <v>42</v>
      </c>
      <c r="D1714" s="42">
        <f>_xll.qlCalendarAdvance(Calendar,$D1713,B1714,"f",FALSE)</f>
        <v>51384</v>
      </c>
      <c r="E1714" s="180">
        <f>_xll.qlInterestRateIndexValueDate(IndexON,D1714)</f>
        <v>51384</v>
      </c>
      <c r="F1714" s="196">
        <f>IFERROR(_xll.qlIndexFixing(IndexON,D1714,TRUE,_xll.ohTrigger(RecalcTrigger,TriggerON)),NA())</f>
        <v>1.5713767955558566E-2</v>
      </c>
      <c r="H1714" s="42">
        <f>_xll.qlCalendarAdvance(Calendar,$H1713,B1714,"f",FALSE)</f>
        <v>51384</v>
      </c>
      <c r="I1714" s="180">
        <f>_xll.qlInterestRateIndexValueDate(Index1M,$H1714)</f>
        <v>51386</v>
      </c>
      <c r="J1714" s="185">
        <f>IFERROR(_xll.qlIndexFixing(Index1M,$H1714,TRUE,_xll.ohTrigger(RecalcTrigger,Trigger1M)),NA())</f>
        <v>1.564223863613359E-2</v>
      </c>
      <c r="K1714" s="44">
        <f>IFERROR(_xll.qlIndexFixing(Index3M,H1714,TRUE,_xll.ohTrigger(RecalcTrigger,Trigger3M)),NA())</f>
        <v>1.6008953903896415E-2</v>
      </c>
      <c r="L1714" s="44">
        <f>IFERROR(_xll.qlIndexFixing(Index6M,$H1714,TRUE,_xll.ohTrigger(RecalcTrigger,Trigger6M)),NA())</f>
        <v>1.6149523520694847E-2</v>
      </c>
      <c r="M1714" s="186">
        <f>IFERROR(_xll.qlIndexFixing(Index1Y,$H1714,TRUE,_xll.ohTrigger(RecalcTrigger,Trigger1Y)),NA())</f>
        <v>1.6663716016044369E-2</v>
      </c>
      <c r="N1714" s="185">
        <f>IFERROR(_xll.qlIndexFixing(ONIndex1M,I1714,TRUE,_xll.ohTrigger(RecalcTrigger,Trigger1M)),NA())</f>
        <v>1.563608241483827E-2</v>
      </c>
      <c r="O1714" s="44">
        <f>IFERROR(_xll.qlIndexFixing(ONIndex3M,I1714,TRUE,_xll.ohTrigger(RecalcTrigger,Trigger3M)),NA())</f>
        <v>1.5998912716401748E-2</v>
      </c>
      <c r="P1714" s="44">
        <f>IFERROR(_xll.qlIndexFixing(ONIndex6M,I1714,TRUE,_xll.ohTrigger(RecalcTrigger,Trigger6M)),NA())</f>
        <v>1.6133583710278288E-2</v>
      </c>
      <c r="Q1714" s="186">
        <f>IFERROR(_xll.qlIndexFixing(ONIndex1Y,I1714,TRUE,_xll.ohTrigger(RecalcTrigger,Trigger1Y)),NA())</f>
        <v>1.6647231249340422E-2</v>
      </c>
    </row>
    <row r="1715" spans="2:17" x14ac:dyDescent="0.2">
      <c r="B1715" s="39" t="s">
        <v>42</v>
      </c>
      <c r="D1715" s="42">
        <f>_xll.qlCalendarAdvance(Calendar,$D1714,B1715,"f",FALSE)</f>
        <v>51391</v>
      </c>
      <c r="E1715" s="180">
        <f>_xll.qlInterestRateIndexValueDate(IndexON,D1715)</f>
        <v>51391</v>
      </c>
      <c r="F1715" s="196">
        <f>IFERROR(_xll.qlIndexFixing(IndexON,D1715,TRUE,_xll.ohTrigger(RecalcTrigger,TriggerON)),NA())</f>
        <v>1.5710296905711019E-2</v>
      </c>
      <c r="H1715" s="42">
        <f>_xll.qlCalendarAdvance(Calendar,$H1714,B1715,"f",FALSE)</f>
        <v>51391</v>
      </c>
      <c r="I1715" s="180">
        <f>_xll.qlInterestRateIndexValueDate(Index1M,$H1715)</f>
        <v>51393</v>
      </c>
      <c r="J1715" s="185">
        <f>IFERROR(_xll.qlIndexFixing(Index1M,$H1715,TRUE,_xll.ohTrigger(RecalcTrigger,Trigger1M)),NA())</f>
        <v>1.5639698219794364E-2</v>
      </c>
      <c r="K1715" s="44">
        <f>IFERROR(_xll.qlIndexFixing(Index3M,H1715,TRUE,_xll.ohTrigger(RecalcTrigger,Trigger3M)),NA())</f>
        <v>1.6005244618751885E-2</v>
      </c>
      <c r="L1715" s="44">
        <f>IFERROR(_xll.qlIndexFixing(Index6M,$H1715,TRUE,_xll.ohTrigger(RecalcTrigger,Trigger6M)),NA())</f>
        <v>1.6145646124455626E-2</v>
      </c>
      <c r="M1715" s="186">
        <f>IFERROR(_xll.qlIndexFixing(Index1Y,$H1715,TRUE,_xll.ohTrigger(RecalcTrigger,Trigger1Y)),NA())</f>
        <v>1.6658900323785017E-2</v>
      </c>
      <c r="N1715" s="185">
        <f>IFERROR(_xll.qlIndexFixing(ONIndex1M,I1715,TRUE,_xll.ohTrigger(RecalcTrigger,Trigger1M)),NA())</f>
        <v>1.5633464950273179E-2</v>
      </c>
      <c r="O1715" s="44">
        <f>IFERROR(_xll.qlIndexFixing(ONIndex3M,I1715,TRUE,_xll.ohTrigger(RecalcTrigger,Trigger3M)),NA())</f>
        <v>1.5995050182828763E-2</v>
      </c>
      <c r="P1715" s="44">
        <f>IFERROR(_xll.qlIndexFixing(ONIndex6M,I1715,TRUE,_xll.ohTrigger(RecalcTrigger,Trigger6M)),NA())</f>
        <v>1.6129341920638751E-2</v>
      </c>
      <c r="Q1715" s="186">
        <f>IFERROR(_xll.qlIndexFixing(ONIndex1Y,I1715,TRUE,_xll.ohTrigger(RecalcTrigger,Trigger1Y)),NA())</f>
        <v>1.6647102354845345E-2</v>
      </c>
    </row>
    <row r="1716" spans="2:17" x14ac:dyDescent="0.2">
      <c r="B1716" s="39" t="s">
        <v>42</v>
      </c>
      <c r="D1716" s="42">
        <f>_xll.qlCalendarAdvance(Calendar,$D1715,B1716,"f",FALSE)</f>
        <v>51398</v>
      </c>
      <c r="E1716" s="180">
        <f>_xll.qlInterestRateIndexValueDate(IndexON,D1716)</f>
        <v>51398</v>
      </c>
      <c r="F1716" s="196">
        <f>IFERROR(_xll.qlIndexFixing(IndexON,D1716,TRUE,_xll.ohTrigger(RecalcTrigger,TriggerON)),NA())</f>
        <v>1.5706893730209615E-2</v>
      </c>
      <c r="H1716" s="42">
        <f>_xll.qlCalendarAdvance(Calendar,$H1715,B1716,"f",FALSE)</f>
        <v>51398</v>
      </c>
      <c r="I1716" s="180">
        <f>_xll.qlInterestRateIndexValueDate(Index1M,$H1716)</f>
        <v>51400</v>
      </c>
      <c r="J1716" s="185">
        <f>IFERROR(_xll.qlIndexFixing(Index1M,$H1716,TRUE,_xll.ohTrigger(RecalcTrigger,Trigger1M)),NA())</f>
        <v>1.5637193850205237E-2</v>
      </c>
      <c r="K1716" s="44">
        <f>IFERROR(_xll.qlIndexFixing(Index3M,H1716,TRUE,_xll.ohTrigger(RecalcTrigger,Trigger3M)),NA())</f>
        <v>1.6001559764673753E-2</v>
      </c>
      <c r="L1716" s="44">
        <f>IFERROR(_xll.qlIndexFixing(Index6M,$H1716,TRUE,_xll.ohTrigger(RecalcTrigger,Trigger6M)),NA())</f>
        <v>1.6141800502108655E-2</v>
      </c>
      <c r="M1716" s="186">
        <f>IFERROR(_xll.qlIndexFixing(Index1Y,$H1716,TRUE,_xll.ohTrigger(RecalcTrigger,Trigger1Y)),NA())</f>
        <v>1.6654006842957057E-2</v>
      </c>
      <c r="N1716" s="185">
        <f>IFERROR(_xll.qlIndexFixing(ONIndex1M,I1716,TRUE,_xll.ohTrigger(RecalcTrigger,Trigger1M)),NA())</f>
        <v>1.5630927979879417E-2</v>
      </c>
      <c r="O1716" s="44">
        <f>IFERROR(_xll.qlIndexFixing(ONIndex3M,I1716,TRUE,_xll.ohTrigger(RecalcTrigger,Trigger3M)),NA())</f>
        <v>1.5991258032554967E-2</v>
      </c>
      <c r="P1716" s="44">
        <f>IFERROR(_xll.qlIndexFixing(ONIndex6M,I1716,TRUE,_xll.ohTrigger(RecalcTrigger,Trigger6M)),NA())</f>
        <v>1.6125145970411481E-2</v>
      </c>
      <c r="Q1716" s="186">
        <f>IFERROR(_xll.qlIndexFixing(ONIndex1Y,I1716,TRUE,_xll.ohTrigger(RecalcTrigger,Trigger1Y)),NA())</f>
        <v>1.6645870885598768E-2</v>
      </c>
    </row>
    <row r="1717" spans="2:17" x14ac:dyDescent="0.2">
      <c r="B1717" s="39" t="s">
        <v>42</v>
      </c>
      <c r="D1717" s="42">
        <f>_xll.qlCalendarAdvance(Calendar,$D1716,B1717,"f",FALSE)</f>
        <v>51405</v>
      </c>
      <c r="E1717" s="180">
        <f>_xll.qlInterestRateIndexValueDate(IndexON,D1717)</f>
        <v>51405</v>
      </c>
      <c r="F1717" s="196">
        <f>IFERROR(_xll.qlIndexFixing(IndexON,D1717,TRUE,_xll.ohTrigger(RecalcTrigger,TriggerON)),NA())</f>
        <v>1.5703555365265132E-2</v>
      </c>
      <c r="H1717" s="42">
        <f>_xll.qlCalendarAdvance(Calendar,$H1716,B1717,"f",FALSE)</f>
        <v>51405</v>
      </c>
      <c r="I1717" s="180">
        <f>_xll.qlInterestRateIndexValueDate(Index1M,$H1717)</f>
        <v>51407</v>
      </c>
      <c r="J1717" s="185">
        <f>IFERROR(_xll.qlIndexFixing(Index1M,$H1717,TRUE,_xll.ohTrigger(RecalcTrigger,Trigger1M)),NA())</f>
        <v>1.5635037329961451E-2</v>
      </c>
      <c r="K1717" s="44">
        <f>IFERROR(_xll.qlIndexFixing(Index3M,H1717,TRUE,_xll.ohTrigger(RecalcTrigger,Trigger3M)),NA())</f>
        <v>1.5998186345916286E-2</v>
      </c>
      <c r="L1717" s="44">
        <f>IFERROR(_xll.qlIndexFixing(Index6M,$H1717,TRUE,_xll.ohTrigger(RecalcTrigger,Trigger6M)),NA())</f>
        <v>1.6138085061360934E-2</v>
      </c>
      <c r="M1717" s="186">
        <f>IFERROR(_xll.qlIndexFixing(Index1Y,$H1717,TRUE,_xll.ohTrigger(RecalcTrigger,Trigger1Y)),NA())</f>
        <v>1.6649052036360218E-2</v>
      </c>
      <c r="N1717" s="185">
        <f>IFERROR(_xll.qlIndexFixing(ONIndex1M,I1717,TRUE,_xll.ohTrigger(RecalcTrigger,Trigger1M)),NA())</f>
        <v>1.562842611004811E-2</v>
      </c>
      <c r="O1717" s="44">
        <f>IFERROR(_xll.qlIndexFixing(ONIndex3M,I1717,TRUE,_xll.ohTrigger(RecalcTrigger,Trigger3M)),NA())</f>
        <v>1.598750054399467E-2</v>
      </c>
      <c r="P1717" s="44">
        <f>IFERROR(_xll.qlIndexFixing(ONIndex6M,I1717,TRUE,_xll.ohTrigger(RecalcTrigger,Trigger6M)),NA())</f>
        <v>1.6120985488052852E-2</v>
      </c>
      <c r="Q1717" s="186">
        <f>IFERROR(_xll.qlIndexFixing(ONIndex1Y,I1717,TRUE,_xll.ohTrigger(RecalcTrigger,Trigger1Y)),NA())</f>
        <v>1.6640284394009441E-2</v>
      </c>
    </row>
    <row r="1718" spans="2:17" x14ac:dyDescent="0.2">
      <c r="B1718" s="39" t="s">
        <v>42</v>
      </c>
      <c r="D1718" s="42">
        <f>_xll.qlCalendarAdvance(Calendar,$D1717,B1718,"f",FALSE)</f>
        <v>51412</v>
      </c>
      <c r="E1718" s="180">
        <f>_xll.qlInterestRateIndexValueDate(IndexON,D1718)</f>
        <v>51412</v>
      </c>
      <c r="F1718" s="196">
        <f>IFERROR(_xll.qlIndexFixing(IndexON,D1718,TRUE,_xll.ohTrigger(RecalcTrigger,TriggerON)),NA())</f>
        <v>1.5700244718548362E-2</v>
      </c>
      <c r="H1718" s="42">
        <f>_xll.qlCalendarAdvance(Calendar,$H1717,B1718,"f",FALSE)</f>
        <v>51412</v>
      </c>
      <c r="I1718" s="180">
        <f>_xll.qlInterestRateIndexValueDate(Index1M,$H1718)</f>
        <v>51414</v>
      </c>
      <c r="J1718" s="185">
        <f>IFERROR(_xll.qlIndexFixing(Index1M,$H1718,TRUE,_xll.ohTrigger(RecalcTrigger,Trigger1M)),NA())</f>
        <v>1.5632241802429524E-2</v>
      </c>
      <c r="K1718" s="44">
        <f>IFERROR(_xll.qlIndexFixing(Index3M,H1718,TRUE,_xll.ohTrigger(RecalcTrigger,Trigger3M)),NA())</f>
        <v>1.5994544291972747E-2</v>
      </c>
      <c r="L1718" s="44">
        <f>IFERROR(_xll.qlIndexFixing(Index6M,$H1718,TRUE,_xll.ohTrigger(RecalcTrigger,Trigger6M)),NA())</f>
        <v>1.613430357894538E-2</v>
      </c>
      <c r="M1718" s="186">
        <f>IFERROR(_xll.qlIndexFixing(Index1Y,$H1718,TRUE,_xll.ohTrigger(RecalcTrigger,Trigger1Y)),NA())</f>
        <v>1.664411635329404E-2</v>
      </c>
      <c r="N1718" s="185">
        <f>IFERROR(_xll.qlIndexFixing(ONIndex1M,I1718,TRUE,_xll.ohTrigger(RecalcTrigger,Trigger1M)),NA())</f>
        <v>1.5625938251808691E-2</v>
      </c>
      <c r="O1718" s="44">
        <f>IFERROR(_xll.qlIndexFixing(ONIndex3M,I1718,TRUE,_xll.ohTrigger(RecalcTrigger,Trigger3M)),NA())</f>
        <v>1.5983761138569363E-2</v>
      </c>
      <c r="P1718" s="44">
        <f>IFERROR(_xll.qlIndexFixing(ONIndex6M,I1718,TRUE,_xll.ohTrigger(RecalcTrigger,Trigger6M)),NA())</f>
        <v>1.611685565813481E-2</v>
      </c>
      <c r="Q1718" s="186">
        <f>IFERROR(_xll.qlIndexFixing(ONIndex1Y,I1718,TRUE,_xll.ohTrigger(RecalcTrigger,Trigger1Y)),NA())</f>
        <v>1.6634723477881863E-2</v>
      </c>
    </row>
    <row r="1719" spans="2:17" x14ac:dyDescent="0.2">
      <c r="B1719" s="39" t="s">
        <v>42</v>
      </c>
      <c r="D1719" s="42">
        <f>_xll.qlCalendarAdvance(Calendar,$D1718,B1719,"f",FALSE)</f>
        <v>51419</v>
      </c>
      <c r="E1719" s="180">
        <f>_xll.qlInterestRateIndexValueDate(IndexON,D1719)</f>
        <v>51419</v>
      </c>
      <c r="F1719" s="196">
        <f>IFERROR(_xll.qlIndexFixing(IndexON,D1719,TRUE,_xll.ohTrigger(RecalcTrigger,TriggerON)),NA())</f>
        <v>1.5696951261281455E-2</v>
      </c>
      <c r="H1719" s="42">
        <f>_xll.qlCalendarAdvance(Calendar,$H1718,B1719,"f",FALSE)</f>
        <v>51419</v>
      </c>
      <c r="I1719" s="180">
        <f>_xll.qlInterestRateIndexValueDate(Index1M,$H1719)</f>
        <v>51421</v>
      </c>
      <c r="J1719" s="185">
        <f>IFERROR(_xll.qlIndexFixing(Index1M,$H1719,TRUE,_xll.ohTrigger(RecalcTrigger,Trigger1M)),NA())</f>
        <v>1.5629787163194426E-2</v>
      </c>
      <c r="K1719" s="44">
        <f>IFERROR(_xll.qlIndexFixing(Index3M,H1719,TRUE,_xll.ohTrigger(RecalcTrigger,Trigger3M)),NA())</f>
        <v>1.59909210239195E-2</v>
      </c>
      <c r="L1719" s="44">
        <f>IFERROR(_xll.qlIndexFixing(Index6M,$H1719,TRUE,_xll.ohTrigger(RecalcTrigger,Trigger6M)),NA())</f>
        <v>1.6130553004853204E-2</v>
      </c>
      <c r="M1719" s="186">
        <f>IFERROR(_xll.qlIndexFixing(Index1Y,$H1719,TRUE,_xll.ohTrigger(RecalcTrigger,Trigger1Y)),NA())</f>
        <v>1.6639209877426703E-2</v>
      </c>
      <c r="N1719" s="185">
        <f>IFERROR(_xll.qlIndexFixing(ONIndex1M,I1719,TRUE,_xll.ohTrigger(RecalcTrigger,Trigger1M)),NA())</f>
        <v>1.5623464475744697E-2</v>
      </c>
      <c r="O1719" s="44">
        <f>IFERROR(_xll.qlIndexFixing(ONIndex3M,I1719,TRUE,_xll.ohTrigger(RecalcTrigger,Trigger3M)),NA())</f>
        <v>1.5980039904128773E-2</v>
      </c>
      <c r="P1719" s="44">
        <f>IFERROR(_xll.qlIndexFixing(ONIndex6M,I1719,TRUE,_xll.ohTrigger(RecalcTrigger,Trigger6M)),NA())</f>
        <v>1.6112756481136969E-2</v>
      </c>
      <c r="Q1719" s="186">
        <f>IFERROR(_xll.qlIndexFixing(ONIndex1Y,I1719,TRUE,_xll.ohTrigger(RecalcTrigger,Trigger1Y)),NA())</f>
        <v>1.6629188254402294E-2</v>
      </c>
    </row>
    <row r="1720" spans="2:17" x14ac:dyDescent="0.2">
      <c r="B1720" s="39" t="s">
        <v>42</v>
      </c>
      <c r="D1720" s="42">
        <f>_xll.qlCalendarAdvance(Calendar,$D1719,B1720,"f",FALSE)</f>
        <v>51426</v>
      </c>
      <c r="E1720" s="180">
        <f>_xll.qlInterestRateIndexValueDate(IndexON,D1720)</f>
        <v>51426</v>
      </c>
      <c r="F1720" s="196">
        <f>IFERROR(_xll.qlIndexFixing(IndexON,D1720,TRUE,_xll.ohTrigger(RecalcTrigger,TriggerON)),NA())</f>
        <v>1.569367508355235E-2</v>
      </c>
      <c r="H1720" s="42">
        <f>_xll.qlCalendarAdvance(Calendar,$H1719,B1720,"f",FALSE)</f>
        <v>51426</v>
      </c>
      <c r="I1720" s="180">
        <f>_xll.qlInterestRateIndexValueDate(Index1M,$H1720)</f>
        <v>51428</v>
      </c>
      <c r="J1720" s="185">
        <f>IFERROR(_xll.qlIndexFixing(Index1M,$H1720,TRUE,_xll.ohTrigger(RecalcTrigger,Trigger1M)),NA())</f>
        <v>1.5627346807235827E-2</v>
      </c>
      <c r="K1720" s="44">
        <f>IFERROR(_xll.qlIndexFixing(Index3M,H1720,TRUE,_xll.ohTrigger(RecalcTrigger,Trigger3M)),NA())</f>
        <v>1.598731663004592E-2</v>
      </c>
      <c r="L1720" s="44">
        <f>IFERROR(_xll.qlIndexFixing(Index6M,$H1720,TRUE,_xll.ohTrigger(RecalcTrigger,Trigger6M)),NA())</f>
        <v>1.6127255786137905E-2</v>
      </c>
      <c r="M1720" s="186">
        <f>IFERROR(_xll.qlIndexFixing(Index1Y,$H1720,TRUE,_xll.ohTrigger(RecalcTrigger,Trigger1Y)),NA())</f>
        <v>1.6634332727813703E-2</v>
      </c>
      <c r="N1720" s="185">
        <f>IFERROR(_xll.qlIndexFixing(ONIndex1M,I1720,TRUE,_xll.ohTrigger(RecalcTrigger,Trigger1M)),NA())</f>
        <v>1.5621004852679476E-2</v>
      </c>
      <c r="O1720" s="44">
        <f>IFERROR(_xll.qlIndexFixing(ONIndex3M,I1720,TRUE,_xll.ohTrigger(RecalcTrigger,Trigger3M)),NA())</f>
        <v>1.59763369286825E-2</v>
      </c>
      <c r="P1720" s="44">
        <f>IFERROR(_xll.qlIndexFixing(ONIndex6M,I1720,TRUE,_xll.ohTrigger(RecalcTrigger,Trigger6M)),NA())</f>
        <v>1.6108687956499779E-2</v>
      </c>
      <c r="Q1720" s="186">
        <f>IFERROR(_xll.qlIndexFixing(ONIndex1Y,I1720,TRUE,_xll.ohTrigger(RecalcTrigger,Trigger1Y)),NA())</f>
        <v>1.6623678841476419E-2</v>
      </c>
    </row>
    <row r="1721" spans="2:17" x14ac:dyDescent="0.2">
      <c r="B1721" s="39" t="s">
        <v>42</v>
      </c>
      <c r="D1721" s="42">
        <f>_xll.qlCalendarAdvance(Calendar,$D1720,B1721,"f",FALSE)</f>
        <v>51433</v>
      </c>
      <c r="E1721" s="180">
        <f>_xll.qlInterestRateIndexValueDate(IndexON,D1721)</f>
        <v>51433</v>
      </c>
      <c r="F1721" s="196">
        <f>IFERROR(_xll.qlIndexFixing(IndexON,D1721,TRUE,_xll.ohTrigger(RecalcTrigger,TriggerON)),NA())</f>
        <v>1.5690416275049301E-2</v>
      </c>
      <c r="H1721" s="42">
        <f>_xll.qlCalendarAdvance(Calendar,$H1720,B1721,"f",FALSE)</f>
        <v>51433</v>
      </c>
      <c r="I1721" s="180">
        <f>_xll.qlInterestRateIndexValueDate(Index1M,$H1721)</f>
        <v>51435</v>
      </c>
      <c r="J1721" s="185">
        <f>IFERROR(_xll.qlIndexFixing(Index1M,$H1721,TRUE,_xll.ohTrigger(RecalcTrigger,Trigger1M)),NA())</f>
        <v>1.5624920805395119E-2</v>
      </c>
      <c r="K1721" s="44">
        <f>IFERROR(_xll.qlIndexFixing(Index3M,H1721,TRUE,_xll.ohTrigger(RecalcTrigger,Trigger3M)),NA())</f>
        <v>1.5983731198639679E-2</v>
      </c>
      <c r="L1721" s="44">
        <f>IFERROR(_xll.qlIndexFixing(Index6M,$H1721,TRUE,_xll.ohTrigger(RecalcTrigger,Trigger6M)),NA())</f>
        <v>1.6123144580941943E-2</v>
      </c>
      <c r="M1721" s="186">
        <f>IFERROR(_xll.qlIndexFixing(Index1Y,$H1721,TRUE,_xll.ohTrigger(RecalcTrigger,Trigger1Y)),NA())</f>
        <v>1.6629485023508805E-2</v>
      </c>
      <c r="N1721" s="185">
        <f>IFERROR(_xll.qlIndexFixing(ONIndex1M,I1721,TRUE,_xll.ohTrigger(RecalcTrigger,Trigger1M)),NA())</f>
        <v>1.5618559453436376E-2</v>
      </c>
      <c r="O1721" s="44">
        <f>IFERROR(_xll.qlIndexFixing(ONIndex3M,I1721,TRUE,_xll.ohTrigger(RecalcTrigger,Trigger3M)),NA())</f>
        <v>1.5972652300320078E-2</v>
      </c>
      <c r="P1721" s="44">
        <f>IFERROR(_xll.qlIndexFixing(ONIndex6M,I1721,TRUE,_xll.ohTrigger(RecalcTrigger,Trigger6M)),NA())</f>
        <v>1.6104650084542982E-2</v>
      </c>
      <c r="Q1721" s="186">
        <f>IFERROR(_xll.qlIndexFixing(ONIndex1Y,I1721,TRUE,_xll.ohTrigger(RecalcTrigger,Trigger1Y)),NA())</f>
        <v>1.6618195356210563E-2</v>
      </c>
    </row>
    <row r="1722" spans="2:17" x14ac:dyDescent="0.2">
      <c r="B1722" s="39" t="s">
        <v>42</v>
      </c>
      <c r="D1722" s="42">
        <f>_xll.qlCalendarAdvance(Calendar,$D1721,B1722,"f",FALSE)</f>
        <v>51440</v>
      </c>
      <c r="E1722" s="180">
        <f>_xll.qlInterestRateIndexValueDate(IndexON,D1722)</f>
        <v>51440</v>
      </c>
      <c r="F1722" s="196">
        <f>IFERROR(_xll.qlIndexFixing(IndexON,D1722,TRUE,_xll.ohTrigger(RecalcTrigger,TriggerON)),NA())</f>
        <v>1.5687174925940184E-2</v>
      </c>
      <c r="H1722" s="42">
        <f>_xll.qlCalendarAdvance(Calendar,$H1721,B1722,"f",FALSE)</f>
        <v>51440</v>
      </c>
      <c r="I1722" s="180">
        <f>_xll.qlInterestRateIndexValueDate(Index1M,$H1722)</f>
        <v>51442</v>
      </c>
      <c r="J1722" s="185">
        <f>IFERROR(_xll.qlIndexFixing(Index1M,$H1722,TRUE,_xll.ohTrigger(RecalcTrigger,Trigger1M)),NA())</f>
        <v>1.5622509228518862E-2</v>
      </c>
      <c r="K1722" s="44">
        <f>IFERROR(_xll.qlIndexFixing(Index3M,H1722,TRUE,_xll.ohTrigger(RecalcTrigger,Trigger3M)),NA())</f>
        <v>1.5980164817993556E-2</v>
      </c>
      <c r="L1722" s="44">
        <f>IFERROR(_xll.qlIndexFixing(Index6M,$H1722,TRUE,_xll.ohTrigger(RecalcTrigger,Trigger6M)),NA())</f>
        <v>1.6119377527089359E-2</v>
      </c>
      <c r="M1722" s="186">
        <f>IFERROR(_xll.qlIndexFixing(Index1Y,$H1722,TRUE,_xll.ohTrigger(RecalcTrigger,Trigger1Y)),NA())</f>
        <v>1.6624666883567507E-2</v>
      </c>
      <c r="N1722" s="185">
        <f>IFERROR(_xll.qlIndexFixing(ONIndex1M,I1722,TRUE,_xll.ohTrigger(RecalcTrigger,Trigger1M)),NA())</f>
        <v>1.561612834867887E-2</v>
      </c>
      <c r="O1722" s="44">
        <f>IFERROR(_xll.qlIndexFixing(ONIndex3M,I1722,TRUE,_xll.ohTrigger(RecalcTrigger,Trigger3M)),NA())</f>
        <v>1.5968986106891236E-2</v>
      </c>
      <c r="P1722" s="44">
        <f>IFERROR(_xll.qlIndexFixing(ONIndex6M,I1722,TRUE,_xll.ohTrigger(RecalcTrigger,Trigger6M)),NA())</f>
        <v>1.6100642865266579E-2</v>
      </c>
      <c r="Q1722" s="186">
        <f>IFERROR(_xll.qlIndexFixing(ONIndex1Y,I1722,TRUE,_xll.ohTrigger(RecalcTrigger,Trigger1Y)),NA())</f>
        <v>1.6612737916270603E-2</v>
      </c>
    </row>
    <row r="1723" spans="2:17" x14ac:dyDescent="0.2">
      <c r="B1723" s="39" t="s">
        <v>42</v>
      </c>
      <c r="D1723" s="42">
        <f>_xll.qlCalendarAdvance(Calendar,$D1722,B1723,"f",FALSE)</f>
        <v>51447</v>
      </c>
      <c r="E1723" s="180">
        <f>_xll.qlInterestRateIndexValueDate(IndexON,D1723)</f>
        <v>51447</v>
      </c>
      <c r="F1723" s="196">
        <f>IFERROR(_xll.qlIndexFixing(IndexON,D1723,TRUE,_xll.ohTrigger(RecalcTrigger,TriggerON)),NA())</f>
        <v>1.5683951126153062E-2</v>
      </c>
      <c r="H1723" s="42">
        <f>_xll.qlCalendarAdvance(Calendar,$H1722,B1723,"f",FALSE)</f>
        <v>51447</v>
      </c>
      <c r="I1723" s="180">
        <f>_xll.qlInterestRateIndexValueDate(Index1M,$H1723)</f>
        <v>51449</v>
      </c>
      <c r="J1723" s="185">
        <f>IFERROR(_xll.qlIndexFixing(Index1M,$H1723,TRUE,_xll.ohTrigger(RecalcTrigger,Trigger1M)),NA())</f>
        <v>1.5620112147461342E-2</v>
      </c>
      <c r="K1723" s="44">
        <f>IFERROR(_xll.qlIndexFixing(Index3M,H1723,TRUE,_xll.ohTrigger(RecalcTrigger,Trigger3M)),NA())</f>
        <v>1.5976617576395229E-2</v>
      </c>
      <c r="L1723" s="44">
        <f>IFERROR(_xll.qlIndexFixing(Index6M,$H1723,TRUE,_xll.ohTrigger(RecalcTrigger,Trigger6M)),NA())</f>
        <v>1.6115748538716789E-2</v>
      </c>
      <c r="M1723" s="186">
        <f>IFERROR(_xll.qlIndexFixing(Index1Y,$H1723,TRUE,_xll.ohTrigger(RecalcTrigger,Trigger1Y)),NA())</f>
        <v>1.6619878427044221E-2</v>
      </c>
      <c r="N1723" s="185">
        <f>IFERROR(_xll.qlIndexFixing(ONIndex1M,I1723,TRUE,_xll.ohTrigger(RecalcTrigger,Trigger1M)),NA())</f>
        <v>1.5613711609150371E-2</v>
      </c>
      <c r="O1723" s="44">
        <f>IFERROR(_xll.qlIndexFixing(ONIndex3M,I1723,TRUE,_xll.ohTrigger(RecalcTrigger,Trigger3M)),NA())</f>
        <v>1.596533843648551E-2</v>
      </c>
      <c r="P1723" s="44">
        <f>IFERROR(_xll.qlIndexFixing(ONIndex6M,I1723,TRUE,_xll.ohTrigger(RecalcTrigger,Trigger6M)),NA())</f>
        <v>1.6096666298510698E-2</v>
      </c>
      <c r="Q1723" s="186">
        <f>IFERROR(_xll.qlIndexFixing(ONIndex1Y,I1723,TRUE,_xll.ohTrigger(RecalcTrigger,Trigger1Y)),NA())</f>
        <v>1.6607306639242481E-2</v>
      </c>
    </row>
    <row r="1724" spans="2:17" x14ac:dyDescent="0.2">
      <c r="B1724" s="39" t="s">
        <v>42</v>
      </c>
      <c r="D1724" s="42">
        <f>_xll.qlCalendarAdvance(Calendar,$D1723,B1724,"f",FALSE)</f>
        <v>51454</v>
      </c>
      <c r="E1724" s="180">
        <f>_xll.qlInterestRateIndexValueDate(IndexON,D1724)</f>
        <v>51454</v>
      </c>
      <c r="F1724" s="196">
        <f>IFERROR(_xll.qlIndexFixing(IndexON,D1724,TRUE,_xll.ohTrigger(RecalcTrigger,TriggerON)),NA())</f>
        <v>1.5680744965296256E-2</v>
      </c>
      <c r="H1724" s="42">
        <f>_xll.qlCalendarAdvance(Calendar,$H1723,B1724,"f",FALSE)</f>
        <v>51454</v>
      </c>
      <c r="I1724" s="180">
        <f>_xll.qlInterestRateIndexValueDate(Index1M,$H1724)</f>
        <v>51456</v>
      </c>
      <c r="J1724" s="185">
        <f>IFERROR(_xll.qlIndexFixing(Index1M,$H1724,TRUE,_xll.ohTrigger(RecalcTrigger,Trigger1M)),NA())</f>
        <v>1.5617729633061381E-2</v>
      </c>
      <c r="K1724" s="44">
        <f>IFERROR(_xll.qlIndexFixing(Index3M,H1724,TRUE,_xll.ohTrigger(RecalcTrigger,Trigger3M)),NA())</f>
        <v>1.5973089562137471E-2</v>
      </c>
      <c r="L1724" s="44">
        <f>IFERROR(_xll.qlIndexFixing(Index6M,$H1724,TRUE,_xll.ohTrigger(RecalcTrigger,Trigger6M)),NA())</f>
        <v>1.6112150456407345E-2</v>
      </c>
      <c r="M1724" s="186">
        <f>IFERROR(_xll.qlIndexFixing(Index1Y,$H1724,TRUE,_xll.ohTrigger(RecalcTrigger,Trigger1Y)),NA())</f>
        <v>1.6615119772995103E-2</v>
      </c>
      <c r="N1724" s="185">
        <f>IFERROR(_xll.qlIndexFixing(ONIndex1M,I1724,TRUE,_xll.ohTrigger(RecalcTrigger,Trigger1M)),NA())</f>
        <v>1.5611309305754162E-2</v>
      </c>
      <c r="O1724" s="44">
        <f>IFERROR(_xll.qlIndexFixing(ONIndex3M,I1724,TRUE,_xll.ohTrigger(RecalcTrigger,Trigger3M)),NA())</f>
        <v>1.5961709376952626E-2</v>
      </c>
      <c r="P1724" s="44">
        <f>IFERROR(_xll.qlIndexFixing(ONIndex6M,I1724,TRUE,_xll.ohTrigger(RecalcTrigger,Trigger6M)),NA())</f>
        <v>1.6092720384515147E-2</v>
      </c>
      <c r="Q1724" s="186">
        <f>IFERROR(_xll.qlIndexFixing(ONIndex1Y,I1724,TRUE,_xll.ohTrigger(RecalcTrigger,Trigger1Y)),NA())</f>
        <v>1.6601901642472328E-2</v>
      </c>
    </row>
    <row r="1725" spans="2:17" x14ac:dyDescent="0.2">
      <c r="B1725" s="39" t="s">
        <v>42</v>
      </c>
      <c r="D1725" s="42">
        <f>_xll.qlCalendarAdvance(Calendar,$D1724,B1725,"f",FALSE)</f>
        <v>51461</v>
      </c>
      <c r="E1725" s="180">
        <f>_xll.qlInterestRateIndexValueDate(IndexON,D1725)</f>
        <v>51461</v>
      </c>
      <c r="F1725" s="196">
        <f>IFERROR(_xll.qlIndexFixing(IndexON,D1725,TRUE,_xll.ohTrigger(RecalcTrigger,TriggerON)),NA())</f>
        <v>1.5677556533697512E-2</v>
      </c>
      <c r="H1725" s="42">
        <f>_xll.qlCalendarAdvance(Calendar,$H1724,B1725,"f",FALSE)</f>
        <v>51461</v>
      </c>
      <c r="I1725" s="180">
        <f>_xll.qlInterestRateIndexValueDate(Index1M,$H1725)</f>
        <v>51463</v>
      </c>
      <c r="J1725" s="185">
        <f>IFERROR(_xll.qlIndexFixing(Index1M,$H1725,TRUE,_xll.ohTrigger(RecalcTrigger,Trigger1M)),NA())</f>
        <v>1.5615361756170688E-2</v>
      </c>
      <c r="K1725" s="44">
        <f>IFERROR(_xll.qlIndexFixing(Index3M,H1725,TRUE,_xll.ohTrigger(RecalcTrigger,Trigger3M)),NA())</f>
        <v>1.596958086350966E-2</v>
      </c>
      <c r="L1725" s="44">
        <f>IFERROR(_xll.qlIndexFixing(Index6M,$H1725,TRUE,_xll.ohTrigger(RecalcTrigger,Trigger6M)),NA())</f>
        <v>1.6108583279994967E-2</v>
      </c>
      <c r="M1725" s="186">
        <f>IFERROR(_xll.qlIndexFixing(Index1Y,$H1725,TRUE,_xll.ohTrigger(RecalcTrigger,Trigger1Y)),NA())</f>
        <v>1.6610391040475868E-2</v>
      </c>
      <c r="N1725" s="185">
        <f>IFERROR(_xll.qlIndexFixing(ONIndex1M,I1725,TRUE,_xll.ohTrigger(RecalcTrigger,Trigger1M)),NA())</f>
        <v>1.5608921509073781E-2</v>
      </c>
      <c r="O1725" s="44">
        <f>IFERROR(_xll.qlIndexFixing(ONIndex3M,I1725,TRUE,_xll.ohTrigger(RecalcTrigger,Trigger3M)),NA())</f>
        <v>1.5958099016382121E-2</v>
      </c>
      <c r="P1725" s="44">
        <f>IFERROR(_xll.qlIndexFixing(ONIndex6M,I1725,TRUE,_xll.ohTrigger(RecalcTrigger,Trigger6M)),NA())</f>
        <v>1.6088805122960181E-2</v>
      </c>
      <c r="Q1725" s="186">
        <f>IFERROR(_xll.qlIndexFixing(ONIndex1Y,I1725,TRUE,_xll.ohTrigger(RecalcTrigger,Trigger1Y)),NA())</f>
        <v>1.6596523043546085E-2</v>
      </c>
    </row>
    <row r="1726" spans="2:17" x14ac:dyDescent="0.2">
      <c r="B1726" s="39" t="s">
        <v>42</v>
      </c>
      <c r="D1726" s="42">
        <f>_xll.qlCalendarAdvance(Calendar,$D1725,B1726,"f",FALSE)</f>
        <v>51468</v>
      </c>
      <c r="E1726" s="180">
        <f>_xll.qlInterestRateIndexValueDate(IndexON,D1726)</f>
        <v>51468</v>
      </c>
      <c r="F1726" s="196">
        <f>IFERROR(_xll.qlIndexFixing(IndexON,D1726,TRUE,_xll.ohTrigger(RecalcTrigger,TriggerON)),NA())</f>
        <v>1.5674385921125022E-2</v>
      </c>
      <c r="H1726" s="42">
        <f>_xll.qlCalendarAdvance(Calendar,$H1725,B1726,"f",FALSE)</f>
        <v>51468</v>
      </c>
      <c r="I1726" s="180">
        <f>_xll.qlInterestRateIndexValueDate(Index1M,$H1726)</f>
        <v>51470</v>
      </c>
      <c r="J1726" s="185">
        <f>IFERROR(_xll.qlIndexFixing(Index1M,$H1726,TRUE,_xll.ohTrigger(RecalcTrigger,Trigger1M)),NA())</f>
        <v>1.561300858763582E-2</v>
      </c>
      <c r="K1726" s="44">
        <f>IFERROR(_xll.qlIndexFixing(Index3M,H1726,TRUE,_xll.ohTrigger(RecalcTrigger,Trigger3M)),NA())</f>
        <v>1.596566001654498E-2</v>
      </c>
      <c r="L1726" s="44">
        <f>IFERROR(_xll.qlIndexFixing(Index6M,$H1726,TRUE,_xll.ohTrigger(RecalcTrigger,Trigger6M)),NA())</f>
        <v>1.6105164404785204E-2</v>
      </c>
      <c r="M1726" s="186">
        <f>IFERROR(_xll.qlIndexFixing(Index1Y,$H1726,TRUE,_xll.ohTrigger(RecalcTrigger,Trigger1Y)),NA())</f>
        <v>1.6605497920370662E-2</v>
      </c>
      <c r="N1726" s="185">
        <f>IFERROR(_xll.qlIndexFixing(ONIndex1M,I1726,TRUE,_xll.ohTrigger(RecalcTrigger,Trigger1M)),NA())</f>
        <v>1.5606548290012512E-2</v>
      </c>
      <c r="O1726" s="44">
        <f>IFERROR(_xll.qlIndexFixing(ONIndex3M,I1726,TRUE,_xll.ohTrigger(RecalcTrigger,Trigger3M)),NA())</f>
        <v>1.5954507442703658E-2</v>
      </c>
      <c r="P1726" s="44">
        <f>IFERROR(_xll.qlIndexFixing(ONIndex6M,I1726,TRUE,_xll.ohTrigger(RecalcTrigger,Trigger6M)),NA())</f>
        <v>1.608492051408561E-2</v>
      </c>
      <c r="Q1726" s="186">
        <f>IFERROR(_xll.qlIndexFixing(ONIndex1Y,I1726,TRUE,_xll.ohTrigger(RecalcTrigger,Trigger1Y)),NA())</f>
        <v>1.6591170959969759E-2</v>
      </c>
    </row>
    <row r="1727" spans="2:17" x14ac:dyDescent="0.2">
      <c r="B1727" s="39" t="s">
        <v>42</v>
      </c>
      <c r="D1727" s="42">
        <f>_xll.qlCalendarAdvance(Calendar,$D1726,B1727,"f",FALSE)</f>
        <v>51475</v>
      </c>
      <c r="E1727" s="180">
        <f>_xll.qlInterestRateIndexValueDate(IndexON,D1727)</f>
        <v>51475</v>
      </c>
      <c r="F1727" s="196">
        <f>IFERROR(_xll.qlIndexFixing(IndexON,D1727,TRUE,_xll.ohTrigger(RecalcTrigger,TriggerON)),NA())</f>
        <v>1.5671233217426916E-2</v>
      </c>
      <c r="H1727" s="42">
        <f>_xll.qlCalendarAdvance(Calendar,$H1726,B1727,"f",FALSE)</f>
        <v>51475</v>
      </c>
      <c r="I1727" s="180">
        <f>_xll.qlInterestRateIndexValueDate(Index1M,$H1727)</f>
        <v>51477</v>
      </c>
      <c r="J1727" s="185">
        <f>IFERROR(_xll.qlIndexFixing(Index1M,$H1727,TRUE,_xll.ohTrigger(RecalcTrigger,Trigger1M)),NA())</f>
        <v>1.5610670198305908E-2</v>
      </c>
      <c r="K1727" s="44">
        <f>IFERROR(_xll.qlIndexFixing(Index3M,H1727,TRUE,_xll.ohTrigger(RecalcTrigger,Trigger3M)),NA())</f>
        <v>1.5962185195735223E-2</v>
      </c>
      <c r="L1727" s="44">
        <f>IFERROR(_xll.qlIndexFixing(Index6M,$H1727,TRUE,_xll.ohTrigger(RecalcTrigger,Trigger6M)),NA())</f>
        <v>1.6101661091119664E-2</v>
      </c>
      <c r="M1727" s="186">
        <f>IFERROR(_xll.qlIndexFixing(Index1Y,$H1727,TRUE,_xll.ohTrigger(RecalcTrigger,Trigger1Y)),NA())</f>
        <v>1.6601023816252766E-2</v>
      </c>
      <c r="N1727" s="185">
        <f>IFERROR(_xll.qlIndexFixing(ONIndex1M,I1727,TRUE,_xll.ohTrigger(RecalcTrigger,Trigger1M)),NA())</f>
        <v>1.5604189719393702E-2</v>
      </c>
      <c r="O1727" s="44">
        <f>IFERROR(_xll.qlIndexFixing(ONIndex3M,I1727,TRUE,_xll.ohTrigger(RecalcTrigger,Trigger3M)),NA())</f>
        <v>1.5950934743926837E-2</v>
      </c>
      <c r="P1727" s="44">
        <f>IFERROR(_xll.qlIndexFixing(ONIndex6M,I1727,TRUE,_xll.ohTrigger(RecalcTrigger,Trigger6M)),NA())</f>
        <v>1.6081066557811496E-2</v>
      </c>
      <c r="Q1727" s="186">
        <f>IFERROR(_xll.qlIndexFixing(ONIndex1Y,I1727,TRUE,_xll.ohTrigger(RecalcTrigger,Trigger1Y)),NA())</f>
        <v>1.6585845509169417E-2</v>
      </c>
    </row>
    <row r="1728" spans="2:17" x14ac:dyDescent="0.2">
      <c r="B1728" s="39" t="s">
        <v>42</v>
      </c>
      <c r="D1728" s="42">
        <f>_xll.qlCalendarAdvance(Calendar,$D1727,B1728,"f",FALSE)</f>
        <v>51482</v>
      </c>
      <c r="E1728" s="180">
        <f>_xll.qlInterestRateIndexValueDate(IndexON,D1728)</f>
        <v>51482</v>
      </c>
      <c r="F1728" s="196">
        <f>IFERROR(_xll.qlIndexFixing(IndexON,D1728,TRUE,_xll.ohTrigger(RecalcTrigger,TriggerON)),NA())</f>
        <v>1.5668098512611195E-2</v>
      </c>
      <c r="H1728" s="42">
        <f>_xll.qlCalendarAdvance(Calendar,$H1727,B1728,"f",FALSE)</f>
        <v>51482</v>
      </c>
      <c r="I1728" s="180">
        <f>_xll.qlInterestRateIndexValueDate(Index1M,$H1728)</f>
        <v>51484</v>
      </c>
      <c r="J1728" s="185">
        <f>IFERROR(_xll.qlIndexFixing(Index1M,$H1728,TRUE,_xll.ohTrigger(RecalcTrigger,Trigger1M)),NA())</f>
        <v>1.5608346659024929E-2</v>
      </c>
      <c r="K1728" s="44">
        <f>IFERROR(_xll.qlIndexFixing(Index3M,H1728,TRUE,_xll.ohTrigger(RecalcTrigger,Trigger3M)),NA())</f>
        <v>1.595872992660663E-2</v>
      </c>
      <c r="L1728" s="44">
        <f>IFERROR(_xll.qlIndexFixing(Index6M,$H1728,TRUE,_xll.ohTrigger(RecalcTrigger,Trigger6M)),NA())</f>
        <v>1.6098188684259593E-2</v>
      </c>
      <c r="M1728" s="186">
        <f>IFERROR(_xll.qlIndexFixing(Index1Y,$H1728,TRUE,_xll.ohTrigger(RecalcTrigger,Trigger1Y)),NA())</f>
        <v>1.6596385562663168E-2</v>
      </c>
      <c r="N1728" s="185">
        <f>IFERROR(_xll.qlIndexFixing(ONIndex1M,I1728,TRUE,_xll.ohTrigger(RecalcTrigger,Trigger1M)),NA())</f>
        <v>1.560184586780089E-2</v>
      </c>
      <c r="O1728" s="44">
        <f>IFERROR(_xll.qlIndexFixing(ONIndex3M,I1728,TRUE,_xll.ohTrigger(RecalcTrigger,Trigger3M)),NA())</f>
        <v>1.5947381008061257E-2</v>
      </c>
      <c r="P1728" s="44">
        <f>IFERROR(_xll.qlIndexFixing(ONIndex6M,I1728,TRUE,_xll.ohTrigger(RecalcTrigger,Trigger6M)),NA())</f>
        <v>1.6077243254217777E-2</v>
      </c>
      <c r="Q1728" s="186">
        <f>IFERROR(_xll.qlIndexFixing(ONIndex1Y,I1728,TRUE,_xll.ohTrigger(RecalcTrigger,Trigger1Y)),NA())</f>
        <v>1.6580546808651064E-2</v>
      </c>
    </row>
    <row r="1729" spans="2:17" x14ac:dyDescent="0.2">
      <c r="B1729" s="39" t="s">
        <v>42</v>
      </c>
      <c r="D1729" s="42">
        <f>_xll.qlCalendarAdvance(Calendar,$D1728,B1729,"f",FALSE)</f>
        <v>51489</v>
      </c>
      <c r="E1729" s="180">
        <f>_xll.qlInterestRateIndexValueDate(IndexON,D1729)</f>
        <v>51489</v>
      </c>
      <c r="F1729" s="196">
        <f>IFERROR(_xll.qlIndexFixing(IndexON,D1729,TRUE,_xll.ohTrigger(RecalcTrigger,TriggerON)),NA())</f>
        <v>1.5664981896685859E-2</v>
      </c>
      <c r="H1729" s="42">
        <f>_xll.qlCalendarAdvance(Calendar,$H1728,B1729,"f",FALSE)</f>
        <v>51489</v>
      </c>
      <c r="I1729" s="180">
        <f>_xll.qlInterestRateIndexValueDate(Index1M,$H1729)</f>
        <v>51491</v>
      </c>
      <c r="J1729" s="185">
        <f>IFERROR(_xll.qlIndexFixing(Index1M,$H1729,TRUE,_xll.ohTrigger(RecalcTrigger,Trigger1M)),NA())</f>
        <v>1.5606038040639435E-2</v>
      </c>
      <c r="K1729" s="44">
        <f>IFERROR(_xll.qlIndexFixing(Index3M,H1729,TRUE,_xll.ohTrigger(RecalcTrigger,Trigger3M)),NA())</f>
        <v>1.5955294297433475E-2</v>
      </c>
      <c r="L1729" s="44">
        <f>IFERROR(_xll.qlIndexFixing(Index6M,$H1729,TRUE,_xll.ohTrigger(RecalcTrigger,Trigger6M)),NA())</f>
        <v>1.6094747184043797E-2</v>
      </c>
      <c r="M1729" s="186">
        <f>IFERROR(_xll.qlIndexFixing(Index1Y,$H1729,TRUE,_xll.ohTrigger(RecalcTrigger,Trigger1Y)),NA())</f>
        <v>1.6591777706831342E-2</v>
      </c>
      <c r="N1729" s="185">
        <f>IFERROR(_xll.qlIndexFixing(ONIndex1M,I1729,TRUE,_xll.ohTrigger(RecalcTrigger,Trigger1M)),NA())</f>
        <v>1.5598854086338321E-2</v>
      </c>
      <c r="O1729" s="44">
        <f>IFERROR(_xll.qlIndexFixing(ONIndex3M,I1729,TRUE,_xll.ohTrigger(RecalcTrigger,Trigger3M)),NA())</f>
        <v>1.594283992439216E-2</v>
      </c>
      <c r="P1729" s="44">
        <f>IFERROR(_xll.qlIndexFixing(ONIndex6M,I1729,TRUE,_xll.ohTrigger(RecalcTrigger,Trigger6M)),NA())</f>
        <v>1.6072372618483044E-2</v>
      </c>
      <c r="Q1729" s="186">
        <f>IFERROR(_xll.qlIndexFixing(ONIndex1Y,I1729,TRUE,_xll.ohTrigger(RecalcTrigger,Trigger1Y)),NA())</f>
        <v>1.6573773689305682E-2</v>
      </c>
    </row>
    <row r="1730" spans="2:17" x14ac:dyDescent="0.2">
      <c r="B1730" s="39" t="s">
        <v>42</v>
      </c>
      <c r="D1730" s="42">
        <f>_xll.qlCalendarAdvance(Calendar,$D1729,B1730,"f",FALSE)</f>
        <v>51497</v>
      </c>
      <c r="E1730" s="180">
        <f>_xll.qlInterestRateIndexValueDate(IndexON,D1730)</f>
        <v>51497</v>
      </c>
      <c r="F1730" s="196">
        <f>IFERROR(_xll.qlIndexFixing(IndexON,D1730,TRUE,_xll.ohTrigger(RecalcTrigger,TriggerON)),NA())</f>
        <v>1.5661442314778284E-2</v>
      </c>
      <c r="H1730" s="42">
        <f>_xll.qlCalendarAdvance(Calendar,$H1729,B1730,"f",FALSE)</f>
        <v>51497</v>
      </c>
      <c r="I1730" s="180">
        <f>_xll.qlInterestRateIndexValueDate(Index1M,$H1730)</f>
        <v>51501</v>
      </c>
      <c r="J1730" s="185">
        <f>IFERROR(_xll.qlIndexFixing(Index1M,$H1730,TRUE,_xll.ohTrigger(RecalcTrigger,Trigger1M)),NA())</f>
        <v>1.5602766038019621E-2</v>
      </c>
      <c r="K1730" s="44">
        <f>IFERROR(_xll.qlIndexFixing(Index3M,H1730,TRUE,_xll.ohTrigger(RecalcTrigger,Trigger3M)),NA())</f>
        <v>1.5950194260085322E-2</v>
      </c>
      <c r="L1730" s="44">
        <f>IFERROR(_xll.qlIndexFixing(Index6M,$H1730,TRUE,_xll.ohTrigger(RecalcTrigger,Trigger6M)),NA())</f>
        <v>1.608950549580504E-2</v>
      </c>
      <c r="M1730" s="186">
        <f>IFERROR(_xll.qlIndexFixing(Index1Y,$H1730,TRUE,_xll.ohTrigger(RecalcTrigger,Trigger1Y)),NA())</f>
        <v>1.6585100176389814E-2</v>
      </c>
      <c r="N1730" s="185">
        <f>IFERROR(_xll.qlIndexFixing(ONIndex1M,I1730,TRUE,_xll.ohTrigger(RecalcTrigger,Trigger1M)),NA())</f>
        <v>1.5596544144020896E-2</v>
      </c>
      <c r="O1730" s="44">
        <f>IFERROR(_xll.qlIndexFixing(ONIndex3M,I1730,TRUE,_xll.ohTrigger(RecalcTrigger,Trigger3M)),NA())</f>
        <v>1.5939329862391105E-2</v>
      </c>
      <c r="P1730" s="44">
        <f>IFERROR(_xll.qlIndexFixing(ONIndex6M,I1730,TRUE,_xll.ohTrigger(RecalcTrigger,Trigger6M)),NA())</f>
        <v>1.6068619377964666E-2</v>
      </c>
      <c r="Q1730" s="186">
        <f>IFERROR(_xll.qlIndexFixing(ONIndex1Y,I1730,TRUE,_xll.ohTrigger(RecalcTrigger,Trigger1Y)),NA())</f>
        <v>1.6568536573604575E-2</v>
      </c>
    </row>
    <row r="1731" spans="2:17" x14ac:dyDescent="0.2">
      <c r="B1731" s="39" t="s">
        <v>42</v>
      </c>
      <c r="D1731" s="42">
        <f>_xll.qlCalendarAdvance(Calendar,$D1730,B1731,"f",FALSE)</f>
        <v>51504</v>
      </c>
      <c r="E1731" s="180">
        <f>_xll.qlInterestRateIndexValueDate(IndexON,D1731)</f>
        <v>51504</v>
      </c>
      <c r="F1731" s="196">
        <f>IFERROR(_xll.qlIndexFixing(IndexON,D1731,TRUE,_xll.ohTrigger(RecalcTrigger,TriggerON)),NA())</f>
        <v>1.565836476344451E-2</v>
      </c>
      <c r="H1731" s="42">
        <f>_xll.qlCalendarAdvance(Calendar,$H1730,B1731,"f",FALSE)</f>
        <v>51504</v>
      </c>
      <c r="I1731" s="180">
        <f>_xll.qlInterestRateIndexValueDate(Index1M,$H1731)</f>
        <v>51508</v>
      </c>
      <c r="J1731" s="185">
        <f>IFERROR(_xll.qlIndexFixing(Index1M,$H1731,TRUE,_xll.ohTrigger(RecalcTrigger,Trigger1M)),NA())</f>
        <v>1.5600493951059755E-2</v>
      </c>
      <c r="K1731" s="44">
        <f>IFERROR(_xll.qlIndexFixing(Index3M,H1731,TRUE,_xll.ohTrigger(RecalcTrigger,Trigger3M)),NA())</f>
        <v>1.5947147530140305E-2</v>
      </c>
      <c r="L1731" s="44">
        <f>IFERROR(_xll.qlIndexFixing(Index6M,$H1731,TRUE,_xll.ohTrigger(RecalcTrigger,Trigger6M)),NA())</f>
        <v>1.6086517926527055E-2</v>
      </c>
      <c r="M1731" s="186">
        <f>IFERROR(_xll.qlIndexFixing(Index1Y,$H1731,TRUE,_xll.ohTrigger(RecalcTrigger,Trigger1Y)),NA())</f>
        <v>1.6580562514243728E-2</v>
      </c>
      <c r="N1731" s="185">
        <f>IFERROR(_xll.qlIndexFixing(ONIndex1M,I1731,TRUE,_xll.ohTrigger(RecalcTrigger,Trigger1M)),NA())</f>
        <v>1.5594576091180201E-2</v>
      </c>
      <c r="O1731" s="44">
        <f>IFERROR(_xll.qlIndexFixing(ONIndex3M,I1731,TRUE,_xll.ohTrigger(RecalcTrigger,Trigger3M)),NA())</f>
        <v>1.5936336557746955E-2</v>
      </c>
      <c r="P1731" s="44">
        <f>IFERROR(_xll.qlIndexFixing(ONIndex6M,I1731,TRUE,_xll.ohTrigger(RecalcTrigger,Trigger6M)),NA())</f>
        <v>1.6065426711593389E-2</v>
      </c>
      <c r="Q1731" s="186">
        <f>IFERROR(_xll.qlIndexFixing(ONIndex1Y,I1731,TRUE,_xll.ohTrigger(RecalcTrigger,Trigger1Y)),NA())</f>
        <v>1.6564069211204568E-2</v>
      </c>
    </row>
    <row r="1732" spans="2:17" x14ac:dyDescent="0.2">
      <c r="B1732" s="39" t="s">
        <v>42</v>
      </c>
      <c r="D1732" s="42">
        <f>_xll.qlCalendarAdvance(Calendar,$D1731,B1732,"f",FALSE)</f>
        <v>51511</v>
      </c>
      <c r="E1732" s="180">
        <f>_xll.qlInterestRateIndexValueDate(IndexON,D1732)</f>
        <v>51511</v>
      </c>
      <c r="F1732" s="196">
        <f>IFERROR(_xll.qlIndexFixing(IndexON,D1732,TRUE,_xll.ohTrigger(RecalcTrigger,TriggerON)),NA())</f>
        <v>1.5655305583495149E-2</v>
      </c>
      <c r="H1732" s="42">
        <f>_xll.qlCalendarAdvance(Calendar,$H1731,B1732,"f",FALSE)</f>
        <v>51511</v>
      </c>
      <c r="I1732" s="180">
        <f>_xll.qlInterestRateIndexValueDate(Index1M,$H1732)</f>
        <v>51515</v>
      </c>
      <c r="J1732" s="185">
        <f>IFERROR(_xll.qlIndexFixing(Index1M,$H1732,TRUE,_xll.ohTrigger(RecalcTrigger,Trigger1M)),NA())</f>
        <v>1.5598237027897848E-2</v>
      </c>
      <c r="K1732" s="44">
        <f>IFERROR(_xll.qlIndexFixing(Index3M,H1732,TRUE,_xll.ohTrigger(RecalcTrigger,Trigger3M)),NA())</f>
        <v>1.5943781200781739E-2</v>
      </c>
      <c r="L1732" s="44">
        <f>IFERROR(_xll.qlIndexFixing(Index6M,$H1732,TRUE,_xll.ohTrigger(RecalcTrigger,Trigger6M)),NA())</f>
        <v>1.6083182390741895E-2</v>
      </c>
      <c r="M1732" s="186">
        <f>IFERROR(_xll.qlIndexFixing(Index1Y,$H1732,TRUE,_xll.ohTrigger(RecalcTrigger,Trigger1Y)),NA())</f>
        <v>1.6576055638126492E-2</v>
      </c>
      <c r="N1732" s="185">
        <f>IFERROR(_xll.qlIndexFixing(ONIndex1M,I1732,TRUE,_xll.ohTrigger(RecalcTrigger,Trigger1M)),NA())</f>
        <v>1.5592293972606086E-2</v>
      </c>
      <c r="O1732" s="44">
        <f>IFERROR(_xll.qlIndexFixing(ONIndex3M,I1732,TRUE,_xll.ohTrigger(RecalcTrigger,Trigger3M)),NA())</f>
        <v>1.5932862319329999E-2</v>
      </c>
      <c r="P1732" s="44">
        <f>IFERROR(_xll.qlIndexFixing(ONIndex6M,I1732,TRUE,_xll.ohTrigger(RecalcTrigger,Trigger6M)),NA())</f>
        <v>1.606173039721881E-2</v>
      </c>
      <c r="Q1732" s="186">
        <f>IFERROR(_xll.qlIndexFixing(ONIndex1Y,I1732,TRUE,_xll.ohTrigger(RecalcTrigger,Trigger1Y)),NA())</f>
        <v>1.6558882585036017E-2</v>
      </c>
    </row>
    <row r="1733" spans="2:17" x14ac:dyDescent="0.2">
      <c r="B1733" s="39" t="s">
        <v>42</v>
      </c>
      <c r="D1733" s="42">
        <f>_xll.qlCalendarAdvance(Calendar,$D1732,B1733,"f",FALSE)</f>
        <v>51518</v>
      </c>
      <c r="E1733" s="180">
        <f>_xll.qlInterestRateIndexValueDate(IndexON,D1733)</f>
        <v>51518</v>
      </c>
      <c r="F1733" s="196">
        <f>IFERROR(_xll.qlIndexFixing(IndexON,D1733,TRUE,_xll.ohTrigger(RecalcTrigger,TriggerON)),NA())</f>
        <v>1.5652264864938203E-2</v>
      </c>
      <c r="H1733" s="42">
        <f>_xll.qlCalendarAdvance(Calendar,$H1732,B1733,"f",FALSE)</f>
        <v>51518</v>
      </c>
      <c r="I1733" s="180">
        <f>_xll.qlInterestRateIndexValueDate(Index1M,$H1733)</f>
        <v>51522</v>
      </c>
      <c r="J1733" s="185">
        <f>IFERROR(_xll.qlIndexFixing(Index1M,$H1733,TRUE,_xll.ohTrigger(RecalcTrigger,Trigger1M)),NA())</f>
        <v>1.5595995339385611E-2</v>
      </c>
      <c r="K1733" s="44">
        <f>IFERROR(_xll.qlIndexFixing(Index3M,H1733,TRUE,_xll.ohTrigger(RecalcTrigger,Trigger3M)),NA())</f>
        <v>1.5940552225187306E-2</v>
      </c>
      <c r="L1733" s="44">
        <f>IFERROR(_xll.qlIndexFixing(Index6M,$H1733,TRUE,_xll.ohTrigger(RecalcTrigger,Trigger6M)),NA())</f>
        <v>1.607987776090267E-2</v>
      </c>
      <c r="M1733" s="186">
        <f>IFERROR(_xll.qlIndexFixing(Index1Y,$H1733,TRUE,_xll.ohTrigger(RecalcTrigger,Trigger1Y)),NA())</f>
        <v>1.6571579667088516E-2</v>
      </c>
      <c r="N1733" s="185">
        <f>IFERROR(_xll.qlIndexFixing(ONIndex1M,I1733,TRUE,_xll.ohTrigger(RecalcTrigger,Trigger1M)),NA())</f>
        <v>1.5590026937086776E-2</v>
      </c>
      <c r="O1733" s="44">
        <f>IFERROR(_xll.qlIndexFixing(ONIndex3M,I1733,TRUE,_xll.ohTrigger(RecalcTrigger,Trigger3M)),NA())</f>
        <v>1.5929407496422243E-2</v>
      </c>
      <c r="P1733" s="44">
        <f>IFERROR(_xll.qlIndexFixing(ONIndex6M,I1733,TRUE,_xll.ohTrigger(RecalcTrigger,Trigger6M)),NA())</f>
        <v>1.6058064735524624E-2</v>
      </c>
      <c r="Q1733" s="186">
        <f>IFERROR(_xll.qlIndexFixing(ONIndex1Y,I1733,TRUE,_xll.ohTrigger(RecalcTrigger,Trigger1Y)),NA())</f>
        <v>1.6553723313466051E-2</v>
      </c>
    </row>
    <row r="1734" spans="2:17" x14ac:dyDescent="0.2">
      <c r="B1734" s="39" t="s">
        <v>42</v>
      </c>
      <c r="D1734" s="42">
        <f>_xll.qlCalendarAdvance(Calendar,$D1733,B1734,"f",FALSE)</f>
        <v>51525</v>
      </c>
      <c r="E1734" s="180">
        <f>_xll.qlInterestRateIndexValueDate(IndexON,D1734)</f>
        <v>51525</v>
      </c>
      <c r="F1734" s="196">
        <f>IFERROR(_xll.qlIndexFixing(IndexON,D1734,TRUE,_xll.ohTrigger(RecalcTrigger,TriggerON)),NA())</f>
        <v>1.5649242697781673E-2</v>
      </c>
      <c r="H1734" s="42">
        <f>_xll.qlCalendarAdvance(Calendar,$H1733,B1734,"f",FALSE)</f>
        <v>51525</v>
      </c>
      <c r="I1734" s="180">
        <f>_xll.qlInterestRateIndexValueDate(Index1M,$H1734)</f>
        <v>51529</v>
      </c>
      <c r="J1734" s="185">
        <f>IFERROR(_xll.qlIndexFixing(Index1M,$H1734,TRUE,_xll.ohTrigger(RecalcTrigger,Trigger1M)),NA())</f>
        <v>1.5593768956369601E-2</v>
      </c>
      <c r="K1734" s="44">
        <f>IFERROR(_xll.qlIndexFixing(Index3M,H1734,TRUE,_xll.ohTrigger(RecalcTrigger,Trigger3M)),NA())</f>
        <v>1.5937108744696064E-2</v>
      </c>
      <c r="L1734" s="44">
        <f>IFERROR(_xll.qlIndexFixing(Index6M,$H1734,TRUE,_xll.ohTrigger(RecalcTrigger,Trigger6M)),NA())</f>
        <v>1.6076604036856536E-2</v>
      </c>
      <c r="M1734" s="186">
        <f>IFERROR(_xll.qlIndexFixing(Index1Y,$H1734,TRUE,_xll.ohTrigger(RecalcTrigger,Trigger1Y)),NA())</f>
        <v>1.6567134720183504E-2</v>
      </c>
      <c r="N1734" s="185">
        <f>IFERROR(_xll.qlIndexFixing(ONIndex1M,I1734,TRUE,_xll.ohTrigger(RecalcTrigger,Trigger1M)),NA())</f>
        <v>1.5587775055285746E-2</v>
      </c>
      <c r="O1734" s="44">
        <f>IFERROR(_xll.qlIndexFixing(ONIndex3M,I1734,TRUE,_xll.ohTrigger(RecalcTrigger,Trigger3M)),NA())</f>
        <v>1.5925972176713543E-2</v>
      </c>
      <c r="P1734" s="44">
        <f>IFERROR(_xll.qlIndexFixing(ONIndex6M,I1734,TRUE,_xll.ohTrigger(RecalcTrigger,Trigger6M)),NA())</f>
        <v>1.6054429726430897E-2</v>
      </c>
      <c r="Q1734" s="186">
        <f>IFERROR(_xll.qlIndexFixing(ONIndex1Y,I1734,TRUE,_xll.ohTrigger(RecalcTrigger,Trigger1Y)),NA())</f>
        <v>1.6548591514000677E-2</v>
      </c>
    </row>
    <row r="1735" spans="2:17" x14ac:dyDescent="0.2">
      <c r="B1735" s="39" t="s">
        <v>42</v>
      </c>
      <c r="D1735" s="42">
        <f>_xll.qlCalendarAdvance(Calendar,$D1734,B1735,"f",FALSE)</f>
        <v>51532</v>
      </c>
      <c r="E1735" s="180">
        <f>_xll.qlInterestRateIndexValueDate(IndexON,D1735)</f>
        <v>51532</v>
      </c>
      <c r="F1735" s="196">
        <f>IFERROR(_xll.qlIndexFixing(IndexON,D1735,TRUE,_xll.ohTrigger(RecalcTrigger,TriggerON)),NA())</f>
        <v>1.5646239171793752E-2</v>
      </c>
      <c r="H1735" s="42">
        <f>_xll.qlCalendarAdvance(Calendar,$H1734,B1735,"f",FALSE)</f>
        <v>51532</v>
      </c>
      <c r="I1735" s="180">
        <f>_xll.qlInterestRateIndexValueDate(Index1M,$H1735)</f>
        <v>51536</v>
      </c>
      <c r="J1735" s="185">
        <f>IFERROR(_xll.qlIndexFixing(Index1M,$H1735,TRUE,_xll.ohTrigger(RecalcTrigger,Trigger1M)),NA())</f>
        <v>1.5591015649196103E-2</v>
      </c>
      <c r="K1735" s="44">
        <f>IFERROR(_xll.qlIndexFixing(Index3M,H1735,TRUE,_xll.ohTrigger(RecalcTrigger,Trigger3M)),NA())</f>
        <v>1.5933802794528377E-2</v>
      </c>
      <c r="L1735" s="44">
        <f>IFERROR(_xll.qlIndexFixing(Index6M,$H1735,TRUE,_xll.ohTrigger(RecalcTrigger,Trigger6M)),NA())</f>
        <v>1.6073361218450648E-2</v>
      </c>
      <c r="M1735" s="186">
        <f>IFERROR(_xll.qlIndexFixing(Index1Y,$H1735,TRUE,_xll.ohTrigger(RecalcTrigger,Trigger1Y)),NA())</f>
        <v>1.6562720916464276E-2</v>
      </c>
      <c r="N1735" s="185">
        <f>IFERROR(_xll.qlIndexFixing(ONIndex1M,I1735,TRUE,_xll.ohTrigger(RecalcTrigger,Trigger1M)),NA())</f>
        <v>1.558553839810628E-2</v>
      </c>
      <c r="O1735" s="44">
        <f>IFERROR(_xll.qlIndexFixing(ONIndex3M,I1735,TRUE,_xll.ohTrigger(RecalcTrigger,Trigger3M)),NA())</f>
        <v>1.5922556448453307E-2</v>
      </c>
      <c r="P1735" s="44">
        <f>IFERROR(_xll.qlIndexFixing(ONIndex6M,I1735,TRUE,_xll.ohTrigger(RecalcTrigger,Trigger6M)),NA())</f>
        <v>1.6050825369857691E-2</v>
      </c>
      <c r="Q1735" s="186">
        <f>IFERROR(_xll.qlIndexFixing(ONIndex1Y,I1735,TRUE,_xll.ohTrigger(RecalcTrigger,Trigger1Y)),NA())</f>
        <v>1.6543487304145899E-2</v>
      </c>
    </row>
    <row r="1736" spans="2:17" x14ac:dyDescent="0.2">
      <c r="B1736" s="39" t="s">
        <v>42</v>
      </c>
      <c r="D1736" s="42">
        <f>_xll.qlCalendarAdvance(Calendar,$D1735,B1736,"f",FALSE)</f>
        <v>51539</v>
      </c>
      <c r="E1736" s="180">
        <f>_xll.qlInterestRateIndexValueDate(IndexON,D1736)</f>
        <v>51539</v>
      </c>
      <c r="F1736" s="196">
        <f>IFERROR(_xll.qlIndexFixing(IndexON,D1736,TRUE,_xll.ohTrigger(RecalcTrigger,TriggerON)),NA())</f>
        <v>1.5643254377062377E-2</v>
      </c>
      <c r="H1736" s="42">
        <f>_xll.qlCalendarAdvance(Calendar,$H1735,B1736,"f",FALSE)</f>
        <v>51539</v>
      </c>
      <c r="I1736" s="180">
        <f>_xll.qlInterestRateIndexValueDate(Index1M,$H1736)</f>
        <v>51543</v>
      </c>
      <c r="J1736" s="185">
        <f>IFERROR(_xll.qlIndexFixing(Index1M,$H1736,TRUE,_xll.ohTrigger(RecalcTrigger,Trigger1M)),NA())</f>
        <v>1.5588817048451782E-2</v>
      </c>
      <c r="K1736" s="44">
        <f>IFERROR(_xll.qlIndexFixing(Index3M,H1736,TRUE,_xll.ohTrigger(RecalcTrigger,Trigger3M)),NA())</f>
        <v>1.5930517147320005E-2</v>
      </c>
      <c r="L1736" s="44">
        <f>IFERROR(_xll.qlIndexFixing(Index6M,$H1736,TRUE,_xll.ohTrigger(RecalcTrigger,Trigger6M)),NA())</f>
        <v>1.6070149305534354E-2</v>
      </c>
      <c r="M1736" s="186">
        <f>IFERROR(_xll.qlIndexFixing(Index1Y,$H1736,TRUE,_xll.ohTrigger(RecalcTrigger,Trigger1Y)),NA())</f>
        <v>1.6558338374985406E-2</v>
      </c>
      <c r="N1736" s="185">
        <f>IFERROR(_xll.qlIndexFixing(ONIndex1M,I1736,TRUE,_xll.ohTrigger(RecalcTrigger,Trigger1M)),NA())</f>
        <v>1.5583317036291788E-2</v>
      </c>
      <c r="O1736" s="44">
        <f>IFERROR(_xll.qlIndexFixing(ONIndex3M,I1736,TRUE,_xll.ohTrigger(RecalcTrigger,Trigger3M)),NA())</f>
        <v>1.5919160399331389E-2</v>
      </c>
      <c r="P1736" s="44">
        <f>IFERROR(_xll.qlIndexFixing(ONIndex6M,I1736,TRUE,_xll.ohTrigger(RecalcTrigger,Trigger6M)),NA())</f>
        <v>1.6047251665964879E-2</v>
      </c>
      <c r="Q1736" s="186">
        <f>IFERROR(_xll.qlIndexFixing(ONIndex1Y,I1736,TRUE,_xll.ohTrigger(RecalcTrigger,Trigger1Y)),NA())</f>
        <v>1.6538410801247849E-2</v>
      </c>
    </row>
    <row r="1737" spans="2:17" x14ac:dyDescent="0.2">
      <c r="B1737" s="39" t="s">
        <v>42</v>
      </c>
      <c r="D1737" s="42">
        <f>_xll.qlCalendarAdvance(Calendar,$D1736,B1737,"f",FALSE)</f>
        <v>51546</v>
      </c>
      <c r="E1737" s="180">
        <f>_xll.qlInterestRateIndexValueDate(IndexON,D1737)</f>
        <v>51546</v>
      </c>
      <c r="F1737" s="196">
        <f>IFERROR(_xll.qlIndexFixing(IndexON,D1737,TRUE,_xll.ohTrigger(RecalcTrigger,TriggerON)),NA())</f>
        <v>1.5640288403435676E-2</v>
      </c>
      <c r="H1737" s="42">
        <f>_xll.qlCalendarAdvance(Calendar,$H1736,B1737,"f",FALSE)</f>
        <v>51546</v>
      </c>
      <c r="I1737" s="180">
        <f>_xll.qlInterestRateIndexValueDate(Index1M,$H1737)</f>
        <v>51550</v>
      </c>
      <c r="J1737" s="185">
        <f>IFERROR(_xll.qlIndexFixing(Index1M,$H1737,TRUE,_xll.ohTrigger(RecalcTrigger,Trigger1M)),NA())</f>
        <v>1.5586633948516671E-2</v>
      </c>
      <c r="K1737" s="44">
        <f>IFERROR(_xll.qlIndexFixing(Index3M,H1737,TRUE,_xll.ohTrigger(RecalcTrigger,Trigger3M)),NA())</f>
        <v>1.592725189134583E-2</v>
      </c>
      <c r="L1737" s="44">
        <f>IFERROR(_xll.qlIndexFixing(Index6M,$H1737,TRUE,_xll.ohTrigger(RecalcTrigger,Trigger6M)),NA())</f>
        <v>1.6066968297958763E-2</v>
      </c>
      <c r="M1737" s="186">
        <f>IFERROR(_xll.qlIndexFixing(Index1Y,$H1737,TRUE,_xll.ohTrigger(RecalcTrigger,Trigger1Y)),NA())</f>
        <v>1.6553987214800808E-2</v>
      </c>
      <c r="N1737" s="185">
        <f>IFERROR(_xll.qlIndexFixing(ONIndex1M,I1737,TRUE,_xll.ohTrigger(RecalcTrigger,Trigger1M)),NA())</f>
        <v>1.558111104042581E-2</v>
      </c>
      <c r="O1737" s="44">
        <f>IFERROR(_xll.qlIndexFixing(ONIndex3M,I1737,TRUE,_xll.ohTrigger(RecalcTrigger,Trigger3M)),NA())</f>
        <v>1.5915784117597198E-2</v>
      </c>
      <c r="P1737" s="44">
        <f>IFERROR(_xll.qlIndexFixing(ONIndex6M,I1737,TRUE,_xll.ohTrigger(RecalcTrigger,Trigger6M)),NA())</f>
        <v>1.6043708614592589E-2</v>
      </c>
      <c r="Q1737" s="186">
        <f>IFERROR(_xll.qlIndexFixing(ONIndex1Y,I1737,TRUE,_xll.ohTrigger(RecalcTrigger,Trigger1Y)),NA())</f>
        <v>1.6533362123052342E-2</v>
      </c>
    </row>
    <row r="1738" spans="2:17" x14ac:dyDescent="0.2">
      <c r="B1738" s="39" t="s">
        <v>42</v>
      </c>
      <c r="D1738" s="42">
        <f>_xll.qlCalendarAdvance(Calendar,$D1737,B1738,"f",FALSE)</f>
        <v>51553</v>
      </c>
      <c r="E1738" s="180">
        <f>_xll.qlInterestRateIndexValueDate(IndexON,D1738)</f>
        <v>51553</v>
      </c>
      <c r="F1738" s="196">
        <f>IFERROR(_xll.qlIndexFixing(IndexON,D1738,TRUE,_xll.ohTrigger(RecalcTrigger,TriggerON)),NA())</f>
        <v>1.5637341340841715E-2</v>
      </c>
      <c r="H1738" s="42">
        <f>_xll.qlCalendarAdvance(Calendar,$H1737,B1738,"f",FALSE)</f>
        <v>51553</v>
      </c>
      <c r="I1738" s="180">
        <f>_xll.qlInterestRateIndexValueDate(Index1M,$H1738)</f>
        <v>51557</v>
      </c>
      <c r="J1738" s="185">
        <f>IFERROR(_xll.qlIndexFixing(Index1M,$H1738,TRUE,_xll.ohTrigger(RecalcTrigger,Trigger1M)),NA())</f>
        <v>1.5584466420219822E-2</v>
      </c>
      <c r="K1738" s="44">
        <f>IFERROR(_xll.qlIndexFixing(Index3M,H1738,TRUE,_xll.ohTrigger(RecalcTrigger,Trigger3M)),NA())</f>
        <v>1.5924007114891271E-2</v>
      </c>
      <c r="L1738" s="44">
        <f>IFERROR(_xll.qlIndexFixing(Index6M,$H1738,TRUE,_xll.ohTrigger(RecalcTrigger,Trigger6M)),NA())</f>
        <v>1.6063818195575424E-2</v>
      </c>
      <c r="M1738" s="186">
        <f>IFERROR(_xll.qlIndexFixing(Index1Y,$H1738,TRUE,_xll.ohTrigger(RecalcTrigger,Trigger1Y)),NA())</f>
        <v>1.6549667554967912E-2</v>
      </c>
      <c r="N1738" s="185">
        <f>IFERROR(_xll.qlIndexFixing(ONIndex1M,I1738,TRUE,_xll.ohTrigger(RecalcTrigger,Trigger1M)),NA())</f>
        <v>1.5578920481491565E-2</v>
      </c>
      <c r="O1738" s="44">
        <f>IFERROR(_xll.qlIndexFixing(ONIndex3M,I1738,TRUE,_xll.ohTrigger(RecalcTrigger,Trigger3M)),NA())</f>
        <v>1.5912427690940589E-2</v>
      </c>
      <c r="P1738" s="44">
        <f>IFERROR(_xll.qlIndexFixing(ONIndex6M,I1738,TRUE,_xll.ohTrigger(RecalcTrigger,Trigger6M)),NA())</f>
        <v>1.6040196215900693E-2</v>
      </c>
      <c r="Q1738" s="186">
        <f>IFERROR(_xll.qlIndexFixing(ONIndex1Y,I1738,TRUE,_xll.ohTrigger(RecalcTrigger,Trigger1Y)),NA())</f>
        <v>1.6528341386825574E-2</v>
      </c>
    </row>
    <row r="1739" spans="2:17" x14ac:dyDescent="0.2">
      <c r="B1739" s="39" t="s">
        <v>42</v>
      </c>
      <c r="D1739" s="42">
        <f>_xll.qlCalendarAdvance(Calendar,$D1738,B1739,"f",FALSE)</f>
        <v>51560</v>
      </c>
      <c r="E1739" s="180">
        <f>_xll.qlInterestRateIndexValueDate(IndexON,D1739)</f>
        <v>51560</v>
      </c>
      <c r="F1739" s="196">
        <f>IFERROR(_xll.qlIndexFixing(IndexON,D1739,TRUE,_xll.ohTrigger(RecalcTrigger,TriggerON)),NA())</f>
        <v>1.5634413279128623E-2</v>
      </c>
      <c r="H1739" s="42">
        <f>_xll.qlCalendarAdvance(Calendar,$H1738,B1739,"f",FALSE)</f>
        <v>51560</v>
      </c>
      <c r="I1739" s="180">
        <f>_xll.qlInterestRateIndexValueDate(Index1M,$H1739)</f>
        <v>51564</v>
      </c>
      <c r="J1739" s="185">
        <f>IFERROR(_xll.qlIndexFixing(Index1M,$H1739,TRUE,_xll.ohTrigger(RecalcTrigger,Trigger1M)),NA())</f>
        <v>1.5582869103393274E-2</v>
      </c>
      <c r="K1739" s="44">
        <f>IFERROR(_xll.qlIndexFixing(Index3M,H1739,TRUE,_xll.ohTrigger(RecalcTrigger,Trigger3M)),NA())</f>
        <v>1.5920908177283321E-2</v>
      </c>
      <c r="L1739" s="44">
        <f>IFERROR(_xll.qlIndexFixing(Index6M,$H1739,TRUE,_xll.ohTrigger(RecalcTrigger,Trigger6M)),NA())</f>
        <v>1.6060989724076428E-2</v>
      </c>
      <c r="M1739" s="186">
        <f>IFERROR(_xll.qlIndexFixing(Index1Y,$H1739,TRUE,_xll.ohTrigger(RecalcTrigger,Trigger1Y)),NA())</f>
        <v>1.6545379514542161E-2</v>
      </c>
      <c r="N1739" s="185">
        <f>IFERROR(_xll.qlIndexFixing(ONIndex1M,I1739,TRUE,_xll.ohTrigger(RecalcTrigger,Trigger1M)),NA())</f>
        <v>1.5576745430152528E-2</v>
      </c>
      <c r="O1739" s="44">
        <f>IFERROR(_xll.qlIndexFixing(ONIndex3M,I1739,TRUE,_xll.ohTrigger(RecalcTrigger,Trigger3M)),NA())</f>
        <v>1.5909091207531034E-2</v>
      </c>
      <c r="P1739" s="44">
        <f>IFERROR(_xll.qlIndexFixing(ONIndex6M,I1739,TRUE,_xll.ohTrigger(RecalcTrigger,Trigger6M)),NA())</f>
        <v>1.6036714469809255E-2</v>
      </c>
      <c r="Q1739" s="186">
        <f>IFERROR(_xll.qlIndexFixing(ONIndex1Y,I1739,TRUE,_xll.ohTrigger(RecalcTrigger,Trigger1Y)),NA())</f>
        <v>1.6523348710153485E-2</v>
      </c>
    </row>
    <row r="1740" spans="2:17" x14ac:dyDescent="0.2">
      <c r="B1740" s="39" t="s">
        <v>42</v>
      </c>
      <c r="D1740" s="42">
        <f>_xll.qlCalendarAdvance(Calendar,$D1739,B1740,"f",FALSE)</f>
        <v>51567</v>
      </c>
      <c r="E1740" s="180">
        <f>_xll.qlInterestRateIndexValueDate(IndexON,D1740)</f>
        <v>51567</v>
      </c>
      <c r="F1740" s="196">
        <f>IFERROR(_xll.qlIndexFixing(IndexON,D1740,TRUE,_xll.ohTrigger(RecalcTrigger,TriggerON)),NA())</f>
        <v>1.5631504308464272E-2</v>
      </c>
      <c r="H1740" s="42">
        <f>_xll.qlCalendarAdvance(Calendar,$H1739,B1740,"f",FALSE)</f>
        <v>51567</v>
      </c>
      <c r="I1740" s="180">
        <f>_xll.qlInterestRateIndexValueDate(Index1M,$H1740)</f>
        <v>51571</v>
      </c>
      <c r="J1740" s="185">
        <f>IFERROR(_xll.qlIndexFixing(Index1M,$H1740,TRUE,_xll.ohTrigger(RecalcTrigger,Trigger1M)),NA())</f>
        <v>1.5580736041147729E-2</v>
      </c>
      <c r="K1740" s="44">
        <f>IFERROR(_xll.qlIndexFixing(Index3M,H1740,TRUE,_xll.ohTrigger(RecalcTrigger,Trigger3M)),NA())</f>
        <v>1.5917705975944448E-2</v>
      </c>
      <c r="L1740" s="44">
        <f>IFERROR(_xll.qlIndexFixing(Index6M,$H1740,TRUE,_xll.ohTrigger(RecalcTrigger,Trigger6M)),NA())</f>
        <v>1.6057905572554432E-2</v>
      </c>
      <c r="M1740" s="186">
        <f>IFERROR(_xll.qlIndexFixing(Index1Y,$H1740,TRUE,_xll.ohTrigger(RecalcTrigger,Trigger1Y)),NA())</f>
        <v>1.6541123212581416E-2</v>
      </c>
      <c r="N1740" s="185">
        <f>IFERROR(_xll.qlIndexFixing(ONIndex1M,I1740,TRUE,_xll.ohTrigger(RecalcTrigger,Trigger1M)),NA())</f>
        <v>1.5574585957311982E-2</v>
      </c>
      <c r="O1740" s="44">
        <f>IFERROR(_xll.qlIndexFixing(ONIndex3M,I1740,TRUE,_xll.ohTrigger(RecalcTrigger,Trigger3M)),NA())</f>
        <v>1.5905774755378133E-2</v>
      </c>
      <c r="P1740" s="44">
        <f>IFERROR(_xll.qlIndexFixing(ONIndex6M,I1740,TRUE,_xll.ohTrigger(RecalcTrigger,Trigger6M)),NA())</f>
        <v>1.6033263376318274E-2</v>
      </c>
      <c r="Q1740" s="186">
        <f>IFERROR(_xll.qlIndexFixing(ONIndex1Y,I1740,TRUE,_xll.ohTrigger(RecalcTrigger,Trigger1Y)),NA())</f>
        <v>1.6518384210701953E-2</v>
      </c>
    </row>
    <row r="1741" spans="2:17" x14ac:dyDescent="0.2">
      <c r="B1741" s="39" t="s">
        <v>42</v>
      </c>
      <c r="D1741" s="42">
        <f>_xll.qlCalendarAdvance(Calendar,$D1740,B1741,"f",FALSE)</f>
        <v>51574</v>
      </c>
      <c r="E1741" s="180">
        <f>_xll.qlInterestRateIndexValueDate(IndexON,D1741)</f>
        <v>51574</v>
      </c>
      <c r="F1741" s="196">
        <f>IFERROR(_xll.qlIndexFixing(IndexON,D1741,TRUE,_xll.ohTrigger(RecalcTrigger,TriggerON)),NA())</f>
        <v>1.5628614518616857E-2</v>
      </c>
      <c r="H1741" s="42">
        <f>_xll.qlCalendarAdvance(Calendar,$H1740,B1741,"f",FALSE)</f>
        <v>51574</v>
      </c>
      <c r="I1741" s="180">
        <f>_xll.qlInterestRateIndexValueDate(Index1M,$H1741)</f>
        <v>51578</v>
      </c>
      <c r="J1741" s="185">
        <f>IFERROR(_xll.qlIndexFixing(Index1M,$H1741,TRUE,_xll.ohTrigger(RecalcTrigger,Trigger1M)),NA())</f>
        <v>1.5578618780332025E-2</v>
      </c>
      <c r="K1741" s="44">
        <f>IFERROR(_xll.qlIndexFixing(Index3M,H1741,TRUE,_xll.ohTrigger(RecalcTrigger,Trigger3M)),NA())</f>
        <v>1.5914524526212091E-2</v>
      </c>
      <c r="L1741" s="44">
        <f>IFERROR(_xll.qlIndexFixing(Index6M,$H1741,TRUE,_xll.ohTrigger(RecalcTrigger,Trigger6M)),NA())</f>
        <v>1.6054852328567661E-2</v>
      </c>
      <c r="M1741" s="186">
        <f>IFERROR(_xll.qlIndexFixing(Index1Y,$H1741,TRUE,_xll.ohTrigger(RecalcTrigger,Trigger1Y)),NA())</f>
        <v>1.6536898768144632E-2</v>
      </c>
      <c r="N1741" s="185">
        <f>IFERROR(_xll.qlIndexFixing(ONIndex1M,I1741,TRUE,_xll.ohTrigger(RecalcTrigger,Trigger1M)),NA())</f>
        <v>1.557244213347353E-2</v>
      </c>
      <c r="O1741" s="44">
        <f>IFERROR(_xll.qlIndexFixing(ONIndex3M,I1741,TRUE,_xll.ohTrigger(RecalcTrigger,Trigger3M)),NA())</f>
        <v>1.5902478422251676E-2</v>
      </c>
      <c r="P1741" s="44">
        <f>IFERROR(_xll.qlIndexFixing(ONIndex6M,I1741,TRUE,_xll.ohTrigger(RecalcTrigger,Trigger6M)),NA())</f>
        <v>1.6029842935347816E-2</v>
      </c>
      <c r="Q1741" s="186">
        <f>IFERROR(_xll.qlIndexFixing(ONIndex1Y,I1741,TRUE,_xll.ohTrigger(RecalcTrigger,Trigger1Y)),NA())</f>
        <v>1.6513448005577303E-2</v>
      </c>
    </row>
    <row r="1742" spans="2:17" x14ac:dyDescent="0.2">
      <c r="B1742" s="39" t="s">
        <v>42</v>
      </c>
      <c r="D1742" s="42">
        <f>_xll.qlCalendarAdvance(Calendar,$D1741,B1742,"f",FALSE)</f>
        <v>51581</v>
      </c>
      <c r="E1742" s="180">
        <f>_xll.qlInterestRateIndexValueDate(IndexON,D1742)</f>
        <v>51581</v>
      </c>
      <c r="F1742" s="196">
        <f>IFERROR(_xll.qlIndexFixing(IndexON,D1742,TRUE,_xll.ohTrigger(RecalcTrigger,TriggerON)),NA())</f>
        <v>1.5625743999514441E-2</v>
      </c>
      <c r="H1742" s="42">
        <f>_xll.qlCalendarAdvance(Calendar,$H1741,B1742,"f",FALSE)</f>
        <v>51581</v>
      </c>
      <c r="I1742" s="180">
        <f>_xll.qlInterestRateIndexValueDate(Index1M,$H1742)</f>
        <v>51585</v>
      </c>
      <c r="J1742" s="185">
        <f>IFERROR(_xll.qlIndexFixing(Index1M,$H1742,TRUE,_xll.ohTrigger(RecalcTrigger,Trigger1M)),NA())</f>
        <v>1.5576517391790142E-2</v>
      </c>
      <c r="K1742" s="44">
        <f>IFERROR(_xll.qlIndexFixing(Index3M,H1742,TRUE,_xll.ohTrigger(RecalcTrigger,Trigger3M)),NA())</f>
        <v>1.5911363916369551E-2</v>
      </c>
      <c r="L1742" s="44">
        <f>IFERROR(_xll.qlIndexFixing(Index6M,$H1742,TRUE,_xll.ohTrigger(RecalcTrigger,Trigger6M)),NA())</f>
        <v>1.605182999197232E-2</v>
      </c>
      <c r="M1742" s="186">
        <f>IFERROR(_xll.qlIndexFixing(Index1Y,$H1742,TRUE,_xll.ohTrigger(RecalcTrigger,Trigger1Y)),NA())</f>
        <v>1.6532706300291203E-2</v>
      </c>
      <c r="N1742" s="185">
        <f>IFERROR(_xll.qlIndexFixing(ONIndex1M,I1742,TRUE,_xll.ohTrigger(RecalcTrigger,Trigger1M)),NA())</f>
        <v>1.5570314029540455E-2</v>
      </c>
      <c r="O1742" s="44">
        <f>IFERROR(_xll.qlIndexFixing(ONIndex3M,I1742,TRUE,_xll.ohTrigger(RecalcTrigger,Trigger3M)),NA())</f>
        <v>1.5899202296321135E-2</v>
      </c>
      <c r="P1742" s="44">
        <f>IFERROR(_xll.qlIndexFixing(ONIndex6M,I1742,TRUE,_xll.ohTrigger(RecalcTrigger,Trigger6M)),NA())</f>
        <v>1.6026453146897879E-2</v>
      </c>
      <c r="Q1742" s="186">
        <f>IFERROR(_xll.qlIndexFixing(ONIndex1Y,I1742,TRUE,_xll.ohTrigger(RecalcTrigger,Trigger1Y)),NA())</f>
        <v>1.6508540212685219E-2</v>
      </c>
    </row>
    <row r="1743" spans="2:17" x14ac:dyDescent="0.2">
      <c r="B1743" s="39" t="s">
        <v>42</v>
      </c>
      <c r="D1743" s="42">
        <f>_xll.qlCalendarAdvance(Calendar,$D1742,B1743,"f",FALSE)</f>
        <v>51588</v>
      </c>
      <c r="E1743" s="180">
        <f>_xll.qlInterestRateIndexValueDate(IndexON,D1743)</f>
        <v>51588</v>
      </c>
      <c r="F1743" s="196">
        <f>IFERROR(_xll.qlIndexFixing(IndexON,D1743,TRUE,_xll.ohTrigger(RecalcTrigger,TriggerON)),NA())</f>
        <v>1.5622892841005154E-2</v>
      </c>
      <c r="H1743" s="42">
        <f>_xll.qlCalendarAdvance(Calendar,$H1742,B1743,"f",FALSE)</f>
        <v>51588</v>
      </c>
      <c r="I1743" s="180">
        <f>_xll.qlInterestRateIndexValueDate(Index1M,$H1743)</f>
        <v>51592</v>
      </c>
      <c r="J1743" s="185">
        <f>IFERROR(_xll.qlIndexFixing(Index1M,$H1743,TRUE,_xll.ohTrigger(RecalcTrigger,Trigger1M)),NA())</f>
        <v>1.5574431946368629E-2</v>
      </c>
      <c r="K1743" s="44">
        <f>IFERROR(_xll.qlIndexFixing(Index3M,H1743,TRUE,_xll.ohTrigger(RecalcTrigger,Trigger3M)),NA())</f>
        <v>1.5908093515166269E-2</v>
      </c>
      <c r="L1743" s="44">
        <f>IFERROR(_xll.qlIndexFixing(Index6M,$H1743,TRUE,_xll.ohTrigger(RecalcTrigger,Trigger6M)),NA())</f>
        <v>1.6048684808166951E-2</v>
      </c>
      <c r="M1743" s="186">
        <f>IFERROR(_xll.qlIndexFixing(Index1Y,$H1743,TRUE,_xll.ohTrigger(RecalcTrigger,Trigger1Y)),NA())</f>
        <v>1.6528545928082273E-2</v>
      </c>
      <c r="N1743" s="185">
        <f>IFERROR(_xll.qlIndexFixing(ONIndex1M,I1743,TRUE,_xll.ohTrigger(RecalcTrigger,Trigger1M)),NA())</f>
        <v>1.5568201716416041E-2</v>
      </c>
      <c r="O1743" s="44">
        <f>IFERROR(_xll.qlIndexFixing(ONIndex3M,I1743,TRUE,_xll.ohTrigger(RecalcTrigger,Trigger3M)),NA())</f>
        <v>1.5895946465516175E-2</v>
      </c>
      <c r="P1743" s="44">
        <f>IFERROR(_xll.qlIndexFixing(ONIndex6M,I1743,TRUE,_xll.ohTrigger(RecalcTrigger,Trigger6M)),NA())</f>
        <v>1.6023094011128336E-2</v>
      </c>
      <c r="Q1743" s="186">
        <f>IFERROR(_xll.qlIndexFixing(ONIndex1Y,I1743,TRUE,_xll.ohTrigger(RecalcTrigger,Trigger1Y)),NA())</f>
        <v>1.6503660949132026E-2</v>
      </c>
    </row>
    <row r="1744" spans="2:17" x14ac:dyDescent="0.2">
      <c r="B1744" s="39" t="s">
        <v>42</v>
      </c>
      <c r="D1744" s="42">
        <f>_xll.qlCalendarAdvance(Calendar,$D1743,B1744,"f",FALSE)</f>
        <v>51595</v>
      </c>
      <c r="E1744" s="180">
        <f>_xll.qlInterestRateIndexValueDate(IndexON,D1744)</f>
        <v>51595</v>
      </c>
      <c r="F1744" s="196">
        <f>IFERROR(_xll.qlIndexFixing(IndexON,D1744,TRUE,_xll.ohTrigger(RecalcTrigger,TriggerON)),NA())</f>
        <v>1.5620061133336804E-2</v>
      </c>
      <c r="H1744" s="42">
        <f>_xll.qlCalendarAdvance(Calendar,$H1743,B1744,"f",FALSE)</f>
        <v>51595</v>
      </c>
      <c r="I1744" s="180">
        <f>_xll.qlInterestRateIndexValueDate(Index1M,$H1744)</f>
        <v>51599</v>
      </c>
      <c r="J1744" s="185">
        <f>IFERROR(_xll.qlIndexFixing(Index1M,$H1744,TRUE,_xll.ohTrigger(RecalcTrigger,Trigger1M)),NA())</f>
        <v>1.5572172310341692E-2</v>
      </c>
      <c r="K1744" s="44">
        <f>IFERROR(_xll.qlIndexFixing(Index3M,H1744,TRUE,_xll.ohTrigger(RecalcTrigger,Trigger3M)),NA())</f>
        <v>1.5904973469693297E-2</v>
      </c>
      <c r="L1744" s="44">
        <f>IFERROR(_xll.qlIndexFixing(Index6M,$H1744,TRUE,_xll.ohTrigger(RecalcTrigger,Trigger6M)),NA())</f>
        <v>1.6045722209824999E-2</v>
      </c>
      <c r="M1744" s="186">
        <f>IFERROR(_xll.qlIndexFixing(Index1Y,$H1744,TRUE,_xll.ohTrigger(RecalcTrigger,Trigger1Y)),NA())</f>
        <v>1.6524417770578986E-2</v>
      </c>
      <c r="N1744" s="185">
        <f>IFERROR(_xll.qlIndexFixing(ONIndex1M,I1744,TRUE,_xll.ohTrigger(RecalcTrigger,Trigger1M)),NA())</f>
        <v>1.5566105264603891E-2</v>
      </c>
      <c r="O1744" s="44">
        <f>IFERROR(_xll.qlIndexFixing(ONIndex3M,I1744,TRUE,_xll.ohTrigger(RecalcTrigger,Trigger3M)),NA())</f>
        <v>1.5892711017926331E-2</v>
      </c>
      <c r="P1744" s="44">
        <f>IFERROR(_xll.qlIndexFixing(ONIndex6M,I1744,TRUE,_xll.ohTrigger(RecalcTrigger,Trigger6M)),NA())</f>
        <v>1.6019765528039187E-2</v>
      </c>
      <c r="Q1744" s="186">
        <f>IFERROR(_xll.qlIndexFixing(ONIndex1Y,I1744,TRUE,_xll.ohTrigger(RecalcTrigger,Trigger1Y)),NA())</f>
        <v>1.6498810332743474E-2</v>
      </c>
    </row>
    <row r="1745" spans="2:17" x14ac:dyDescent="0.2">
      <c r="B1745" s="39" t="s">
        <v>42</v>
      </c>
      <c r="D1745" s="42">
        <f>_xll.qlCalendarAdvance(Calendar,$D1744,B1745,"f",FALSE)</f>
        <v>51602</v>
      </c>
      <c r="E1745" s="180">
        <f>_xll.qlInterestRateIndexValueDate(IndexON,D1745)</f>
        <v>51602</v>
      </c>
      <c r="F1745" s="196">
        <f>IFERROR(_xll.qlIndexFixing(IndexON,D1745,TRUE,_xll.ohTrigger(RecalcTrigger,TriggerON)),NA())</f>
        <v>1.5617248966117714E-2</v>
      </c>
      <c r="H1745" s="42">
        <f>_xll.qlCalendarAdvance(Calendar,$H1744,B1745,"f",FALSE)</f>
        <v>51602</v>
      </c>
      <c r="I1745" s="180">
        <f>_xll.qlInterestRateIndexValueDate(Index1M,$H1745)</f>
        <v>51606</v>
      </c>
      <c r="J1745" s="185">
        <f>IFERROR(_xll.qlIndexFixing(Index1M,$H1745,TRUE,_xll.ohTrigger(RecalcTrigger,Trigger1M)),NA())</f>
        <v>1.5570117897573788E-2</v>
      </c>
      <c r="K1745" s="44">
        <f>IFERROR(_xll.qlIndexFixing(Index3M,H1745,TRUE,_xll.ohTrigger(RecalcTrigger,Trigger3M)),NA())</f>
        <v>1.590187452169662E-2</v>
      </c>
      <c r="L1745" s="44">
        <f>IFERROR(_xll.qlIndexFixing(Index6M,$H1745,TRUE,_xll.ohTrigger(RecalcTrigger,Trigger6M)),NA())</f>
        <v>1.6042790517067591E-2</v>
      </c>
      <c r="M1745" s="186">
        <f>IFERROR(_xll.qlIndexFixing(Index1Y,$H1745,TRUE,_xll.ohTrigger(RecalcTrigger,Trigger1Y)),NA())</f>
        <v>1.6520321946844677E-2</v>
      </c>
      <c r="N1745" s="185">
        <f>IFERROR(_xll.qlIndexFixing(ONIndex1M,I1745,TRUE,_xll.ohTrigger(RecalcTrigger,Trigger1M)),NA())</f>
        <v>1.5564024745007288E-2</v>
      </c>
      <c r="O1745" s="44">
        <f>IFERROR(_xll.qlIndexFixing(ONIndex3M,I1745,TRUE,_xll.ohTrigger(RecalcTrigger,Trigger3M)),NA())</f>
        <v>1.5889496041241458E-2</v>
      </c>
      <c r="P1745" s="44">
        <f>IFERROR(_xll.qlIndexFixing(ONIndex6M,I1745,TRUE,_xll.ohTrigger(RecalcTrigger,Trigger6M)),NA())</f>
        <v>1.6016467697310688E-2</v>
      </c>
      <c r="Q1745" s="186">
        <f>IFERROR(_xll.qlIndexFixing(ONIndex1Y,I1745,TRUE,_xll.ohTrigger(RecalcTrigger,Trigger1Y)),NA())</f>
        <v>1.6493988480865696E-2</v>
      </c>
    </row>
    <row r="1746" spans="2:17" x14ac:dyDescent="0.2">
      <c r="B1746" s="39" t="s">
        <v>42</v>
      </c>
      <c r="D1746" s="42">
        <f>_xll.qlCalendarAdvance(Calendar,$D1745,B1746,"f",FALSE)</f>
        <v>51609</v>
      </c>
      <c r="E1746" s="180">
        <f>_xll.qlInterestRateIndexValueDate(IndexON,D1746)</f>
        <v>51609</v>
      </c>
      <c r="F1746" s="196">
        <f>IFERROR(_xll.qlIndexFixing(IndexON,D1746,TRUE,_xll.ohTrigger(RecalcTrigger,TriggerON)),NA())</f>
        <v>1.5615017010937038E-2</v>
      </c>
      <c r="H1746" s="42">
        <f>_xll.qlCalendarAdvance(Calendar,$H1745,B1746,"f",FALSE)</f>
        <v>51609</v>
      </c>
      <c r="I1746" s="180">
        <f>_xll.qlInterestRateIndexValueDate(Index1M,$H1746)</f>
        <v>51615</v>
      </c>
      <c r="J1746" s="185">
        <f>IFERROR(_xll.qlIndexFixing(Index1M,$H1746,TRUE,_xll.ohTrigger(RecalcTrigger,Trigger1M)),NA())</f>
        <v>1.5567500250096344E-2</v>
      </c>
      <c r="K1746" s="44">
        <f>IFERROR(_xll.qlIndexFixing(Index3M,H1746,TRUE,_xll.ohTrigger(RecalcTrigger,Trigger3M)),NA())</f>
        <v>1.5897921302435225E-2</v>
      </c>
      <c r="L1746" s="44">
        <f>IFERROR(_xll.qlIndexFixing(Index6M,$H1746,TRUE,_xll.ohTrigger(RecalcTrigger,Trigger6M)),NA())</f>
        <v>1.6039066609874052E-2</v>
      </c>
      <c r="M1746" s="186">
        <f>IFERROR(_xll.qlIndexFixing(Index1Y,$H1746,TRUE,_xll.ohTrigger(RecalcTrigger,Trigger1Y)),NA())</f>
        <v>1.6515103590215234E-2</v>
      </c>
      <c r="N1746" s="185">
        <f>IFERROR(_xll.qlIndexFixing(ONIndex1M,I1746,TRUE,_xll.ohTrigger(RecalcTrigger,Trigger1M)),NA())</f>
        <v>1.5561753102399933E-2</v>
      </c>
      <c r="O1746" s="44">
        <f>IFERROR(_xll.qlIndexFixing(ONIndex3M,I1746,TRUE,_xll.ohTrigger(RecalcTrigger,Trigger3M)),NA())</f>
        <v>1.5885639974255739E-2</v>
      </c>
      <c r="P1746" s="44">
        <f>IFERROR(_xll.qlIndexFixing(ONIndex6M,I1746,TRUE,_xll.ohTrigger(RecalcTrigger,Trigger6M)),NA())</f>
        <v>1.6012522064050572E-2</v>
      </c>
      <c r="Q1746" s="186">
        <f>IFERROR(_xll.qlIndexFixing(ONIndex1Y,I1746,TRUE,_xll.ohTrigger(RecalcTrigger,Trigger1Y)),NA())</f>
        <v>1.6487905533413283E-2</v>
      </c>
    </row>
    <row r="1747" spans="2:17" x14ac:dyDescent="0.2">
      <c r="B1747" s="39" t="s">
        <v>42</v>
      </c>
      <c r="D1747" s="42">
        <f>_xll.qlCalendarAdvance(Calendar,$D1746,B1747,"f",FALSE)</f>
        <v>51616</v>
      </c>
      <c r="E1747" s="180">
        <f>_xll.qlInterestRateIndexValueDate(IndexON,D1747)</f>
        <v>51616</v>
      </c>
      <c r="F1747" s="196">
        <f>IFERROR(_xll.qlIndexFixing(IndexON,D1747,TRUE,_xll.ohTrigger(RecalcTrigger,TriggerON)),NA())</f>
        <v>1.5611683613139249E-2</v>
      </c>
      <c r="H1747" s="42">
        <f>_xll.qlCalendarAdvance(Calendar,$H1746,B1747,"f",FALSE)</f>
        <v>51616</v>
      </c>
      <c r="I1747" s="180">
        <f>_xll.qlInterestRateIndexValueDate(Index1M,$H1747)</f>
        <v>51620</v>
      </c>
      <c r="J1747" s="185">
        <f>IFERROR(_xll.qlIndexFixing(Index1M,$H1747,TRUE,_xll.ohTrigger(RecalcTrigger,Trigger1M)),NA())</f>
        <v>1.5566057592558913E-2</v>
      </c>
      <c r="K1747" s="44">
        <f>IFERROR(_xll.qlIndexFixing(Index3M,H1747,TRUE,_xll.ohTrigger(RecalcTrigger,Trigger3M)),NA())</f>
        <v>1.5895740271258025E-2</v>
      </c>
      <c r="L1747" s="44">
        <f>IFERROR(_xll.qlIndexFixing(Index6M,$H1747,TRUE,_xll.ohTrigger(RecalcTrigger,Trigger6M)),NA())</f>
        <v>1.6037019847756885E-2</v>
      </c>
      <c r="M1747" s="186">
        <f>IFERROR(_xll.qlIndexFixing(Index1Y,$H1747,TRUE,_xll.ohTrigger(RecalcTrigger,Trigger1Y)),NA())</f>
        <v>1.6512227776940485E-2</v>
      </c>
      <c r="N1747" s="185">
        <f>IFERROR(_xll.qlIndexFixing(ONIndex1M,I1747,TRUE,_xll.ohTrigger(RecalcTrigger,Trigger1M)),NA())</f>
        <v>1.5559620467104907E-2</v>
      </c>
      <c r="O1747" s="44">
        <f>IFERROR(_xll.qlIndexFixing(ONIndex3M,I1747,TRUE,_xll.ohTrigger(RecalcTrigger,Trigger3M)),NA())</f>
        <v>1.5882676147871422E-2</v>
      </c>
      <c r="P1747" s="44">
        <f>IFERROR(_xll.qlIndexFixing(ONIndex6M,I1747,TRUE,_xll.ohTrigger(RecalcTrigger,Trigger6M)),NA())</f>
        <v>1.6009504135503505E-2</v>
      </c>
      <c r="Q1747" s="186">
        <f>IFERROR(_xll.qlIndexFixing(ONIndex1Y,I1747,TRUE,_xll.ohTrigger(RecalcTrigger,Trigger1Y)),NA())</f>
        <v>1.6483753347724672E-2</v>
      </c>
    </row>
    <row r="1748" spans="2:17" x14ac:dyDescent="0.2">
      <c r="B1748" s="39" t="s">
        <v>42</v>
      </c>
      <c r="D1748" s="42">
        <f>_xll.qlCalendarAdvance(Calendar,$D1747,B1748,"f",FALSE)</f>
        <v>51623</v>
      </c>
      <c r="E1748" s="180">
        <f>_xll.qlInterestRateIndexValueDate(IndexON,D1748)</f>
        <v>51623</v>
      </c>
      <c r="F1748" s="196">
        <f>IFERROR(_xll.qlIndexFixing(IndexON,D1748,TRUE,_xll.ohTrigger(RecalcTrigger,TriggerON)),NA())</f>
        <v>1.5608930607236005E-2</v>
      </c>
      <c r="H1748" s="42">
        <f>_xll.qlCalendarAdvance(Calendar,$H1747,B1748,"f",FALSE)</f>
        <v>51623</v>
      </c>
      <c r="I1748" s="180">
        <f>_xll.qlInterestRateIndexValueDate(Index1M,$H1748)</f>
        <v>51627</v>
      </c>
      <c r="J1748" s="185">
        <f>IFERROR(_xll.qlIndexFixing(Index1M,$H1748,TRUE,_xll.ohTrigger(RecalcTrigger,Trigger1M)),NA())</f>
        <v>1.5564246345755362E-2</v>
      </c>
      <c r="K1748" s="44">
        <f>IFERROR(_xll.qlIndexFixing(Index3M,H1748,TRUE,_xll.ohTrigger(RecalcTrigger,Trigger3M)),NA())</f>
        <v>1.5892842838879616E-2</v>
      </c>
      <c r="L1748" s="44">
        <f>IFERROR(_xll.qlIndexFixing(Index6M,$H1748,TRUE,_xll.ohTrigger(RecalcTrigger,Trigger6M)),NA())</f>
        <v>1.6034345019773948E-2</v>
      </c>
      <c r="M1748" s="186">
        <f>IFERROR(_xll.qlIndexFixing(Index1Y,$H1748,TRUE,_xll.ohTrigger(RecalcTrigger,Trigger1Y)),NA())</f>
        <v>1.6508229668902093E-2</v>
      </c>
      <c r="N1748" s="185">
        <f>IFERROR(_xll.qlIndexFixing(ONIndex1M,I1748,TRUE,_xll.ohTrigger(RecalcTrigger,Trigger1M)),NA())</f>
        <v>1.5557879487184678E-2</v>
      </c>
      <c r="O1748" s="44">
        <f>IFERROR(_xll.qlIndexFixing(ONIndex3M,I1748,TRUE,_xll.ohTrigger(RecalcTrigger,Trigger3M)),NA())</f>
        <v>1.5879974817671894E-2</v>
      </c>
      <c r="P1748" s="44">
        <f>IFERROR(_xll.qlIndexFixing(ONIndex6M,I1748,TRUE,_xll.ohTrigger(RecalcTrigger,Trigger6M)),NA())</f>
        <v>1.6006758121207554E-2</v>
      </c>
      <c r="Q1748" s="186">
        <f>IFERROR(_xll.qlIndexFixing(ONIndex1Y,I1748,TRUE,_xll.ohTrigger(RecalcTrigger,Trigger1Y)),NA())</f>
        <v>1.6479696687436984E-2</v>
      </c>
    </row>
    <row r="1749" spans="2:17" x14ac:dyDescent="0.2">
      <c r="B1749" s="39" t="s">
        <v>42</v>
      </c>
      <c r="D1749" s="42">
        <f>_xll.qlCalendarAdvance(Calendar,$D1748,B1749,"f",FALSE)</f>
        <v>51630</v>
      </c>
      <c r="E1749" s="180">
        <f>_xll.qlInterestRateIndexValueDate(IndexON,D1749)</f>
        <v>51630</v>
      </c>
      <c r="F1749" s="196">
        <f>IFERROR(_xll.qlIndexFixing(IndexON,D1749,TRUE,_xll.ohTrigger(RecalcTrigger,TriggerON)),NA())</f>
        <v>1.5606197501734087E-2</v>
      </c>
      <c r="H1749" s="42">
        <f>_xll.qlCalendarAdvance(Calendar,$H1748,B1749,"f",FALSE)</f>
        <v>51630</v>
      </c>
      <c r="I1749" s="180">
        <f>_xll.qlInterestRateIndexValueDate(Index1M,$H1749)</f>
        <v>51634</v>
      </c>
      <c r="J1749" s="185">
        <f>IFERROR(_xll.qlIndexFixing(Index1M,$H1749,TRUE,_xll.ohTrigger(RecalcTrigger,Trigger1M)),NA())</f>
        <v>1.5562258046859512E-2</v>
      </c>
      <c r="K1749" s="44">
        <f>IFERROR(_xll.qlIndexFixing(Index3M,H1749,TRUE,_xll.ohTrigger(RecalcTrigger,Trigger3M)),NA())</f>
        <v>1.5889830580205815E-2</v>
      </c>
      <c r="L1749" s="44">
        <f>IFERROR(_xll.qlIndexFixing(Index6M,$H1749,TRUE,_xll.ohTrigger(RecalcTrigger,Trigger6M)),NA())</f>
        <v>1.6031539031024333E-2</v>
      </c>
      <c r="M1749" s="186">
        <f>IFERROR(_xll.qlIndexFixing(Index1Y,$H1749,TRUE,_xll.ohTrigger(RecalcTrigger,Trigger1Y)),NA())</f>
        <v>1.6504264370896748E-2</v>
      </c>
      <c r="N1749" s="185">
        <f>IFERROR(_xll.qlIndexFixing(ONIndex1M,I1749,TRUE,_xll.ohTrigger(RecalcTrigger,Trigger1M)),NA())</f>
        <v>1.555586340396431E-2</v>
      </c>
      <c r="O1749" s="44">
        <f>IFERROR(_xll.qlIndexFixing(ONIndex3M,I1749,TRUE,_xll.ohTrigger(RecalcTrigger,Trigger3M)),NA())</f>
        <v>1.5876842605102581E-2</v>
      </c>
      <c r="P1749" s="44">
        <f>IFERROR(_xll.qlIndexFixing(ONIndex6M,I1749,TRUE,_xll.ohTrigger(RecalcTrigger,Trigger6M)),NA())</f>
        <v>1.6003582900960822E-2</v>
      </c>
      <c r="Q1749" s="186">
        <f>IFERROR(_xll.qlIndexFixing(ONIndex1Y,I1749,TRUE,_xll.ohTrigger(RecalcTrigger,Trigger1Y)),NA())</f>
        <v>1.6474991068662348E-2</v>
      </c>
    </row>
    <row r="1750" spans="2:17" x14ac:dyDescent="0.2">
      <c r="B1750" s="39" t="s">
        <v>42</v>
      </c>
      <c r="D1750" s="42">
        <f>_xll.qlCalendarAdvance(Calendar,$D1749,B1750,"f",FALSE)</f>
        <v>51637</v>
      </c>
      <c r="E1750" s="180">
        <f>_xll.qlInterestRateIndexValueDate(IndexON,D1750)</f>
        <v>51637</v>
      </c>
      <c r="F1750" s="196">
        <f>IFERROR(_xll.qlIndexFixing(IndexON,D1750,TRUE,_xll.ohTrigger(RecalcTrigger,TriggerON)),NA())</f>
        <v>1.5603484386401689E-2</v>
      </c>
      <c r="H1750" s="42">
        <f>_xll.qlCalendarAdvance(Calendar,$H1749,B1750,"f",FALSE)</f>
        <v>51637</v>
      </c>
      <c r="I1750" s="180">
        <f>_xll.qlInterestRateIndexValueDate(Index1M,$H1750)</f>
        <v>51641</v>
      </c>
      <c r="J1750" s="185">
        <f>IFERROR(_xll.qlIndexFixing(Index1M,$H1750,TRUE,_xll.ohTrigger(RecalcTrigger,Trigger1M)),NA())</f>
        <v>1.5560286187020229E-2</v>
      </c>
      <c r="K1750" s="44">
        <f>IFERROR(_xll.qlIndexFixing(Index3M,H1750,TRUE,_xll.ohTrigger(RecalcTrigger,Trigger3M)),NA())</f>
        <v>1.5886839867692522E-2</v>
      </c>
      <c r="L1750" s="44">
        <f>IFERROR(_xll.qlIndexFixing(Index6M,$H1750,TRUE,_xll.ohTrigger(RecalcTrigger,Trigger6M)),NA())</f>
        <v>1.6028763948570064E-2</v>
      </c>
      <c r="M1750" s="186">
        <f>IFERROR(_xll.qlIndexFixing(Index1Y,$H1750,TRUE,_xll.ohTrigger(RecalcTrigger,Trigger1Y)),NA())</f>
        <v>1.6500332001993037E-2</v>
      </c>
      <c r="N1750" s="185">
        <f>IFERROR(_xll.qlIndexFixing(ONIndex1M,I1750,TRUE,_xll.ohTrigger(RecalcTrigger,Trigger1M)),NA())</f>
        <v>1.5553863606916352E-2</v>
      </c>
      <c r="O1750" s="44">
        <f>IFERROR(_xll.qlIndexFixing(ONIndex3M,I1750,TRUE,_xll.ohTrigger(RecalcTrigger,Trigger3M)),NA())</f>
        <v>1.5873731303726046E-2</v>
      </c>
      <c r="P1750" s="44">
        <f>IFERROR(_xll.qlIndexFixing(ONIndex6M,I1750,TRUE,_xll.ohTrigger(RecalcTrigger,Trigger6M)),NA())</f>
        <v>1.6000438333234612E-2</v>
      </c>
      <c r="Q1750" s="186">
        <f>IFERROR(_xll.qlIndexFixing(ONIndex1Y,I1750,TRUE,_xll.ohTrigger(RecalcTrigger,Trigger1Y)),NA())</f>
        <v>1.6470314802008446E-2</v>
      </c>
    </row>
    <row r="1751" spans="2:17" x14ac:dyDescent="0.2">
      <c r="B1751" s="39" t="s">
        <v>42</v>
      </c>
      <c r="D1751" s="42">
        <f>_xll.qlCalendarAdvance(Calendar,$D1750,B1751,"f",FALSE)</f>
        <v>51644</v>
      </c>
      <c r="E1751" s="180">
        <f>_xll.qlInterestRateIndexValueDate(IndexON,D1751)</f>
        <v>51644</v>
      </c>
      <c r="F1751" s="196">
        <f>IFERROR(_xll.qlIndexFixing(IndexON,D1751,TRUE,_xll.ohTrigger(RecalcTrigger,TriggerON)),NA())</f>
        <v>1.5600791351166876E-2</v>
      </c>
      <c r="H1751" s="42">
        <f>_xll.qlCalendarAdvance(Calendar,$H1750,B1751,"f",FALSE)</f>
        <v>51644</v>
      </c>
      <c r="I1751" s="180">
        <f>_xll.qlInterestRateIndexValueDate(Index1M,$H1751)</f>
        <v>51648</v>
      </c>
      <c r="J1751" s="185">
        <f>IFERROR(_xll.qlIndexFixing(Index1M,$H1751,TRUE,_xll.ohTrigger(RecalcTrigger,Trigger1M)),NA())</f>
        <v>1.555833083708149E-2</v>
      </c>
      <c r="K1751" s="44">
        <f>IFERROR(_xll.qlIndexFixing(Index3M,H1751,TRUE,_xll.ohTrigger(RecalcTrigger,Trigger3M)),NA())</f>
        <v>1.5883870789621297E-2</v>
      </c>
      <c r="L1751" s="44">
        <f>IFERROR(_xll.qlIndexFixing(Index6M,$H1751,TRUE,_xll.ohTrigger(RecalcTrigger,Trigger6M)),NA())</f>
        <v>1.6026019772282123E-2</v>
      </c>
      <c r="M1751" s="186">
        <f>IFERROR(_xll.qlIndexFixing(Index1Y,$H1751,TRUE,_xll.ohTrigger(RecalcTrigger,Trigger1Y)),NA())</f>
        <v>1.6496432681261965E-2</v>
      </c>
      <c r="N1751" s="185">
        <f>IFERROR(_xll.qlIndexFixing(ONIndex1M,I1751,TRUE,_xll.ohTrigger(RecalcTrigger,Trigger1M)),NA())</f>
        <v>1.5551880166544407E-2</v>
      </c>
      <c r="O1751" s="44">
        <f>IFERROR(_xll.qlIndexFixing(ONIndex3M,I1751,TRUE,_xll.ohTrigger(RecalcTrigger,Trigger3M)),NA())</f>
        <v>1.5870641001072272E-2</v>
      </c>
      <c r="P1751" s="44">
        <f>IFERROR(_xll.qlIndexFixing(ONIndex6M,I1751,TRUE,_xll.ohTrigger(RecalcTrigger,Trigger6M)),NA())</f>
        <v>1.5997324418188796E-2</v>
      </c>
      <c r="Q1751" s="186">
        <f>IFERROR(_xll.qlIndexFixing(ONIndex1Y,I1751,TRUE,_xll.ohTrigger(RecalcTrigger,Trigger1Y)),NA())</f>
        <v>1.646566800482141E-2</v>
      </c>
    </row>
    <row r="1752" spans="2:17" x14ac:dyDescent="0.2">
      <c r="B1752" s="39" t="s">
        <v>42</v>
      </c>
      <c r="D1752" s="42">
        <f>_xll.qlCalendarAdvance(Calendar,$D1751,B1752,"f",FALSE)</f>
        <v>51651</v>
      </c>
      <c r="E1752" s="180">
        <f>_xll.qlInterestRateIndexValueDate(IndexON,D1752)</f>
        <v>51651</v>
      </c>
      <c r="F1752" s="196">
        <f>IFERROR(_xll.qlIndexFixing(IndexON,D1752,TRUE,_xll.ohTrigger(RecalcTrigger,TriggerON)),NA())</f>
        <v>1.5598118486037649E-2</v>
      </c>
      <c r="H1752" s="42">
        <f>_xll.qlCalendarAdvance(Calendar,$H1751,B1752,"f",FALSE)</f>
        <v>51651</v>
      </c>
      <c r="I1752" s="180">
        <f>_xll.qlInterestRateIndexValueDate(Index1M,$H1752)</f>
        <v>51655</v>
      </c>
      <c r="J1752" s="185">
        <f>IFERROR(_xll.qlIndexFixing(Index1M,$H1752,TRUE,_xll.ohTrigger(RecalcTrigger,Trigger1M)),NA())</f>
        <v>1.5556193172507449E-2</v>
      </c>
      <c r="K1752" s="44">
        <f>IFERROR(_xll.qlIndexFixing(Index3M,H1752,TRUE,_xll.ohTrigger(RecalcTrigger,Trigger3M)),NA())</f>
        <v>1.588092343427977E-2</v>
      </c>
      <c r="L1752" s="44">
        <f>IFERROR(_xll.qlIndexFixing(Index6M,$H1752,TRUE,_xll.ohTrigger(RecalcTrigger,Trigger6M)),NA())</f>
        <v>1.6023134012779727E-2</v>
      </c>
      <c r="M1752" s="186">
        <f>IFERROR(_xll.qlIndexFixing(Index1Y,$H1752,TRUE,_xll.ohTrigger(RecalcTrigger,Trigger1Y)),NA())</f>
        <v>1.6492566527774751E-2</v>
      </c>
      <c r="N1752" s="185">
        <f>IFERROR(_xll.qlIndexFixing(ONIndex1M,I1752,TRUE,_xll.ohTrigger(RecalcTrigger,Trigger1M)),NA())</f>
        <v>1.554991315375176E-2</v>
      </c>
      <c r="O1752" s="44">
        <f>IFERROR(_xll.qlIndexFixing(ONIndex3M,I1752,TRUE,_xll.ohTrigger(RecalcTrigger,Trigger3M)),NA())</f>
        <v>1.5867571785390666E-2</v>
      </c>
      <c r="P1752" s="44">
        <f>IFERROR(_xll.qlIndexFixing(ONIndex6M,I1752,TRUE,_xll.ohTrigger(RecalcTrigger,Trigger6M)),NA())</f>
        <v>1.5994241155743438E-2</v>
      </c>
      <c r="Q1752" s="186">
        <f>IFERROR(_xll.qlIndexFixing(ONIndex1Y,I1752,TRUE,_xll.ohTrigger(RecalcTrigger,Trigger1Y)),NA())</f>
        <v>1.6461050794607246E-2</v>
      </c>
    </row>
    <row r="1753" spans="2:17" x14ac:dyDescent="0.2">
      <c r="B1753" s="39" t="s">
        <v>42</v>
      </c>
      <c r="D1753" s="42">
        <f>_xll.qlCalendarAdvance(Calendar,$D1752,B1753,"f",FALSE)</f>
        <v>51658</v>
      </c>
      <c r="E1753" s="180">
        <f>_xll.qlInterestRateIndexValueDate(IndexON,D1753)</f>
        <v>51658</v>
      </c>
      <c r="F1753" s="196">
        <f>IFERROR(_xll.qlIndexFixing(IndexON,D1753,TRUE,_xll.ohTrigger(RecalcTrigger,TriggerON)),NA())</f>
        <v>1.5595465880942072E-2</v>
      </c>
      <c r="H1753" s="42">
        <f>_xll.qlCalendarAdvance(Calendar,$H1752,B1753,"f",FALSE)</f>
        <v>51658</v>
      </c>
      <c r="I1753" s="180">
        <f>_xll.qlInterestRateIndexValueDate(Index1M,$H1753)</f>
        <v>51662</v>
      </c>
      <c r="J1753" s="185">
        <f>IFERROR(_xll.qlIndexFixing(Index1M,$H1753,TRUE,_xll.ohTrigger(RecalcTrigger,Trigger1M)),NA())</f>
        <v>1.5554269942534837E-2</v>
      </c>
      <c r="K1753" s="44">
        <f>IFERROR(_xll.qlIndexFixing(Index3M,H1753,TRUE,_xll.ohTrigger(RecalcTrigger,Trigger3M)),NA())</f>
        <v>1.5877997889947763E-2</v>
      </c>
      <c r="L1753" s="44">
        <f>IFERROR(_xll.qlIndexFixing(Index6M,$H1753,TRUE,_xll.ohTrigger(RecalcTrigger,Trigger6M)),NA())</f>
        <v>1.6020449559879319E-2</v>
      </c>
      <c r="M1753" s="186">
        <f>IFERROR(_xll.qlIndexFixing(Index1Y,$H1753,TRUE,_xll.ohTrigger(RecalcTrigger,Trigger1Y)),NA())</f>
        <v>1.6488733660605017E-2</v>
      </c>
      <c r="N1753" s="185">
        <f>IFERROR(_xll.qlIndexFixing(ONIndex1M,I1753,TRUE,_xll.ohTrigger(RecalcTrigger,Trigger1M)),NA())</f>
        <v>1.5547962639201884E-2</v>
      </c>
      <c r="O1753" s="44">
        <f>IFERROR(_xll.qlIndexFixing(ONIndex3M,I1753,TRUE,_xll.ohTrigger(RecalcTrigger,Trigger3M)),NA())</f>
        <v>1.5864523744770764E-2</v>
      </c>
      <c r="P1753" s="44">
        <f>IFERROR(_xll.qlIndexFixing(ONIndex6M,I1753,TRUE,_xll.ohTrigger(RecalcTrigger,Trigger6M)),NA())</f>
        <v>1.5991188545818602E-2</v>
      </c>
      <c r="Q1753" s="186">
        <f>IFERROR(_xll.qlIndexFixing(ONIndex1Y,I1753,TRUE,_xll.ohTrigger(RecalcTrigger,Trigger1Y)),NA())</f>
        <v>1.6456463288951895E-2</v>
      </c>
    </row>
    <row r="1754" spans="2:17" x14ac:dyDescent="0.2">
      <c r="B1754" s="39" t="s">
        <v>42</v>
      </c>
      <c r="D1754" s="42">
        <f>_xll.qlCalendarAdvance(Calendar,$D1753,B1754,"f",FALSE)</f>
        <v>51665</v>
      </c>
      <c r="E1754" s="180">
        <f>_xll.qlInterestRateIndexValueDate(IndexON,D1754)</f>
        <v>51665</v>
      </c>
      <c r="F1754" s="196">
        <f>IFERROR(_xll.qlIndexFixing(IndexON,D1754,TRUE,_xll.ohTrigger(RecalcTrigger,TriggerON)),NA())</f>
        <v>1.5592833625728275E-2</v>
      </c>
      <c r="H1754" s="42">
        <f>_xll.qlCalendarAdvance(Calendar,$H1753,B1754,"f",FALSE)</f>
        <v>51665</v>
      </c>
      <c r="I1754" s="180">
        <f>_xll.qlInterestRateIndexValueDate(Index1M,$H1754)</f>
        <v>51669</v>
      </c>
      <c r="J1754" s="185">
        <f>IFERROR(_xll.qlIndexFixing(Index1M,$H1754,TRUE,_xll.ohTrigger(RecalcTrigger,Trigger1M)),NA())</f>
        <v>1.5552363429216953E-2</v>
      </c>
      <c r="K1754" s="44">
        <f>IFERROR(_xll.qlIndexFixing(Index3M,H1754,TRUE,_xll.ohTrigger(RecalcTrigger,Trigger3M)),NA())</f>
        <v>1.5875094244912045E-2</v>
      </c>
      <c r="L1754" s="44">
        <f>IFERROR(_xll.qlIndexFixing(Index6M,$H1754,TRUE,_xll.ohTrigger(RecalcTrigger,Trigger6M)),NA())</f>
        <v>1.6017796011381449E-2</v>
      </c>
      <c r="M1754" s="186">
        <f>IFERROR(_xll.qlIndexFixing(Index1Y,$H1754,TRUE,_xll.ohTrigger(RecalcTrigger,Trigger1Y)),NA())</f>
        <v>1.6484934198828148E-2</v>
      </c>
      <c r="N1754" s="185">
        <f>IFERROR(_xll.qlIndexFixing(ONIndex1M,I1754,TRUE,_xll.ohTrigger(RecalcTrigger,Trigger1M)),NA())</f>
        <v>1.5546028693798064E-2</v>
      </c>
      <c r="O1754" s="44">
        <f>IFERROR(_xll.qlIndexFixing(ONIndex3M,I1754,TRUE,_xll.ohTrigger(RecalcTrigger,Trigger3M)),NA())</f>
        <v>1.5861496966822486E-2</v>
      </c>
      <c r="P1754" s="44">
        <f>IFERROR(_xll.qlIndexFixing(ONIndex6M,I1754,TRUE,_xll.ohTrigger(RecalcTrigger,Trigger6M)),NA())</f>
        <v>1.5988166588494224E-2</v>
      </c>
      <c r="Q1754" s="186">
        <f>IFERROR(_xll.qlIndexFixing(ONIndex1Y,I1754,TRUE,_xll.ohTrigger(RecalcTrigger,Trigger1Y)),NA())</f>
        <v>1.6451905605201489E-2</v>
      </c>
    </row>
    <row r="1755" spans="2:17" x14ac:dyDescent="0.2">
      <c r="B1755" s="39" t="s">
        <v>42</v>
      </c>
      <c r="D1755" s="42">
        <f>_xll.qlCalendarAdvance(Calendar,$D1754,B1755,"f",FALSE)</f>
        <v>51672</v>
      </c>
      <c r="E1755" s="180">
        <f>_xll.qlInterestRateIndexValueDate(IndexON,D1755)</f>
        <v>51672</v>
      </c>
      <c r="F1755" s="196">
        <f>IFERROR(_xll.qlIndexFixing(IndexON,D1755,TRUE,_xll.ohTrigger(RecalcTrigger,TriggerON)),NA())</f>
        <v>1.5590221810404259E-2</v>
      </c>
      <c r="H1755" s="42">
        <f>_xll.qlCalendarAdvance(Calendar,$H1754,B1755,"f",FALSE)</f>
        <v>51672</v>
      </c>
      <c r="I1755" s="180">
        <f>_xll.qlInterestRateIndexValueDate(Index1M,$H1755)</f>
        <v>51676</v>
      </c>
      <c r="J1755" s="185">
        <f>IFERROR(_xll.qlIndexFixing(Index1M,$H1755,TRUE,_xll.ohTrigger(RecalcTrigger,Trigger1M)),NA())</f>
        <v>1.5550473703395795E-2</v>
      </c>
      <c r="K1755" s="44">
        <f>IFERROR(_xll.qlIndexFixing(Index3M,H1755,TRUE,_xll.ohTrigger(RecalcTrigger,Trigger3M)),NA())</f>
        <v>1.5872212587457652E-2</v>
      </c>
      <c r="L1755" s="44">
        <f>IFERROR(_xll.qlIndexFixing(Index6M,$H1755,TRUE,_xll.ohTrigger(RecalcTrigger,Trigger6M)),NA())</f>
        <v>1.6015173367162055E-2</v>
      </c>
      <c r="M1755" s="186">
        <f>IFERROR(_xll.qlIndexFixing(Index1Y,$H1755,TRUE,_xll.ohTrigger(RecalcTrigger,Trigger1Y)),NA())</f>
        <v>1.6481168261519959E-2</v>
      </c>
      <c r="N1755" s="185">
        <f>IFERROR(_xll.qlIndexFixing(ONIndex1M,I1755,TRUE,_xll.ohTrigger(RecalcTrigger,Trigger1M)),NA())</f>
        <v>1.554411138828371E-2</v>
      </c>
      <c r="O1755" s="44">
        <f>IFERROR(_xll.qlIndexFixing(ONIndex3M,I1755,TRUE,_xll.ohTrigger(RecalcTrigger,Trigger3M)),NA())</f>
        <v>1.5858491539875175E-2</v>
      </c>
      <c r="P1755" s="44">
        <f>IFERROR(_xll.qlIndexFixing(ONIndex6M,I1755,TRUE,_xll.ohTrigger(RecalcTrigger,Trigger6M)),NA())</f>
        <v>1.5985175283770303E-2</v>
      </c>
      <c r="Q1755" s="186">
        <f>IFERROR(_xll.qlIndexFixing(ONIndex1Y,I1755,TRUE,_xll.ohTrigger(RecalcTrigger,Trigger1Y)),NA())</f>
        <v>1.6447377861101842E-2</v>
      </c>
    </row>
    <row r="1756" spans="2:17" x14ac:dyDescent="0.2">
      <c r="B1756" s="39" t="s">
        <v>42</v>
      </c>
      <c r="D1756" s="42">
        <f>_xll.qlCalendarAdvance(Calendar,$D1755,B1756,"f",FALSE)</f>
        <v>51679</v>
      </c>
      <c r="E1756" s="180">
        <f>_xll.qlInterestRateIndexValueDate(IndexON,D1756)</f>
        <v>51679</v>
      </c>
      <c r="F1756" s="196">
        <f>IFERROR(_xll.qlIndexFixing(IndexON,D1756,TRUE,_xll.ohTrigger(RecalcTrigger,TriggerON)),NA())</f>
        <v>1.5587630525137897E-2</v>
      </c>
      <c r="H1756" s="42">
        <f>_xll.qlCalendarAdvance(Calendar,$H1755,B1756,"f",FALSE)</f>
        <v>51679</v>
      </c>
      <c r="I1756" s="180">
        <f>_xll.qlInterestRateIndexValueDate(Index1M,$H1756)</f>
        <v>51683</v>
      </c>
      <c r="J1756" s="185">
        <f>IFERROR(_xll.qlIndexFixing(Index1M,$H1756,TRUE,_xll.ohTrigger(RecalcTrigger,Trigger1M)),NA())</f>
        <v>1.5548804215564031E-2</v>
      </c>
      <c r="K1756" s="44">
        <f>IFERROR(_xll.qlIndexFixing(Index3M,H1756,TRUE,_xll.ohTrigger(RecalcTrigger,Trigger3M)),NA())</f>
        <v>1.5869353005867868E-2</v>
      </c>
      <c r="L1756" s="44">
        <f>IFERROR(_xll.qlIndexFixing(Index6M,$H1756,TRUE,_xll.ohTrigger(RecalcTrigger,Trigger6M)),NA())</f>
        <v>1.6012943535917278E-2</v>
      </c>
      <c r="M1756" s="186">
        <f>IFERROR(_xll.qlIndexFixing(Index1Y,$H1756,TRUE,_xll.ohTrigger(RecalcTrigger,Trigger1Y)),NA())</f>
        <v>1.6477435967758459E-2</v>
      </c>
      <c r="N1756" s="185">
        <f>IFERROR(_xll.qlIndexFixing(ONIndex1M,I1756,TRUE,_xll.ohTrigger(RecalcTrigger,Trigger1M)),NA())</f>
        <v>1.5542210793242361E-2</v>
      </c>
      <c r="O1756" s="44">
        <f>IFERROR(_xll.qlIndexFixing(ONIndex3M,I1756,TRUE,_xll.ohTrigger(RecalcTrigger,Trigger3M)),NA())</f>
        <v>1.5855507551858494E-2</v>
      </c>
      <c r="P1756" s="44">
        <f>IFERROR(_xll.qlIndexFixing(ONIndex6M,I1756,TRUE,_xll.ohTrigger(RecalcTrigger,Trigger6M)),NA())</f>
        <v>1.5982214631646841E-2</v>
      </c>
      <c r="Q1756" s="186">
        <f>IFERROR(_xll.qlIndexFixing(ONIndex1Y,I1756,TRUE,_xll.ohTrigger(RecalcTrigger,Trigger1Y)),NA())</f>
        <v>1.644288017391915E-2</v>
      </c>
    </row>
    <row r="1757" spans="2:17" x14ac:dyDescent="0.2">
      <c r="B1757" s="39" t="s">
        <v>42</v>
      </c>
      <c r="D1757" s="42">
        <f>_xll.qlCalendarAdvance(Calendar,$D1756,B1757,"f",FALSE)</f>
        <v>51686</v>
      </c>
      <c r="E1757" s="180">
        <f>_xll.qlInterestRateIndexValueDate(IndexON,D1757)</f>
        <v>51686</v>
      </c>
      <c r="F1757" s="196">
        <f>IFERROR(_xll.qlIndexFixing(IndexON,D1757,TRUE,_xll.ohTrigger(RecalcTrigger,TriggerON)),NA())</f>
        <v>1.5585059859297701E-2</v>
      </c>
      <c r="H1757" s="42">
        <f>_xll.qlCalendarAdvance(Calendar,$H1756,B1757,"f",FALSE)</f>
        <v>51686</v>
      </c>
      <c r="I1757" s="180">
        <f>_xll.qlInterestRateIndexValueDate(Index1M,$H1757)</f>
        <v>51690</v>
      </c>
      <c r="J1757" s="185">
        <f>IFERROR(_xll.qlIndexFixing(Index1M,$H1757,TRUE,_xll.ohTrigger(RecalcTrigger,Trigger1M)),NA())</f>
        <v>1.5546949412829403E-2</v>
      </c>
      <c r="K1757" s="44">
        <f>IFERROR(_xll.qlIndexFixing(Index3M,H1757,TRUE,_xll.ohTrigger(RecalcTrigger,Trigger3M)),NA())</f>
        <v>1.5866515588427735E-2</v>
      </c>
      <c r="L1757" s="44">
        <f>IFERROR(_xll.qlIndexFixing(Index6M,$H1757,TRUE,_xll.ohTrigger(RecalcTrigger,Trigger6M)),NA())</f>
        <v>1.6010203736906838E-2</v>
      </c>
      <c r="M1757" s="186">
        <f>IFERROR(_xll.qlIndexFixing(Index1Y,$H1757,TRUE,_xll.ohTrigger(RecalcTrigger,Trigger1Y)),NA())</f>
        <v>1.6473737436623184E-2</v>
      </c>
      <c r="N1757" s="185">
        <f>IFERROR(_xll.qlIndexFixing(ONIndex1M,I1757,TRUE,_xll.ohTrigger(RecalcTrigger,Trigger1M)),NA())</f>
        <v>1.5540326979657237E-2</v>
      </c>
      <c r="O1757" s="44">
        <f>IFERROR(_xll.qlIndexFixing(ONIndex3M,I1757,TRUE,_xll.ohTrigger(RecalcTrigger,Trigger3M)),NA())</f>
        <v>1.5852545090622172E-2</v>
      </c>
      <c r="P1757" s="44">
        <f>IFERROR(_xll.qlIndexFixing(ONIndex6M,I1757,TRUE,_xll.ohTrigger(RecalcTrigger,Trigger6M)),NA())</f>
        <v>1.59792846320439E-2</v>
      </c>
      <c r="Q1757" s="186">
        <f>IFERROR(_xll.qlIndexFixing(ONIndex1Y,I1757,TRUE,_xll.ohTrigger(RecalcTrigger,Trigger1Y)),NA())</f>
        <v>1.643841266131929E-2</v>
      </c>
    </row>
    <row r="1758" spans="2:17" x14ac:dyDescent="0.2">
      <c r="B1758" s="39" t="s">
        <v>42</v>
      </c>
      <c r="D1758" s="42">
        <f>_xll.qlCalendarAdvance(Calendar,$D1757,B1758,"f",FALSE)</f>
        <v>51693</v>
      </c>
      <c r="E1758" s="180">
        <f>_xll.qlInterestRateIndexValueDate(IndexON,D1758)</f>
        <v>51693</v>
      </c>
      <c r="F1758" s="196">
        <f>IFERROR(_xll.qlIndexFixing(IndexON,D1758,TRUE,_xll.ohTrigger(RecalcTrigger,TriggerON)),NA())</f>
        <v>1.5582509903451225E-2</v>
      </c>
      <c r="H1758" s="42">
        <f>_xll.qlCalendarAdvance(Calendar,$H1757,B1758,"f",FALSE)</f>
        <v>51693</v>
      </c>
      <c r="I1758" s="180">
        <f>_xll.qlInterestRateIndexValueDate(Index1M,$H1758)</f>
        <v>51697</v>
      </c>
      <c r="J1758" s="185">
        <f>IFERROR(_xll.qlIndexFixing(Index1M,$H1758,TRUE,_xll.ohTrigger(RecalcTrigger,Trigger1M)),NA())</f>
        <v>1.5545111615928935E-2</v>
      </c>
      <c r="K1758" s="44">
        <f>IFERROR(_xll.qlIndexFixing(Index3M,H1758,TRUE,_xll.ohTrigger(RecalcTrigger,Trigger3M)),NA())</f>
        <v>1.586370042342054E-2</v>
      </c>
      <c r="L1758" s="44">
        <f>IFERROR(_xll.qlIndexFixing(Index6M,$H1758,TRUE,_xll.ohTrigger(RecalcTrigger,Trigger6M)),NA())</f>
        <v>1.6007675900247278E-2</v>
      </c>
      <c r="M1758" s="186">
        <f>IFERROR(_xll.qlIndexFixing(Index1Y,$H1758,TRUE,_xll.ohTrigger(RecalcTrigger,Trigger1Y)),NA())</f>
        <v>1.6470072787195214E-2</v>
      </c>
      <c r="N1758" s="185">
        <f>IFERROR(_xll.qlIndexFixing(ONIndex1M,I1758,TRUE,_xll.ohTrigger(RecalcTrigger,Trigger1M)),NA())</f>
        <v>1.5538460018191813E-2</v>
      </c>
      <c r="O1758" s="44">
        <f>IFERROR(_xll.qlIndexFixing(ONIndex3M,I1758,TRUE,_xll.ohTrigger(RecalcTrigger,Trigger3M)),NA())</f>
        <v>1.5849604244095872E-2</v>
      </c>
      <c r="P1758" s="44">
        <f>IFERROR(_xll.qlIndexFixing(ONIndex6M,I1758,TRUE,_xll.ohTrigger(RecalcTrigger,Trigger6M)),NA())</f>
        <v>1.5976385285041417E-2</v>
      </c>
      <c r="Q1758" s="186">
        <f>IFERROR(_xll.qlIndexFixing(ONIndex1Y,I1758,TRUE,_xll.ohTrigger(RecalcTrigger,Trigger1Y)),NA())</f>
        <v>1.6433975440648396E-2</v>
      </c>
    </row>
    <row r="1759" spans="2:17" x14ac:dyDescent="0.2">
      <c r="B1759" s="39" t="s">
        <v>42</v>
      </c>
      <c r="D1759" s="42">
        <f>_xll.qlCalendarAdvance(Calendar,$D1758,B1759,"f",FALSE)</f>
        <v>51700</v>
      </c>
      <c r="E1759" s="180">
        <f>_xll.qlInterestRateIndexValueDate(IndexON,D1759)</f>
        <v>51700</v>
      </c>
      <c r="F1759" s="196">
        <f>IFERROR(_xll.qlIndexFixing(IndexON,D1759,TRUE,_xll.ohTrigger(RecalcTrigger,TriggerON)),NA())</f>
        <v>1.5579980746887045E-2</v>
      </c>
      <c r="H1759" s="42">
        <f>_xll.qlCalendarAdvance(Calendar,$H1758,B1759,"f",FALSE)</f>
        <v>51700</v>
      </c>
      <c r="I1759" s="180">
        <f>_xll.qlInterestRateIndexValueDate(Index1M,$H1759)</f>
        <v>51704</v>
      </c>
      <c r="J1759" s="185">
        <f>IFERROR(_xll.qlIndexFixing(Index1M,$H1759,TRUE,_xll.ohTrigger(RecalcTrigger,Trigger1M)),NA())</f>
        <v>1.5543290895709182E-2</v>
      </c>
      <c r="K1759" s="44">
        <f>IFERROR(_xll.qlIndexFixing(Index3M,H1759,TRUE,_xll.ohTrigger(RecalcTrigger,Trigger3M)),NA())</f>
        <v>1.586090759913392E-2</v>
      </c>
      <c r="L1759" s="44">
        <f>IFERROR(_xll.qlIndexFixing(Index6M,$H1759,TRUE,_xll.ohTrigger(RecalcTrigger,Trigger6M)),NA())</f>
        <v>1.6005178968761791E-2</v>
      </c>
      <c r="M1759" s="186">
        <f>IFERROR(_xll.qlIndexFixing(Index1Y,$H1759,TRUE,_xll.ohTrigger(RecalcTrigger,Trigger1Y)),NA())</f>
        <v>1.6466442138557812E-2</v>
      </c>
      <c r="N1759" s="185">
        <f>IFERROR(_xll.qlIndexFixing(ONIndex1M,I1759,TRUE,_xll.ohTrigger(RecalcTrigger,Trigger1M)),NA())</f>
        <v>1.5536609979669436E-2</v>
      </c>
      <c r="O1759" s="44">
        <f>IFERROR(_xll.qlIndexFixing(ONIndex3M,I1759,TRUE,_xll.ohTrigger(RecalcTrigger,Trigger3M)),NA())</f>
        <v>1.5846685100449065E-2</v>
      </c>
      <c r="P1759" s="44">
        <f>IFERROR(_xll.qlIndexFixing(ONIndex6M,I1759,TRUE,_xll.ohTrigger(RecalcTrigger,Trigger6M)),NA())</f>
        <v>1.5973516590719328E-2</v>
      </c>
      <c r="Q1759" s="186">
        <f>IFERROR(_xll.qlIndexFixing(ONIndex1Y,I1759,TRUE,_xll.ohTrigger(RecalcTrigger,Trigger1Y)),NA())</f>
        <v>1.6429568629492408E-2</v>
      </c>
    </row>
    <row r="1760" spans="2:17" x14ac:dyDescent="0.2">
      <c r="B1760" s="39" t="s">
        <v>42</v>
      </c>
      <c r="D1760" s="42">
        <f>_xll.qlCalendarAdvance(Calendar,$D1759,B1760,"f",FALSE)</f>
        <v>51707</v>
      </c>
      <c r="E1760" s="180">
        <f>_xll.qlInterestRateIndexValueDate(IndexON,D1760)</f>
        <v>51707</v>
      </c>
      <c r="F1760" s="196">
        <f>IFERROR(_xll.qlIndexFixing(IndexON,D1760,TRUE,_xll.ohTrigger(RecalcTrigger,TriggerON)),NA())</f>
        <v>1.557747248009278E-2</v>
      </c>
      <c r="H1760" s="42">
        <f>_xll.qlCalendarAdvance(Calendar,$H1759,B1760,"f",FALSE)</f>
        <v>51707</v>
      </c>
      <c r="I1760" s="180">
        <f>_xll.qlInterestRateIndexValueDate(Index1M,$H1760)</f>
        <v>51711</v>
      </c>
      <c r="J1760" s="185">
        <f>IFERROR(_xll.qlIndexFixing(Index1M,$H1760,TRUE,_xll.ohTrigger(RecalcTrigger,Trigger1M)),NA())</f>
        <v>1.5541487323019278E-2</v>
      </c>
      <c r="K1760" s="44">
        <f>IFERROR(_xll.qlIndexFixing(Index3M,H1760,TRUE,_xll.ohTrigger(RecalcTrigger,Trigger3M)),NA())</f>
        <v>1.5858137203850306E-2</v>
      </c>
      <c r="L1760" s="44">
        <f>IFERROR(_xll.qlIndexFixing(Index6M,$H1760,TRUE,_xll.ohTrigger(RecalcTrigger,Trigger6M)),NA())</f>
        <v>1.6002712942333512E-2</v>
      </c>
      <c r="M1760" s="186">
        <f>IFERROR(_xll.qlIndexFixing(Index1Y,$H1760,TRUE,_xll.ohTrigger(RecalcTrigger,Trigger1Y)),NA())</f>
        <v>1.6462845609795336E-2</v>
      </c>
      <c r="N1760" s="185">
        <f>IFERROR(_xll.qlIndexFixing(ONIndex1M,I1760,TRUE,_xll.ohTrigger(RecalcTrigger,Trigger1M)),NA())</f>
        <v>1.5534776934673644E-2</v>
      </c>
      <c r="O1760" s="44">
        <f>IFERROR(_xll.qlIndexFixing(ONIndex3M,I1760,TRUE,_xll.ohTrigger(RecalcTrigger,Trigger3M)),NA())</f>
        <v>1.5843787747611415E-2</v>
      </c>
      <c r="P1760" s="44">
        <f>IFERROR(_xll.qlIndexFixing(ONIndex6M,I1760,TRUE,_xll.ohTrigger(RecalcTrigger,Trigger6M)),NA())</f>
        <v>1.5970678548837824E-2</v>
      </c>
      <c r="Q1760" s="186">
        <f>IFERROR(_xll.qlIndexFixing(ONIndex1Y,I1760,TRUE,_xll.ohTrigger(RecalcTrigger,Trigger1Y)),NA())</f>
        <v>1.6425192345357331E-2</v>
      </c>
    </row>
    <row r="1761" spans="2:17" x14ac:dyDescent="0.2">
      <c r="B1761" s="39" t="s">
        <v>42</v>
      </c>
      <c r="D1761" s="42">
        <f>_xll.qlCalendarAdvance(Calendar,$D1760,B1761,"f",FALSE)</f>
        <v>51714</v>
      </c>
      <c r="E1761" s="180">
        <f>_xll.qlInterestRateIndexValueDate(IndexON,D1761)</f>
        <v>51714</v>
      </c>
      <c r="F1761" s="196">
        <f>IFERROR(_xll.qlIndexFixing(IndexON,D1761,TRUE,_xll.ohTrigger(RecalcTrigger,TriggerON)),NA())</f>
        <v>1.5574985192676749E-2</v>
      </c>
      <c r="H1761" s="42">
        <f>_xll.qlCalendarAdvance(Calendar,$H1760,B1761,"f",FALSE)</f>
        <v>51714</v>
      </c>
      <c r="I1761" s="180">
        <f>_xll.qlInterestRateIndexValueDate(Index1M,$H1761)</f>
        <v>51718</v>
      </c>
      <c r="J1761" s="185">
        <f>IFERROR(_xll.qlIndexFixing(Index1M,$H1761,TRUE,_xll.ohTrigger(RecalcTrigger,Trigger1M)),NA())</f>
        <v>1.5539700968708353E-2</v>
      </c>
      <c r="K1761" s="44">
        <f>IFERROR(_xll.qlIndexFixing(Index3M,H1761,TRUE,_xll.ohTrigger(RecalcTrigger,Trigger3M)),NA())</f>
        <v>1.5855389325855593E-2</v>
      </c>
      <c r="L1761" s="44">
        <f>IFERROR(_xll.qlIndexFixing(Index6M,$H1761,TRUE,_xll.ohTrigger(RecalcTrigger,Trigger6M)),NA())</f>
        <v>1.6000277820846016E-2</v>
      </c>
      <c r="M1761" s="186">
        <f>IFERROR(_xll.qlIndexFixing(Index1Y,$H1761,TRUE,_xll.ohTrigger(RecalcTrigger,Trigger1Y)),NA())</f>
        <v>1.6459283319993457E-2</v>
      </c>
      <c r="N1761" s="185">
        <f>IFERROR(_xll.qlIndexFixing(ONIndex1M,I1761,TRUE,_xll.ohTrigger(RecalcTrigger,Trigger1M)),NA())</f>
        <v>1.5532960954187658E-2</v>
      </c>
      <c r="O1761" s="44">
        <f>IFERROR(_xll.qlIndexFixing(ONIndex3M,I1761,TRUE,_xll.ohTrigger(RecalcTrigger,Trigger3M)),NA())</f>
        <v>1.584091227343265E-2</v>
      </c>
      <c r="P1761" s="44">
        <f>IFERROR(_xll.qlIndexFixing(ONIndex6M,I1761,TRUE,_xll.ohTrigger(RecalcTrigger,Trigger6M)),NA())</f>
        <v>1.5967871159556779E-2</v>
      </c>
      <c r="Q1761" s="186">
        <f>IFERROR(_xll.qlIndexFixing(ONIndex1Y,I1761,TRUE,_xll.ohTrigger(RecalcTrigger,Trigger1Y)),NA())</f>
        <v>1.6420846705589298E-2</v>
      </c>
    </row>
    <row r="1762" spans="2:17" x14ac:dyDescent="0.2">
      <c r="B1762" s="39" t="s">
        <v>42</v>
      </c>
      <c r="D1762" s="42">
        <f>_xll.qlCalendarAdvance(Calendar,$D1761,B1762,"f",FALSE)</f>
        <v>51721</v>
      </c>
      <c r="E1762" s="180">
        <f>_xll.qlInterestRateIndexValueDate(IndexON,D1762)</f>
        <v>51721</v>
      </c>
      <c r="F1762" s="196">
        <f>IFERROR(_xll.qlIndexFixing(IndexON,D1762,TRUE,_xll.ohTrigger(RecalcTrigger,TriggerON)),NA())</f>
        <v>1.5572518974646954E-2</v>
      </c>
      <c r="H1762" s="42">
        <f>_xll.qlCalendarAdvance(Calendar,$H1761,B1762,"f",FALSE)</f>
        <v>51721</v>
      </c>
      <c r="I1762" s="180">
        <f>_xll.qlInterestRateIndexValueDate(Index1M,$H1762)</f>
        <v>51725</v>
      </c>
      <c r="J1762" s="185">
        <f>IFERROR(_xll.qlIndexFixing(Index1M,$H1762,TRUE,_xll.ohTrigger(RecalcTrigger,Trigger1M)),NA())</f>
        <v>1.5537931903622963E-2</v>
      </c>
      <c r="K1762" s="44">
        <f>IFERROR(_xll.qlIndexFixing(Index3M,H1762,TRUE,_xll.ohTrigger(RecalcTrigger,Trigger3M)),NA())</f>
        <v>1.5852664053436556E-2</v>
      </c>
      <c r="L1762" s="44">
        <f>IFERROR(_xll.qlIndexFixing(Index6M,$H1762,TRUE,_xll.ohTrigger(RecalcTrigger,Trigger6M)),NA())</f>
        <v>1.5997873604185042E-2</v>
      </c>
      <c r="M1762" s="186">
        <f>IFERROR(_xll.qlIndexFixing(Index1Y,$H1762,TRUE,_xll.ohTrigger(RecalcTrigger,Trigger1Y)),NA())</f>
        <v>1.6455755388241133E-2</v>
      </c>
      <c r="N1762" s="185">
        <f>IFERROR(_xll.qlIndexFixing(ONIndex1M,I1762,TRUE,_xll.ohTrigger(RecalcTrigger,Trigger1M)),NA())</f>
        <v>1.5531162108874952E-2</v>
      </c>
      <c r="O1762" s="44">
        <f>IFERROR(_xll.qlIndexFixing(ONIndex3M,I1762,TRUE,_xll.ohTrigger(RecalcTrigger,Trigger3M)),NA())</f>
        <v>1.5838058766002305E-2</v>
      </c>
      <c r="P1762" s="44">
        <f>IFERROR(_xll.qlIndexFixing(ONIndex6M,I1762,TRUE,_xll.ohTrigger(RecalcTrigger,Trigger6M)),NA())</f>
        <v>1.5965094422956128E-2</v>
      </c>
      <c r="Q1762" s="186">
        <f>IFERROR(_xll.qlIndexFixing(ONIndex1Y,I1762,TRUE,_xll.ohTrigger(RecalcTrigger,Trigger1Y)),NA())</f>
        <v>1.6416531827934122E-2</v>
      </c>
    </row>
    <row r="1763" spans="2:17" x14ac:dyDescent="0.2">
      <c r="B1763" s="39" t="s">
        <v>42</v>
      </c>
      <c r="D1763" s="42">
        <f>_xll.qlCalendarAdvance(Calendar,$D1762,B1763,"f",FALSE)</f>
        <v>51728</v>
      </c>
      <c r="E1763" s="180">
        <f>_xll.qlInterestRateIndexValueDate(IndexON,D1763)</f>
        <v>51728</v>
      </c>
      <c r="F1763" s="196">
        <f>IFERROR(_xll.qlIndexFixing(IndexON,D1763,TRUE,_xll.ohTrigger(RecalcTrigger,TriggerON)),NA())</f>
        <v>1.5570073916011395E-2</v>
      </c>
      <c r="H1763" s="42">
        <f>_xll.qlCalendarAdvance(Calendar,$H1762,B1763,"f",FALSE)</f>
        <v>51728</v>
      </c>
      <c r="I1763" s="180">
        <f>_xll.qlInterestRateIndexValueDate(Index1M,$H1763)</f>
        <v>51732</v>
      </c>
      <c r="J1763" s="185">
        <f>IFERROR(_xll.qlIndexFixing(Index1M,$H1763,TRUE,_xll.ohTrigger(RecalcTrigger,Trigger1M)),NA())</f>
        <v>1.5536180198604506E-2</v>
      </c>
      <c r="K1763" s="44">
        <f>IFERROR(_xll.qlIndexFixing(Index3M,H1763,TRUE,_xll.ohTrigger(RecalcTrigger,Trigger3M)),NA())</f>
        <v>1.5849961474875614E-2</v>
      </c>
      <c r="L1763" s="44">
        <f>IFERROR(_xll.qlIndexFixing(Index6M,$H1763,TRUE,_xll.ohTrigger(RecalcTrigger,Trigger6M)),NA())</f>
        <v>1.599550029223764E-2</v>
      </c>
      <c r="M1763" s="186">
        <f>IFERROR(_xll.qlIndexFixing(Index1Y,$H1763,TRUE,_xll.ohTrigger(RecalcTrigger,Trigger1Y)),NA())</f>
        <v>1.6452261933627761E-2</v>
      </c>
      <c r="N1763" s="185">
        <f>IFERROR(_xll.qlIndexFixing(ONIndex1M,I1763,TRUE,_xll.ohTrigger(RecalcTrigger,Trigger1M)),NA())</f>
        <v>1.5529380469399001E-2</v>
      </c>
      <c r="O1763" s="44">
        <f>IFERROR(_xll.qlIndexFixing(ONIndex3M,I1763,TRUE,_xll.ohTrigger(RecalcTrigger,Trigger3M)),NA())</f>
        <v>1.583522731332998E-2</v>
      </c>
      <c r="P1763" s="44">
        <f>IFERROR(_xll.qlIndexFixing(ONIndex6M,I1763,TRUE,_xll.ohTrigger(RecalcTrigger,Trigger6M)),NA())</f>
        <v>1.5962348338875998E-2</v>
      </c>
      <c r="Q1763" s="186">
        <f>IFERROR(_xll.qlIndexFixing(ONIndex1Y,I1763,TRUE,_xll.ohTrigger(RecalcTrigger,Trigger1Y)),NA())</f>
        <v>1.6412247829737936E-2</v>
      </c>
    </row>
    <row r="1764" spans="2:17" x14ac:dyDescent="0.2">
      <c r="B1764" s="39" t="s">
        <v>42</v>
      </c>
      <c r="D1764" s="42">
        <f>_xll.qlCalendarAdvance(Calendar,$D1763,B1764,"f",FALSE)</f>
        <v>51735</v>
      </c>
      <c r="E1764" s="180">
        <f>_xll.qlInterestRateIndexValueDate(IndexON,D1764)</f>
        <v>51735</v>
      </c>
      <c r="F1764" s="196">
        <f>IFERROR(_xll.qlIndexFixing(IndexON,D1764,TRUE,_xll.ohTrigger(RecalcTrigger,TriggerON)),NA())</f>
        <v>1.5567650106618203E-2</v>
      </c>
      <c r="H1764" s="42">
        <f>_xll.qlCalendarAdvance(Calendar,$H1763,B1764,"f",FALSE)</f>
        <v>51735</v>
      </c>
      <c r="I1764" s="180">
        <f>_xll.qlInterestRateIndexValueDate(Index1M,$H1764)</f>
        <v>51739</v>
      </c>
      <c r="J1764" s="185">
        <f>IFERROR(_xll.qlIndexFixing(Index1M,$H1764,TRUE,_xll.ohTrigger(RecalcTrigger,Trigger1M)),NA())</f>
        <v>1.5534445924512428E-2</v>
      </c>
      <c r="K1764" s="44">
        <f>IFERROR(_xll.qlIndexFixing(Index3M,H1764,TRUE,_xll.ohTrigger(RecalcTrigger,Trigger3M)),NA())</f>
        <v>1.5847281678463013E-2</v>
      </c>
      <c r="L1764" s="44">
        <f>IFERROR(_xll.qlIndexFixing(Index6M,$H1764,TRUE,_xll.ohTrigger(RecalcTrigger,Trigger6M)),NA())</f>
        <v>1.5993157884893028E-2</v>
      </c>
      <c r="M1764" s="186">
        <f>IFERROR(_xll.qlIndexFixing(Index1Y,$H1764,TRUE,_xll.ohTrigger(RecalcTrigger,Trigger1Y)),NA())</f>
        <v>1.6448803075245585E-2</v>
      </c>
      <c r="N1764" s="185">
        <f>IFERROR(_xll.qlIndexFixing(ONIndex1M,I1764,TRUE,_xll.ohTrigger(RecalcTrigger,Trigger1M)),NA())</f>
        <v>1.5527616106822961E-2</v>
      </c>
      <c r="O1764" s="44">
        <f>IFERROR(_xll.qlIndexFixing(ONIndex3M,I1764,TRUE,_xll.ohTrigger(RecalcTrigger,Trigger3M)),NA())</f>
        <v>1.5832418003265403E-2</v>
      </c>
      <c r="P1764" s="44">
        <f>IFERROR(_xll.qlIndexFixing(ONIndex6M,I1764,TRUE,_xll.ohTrigger(RecalcTrigger,Trigger6M)),NA())</f>
        <v>1.595963290731639E-2</v>
      </c>
      <c r="Q1764" s="186">
        <f>IFERROR(_xll.qlIndexFixing(ONIndex1Y,I1764,TRUE,_xll.ohTrigger(RecalcTrigger,Trigger1Y)),NA())</f>
        <v>1.6407994828426808E-2</v>
      </c>
    </row>
    <row r="1765" spans="2:17" x14ac:dyDescent="0.2">
      <c r="B1765" s="39" t="s">
        <v>42</v>
      </c>
      <c r="D1765" s="42">
        <f>_xll.qlCalendarAdvance(Calendar,$D1764,B1765,"f",FALSE)</f>
        <v>51742</v>
      </c>
      <c r="E1765" s="180">
        <f>_xll.qlInterestRateIndexValueDate(IndexON,D1765)</f>
        <v>51742</v>
      </c>
      <c r="F1765" s="196">
        <f>IFERROR(_xll.qlIndexFixing(IndexON,D1765,TRUE,_xll.ohTrigger(RecalcTrigger,TriggerON)),NA())</f>
        <v>1.5565247636475377E-2</v>
      </c>
      <c r="H1765" s="42">
        <f>_xll.qlCalendarAdvance(Calendar,$H1764,B1765,"f",FALSE)</f>
        <v>51742</v>
      </c>
      <c r="I1765" s="180">
        <f>_xll.qlInterestRateIndexValueDate(Index1M,$H1765)</f>
        <v>51746</v>
      </c>
      <c r="J1765" s="185">
        <f>IFERROR(_xll.qlIndexFixing(Index1M,$H1765,TRUE,_xll.ohTrigger(RecalcTrigger,Trigger1M)),NA())</f>
        <v>1.5532515343303466E-2</v>
      </c>
      <c r="K1765" s="44">
        <f>IFERROR(_xll.qlIndexFixing(Index3M,H1765,TRUE,_xll.ohTrigger(RecalcTrigger,Trigger3M)),NA())</f>
        <v>1.584446198428055E-2</v>
      </c>
      <c r="L1765" s="44">
        <f>IFERROR(_xll.qlIndexFixing(Index6M,$H1765,TRUE,_xll.ohTrigger(RecalcTrigger,Trigger6M)),NA())</f>
        <v>1.5990447092996386E-2</v>
      </c>
      <c r="M1765" s="186">
        <f>IFERROR(_xll.qlIndexFixing(Index1Y,$H1765,TRUE,_xll.ohTrigger(RecalcTrigger,Trigger1Y)),NA())</f>
        <v>1.644537893218816E-2</v>
      </c>
      <c r="N1765" s="185">
        <f>IFERROR(_xll.qlIndexFixing(ONIndex1M,I1765,TRUE,_xll.ohTrigger(RecalcTrigger,Trigger1M)),NA())</f>
        <v>1.5525869091570499E-2</v>
      </c>
      <c r="O1765" s="44">
        <f>IFERROR(_xll.qlIndexFixing(ONIndex3M,I1765,TRUE,_xll.ohTrigger(RecalcTrigger,Trigger3M)),NA())</f>
        <v>1.582963092405798E-2</v>
      </c>
      <c r="P1765" s="44">
        <f>IFERROR(_xll.qlIndexFixing(ONIndex6M,I1765,TRUE,_xll.ohTrigger(RecalcTrigger,Trigger6M)),NA())</f>
        <v>1.5956948128277304E-2</v>
      </c>
      <c r="Q1765" s="186">
        <f>IFERROR(_xll.qlIndexFixing(ONIndex1Y,I1765,TRUE,_xll.ohTrigger(RecalcTrigger,Trigger1Y)),NA())</f>
        <v>1.6403772941746553E-2</v>
      </c>
    </row>
    <row r="1766" spans="2:17" x14ac:dyDescent="0.2">
      <c r="B1766" s="39" t="s">
        <v>42</v>
      </c>
      <c r="D1766" s="42">
        <f>_xll.qlCalendarAdvance(Calendar,$D1765,B1766,"f",FALSE)</f>
        <v>51749</v>
      </c>
      <c r="E1766" s="180">
        <f>_xll.qlInterestRateIndexValueDate(IndexON,D1766)</f>
        <v>51749</v>
      </c>
      <c r="F1766" s="196">
        <f>IFERROR(_xll.qlIndexFixing(IndexON,D1766,TRUE,_xll.ohTrigger(RecalcTrigger,TriggerON)),NA())</f>
        <v>1.556286659535111E-2</v>
      </c>
      <c r="H1766" s="42">
        <f>_xll.qlCalendarAdvance(Calendar,$H1765,B1766,"f",FALSE)</f>
        <v>51749</v>
      </c>
      <c r="I1766" s="180">
        <f>_xll.qlInterestRateIndexValueDate(Index1M,$H1766)</f>
        <v>51753</v>
      </c>
      <c r="J1766" s="185">
        <f>IFERROR(_xll.qlIndexFixing(Index1M,$H1766,TRUE,_xll.ohTrigger(RecalcTrigger,Trigger1M)),NA())</f>
        <v>1.5530814955696748E-2</v>
      </c>
      <c r="K1766" s="44">
        <f>IFERROR(_xll.qlIndexFixing(Index3M,H1766,TRUE,_xll.ohTrigger(RecalcTrigger,Trigger3M)),NA())</f>
        <v>1.5841826476190982E-2</v>
      </c>
      <c r="L1766" s="44">
        <f>IFERROR(_xll.qlIndexFixing(Index6M,$H1766,TRUE,_xll.ohTrigger(RecalcTrigger,Trigger6M)),NA())</f>
        <v>1.5988162281794612E-2</v>
      </c>
      <c r="M1766" s="186">
        <f>IFERROR(_xll.qlIndexFixing(Index1Y,$H1766,TRUE,_xll.ohTrigger(RecalcTrigger,Trigger1Y)),NA())</f>
        <v>1.6441989623551454E-2</v>
      </c>
      <c r="N1766" s="185">
        <f>IFERROR(_xll.qlIndexFixing(ONIndex1M,I1766,TRUE,_xll.ohTrigger(RecalcTrigger,Trigger1M)),NA())</f>
        <v>1.552413949470477E-2</v>
      </c>
      <c r="O1766" s="44">
        <f>IFERROR(_xll.qlIndexFixing(ONIndex3M,I1766,TRUE,_xll.ohTrigger(RecalcTrigger,Trigger3M)),NA())</f>
        <v>1.5826866163397568E-2</v>
      </c>
      <c r="P1766" s="44">
        <f>IFERROR(_xll.qlIndexFixing(ONIndex6M,I1766,TRUE,_xll.ohTrigger(RecalcTrigger,Trigger6M)),NA())</f>
        <v>1.5954294001998548E-2</v>
      </c>
      <c r="Q1766" s="186">
        <f>IFERROR(_xll.qlIndexFixing(ONIndex1Y,I1766,TRUE,_xll.ohTrigger(RecalcTrigger,Trigger1Y)),NA())</f>
        <v>1.6399582287043302E-2</v>
      </c>
    </row>
    <row r="1767" spans="2:17" x14ac:dyDescent="0.2">
      <c r="B1767" s="39" t="s">
        <v>42</v>
      </c>
      <c r="D1767" s="42">
        <f>_xll.qlCalendarAdvance(Calendar,$D1766,B1767,"f",FALSE)</f>
        <v>51756</v>
      </c>
      <c r="E1767" s="180">
        <f>_xll.qlInterestRateIndexValueDate(IndexON,D1767)</f>
        <v>51756</v>
      </c>
      <c r="F1767" s="196">
        <f>IFERROR(_xll.qlIndexFixing(IndexON,D1767,TRUE,_xll.ohTrigger(RecalcTrigger,TriggerON)),NA())</f>
        <v>1.5560507073413277E-2</v>
      </c>
      <c r="H1767" s="42">
        <f>_xll.qlCalendarAdvance(Calendar,$H1766,B1767,"f",FALSE)</f>
        <v>51756</v>
      </c>
      <c r="I1767" s="180">
        <f>_xll.qlInterestRateIndexValueDate(Index1M,$H1767)</f>
        <v>51760</v>
      </c>
      <c r="J1767" s="185">
        <f>IFERROR(_xll.qlIndexFixing(Index1M,$H1767,TRUE,_xll.ohTrigger(RecalcTrigger,Trigger1M)),NA())</f>
        <v>1.5529132205725382E-2</v>
      </c>
      <c r="K1767" s="44">
        <f>IFERROR(_xll.qlIndexFixing(Index3M,H1767,TRUE,_xll.ohTrigger(RecalcTrigger,Trigger3M)),NA())</f>
        <v>1.583921400776829E-2</v>
      </c>
      <c r="L1767" s="44">
        <f>IFERROR(_xll.qlIndexFixing(Index6M,$H1767,TRUE,_xll.ohTrigger(RecalcTrigger,Trigger6M)),NA())</f>
        <v>1.5985908372121646E-2</v>
      </c>
      <c r="M1767" s="186">
        <f>IFERROR(_xll.qlIndexFixing(Index1Y,$H1767,TRUE,_xll.ohTrigger(RecalcTrigger,Trigger1Y)),NA())</f>
        <v>1.6438635268433185E-2</v>
      </c>
      <c r="N1767" s="185">
        <f>IFERROR(_xll.qlIndexFixing(ONIndex1M,I1767,TRUE,_xll.ohTrigger(RecalcTrigger,Trigger1M)),NA())</f>
        <v>1.552242738664944E-2</v>
      </c>
      <c r="O1767" s="44">
        <f>IFERROR(_xll.qlIndexFixing(ONIndex3M,I1767,TRUE,_xll.ohTrigger(RecalcTrigger,Trigger3M)),NA())</f>
        <v>1.5824123809293766E-2</v>
      </c>
      <c r="P1767" s="44">
        <f>IFERROR(_xll.qlIndexFixing(ONIndex6M,I1767,TRUE,_xll.ohTrigger(RecalcTrigger,Trigger6M)),NA())</f>
        <v>1.5951670528160378E-2</v>
      </c>
      <c r="Q1767" s="186">
        <f>IFERROR(_xll.qlIndexFixing(ONIndex1Y,I1767,TRUE,_xll.ohTrigger(RecalcTrigger,Trigger1Y)),NA())</f>
        <v>1.6395422981663188E-2</v>
      </c>
    </row>
    <row r="1768" spans="2:17" x14ac:dyDescent="0.2">
      <c r="B1768" s="39" t="s">
        <v>42</v>
      </c>
      <c r="D1768" s="42">
        <f>_xll.qlCalendarAdvance(Calendar,$D1767,B1768,"f",FALSE)</f>
        <v>51763</v>
      </c>
      <c r="E1768" s="180">
        <f>_xll.qlInterestRateIndexValueDate(IndexON,D1768)</f>
        <v>51763</v>
      </c>
      <c r="F1768" s="196">
        <f>IFERROR(_xll.qlIndexFixing(IndexON,D1768,TRUE,_xll.ohTrigger(RecalcTrigger,TriggerON)),NA())</f>
        <v>1.5558169160350133E-2</v>
      </c>
      <c r="H1768" s="42">
        <f>_xll.qlCalendarAdvance(Calendar,$H1767,B1768,"f",FALSE)</f>
        <v>51763</v>
      </c>
      <c r="I1768" s="180">
        <f>_xll.qlInterestRateIndexValueDate(Index1M,$H1768)</f>
        <v>51767</v>
      </c>
      <c r="J1768" s="185">
        <f>IFERROR(_xll.qlIndexFixing(Index1M,$H1768,TRUE,_xll.ohTrigger(RecalcTrigger,Trigger1M)),NA())</f>
        <v>1.5527467164234032E-2</v>
      </c>
      <c r="K1768" s="44">
        <f>IFERROR(_xll.qlIndexFixing(Index3M,H1768,TRUE,_xll.ohTrigger(RecalcTrigger,Trigger3M)),NA())</f>
        <v>1.5836624667293509E-2</v>
      </c>
      <c r="L1768" s="44">
        <f>IFERROR(_xll.qlIndexFixing(Index6M,$H1768,TRUE,_xll.ohTrigger(RecalcTrigger,Trigger6M)),NA())</f>
        <v>1.5983685363874275E-2</v>
      </c>
      <c r="M1768" s="186">
        <f>IFERROR(_xll.qlIndexFixing(Index1Y,$H1768,TRUE,_xll.ohTrigger(RecalcTrigger,Trigger1Y)),NA())</f>
        <v>1.643531598593282E-2</v>
      </c>
      <c r="N1768" s="185">
        <f>IFERROR(_xll.qlIndexFixing(ONIndex1M,I1768,TRUE,_xll.ohTrigger(RecalcTrigger,Trigger1M)),NA())</f>
        <v>1.5520732838547602E-2</v>
      </c>
      <c r="O1768" s="44">
        <f>IFERROR(_xll.qlIndexFixing(ONIndex3M,I1768,TRUE,_xll.ohTrigger(RecalcTrigger,Trigger3M)),NA())</f>
        <v>1.582140394983611E-2</v>
      </c>
      <c r="P1768" s="44">
        <f>IFERROR(_xll.qlIndexFixing(ONIndex6M,I1768,TRUE,_xll.ohTrigger(RecalcTrigger,Trigger6M)),NA())</f>
        <v>1.5949077706922665E-2</v>
      </c>
      <c r="Q1768" s="186">
        <f>IFERROR(_xll.qlIndexFixing(ONIndex1Y,I1768,TRUE,_xll.ohTrigger(RecalcTrigger,Trigger1Y)),NA())</f>
        <v>1.6391295143352025E-2</v>
      </c>
    </row>
    <row r="1769" spans="2:17" x14ac:dyDescent="0.2">
      <c r="B1769" s="39" t="s">
        <v>42</v>
      </c>
      <c r="D1769" s="42">
        <f>_xll.qlCalendarAdvance(Calendar,$D1768,B1769,"f",FALSE)</f>
        <v>51770</v>
      </c>
      <c r="E1769" s="180">
        <f>_xll.qlInterestRateIndexValueDate(IndexON,D1769)</f>
        <v>51770</v>
      </c>
      <c r="F1769" s="196">
        <f>IFERROR(_xll.qlIndexFixing(IndexON,D1769,TRUE,_xll.ohTrigger(RecalcTrigger,TriggerON)),NA())</f>
        <v>1.5555852946329551E-2</v>
      </c>
      <c r="H1769" s="42">
        <f>_xll.qlCalendarAdvance(Calendar,$H1768,B1769,"f",FALSE)</f>
        <v>51770</v>
      </c>
      <c r="I1769" s="180">
        <f>_xll.qlInterestRateIndexValueDate(Index1M,$H1769)</f>
        <v>51774</v>
      </c>
      <c r="J1769" s="185">
        <f>IFERROR(_xll.qlIndexFixing(Index1M,$H1769,TRUE,_xll.ohTrigger(RecalcTrigger,Trigger1M)),NA())</f>
        <v>1.552603849752557E-2</v>
      </c>
      <c r="K1769" s="44">
        <f>IFERROR(_xll.qlIndexFixing(Index3M,H1769,TRUE,_xll.ohTrigger(RecalcTrigger,Trigger3M)),NA())</f>
        <v>1.5834227518577777E-2</v>
      </c>
      <c r="L1769" s="44">
        <f>IFERROR(_xll.qlIndexFixing(Index6M,$H1769,TRUE,_xll.ohTrigger(RecalcTrigger,Trigger6M)),NA())</f>
        <v>1.5981493256946207E-2</v>
      </c>
      <c r="M1769" s="186">
        <f>IFERROR(_xll.qlIndexFixing(Index1Y,$H1769,TRUE,_xll.ohTrigger(RecalcTrigger,Trigger1Y)),NA())</f>
        <v>1.6432031895152459E-2</v>
      </c>
      <c r="N1769" s="185">
        <f>IFERROR(_xll.qlIndexFixing(ONIndex1M,I1769,TRUE,_xll.ohTrigger(RecalcTrigger,Trigger1M)),NA())</f>
        <v>1.5519055920902858E-2</v>
      </c>
      <c r="O1769" s="44">
        <f>IFERROR(_xll.qlIndexFixing(ONIndex3M,I1769,TRUE,_xll.ohTrigger(RecalcTrigger,Trigger3M)),NA())</f>
        <v>1.5818706672874328E-2</v>
      </c>
      <c r="P1769" s="44">
        <f>IFERROR(_xll.qlIndexFixing(ONIndex6M,I1769,TRUE,_xll.ohTrigger(RecalcTrigger,Trigger6M)),NA())</f>
        <v>1.5946515538205475E-2</v>
      </c>
      <c r="Q1769" s="186">
        <f>IFERROR(_xll.qlIndexFixing(ONIndex1Y,I1769,TRUE,_xll.ohTrigger(RecalcTrigger,Trigger1Y)),NA())</f>
        <v>1.6387198889376009E-2</v>
      </c>
    </row>
    <row r="1770" spans="2:17" x14ac:dyDescent="0.2">
      <c r="B1770" s="39" t="s">
        <v>42</v>
      </c>
      <c r="D1770" s="42">
        <f>_xll.qlCalendarAdvance(Calendar,$D1769,B1770,"f",FALSE)</f>
        <v>51777</v>
      </c>
      <c r="E1770" s="180">
        <f>_xll.qlInterestRateIndexValueDate(IndexON,D1770)</f>
        <v>51777</v>
      </c>
      <c r="F1770" s="196">
        <f>IFERROR(_xll.qlIndexFixing(IndexON,D1770,TRUE,_xll.ohTrigger(RecalcTrigger,TriggerON)),NA())</f>
        <v>1.5553558521119726E-2</v>
      </c>
      <c r="H1770" s="42">
        <f>_xll.qlCalendarAdvance(Calendar,$H1769,B1770,"f",FALSE)</f>
        <v>51777</v>
      </c>
      <c r="I1770" s="180">
        <f>_xll.qlInterestRateIndexValueDate(Index1M,$H1770)</f>
        <v>51781</v>
      </c>
      <c r="J1770" s="185">
        <f>IFERROR(_xll.qlIndexFixing(Index1M,$H1770,TRUE,_xll.ohTrigger(RecalcTrigger,Trigger1M)),NA())</f>
        <v>1.5524410296761677E-2</v>
      </c>
      <c r="K1770" s="44">
        <f>IFERROR(_xll.qlIndexFixing(Index3M,H1770,TRUE,_xll.ohTrigger(RecalcTrigger,Trigger3M)),NA())</f>
        <v>1.5831686269041755E-2</v>
      </c>
      <c r="L1770" s="44">
        <f>IFERROR(_xll.qlIndexFixing(Index6M,$H1770,TRUE,_xll.ohTrigger(RecalcTrigger,Trigger6M)),NA())</f>
        <v>1.5979542137340111E-2</v>
      </c>
      <c r="M1770" s="186">
        <f>IFERROR(_xll.qlIndexFixing(Index1Y,$H1770,TRUE,_xll.ohTrigger(RecalcTrigger,Trigger1Y)),NA())</f>
        <v>1.6428783115195952E-2</v>
      </c>
      <c r="N1770" s="185">
        <f>IFERROR(_xll.qlIndexFixing(ONIndex1M,I1770,TRUE,_xll.ohTrigger(RecalcTrigger,Trigger1M)),NA())</f>
        <v>1.5517396704458619E-2</v>
      </c>
      <c r="O1770" s="44">
        <f>IFERROR(_xll.qlIndexFixing(ONIndex3M,I1770,TRUE,_xll.ohTrigger(RecalcTrigger,Trigger3M)),NA())</f>
        <v>1.581603206657789E-2</v>
      </c>
      <c r="P1770" s="44">
        <f>IFERROR(_xll.qlIndexFixing(ONIndex6M,I1770,TRUE,_xll.ohTrigger(RecalcTrigger,Trigger6M)),NA())</f>
        <v>1.5943984022088742E-2</v>
      </c>
      <c r="Q1770" s="186">
        <f>IFERROR(_xll.qlIndexFixing(ONIndex1Y,I1770,TRUE,_xll.ohTrigger(RecalcTrigger,Trigger1Y)),NA())</f>
        <v>1.638313433756089E-2</v>
      </c>
    </row>
    <row r="1771" spans="2:17" x14ac:dyDescent="0.2">
      <c r="B1771" s="39" t="s">
        <v>42</v>
      </c>
      <c r="D1771" s="42">
        <f>_xll.qlCalendarAdvance(Calendar,$D1770,B1771,"f",FALSE)</f>
        <v>51784</v>
      </c>
      <c r="E1771" s="180">
        <f>_xll.qlInterestRateIndexValueDate(IndexON,D1771)</f>
        <v>51784</v>
      </c>
      <c r="F1771" s="196">
        <f>IFERROR(_xll.qlIndexFixing(IndexON,D1771,TRUE,_xll.ohTrigger(RecalcTrigger,TriggerON)),NA())</f>
        <v>1.5551285974568785E-2</v>
      </c>
      <c r="H1771" s="42">
        <f>_xll.qlCalendarAdvance(Calendar,$H1770,B1771,"f",FALSE)</f>
        <v>51784</v>
      </c>
      <c r="I1771" s="180">
        <f>_xll.qlInterestRateIndexValueDate(Index1M,$H1771)</f>
        <v>51788</v>
      </c>
      <c r="J1771" s="185">
        <f>IFERROR(_xll.qlIndexFixing(Index1M,$H1771,TRUE,_xll.ohTrigger(RecalcTrigger,Trigger1M)),NA())</f>
        <v>1.5522800022852624E-2</v>
      </c>
      <c r="K1771" s="44">
        <f>IFERROR(_xll.qlIndexFixing(Index3M,H1771,TRUE,_xll.ohTrigger(RecalcTrigger,Trigger3M)),NA())</f>
        <v>1.582916841965451E-2</v>
      </c>
      <c r="L1771" s="44">
        <f>IFERROR(_xll.qlIndexFixing(Index6M,$H1771,TRUE,_xll.ohTrigger(RecalcTrigger,Trigger6M)),NA())</f>
        <v>1.5977201746646554E-2</v>
      </c>
      <c r="M1771" s="186">
        <f>IFERROR(_xll.qlIndexFixing(Index1Y,$H1771,TRUE,_xll.ohTrigger(RecalcTrigger,Trigger1Y)),NA())</f>
        <v>1.6425569765169776E-2</v>
      </c>
      <c r="N1771" s="185">
        <f>IFERROR(_xll.qlIndexFixing(ONIndex1M,I1771,TRUE,_xll.ohTrigger(RecalcTrigger,Trigger1M)),NA())</f>
        <v>1.5515755260198105E-2</v>
      </c>
      <c r="O1771" s="44">
        <f>IFERROR(_xll.qlIndexFixing(ONIndex3M,I1771,TRUE,_xll.ohTrigger(RecalcTrigger,Trigger3M)),NA())</f>
        <v>1.5813380218796524E-2</v>
      </c>
      <c r="P1771" s="44">
        <f>IFERROR(_xll.qlIndexFixing(ONIndex6M,I1771,TRUE,_xll.ohTrigger(RecalcTrigger,Trigger6M)),NA())</f>
        <v>1.5941483158572467E-2</v>
      </c>
      <c r="Q1771" s="186">
        <f>IFERROR(_xll.qlIndexFixing(ONIndex1Y,I1771,TRUE,_xll.ohTrigger(RecalcTrigger,Trigger1Y)),NA())</f>
        <v>1.6379101605092927E-2</v>
      </c>
    </row>
    <row r="1772" spans="2:17" x14ac:dyDescent="0.2">
      <c r="B1772" s="39" t="s">
        <v>42</v>
      </c>
      <c r="D1772" s="42">
        <f>_xll.qlCalendarAdvance(Calendar,$D1771,B1772,"f",FALSE)</f>
        <v>51791</v>
      </c>
      <c r="E1772" s="180">
        <f>_xll.qlInterestRateIndexValueDate(IndexON,D1772)</f>
        <v>51791</v>
      </c>
      <c r="F1772" s="196">
        <f>IFERROR(_xll.qlIndexFixing(IndexON,D1772,TRUE,_xll.ohTrigger(RecalcTrigger,TriggerON)),NA())</f>
        <v>1.5549035396924538E-2</v>
      </c>
      <c r="H1772" s="42">
        <f>_xll.qlCalendarAdvance(Calendar,$H1771,B1772,"f",FALSE)</f>
        <v>51791</v>
      </c>
      <c r="I1772" s="180">
        <f>_xll.qlInterestRateIndexValueDate(Index1M,$H1772)</f>
        <v>51795</v>
      </c>
      <c r="J1772" s="185">
        <f>IFERROR(_xll.qlIndexFixing(Index1M,$H1772,TRUE,_xll.ohTrigger(RecalcTrigger,Trigger1M)),NA())</f>
        <v>1.5521207746647545E-2</v>
      </c>
      <c r="K1772" s="44">
        <f>IFERROR(_xll.qlIndexFixing(Index3M,H1772,TRUE,_xll.ohTrigger(RecalcTrigger,Trigger3M)),NA())</f>
        <v>1.5826674058703676E-2</v>
      </c>
      <c r="L1772" s="44">
        <f>IFERROR(_xll.qlIndexFixing(Index6M,$H1772,TRUE,_xll.ohTrigger(RecalcTrigger,Trigger6M)),NA())</f>
        <v>1.5975102343076007E-2</v>
      </c>
      <c r="M1772" s="186">
        <f>IFERROR(_xll.qlIndexFixing(Index1Y,$H1772,TRUE,_xll.ohTrigger(RecalcTrigger,Trigger1Y)),NA())</f>
        <v>1.6422391964182163E-2</v>
      </c>
      <c r="N1772" s="185">
        <f>IFERROR(_xll.qlIndexFixing(ONIndex1M,I1772,TRUE,_xll.ohTrigger(RecalcTrigger,Trigger1M)),NA())</f>
        <v>1.5514131658704855E-2</v>
      </c>
      <c r="O1772" s="44">
        <f>IFERROR(_xll.qlIndexFixing(ONIndex3M,I1772,TRUE,_xll.ohTrigger(RecalcTrigger,Trigger3M)),NA())</f>
        <v>1.5810751217539831E-2</v>
      </c>
      <c r="P1772" s="44">
        <f>IFERROR(_xll.qlIndexFixing(ONIndex6M,I1772,TRUE,_xll.ohTrigger(RecalcTrigger,Trigger6M)),NA())</f>
        <v>1.593901294765665E-2</v>
      </c>
      <c r="Q1772" s="186">
        <f>IFERROR(_xll.qlIndexFixing(ONIndex1Y,I1772,TRUE,_xll.ohTrigger(RecalcTrigger,Trigger1Y)),NA())</f>
        <v>1.6375100809478127E-2</v>
      </c>
    </row>
    <row r="1773" spans="2:17" x14ac:dyDescent="0.2">
      <c r="B1773" s="39" t="s">
        <v>42</v>
      </c>
      <c r="D1773" s="42">
        <f>_xll.qlCalendarAdvance(Calendar,$D1772,B1773,"f",FALSE)</f>
        <v>51798</v>
      </c>
      <c r="E1773" s="180">
        <f>_xll.qlInterestRateIndexValueDate(IndexON,D1773)</f>
        <v>51798</v>
      </c>
      <c r="F1773" s="196">
        <f>IFERROR(_xll.qlIndexFixing(IndexON,D1773,TRUE,_xll.ohTrigger(RecalcTrigger,TriggerON)),NA())</f>
        <v>1.5546806877875241E-2</v>
      </c>
      <c r="H1773" s="42">
        <f>_xll.qlCalendarAdvance(Calendar,$H1772,B1773,"f",FALSE)</f>
        <v>51798</v>
      </c>
      <c r="I1773" s="180">
        <f>_xll.qlInterestRateIndexValueDate(Index1M,$H1773)</f>
        <v>51802</v>
      </c>
      <c r="J1773" s="185">
        <f>IFERROR(_xll.qlIndexFixing(Index1M,$H1773,TRUE,_xll.ohTrigger(RecalcTrigger,Trigger1M)),NA())</f>
        <v>1.5519633538998148E-2</v>
      </c>
      <c r="K1773" s="44">
        <f>IFERROR(_xll.qlIndexFixing(Index3M,H1773,TRUE,_xll.ohTrigger(RecalcTrigger,Trigger3M)),NA())</f>
        <v>1.582420327447516E-2</v>
      </c>
      <c r="L1773" s="44">
        <f>IFERROR(_xll.qlIndexFixing(Index6M,$H1773,TRUE,_xll.ohTrigger(RecalcTrigger,Trigger6M)),NA())</f>
        <v>1.5973033840425963E-2</v>
      </c>
      <c r="M1773" s="186">
        <f>IFERROR(_xll.qlIndexFixing(Index1Y,$H1773,TRUE,_xll.ohTrigger(RecalcTrigger,Trigger1Y)),NA())</f>
        <v>1.641924983134397E-2</v>
      </c>
      <c r="N1773" s="185">
        <f>IFERROR(_xll.qlIndexFixing(ONIndex1M,I1773,TRUE,_xll.ohTrigger(RecalcTrigger,Trigger1M)),NA())</f>
        <v>1.5512525970882152E-2</v>
      </c>
      <c r="O1773" s="44">
        <f>IFERROR(_xll.qlIndexFixing(ONIndex3M,I1773,TRUE,_xll.ohTrigger(RecalcTrigger,Trigger3M)),NA())</f>
        <v>1.5808145150897346E-2</v>
      </c>
      <c r="P1773" s="44">
        <f>IFERROR(_xll.qlIndexFixing(ONIndex6M,I1773,TRUE,_xll.ohTrigger(RecalcTrigger,Trigger6M)),NA())</f>
        <v>1.5936573389261355E-2</v>
      </c>
      <c r="Q1773" s="186">
        <f>IFERROR(_xll.qlIndexFixing(ONIndex1Y,I1773,TRUE,_xll.ohTrigger(RecalcTrigger,Trigger1Y)),NA())</f>
        <v>1.6371132068382366E-2</v>
      </c>
    </row>
    <row r="1774" spans="2:17" x14ac:dyDescent="0.2">
      <c r="B1774" s="39" t="s">
        <v>42</v>
      </c>
      <c r="D1774" s="42">
        <f>_xll.qlCalendarAdvance(Calendar,$D1773,B1774,"f",FALSE)</f>
        <v>51805</v>
      </c>
      <c r="E1774" s="180">
        <f>_xll.qlInterestRateIndexValueDate(IndexON,D1774)</f>
        <v>51805</v>
      </c>
      <c r="F1774" s="196">
        <f>IFERROR(_xll.qlIndexFixing(IndexON,D1774,TRUE,_xll.ohTrigger(RecalcTrigger,TriggerON)),NA())</f>
        <v>1.554460050734896E-2</v>
      </c>
      <c r="H1774" s="42">
        <f>_xll.qlCalendarAdvance(Calendar,$H1773,B1774,"f",FALSE)</f>
        <v>51805</v>
      </c>
      <c r="I1774" s="180">
        <f>_xll.qlInterestRateIndexValueDate(Index1M,$H1774)</f>
        <v>51809</v>
      </c>
      <c r="J1774" s="185">
        <f>IFERROR(_xll.qlIndexFixing(Index1M,$H1774,TRUE,_xll.ohTrigger(RecalcTrigger,Trigger1M)),NA())</f>
        <v>1.5517852760715378E-2</v>
      </c>
      <c r="K1774" s="44">
        <f>IFERROR(_xll.qlIndexFixing(Index3M,H1774,TRUE,_xll.ohTrigger(RecalcTrigger,Trigger3M)),NA())</f>
        <v>1.5821756155256592E-2</v>
      </c>
      <c r="L1774" s="44">
        <f>IFERROR(_xll.qlIndexFixing(Index6M,$H1774,TRUE,_xll.ohTrigger(RecalcTrigger,Trigger6M)),NA())</f>
        <v>1.5970996238602431E-2</v>
      </c>
      <c r="M1774" s="186">
        <f>IFERROR(_xll.qlIndexFixing(Index1Y,$H1774,TRUE,_xll.ohTrigger(RecalcTrigger,Trigger1Y)),NA())</f>
        <v>1.641614348576759E-2</v>
      </c>
      <c r="N1774" s="185">
        <f>IFERROR(_xll.qlIndexFixing(ONIndex1M,I1774,TRUE,_xll.ohTrigger(RecalcTrigger,Trigger1M)),NA())</f>
        <v>1.5510938267313534E-2</v>
      </c>
      <c r="O1774" s="44">
        <f>IFERROR(_xll.qlIndexFixing(ONIndex3M,I1774,TRUE,_xll.ohTrigger(RecalcTrigger,Trigger3M)),NA())</f>
        <v>1.5805562106718796E-2</v>
      </c>
      <c r="P1774" s="44">
        <f>IFERROR(_xll.qlIndexFixing(ONIndex6M,I1774,TRUE,_xll.ohTrigger(RecalcTrigger,Trigger6M)),NA())</f>
        <v>1.5934164483466517E-2</v>
      </c>
      <c r="Q1774" s="186">
        <f>IFERROR(_xll.qlIndexFixing(ONIndex1Y,I1774,TRUE,_xll.ohTrigger(RecalcTrigger,Trigger1Y)),NA())</f>
        <v>1.6367195499391585E-2</v>
      </c>
    </row>
    <row r="1775" spans="2:17" x14ac:dyDescent="0.2">
      <c r="B1775" s="39" t="s">
        <v>42</v>
      </c>
      <c r="D1775" s="42">
        <f>_xll.qlCalendarAdvance(Calendar,$D1774,B1775,"f",FALSE)</f>
        <v>51812</v>
      </c>
      <c r="E1775" s="180">
        <f>_xll.qlInterestRateIndexValueDate(IndexON,D1775)</f>
        <v>51812</v>
      </c>
      <c r="F1775" s="196">
        <f>IFERROR(_xll.qlIndexFixing(IndexON,D1775,TRUE,_xll.ohTrigger(RecalcTrigger,TriggerON)),NA())</f>
        <v>1.5542416375353696E-2</v>
      </c>
      <c r="H1775" s="42">
        <f>_xll.qlCalendarAdvance(Calendar,$H1774,B1775,"f",FALSE)</f>
        <v>51812</v>
      </c>
      <c r="I1775" s="180">
        <f>_xll.qlInterestRateIndexValueDate(Index1M,$H1775)</f>
        <v>51816</v>
      </c>
      <c r="J1775" s="185">
        <f>IFERROR(_xll.qlIndexFixing(Index1M,$H1775,TRUE,_xll.ohTrigger(RecalcTrigger,Trigger1M)),NA())</f>
        <v>1.5516313662256032E-2</v>
      </c>
      <c r="K1775" s="44">
        <f>IFERROR(_xll.qlIndexFixing(Index3M,H1775,TRUE,_xll.ohTrigger(RecalcTrigger,Trigger3M)),NA())</f>
        <v>1.5819332789337354E-2</v>
      </c>
      <c r="L1775" s="44">
        <f>IFERROR(_xll.qlIndexFixing(Index6M,$H1775,TRUE,_xll.ohTrigger(RecalcTrigger,Trigger6M)),NA())</f>
        <v>1.5968989537509224E-2</v>
      </c>
      <c r="M1775" s="186">
        <f>IFERROR(_xll.qlIndexFixing(Index1Y,$H1775,TRUE,_xll.ohTrigger(RecalcTrigger,Trigger1Y)),NA())</f>
        <v>1.6413073046569134E-2</v>
      </c>
      <c r="N1775" s="185">
        <f>IFERROR(_xll.qlIndexFixing(ONIndex1M,I1775,TRUE,_xll.ohTrigger(RecalcTrigger,Trigger1M)),NA())</f>
        <v>1.5509368618902286E-2</v>
      </c>
      <c r="O1775" s="44">
        <f>IFERROR(_xll.qlIndexFixing(ONIndex3M,I1775,TRUE,_xll.ohTrigger(RecalcTrigger,Trigger3M)),NA())</f>
        <v>1.5803002172853908E-2</v>
      </c>
      <c r="P1775" s="44">
        <f>IFERROR(_xll.qlIndexFixing(ONIndex6M,I1775,TRUE,_xll.ohTrigger(RecalcTrigger,Trigger6M)),NA())</f>
        <v>1.5931786230192202E-2</v>
      </c>
      <c r="Q1775" s="186">
        <f>IFERROR(_xll.qlIndexFixing(ONIndex1Y,I1775,TRUE,_xll.ohTrigger(RecalcTrigger,Trigger1Y)),NA())</f>
        <v>1.6363291219612108E-2</v>
      </c>
    </row>
    <row r="1776" spans="2:17" x14ac:dyDescent="0.2">
      <c r="B1776" s="39" t="s">
        <v>42</v>
      </c>
      <c r="D1776" s="42">
        <f>_xll.qlCalendarAdvance(Calendar,$D1775,B1776,"f",FALSE)</f>
        <v>51819</v>
      </c>
      <c r="E1776" s="180">
        <f>_xll.qlInterestRateIndexValueDate(IndexON,D1776)</f>
        <v>51819</v>
      </c>
      <c r="F1776" s="196">
        <f>IFERROR(_xll.qlIndexFixing(IndexON,D1776,TRUE,_xll.ohTrigger(RecalcTrigger,TriggerON)),NA())</f>
        <v>1.5540254571897449E-2</v>
      </c>
      <c r="H1776" s="42">
        <f>_xll.qlCalendarAdvance(Calendar,$H1775,B1776,"f",FALSE)</f>
        <v>51819</v>
      </c>
      <c r="I1776" s="180">
        <f>_xll.qlInterestRateIndexValueDate(Index1M,$H1776)</f>
        <v>51823</v>
      </c>
      <c r="J1776" s="185">
        <f>IFERROR(_xll.qlIndexFixing(Index1M,$H1776,TRUE,_xll.ohTrigger(RecalcTrigger,Trigger1M)),NA())</f>
        <v>1.5514792839039337E-2</v>
      </c>
      <c r="K1776" s="44">
        <f>IFERROR(_xll.qlIndexFixing(Index3M,H1776,TRUE,_xll.ohTrigger(RecalcTrigger,Trigger3M)),NA())</f>
        <v>1.5816933265002473E-2</v>
      </c>
      <c r="L1776" s="44">
        <f>IFERROR(_xll.qlIndexFixing(Index6M,$H1776,TRUE,_xll.ohTrigger(RecalcTrigger,Trigger6M)),NA())</f>
        <v>1.5967013737053233E-2</v>
      </c>
      <c r="M1776" s="186">
        <f>IFERROR(_xll.qlIndexFixing(Index1Y,$H1776,TRUE,_xll.ohTrigger(RecalcTrigger,Trigger1Y)),NA())</f>
        <v>1.6410038632865814E-2</v>
      </c>
      <c r="N1776" s="185">
        <f>IFERROR(_xll.qlIndexFixing(ONIndex1M,I1776,TRUE,_xll.ohTrigger(RecalcTrigger,Trigger1M)),NA())</f>
        <v>1.5507817096311882E-2</v>
      </c>
      <c r="O1776" s="44">
        <f>IFERROR(_xll.qlIndexFixing(ONIndex3M,I1776,TRUE,_xll.ohTrigger(RecalcTrigger,Trigger3M)),NA())</f>
        <v>1.5800465437552091E-2</v>
      </c>
      <c r="P1776" s="44">
        <f>IFERROR(_xll.qlIndexFixing(ONIndex6M,I1776,TRUE,_xll.ohTrigger(RecalcTrigger,Trigger6M)),NA())</f>
        <v>1.5929438629518344E-2</v>
      </c>
      <c r="Q1776" s="186">
        <f>IFERROR(_xll.qlIndexFixing(ONIndex1Y,I1776,TRUE,_xll.ohTrigger(RecalcTrigger,Trigger1Y)),NA())</f>
        <v>1.6359419346949622E-2</v>
      </c>
    </row>
    <row r="1777" spans="2:17" x14ac:dyDescent="0.2">
      <c r="B1777" s="39" t="s">
        <v>42</v>
      </c>
      <c r="D1777" s="42">
        <f>_xll.qlCalendarAdvance(Calendar,$D1776,B1777,"f",FALSE)</f>
        <v>51826</v>
      </c>
      <c r="E1777" s="180">
        <f>_xll.qlInterestRateIndexValueDate(IndexON,D1777)</f>
        <v>51826</v>
      </c>
      <c r="F1777" s="196">
        <f>IFERROR(_xll.qlIndexFixing(IndexON,D1777,TRUE,_xll.ohTrigger(RecalcTrigger,TriggerON)),NA())</f>
        <v>1.553811518682835E-2</v>
      </c>
      <c r="H1777" s="42">
        <f>_xll.qlCalendarAdvance(Calendar,$H1776,B1777,"f",FALSE)</f>
        <v>51826</v>
      </c>
      <c r="I1777" s="180">
        <f>_xll.qlInterestRateIndexValueDate(Index1M,$H1777)</f>
        <v>51830</v>
      </c>
      <c r="J1777" s="185">
        <f>IFERROR(_xll.qlIndexFixing(Index1M,$H1777,TRUE,_xll.ohTrigger(RecalcTrigger,Trigger1M)),NA())</f>
        <v>1.5513747386221022E-2</v>
      </c>
      <c r="K1777" s="44">
        <f>IFERROR(_xll.qlIndexFixing(Index3M,H1777,TRUE,_xll.ohTrigger(RecalcTrigger,Trigger3M)),NA())</f>
        <v>1.5814557670543065E-2</v>
      </c>
      <c r="L1777" s="44">
        <f>IFERROR(_xll.qlIndexFixing(Index6M,$H1777,TRUE,_xll.ohTrigger(RecalcTrigger,Trigger6M)),NA())</f>
        <v>1.5965068837143978E-2</v>
      </c>
      <c r="M1777" s="186">
        <f>IFERROR(_xll.qlIndexFixing(Index1Y,$H1777,TRUE,_xll.ohTrigger(RecalcTrigger,Trigger1Y)),NA())</f>
        <v>1.6407040363777683E-2</v>
      </c>
      <c r="N1777" s="185">
        <f>IFERROR(_xll.qlIndexFixing(ONIndex1M,I1777,TRUE,_xll.ohTrigger(RecalcTrigger,Trigger1M)),NA())</f>
        <v>1.5506283770445606E-2</v>
      </c>
      <c r="O1777" s="44">
        <f>IFERROR(_xll.qlIndexFixing(ONIndex3M,I1777,TRUE,_xll.ohTrigger(RecalcTrigger,Trigger3M)),NA())</f>
        <v>1.57979519885032E-2</v>
      </c>
      <c r="P1777" s="44">
        <f>IFERROR(_xll.qlIndexFixing(ONIndex6M,I1777,TRUE,_xll.ohTrigger(RecalcTrigger,Trigger6M)),NA())</f>
        <v>1.5927121681365008E-2</v>
      </c>
      <c r="Q1777" s="186">
        <f>IFERROR(_xll.qlIndexFixing(ONIndex1Y,I1777,TRUE,_xll.ohTrigger(RecalcTrigger,Trigger1Y)),NA())</f>
        <v>1.6355579998670322E-2</v>
      </c>
    </row>
    <row r="1778" spans="2:17" x14ac:dyDescent="0.2">
      <c r="B1778" s="39" t="s">
        <v>42</v>
      </c>
      <c r="D1778" s="42">
        <f>_xll.qlCalendarAdvance(Calendar,$D1777,B1778,"f",FALSE)</f>
        <v>51833</v>
      </c>
      <c r="E1778" s="180">
        <f>_xll.qlInterestRateIndexValueDate(IndexON,D1778)</f>
        <v>51833</v>
      </c>
      <c r="F1778" s="196">
        <f>IFERROR(_xll.qlIndexFixing(IndexON,D1778,TRUE,_xll.ohTrigger(RecalcTrigger,TriggerON)),NA())</f>
        <v>1.5535998309994525E-2</v>
      </c>
      <c r="H1778" s="42">
        <f>_xll.qlCalendarAdvance(Calendar,$H1777,B1778,"f",FALSE)</f>
        <v>51833</v>
      </c>
      <c r="I1778" s="180">
        <f>_xll.qlInterestRateIndexValueDate(Index1M,$H1778)</f>
        <v>51837</v>
      </c>
      <c r="J1778" s="185">
        <f>IFERROR(_xll.qlIndexFixing(Index1M,$H1778,TRUE,_xll.ohTrigger(RecalcTrigger,Trigger1M)),NA())</f>
        <v>1.5512036008726143E-2</v>
      </c>
      <c r="K1778" s="44">
        <f>IFERROR(_xll.qlIndexFixing(Index3M,H1778,TRUE,_xll.ohTrigger(RecalcTrigger,Trigger3M)),NA())</f>
        <v>1.5812022722081927E-2</v>
      </c>
      <c r="L1778" s="44">
        <f>IFERROR(_xll.qlIndexFixing(Index6M,$H1778,TRUE,_xll.ohTrigger(RecalcTrigger,Trigger6M)),NA())</f>
        <v>1.5963154837689664E-2</v>
      </c>
      <c r="M1778" s="186">
        <f>IFERROR(_xll.qlIndexFixing(Index1Y,$H1778,TRUE,_xll.ohTrigger(RecalcTrigger,Trigger1Y)),NA())</f>
        <v>1.6404078358427651E-2</v>
      </c>
      <c r="N1778" s="185">
        <f>IFERROR(_xll.qlIndexFixing(ONIndex1M,I1778,TRUE,_xll.ohTrigger(RecalcTrigger,Trigger1M)),NA())</f>
        <v>1.5504768711966932E-2</v>
      </c>
      <c r="O1778" s="44">
        <f>IFERROR(_xll.qlIndexFixing(ONIndex3M,I1778,TRUE,_xll.ohTrigger(RecalcTrigger,Trigger3M)),NA())</f>
        <v>1.5795461914116515E-2</v>
      </c>
      <c r="P1778" s="44">
        <f>IFERROR(_xll.qlIndexFixing(ONIndex6M,I1778,TRUE,_xll.ohTrigger(RecalcTrigger,Trigger6M)),NA())</f>
        <v>1.5924835385892067E-2</v>
      </c>
      <c r="Q1778" s="186">
        <f>IFERROR(_xll.qlIndexFixing(ONIndex1Y,I1778,TRUE,_xll.ohTrigger(RecalcTrigger,Trigger1Y)),NA())</f>
        <v>1.6351773292280214E-2</v>
      </c>
    </row>
    <row r="1779" spans="2:17" x14ac:dyDescent="0.2">
      <c r="B1779" s="39" t="s">
        <v>42</v>
      </c>
      <c r="D1779" s="42">
        <f>_xll.qlCalendarAdvance(Calendar,$D1778,B1779,"f",FALSE)</f>
        <v>51840</v>
      </c>
      <c r="E1779" s="180">
        <f>_xll.qlInterestRateIndexValueDate(IndexON,D1779)</f>
        <v>51840</v>
      </c>
      <c r="F1779" s="196">
        <f>IFERROR(_xll.qlIndexFixing(IndexON,D1779,TRUE,_xll.ohTrigger(RecalcTrigger,TriggerON)),NA())</f>
        <v>1.5533904031324042E-2</v>
      </c>
      <c r="H1779" s="42">
        <f>_xll.qlCalendarAdvance(Calendar,$H1778,B1779,"f",FALSE)</f>
        <v>51840</v>
      </c>
      <c r="I1779" s="180">
        <f>_xll.qlInterestRateIndexValueDate(Index1M,$H1779)</f>
        <v>51844</v>
      </c>
      <c r="J1779" s="185">
        <f>IFERROR(_xll.qlIndexFixing(Index1M,$H1779,TRUE,_xll.ohTrigger(RecalcTrigger,Trigger1M)),NA())</f>
        <v>1.5510571700206543E-2</v>
      </c>
      <c r="K1779" s="44">
        <f>IFERROR(_xll.qlIndexFixing(Index3M,H1779,TRUE,_xll.ohTrigger(RecalcTrigger,Trigger3M)),NA())</f>
        <v>1.5809693615763128E-2</v>
      </c>
      <c r="L1779" s="44">
        <f>IFERROR(_xll.qlIndexFixing(Index6M,$H1779,TRUE,_xll.ohTrigger(RecalcTrigger,Trigger6M)),NA())</f>
        <v>1.5961271738601134E-2</v>
      </c>
      <c r="M1779" s="186">
        <f>IFERROR(_xll.qlIndexFixing(Index1Y,$H1779,TRUE,_xll.ohTrigger(RecalcTrigger,Trigger1Y)),NA())</f>
        <v>1.6401152735940585E-2</v>
      </c>
      <c r="N1779" s="185">
        <f>IFERROR(_xll.qlIndexFixing(ONIndex1M,I1779,TRUE,_xll.ohTrigger(RecalcTrigger,Trigger1M)),NA())</f>
        <v>1.5503271991619272E-2</v>
      </c>
      <c r="O1779" s="44">
        <f>IFERROR(_xll.qlIndexFixing(ONIndex3M,I1779,TRUE,_xll.ohTrigger(RecalcTrigger,Trigger3M)),NA())</f>
        <v>1.5792995301922019E-2</v>
      </c>
      <c r="P1779" s="44">
        <f>IFERROR(_xll.qlIndexFixing(ONIndex6M,I1779,TRUE,_xll.ohTrigger(RecalcTrigger,Trigger6M)),NA())</f>
        <v>1.5922579742779774E-2</v>
      </c>
      <c r="Q1779" s="186">
        <f>IFERROR(_xll.qlIndexFixing(ONIndex1Y,I1779,TRUE,_xll.ohTrigger(RecalcTrigger,Trigger1Y)),NA())</f>
        <v>1.6347999345445174E-2</v>
      </c>
    </row>
    <row r="1780" spans="2:17" x14ac:dyDescent="0.2">
      <c r="B1780" s="39" t="s">
        <v>42</v>
      </c>
      <c r="D1780" s="42">
        <f>_xll.qlCalendarAdvance(Calendar,$D1779,B1780,"f",FALSE)</f>
        <v>51847</v>
      </c>
      <c r="E1780" s="180">
        <f>_xll.qlInterestRateIndexValueDate(IndexON,D1780)</f>
        <v>51847</v>
      </c>
      <c r="F1780" s="196">
        <f>IFERROR(_xll.qlIndexFixing(IndexON,D1780,TRUE,_xll.ohTrigger(RecalcTrigger,TriggerON)),NA())</f>
        <v>1.5531832440984772E-2</v>
      </c>
      <c r="H1780" s="42">
        <f>_xll.qlCalendarAdvance(Calendar,$H1779,B1780,"f",FALSE)</f>
        <v>51847</v>
      </c>
      <c r="I1780" s="180">
        <f>_xll.qlInterestRateIndexValueDate(Index1M,$H1780)</f>
        <v>51851</v>
      </c>
      <c r="J1780" s="185">
        <f>IFERROR(_xll.qlIndexFixing(Index1M,$H1780,TRUE,_xll.ohTrigger(RecalcTrigger,Trigger1M)),NA())</f>
        <v>1.5509125956178822E-2</v>
      </c>
      <c r="K1780" s="44">
        <f>IFERROR(_xll.qlIndexFixing(Index3M,H1780,TRUE,_xll.ohTrigger(RecalcTrigger,Trigger3M)),NA())</f>
        <v>1.5807388696801501E-2</v>
      </c>
      <c r="L1780" s="44">
        <f>IFERROR(_xll.qlIndexFixing(Index6M,$H1780,TRUE,_xll.ohTrigger(RecalcTrigger,Trigger6M)),NA())</f>
        <v>1.5959419539790985E-2</v>
      </c>
      <c r="M1780" s="186">
        <f>IFERROR(_xll.qlIndexFixing(Index1Y,$H1780,TRUE,_xll.ohTrigger(RecalcTrigger,Trigger1Y)),NA())</f>
        <v>1.6398263615443991E-2</v>
      </c>
      <c r="N1780" s="185">
        <f>IFERROR(_xll.qlIndexFixing(ONIndex1M,I1780,TRUE,_xll.ohTrigger(RecalcTrigger,Trigger1M)),NA())</f>
        <v>1.5501793680225973E-2</v>
      </c>
      <c r="O1780" s="44">
        <f>IFERROR(_xll.qlIndexFixing(ONIndex3M,I1780,TRUE,_xll.ohTrigger(RecalcTrigger,Trigger3M)),NA())</f>
        <v>1.579055224016912E-2</v>
      </c>
      <c r="P1780" s="44">
        <f>IFERROR(_xll.qlIndexFixing(ONIndex6M,I1780,TRUE,_xll.ohTrigger(RecalcTrigger,Trigger6M)),NA())</f>
        <v>1.5920354752427812E-2</v>
      </c>
      <c r="Q1780" s="186">
        <f>IFERROR(_xll.qlIndexFixing(ONIndex1Y,I1780,TRUE,_xll.ohTrigger(RecalcTrigger,Trigger1Y)),NA())</f>
        <v>1.63442582754314E-2</v>
      </c>
    </row>
    <row r="1781" spans="2:17" x14ac:dyDescent="0.2">
      <c r="B1781" s="39" t="s">
        <v>42</v>
      </c>
      <c r="D1781" s="42">
        <f>_xll.qlCalendarAdvance(Calendar,$D1780,B1781,"f",FALSE)</f>
        <v>51854</v>
      </c>
      <c r="E1781" s="180">
        <f>_xll.qlInterestRateIndexValueDate(IndexON,D1781)</f>
        <v>51854</v>
      </c>
      <c r="F1781" s="196">
        <f>IFERROR(_xll.qlIndexFixing(IndexON,D1781,TRUE,_xll.ohTrigger(RecalcTrigger,TriggerON)),NA())</f>
        <v>1.5529783628664973E-2</v>
      </c>
      <c r="H1781" s="42">
        <f>_xll.qlCalendarAdvance(Calendar,$H1780,B1781,"f",FALSE)</f>
        <v>51854</v>
      </c>
      <c r="I1781" s="180">
        <f>_xll.qlInterestRateIndexValueDate(Index1M,$H1781)</f>
        <v>51858</v>
      </c>
      <c r="J1781" s="185">
        <f>IFERROR(_xll.qlIndexFixing(Index1M,$H1781,TRUE,_xll.ohTrigger(RecalcTrigger,Trigger1M)),NA())</f>
        <v>1.5507698847486958E-2</v>
      </c>
      <c r="K1781" s="44">
        <f>IFERROR(_xll.qlIndexFixing(Index3M,H1781,TRUE,_xll.ohTrigger(RecalcTrigger,Trigger3M)),NA())</f>
        <v>1.5805108053484226E-2</v>
      </c>
      <c r="L1781" s="44">
        <f>IFERROR(_xll.qlIndexFixing(Index6M,$H1781,TRUE,_xll.ohTrigger(RecalcTrigger,Trigger6M)),NA())</f>
        <v>1.5957598241174008E-2</v>
      </c>
      <c r="M1781" s="186">
        <f>IFERROR(_xll.qlIndexFixing(Index1Y,$H1781,TRUE,_xll.ohTrigger(RecalcTrigger,Trigger1Y)),NA())</f>
        <v>1.6395411116069094E-2</v>
      </c>
      <c r="N1781" s="185">
        <f>IFERROR(_xll.qlIndexFixing(ONIndex1M,I1781,TRUE,_xll.ohTrigger(RecalcTrigger,Trigger1M)),NA())</f>
        <v>1.550038135338383E-2</v>
      </c>
      <c r="O1781" s="44">
        <f>IFERROR(_xll.qlIndexFixing(ONIndex3M,I1781,TRUE,_xll.ohTrigger(RecalcTrigger,Trigger3M)),NA())</f>
        <v>1.5787795663628756E-2</v>
      </c>
      <c r="P1781" s="44">
        <f>IFERROR(_xll.qlIndexFixing(ONIndex6M,I1781,TRUE,_xll.ohTrigger(RecalcTrigger,Trigger6M)),NA())</f>
        <v>1.5917933359181902E-2</v>
      </c>
      <c r="Q1781" s="186">
        <f>IFERROR(_xll.qlIndexFixing(ONIndex1Y,I1781,TRUE,_xll.ohTrigger(RecalcTrigger,Trigger1Y)),NA())</f>
        <v>1.6339712951927154E-2</v>
      </c>
    </row>
    <row r="1782" spans="2:17" x14ac:dyDescent="0.2">
      <c r="B1782" s="39" t="s">
        <v>42</v>
      </c>
      <c r="D1782" s="42">
        <f>_xll.qlCalendarAdvance(Calendar,$D1781,B1782,"f",FALSE)</f>
        <v>51862</v>
      </c>
      <c r="E1782" s="180">
        <f>_xll.qlInterestRateIndexValueDate(IndexON,D1782)</f>
        <v>51862</v>
      </c>
      <c r="F1782" s="196">
        <f>IFERROR(_xll.qlIndexFixing(IndexON,D1782,TRUE,_xll.ohTrigger(RecalcTrigger,TriggerON)),NA())</f>
        <v>1.5527852925920627E-2</v>
      </c>
      <c r="H1782" s="42">
        <f>_xll.qlCalendarAdvance(Calendar,$H1781,B1782,"f",FALSE)</f>
        <v>51862</v>
      </c>
      <c r="I1782" s="180">
        <f>_xll.qlInterestRateIndexValueDate(Index1M,$H1782)</f>
        <v>51866</v>
      </c>
      <c r="J1782" s="185">
        <f>IFERROR(_xll.qlIndexFixing(Index1M,$H1782,TRUE,_xll.ohTrigger(RecalcTrigger,Trigger1M)),NA())</f>
        <v>1.5506090775798245E-2</v>
      </c>
      <c r="K1782" s="44">
        <f>IFERROR(_xll.qlIndexFixing(Index3M,H1782,TRUE,_xll.ohTrigger(RecalcTrigger,Trigger3M)),NA())</f>
        <v>1.5802341407422205E-2</v>
      </c>
      <c r="L1782" s="44">
        <f>IFERROR(_xll.qlIndexFixing(Index6M,$H1782,TRUE,_xll.ohTrigger(RecalcTrigger,Trigger6M)),NA())</f>
        <v>1.5955318965907211E-2</v>
      </c>
      <c r="M1782" s="186">
        <f>IFERROR(_xll.qlIndexFixing(Index1Y,$H1782,TRUE,_xll.ohTrigger(RecalcTrigger,Trigger1Y)),NA())</f>
        <v>1.6392196111795328E-2</v>
      </c>
      <c r="N1782" s="185">
        <f>IFERROR(_xll.qlIndexFixing(ONIndex1M,I1782,TRUE,_xll.ohTrigger(RecalcTrigger,Trigger1M)),NA())</f>
        <v>1.5498947921077644E-2</v>
      </c>
      <c r="O1782" s="44">
        <f>IFERROR(_xll.qlIndexFixing(ONIndex3M,I1782,TRUE,_xll.ohTrigger(RecalcTrigger,Trigger3M)),NA())</f>
        <v>1.5785409953226193E-2</v>
      </c>
      <c r="P1782" s="44">
        <f>IFERROR(_xll.qlIndexFixing(ONIndex6M,I1782,TRUE,_xll.ohTrigger(RecalcTrigger,Trigger6M)),NA())</f>
        <v>1.5915782620554708E-2</v>
      </c>
      <c r="Q1782" s="186">
        <f>IFERROR(_xll.qlIndexFixing(ONIndex1Y,I1782,TRUE,_xll.ohTrigger(RecalcTrigger,Trigger1Y)),NA())</f>
        <v>1.6336051883625302E-2</v>
      </c>
    </row>
    <row r="1783" spans="2:17" x14ac:dyDescent="0.2">
      <c r="B1783" s="39" t="s">
        <v>42</v>
      </c>
      <c r="D1783" s="42">
        <f>_xll.qlCalendarAdvance(Calendar,$D1782,B1783,"f",FALSE)</f>
        <v>51869</v>
      </c>
      <c r="E1783" s="180">
        <f>_xll.qlInterestRateIndexValueDate(IndexON,D1783)</f>
        <v>51869</v>
      </c>
      <c r="F1783" s="196">
        <f>IFERROR(_xll.qlIndexFixing(IndexON,D1783,TRUE,_xll.ohTrigger(RecalcTrigger,TriggerON)),NA())</f>
        <v>1.5525856343954203E-2</v>
      </c>
      <c r="H1783" s="42">
        <f>_xll.qlCalendarAdvance(Calendar,$H1782,B1783,"f",FALSE)</f>
        <v>51869</v>
      </c>
      <c r="I1783" s="180">
        <f>_xll.qlInterestRateIndexValueDate(Index1M,$H1783)</f>
        <v>51873</v>
      </c>
      <c r="J1783" s="185">
        <f>IFERROR(_xll.qlIndexFixing(Index1M,$H1783,TRUE,_xll.ohTrigger(RecalcTrigger,Trigger1M)),NA())</f>
        <v>1.5504703838554484E-2</v>
      </c>
      <c r="K1783" s="44">
        <f>IFERROR(_xll.qlIndexFixing(Index3M,H1783,TRUE,_xll.ohTrigger(RecalcTrigger,Trigger3M)),NA())</f>
        <v>1.5800303115713486E-2</v>
      </c>
      <c r="L1783" s="44">
        <f>IFERROR(_xll.qlIndexFixing(Index6M,$H1783,TRUE,_xll.ohTrigger(RecalcTrigger,Trigger6M)),NA())</f>
        <v>1.5953561752140012E-2</v>
      </c>
      <c r="M1783" s="186">
        <f>IFERROR(_xll.qlIndexFixing(Index1Y,$H1783,TRUE,_xll.ohTrigger(RecalcTrigger,Trigger1Y)),NA())</f>
        <v>1.6389422487415952E-2</v>
      </c>
      <c r="N1783" s="185">
        <f>IFERROR(_xll.qlIndexFixing(ONIndex1M,I1783,TRUE,_xll.ohTrigger(RecalcTrigger,Trigger1M)),NA())</f>
        <v>1.5497268194319958E-2</v>
      </c>
      <c r="O1783" s="44">
        <f>IFERROR(_xll.qlIndexFixing(ONIndex3M,I1783,TRUE,_xll.ohTrigger(RecalcTrigger,Trigger3M)),NA())</f>
        <v>1.5783028345541794E-2</v>
      </c>
      <c r="P1783" s="44">
        <f>IFERROR(_xll.qlIndexFixing(ONIndex6M,I1783,TRUE,_xll.ohTrigger(RecalcTrigger,Trigger6M)),NA())</f>
        <v>1.5913561479843352E-2</v>
      </c>
      <c r="Q1783" s="186">
        <f>IFERROR(_xll.qlIndexFixing(ONIndex1Y,I1783,TRUE,_xll.ohTrigger(RecalcTrigger,Trigger1Y)),NA())</f>
        <v>1.6332715973756962E-2</v>
      </c>
    </row>
    <row r="1784" spans="2:17" x14ac:dyDescent="0.2">
      <c r="B1784" s="39" t="s">
        <v>42</v>
      </c>
      <c r="D1784" s="42">
        <f>_xll.qlCalendarAdvance(Calendar,$D1783,B1784,"f",FALSE)</f>
        <v>51876</v>
      </c>
      <c r="E1784" s="180">
        <f>_xll.qlInterestRateIndexValueDate(IndexON,D1784)</f>
        <v>51876</v>
      </c>
      <c r="F1784" s="196">
        <f>IFERROR(_xll.qlIndexFixing(IndexON,D1784,TRUE,_xll.ohTrigger(RecalcTrigger,TriggerON)),NA())</f>
        <v>1.5523882837582548E-2</v>
      </c>
      <c r="H1784" s="42">
        <f>_xll.qlCalendarAdvance(Calendar,$H1783,B1784,"f",FALSE)</f>
        <v>51876</v>
      </c>
      <c r="I1784" s="180">
        <f>_xll.qlInterestRateIndexValueDate(Index1M,$H1784)</f>
        <v>51880</v>
      </c>
      <c r="J1784" s="185">
        <f>IFERROR(_xll.qlIndexFixing(Index1M,$H1784,TRUE,_xll.ohTrigger(RecalcTrigger,Trigger1M)),NA())</f>
        <v>1.5503335759317491E-2</v>
      </c>
      <c r="K1784" s="44">
        <f>IFERROR(_xll.qlIndexFixing(Index3M,H1784,TRUE,_xll.ohTrigger(RecalcTrigger,Trigger3M)),NA())</f>
        <v>1.5797905966913106E-2</v>
      </c>
      <c r="L1784" s="44">
        <f>IFERROR(_xll.qlIndexFixing(Index6M,$H1784,TRUE,_xll.ohTrigger(RecalcTrigger,Trigger6M)),NA())</f>
        <v>1.5951835436937397E-2</v>
      </c>
      <c r="M1784" s="186">
        <f>IFERROR(_xll.qlIndexFixing(Index1Y,$H1784,TRUE,_xll.ohTrigger(RecalcTrigger,Trigger1Y)),NA())</f>
        <v>1.6386685858584243E-2</v>
      </c>
      <c r="N1784" s="185">
        <f>IFERROR(_xll.qlIndexFixing(ONIndex1M,I1784,TRUE,_xll.ohTrigger(RecalcTrigger,Trigger1M)),NA())</f>
        <v>1.5495866902357491E-2</v>
      </c>
      <c r="O1784" s="44">
        <f>IFERROR(_xll.qlIndexFixing(ONIndex3M,I1784,TRUE,_xll.ohTrigger(RecalcTrigger,Trigger3M)),NA())</f>
        <v>1.5780683786754679E-2</v>
      </c>
      <c r="P1784" s="44">
        <f>IFERROR(_xll.qlIndexFixing(ONIndex6M,I1784,TRUE,_xll.ohTrigger(RecalcTrigger,Trigger6M)),NA())</f>
        <v>1.5911463478630594E-2</v>
      </c>
      <c r="Q1784" s="186">
        <f>IFERROR(_xll.qlIndexFixing(ONIndex1Y,I1784,TRUE,_xll.ohTrigger(RecalcTrigger,Trigger1Y)),NA())</f>
        <v>1.6329112359869669E-2</v>
      </c>
    </row>
    <row r="1785" spans="2:17" x14ac:dyDescent="0.2">
      <c r="B1785" s="39" t="s">
        <v>42</v>
      </c>
      <c r="D1785" s="42">
        <f>_xll.qlCalendarAdvance(Calendar,$D1784,B1785,"f",FALSE)</f>
        <v>51883</v>
      </c>
      <c r="E1785" s="180">
        <f>_xll.qlInterestRateIndexValueDate(IndexON,D1785)</f>
        <v>51883</v>
      </c>
      <c r="F1785" s="196">
        <f>IFERROR(_xll.qlIndexFixing(IndexON,D1785,TRUE,_xll.ohTrigger(RecalcTrigger,TriggerON)),NA())</f>
        <v>1.5521932496813662E-2</v>
      </c>
      <c r="H1785" s="42">
        <f>_xll.qlCalendarAdvance(Calendar,$H1784,B1785,"f",FALSE)</f>
        <v>51883</v>
      </c>
      <c r="I1785" s="180">
        <f>_xll.qlInterestRateIndexValueDate(Index1M,$H1785)</f>
        <v>51887</v>
      </c>
      <c r="J1785" s="185">
        <f>IFERROR(_xll.qlIndexFixing(Index1M,$H1785,TRUE,_xll.ohTrigger(RecalcTrigger,Trigger1M)),NA())</f>
        <v>1.5501986608938978E-2</v>
      </c>
      <c r="K1785" s="44">
        <f>IFERROR(_xll.qlIndexFixing(Index3M,H1785,TRUE,_xll.ohTrigger(RecalcTrigger,Trigger3M)),NA())</f>
        <v>1.5795725153520124E-2</v>
      </c>
      <c r="L1785" s="44">
        <f>IFERROR(_xll.qlIndexFixing(Index6M,$H1785,TRUE,_xll.ohTrigger(RecalcTrigger,Trigger6M)),NA())</f>
        <v>1.5950140020219442E-2</v>
      </c>
      <c r="M1785" s="186">
        <f>IFERROR(_xll.qlIndexFixing(Index1Y,$H1785,TRUE,_xll.ohTrigger(RecalcTrigger,Trigger1Y)),NA())</f>
        <v>1.6383986344442155E-2</v>
      </c>
      <c r="N1785" s="185">
        <f>IFERROR(_xll.qlIndexFixing(ONIndex1M,I1785,TRUE,_xll.ohTrigger(RecalcTrigger,Trigger1M)),NA())</f>
        <v>1.5494484383218321E-2</v>
      </c>
      <c r="O1785" s="44">
        <f>IFERROR(_xll.qlIndexFixing(ONIndex3M,I1785,TRUE,_xll.ohTrigger(RecalcTrigger,Trigger3M)),NA())</f>
        <v>1.5778363230927184E-2</v>
      </c>
      <c r="P1785" s="44">
        <f>IFERROR(_xll.qlIndexFixing(ONIndex6M,I1785,TRUE,_xll.ohTrigger(RecalcTrigger,Trigger6M)),NA())</f>
        <v>1.5909396130018294E-2</v>
      </c>
      <c r="Q1785" s="186">
        <f>IFERROR(_xll.qlIndexFixing(ONIndex1Y,I1785,TRUE,_xll.ohTrigger(RecalcTrigger,Trigger1Y)),NA())</f>
        <v>1.6325542227120238E-2</v>
      </c>
    </row>
    <row r="1786" spans="2:17" x14ac:dyDescent="0.2">
      <c r="B1786" s="39" t="s">
        <v>42</v>
      </c>
      <c r="D1786" s="42">
        <f>_xll.qlCalendarAdvance(Calendar,$D1785,B1786,"f",FALSE)</f>
        <v>51890</v>
      </c>
      <c r="E1786" s="180">
        <f>_xll.qlInterestRateIndexValueDate(IndexON,D1786)</f>
        <v>51890</v>
      </c>
      <c r="F1786" s="196">
        <f>IFERROR(_xll.qlIndexFixing(IndexON,D1786,TRUE,_xll.ohTrigger(RecalcTrigger,TriggerON)),NA())</f>
        <v>1.5520005411442384E-2</v>
      </c>
      <c r="H1786" s="42">
        <f>_xll.qlCalendarAdvance(Calendar,$H1785,B1786,"f",FALSE)</f>
        <v>51890</v>
      </c>
      <c r="I1786" s="180">
        <f>_xll.qlInterestRateIndexValueDate(Index1M,$H1786)</f>
        <v>51894</v>
      </c>
      <c r="J1786" s="185">
        <f>IFERROR(_xll.qlIndexFixing(Index1M,$H1786,TRUE,_xll.ohTrigger(RecalcTrigger,Trigger1M)),NA())</f>
        <v>1.5500656458260343E-2</v>
      </c>
      <c r="K1786" s="44">
        <f>IFERROR(_xll.qlIndexFixing(Index3M,H1786,TRUE,_xll.ohTrigger(RecalcTrigger,Trigger3M)),NA())</f>
        <v>1.5793569062410029E-2</v>
      </c>
      <c r="L1786" s="44">
        <f>IFERROR(_xll.qlIndexFixing(Index6M,$H1786,TRUE,_xll.ohTrigger(RecalcTrigger,Trigger6M)),NA())</f>
        <v>1.5948475501908414E-2</v>
      </c>
      <c r="M1786" s="186">
        <f>IFERROR(_xll.qlIndexFixing(Index1Y,$H1786,TRUE,_xll.ohTrigger(RecalcTrigger,Trigger1Y)),NA())</f>
        <v>1.6381324064133403E-2</v>
      </c>
      <c r="N1786" s="185">
        <f>IFERROR(_xll.qlIndexFixing(ONIndex1M,I1786,TRUE,_xll.ohTrigger(RecalcTrigger,Trigger1M)),NA())</f>
        <v>1.5493120707725794E-2</v>
      </c>
      <c r="O1786" s="44">
        <f>IFERROR(_xll.qlIndexFixing(ONIndex3M,I1786,TRUE,_xll.ohTrigger(RecalcTrigger,Trigger3M)),NA())</f>
        <v>1.5776066765749164E-2</v>
      </c>
      <c r="P1786" s="44">
        <f>IFERROR(_xll.qlIndexFixing(ONIndex6M,I1786,TRUE,_xll.ohTrigger(RecalcTrigger,Trigger6M)),NA())</f>
        <v>1.590735943384658E-2</v>
      </c>
      <c r="Q1786" s="186">
        <f>IFERROR(_xll.qlIndexFixing(ONIndex1Y,I1786,TRUE,_xll.ohTrigger(RecalcTrigger,Trigger1Y)),NA())</f>
        <v>1.6322005693174546E-2</v>
      </c>
    </row>
    <row r="1787" spans="2:17" x14ac:dyDescent="0.2">
      <c r="B1787" s="39" t="s">
        <v>42</v>
      </c>
      <c r="D1787" s="42">
        <f>_xll.qlCalendarAdvance(Calendar,$D1786,B1787,"f",FALSE)</f>
        <v>51897</v>
      </c>
      <c r="E1787" s="180">
        <f>_xll.qlInterestRateIndexValueDate(IndexON,D1787)</f>
        <v>51897</v>
      </c>
      <c r="F1787" s="196">
        <f>IFERROR(_xll.qlIndexFixing(IndexON,D1787,TRUE,_xll.ohTrigger(RecalcTrigger,TriggerON)),NA())</f>
        <v>1.551810167155665E-2</v>
      </c>
      <c r="H1787" s="42">
        <f>_xll.qlCalendarAdvance(Calendar,$H1786,B1787,"f",FALSE)</f>
        <v>51897</v>
      </c>
      <c r="I1787" s="180">
        <f>_xll.qlInterestRateIndexValueDate(Index1M,$H1787)</f>
        <v>51901</v>
      </c>
      <c r="J1787" s="185">
        <f>IFERROR(_xll.qlIndexFixing(Index1M,$H1787,TRUE,_xll.ohTrigger(RecalcTrigger,Trigger1M)),NA())</f>
        <v>1.549862133150226E-2</v>
      </c>
      <c r="K1787" s="44">
        <f>IFERROR(_xll.qlIndexFixing(Index3M,H1787,TRUE,_xll.ohTrigger(RecalcTrigger,Trigger3M)),NA())</f>
        <v>1.5791437781871309E-2</v>
      </c>
      <c r="L1787" s="44">
        <f>IFERROR(_xll.qlIndexFixing(Index6M,$H1787,TRUE,_xll.ohTrigger(RecalcTrigger,Trigger6M)),NA())</f>
        <v>1.5946841881926584E-2</v>
      </c>
      <c r="M1787" s="186">
        <f>IFERROR(_xll.qlIndexFixing(Index1Y,$H1787,TRUE,_xll.ohTrigger(RecalcTrigger,Trigger1Y)),NA())</f>
        <v>1.6378699136805411E-2</v>
      </c>
      <c r="N1787" s="185">
        <f>IFERROR(_xll.qlIndexFixing(ONIndex1M,I1787,TRUE,_xll.ohTrigger(RecalcTrigger,Trigger1M)),NA())</f>
        <v>1.5491775946703257E-2</v>
      </c>
      <c r="O1787" s="44">
        <f>IFERROR(_xll.qlIndexFixing(ONIndex3M,I1787,TRUE,_xll.ohTrigger(RecalcTrigger,Trigger3M)),NA())</f>
        <v>1.5773794479310155E-2</v>
      </c>
      <c r="P1787" s="44">
        <f>IFERROR(_xll.qlIndexFixing(ONIndex6M,I1787,TRUE,_xll.ohTrigger(RecalcTrigger,Trigger6M)),NA())</f>
        <v>1.5905353390355259E-2</v>
      </c>
      <c r="Q1787" s="186">
        <f>IFERROR(_xll.qlIndexFixing(ONIndex1Y,I1787,TRUE,_xll.ohTrigger(RecalcTrigger,Trigger1Y)),NA())</f>
        <v>1.6318502875378726E-2</v>
      </c>
    </row>
    <row r="1788" spans="2:17" x14ac:dyDescent="0.2">
      <c r="B1788" s="39" t="s">
        <v>42</v>
      </c>
      <c r="D1788" s="42">
        <f>_xll.qlCalendarAdvance(Calendar,$D1787,B1788,"f",FALSE)</f>
        <v>51904</v>
      </c>
      <c r="E1788" s="180">
        <f>_xll.qlInterestRateIndexValueDate(IndexON,D1788)</f>
        <v>51904</v>
      </c>
      <c r="F1788" s="196">
        <f>IFERROR(_xll.qlIndexFixing(IndexON,D1788,TRUE,_xll.ohTrigger(RecalcTrigger,TriggerON)),NA())</f>
        <v>1.551622136700459E-2</v>
      </c>
      <c r="H1788" s="42">
        <f>_xll.qlCalendarAdvance(Calendar,$H1787,B1788,"f",FALSE)</f>
        <v>51904</v>
      </c>
      <c r="I1788" s="180">
        <f>_xll.qlInterestRateIndexValueDate(Index1M,$H1788)</f>
        <v>51908</v>
      </c>
      <c r="J1788" s="185">
        <f>IFERROR(_xll.qlIndexFixing(Index1M,$H1788,TRUE,_xll.ohTrigger(RecalcTrigger,Trigger1M)),NA())</f>
        <v>1.5497325441701078E-2</v>
      </c>
      <c r="K1788" s="44">
        <f>IFERROR(_xll.qlIndexFixing(Index3M,H1788,TRUE,_xll.ohTrigger(RecalcTrigger,Trigger3M)),NA())</f>
        <v>1.5789331400181794E-2</v>
      </c>
      <c r="L1788" s="44">
        <f>IFERROR(_xll.qlIndexFixing(Index6M,$H1788,TRUE,_xll.ohTrigger(RecalcTrigger,Trigger6M)),NA())</f>
        <v>1.5945239160199316E-2</v>
      </c>
      <c r="M1788" s="186">
        <f>IFERROR(_xll.qlIndexFixing(Index1Y,$H1788,TRUE,_xll.ohTrigger(RecalcTrigger,Trigger1Y)),NA())</f>
        <v>1.6376111681608678E-2</v>
      </c>
      <c r="N1788" s="185">
        <f>IFERROR(_xll.qlIndexFixing(ONIndex1M,I1788,TRUE,_xll.ohTrigger(RecalcTrigger,Trigger1M)),NA())</f>
        <v>1.5490450170734249E-2</v>
      </c>
      <c r="O1788" s="44">
        <f>IFERROR(_xll.qlIndexFixing(ONIndex3M,I1788,TRUE,_xll.ohTrigger(RecalcTrigger,Trigger3M)),NA())</f>
        <v>1.5771546459779628E-2</v>
      </c>
      <c r="P1788" s="44">
        <f>IFERROR(_xll.qlIndexFixing(ONIndex6M,I1788,TRUE,_xll.ohTrigger(RecalcTrigger,Trigger6M)),NA())</f>
        <v>1.5903377999304524E-2</v>
      </c>
      <c r="Q1788" s="186">
        <f>IFERROR(_xll.qlIndexFixing(ONIndex1Y,I1788,TRUE,_xll.ohTrigger(RecalcTrigger,Trigger1Y)),NA())</f>
        <v>1.631503389131872E-2</v>
      </c>
    </row>
    <row r="1789" spans="2:17" x14ac:dyDescent="0.2">
      <c r="B1789" s="39" t="s">
        <v>42</v>
      </c>
      <c r="D1789" s="42">
        <f>_xll.qlCalendarAdvance(Calendar,$D1788,B1789,"f",FALSE)</f>
        <v>51911</v>
      </c>
      <c r="E1789" s="180">
        <f>_xll.qlInterestRateIndexValueDate(IndexON,D1789)</f>
        <v>51911</v>
      </c>
      <c r="F1789" s="196">
        <f>IFERROR(_xll.qlIndexFixing(IndexON,D1789,TRUE,_xll.ohTrigger(RecalcTrigger,TriggerON)),NA())</f>
        <v>1.5514364587740914E-2</v>
      </c>
      <c r="H1789" s="42">
        <f>_xll.qlCalendarAdvance(Calendar,$H1788,B1789,"f",FALSE)</f>
        <v>51911</v>
      </c>
      <c r="I1789" s="180">
        <f>_xll.qlInterestRateIndexValueDate(Index1M,$H1789)</f>
        <v>51915</v>
      </c>
      <c r="J1789" s="185">
        <f>IFERROR(_xll.qlIndexFixing(Index1M,$H1789,TRUE,_xll.ohTrigger(RecalcTrigger,Trigger1M)),NA())</f>
        <v>1.5496048746477253E-2</v>
      </c>
      <c r="K1789" s="44">
        <f>IFERROR(_xll.qlIndexFixing(Index3M,H1789,TRUE,_xll.ohTrigger(RecalcTrigger,Trigger3M)),NA())</f>
        <v>1.5787250005629083E-2</v>
      </c>
      <c r="L1789" s="44">
        <f>IFERROR(_xll.qlIndexFixing(Index6M,$H1789,TRUE,_xll.ohTrigger(RecalcTrigger,Trigger6M)),NA())</f>
        <v>1.5943667336652416E-2</v>
      </c>
      <c r="M1789" s="186">
        <f>IFERROR(_xll.qlIndexFixing(Index1Y,$H1789,TRUE,_xll.ohTrigger(RecalcTrigger,Trigger1Y)),NA())</f>
        <v>1.6373561817696114E-2</v>
      </c>
      <c r="N1789" s="185">
        <f>IFERROR(_xll.qlIndexFixing(ONIndex1M,I1789,TRUE,_xll.ohTrigger(RecalcTrigger,Trigger1M)),NA())</f>
        <v>1.5489143450722054E-2</v>
      </c>
      <c r="O1789" s="44">
        <f>IFERROR(_xll.qlIndexFixing(ONIndex3M,I1789,TRUE,_xll.ohTrigger(RecalcTrigger,Trigger3M)),NA())</f>
        <v>1.5769322795007312E-2</v>
      </c>
      <c r="P1789" s="44">
        <f>IFERROR(_xll.qlIndexFixing(ONIndex6M,I1789,TRUE,_xll.ohTrigger(RecalcTrigger,Trigger6M)),NA())</f>
        <v>1.5901433260934184E-2</v>
      </c>
      <c r="Q1789" s="186">
        <f>IFERROR(_xll.qlIndexFixing(ONIndex1Y,I1789,TRUE,_xll.ohTrigger(RecalcTrigger,Trigger1Y)),NA())</f>
        <v>1.6311598858420595E-2</v>
      </c>
    </row>
    <row r="1790" spans="2:17" x14ac:dyDescent="0.2">
      <c r="B1790" s="39" t="s">
        <v>42</v>
      </c>
      <c r="D1790" s="42">
        <f>_xll.qlCalendarAdvance(Calendar,$D1789,B1790,"f",FALSE)</f>
        <v>51918</v>
      </c>
      <c r="E1790" s="180">
        <f>_xll.qlInterestRateIndexValueDate(IndexON,D1790)</f>
        <v>51918</v>
      </c>
      <c r="F1790" s="196">
        <f>IFERROR(_xll.qlIndexFixing(IndexON,D1790,TRUE,_xll.ohTrigger(RecalcTrigger,TriggerON)),NA())</f>
        <v>1.5512531423720333E-2</v>
      </c>
      <c r="H1790" s="42">
        <f>_xll.qlCalendarAdvance(Calendar,$H1789,B1790,"f",FALSE)</f>
        <v>51918</v>
      </c>
      <c r="I1790" s="180">
        <f>_xll.qlInterestRateIndexValueDate(Index1M,$H1790)</f>
        <v>51922</v>
      </c>
      <c r="J1790" s="185">
        <f>IFERROR(_xll.qlIndexFixing(Index1M,$H1790,TRUE,_xll.ohTrigger(RecalcTrigger,Trigger1M)),NA())</f>
        <v>1.5494791316674115E-2</v>
      </c>
      <c r="K1790" s="44">
        <f>IFERROR(_xll.qlIndexFixing(Index3M,H1790,TRUE,_xll.ohTrigger(RecalcTrigger,Trigger3M)),NA())</f>
        <v>1.5785193686497223E-2</v>
      </c>
      <c r="L1790" s="44">
        <f>IFERROR(_xll.qlIndexFixing(Index6M,$H1790,TRUE,_xll.ohTrigger(RecalcTrigger,Trigger6M)),NA())</f>
        <v>1.5942126411212128E-2</v>
      </c>
      <c r="M1790" s="186">
        <f>IFERROR(_xll.qlIndexFixing(Index1Y,$H1790,TRUE,_xll.ohTrigger(RecalcTrigger,Trigger1Y)),NA())</f>
        <v>1.6371049664223036E-2</v>
      </c>
      <c r="N1790" s="185">
        <f>IFERROR(_xll.qlIndexFixing(ONIndex1M,I1790,TRUE,_xll.ohTrigger(RecalcTrigger,Trigger1M)),NA())</f>
        <v>1.5487855857330146E-2</v>
      </c>
      <c r="O1790" s="44">
        <f>IFERROR(_xll.qlIndexFixing(ONIndex3M,I1790,TRUE,_xll.ohTrigger(RecalcTrigger,Trigger3M)),NA())</f>
        <v>1.576712357292287E-2</v>
      </c>
      <c r="P1790" s="44">
        <f>IFERROR(_xll.qlIndexFixing(ONIndex6M,I1790,TRUE,_xll.ohTrigger(RecalcTrigger,Trigger6M)),NA())</f>
        <v>1.5899519175084365E-2</v>
      </c>
      <c r="Q1790" s="186">
        <f>IFERROR(_xll.qlIndexFixing(ONIndex1Y,I1790,TRUE,_xll.ohTrigger(RecalcTrigger,Trigger1Y)),NA())</f>
        <v>1.6308197894270293E-2</v>
      </c>
    </row>
    <row r="1791" spans="2:17" x14ac:dyDescent="0.2">
      <c r="B1791" s="39" t="s">
        <v>42</v>
      </c>
      <c r="D1791" s="42">
        <f>_xll.qlCalendarAdvance(Calendar,$D1790,B1791,"f",FALSE)</f>
        <v>51925</v>
      </c>
      <c r="E1791" s="180">
        <f>_xll.qlInterestRateIndexValueDate(IndexON,D1791)</f>
        <v>51925</v>
      </c>
      <c r="F1791" s="196">
        <f>IFERROR(_xll.qlIndexFixing(IndexON,D1791,TRUE,_xll.ohTrigger(RecalcTrigger,TriggerON)),NA())</f>
        <v>1.5510721964897556E-2</v>
      </c>
      <c r="H1791" s="42">
        <f>_xll.qlCalendarAdvance(Calendar,$H1790,B1791,"f",FALSE)</f>
        <v>51925</v>
      </c>
      <c r="I1791" s="180">
        <f>_xll.qlInterestRateIndexValueDate(Index1M,$H1791)</f>
        <v>51929</v>
      </c>
      <c r="J1791" s="185">
        <f>IFERROR(_xll.qlIndexFixing(Index1M,$H1791,TRUE,_xll.ohTrigger(RecalcTrigger,Trigger1M)),NA())</f>
        <v>1.5495281677053845E-2</v>
      </c>
      <c r="K1791" s="44">
        <f>IFERROR(_xll.qlIndexFixing(Index3M,H1791,TRUE,_xll.ohTrigger(RecalcTrigger,Trigger3M)),NA())</f>
        <v>1.5783573299607147E-2</v>
      </c>
      <c r="L1791" s="44">
        <f>IFERROR(_xll.qlIndexFixing(Index6M,$H1791,TRUE,_xll.ohTrigger(RecalcTrigger,Trigger6M)),NA())</f>
        <v>1.5941381549580379E-2</v>
      </c>
      <c r="M1791" s="186">
        <f>IFERROR(_xll.qlIndexFixing(Index1Y,$H1791,TRUE,_xll.ohTrigger(RecalcTrigger,Trigger1Y)),NA())</f>
        <v>1.6368575340349571E-2</v>
      </c>
      <c r="N1791" s="185">
        <f>IFERROR(_xll.qlIndexFixing(ONIndex1M,I1791,TRUE,_xll.ohTrigger(RecalcTrigger,Trigger1M)),NA())</f>
        <v>1.5486587461461809E-2</v>
      </c>
      <c r="O1791" s="44">
        <f>IFERROR(_xll.qlIndexFixing(ONIndex3M,I1791,TRUE,_xll.ohTrigger(RecalcTrigger,Trigger3M)),NA())</f>
        <v>1.5764948881455965E-2</v>
      </c>
      <c r="P1791" s="44">
        <f>IFERROR(_xll.qlIndexFixing(ONIndex6M,I1791,TRUE,_xll.ohTrigger(RecalcTrigger,Trigger6M)),NA())</f>
        <v>1.5897635741755067E-2</v>
      </c>
      <c r="Q1791" s="186">
        <f>IFERROR(_xll.qlIndexFixing(ONIndex1Y,I1791,TRUE,_xll.ohTrigger(RecalcTrigger,Trigger1Y)),NA())</f>
        <v>1.6304831116213947E-2</v>
      </c>
    </row>
    <row r="1792" spans="2:17" x14ac:dyDescent="0.2">
      <c r="B1792" s="39" t="s">
        <v>42</v>
      </c>
      <c r="D1792" s="42">
        <f>_xll.qlCalendarAdvance(Calendar,$D1791,B1792,"f",FALSE)</f>
        <v>51932</v>
      </c>
      <c r="E1792" s="180">
        <f>_xll.qlInterestRateIndexValueDate(IndexON,D1792)</f>
        <v>51932</v>
      </c>
      <c r="F1792" s="196">
        <f>IFERROR(_xll.qlIndexFixing(IndexON,D1792,TRUE,_xll.ohTrigger(RecalcTrigger,TriggerON)),NA())</f>
        <v>1.5508936301174003E-2</v>
      </c>
      <c r="H1792" s="42">
        <f>_xll.qlCalendarAdvance(Calendar,$H1791,B1792,"f",FALSE)</f>
        <v>51932</v>
      </c>
      <c r="I1792" s="180">
        <f>_xll.qlInterestRateIndexValueDate(Index1M,$H1792)</f>
        <v>51936</v>
      </c>
      <c r="J1792" s="185">
        <f>IFERROR(_xll.qlIndexFixing(Index1M,$H1792,TRUE,_xll.ohTrigger(RecalcTrigger,Trigger1M)),NA())</f>
        <v>1.5493078515558615E-2</v>
      </c>
      <c r="K1792" s="44">
        <f>IFERROR(_xll.qlIndexFixing(Index3M,H1792,TRUE,_xll.ohTrigger(RecalcTrigger,Trigger3M)),NA())</f>
        <v>1.5781570862923724E-2</v>
      </c>
      <c r="L1792" s="44">
        <f>IFERROR(_xll.qlIndexFixing(Index6M,$H1792,TRUE,_xll.ohTrigger(RecalcTrigger,Trigger6M)),NA())</f>
        <v>1.5939908846278897E-2</v>
      </c>
      <c r="M1792" s="186">
        <f>IFERROR(_xll.qlIndexFixing(Index1Y,$H1792,TRUE,_xll.ohTrigger(RecalcTrigger,Trigger1Y)),NA())</f>
        <v>1.6366138965237833E-2</v>
      </c>
      <c r="N1792" s="185">
        <f>IFERROR(_xll.qlIndexFixing(ONIndex1M,I1792,TRUE,_xll.ohTrigger(RecalcTrigger,Trigger1M)),NA())</f>
        <v>1.5485338333780518E-2</v>
      </c>
      <c r="O1792" s="44">
        <f>IFERROR(_xll.qlIndexFixing(ONIndex3M,I1792,TRUE,_xll.ohTrigger(RecalcTrigger,Trigger3M)),NA())</f>
        <v>1.5762798808856004E-2</v>
      </c>
      <c r="P1792" s="44">
        <f>IFERROR(_xll.qlIndexFixing(ONIndex6M,I1792,TRUE,_xll.ohTrigger(RecalcTrigger,Trigger6M)),NA())</f>
        <v>1.5895782961026228E-2</v>
      </c>
      <c r="Q1792" s="186">
        <f>IFERROR(_xll.qlIndexFixing(ONIndex1Y,I1792,TRUE,_xll.ohTrigger(RecalcTrigger,Trigger1Y)),NA())</f>
        <v>1.6301498641837497E-2</v>
      </c>
    </row>
    <row r="1793" spans="2:17" x14ac:dyDescent="0.2">
      <c r="B1793" s="39" t="s">
        <v>42</v>
      </c>
      <c r="D1793" s="42">
        <f>_xll.qlCalendarAdvance(Calendar,$D1792,B1793,"f",FALSE)</f>
        <v>51939</v>
      </c>
      <c r="E1793" s="180">
        <f>_xll.qlInterestRateIndexValueDate(IndexON,D1793)</f>
        <v>51939</v>
      </c>
      <c r="F1793" s="196">
        <f>IFERROR(_xll.qlIndexFixing(IndexON,D1793,TRUE,_xll.ohTrigger(RecalcTrigger,TriggerON)),NA())</f>
        <v>1.5507174522531031E-2</v>
      </c>
      <c r="H1793" s="42">
        <f>_xll.qlCalendarAdvance(Calendar,$H1792,B1793,"f",FALSE)</f>
        <v>51939</v>
      </c>
      <c r="I1793" s="180">
        <f>_xll.qlInterestRateIndexValueDate(Index1M,$H1793)</f>
        <v>51943</v>
      </c>
      <c r="J1793" s="185">
        <f>IFERROR(_xll.qlIndexFixing(Index1M,$H1793,TRUE,_xll.ohTrigger(RecalcTrigger,Trigger1M)),NA())</f>
        <v>1.549188334659095E-2</v>
      </c>
      <c r="K1793" s="44">
        <f>IFERROR(_xll.qlIndexFixing(Index3M,H1793,TRUE,_xll.ohTrigger(RecalcTrigger,Trigger3M)),NA())</f>
        <v>1.5779593781370466E-2</v>
      </c>
      <c r="L1793" s="44">
        <f>IFERROR(_xll.qlIndexFixing(Index6M,$H1793,TRUE,_xll.ohTrigger(RecalcTrigger,Trigger6M)),NA())</f>
        <v>1.5938467044966643E-2</v>
      </c>
      <c r="M1793" s="186">
        <f>IFERROR(_xll.qlIndexFixing(Index1Y,$H1793,TRUE,_xll.ohTrigger(RecalcTrigger,Trigger1Y)),NA())</f>
        <v>1.6363740658052763E-2</v>
      </c>
      <c r="N1793" s="185">
        <f>IFERROR(_xll.qlIndexFixing(ONIndex1M,I1793,TRUE,_xll.ohTrigger(RecalcTrigger,Trigger1M)),NA())</f>
        <v>1.5484108545029684E-2</v>
      </c>
      <c r="O1793" s="44">
        <f>IFERROR(_xll.qlIndexFixing(ONIndex3M,I1793,TRUE,_xll.ohTrigger(RecalcTrigger,Trigger3M)),NA())</f>
        <v>1.5760673442732909E-2</v>
      </c>
      <c r="P1793" s="44">
        <f>IFERROR(_xll.qlIndexFixing(ONIndex6M,I1793,TRUE,_xll.ohTrigger(RecalcTrigger,Trigger6M)),NA())</f>
        <v>1.5893960832897847E-2</v>
      </c>
      <c r="Q1793" s="186">
        <f>IFERROR(_xll.qlIndexFixing(ONIndex1Y,I1793,TRUE,_xll.ohTrigger(RecalcTrigger,Trigger1Y)),NA())</f>
        <v>1.6298200588646949E-2</v>
      </c>
    </row>
    <row r="1794" spans="2:17" x14ac:dyDescent="0.2">
      <c r="B1794" s="39" t="s">
        <v>42</v>
      </c>
      <c r="D1794" s="42">
        <f>_xll.qlCalendarAdvance(Calendar,$D1793,B1794,"f",FALSE)</f>
        <v>51946</v>
      </c>
      <c r="E1794" s="180">
        <f>_xll.qlInterestRateIndexValueDate(IndexON,D1794)</f>
        <v>51946</v>
      </c>
      <c r="F1794" s="196">
        <f>IFERROR(_xll.qlIndexFixing(IndexON,D1794,TRUE,_xll.ohTrigger(RecalcTrigger,TriggerON)),NA())</f>
        <v>1.5505436718843413E-2</v>
      </c>
      <c r="H1794" s="42">
        <f>_xll.qlCalendarAdvance(Calendar,$H1793,B1794,"f",FALSE)</f>
        <v>51946</v>
      </c>
      <c r="I1794" s="180">
        <f>_xll.qlInterestRateIndexValueDate(Index1M,$H1794)</f>
        <v>51950</v>
      </c>
      <c r="J1794" s="185">
        <f>IFERROR(_xll.qlIndexFixing(Index1M,$H1794,TRUE,_xll.ohTrigger(RecalcTrigger,Trigger1M)),NA())</f>
        <v>1.5490707744126541E-2</v>
      </c>
      <c r="K1794" s="44">
        <f>IFERROR(_xll.qlIndexFixing(Index3M,H1794,TRUE,_xll.ohTrigger(RecalcTrigger,Trigger3M)),NA())</f>
        <v>1.5777642143236757E-2</v>
      </c>
      <c r="L1794" s="44">
        <f>IFERROR(_xll.qlIndexFixing(Index6M,$H1794,TRUE,_xll.ohTrigger(RecalcTrigger,Trigger6M)),NA())</f>
        <v>1.5937056145576278E-2</v>
      </c>
      <c r="M1794" s="186">
        <f>IFERROR(_xll.qlIndexFixing(Index1Y,$H1794,TRUE,_xll.ohTrigger(RecalcTrigger,Trigger1Y)),NA())</f>
        <v>1.6361380537963047E-2</v>
      </c>
      <c r="N1794" s="185">
        <f>IFERROR(_xll.qlIndexFixing(ONIndex1M,I1794,TRUE,_xll.ohTrigger(RecalcTrigger,Trigger1M)),NA())</f>
        <v>1.5482898166112591E-2</v>
      </c>
      <c r="O1794" s="44">
        <f>IFERROR(_xll.qlIndexFixing(ONIndex3M,I1794,TRUE,_xll.ohTrigger(RecalcTrigger,Trigger3M)),NA())</f>
        <v>1.5758572871336085E-2</v>
      </c>
      <c r="P1794" s="44">
        <f>IFERROR(_xll.qlIndexFixing(ONIndex6M,I1794,TRUE,_xll.ohTrigger(RecalcTrigger,Trigger6M)),NA())</f>
        <v>1.5892169357210051E-2</v>
      </c>
      <c r="Q1794" s="186">
        <f>IFERROR(_xll.qlIndexFixing(ONIndex1Y,I1794,TRUE,_xll.ohTrigger(RecalcTrigger,Trigger1Y)),NA())</f>
        <v>1.6294937074148308E-2</v>
      </c>
    </row>
    <row r="1795" spans="2:17" x14ac:dyDescent="0.2">
      <c r="B1795" s="39" t="s">
        <v>42</v>
      </c>
      <c r="D1795" s="42">
        <f>_xll.qlCalendarAdvance(Calendar,$D1794,B1795,"f",FALSE)</f>
        <v>51953</v>
      </c>
      <c r="E1795" s="180">
        <f>_xll.qlInterestRateIndexValueDate(IndexON,D1795)</f>
        <v>51953</v>
      </c>
      <c r="F1795" s="196">
        <f>IFERROR(_xll.qlIndexFixing(IndexON,D1795,TRUE,_xll.ohTrigger(RecalcTrigger,TriggerON)),NA())</f>
        <v>1.5503722980092505E-2</v>
      </c>
      <c r="H1795" s="42">
        <f>_xll.qlCalendarAdvance(Calendar,$H1794,B1795,"f",FALSE)</f>
        <v>51953</v>
      </c>
      <c r="I1795" s="180">
        <f>_xll.qlInterestRateIndexValueDate(Index1M,$H1795)</f>
        <v>51957</v>
      </c>
      <c r="J1795" s="185">
        <f>IFERROR(_xll.qlIndexFixing(Index1M,$H1795,TRUE,_xll.ohTrigger(RecalcTrigger,Trigger1M)),NA())</f>
        <v>1.5489551779004207E-2</v>
      </c>
      <c r="K1795" s="44">
        <f>IFERROR(_xll.qlIndexFixing(Index3M,H1795,TRUE,_xll.ohTrigger(RecalcTrigger,Trigger3M)),NA())</f>
        <v>1.5775503587154415E-2</v>
      </c>
      <c r="L1795" s="44">
        <f>IFERROR(_xll.qlIndexFixing(Index6M,$H1795,TRUE,_xll.ohTrigger(RecalcTrigger,Trigger6M)),NA())</f>
        <v>1.5935412303639391E-2</v>
      </c>
      <c r="M1795" s="186">
        <f>IFERROR(_xll.qlIndexFixing(Index1Y,$H1795,TRUE,_xll.ohTrigger(RecalcTrigger,Trigger1Y)),NA())</f>
        <v>1.635905872414042E-2</v>
      </c>
      <c r="N1795" s="185">
        <f>IFERROR(_xll.qlIndexFixing(ONIndex1M,I1795,TRUE,_xll.ohTrigger(RecalcTrigger,Trigger1M)),NA())</f>
        <v>1.5482702571324225E-2</v>
      </c>
      <c r="O1795" s="44">
        <f>IFERROR(_xll.qlIndexFixing(ONIndex3M,I1795,TRUE,_xll.ohTrigger(RecalcTrigger,Trigger3M)),NA())</f>
        <v>1.5757288440966022E-2</v>
      </c>
      <c r="P1795" s="44">
        <f>IFERROR(_xll.qlIndexFixing(ONIndex6M,I1795,TRUE,_xll.ohTrigger(RecalcTrigger,Trigger6M)),NA())</f>
        <v>1.5891314477666896E-2</v>
      </c>
      <c r="Q1795" s="186">
        <f>IFERROR(_xll.qlIndexFixing(ONIndex1Y,I1795,TRUE,_xll.ohTrigger(RecalcTrigger,Trigger1Y)),NA())</f>
        <v>1.6292267232328683E-2</v>
      </c>
    </row>
    <row r="1796" spans="2:17" x14ac:dyDescent="0.2">
      <c r="B1796" s="39" t="s">
        <v>42</v>
      </c>
      <c r="D1796" s="42">
        <f>_xll.qlCalendarAdvance(Calendar,$D1795,B1796,"f",FALSE)</f>
        <v>51964</v>
      </c>
      <c r="E1796" s="180">
        <f>_xll.qlInterestRateIndexValueDate(IndexON,D1796)</f>
        <v>51964</v>
      </c>
      <c r="F1796" s="196">
        <f>IFERROR(_xll.qlIndexFixing(IndexON,D1796,TRUE,_xll.ohTrigger(RecalcTrigger,TriggerON)),NA())</f>
        <v>1.5500649113704412E-2</v>
      </c>
      <c r="H1796" s="42">
        <f>_xll.qlCalendarAdvance(Calendar,$H1795,B1796,"f",FALSE)</f>
        <v>51964</v>
      </c>
      <c r="I1796" s="180">
        <f>_xll.qlInterestRateIndexValueDate(Index1M,$H1796)</f>
        <v>51966</v>
      </c>
      <c r="J1796" s="185">
        <f>IFERROR(_xll.qlIndexFixing(Index1M,$H1796,TRUE,_xll.ohTrigger(RecalcTrigger,Trigger1M)),NA())</f>
        <v>1.5488348588213741E-2</v>
      </c>
      <c r="K1796" s="44">
        <f>IFERROR(_xll.qlIndexFixing(Index3M,H1796,TRUE,_xll.ohTrigger(RecalcTrigger,Trigger3M)),NA())</f>
        <v>1.5773062553994195E-2</v>
      </c>
      <c r="L1796" s="44">
        <f>IFERROR(_xll.qlIndexFixing(Index6M,$H1796,TRUE,_xll.ohTrigger(RecalcTrigger,Trigger6M)),NA())</f>
        <v>1.5933680666230191E-2</v>
      </c>
      <c r="M1796" s="186">
        <f>IFERROR(_xll.qlIndexFixing(Index1Y,$H1796,TRUE,_xll.ohTrigger(RecalcTrigger,Trigger1Y)),NA())</f>
        <v>1.6356130013491954E-2</v>
      </c>
      <c r="N1796" s="185">
        <f>IFERROR(_xll.qlIndexFixing(ONIndex1M,I1796,TRUE,_xll.ohTrigger(RecalcTrigger,Trigger1M)),NA())</f>
        <v>1.5479875384407649E-2</v>
      </c>
      <c r="O1796" s="44">
        <f>IFERROR(_xll.qlIndexFixing(ONIndex3M,I1796,TRUE,_xll.ohTrigger(RecalcTrigger,Trigger3M)),NA())</f>
        <v>1.5753285870578893E-2</v>
      </c>
      <c r="P1796" s="44">
        <f>IFERROR(_xll.qlIndexFixing(ONIndex6M,I1796,TRUE,_xll.ohTrigger(RecalcTrigger,Trigger6M)),NA())</f>
        <v>1.5887703457160285E-2</v>
      </c>
      <c r="Q1796" s="186">
        <f>IFERROR(_xll.qlIndexFixing(ONIndex1Y,I1796,TRUE,_xll.ohTrigger(RecalcTrigger,Trigger1Y)),NA())</f>
        <v>1.6286704597847645E-2</v>
      </c>
    </row>
    <row r="1797" spans="2:17" x14ac:dyDescent="0.2">
      <c r="B1797" s="39" t="s">
        <v>42</v>
      </c>
      <c r="D1797" s="42">
        <f>_xll.qlCalendarAdvance(Calendar,$D1796,B1797,"f",FALSE)</f>
        <v>51971</v>
      </c>
      <c r="E1797" s="180">
        <f>_xll.qlInterestRateIndexValueDate(IndexON,D1797)</f>
        <v>51971</v>
      </c>
      <c r="F1797" s="196">
        <f>IFERROR(_xll.qlIndexFixing(IndexON,D1797,TRUE,_xll.ohTrigger(RecalcTrigger,TriggerON)),NA())</f>
        <v>1.5498994334670613E-2</v>
      </c>
      <c r="H1797" s="42">
        <f>_xll.qlCalendarAdvance(Calendar,$H1796,B1797,"f",FALSE)</f>
        <v>51971</v>
      </c>
      <c r="I1797" s="180">
        <f>_xll.qlInterestRateIndexValueDate(Index1M,$H1797)</f>
        <v>51973</v>
      </c>
      <c r="J1797" s="185">
        <f>IFERROR(_xll.qlIndexFixing(Index1M,$H1797,TRUE,_xll.ohTrigger(RecalcTrigger,Trigger1M)),NA())</f>
        <v>1.5487239147551901E-2</v>
      </c>
      <c r="K1797" s="44">
        <f>IFERROR(_xll.qlIndexFixing(Index3M,H1797,TRUE,_xll.ohTrigger(RecalcTrigger,Trigger3M)),NA())</f>
        <v>1.5771193364277781E-2</v>
      </c>
      <c r="L1797" s="44">
        <f>IFERROR(_xll.qlIndexFixing(Index6M,$H1797,TRUE,_xll.ohTrigger(RecalcTrigger,Trigger6M)),NA())</f>
        <v>1.5932369151821422E-2</v>
      </c>
      <c r="M1797" s="186">
        <f>IFERROR(_xll.qlIndexFixing(Index1Y,$H1797,TRUE,_xll.ohTrigger(RecalcTrigger,Trigger1Y)),NA())</f>
        <v>1.6353896204371592E-2</v>
      </c>
      <c r="N1797" s="185">
        <f>IFERROR(_xll.qlIndexFixing(ONIndex1M,I1797,TRUE,_xll.ohTrigger(RecalcTrigger,Trigger1M)),NA())</f>
        <v>1.5478734903577873E-2</v>
      </c>
      <c r="O1797" s="44">
        <f>IFERROR(_xll.qlIndexFixing(ONIndex3M,I1797,TRUE,_xll.ohTrigger(RecalcTrigger,Trigger3M)),NA())</f>
        <v>1.5751274569613116E-2</v>
      </c>
      <c r="P1797" s="44">
        <f>IFERROR(_xll.qlIndexFixing(ONIndex6M,I1797,TRUE,_xll.ohTrigger(RecalcTrigger,Trigger6M)),NA())</f>
        <v>1.5886021454942778E-2</v>
      </c>
      <c r="Q1797" s="186">
        <f>IFERROR(_xll.qlIndexFixing(ONIndex1Y,I1797,TRUE,_xll.ohTrigger(RecalcTrigger,Trigger1Y)),NA())</f>
        <v>1.6283565394870081E-2</v>
      </c>
    </row>
    <row r="1798" spans="2:17" x14ac:dyDescent="0.2">
      <c r="B1798" s="39" t="s">
        <v>42</v>
      </c>
      <c r="D1798" s="42">
        <f>_xll.qlCalendarAdvance(Calendar,$D1797,B1798,"f",FALSE)</f>
        <v>51978</v>
      </c>
      <c r="E1798" s="180">
        <f>_xll.qlInterestRateIndexValueDate(IndexON,D1798)</f>
        <v>51978</v>
      </c>
      <c r="F1798" s="196">
        <f>IFERROR(_xll.qlIndexFixing(IndexON,D1798,TRUE,_xll.ohTrigger(RecalcTrigger,TriggerON)),NA())</f>
        <v>1.5497363926781915E-2</v>
      </c>
      <c r="H1798" s="42">
        <f>_xll.qlCalendarAdvance(Calendar,$H1797,B1798,"f",FALSE)</f>
        <v>51978</v>
      </c>
      <c r="I1798" s="180">
        <f>_xll.qlInterestRateIndexValueDate(Index1M,$H1798)</f>
        <v>51980</v>
      </c>
      <c r="J1798" s="185">
        <f>IFERROR(_xll.qlIndexFixing(Index1M,$H1798,TRUE,_xll.ohTrigger(RecalcTrigger,Trigger1M)),NA())</f>
        <v>1.5486149582948361E-2</v>
      </c>
      <c r="K1798" s="44">
        <f>IFERROR(_xll.qlIndexFixing(Index3M,H1798,TRUE,_xll.ohTrigger(RecalcTrigger,Trigger3M)),NA())</f>
        <v>1.5769349988937937E-2</v>
      </c>
      <c r="L1798" s="44">
        <f>IFERROR(_xll.qlIndexFixing(Index6M,$H1798,TRUE,_xll.ohTrigger(RecalcTrigger,Trigger6M)),NA())</f>
        <v>1.5931088537698698E-2</v>
      </c>
      <c r="M1798" s="186">
        <f>IFERROR(_xll.qlIndexFixing(Index1Y,$H1798,TRUE,_xll.ohTrigger(RecalcTrigger,Trigger1Y)),NA())</f>
        <v>1.6351701093105794E-2</v>
      </c>
      <c r="N1798" s="185">
        <f>IFERROR(_xll.qlIndexFixing(ONIndex1M,I1798,TRUE,_xll.ohTrigger(RecalcTrigger,Trigger1M)),NA())</f>
        <v>1.5477614156003128E-2</v>
      </c>
      <c r="O1798" s="44">
        <f>IFERROR(_xll.qlIndexFixing(ONIndex3M,I1798,TRUE,_xll.ohTrigger(RecalcTrigger,Trigger3M)),NA())</f>
        <v>1.5749288465531919E-2</v>
      </c>
      <c r="P1798" s="44">
        <f>IFERROR(_xll.qlIndexFixing(ONIndex6M,I1798,TRUE,_xll.ohTrigger(RecalcTrigger,Trigger6M)),NA())</f>
        <v>1.5884370105325729E-2</v>
      </c>
      <c r="Q1798" s="186">
        <f>IFERROR(_xll.qlIndexFixing(ONIndex1Y,I1798,TRUE,_xll.ohTrigger(RecalcTrigger,Trigger1Y)),NA())</f>
        <v>1.6280461267834667E-2</v>
      </c>
    </row>
    <row r="1799" spans="2:17" x14ac:dyDescent="0.2">
      <c r="B1799" s="39" t="s">
        <v>42</v>
      </c>
      <c r="D1799" s="42">
        <f>_xll.qlCalendarAdvance(Calendar,$D1798,B1799,"f",FALSE)</f>
        <v>51985</v>
      </c>
      <c r="E1799" s="180">
        <f>_xll.qlInterestRateIndexValueDate(IndexON,D1799)</f>
        <v>51985</v>
      </c>
      <c r="F1799" s="196">
        <f>IFERROR(_xll.qlIndexFixing(IndexON,D1799,TRUE,_xll.ohTrigger(RecalcTrigger,TriggerON)),NA())</f>
        <v>1.5495757980126257E-2</v>
      </c>
      <c r="H1799" s="42">
        <f>_xll.qlCalendarAdvance(Calendar,$H1798,B1799,"f",FALSE)</f>
        <v>51985</v>
      </c>
      <c r="I1799" s="180">
        <f>_xll.qlInterestRateIndexValueDate(Index1M,$H1799)</f>
        <v>51988</v>
      </c>
      <c r="J1799" s="185">
        <f>IFERROR(_xll.qlIndexFixing(Index1M,$H1799,TRUE,_xll.ohTrigger(RecalcTrigger,Trigger1M)),NA())</f>
        <v>1.5484670378788555E-2</v>
      </c>
      <c r="K1799" s="44">
        <f>IFERROR(_xll.qlIndexFixing(Index3M,H1799,TRUE,_xll.ohTrigger(RecalcTrigger,Trigger3M)),NA())</f>
        <v>1.5767936478974277E-2</v>
      </c>
      <c r="L1799" s="44">
        <f>IFERROR(_xll.qlIndexFixing(Index6M,$H1799,TRUE,_xll.ohTrigger(RecalcTrigger,Trigger6M)),NA())</f>
        <v>1.5930209761278739E-2</v>
      </c>
      <c r="M1799" s="186">
        <f>IFERROR(_xll.qlIndexFixing(Index1Y,$H1799,TRUE,_xll.ohTrigger(RecalcTrigger,Trigger1Y)),NA())</f>
        <v>1.6349722793286725E-2</v>
      </c>
      <c r="N1799" s="185">
        <f>IFERROR(_xll.qlIndexFixing(ONIndex1M,I1799,TRUE,_xll.ohTrigger(RecalcTrigger,Trigger1M)),NA())</f>
        <v>1.5476357555499476E-2</v>
      </c>
      <c r="O1799" s="44">
        <f>IFERROR(_xll.qlIndexFixing(ONIndex3M,I1799,TRUE,_xll.ohTrigger(RecalcTrigger,Trigger3M)),NA())</f>
        <v>1.5747049598360263E-2</v>
      </c>
      <c r="P1799" s="44">
        <f>IFERROR(_xll.qlIndexFixing(ONIndex6M,I1799,TRUE,_xll.ohTrigger(RecalcTrigger,Trigger6M)),NA())</f>
        <v>1.5882520382310972E-2</v>
      </c>
      <c r="Q1799" s="186">
        <f>IFERROR(_xll.qlIndexFixing(ONIndex1Y,I1799,TRUE,_xll.ohTrigger(RecalcTrigger,Trigger1Y)),NA())</f>
        <v>1.6276956794563091E-2</v>
      </c>
    </row>
    <row r="1800" spans="2:17" x14ac:dyDescent="0.2">
      <c r="B1800" s="39" t="s">
        <v>42</v>
      </c>
      <c r="D1800" s="42">
        <f>_xll.qlCalendarAdvance(Calendar,$D1799,B1800,"f",FALSE)</f>
        <v>51992</v>
      </c>
      <c r="E1800" s="180">
        <f>_xll.qlInterestRateIndexValueDate(IndexON,D1800)</f>
        <v>51992</v>
      </c>
      <c r="F1800" s="196">
        <f>IFERROR(_xll.qlIndexFixing(IndexON,D1800,TRUE,_xll.ohTrigger(RecalcTrigger,TriggerON)),NA())</f>
        <v>1.5494176584391894E-2</v>
      </c>
      <c r="H1800" s="42">
        <f>_xll.qlCalendarAdvance(Calendar,$H1799,B1800,"f",FALSE)</f>
        <v>51992</v>
      </c>
      <c r="I1800" s="180">
        <f>_xll.qlInterestRateIndexValueDate(Index1M,$H1800)</f>
        <v>51994</v>
      </c>
      <c r="J1800" s="185">
        <f>IFERROR(_xll.qlIndexFixing(Index1M,$H1800,TRUE,_xll.ohTrigger(RecalcTrigger,Trigger1M)),NA())</f>
        <v>1.5484030365329471E-2</v>
      </c>
      <c r="K1800" s="44">
        <f>IFERROR(_xll.qlIndexFixing(Index3M,H1800,TRUE,_xll.ohTrigger(RecalcTrigger,Trigger3M)),NA())</f>
        <v>1.5765962889799343E-2</v>
      </c>
      <c r="L1800" s="44">
        <f>IFERROR(_xll.qlIndexFixing(Index6M,$H1800,TRUE,_xll.ohTrigger(RecalcTrigger,Trigger6M)),NA())</f>
        <v>1.5929446287351851E-2</v>
      </c>
      <c r="M1800" s="186">
        <f>IFERROR(_xll.qlIndexFixing(Index1Y,$H1800,TRUE,_xll.ohTrigger(RecalcTrigger,Trigger1Y)),NA())</f>
        <v>1.6347427440887054E-2</v>
      </c>
      <c r="N1800" s="185">
        <f>IFERROR(_xll.qlIndexFixing(ONIndex1M,I1800,TRUE,_xll.ohTrigger(RecalcTrigger,Trigger1M)),NA())</f>
        <v>1.5475432143512435E-2</v>
      </c>
      <c r="O1800" s="44">
        <f>IFERROR(_xll.qlIndexFixing(ONIndex3M,I1800,TRUE,_xll.ohTrigger(RecalcTrigger,Trigger3M)),NA())</f>
        <v>1.574539219982185E-2</v>
      </c>
      <c r="P1800" s="44">
        <f>IFERROR(_xll.qlIndexFixing(ONIndex6M,I1800,TRUE,_xll.ohTrigger(RecalcTrigger,Trigger6M)),NA())</f>
        <v>1.5881159363653197E-2</v>
      </c>
      <c r="Q1800" s="186">
        <f>IFERROR(_xll.qlIndexFixing(ONIndex1Y,I1800,TRUE,_xll.ohTrigger(RecalcTrigger,Trigger1Y)),NA())</f>
        <v>1.6274358710894887E-2</v>
      </c>
    </row>
    <row r="1801" spans="2:17" x14ac:dyDescent="0.2">
      <c r="B1801" s="39" t="s">
        <v>42</v>
      </c>
      <c r="D1801" s="42">
        <f>_xll.qlCalendarAdvance(Calendar,$D1800,B1801,"f",FALSE)</f>
        <v>51999</v>
      </c>
      <c r="E1801" s="180">
        <f>_xll.qlInterestRateIndexValueDate(IndexON,D1801)</f>
        <v>51999</v>
      </c>
      <c r="F1801" s="196">
        <f>IFERROR(_xll.qlIndexFixing(IndexON,D1801,TRUE,_xll.ohTrigger(RecalcTrigger,TriggerON)),NA())</f>
        <v>1.5492619829666765E-2</v>
      </c>
      <c r="H1801" s="42">
        <f>_xll.qlCalendarAdvance(Calendar,$H1800,B1801,"f",FALSE)</f>
        <v>51999</v>
      </c>
      <c r="I1801" s="180">
        <f>_xll.qlInterestRateIndexValueDate(Index1M,$H1801)</f>
        <v>52001</v>
      </c>
      <c r="J1801" s="185">
        <f>IFERROR(_xll.qlIndexFixing(Index1M,$H1801,TRUE,_xll.ohTrigger(RecalcTrigger,Trigger1M)),NA())</f>
        <v>1.5483000854020768E-2</v>
      </c>
      <c r="K1801" s="44">
        <f>IFERROR(_xll.qlIndexFixing(Index3M,H1801,TRUE,_xll.ohTrigger(RecalcTrigger,Trigger3M)),NA())</f>
        <v>1.5764199290185171E-2</v>
      </c>
      <c r="L1801" s="44">
        <f>IFERROR(_xll.qlIndexFixing(Index6M,$H1801,TRUE,_xll.ohTrigger(RecalcTrigger,Trigger6M)),NA())</f>
        <v>1.5928264838984754E-2</v>
      </c>
      <c r="M1801" s="186">
        <f>IFERROR(_xll.qlIndexFixing(Index1Y,$H1801,TRUE,_xll.ohTrigger(RecalcTrigger,Trigger1Y)),NA())</f>
        <v>1.6345349138316357E-2</v>
      </c>
      <c r="N1801" s="185">
        <f>IFERROR(_xll.qlIndexFixing(ONIndex1M,I1801,TRUE,_xll.ohTrigger(RecalcTrigger,Trigger1M)),NA())</f>
        <v>1.5474371020243183E-2</v>
      </c>
      <c r="O1801" s="44">
        <f>IFERROR(_xll.qlIndexFixing(ONIndex3M,I1801,TRUE,_xll.ohTrigger(RecalcTrigger,Trigger3M)),NA())</f>
        <v>1.5743482214052307E-2</v>
      </c>
      <c r="P1801" s="44">
        <f>IFERROR(_xll.qlIndexFixing(ONIndex6M,I1801,TRUE,_xll.ohTrigger(RecalcTrigger,Trigger6M)),NA())</f>
        <v>1.5879599971677649E-2</v>
      </c>
      <c r="Q1801" s="186">
        <f>IFERROR(_xll.qlIndexFixing(ONIndex1Y,I1801,TRUE,_xll.ohTrigger(RecalcTrigger,Trigger1Y)),NA())</f>
        <v>1.6271360516162403E-2</v>
      </c>
    </row>
    <row r="1802" spans="2:17" x14ac:dyDescent="0.2">
      <c r="B1802" s="39" t="s">
        <v>42</v>
      </c>
      <c r="D1802" s="42">
        <f>_xll.qlCalendarAdvance(Calendar,$D1801,B1802,"f",FALSE)</f>
        <v>52006</v>
      </c>
      <c r="E1802" s="180">
        <f>_xll.qlInterestRateIndexValueDate(IndexON,D1802)</f>
        <v>52006</v>
      </c>
      <c r="F1802" s="196">
        <f>IFERROR(_xll.qlIndexFixing(IndexON,D1802,TRUE,_xll.ohTrigger(RecalcTrigger,TriggerON)),NA())</f>
        <v>1.5491087805878934E-2</v>
      </c>
      <c r="H1802" s="42">
        <f>_xll.qlCalendarAdvance(Calendar,$H1801,B1802,"f",FALSE)</f>
        <v>52006</v>
      </c>
      <c r="I1802" s="180">
        <f>_xll.qlInterestRateIndexValueDate(Index1M,$H1802)</f>
        <v>52008</v>
      </c>
      <c r="J1802" s="185">
        <f>IFERROR(_xll.qlIndexFixing(Index1M,$H1802,TRUE,_xll.ohTrigger(RecalcTrigger,Trigger1M)),NA())</f>
        <v>1.5481991502176162E-2</v>
      </c>
      <c r="K1802" s="44">
        <f>IFERROR(_xll.qlIndexFixing(Index3M,H1802,TRUE,_xll.ohTrigger(RecalcTrigger,Trigger3M)),NA())</f>
        <v>1.5762461865569691E-2</v>
      </c>
      <c r="L1802" s="44">
        <f>IFERROR(_xll.qlIndexFixing(Index6M,$H1802,TRUE,_xll.ohTrigger(RecalcTrigger,Trigger6M)),NA())</f>
        <v>1.5927114294755833E-2</v>
      </c>
      <c r="M1802" s="186">
        <f>IFERROR(_xll.qlIndexFixing(Index1Y,$H1802,TRUE,_xll.ohTrigger(RecalcTrigger,Trigger1Y)),NA())</f>
        <v>1.6343310010366683E-2</v>
      </c>
      <c r="N1802" s="185">
        <f>IFERROR(_xll.qlIndexFixing(ONIndex1M,I1802,TRUE,_xll.ohTrigger(RecalcTrigger,Trigger1M)),NA())</f>
        <v>1.5473329913122669E-2</v>
      </c>
      <c r="O1802" s="44">
        <f>IFERROR(_xll.qlIndexFixing(ONIndex3M,I1802,TRUE,_xll.ohTrigger(RecalcTrigger,Trigger3M)),NA())</f>
        <v>1.574159777720574E-2</v>
      </c>
      <c r="P1802" s="44">
        <f>IFERROR(_xll.qlIndexFixing(ONIndex6M,I1802,TRUE,_xll.ohTrigger(RecalcTrigger,Trigger6M)),NA())</f>
        <v>1.5878071232142688E-2</v>
      </c>
      <c r="Q1802" s="186">
        <f>IFERROR(_xll.qlIndexFixing(ONIndex1Y,I1802,TRUE,_xll.ohTrigger(RecalcTrigger,Trigger1Y)),NA())</f>
        <v>1.6268397867156281E-2</v>
      </c>
    </row>
    <row r="1803" spans="2:17" x14ac:dyDescent="0.2">
      <c r="B1803" s="39" t="s">
        <v>42</v>
      </c>
      <c r="D1803" s="42">
        <f>_xll.qlCalendarAdvance(Calendar,$D1802,B1803,"f",FALSE)</f>
        <v>52013</v>
      </c>
      <c r="E1803" s="180">
        <f>_xll.qlInterestRateIndexValueDate(IndexON,D1803)</f>
        <v>52013</v>
      </c>
      <c r="F1803" s="196">
        <f>IFERROR(_xll.qlIndexFixing(IndexON,D1803,TRUE,_xll.ohTrigger(RecalcTrigger,TriggerON)),NA())</f>
        <v>1.5489580602956465E-2</v>
      </c>
      <c r="H1803" s="42">
        <f>_xll.qlCalendarAdvance(Calendar,$H1802,B1803,"f",FALSE)</f>
        <v>52013</v>
      </c>
      <c r="I1803" s="180">
        <f>_xll.qlInterestRateIndexValueDate(Index1M,$H1803)</f>
        <v>52015</v>
      </c>
      <c r="J1803" s="185">
        <f>IFERROR(_xll.qlIndexFixing(Index1M,$H1803,TRUE,_xll.ohTrigger(RecalcTrigger,Trigger1M)),NA())</f>
        <v>1.5481002380656472E-2</v>
      </c>
      <c r="K1803" s="44">
        <f>IFERROR(_xll.qlIndexFixing(Index3M,H1803,TRUE,_xll.ohTrigger(RecalcTrigger,Trigger3M)),NA())</f>
        <v>1.5760750704252702E-2</v>
      </c>
      <c r="L1803" s="44">
        <f>IFERROR(_xll.qlIndexFixing(Index6M,$H1803,TRUE,_xll.ohTrigger(RecalcTrigger,Trigger6M)),NA())</f>
        <v>1.5925148969316214E-2</v>
      </c>
      <c r="M1803" s="186">
        <f>IFERROR(_xll.qlIndexFixing(Index1Y,$H1803,TRUE,_xll.ohTrigger(RecalcTrigger,Trigger1Y)),NA())</f>
        <v>1.6341310176237373E-2</v>
      </c>
      <c r="N1803" s="185">
        <f>IFERROR(_xll.qlIndexFixing(ONIndex1M,I1803,TRUE,_xll.ohTrigger(RecalcTrigger,Trigger1M)),NA())</f>
        <v>1.5472308893134112E-2</v>
      </c>
      <c r="O1803" s="44">
        <f>IFERROR(_xll.qlIndexFixing(ONIndex3M,I1803,TRUE,_xll.ohTrigger(RecalcTrigger,Trigger3M)),NA())</f>
        <v>1.573973897689207E-2</v>
      </c>
      <c r="P1803" s="44">
        <f>IFERROR(_xll.qlIndexFixing(ONIndex6M,I1803,TRUE,_xll.ohTrigger(RecalcTrigger,Trigger6M)),NA())</f>
        <v>1.587657314528812E-2</v>
      </c>
      <c r="Q1803" s="186">
        <f>IFERROR(_xll.qlIndexFixing(ONIndex1Y,I1803,TRUE,_xll.ohTrigger(RecalcTrigger,Trigger1Y)),NA())</f>
        <v>1.6265470881542399E-2</v>
      </c>
    </row>
    <row r="1804" spans="2:17" x14ac:dyDescent="0.2">
      <c r="B1804" s="39" t="s">
        <v>42</v>
      </c>
      <c r="D1804" s="42">
        <f>_xll.qlCalendarAdvance(Calendar,$D1803,B1804,"f",FALSE)</f>
        <v>52020</v>
      </c>
      <c r="E1804" s="180">
        <f>_xll.qlInterestRateIndexValueDate(IndexON,D1804)</f>
        <v>52020</v>
      </c>
      <c r="F1804" s="196">
        <f>IFERROR(_xll.qlIndexFixing(IndexON,D1804,TRUE,_xll.ohTrigger(RecalcTrigger,TriggerON)),NA())</f>
        <v>1.5488098310667553E-2</v>
      </c>
      <c r="H1804" s="42">
        <f>_xll.qlCalendarAdvance(Calendar,$H1803,B1804,"f",FALSE)</f>
        <v>52020</v>
      </c>
      <c r="I1804" s="180">
        <f>_xll.qlInterestRateIndexValueDate(Index1M,$H1804)</f>
        <v>52022</v>
      </c>
      <c r="J1804" s="185">
        <f>IFERROR(_xll.qlIndexFixing(Index1M,$H1804,TRUE,_xll.ohTrigger(RecalcTrigger,Trigger1M)),NA())</f>
        <v>1.5480033560310025E-2</v>
      </c>
      <c r="K1804" s="44">
        <f>IFERROR(_xll.qlIndexFixing(Index3M,H1804,TRUE,_xll.ohTrigger(RecalcTrigger,Trigger3M)),NA())</f>
        <v>1.5759065894527056E-2</v>
      </c>
      <c r="L1804" s="44">
        <f>IFERROR(_xll.qlIndexFixing(Index6M,$H1804,TRUE,_xll.ohTrigger(RecalcTrigger,Trigger6M)),NA())</f>
        <v>1.5924053755696745E-2</v>
      </c>
      <c r="M1804" s="186">
        <f>IFERROR(_xll.qlIndexFixing(Index1Y,$H1804,TRUE,_xll.ohTrigger(RecalcTrigger,Trigger1Y)),NA())</f>
        <v>1.63393497551328E-2</v>
      </c>
      <c r="N1804" s="185">
        <f>IFERROR(_xll.qlIndexFixing(ONIndex1M,I1804,TRUE,_xll.ohTrigger(RecalcTrigger,Trigger1M)),NA())</f>
        <v>1.5471308030940989E-2</v>
      </c>
      <c r="O1804" s="44">
        <f>IFERROR(_xll.qlIndexFixing(ONIndex3M,I1804,TRUE,_xll.ohTrigger(RecalcTrigger,Trigger3M)),NA())</f>
        <v>1.5737905901440641E-2</v>
      </c>
      <c r="P1804" s="44">
        <f>IFERROR(_xll.qlIndexFixing(ONIndex6M,I1804,TRUE,_xll.ohTrigger(RecalcTrigger,Trigger6M)),NA())</f>
        <v>1.5875105710954074E-2</v>
      </c>
      <c r="Q1804" s="186">
        <f>IFERROR(_xll.qlIndexFixing(ONIndex1Y,I1804,TRUE,_xll.ohTrigger(RecalcTrigger,Trigger1Y)),NA())</f>
        <v>1.6262579676586952E-2</v>
      </c>
    </row>
    <row r="1805" spans="2:17" x14ac:dyDescent="0.2">
      <c r="B1805" s="39" t="s">
        <v>42</v>
      </c>
      <c r="D1805" s="42">
        <f>_xll.qlCalendarAdvance(Calendar,$D1804,B1805,"f",FALSE)</f>
        <v>52027</v>
      </c>
      <c r="E1805" s="180">
        <f>_xll.qlInterestRateIndexValueDate(IndexON,D1805)</f>
        <v>52027</v>
      </c>
      <c r="F1805" s="196">
        <f>IFERROR(_xll.qlIndexFixing(IndexON,D1805,TRUE,_xll.ohTrigger(RecalcTrigger,TriggerON)),NA())</f>
        <v>1.5486641019100134E-2</v>
      </c>
      <c r="H1805" s="42">
        <f>_xll.qlCalendarAdvance(Calendar,$H1804,B1805,"f",FALSE)</f>
        <v>52027</v>
      </c>
      <c r="I1805" s="180">
        <f>_xll.qlInterestRateIndexValueDate(Index1M,$H1805)</f>
        <v>52029</v>
      </c>
      <c r="J1805" s="185">
        <f>IFERROR(_xll.qlIndexFixing(Index1M,$H1805,TRUE,_xll.ohTrigger(RecalcTrigger,Trigger1M)),NA())</f>
        <v>1.5479085111995139E-2</v>
      </c>
      <c r="K1805" s="44">
        <f>IFERROR(_xll.qlIndexFixing(Index3M,H1805,TRUE,_xll.ohTrigger(RecalcTrigger,Trigger3M)),NA())</f>
        <v>1.5757407524689949E-2</v>
      </c>
      <c r="L1805" s="44">
        <f>IFERROR(_xll.qlIndexFixing(Index6M,$H1805,TRUE,_xll.ohTrigger(RecalcTrigger,Trigger6M)),NA())</f>
        <v>1.5922989441974563E-2</v>
      </c>
      <c r="M1805" s="186">
        <f>IFERROR(_xll.qlIndexFixing(Index1Y,$H1805,TRUE,_xll.ohTrigger(RecalcTrigger,Trigger1Y)),NA())</f>
        <v>1.6337428866260616E-2</v>
      </c>
      <c r="N1805" s="185">
        <f>IFERROR(_xll.qlIndexFixing(ONIndex1M,I1805,TRUE,_xll.ohTrigger(RecalcTrigger,Trigger1M)),NA())</f>
        <v>1.5470327397286709E-2</v>
      </c>
      <c r="O1805" s="44">
        <f>IFERROR(_xll.qlIndexFixing(ONIndex3M,I1805,TRUE,_xll.ohTrigger(RecalcTrigger,Trigger3M)),NA())</f>
        <v>1.5736098638621243E-2</v>
      </c>
      <c r="P1805" s="44">
        <f>IFERROR(_xll.qlIndexFixing(ONIndex6M,I1805,TRUE,_xll.ohTrigger(RecalcTrigger,Trigger6M)),NA())</f>
        <v>1.5873668929220486E-2</v>
      </c>
      <c r="Q1805" s="186">
        <f>IFERROR(_xll.qlIndexFixing(ONIndex1Y,I1805,TRUE,_xll.ohTrigger(RecalcTrigger,Trigger1Y)),NA())</f>
        <v>1.6259724370035755E-2</v>
      </c>
    </row>
    <row r="1806" spans="2:17" x14ac:dyDescent="0.2">
      <c r="B1806" s="39" t="s">
        <v>42</v>
      </c>
      <c r="D1806" s="42">
        <f>_xll.qlCalendarAdvance(Calendar,$D1805,B1806,"f",FALSE)</f>
        <v>52034</v>
      </c>
      <c r="E1806" s="180">
        <f>_xll.qlInterestRateIndexValueDate(IndexON,D1806)</f>
        <v>52034</v>
      </c>
      <c r="F1806" s="196">
        <f>IFERROR(_xll.qlIndexFixing(IndexON,D1806,TRUE,_xll.ohTrigger(RecalcTrigger,TriggerON)),NA())</f>
        <v>1.5485208818262208E-2</v>
      </c>
      <c r="H1806" s="42">
        <f>_xll.qlCalendarAdvance(Calendar,$H1805,B1806,"f",FALSE)</f>
        <v>52034</v>
      </c>
      <c r="I1806" s="180">
        <f>_xll.qlInterestRateIndexValueDate(Index1M,$H1806)</f>
        <v>52036</v>
      </c>
      <c r="J1806" s="185">
        <f>IFERROR(_xll.qlIndexFixing(Index1M,$H1806,TRUE,_xll.ohTrigger(RecalcTrigger,Trigger1M)),NA())</f>
        <v>1.5478157106560142E-2</v>
      </c>
      <c r="K1806" s="44">
        <f>IFERROR(_xll.qlIndexFixing(Index3M,H1806,TRUE,_xll.ohTrigger(RecalcTrigger,Trigger3M)),NA())</f>
        <v>1.5755775683037709E-2</v>
      </c>
      <c r="L1806" s="44">
        <f>IFERROR(_xll.qlIndexFixing(Index6M,$H1806,TRUE,_xll.ohTrigger(RecalcTrigger,Trigger6M)),NA())</f>
        <v>1.5921956028098126E-2</v>
      </c>
      <c r="M1806" s="186">
        <f>IFERROR(_xll.qlIndexFixing(Index1Y,$H1806,TRUE,_xll.ohTrigger(RecalcTrigger,Trigger1Y)),NA())</f>
        <v>1.6335547628832423E-2</v>
      </c>
      <c r="N1806" s="185">
        <f>IFERROR(_xll.qlIndexFixing(ONIndex1M,I1806,TRUE,_xll.ohTrigger(RecalcTrigger,Trigger1M)),NA())</f>
        <v>1.5469367063074557E-2</v>
      </c>
      <c r="O1806" s="44">
        <f>IFERROR(_xll.qlIndexFixing(ONIndex3M,I1806,TRUE,_xll.ohTrigger(RecalcTrigger,Trigger3M)),NA())</f>
        <v>1.5734317276443477E-2</v>
      </c>
      <c r="P1806" s="44">
        <f>IFERROR(_xll.qlIndexFixing(ONIndex6M,I1806,TRUE,_xll.ohTrigger(RecalcTrigger,Trigger6M)),NA())</f>
        <v>1.5872262799927483E-2</v>
      </c>
      <c r="Q1806" s="186">
        <f>IFERROR(_xll.qlIndexFixing(ONIndex1Y,I1806,TRUE,_xll.ohTrigger(RecalcTrigger,Trigger1Y)),NA())</f>
        <v>1.625690507923494E-2</v>
      </c>
    </row>
    <row r="1807" spans="2:17" x14ac:dyDescent="0.2">
      <c r="B1807" s="39" t="s">
        <v>42</v>
      </c>
      <c r="D1807" s="42">
        <f>_xll.qlCalendarAdvance(Calendar,$D1806,B1807,"f",FALSE)</f>
        <v>52041</v>
      </c>
      <c r="E1807" s="180">
        <f>_xll.qlInterestRateIndexValueDate(IndexON,D1807)</f>
        <v>52041</v>
      </c>
      <c r="F1807" s="196">
        <f>IFERROR(_xll.qlIndexFixing(IndexON,D1807,TRUE,_xll.ohTrigger(RecalcTrigger,TriggerON)),NA())</f>
        <v>1.548380179792197E-2</v>
      </c>
      <c r="H1807" s="42">
        <f>_xll.qlCalendarAdvance(Calendar,$H1806,B1807,"f",FALSE)</f>
        <v>52041</v>
      </c>
      <c r="I1807" s="180">
        <f>_xll.qlInterestRateIndexValueDate(Index1M,$H1807)</f>
        <v>52043</v>
      </c>
      <c r="J1807" s="185">
        <f>IFERROR(_xll.qlIndexFixing(Index1M,$H1807,TRUE,_xll.ohTrigger(RecalcTrigger,Trigger1M)),NA())</f>
        <v>1.5477249614860855E-2</v>
      </c>
      <c r="K1807" s="44">
        <f>IFERROR(_xll.qlIndexFixing(Index3M,H1807,TRUE,_xll.ohTrigger(RecalcTrigger,Trigger3M)),NA())</f>
        <v>1.5754170457869268E-2</v>
      </c>
      <c r="L1807" s="44">
        <f>IFERROR(_xll.qlIndexFixing(Index6M,$H1807,TRUE,_xll.ohTrigger(RecalcTrigger,Trigger6M)),NA())</f>
        <v>1.5921825133844006E-2</v>
      </c>
      <c r="M1807" s="186">
        <f>IFERROR(_xll.qlIndexFixing(Index1Y,$H1807,TRUE,_xll.ohTrigger(RecalcTrigger,Trigger1Y)),NA())</f>
        <v>1.6333706162063106E-2</v>
      </c>
      <c r="N1807" s="185">
        <f>IFERROR(_xll.qlIndexFixing(ONIndex1M,I1807,TRUE,_xll.ohTrigger(RecalcTrigger,Trigger1M)),NA())</f>
        <v>1.5468427098808135E-2</v>
      </c>
      <c r="O1807" s="44">
        <f>IFERROR(_xll.qlIndexFixing(ONIndex3M,I1807,TRUE,_xll.ohTrigger(RecalcTrigger,Trigger3M)),NA())</f>
        <v>1.5732561902996878E-2</v>
      </c>
      <c r="P1807" s="44">
        <f>IFERROR(_xll.qlIndexFixing(ONIndex6M,I1807,TRUE,_xll.ohTrigger(RecalcTrigger,Trigger6M)),NA())</f>
        <v>1.5870887323314875E-2</v>
      </c>
      <c r="Q1807" s="186">
        <f>IFERROR(_xll.qlIndexFixing(ONIndex1Y,I1807,TRUE,_xll.ohTrigger(RecalcTrigger,Trigger1Y)),NA())</f>
        <v>1.6254121921610576E-2</v>
      </c>
    </row>
    <row r="1808" spans="2:17" x14ac:dyDescent="0.2">
      <c r="B1808" s="39" t="s">
        <v>42</v>
      </c>
      <c r="D1808" s="42">
        <f>_xll.qlCalendarAdvance(Calendar,$D1807,B1808,"f",FALSE)</f>
        <v>52048</v>
      </c>
      <c r="E1808" s="180">
        <f>_xll.qlInterestRateIndexValueDate(IndexON,D1808)</f>
        <v>52048</v>
      </c>
      <c r="F1808" s="196">
        <f>IFERROR(_xll.qlIndexFixing(IndexON,D1808,TRUE,_xll.ohTrigger(RecalcTrigger,TriggerON)),NA())</f>
        <v>1.5482420048167356E-2</v>
      </c>
      <c r="H1808" s="42">
        <f>_xll.qlCalendarAdvance(Calendar,$H1807,B1808,"f",FALSE)</f>
        <v>52048</v>
      </c>
      <c r="I1808" s="180">
        <f>_xll.qlInterestRateIndexValueDate(Index1M,$H1808)</f>
        <v>52050</v>
      </c>
      <c r="J1808" s="185">
        <f>IFERROR(_xll.qlIndexFixing(Index1M,$H1808,TRUE,_xll.ohTrigger(RecalcTrigger,Trigger1M)),NA())</f>
        <v>1.5476362707745606E-2</v>
      </c>
      <c r="K1808" s="44">
        <f>IFERROR(_xll.qlIndexFixing(Index3M,H1808,TRUE,_xll.ohTrigger(RecalcTrigger,Trigger3M)),NA())</f>
        <v>1.5752591937481821E-2</v>
      </c>
      <c r="L1808" s="44">
        <f>IFERROR(_xll.qlIndexFixing(Index6M,$H1808,TRUE,_xll.ohTrigger(RecalcTrigger,Trigger6M)),NA())</f>
        <v>1.592086001335553E-2</v>
      </c>
      <c r="M1808" s="186">
        <f>IFERROR(_xll.qlIndexFixing(Index1Y,$H1808,TRUE,_xll.ohTrigger(RecalcTrigger,Trigger1Y)),NA())</f>
        <v>1.6331904585171274E-2</v>
      </c>
      <c r="N1808" s="185">
        <f>IFERROR(_xll.qlIndexFixing(ONIndex1M,I1808,TRUE,_xll.ohTrigger(RecalcTrigger,Trigger1M)),NA())</f>
        <v>1.5467507575550599E-2</v>
      </c>
      <c r="O1808" s="44">
        <f>IFERROR(_xll.qlIndexFixing(ONIndex3M,I1808,TRUE,_xll.ohTrigger(RecalcTrigger,Trigger3M)),NA())</f>
        <v>1.5730832606051237E-2</v>
      </c>
      <c r="P1808" s="44">
        <f>IFERROR(_xll.qlIndexFixing(ONIndex6M,I1808,TRUE,_xll.ohTrigger(RecalcTrigger,Trigger6M)),NA())</f>
        <v>1.5869542499142852E-2</v>
      </c>
      <c r="Q1808" s="186">
        <f>IFERROR(_xll.qlIndexFixing(ONIndex1Y,I1808,TRUE,_xll.ohTrigger(RecalcTrigger,Trigger1Y)),NA())</f>
        <v>1.625137501482854E-2</v>
      </c>
    </row>
    <row r="1809" spans="2:17" x14ac:dyDescent="0.2">
      <c r="B1809" s="39" t="s">
        <v>42</v>
      </c>
      <c r="D1809" s="42">
        <f>_xll.qlCalendarAdvance(Calendar,$D1808,B1809,"f",FALSE)</f>
        <v>52055</v>
      </c>
      <c r="E1809" s="180">
        <f>_xll.qlInterestRateIndexValueDate(IndexON,D1809)</f>
        <v>52055</v>
      </c>
      <c r="F1809" s="196">
        <f>IFERROR(_xll.qlIndexFixing(IndexON,D1809,TRUE,_xll.ohTrigger(RecalcTrigger,TriggerON)),NA())</f>
        <v>1.5481063658686622E-2</v>
      </c>
      <c r="H1809" s="42">
        <f>_xll.qlCalendarAdvance(Calendar,$H1808,B1809,"f",FALSE)</f>
        <v>52055</v>
      </c>
      <c r="I1809" s="180">
        <f>_xll.qlInterestRateIndexValueDate(Index1M,$H1809)</f>
        <v>52057</v>
      </c>
      <c r="J1809" s="185">
        <f>IFERROR(_xll.qlIndexFixing(Index1M,$H1809,TRUE,_xll.ohTrigger(RecalcTrigger,Trigger1M)),NA())</f>
        <v>1.5475496456077709E-2</v>
      </c>
      <c r="K1809" s="44">
        <f>IFERROR(_xll.qlIndexFixing(Index3M,H1809,TRUE,_xll.ohTrigger(RecalcTrigger,Trigger3M)),NA())</f>
        <v>1.575104021017083E-2</v>
      </c>
      <c r="L1809" s="44">
        <f>IFERROR(_xll.qlIndexFixing(Index6M,$H1809,TRUE,_xll.ohTrigger(RecalcTrigger,Trigger6M)),NA())</f>
        <v>1.5919925796653685E-2</v>
      </c>
      <c r="M1809" s="186">
        <f>IFERROR(_xll.qlIndexFixing(Index1Y,$H1809,TRUE,_xll.ohTrigger(RecalcTrigger,Trigger1Y)),NA())</f>
        <v>1.6330143017381005E-2</v>
      </c>
      <c r="N1809" s="185">
        <f>IFERROR(_xll.qlIndexFixing(ONIndex1M,I1809,TRUE,_xll.ohTrigger(RecalcTrigger,Trigger1M)),NA())</f>
        <v>1.5466608563885487E-2</v>
      </c>
      <c r="O1809" s="44">
        <f>IFERROR(_xll.qlIndexFixing(ONIndex3M,I1809,TRUE,_xll.ohTrigger(RecalcTrigger,Trigger3M)),NA())</f>
        <v>1.5729129473776027E-2</v>
      </c>
      <c r="P1809" s="44">
        <f>IFERROR(_xll.qlIndexFixing(ONIndex6M,I1809,TRUE,_xll.ohTrigger(RecalcTrigger,Trigger6M)),NA())</f>
        <v>1.5868228327571288E-2</v>
      </c>
      <c r="Q1809" s="186">
        <f>IFERROR(_xll.qlIndexFixing(ONIndex1Y,I1809,TRUE,_xll.ohTrigger(RecalcTrigger,Trigger1Y)),NA())</f>
        <v>1.62486644763149E-2</v>
      </c>
    </row>
    <row r="1810" spans="2:17" x14ac:dyDescent="0.2">
      <c r="B1810" s="39" t="s">
        <v>42</v>
      </c>
      <c r="D1810" s="42">
        <f>_xll.qlCalendarAdvance(Calendar,$D1809,B1810,"f",FALSE)</f>
        <v>52062</v>
      </c>
      <c r="E1810" s="180">
        <f>_xll.qlInterestRateIndexValueDate(IndexON,D1810)</f>
        <v>52062</v>
      </c>
      <c r="F1810" s="196">
        <f>IFERROR(_xll.qlIndexFixing(IndexON,D1810,TRUE,_xll.ohTrigger(RecalcTrigger,TriggerON)),NA())</f>
        <v>1.5479732719727579E-2</v>
      </c>
      <c r="H1810" s="42">
        <f>_xll.qlCalendarAdvance(Calendar,$H1809,B1810,"f",FALSE)</f>
        <v>52062</v>
      </c>
      <c r="I1810" s="180">
        <f>_xll.qlInterestRateIndexValueDate(Index1M,$H1810)</f>
        <v>52064</v>
      </c>
      <c r="J1810" s="185">
        <f>IFERROR(_xll.qlIndexFixing(Index1M,$H1810,TRUE,_xll.ohTrigger(RecalcTrigger,Trigger1M)),NA())</f>
        <v>1.5474650930702993E-2</v>
      </c>
      <c r="K1810" s="44">
        <f>IFERROR(_xll.qlIndexFixing(Index3M,H1810,TRUE,_xll.ohTrigger(RecalcTrigger,Trigger3M)),NA())</f>
        <v>1.57495153642387E-2</v>
      </c>
      <c r="L1810" s="44">
        <f>IFERROR(_xll.qlIndexFixing(Index6M,$H1810,TRUE,_xll.ohTrigger(RecalcTrigger,Trigger6M)),NA())</f>
        <v>1.5919022483695918E-2</v>
      </c>
      <c r="M1810" s="186">
        <f>IFERROR(_xll.qlIndexFixing(Index1Y,$H1810,TRUE,_xll.ohTrigger(RecalcTrigger,Trigger1Y)),NA())</f>
        <v>1.6328421577918577E-2</v>
      </c>
      <c r="N1810" s="185">
        <f>IFERROR(_xll.qlIndexFixing(ONIndex1M,I1810,TRUE,_xll.ohTrigger(RecalcTrigger,Trigger1M)),NA())</f>
        <v>1.546573013455621E-2</v>
      </c>
      <c r="O1810" s="44">
        <f>IFERROR(_xll.qlIndexFixing(ONIndex3M,I1810,TRUE,_xll.ohTrigger(RecalcTrigger,Trigger3M)),NA())</f>
        <v>1.5727452594180846E-2</v>
      </c>
      <c r="P1810" s="44">
        <f>IFERROR(_xll.qlIndexFixing(ONIndex6M,I1810,TRUE,_xll.ohTrigger(RecalcTrigger,Trigger6M)),NA())</f>
        <v>1.5866944808520245E-2</v>
      </c>
      <c r="Q1810" s="186">
        <f>IFERROR(_xll.qlIndexFixing(ONIndex1Y,I1810,TRUE,_xll.ohTrigger(RecalcTrigger,Trigger1Y)),NA())</f>
        <v>1.6245990423575662E-2</v>
      </c>
    </row>
    <row r="1811" spans="2:17" x14ac:dyDescent="0.2">
      <c r="B1811" s="39" t="s">
        <v>42</v>
      </c>
      <c r="D1811" s="42">
        <f>_xll.qlCalendarAdvance(Calendar,$D1810,B1811,"f",FALSE)</f>
        <v>52069</v>
      </c>
      <c r="E1811" s="180">
        <f>_xll.qlInterestRateIndexValueDate(IndexON,D1811)</f>
        <v>52069</v>
      </c>
      <c r="F1811" s="196">
        <f>IFERROR(_xll.qlIndexFixing(IndexON,D1811,TRUE,_xll.ohTrigger(RecalcTrigger,TriggerON)),NA())</f>
        <v>1.5478427320978483E-2</v>
      </c>
      <c r="H1811" s="42">
        <f>_xll.qlCalendarAdvance(Calendar,$H1810,B1811,"f",FALSE)</f>
        <v>52069</v>
      </c>
      <c r="I1811" s="180">
        <f>_xll.qlInterestRateIndexValueDate(Index1M,$H1811)</f>
        <v>52071</v>
      </c>
      <c r="J1811" s="185">
        <f>IFERROR(_xll.qlIndexFixing(Index1M,$H1811,TRUE,_xll.ohTrigger(RecalcTrigger,Trigger1M)),NA())</f>
        <v>1.5473826202479779E-2</v>
      </c>
      <c r="K1811" s="44">
        <f>IFERROR(_xll.qlIndexFixing(Index3M,H1811,TRUE,_xll.ohTrigger(RecalcTrigger,Trigger3M)),NA())</f>
        <v>1.5748017487980888E-2</v>
      </c>
      <c r="L1811" s="44">
        <f>IFERROR(_xll.qlIndexFixing(Index6M,$H1811,TRUE,_xll.ohTrigger(RecalcTrigger,Trigger6M)),NA())</f>
        <v>1.5918150074437962E-2</v>
      </c>
      <c r="M1811" s="186">
        <f>IFERROR(_xll.qlIndexFixing(Index1Y,$H1811,TRUE,_xll.ohTrigger(RecalcTrigger,Trigger1Y)),NA())</f>
        <v>1.632674038601464E-2</v>
      </c>
      <c r="N1811" s="185">
        <f>IFERROR(_xll.qlIndexFixing(ONIndex1M,I1811,TRUE,_xll.ohTrigger(RecalcTrigger,Trigger1M)),NA())</f>
        <v>1.5464872358466053E-2</v>
      </c>
      <c r="O1811" s="44">
        <f>IFERROR(_xll.qlIndexFixing(ONIndex3M,I1811,TRUE,_xll.ohTrigger(RecalcTrigger,Trigger3M)),NA())</f>
        <v>1.5725802055035487E-2</v>
      </c>
      <c r="P1811" s="44">
        <f>IFERROR(_xll.qlIndexFixing(ONIndex6M,I1811,TRUE,_xll.ohTrigger(RecalcTrigger,Trigger6M)),NA())</f>
        <v>1.586569194206966E-2</v>
      </c>
      <c r="Q1811" s="186">
        <f>IFERROR(_xll.qlIndexFixing(ONIndex1Y,I1811,TRUE,_xll.ohTrigger(RecalcTrigger,Trigger1Y)),NA())</f>
        <v>1.6243352974196767E-2</v>
      </c>
    </row>
    <row r="1812" spans="2:17" x14ac:dyDescent="0.2">
      <c r="B1812" s="39" t="s">
        <v>42</v>
      </c>
      <c r="D1812" s="42">
        <f>_xll.qlCalendarAdvance(Calendar,$D1811,B1812,"f",FALSE)</f>
        <v>52076</v>
      </c>
      <c r="E1812" s="180">
        <f>_xll.qlInterestRateIndexValueDate(IndexON,D1812)</f>
        <v>52076</v>
      </c>
      <c r="F1812" s="196">
        <f>IFERROR(_xll.qlIndexFixing(IndexON,D1812,TRUE,_xll.ohTrigger(RecalcTrigger,TriggerON)),NA())</f>
        <v>1.5477147552367398E-2</v>
      </c>
      <c r="H1812" s="42">
        <f>_xll.qlCalendarAdvance(Calendar,$H1811,B1812,"f",FALSE)</f>
        <v>52076</v>
      </c>
      <c r="I1812" s="180">
        <f>_xll.qlInterestRateIndexValueDate(Index1M,$H1812)</f>
        <v>52078</v>
      </c>
      <c r="J1812" s="185">
        <f>IFERROR(_xll.qlIndexFixing(Index1M,$H1812,TRUE,_xll.ohTrigger(RecalcTrigger,Trigger1M)),NA())</f>
        <v>1.5472192499974174E-2</v>
      </c>
      <c r="K1812" s="44">
        <f>IFERROR(_xll.qlIndexFixing(Index3M,H1812,TRUE,_xll.ohTrigger(RecalcTrigger,Trigger3M)),NA())</f>
        <v>1.5746546669698071E-2</v>
      </c>
      <c r="L1812" s="44">
        <f>IFERROR(_xll.qlIndexFixing(Index6M,$H1812,TRUE,_xll.ohTrigger(RecalcTrigger,Trigger6M)),NA())</f>
        <v>1.5916404439018532E-2</v>
      </c>
      <c r="M1812" s="186">
        <f>IFERROR(_xll.qlIndexFixing(Index1Y,$H1812,TRUE,_xll.ohTrigger(RecalcTrigger,Trigger1Y)),NA())</f>
        <v>1.6325099560904666E-2</v>
      </c>
      <c r="N1812" s="185">
        <f>IFERROR(_xll.qlIndexFixing(ONIndex1M,I1812,TRUE,_xll.ohTrigger(RecalcTrigger,Trigger1M)),NA())</f>
        <v>1.546403530627849E-2</v>
      </c>
      <c r="O1812" s="44">
        <f>IFERROR(_xll.qlIndexFixing(ONIndex3M,I1812,TRUE,_xll.ohTrigger(RecalcTrigger,Trigger3M)),NA())</f>
        <v>1.5724177944509421E-2</v>
      </c>
      <c r="P1812" s="44">
        <f>IFERROR(_xll.qlIndexFixing(ONIndex6M,I1812,TRUE,_xll.ohTrigger(RecalcTrigger,Trigger6M)),NA())</f>
        <v>1.5864469728139596E-2</v>
      </c>
      <c r="Q1812" s="186">
        <f>IFERROR(_xll.qlIndexFixing(ONIndex1Y,I1812,TRUE,_xll.ohTrigger(RecalcTrigger,Trigger1Y)),NA())</f>
        <v>1.6240752245364476E-2</v>
      </c>
    </row>
    <row r="1813" spans="2:17" x14ac:dyDescent="0.2">
      <c r="B1813" s="39" t="s">
        <v>42</v>
      </c>
      <c r="D1813" s="42">
        <f>_xll.qlCalendarAdvance(Calendar,$D1812,B1813,"f",FALSE)</f>
        <v>52083</v>
      </c>
      <c r="E1813" s="180">
        <f>_xll.qlInterestRateIndexValueDate(IndexON,D1813)</f>
        <v>52083</v>
      </c>
      <c r="F1813" s="196">
        <f>IFERROR(_xll.qlIndexFixing(IndexON,D1813,TRUE,_xll.ohTrigger(RecalcTrigger,TriggerON)),NA())</f>
        <v>1.5475893503982263E-2</v>
      </c>
      <c r="H1813" s="42">
        <f>_xll.qlCalendarAdvance(Calendar,$H1812,B1813,"f",FALSE)</f>
        <v>52083</v>
      </c>
      <c r="I1813" s="180">
        <f>_xll.qlInterestRateIndexValueDate(Index1M,$H1813)</f>
        <v>52085</v>
      </c>
      <c r="J1813" s="185">
        <f>IFERROR(_xll.qlIndexFixing(Index1M,$H1813,TRUE,_xll.ohTrigger(RecalcTrigger,Trigger1M)),NA())</f>
        <v>1.5472239420888656E-2</v>
      </c>
      <c r="K1813" s="44">
        <f>IFERROR(_xll.qlIndexFixing(Index3M,H1813,TRUE,_xll.ohTrigger(RecalcTrigger,Trigger3M)),NA())</f>
        <v>1.5745102997690913E-2</v>
      </c>
      <c r="L1813" s="44">
        <f>IFERROR(_xll.qlIndexFixing(Index6M,$H1813,TRUE,_xll.ohTrigger(RecalcTrigger,Trigger6M)),NA())</f>
        <v>1.5916497966858619E-2</v>
      </c>
      <c r="M1813" s="186">
        <f>IFERROR(_xll.qlIndexFixing(Index1Y,$H1813,TRUE,_xll.ohTrigger(RecalcTrigger,Trigger1Y)),NA())</f>
        <v>1.6323499221826972E-2</v>
      </c>
      <c r="N1813" s="185">
        <f>IFERROR(_xll.qlIndexFixing(ONIndex1M,I1813,TRUE,_xll.ohTrigger(RecalcTrigger,Trigger1M)),NA())</f>
        <v>1.5463219048736931E-2</v>
      </c>
      <c r="O1813" s="44">
        <f>IFERROR(_xll.qlIndexFixing(ONIndex3M,I1813,TRUE,_xll.ohTrigger(RecalcTrigger,Trigger3M)),NA())</f>
        <v>1.5722580350452375E-2</v>
      </c>
      <c r="P1813" s="44">
        <f>IFERROR(_xll.qlIndexFixing(ONIndex6M,I1813,TRUE,_xll.ohTrigger(RecalcTrigger,Trigger6M)),NA())</f>
        <v>1.5863278166889927E-2</v>
      </c>
      <c r="Q1813" s="186">
        <f>IFERROR(_xll.qlIndexFixing(ONIndex1Y,I1813,TRUE,_xll.ohTrigger(RecalcTrigger,Trigger1Y)),NA())</f>
        <v>1.6238188354984473E-2</v>
      </c>
    </row>
    <row r="1814" spans="2:17" x14ac:dyDescent="0.2">
      <c r="B1814" s="39" t="s">
        <v>42</v>
      </c>
      <c r="D1814" s="42">
        <f>_xll.qlCalendarAdvance(Calendar,$D1813,B1814,"f",FALSE)</f>
        <v>52090</v>
      </c>
      <c r="E1814" s="180">
        <f>_xll.qlInterestRateIndexValueDate(IndexON,D1814)</f>
        <v>52090</v>
      </c>
      <c r="F1814" s="196">
        <f>IFERROR(_xll.qlIndexFixing(IndexON,D1814,TRUE,_xll.ohTrigger(RecalcTrigger,TriggerON)),NA())</f>
        <v>1.5474665265831078E-2</v>
      </c>
      <c r="H1814" s="42">
        <f>_xll.qlCalendarAdvance(Calendar,$H1813,B1814,"f",FALSE)</f>
        <v>52090</v>
      </c>
      <c r="I1814" s="180">
        <f>_xll.qlInterestRateIndexValueDate(Index1M,$H1814)</f>
        <v>52092</v>
      </c>
      <c r="J1814" s="185">
        <f>IFERROR(_xll.qlIndexFixing(Index1M,$H1814,TRUE,_xll.ohTrigger(RecalcTrigger,Trigger1M)),NA())</f>
        <v>1.5471477509234888E-2</v>
      </c>
      <c r="K1814" s="44">
        <f>IFERROR(_xll.qlIndexFixing(Index3M,H1814,TRUE,_xll.ohTrigger(RecalcTrigger,Trigger3M)),NA())</f>
        <v>1.574368656025835E-2</v>
      </c>
      <c r="L1814" s="44">
        <f>IFERROR(_xll.qlIndexFixing(Index6M,$H1814,TRUE,_xll.ohTrigger(RecalcTrigger,Trigger6M)),NA())</f>
        <v>1.5915718268458581E-2</v>
      </c>
      <c r="M1814" s="186">
        <f>IFERROR(_xll.qlIndexFixing(Index1Y,$H1814,TRUE,_xll.ohTrigger(RecalcTrigger,Trigger1Y)),NA())</f>
        <v>1.6321939488025568E-2</v>
      </c>
      <c r="N1814" s="185">
        <f>IFERROR(_xll.qlIndexFixing(ONIndex1M,I1814,TRUE,_xll.ohTrigger(RecalcTrigger,Trigger1M)),NA())</f>
        <v>1.5462423656664726E-2</v>
      </c>
      <c r="O1814" s="44">
        <f>IFERROR(_xll.qlIndexFixing(ONIndex3M,I1814,TRUE,_xll.ohTrigger(RecalcTrigger,Trigger3M)),NA())</f>
        <v>1.5721009360953886E-2</v>
      </c>
      <c r="P1814" s="44">
        <f>IFERROR(_xll.qlIndexFixing(ONIndex6M,I1814,TRUE,_xll.ohTrigger(RecalcTrigger,Trigger6M)),NA())</f>
        <v>1.5862117258000907E-2</v>
      </c>
      <c r="Q1814" s="186">
        <f>IFERROR(_xll.qlIndexFixing(ONIndex1Y,I1814,TRUE,_xll.ohTrigger(RecalcTrigger,Trigger1Y)),NA())</f>
        <v>1.6235661420322955E-2</v>
      </c>
    </row>
    <row r="1815" spans="2:17" x14ac:dyDescent="0.2">
      <c r="B1815" s="39" t="s">
        <v>42</v>
      </c>
      <c r="D1815" s="42">
        <f>_xll.qlCalendarAdvance(Calendar,$D1814,B1815,"f",FALSE)</f>
        <v>52097</v>
      </c>
      <c r="E1815" s="180">
        <f>_xll.qlInterestRateIndexValueDate(IndexON,D1815)</f>
        <v>52097</v>
      </c>
      <c r="F1815" s="196">
        <f>IFERROR(_xll.qlIndexFixing(IndexON,D1815,TRUE,_xll.ohTrigger(RecalcTrigger,TriggerON)),NA())</f>
        <v>1.5473462927442228E-2</v>
      </c>
      <c r="H1815" s="42">
        <f>_xll.qlCalendarAdvance(Calendar,$H1814,B1815,"f",FALSE)</f>
        <v>52097</v>
      </c>
      <c r="I1815" s="180">
        <f>_xll.qlInterestRateIndexValueDate(Index1M,$H1815)</f>
        <v>52099</v>
      </c>
      <c r="J1815" s="185">
        <f>IFERROR(_xll.qlIndexFixing(Index1M,$H1815,TRUE,_xll.ohTrigger(RecalcTrigger,Trigger1M)),NA())</f>
        <v>1.5470736678143415E-2</v>
      </c>
      <c r="K1815" s="44">
        <f>IFERROR(_xll.qlIndexFixing(Index3M,H1815,TRUE,_xll.ohTrigger(RecalcTrigger,Trigger3M)),NA())</f>
        <v>1.5742297445701055E-2</v>
      </c>
      <c r="L1815" s="44">
        <f>IFERROR(_xll.qlIndexFixing(Index6M,$H1815,TRUE,_xll.ohTrigger(RecalcTrigger,Trigger6M)),NA())</f>
        <v>1.5914969473601496E-2</v>
      </c>
      <c r="M1815" s="186">
        <f>IFERROR(_xll.qlIndexFixing(Index1Y,$H1815,TRUE,_xll.ohTrigger(RecalcTrigger,Trigger1Y)),NA())</f>
        <v>1.6320420478746878E-2</v>
      </c>
      <c r="N1815" s="185">
        <f>IFERROR(_xll.qlIndexFixing(ONIndex1M,I1815,TRUE,_xll.ohTrigger(RecalcTrigger,Trigger1M)),NA())</f>
        <v>1.5461649200805283E-2</v>
      </c>
      <c r="O1815" s="44">
        <f>IFERROR(_xll.qlIndexFixing(ONIndex3M,I1815,TRUE,_xll.ohTrigger(RecalcTrigger,Trigger3M)),NA())</f>
        <v>1.571946506386368E-2</v>
      </c>
      <c r="P1815" s="44">
        <f>IFERROR(_xll.qlIndexFixing(ONIndex6M,I1815,TRUE,_xll.ohTrigger(RecalcTrigger,Trigger6M)),NA())</f>
        <v>1.5860987001712346E-2</v>
      </c>
      <c r="Q1815" s="186">
        <f>IFERROR(_xll.qlIndexFixing(ONIndex1Y,I1815,TRUE,_xll.ohTrigger(RecalcTrigger,Trigger1Y)),NA())</f>
        <v>1.6233171558805992E-2</v>
      </c>
    </row>
    <row r="1816" spans="2:17" x14ac:dyDescent="0.2">
      <c r="B1816" s="39" t="s">
        <v>42</v>
      </c>
      <c r="D1816" s="42">
        <f>_xll.qlCalendarAdvance(Calendar,$D1815,B1816,"f",FALSE)</f>
        <v>52104</v>
      </c>
      <c r="E1816" s="180">
        <f>_xll.qlInterestRateIndexValueDate(IndexON,D1816)</f>
        <v>52104</v>
      </c>
      <c r="F1816" s="196">
        <f>IFERROR(_xll.qlIndexFixing(IndexON,D1816,TRUE,_xll.ohTrigger(RecalcTrigger,TriggerON)),NA())</f>
        <v>1.5472286579063521E-2</v>
      </c>
      <c r="H1816" s="42">
        <f>_xll.qlCalendarAdvance(Calendar,$H1815,B1816,"f",FALSE)</f>
        <v>52104</v>
      </c>
      <c r="I1816" s="180">
        <f>_xll.qlInterestRateIndexValueDate(Index1M,$H1816)</f>
        <v>52106</v>
      </c>
      <c r="J1816" s="185">
        <f>IFERROR(_xll.qlIndexFixing(Index1M,$H1816,TRUE,_xll.ohTrigger(RecalcTrigger,Trigger1M)),NA())</f>
        <v>1.5470016998472558E-2</v>
      </c>
      <c r="K1816" s="44">
        <f>IFERROR(_xll.qlIndexFixing(Index3M,H1816,TRUE,_xll.ohTrigger(RecalcTrigger,Trigger3M)),NA())</f>
        <v>1.57409357423197E-2</v>
      </c>
      <c r="L1816" s="44">
        <f>IFERROR(_xll.qlIndexFixing(Index6M,$H1816,TRUE,_xll.ohTrigger(RecalcTrigger,Trigger6M)),NA())</f>
        <v>1.5913321370992956E-2</v>
      </c>
      <c r="M1816" s="186">
        <f>IFERROR(_xll.qlIndexFixing(Index1Y,$H1816,TRUE,_xll.ohTrigger(RecalcTrigger,Trigger1Y)),NA())</f>
        <v>1.6318942313243014E-2</v>
      </c>
      <c r="N1816" s="185">
        <f>IFERROR(_xll.qlIndexFixing(ONIndex1M,I1816,TRUE,_xll.ohTrigger(RecalcTrigger,Trigger1M)),NA())</f>
        <v>1.5460895751981951E-2</v>
      </c>
      <c r="O1816" s="44">
        <f>IFERROR(_xll.qlIndexFixing(ONIndex3M,I1816,TRUE,_xll.ohTrigger(RecalcTrigger,Trigger3M)),NA())</f>
        <v>1.571794754735123E-2</v>
      </c>
      <c r="P1816" s="44">
        <f>IFERROR(_xll.qlIndexFixing(ONIndex6M,I1816,TRUE,_xll.ohTrigger(RecalcTrigger,Trigger6M)),NA())</f>
        <v>1.5859887398024242E-2</v>
      </c>
      <c r="Q1816" s="186">
        <f>IFERROR(_xll.qlIndexFixing(ONIndex1Y,I1816,TRUE,_xll.ohTrigger(RecalcTrigger,Trigger1Y)),NA())</f>
        <v>1.6230718888179396E-2</v>
      </c>
    </row>
    <row r="1817" spans="2:17" x14ac:dyDescent="0.2">
      <c r="B1817" s="39" t="s">
        <v>42</v>
      </c>
      <c r="D1817" s="42">
        <f>_xll.qlCalendarAdvance(Calendar,$D1816,B1817,"f",FALSE)</f>
        <v>52111</v>
      </c>
      <c r="E1817" s="180">
        <f>_xll.qlInterestRateIndexValueDate(IndexON,D1817)</f>
        <v>52111</v>
      </c>
      <c r="F1817" s="196">
        <f>IFERROR(_xll.qlIndexFixing(IndexON,D1817,TRUE,_xll.ohTrigger(RecalcTrigger,TriggerON)),NA())</f>
        <v>1.547113631070296E-2</v>
      </c>
      <c r="H1817" s="42">
        <f>_xll.qlCalendarAdvance(Calendar,$H1816,B1817,"f",FALSE)</f>
        <v>52111</v>
      </c>
      <c r="I1817" s="180">
        <f>_xll.qlInterestRateIndexValueDate(Index1M,$H1817)</f>
        <v>52113</v>
      </c>
      <c r="J1817" s="185">
        <f>IFERROR(_xll.qlIndexFixing(Index1M,$H1817,TRUE,_xll.ohTrigger(RecalcTrigger,Trigger1M)),NA())</f>
        <v>1.546931854107314E-2</v>
      </c>
      <c r="K1817" s="44">
        <f>IFERROR(_xll.qlIndexFixing(Index3M,H1817,TRUE,_xll.ohTrigger(RecalcTrigger,Trigger3M)),NA())</f>
        <v>1.5739348017901174E-2</v>
      </c>
      <c r="L1817" s="44">
        <f>IFERROR(_xll.qlIndexFixing(Index6M,$H1817,TRUE,_xll.ohTrigger(RecalcTrigger,Trigger6M)),NA())</f>
        <v>1.5912004443471694E-2</v>
      </c>
      <c r="M1817" s="186">
        <f>IFERROR(_xll.qlIndexFixing(Index1Y,$H1817,TRUE,_xll.ohTrigger(RecalcTrigger,Trigger1Y)),NA())</f>
        <v>1.6317505110769601E-2</v>
      </c>
      <c r="N1817" s="185">
        <f>IFERROR(_xll.qlIndexFixing(ONIndex1M,I1817,TRUE,_xll.ohTrigger(RecalcTrigger,Trigger1M)),NA())</f>
        <v>1.5460163380858205E-2</v>
      </c>
      <c r="O1817" s="44">
        <f>IFERROR(_xll.qlIndexFixing(ONIndex3M,I1817,TRUE,_xll.ohTrigger(RecalcTrigger,Trigger3M)),NA())</f>
        <v>1.5716456899186326E-2</v>
      </c>
      <c r="P1817" s="44">
        <f>IFERROR(_xll.qlIndexFixing(ONIndex6M,I1817,TRUE,_xll.ohTrigger(RecalcTrigger,Trigger6M)),NA())</f>
        <v>1.585881844685666E-2</v>
      </c>
      <c r="Q1817" s="186">
        <f>IFERROR(_xll.qlIndexFixing(ONIndex1Y,I1817,TRUE,_xll.ohTrigger(RecalcTrigger,Trigger1Y)),NA())</f>
        <v>1.6228303525709364E-2</v>
      </c>
    </row>
    <row r="1818" spans="2:17" x14ac:dyDescent="0.2">
      <c r="B1818" s="39" t="s">
        <v>42</v>
      </c>
      <c r="D1818" s="42">
        <f>_xll.qlCalendarAdvance(Calendar,$D1817,B1818,"f",FALSE)</f>
        <v>52118</v>
      </c>
      <c r="E1818" s="180">
        <f>_xll.qlInterestRateIndexValueDate(IndexON,D1818)</f>
        <v>52118</v>
      </c>
      <c r="F1818" s="196">
        <f>IFERROR(_xll.qlIndexFixing(IndexON,D1818,TRUE,_xll.ohTrigger(RecalcTrigger,TriggerON)),NA())</f>
        <v>1.5470012211968864E-2</v>
      </c>
      <c r="H1818" s="42">
        <f>_xll.qlCalendarAdvance(Calendar,$H1817,B1818,"f",FALSE)</f>
        <v>52118</v>
      </c>
      <c r="I1818" s="180">
        <f>_xll.qlInterestRateIndexValueDate(Index1M,$H1818)</f>
        <v>52120</v>
      </c>
      <c r="J1818" s="185">
        <f>IFERROR(_xll.qlIndexFixing(Index1M,$H1818,TRUE,_xll.ohTrigger(RecalcTrigger,Trigger1M)),NA())</f>
        <v>1.5468641376803483E-2</v>
      </c>
      <c r="K1818" s="44">
        <f>IFERROR(_xll.qlIndexFixing(Index3M,H1818,TRUE,_xll.ohTrigger(RecalcTrigger,Trigger3M)),NA())</f>
        <v>1.5738039471646086E-2</v>
      </c>
      <c r="L1818" s="44">
        <f>IFERROR(_xll.qlIndexFixing(Index6M,$H1818,TRUE,_xll.ohTrigger(RecalcTrigger,Trigger6M)),NA())</f>
        <v>1.5911337468942164E-2</v>
      </c>
      <c r="M1818" s="186">
        <f>IFERROR(_xll.qlIndexFixing(Index1Y,$H1818,TRUE,_xll.ohTrigger(RecalcTrigger,Trigger1Y)),NA())</f>
        <v>1.6316108990586851E-2</v>
      </c>
      <c r="N1818" s="185">
        <f>IFERROR(_xll.qlIndexFixing(ONIndex1M,I1818,TRUE,_xll.ohTrigger(RecalcTrigger,Trigger1M)),NA())</f>
        <v>1.5459452158177456E-2</v>
      </c>
      <c r="O1818" s="44">
        <f>IFERROR(_xll.qlIndexFixing(ONIndex3M,I1818,TRUE,_xll.ohTrigger(RecalcTrigger,Trigger3M)),NA())</f>
        <v>1.5714993207458505E-2</v>
      </c>
      <c r="P1818" s="44">
        <f>IFERROR(_xll.qlIndexFixing(ONIndex6M,I1818,TRUE,_xll.ohTrigger(RecalcTrigger,Trigger6M)),NA())</f>
        <v>1.5857780148289535E-2</v>
      </c>
      <c r="Q1818" s="186">
        <f>IFERROR(_xll.qlIndexFixing(ONIndex1Y,I1818,TRUE,_xll.ohTrigger(RecalcTrigger,Trigger1Y)),NA())</f>
        <v>1.6225925588981838E-2</v>
      </c>
    </row>
    <row r="1819" spans="2:17" x14ac:dyDescent="0.2">
      <c r="B1819" s="39" t="s">
        <v>42</v>
      </c>
      <c r="D1819" s="42">
        <f>_xll.qlCalendarAdvance(Calendar,$D1818,B1819,"f",FALSE)</f>
        <v>52125</v>
      </c>
      <c r="E1819" s="180">
        <f>_xll.qlInterestRateIndexValueDate(IndexON,D1819)</f>
        <v>52125</v>
      </c>
      <c r="F1819" s="196">
        <f>IFERROR(_xll.qlIndexFixing(IndexON,D1819,TRUE,_xll.ohTrigger(RecalcTrigger,TriggerON)),NA())</f>
        <v>1.5468914373109044E-2</v>
      </c>
      <c r="H1819" s="42">
        <f>_xll.qlCalendarAdvance(Calendar,$H1818,B1819,"f",FALSE)</f>
        <v>52125</v>
      </c>
      <c r="I1819" s="180">
        <f>_xll.qlInterestRateIndexValueDate(Index1M,$H1819)</f>
        <v>52127</v>
      </c>
      <c r="J1819" s="185">
        <f>IFERROR(_xll.qlIndexFixing(Index1M,$H1819,TRUE,_xll.ohTrigger(RecalcTrigger,Trigger1M)),NA())</f>
        <v>1.5467985576511911E-2</v>
      </c>
      <c r="K1819" s="44">
        <f>IFERROR(_xll.qlIndexFixing(Index3M,H1819,TRUE,_xll.ohTrigger(RecalcTrigger,Trigger3M)),NA())</f>
        <v>1.5736758593952946E-2</v>
      </c>
      <c r="L1819" s="44">
        <f>IFERROR(_xll.qlIndexFixing(Index6M,$H1819,TRUE,_xll.ohTrigger(RecalcTrigger,Trigger6M)),NA())</f>
        <v>1.5910701391025198E-2</v>
      </c>
      <c r="M1819" s="186">
        <f>IFERROR(_xll.qlIndexFixing(Index1Y,$H1819,TRUE,_xll.ohTrigger(RecalcTrigger,Trigger1Y)),NA())</f>
        <v>1.6314754071959366E-2</v>
      </c>
      <c r="N1819" s="185">
        <f>IFERROR(_xll.qlIndexFixing(ONIndex1M,I1819,TRUE,_xll.ohTrigger(RecalcTrigger,Trigger1M)),NA())</f>
        <v>1.5458762154842987E-2</v>
      </c>
      <c r="O1819" s="44">
        <f>IFERROR(_xll.qlIndexFixing(ONIndex3M,I1819,TRUE,_xll.ohTrigger(RecalcTrigger,Trigger3M)),NA())</f>
        <v>1.5713556560177366E-2</v>
      </c>
      <c r="P1819" s="44">
        <f>IFERROR(_xll.qlIndexFixing(ONIndex6M,I1819,TRUE,_xll.ohTrigger(RecalcTrigger,Trigger6M)),NA())</f>
        <v>1.5856772502162997E-2</v>
      </c>
      <c r="Q1819" s="186">
        <f>IFERROR(_xll.qlIndexFixing(ONIndex1Y,I1819,TRUE,_xll.ohTrigger(RecalcTrigger,Trigger1Y)),NA())</f>
        <v>1.6223585195502821E-2</v>
      </c>
    </row>
    <row r="1820" spans="2:17" x14ac:dyDescent="0.2">
      <c r="B1820" s="39" t="s">
        <v>42</v>
      </c>
      <c r="D1820" s="42">
        <f>_xll.qlCalendarAdvance(Calendar,$D1819,B1820,"f",FALSE)</f>
        <v>52132</v>
      </c>
      <c r="E1820" s="180">
        <f>_xll.qlInterestRateIndexValueDate(IndexON,D1820)</f>
        <v>52132</v>
      </c>
      <c r="F1820" s="196">
        <f>IFERROR(_xll.qlIndexFixing(IndexON,D1820,TRUE,_xll.ohTrigger(RecalcTrigger,TriggerON)),NA())</f>
        <v>1.5467842883891691E-2</v>
      </c>
      <c r="H1820" s="42">
        <f>_xll.qlCalendarAdvance(Calendar,$H1819,B1820,"f",FALSE)</f>
        <v>52132</v>
      </c>
      <c r="I1820" s="180">
        <f>_xll.qlInterestRateIndexValueDate(Index1M,$H1820)</f>
        <v>52134</v>
      </c>
      <c r="J1820" s="185">
        <f>IFERROR(_xll.qlIndexFixing(Index1M,$H1820,TRUE,_xll.ohTrigger(RecalcTrigger,Trigger1M)),NA())</f>
        <v>1.546735121106424E-2</v>
      </c>
      <c r="K1820" s="44">
        <f>IFERROR(_xll.qlIndexFixing(Index3M,H1820,TRUE,_xll.ohTrigger(RecalcTrigger,Trigger3M)),NA())</f>
        <v>1.5736543972027606E-2</v>
      </c>
      <c r="L1820" s="44">
        <f>IFERROR(_xll.qlIndexFixing(Index6M,$H1820,TRUE,_xll.ohTrigger(RecalcTrigger,Trigger6M)),NA())</f>
        <v>1.59100962096912E-2</v>
      </c>
      <c r="M1820" s="186">
        <f>IFERROR(_xll.qlIndexFixing(Index1Y,$H1820,TRUE,_xll.ohTrigger(RecalcTrigger,Trigger1Y)),NA())</f>
        <v>1.6313440474155685E-2</v>
      </c>
      <c r="N1820" s="185">
        <f>IFERROR(_xll.qlIndexFixing(ONIndex1M,I1820,TRUE,_xll.ohTrigger(RecalcTrigger,Trigger1M)),NA())</f>
        <v>1.5458093441438336E-2</v>
      </c>
      <c r="O1820" s="44">
        <f>IFERROR(_xll.qlIndexFixing(ONIndex3M,I1820,TRUE,_xll.ohTrigger(RecalcTrigger,Trigger3M)),NA())</f>
        <v>1.5712147045272573E-2</v>
      </c>
      <c r="P1820" s="44">
        <f>IFERROR(_xll.qlIndexFixing(ONIndex6M,I1820,TRUE,_xll.ohTrigger(RecalcTrigger,Trigger6M)),NA())</f>
        <v>1.5855795508636916E-2</v>
      </c>
      <c r="Q1820" s="186">
        <f>IFERROR(_xll.qlIndexFixing(ONIndex1Y,I1820,TRUE,_xll.ohTrigger(RecalcTrigger,Trigger1Y)),NA())</f>
        <v>1.6221282462858255E-2</v>
      </c>
    </row>
    <row r="1821" spans="2:17" x14ac:dyDescent="0.2">
      <c r="B1821" s="39" t="s">
        <v>42</v>
      </c>
      <c r="D1821" s="42">
        <f>_xll.qlCalendarAdvance(Calendar,$D1820,B1821,"f",FALSE)</f>
        <v>52139</v>
      </c>
      <c r="E1821" s="180">
        <f>_xll.qlInterestRateIndexValueDate(IndexON,D1821)</f>
        <v>52139</v>
      </c>
      <c r="F1821" s="196">
        <f>IFERROR(_xll.qlIndexFixing(IndexON,D1821,TRUE,_xll.ohTrigger(RecalcTrigger,TriggerON)),NA())</f>
        <v>1.5466797834324808E-2</v>
      </c>
      <c r="H1821" s="42">
        <f>_xll.qlCalendarAdvance(Calendar,$H1820,B1821,"f",FALSE)</f>
        <v>52139</v>
      </c>
      <c r="I1821" s="180">
        <f>_xll.qlInterestRateIndexValueDate(Index1M,$H1821)</f>
        <v>52141</v>
      </c>
      <c r="J1821" s="185">
        <f>IFERROR(_xll.qlIndexFixing(Index1M,$H1821,TRUE,_xll.ohTrigger(RecalcTrigger,Trigger1M)),NA())</f>
        <v>1.5466738351301301E-2</v>
      </c>
      <c r="K1821" s="44">
        <f>IFERROR(_xll.qlIndexFixing(Index3M,H1821,TRUE,_xll.ohTrigger(RecalcTrigger,Trigger3M)),NA())</f>
        <v>1.5734541483629339E-2</v>
      </c>
      <c r="L1821" s="44">
        <f>IFERROR(_xll.qlIndexFixing(Index6M,$H1821,TRUE,_xll.ohTrigger(RecalcTrigger,Trigger6M)),NA())</f>
        <v>1.5909842239617666E-2</v>
      </c>
      <c r="M1821" s="186">
        <f>IFERROR(_xll.qlIndexFixing(Index1Y,$H1821,TRUE,_xll.ohTrigger(RecalcTrigger,Trigger1Y)),NA())</f>
        <v>1.6312168316449601E-2</v>
      </c>
      <c r="N1821" s="185">
        <f>IFERROR(_xll.qlIndexFixing(ONIndex1M,I1821,TRUE,_xll.ohTrigger(RecalcTrigger,Trigger1M)),NA())</f>
        <v>1.5457446088946725E-2</v>
      </c>
      <c r="O1821" s="44">
        <f>IFERROR(_xll.qlIndexFixing(ONIndex3M,I1821,TRUE,_xll.ohTrigger(RecalcTrigger,Trigger3M)),NA())</f>
        <v>1.5710764750673789E-2</v>
      </c>
      <c r="P1821" s="44">
        <f>IFERROR(_xll.qlIndexFixing(ONIndex6M,I1821,TRUE,_xll.ohTrigger(RecalcTrigger,Trigger6M)),NA())</f>
        <v>1.5854849167631357E-2</v>
      </c>
      <c r="Q1821" s="186">
        <f>IFERROR(_xll.qlIndexFixing(ONIndex1Y,I1821,TRUE,_xll.ohTrigger(RecalcTrigger,Trigger1Y)),NA())</f>
        <v>1.6219017508314337E-2</v>
      </c>
    </row>
    <row r="1822" spans="2:17" x14ac:dyDescent="0.2">
      <c r="B1822" s="39" t="s">
        <v>42</v>
      </c>
      <c r="D1822" s="42">
        <f>_xll.qlCalendarAdvance(Calendar,$D1821,B1822,"f",FALSE)</f>
        <v>52146</v>
      </c>
      <c r="E1822" s="180">
        <f>_xll.qlInterestRateIndexValueDate(IndexON,D1822)</f>
        <v>52146</v>
      </c>
      <c r="F1822" s="196">
        <f>IFERROR(_xll.qlIndexFixing(IndexON,D1822,TRUE,_xll.ohTrigger(RecalcTrigger,TriggerON)),NA())</f>
        <v>1.5465779314176586E-2</v>
      </c>
      <c r="H1822" s="42">
        <f>_xll.qlCalendarAdvance(Calendar,$H1821,B1822,"f",FALSE)</f>
        <v>52146</v>
      </c>
      <c r="I1822" s="180">
        <f>_xll.qlInterestRateIndexValueDate(Index1M,$H1822)</f>
        <v>52148</v>
      </c>
      <c r="J1822" s="185">
        <f>IFERROR(_xll.qlIndexFixing(Index1M,$H1822,TRUE,_xll.ohTrigger(RecalcTrigger,Trigger1M)),NA())</f>
        <v>1.5466147068086411E-2</v>
      </c>
      <c r="K1822" s="44">
        <f>IFERROR(_xll.qlIndexFixing(Index3M,H1822,TRUE,_xll.ohTrigger(RecalcTrigger,Trigger3M)),NA())</f>
        <v>1.5733346101654194E-2</v>
      </c>
      <c r="L1822" s="44">
        <f>IFERROR(_xll.qlIndexFixing(Index6M,$H1822,TRUE,_xll.ohTrigger(RecalcTrigger,Trigger6M)),NA())</f>
        <v>1.5909301034437655E-2</v>
      </c>
      <c r="M1822" s="186">
        <f>IFERROR(_xll.qlIndexFixing(Index1Y,$H1822,TRUE,_xll.ohTrigger(RecalcTrigger,Trigger1Y)),NA())</f>
        <v>1.6310937718119076E-2</v>
      </c>
      <c r="N1822" s="185">
        <f>IFERROR(_xll.qlIndexFixing(ONIndex1M,I1822,TRUE,_xll.ohTrigger(RecalcTrigger,Trigger1M)),NA())</f>
        <v>1.5456820168031626E-2</v>
      </c>
      <c r="O1822" s="44">
        <f>IFERROR(_xll.qlIndexFixing(ONIndex3M,I1822,TRUE,_xll.ohTrigger(RecalcTrigger,Trigger3M)),NA())</f>
        <v>1.570940976447055E-2</v>
      </c>
      <c r="P1822" s="44">
        <f>IFERROR(_xll.qlIndexFixing(ONIndex6M,I1822,TRUE,_xll.ohTrigger(RecalcTrigger,Trigger6M)),NA())</f>
        <v>1.5853933479226257E-2</v>
      </c>
      <c r="Q1822" s="186">
        <f>IFERROR(_xll.qlIndexFixing(ONIndex1Y,I1822,TRUE,_xll.ohTrigger(RecalcTrigger,Trigger1Y)),NA())</f>
        <v>1.6216790449536944E-2</v>
      </c>
    </row>
    <row r="1823" spans="2:17" x14ac:dyDescent="0.2">
      <c r="B1823" s="39" t="s">
        <v>42</v>
      </c>
      <c r="D1823" s="42">
        <f>_xll.qlCalendarAdvance(Calendar,$D1822,B1823,"f",FALSE)</f>
        <v>52153</v>
      </c>
      <c r="E1823" s="180">
        <f>_xll.qlInterestRateIndexValueDate(IndexON,D1823)</f>
        <v>52153</v>
      </c>
      <c r="F1823" s="196">
        <f>IFERROR(_xll.qlIndexFixing(IndexON,D1823,TRUE,_xll.ohTrigger(RecalcTrigger,TriggerON)),NA())</f>
        <v>1.5464787413694836E-2</v>
      </c>
      <c r="H1823" s="42">
        <f>_xll.qlCalendarAdvance(Calendar,$H1822,B1823,"f",FALSE)</f>
        <v>52153</v>
      </c>
      <c r="I1823" s="180">
        <f>_xll.qlInterestRateIndexValueDate(Index1M,$H1823)</f>
        <v>52155</v>
      </c>
      <c r="J1823" s="185">
        <f>IFERROR(_xll.qlIndexFixing(Index1M,$H1823,TRUE,_xll.ohTrigger(RecalcTrigger,Trigger1M)),NA())</f>
        <v>1.5465577432272892E-2</v>
      </c>
      <c r="K1823" s="44">
        <f>IFERROR(_xll.qlIndexFixing(Index3M,H1823,TRUE,_xll.ohTrigger(RecalcTrigger,Trigger3M)),NA())</f>
        <v>1.5732178748975326E-2</v>
      </c>
      <c r="L1823" s="44">
        <f>IFERROR(_xll.qlIndexFixing(Index6M,$H1823,TRUE,_xll.ohTrigger(RecalcTrigger,Trigger6M)),NA())</f>
        <v>1.5908790727119933E-2</v>
      </c>
      <c r="M1823" s="186">
        <f>IFERROR(_xll.qlIndexFixing(Index1Y,$H1823,TRUE,_xll.ohTrigger(RecalcTrigger,Trigger1Y)),NA())</f>
        <v>1.6309748798446228E-2</v>
      </c>
      <c r="N1823" s="185">
        <f>IFERROR(_xll.qlIndexFixing(ONIndex1M,I1823,TRUE,_xll.ohTrigger(RecalcTrigger,Trigger1M)),NA())</f>
        <v>1.5456215749436453E-2</v>
      </c>
      <c r="O1823" s="44">
        <f>IFERROR(_xll.qlIndexFixing(ONIndex3M,I1823,TRUE,_xll.ohTrigger(RecalcTrigger,Trigger3M)),NA())</f>
        <v>1.5708082174672455E-2</v>
      </c>
      <c r="P1823" s="44">
        <f>IFERROR(_xll.qlIndexFixing(ONIndex6M,I1823,TRUE,_xll.ohTrigger(RecalcTrigger,Trigger6M)),NA())</f>
        <v>1.5853048443341677E-2</v>
      </c>
      <c r="Q1823" s="186">
        <f>IFERROR(_xll.qlIndexFixing(ONIndex1Y,I1823,TRUE,_xll.ohTrigger(RecalcTrigger,Trigger1Y)),NA())</f>
        <v>1.6214601404112017E-2</v>
      </c>
    </row>
    <row r="1824" spans="2:17" x14ac:dyDescent="0.2">
      <c r="B1824" s="39" t="s">
        <v>42</v>
      </c>
      <c r="D1824" s="42">
        <f>_xll.qlCalendarAdvance(Calendar,$D1823,B1824,"f",FALSE)</f>
        <v>52160</v>
      </c>
      <c r="E1824" s="180">
        <f>_xll.qlInterestRateIndexValueDate(IndexON,D1824)</f>
        <v>52160</v>
      </c>
      <c r="F1824" s="196">
        <f>IFERROR(_xll.qlIndexFixing(IndexON,D1824,TRUE,_xll.ohTrigger(RecalcTrigger,TriggerON)),NA())</f>
        <v>1.5463822222407941E-2</v>
      </c>
      <c r="H1824" s="42">
        <f>_xll.qlCalendarAdvance(Calendar,$H1823,B1824,"f",FALSE)</f>
        <v>52160</v>
      </c>
      <c r="I1824" s="180">
        <f>_xll.qlInterestRateIndexValueDate(Index1M,$H1824)</f>
        <v>52162</v>
      </c>
      <c r="J1824" s="185">
        <f>IFERROR(_xll.qlIndexFixing(Index1M,$H1824,TRUE,_xll.ohTrigger(RecalcTrigger,Trigger1M)),NA())</f>
        <v>1.5465029514716566E-2</v>
      </c>
      <c r="K1824" s="44">
        <f>IFERROR(_xll.qlIndexFixing(Index3M,H1824,TRUE,_xll.ohTrigger(RecalcTrigger,Trigger3M)),NA())</f>
        <v>1.5731039513896879E-2</v>
      </c>
      <c r="L1824" s="44">
        <f>IFERROR(_xll.qlIndexFixing(Index6M,$H1824,TRUE,_xll.ohTrigger(RecalcTrigger,Trigger6M)),NA())</f>
        <v>1.5908311317642101E-2</v>
      </c>
      <c r="M1824" s="186">
        <f>IFERROR(_xll.qlIndexFixing(Index1Y,$H1824,TRUE,_xll.ohTrigger(RecalcTrigger,Trigger1Y)),NA())</f>
        <v>1.6308601676718649E-2</v>
      </c>
      <c r="N1824" s="185">
        <f>IFERROR(_xll.qlIndexFixing(ONIndex1M,I1824,TRUE,_xll.ohTrigger(RecalcTrigger,Trigger1M)),NA())</f>
        <v>1.5455632903824679E-2</v>
      </c>
      <c r="O1824" s="44">
        <f>IFERROR(_xll.qlIndexFixing(ONIndex3M,I1824,TRUE,_xll.ohTrigger(RecalcTrigger,Trigger3M)),NA())</f>
        <v>1.5706782069129233E-2</v>
      </c>
      <c r="P1824" s="44">
        <f>IFERROR(_xll.qlIndexFixing(ONIndex6M,I1824,TRUE,_xll.ohTrigger(RecalcTrigger,Trigger6M)),NA())</f>
        <v>1.5852194060057556E-2</v>
      </c>
      <c r="Q1824" s="186">
        <f>IFERROR(_xll.qlIndexFixing(ONIndex1Y,I1824,TRUE,_xll.ohTrigger(RecalcTrigger,Trigger1Y)),NA())</f>
        <v>1.6212450489225816E-2</v>
      </c>
    </row>
    <row r="1825" spans="2:17" x14ac:dyDescent="0.2">
      <c r="B1825" s="39" t="s">
        <v>42</v>
      </c>
      <c r="D1825" s="42">
        <f>_xll.qlCalendarAdvance(Calendar,$D1824,B1825,"f",FALSE)</f>
        <v>52167</v>
      </c>
      <c r="E1825" s="180">
        <f>_xll.qlInterestRateIndexValueDate(IndexON,D1825)</f>
        <v>52167</v>
      </c>
      <c r="F1825" s="196">
        <f>IFERROR(_xll.qlIndexFixing(IndexON,D1825,TRUE,_xll.ohTrigger(RecalcTrigger,TriggerON)),NA())</f>
        <v>1.5462883830563712E-2</v>
      </c>
      <c r="H1825" s="42">
        <f>_xll.qlCalendarAdvance(Calendar,$H1824,B1825,"f",FALSE)</f>
        <v>52167</v>
      </c>
      <c r="I1825" s="180">
        <f>_xll.qlInterestRateIndexValueDate(Index1M,$H1825)</f>
        <v>52169</v>
      </c>
      <c r="J1825" s="185">
        <f>IFERROR(_xll.qlIndexFixing(Index1M,$H1825,TRUE,_xll.ohTrigger(RecalcTrigger,Trigger1M)),NA())</f>
        <v>1.5463614914182182E-2</v>
      </c>
      <c r="K1825" s="44">
        <f>IFERROR(_xll.qlIndexFixing(Index3M,H1825,TRUE,_xll.ohTrigger(RecalcTrigger,Trigger3M)),NA())</f>
        <v>1.5729928484726475E-2</v>
      </c>
      <c r="L1825" s="44">
        <f>IFERROR(_xll.qlIndexFixing(Index6M,$H1825,TRUE,_xll.ohTrigger(RecalcTrigger,Trigger6M)),NA())</f>
        <v>1.5907862805980447E-2</v>
      </c>
      <c r="M1825" s="186">
        <f>IFERROR(_xll.qlIndexFixing(Index1Y,$H1825,TRUE,_xll.ohTrigger(RecalcTrigger,Trigger1Y)),NA())</f>
        <v>1.6307496472228091E-2</v>
      </c>
      <c r="N1825" s="185">
        <f>IFERROR(_xll.qlIndexFixing(ONIndex1M,I1825,TRUE,_xll.ohTrigger(RecalcTrigger,Trigger1M)),NA())</f>
        <v>1.5455071702099588E-2</v>
      </c>
      <c r="O1825" s="44">
        <f>IFERROR(_xll.qlIndexFixing(ONIndex3M,I1825,TRUE,_xll.ohTrigger(RecalcTrigger,Trigger3M)),NA())</f>
        <v>1.5705509535850481E-2</v>
      </c>
      <c r="P1825" s="44">
        <f>IFERROR(_xll.qlIndexFixing(ONIndex6M,I1825,TRUE,_xll.ohTrigger(RecalcTrigger,Trigger6M)),NA())</f>
        <v>1.5851370329214021E-2</v>
      </c>
      <c r="Q1825" s="186">
        <f>IFERROR(_xll.qlIndexFixing(ONIndex1Y,I1825,TRUE,_xll.ohTrigger(RecalcTrigger,Trigger1Y)),NA())</f>
        <v>1.6210337822624155E-2</v>
      </c>
    </row>
    <row r="1826" spans="2:17" x14ac:dyDescent="0.2">
      <c r="B1826" s="39" t="s">
        <v>42</v>
      </c>
      <c r="D1826" s="42">
        <f>_xll.qlCalendarAdvance(Calendar,$D1825,B1826,"f",FALSE)</f>
        <v>52174</v>
      </c>
      <c r="E1826" s="180">
        <f>_xll.qlInterestRateIndexValueDate(IndexON,D1826)</f>
        <v>52174</v>
      </c>
      <c r="F1826" s="196">
        <f>IFERROR(_xll.qlIndexFixing(IndexON,D1826,TRUE,_xll.ohTrigger(RecalcTrigger,TriggerON)),NA())</f>
        <v>1.5461972327850404E-2</v>
      </c>
      <c r="H1826" s="42">
        <f>_xll.qlCalendarAdvance(Calendar,$H1825,B1826,"f",FALSE)</f>
        <v>52174</v>
      </c>
      <c r="I1826" s="180">
        <f>_xll.qlInterestRateIndexValueDate(Index1M,$H1826)</f>
        <v>52176</v>
      </c>
      <c r="J1826" s="185">
        <f>IFERROR(_xll.qlIndexFixing(Index1M,$H1826,TRUE,_xll.ohTrigger(RecalcTrigger,Trigger1M)),NA())</f>
        <v>1.5463999117788785E-2</v>
      </c>
      <c r="K1826" s="44">
        <f>IFERROR(_xll.qlIndexFixing(Index3M,H1826,TRUE,_xll.ohTrigger(RecalcTrigger,Trigger3M)),NA())</f>
        <v>1.5728845749767392E-2</v>
      </c>
      <c r="L1826" s="44">
        <f>IFERROR(_xll.qlIndexFixing(Index6M,$H1826,TRUE,_xll.ohTrigger(RecalcTrigger,Trigger6M)),NA())</f>
        <v>1.5907113948469141E-2</v>
      </c>
      <c r="M1826" s="186">
        <f>IFERROR(_xll.qlIndexFixing(Index1Y,$H1826,TRUE,_xll.ohTrigger(RecalcTrigger,Trigger1Y)),NA())</f>
        <v>1.6306433304270694E-2</v>
      </c>
      <c r="N1826" s="185">
        <f>IFERROR(_xll.qlIndexFixing(ONIndex1M,I1826,TRUE,_xll.ohTrigger(RecalcTrigger,Trigger1M)),NA())</f>
        <v>1.5454532215004591E-2</v>
      </c>
      <c r="O1826" s="44">
        <f>IFERROR(_xll.qlIndexFixing(ONIndex3M,I1826,TRUE,_xll.ohTrigger(RecalcTrigger,Trigger3M)),NA())</f>
        <v>1.5704264662765866E-2</v>
      </c>
      <c r="P1826" s="44">
        <f>IFERROR(_xll.qlIndexFixing(ONIndex6M,I1826,TRUE,_xll.ohTrigger(RecalcTrigger,Trigger6M)),NA())</f>
        <v>1.5850577250970943E-2</v>
      </c>
      <c r="Q1826" s="186">
        <f>IFERROR(_xll.qlIndexFixing(ONIndex1Y,I1826,TRUE,_xll.ohTrigger(RecalcTrigger,Trigger1Y)),NA())</f>
        <v>1.6208263521813038E-2</v>
      </c>
    </row>
    <row r="1827" spans="2:17" x14ac:dyDescent="0.2">
      <c r="B1827" s="39" t="s">
        <v>42</v>
      </c>
      <c r="D1827" s="42">
        <f>_xll.qlCalendarAdvance(Calendar,$D1826,B1827,"f",FALSE)</f>
        <v>52181</v>
      </c>
      <c r="E1827" s="180">
        <f>_xll.qlInterestRateIndexValueDate(IndexON,D1827)</f>
        <v>52181</v>
      </c>
      <c r="F1827" s="196">
        <f>IFERROR(_xll.qlIndexFixing(IndexON,D1827,TRUE,_xll.ohTrigger(RecalcTrigger,TriggerON)),NA())</f>
        <v>1.5461087804595763E-2</v>
      </c>
      <c r="H1827" s="42">
        <f>_xll.qlCalendarAdvance(Calendar,$H1826,B1827,"f",FALSE)</f>
        <v>52181</v>
      </c>
      <c r="I1827" s="180">
        <f>_xll.qlInterestRateIndexValueDate(Index1M,$H1827)</f>
        <v>52183</v>
      </c>
      <c r="J1827" s="185">
        <f>IFERROR(_xll.qlIndexFixing(Index1M,$H1827,TRUE,_xll.ohTrigger(RecalcTrigger,Trigger1M)),NA())</f>
        <v>1.546351678013147E-2</v>
      </c>
      <c r="K1827" s="44">
        <f>IFERROR(_xll.qlIndexFixing(Index3M,H1827,TRUE,_xll.ohTrigger(RecalcTrigger,Trigger3M)),NA())</f>
        <v>1.5727791397328123E-2</v>
      </c>
      <c r="L1827" s="44">
        <f>IFERROR(_xll.qlIndexFixing(Index6M,$H1827,TRUE,_xll.ohTrigger(RecalcTrigger,Trigger6M)),NA())</f>
        <v>1.5906725042514627E-2</v>
      </c>
      <c r="M1827" s="186">
        <f>IFERROR(_xll.qlIndexFixing(Index1Y,$H1827,TRUE,_xll.ohTrigger(RecalcTrigger,Trigger1Y)),NA())</f>
        <v>1.6305412292148064E-2</v>
      </c>
      <c r="N1827" s="185">
        <f>IFERROR(_xll.qlIndexFixing(ONIndex1M,I1827,TRUE,_xll.ohTrigger(RecalcTrigger,Trigger1M)),NA())</f>
        <v>1.5454014513363035E-2</v>
      </c>
      <c r="O1827" s="44">
        <f>IFERROR(_xll.qlIndexFixing(ONIndex3M,I1827,TRUE,_xll.ohTrigger(RecalcTrigger,Trigger3M)),NA())</f>
        <v>1.5703047537884984E-2</v>
      </c>
      <c r="P1827" s="44">
        <f>IFERROR(_xll.qlIndexFixing(ONIndex6M,I1827,TRUE,_xll.ohTrigger(RecalcTrigger,Trigger6M)),NA())</f>
        <v>1.5849814825248387E-2</v>
      </c>
      <c r="Q1827" s="186">
        <f>IFERROR(_xll.qlIndexFixing(ONIndex1Y,I1827,TRUE,_xll.ohTrigger(RecalcTrigger,Trigger1Y)),NA())</f>
        <v>1.6206227704138598E-2</v>
      </c>
    </row>
    <row r="1828" spans="2:17" x14ac:dyDescent="0.2">
      <c r="B1828" s="39" t="s">
        <v>42</v>
      </c>
      <c r="D1828" s="42">
        <f>_xll.qlCalendarAdvance(Calendar,$D1827,B1828,"f",FALSE)</f>
        <v>52188</v>
      </c>
      <c r="E1828" s="180">
        <f>_xll.qlInterestRateIndexValueDate(IndexON,D1828)</f>
        <v>52188</v>
      </c>
      <c r="F1828" s="196">
        <f>IFERROR(_xll.qlIndexFixing(IndexON,D1828,TRUE,_xll.ohTrigger(RecalcTrigger,TriggerON)),NA())</f>
        <v>1.5460230350248239E-2</v>
      </c>
      <c r="H1828" s="42">
        <f>_xll.qlCalendarAdvance(Calendar,$H1827,B1828,"f",FALSE)</f>
        <v>52188</v>
      </c>
      <c r="I1828" s="180">
        <f>_xll.qlInterestRateIndexValueDate(Index1M,$H1828)</f>
        <v>52190</v>
      </c>
      <c r="J1828" s="185">
        <f>IFERROR(_xll.qlIndexFixing(Index1M,$H1828,TRUE,_xll.ohTrigger(RecalcTrigger,Trigger1M)),NA())</f>
        <v>1.5463056444149637E-2</v>
      </c>
      <c r="K1828" s="44">
        <f>IFERROR(_xll.qlIndexFixing(Index3M,H1828,TRUE,_xll.ohTrigger(RecalcTrigger,Trigger3M)),NA())</f>
        <v>1.5726765515712813E-2</v>
      </c>
      <c r="L1828" s="44">
        <f>IFERROR(_xll.qlIndexFixing(Index6M,$H1828,TRUE,_xll.ohTrigger(RecalcTrigger,Trigger6M)),NA())</f>
        <v>1.590636703295981E-2</v>
      </c>
      <c r="M1828" s="186">
        <f>IFERROR(_xll.qlIndexFixing(Index1Y,$H1828,TRUE,_xll.ohTrigger(RecalcTrigger,Trigger1Y)),NA())</f>
        <v>1.6304433555166194E-2</v>
      </c>
      <c r="N1828" s="185">
        <f>IFERROR(_xll.qlIndexFixing(ONIndex1M,I1828,TRUE,_xll.ohTrigger(RecalcTrigger,Trigger1M)),NA())</f>
        <v>1.5453518667758459E-2</v>
      </c>
      <c r="O1828" s="44">
        <f>IFERROR(_xll.qlIndexFixing(ONIndex3M,I1828,TRUE,_xll.ohTrigger(RecalcTrigger,Trigger3M)),NA())</f>
        <v>1.5701858249457246E-2</v>
      </c>
      <c r="P1828" s="44">
        <f>IFERROR(_xll.qlIndexFixing(ONIndex6M,I1828,TRUE,_xll.ohTrigger(RecalcTrigger,Trigger6M)),NA())</f>
        <v>1.5849083052126289E-2</v>
      </c>
      <c r="Q1828" s="186">
        <f>IFERROR(_xll.qlIndexFixing(ONIndex1Y,I1828,TRUE,_xll.ohTrigger(RecalcTrigger,Trigger1Y)),NA())</f>
        <v>1.6204230487266713E-2</v>
      </c>
    </row>
    <row r="1829" spans="2:17" x14ac:dyDescent="0.2">
      <c r="B1829" s="39" t="s">
        <v>42</v>
      </c>
      <c r="D1829" s="42">
        <f>_xll.qlCalendarAdvance(Calendar,$D1828,B1829,"f",FALSE)</f>
        <v>52195</v>
      </c>
      <c r="E1829" s="180">
        <f>_xll.qlInterestRateIndexValueDate(IndexON,D1829)</f>
        <v>52195</v>
      </c>
      <c r="F1829" s="196">
        <f>IFERROR(_xll.qlIndexFixing(IndexON,D1829,TRUE,_xll.ohTrigger(RecalcTrigger,TriggerON)),NA())</f>
        <v>1.5459400055055639E-2</v>
      </c>
      <c r="H1829" s="42">
        <f>_xll.qlCalendarAdvance(Calendar,$H1828,B1829,"f",FALSE)</f>
        <v>52195</v>
      </c>
      <c r="I1829" s="180">
        <f>_xll.qlInterestRateIndexValueDate(Index1M,$H1829)</f>
        <v>52197</v>
      </c>
      <c r="J1829" s="185">
        <f>IFERROR(_xll.qlIndexFixing(Index1M,$H1829,TRUE,_xll.ohTrigger(RecalcTrigger,Trigger1M)),NA())</f>
        <v>1.5462618180699106E-2</v>
      </c>
      <c r="K1829" s="44">
        <f>IFERROR(_xll.qlIndexFixing(Index3M,H1829,TRUE,_xll.ohTrigger(RecalcTrigger,Trigger3M)),NA())</f>
        <v>1.5725768193229954E-2</v>
      </c>
      <c r="L1829" s="44">
        <f>IFERROR(_xll.qlIndexFixing(Index6M,$H1829,TRUE,_xll.ohTrigger(RecalcTrigger,Trigger6M)),NA())</f>
        <v>1.5906039919787018E-2</v>
      </c>
      <c r="M1829" s="186">
        <f>IFERROR(_xll.qlIndexFixing(Index1Y,$H1829,TRUE,_xll.ohTrigger(RecalcTrigger,Trigger1Y)),NA())</f>
        <v>1.6303497212636107E-2</v>
      </c>
      <c r="N1829" s="185">
        <f>IFERROR(_xll.qlIndexFixing(ONIndex1M,I1829,TRUE,_xll.ohTrigger(RecalcTrigger,Trigger1M)),NA())</f>
        <v>1.5453044749094147E-2</v>
      </c>
      <c r="O1829" s="44">
        <f>IFERROR(_xll.qlIndexFixing(ONIndex3M,I1829,TRUE,_xll.ohTrigger(RecalcTrigger,Trigger3M)),NA())</f>
        <v>1.5700696884932697E-2</v>
      </c>
      <c r="P1829" s="44">
        <f>IFERROR(_xll.qlIndexFixing(ONIndex6M,I1829,TRUE,_xll.ohTrigger(RecalcTrigger,Trigger6M)),NA())</f>
        <v>1.5848381931524713E-2</v>
      </c>
      <c r="Q1829" s="186">
        <f>IFERROR(_xll.qlIndexFixing(ONIndex1Y,I1829,TRUE,_xll.ohTrigger(RecalcTrigger,Trigger1Y)),NA())</f>
        <v>1.6202271988543515E-2</v>
      </c>
    </row>
    <row r="1830" spans="2:17" x14ac:dyDescent="0.2">
      <c r="B1830" s="39" t="s">
        <v>42</v>
      </c>
      <c r="D1830" s="42">
        <f>_xll.qlCalendarAdvance(Calendar,$D1829,B1830,"f",FALSE)</f>
        <v>52202</v>
      </c>
      <c r="E1830" s="180">
        <f>_xll.qlInterestRateIndexValueDate(IndexON,D1830)</f>
        <v>52202</v>
      </c>
      <c r="F1830" s="196">
        <f>IFERROR(_xll.qlIndexFixing(IndexON,D1830,TRUE,_xll.ohTrigger(RecalcTrigger,TriggerON)),NA())</f>
        <v>1.5458597008866093E-2</v>
      </c>
      <c r="H1830" s="42">
        <f>_xll.qlCalendarAdvance(Calendar,$H1829,B1830,"f",FALSE)</f>
        <v>52202</v>
      </c>
      <c r="I1830" s="180">
        <f>_xll.qlInterestRateIndexValueDate(Index1M,$H1830)</f>
        <v>52204</v>
      </c>
      <c r="J1830" s="185">
        <f>IFERROR(_xll.qlIndexFixing(Index1M,$H1830,TRUE,_xll.ohTrigger(RecalcTrigger,Trigger1M)),NA())</f>
        <v>1.5462202060638197E-2</v>
      </c>
      <c r="K1830" s="44">
        <f>IFERROR(_xll.qlIndexFixing(Index3M,H1830,TRUE,_xll.ohTrigger(RecalcTrigger,Trigger3M)),NA())</f>
        <v>1.572424132044592E-2</v>
      </c>
      <c r="L1830" s="44">
        <f>IFERROR(_xll.qlIndexFixing(Index6M,$H1830,TRUE,_xll.ohTrigger(RecalcTrigger,Trigger6M)),NA())</f>
        <v>1.5906083714243659E-2</v>
      </c>
      <c r="M1830" s="186">
        <f>IFERROR(_xll.qlIndexFixing(Index1Y,$H1830,TRUE,_xll.ohTrigger(RecalcTrigger,Trigger1Y)),NA())</f>
        <v>1.6302603383873869E-2</v>
      </c>
      <c r="N1830" s="185">
        <f>IFERROR(_xll.qlIndexFixing(ONIndex1M,I1830,TRUE,_xll.ohTrigger(RecalcTrigger,Trigger1M)),NA())</f>
        <v>1.5452592828193445E-2</v>
      </c>
      <c r="O1830" s="44">
        <f>IFERROR(_xll.qlIndexFixing(ONIndex3M,I1830,TRUE,_xll.ohTrigger(RecalcTrigger,Trigger3M)),NA())</f>
        <v>1.5699563532800553E-2</v>
      </c>
      <c r="P1830" s="44">
        <f>IFERROR(_xll.qlIndexFixing(ONIndex6M,I1830,TRUE,_xll.ohTrigger(RecalcTrigger,Trigger6M)),NA())</f>
        <v>1.5847711463443659E-2</v>
      </c>
      <c r="Q1830" s="186">
        <f>IFERROR(_xll.qlIndexFixing(ONIndex1Y,I1830,TRUE,_xll.ohTrigger(RecalcTrigger,Trigger1Y)),NA())</f>
        <v>1.6200352325634881E-2</v>
      </c>
    </row>
    <row r="1831" spans="2:17" x14ac:dyDescent="0.2">
      <c r="B1831" s="39" t="s">
        <v>42</v>
      </c>
      <c r="D1831" s="42">
        <f>_xll.qlCalendarAdvance(Calendar,$D1830,B1831,"f",FALSE)</f>
        <v>52209</v>
      </c>
      <c r="E1831" s="180">
        <f>_xll.qlInterestRateIndexValueDate(IndexON,D1831)</f>
        <v>52209</v>
      </c>
      <c r="F1831" s="196">
        <f>IFERROR(_xll.qlIndexFixing(IndexON,D1831,TRUE,_xll.ohTrigger(RecalcTrigger,TriggerON)),NA())</f>
        <v>1.545782130152773E-2</v>
      </c>
      <c r="H1831" s="42">
        <f>_xll.qlCalendarAdvance(Calendar,$H1830,B1831,"f",FALSE)</f>
        <v>52209</v>
      </c>
      <c r="I1831" s="180">
        <f>_xll.qlInterestRateIndexValueDate(Index1M,$H1831)</f>
        <v>52211</v>
      </c>
      <c r="J1831" s="185">
        <f>IFERROR(_xll.qlIndexFixing(Index1M,$H1831,TRUE,_xll.ohTrigger(RecalcTrigger,Trigger1M)),NA())</f>
        <v>1.5461808154822732E-2</v>
      </c>
      <c r="K1831" s="44">
        <f>IFERROR(_xll.qlIndexFixing(Index3M,H1831,TRUE,_xll.ohTrigger(RecalcTrigger,Trigger3M)),NA())</f>
        <v>1.5723297325605401E-2</v>
      </c>
      <c r="L1831" s="44">
        <f>IFERROR(_xll.qlIndexFixing(Index6M,$H1831,TRUE,_xll.ohTrigger(RecalcTrigger,Trigger6M)),NA())</f>
        <v>1.5905820589094736E-2</v>
      </c>
      <c r="M1831" s="186">
        <f>IFERROR(_xll.qlIndexFixing(Index1Y,$H1831,TRUE,_xll.ohTrigger(RecalcTrigger,Trigger1Y)),NA())</f>
        <v>1.6301752188200361E-2</v>
      </c>
      <c r="N1831" s="185">
        <f>IFERROR(_xll.qlIndexFixing(ONIndex1M,I1831,TRUE,_xll.ohTrigger(RecalcTrigger,Trigger1M)),NA())</f>
        <v>1.5452162975639894E-2</v>
      </c>
      <c r="O1831" s="44">
        <f>IFERROR(_xll.qlIndexFixing(ONIndex3M,I1831,TRUE,_xll.ohTrigger(RecalcTrigger,Trigger3M)),NA())</f>
        <v>1.5698458280750671E-2</v>
      </c>
      <c r="P1831" s="44">
        <f>IFERROR(_xll.qlIndexFixing(ONIndex6M,I1831,TRUE,_xll.ohTrigger(RecalcTrigger,Trigger6M)),NA())</f>
        <v>1.5847071647963062E-2</v>
      </c>
      <c r="Q1831" s="186">
        <f>IFERROR(_xll.qlIndexFixing(ONIndex1Y,I1831,TRUE,_xll.ohTrigger(RecalcTrigger,Trigger1Y)),NA())</f>
        <v>1.6198471615807009E-2</v>
      </c>
    </row>
    <row r="1832" spans="2:17" x14ac:dyDescent="0.2">
      <c r="B1832" s="39" t="s">
        <v>42</v>
      </c>
      <c r="D1832" s="42">
        <f>_xll.qlCalendarAdvance(Calendar,$D1831,B1832,"f",FALSE)</f>
        <v>52216</v>
      </c>
      <c r="E1832" s="180">
        <f>_xll.qlInterestRateIndexValueDate(IndexON,D1832)</f>
        <v>52216</v>
      </c>
      <c r="F1832" s="196">
        <f>IFERROR(_xll.qlIndexFixing(IndexON,D1832,TRUE,_xll.ohTrigger(RecalcTrigger,TriggerON)),NA())</f>
        <v>1.5457073023128487E-2</v>
      </c>
      <c r="H1832" s="42">
        <f>_xll.qlCalendarAdvance(Calendar,$H1831,B1832,"f",FALSE)</f>
        <v>52216</v>
      </c>
      <c r="I1832" s="180">
        <f>_xll.qlInterestRateIndexValueDate(Index1M,$H1832)</f>
        <v>52218</v>
      </c>
      <c r="J1832" s="185">
        <f>IFERROR(_xll.qlIndexFixing(Index1M,$H1832,TRUE,_xll.ohTrigger(RecalcTrigger,Trigger1M)),NA())</f>
        <v>1.546143653410853E-2</v>
      </c>
      <c r="K1832" s="44">
        <f>IFERROR(_xll.qlIndexFixing(Index3M,H1832,TRUE,_xll.ohTrigger(RecalcTrigger,Trigger3M)),NA())</f>
        <v>1.572238213969257E-2</v>
      </c>
      <c r="L1832" s="44">
        <f>IFERROR(_xll.qlIndexFixing(Index6M,$H1832,TRUE,_xll.ohTrigger(RecalcTrigger,Trigger6M)),NA())</f>
        <v>1.5905588361646916E-2</v>
      </c>
      <c r="M1832" s="186">
        <f>IFERROR(_xll.qlIndexFixing(Index1Y,$H1832,TRUE,_xll.ohTrigger(RecalcTrigger,Trigger1Y)),NA())</f>
        <v>1.6300943744940847E-2</v>
      </c>
      <c r="N1832" s="185">
        <f>IFERROR(_xll.qlIndexFixing(ONIndex1M,I1832,TRUE,_xll.ohTrigger(RecalcTrigger,Trigger1M)),NA())</f>
        <v>1.5451755262336775E-2</v>
      </c>
      <c r="O1832" s="44">
        <f>IFERROR(_xll.qlIndexFixing(ONIndex3M,I1832,TRUE,_xll.ohTrigger(RecalcTrigger,Trigger3M)),NA())</f>
        <v>1.5697381216952522E-2</v>
      </c>
      <c r="P1832" s="44">
        <f>IFERROR(_xll.qlIndexFixing(ONIndex6M,I1832,TRUE,_xll.ohTrigger(RecalcTrigger,Trigger6M)),NA())</f>
        <v>1.5846462485002988E-2</v>
      </c>
      <c r="Q1832" s="186">
        <f>IFERROR(_xll.qlIndexFixing(ONIndex1Y,I1832,TRUE,_xll.ohTrigger(RecalcTrigger,Trigger1Y)),NA())</f>
        <v>1.619662997680571E-2</v>
      </c>
    </row>
    <row r="1833" spans="2:17" x14ac:dyDescent="0.2">
      <c r="B1833" s="39" t="s">
        <v>42</v>
      </c>
      <c r="D1833" s="42">
        <f>_xll.qlCalendarAdvance(Calendar,$D1832,B1833,"f",FALSE)</f>
        <v>52223</v>
      </c>
      <c r="E1833" s="180">
        <f>_xll.qlInterestRateIndexValueDate(IndexON,D1833)</f>
        <v>52223</v>
      </c>
      <c r="F1833" s="196">
        <f>IFERROR(_xll.qlIndexFixing(IndexON,D1833,TRUE,_xll.ohTrigger(RecalcTrigger,TriggerON)),NA())</f>
        <v>1.5456352263276685E-2</v>
      </c>
      <c r="H1833" s="42">
        <f>_xll.qlCalendarAdvance(Calendar,$H1832,B1833,"f",FALSE)</f>
        <v>52223</v>
      </c>
      <c r="I1833" s="180">
        <f>_xll.qlInterestRateIndexValueDate(Index1M,$H1833)</f>
        <v>52229</v>
      </c>
      <c r="J1833" s="185">
        <f>IFERROR(_xll.qlIndexFixing(Index1M,$H1833,TRUE,_xll.ohTrigger(RecalcTrigger,Trigger1M)),NA())</f>
        <v>1.5460587995936787E-2</v>
      </c>
      <c r="K1833" s="44">
        <f>IFERROR(_xll.qlIndexFixing(Index3M,H1833,TRUE,_xll.ohTrigger(RecalcTrigger,Trigger3M)),NA())</f>
        <v>1.5721575159922434E-2</v>
      </c>
      <c r="L1833" s="44">
        <f>IFERROR(_xll.qlIndexFixing(Index6M,$H1833,TRUE,_xll.ohTrigger(RecalcTrigger,Trigger6M)),NA())</f>
        <v>1.5905285858741552E-2</v>
      </c>
      <c r="M1833" s="186">
        <f>IFERROR(_xll.qlIndexFixing(Index1Y,$H1833,TRUE,_xll.ohTrigger(RecalcTrigger,Trigger1Y)),NA())</f>
        <v>1.6299759998454809E-2</v>
      </c>
      <c r="N1833" s="185">
        <f>IFERROR(_xll.qlIndexFixing(ONIndex1M,I1833,TRUE,_xll.ohTrigger(RecalcTrigger,Trigger1M)),NA())</f>
        <v>1.5451569116518016E-2</v>
      </c>
      <c r="O1833" s="44">
        <f>IFERROR(_xll.qlIndexFixing(ONIndex3M,I1833,TRUE,_xll.ohTrigger(RecalcTrigger,Trigger3M)),NA())</f>
        <v>1.569630697513702E-2</v>
      </c>
      <c r="P1833" s="44">
        <f>IFERROR(_xll.qlIndexFixing(ONIndex6M,I1833,TRUE,_xll.ohTrigger(RecalcTrigger,Trigger6M)),NA())</f>
        <v>1.5846033600674936E-2</v>
      </c>
      <c r="Q1833" s="186">
        <f>IFERROR(_xll.qlIndexFixing(ONIndex1Y,I1833,TRUE,_xll.ohTrigger(RecalcTrigger,Trigger1Y)),NA())</f>
        <v>1.6194557652053909E-2</v>
      </c>
    </row>
    <row r="1834" spans="2:17" x14ac:dyDescent="0.2">
      <c r="B1834" s="39" t="s">
        <v>42</v>
      </c>
      <c r="D1834" s="42">
        <f>_xll.qlCalendarAdvance(Calendar,$D1833,B1834,"f",FALSE)</f>
        <v>52230</v>
      </c>
      <c r="E1834" s="180">
        <f>_xll.qlInterestRateIndexValueDate(IndexON,D1834)</f>
        <v>52230</v>
      </c>
      <c r="F1834" s="196">
        <f>IFERROR(_xll.qlIndexFixing(IndexON,D1834,TRUE,_xll.ohTrigger(RecalcTrigger,TriggerON)),NA())</f>
        <v>1.5455659112380005E-2</v>
      </c>
      <c r="H1834" s="42">
        <f>_xll.qlCalendarAdvance(Calendar,$H1833,B1834,"f",FALSE)</f>
        <v>52230</v>
      </c>
      <c r="I1834" s="180">
        <f>_xll.qlInterestRateIndexValueDate(Index1M,$H1834)</f>
        <v>52233</v>
      </c>
      <c r="J1834" s="185">
        <f>IFERROR(_xll.qlIndexFixing(Index1M,$H1834,TRUE,_xll.ohTrigger(RecalcTrigger,Trigger1M)),NA())</f>
        <v>1.5460404904902841E-2</v>
      </c>
      <c r="K1834" s="44">
        <f>IFERROR(_xll.qlIndexFixing(Index3M,H1834,TRUE,_xll.ohTrigger(RecalcTrigger,Trigger3M)),NA())</f>
        <v>1.5720518447287724E-2</v>
      </c>
      <c r="L1834" s="44">
        <f>IFERROR(_xll.qlIndexFixing(Index6M,$H1834,TRUE,_xll.ohTrigger(RecalcTrigger,Trigger6M)),NA())</f>
        <v>1.5904845659699952E-2</v>
      </c>
      <c r="M1834" s="186">
        <f>IFERROR(_xll.qlIndexFixing(Index1Y,$H1834,TRUE,_xll.ohTrigger(RecalcTrigger,Trigger1Y)),NA())</f>
        <v>1.6300044719901628E-2</v>
      </c>
      <c r="N1834" s="185">
        <f>IFERROR(_xll.qlIndexFixing(ONIndex1M,I1834,TRUE,_xll.ohTrigger(RecalcTrigger,Trigger1M)),NA())</f>
        <v>1.5450956470344224E-2</v>
      </c>
      <c r="O1834" s="44">
        <f>IFERROR(_xll.qlIndexFixing(ONIndex3M,I1834,TRUE,_xll.ohTrigger(RecalcTrigger,Trigger3M)),NA())</f>
        <v>1.5695168551221883E-2</v>
      </c>
      <c r="P1834" s="44">
        <f>IFERROR(_xll.qlIndexFixing(ONIndex6M,I1834,TRUE,_xll.ohTrigger(RecalcTrigger,Trigger6M)),NA())</f>
        <v>1.5845260353568591E-2</v>
      </c>
      <c r="Q1834" s="186">
        <f>IFERROR(_xll.qlIndexFixing(ONIndex1Y,I1834,TRUE,_xll.ohTrigger(RecalcTrigger,Trigger1Y)),NA())</f>
        <v>1.6192815718296671E-2</v>
      </c>
    </row>
    <row r="1835" spans="2:17" x14ac:dyDescent="0.2">
      <c r="B1835" s="39" t="s">
        <v>42</v>
      </c>
      <c r="D1835" s="42">
        <f>_xll.qlCalendarAdvance(Calendar,$D1834,B1835,"f",FALSE)</f>
        <v>52237</v>
      </c>
      <c r="E1835" s="180">
        <f>_xll.qlInterestRateIndexValueDate(IndexON,D1835)</f>
        <v>52237</v>
      </c>
      <c r="F1835" s="196">
        <f>IFERROR(_xll.qlIndexFixing(IndexON,D1835,TRUE,_xll.ohTrigger(RecalcTrigger,TriggerON)),NA())</f>
        <v>1.5454993660126704E-2</v>
      </c>
      <c r="H1835" s="42">
        <f>_xll.qlCalendarAdvance(Calendar,$H1834,B1835,"f",FALSE)</f>
        <v>52237</v>
      </c>
      <c r="I1835" s="180">
        <f>_xll.qlInterestRateIndexValueDate(Index1M,$H1835)</f>
        <v>52239</v>
      </c>
      <c r="J1835" s="185">
        <f>IFERROR(_xll.qlIndexFixing(Index1M,$H1835,TRUE,_xll.ohTrigger(RecalcTrigger,Trigger1M)),NA())</f>
        <v>1.5460456091124231E-2</v>
      </c>
      <c r="K1835" s="44">
        <f>IFERROR(_xll.qlIndexFixing(Index3M,H1835,TRUE,_xll.ohTrigger(RecalcTrigger,Trigger3M)),NA())</f>
        <v>1.571981031853209E-2</v>
      </c>
      <c r="L1835" s="44">
        <f>IFERROR(_xll.qlIndexFixing(Index6M,$H1835,TRUE,_xll.ohTrigger(RecalcTrigger,Trigger6M)),NA())</f>
        <v>1.5904726064045464E-2</v>
      </c>
      <c r="M1835" s="186">
        <f>IFERROR(_xll.qlIndexFixing(Index1Y,$H1835,TRUE,_xll.ohTrigger(RecalcTrigger,Trigger1Y)),NA())</f>
        <v>1.629877612298582E-2</v>
      </c>
      <c r="N1835" s="185">
        <f>IFERROR(_xll.qlIndexFixing(ONIndex1M,I1835,TRUE,_xll.ohTrigger(RecalcTrigger,Trigger1M)),NA())</f>
        <v>1.5450665665124319E-2</v>
      </c>
      <c r="O1835" s="44">
        <f>IFERROR(_xll.qlIndexFixing(ONIndex3M,I1835,TRUE,_xll.ohTrigger(RecalcTrigger,Trigger3M)),NA())</f>
        <v>1.5694320033965425E-2</v>
      </c>
      <c r="P1835" s="44">
        <f>IFERROR(_xll.qlIndexFixing(ONIndex6M,I1835,TRUE,_xll.ohTrigger(RecalcTrigger,Trigger6M)),NA())</f>
        <v>1.5844818911325831E-2</v>
      </c>
      <c r="Q1835" s="186">
        <f>IFERROR(_xll.qlIndexFixing(ONIndex1Y,I1835,TRUE,_xll.ohTrigger(RecalcTrigger,Trigger1Y)),NA())</f>
        <v>1.6191340658782138E-2</v>
      </c>
    </row>
    <row r="1836" spans="2:17" x14ac:dyDescent="0.2">
      <c r="B1836" s="39" t="s">
        <v>42</v>
      </c>
      <c r="D1836" s="42">
        <f>_xll.qlCalendarAdvance(Calendar,$D1835,B1836,"f",FALSE)</f>
        <v>52244</v>
      </c>
      <c r="E1836" s="180">
        <f>_xll.qlInterestRateIndexValueDate(IndexON,D1836)</f>
        <v>52244</v>
      </c>
      <c r="F1836" s="196">
        <f>IFERROR(_xll.qlIndexFixing(IndexON,D1836,TRUE,_xll.ohTrigger(RecalcTrigger,TriggerON)),NA())</f>
        <v>1.5454355996284974E-2</v>
      </c>
      <c r="H1836" s="42">
        <f>_xll.qlCalendarAdvance(Calendar,$H1835,B1836,"f",FALSE)</f>
        <v>52244</v>
      </c>
      <c r="I1836" s="180">
        <f>_xll.qlInterestRateIndexValueDate(Index1M,$H1836)</f>
        <v>52246</v>
      </c>
      <c r="J1836" s="185">
        <f>IFERROR(_xll.qlIndexFixing(Index1M,$H1836,TRUE,_xll.ohTrigger(RecalcTrigger,Trigger1M)),NA())</f>
        <v>1.5460174319373299E-2</v>
      </c>
      <c r="K1836" s="44">
        <f>IFERROR(_xll.qlIndexFixing(Index3M,H1836,TRUE,_xll.ohTrigger(RecalcTrigger,Trigger3M)),NA())</f>
        <v>1.571901125134989E-2</v>
      </c>
      <c r="L1836" s="44">
        <f>IFERROR(_xll.qlIndexFixing(Index6M,$H1836,TRUE,_xll.ohTrigger(RecalcTrigger,Trigger6M)),NA())</f>
        <v>1.5904615225209896E-2</v>
      </c>
      <c r="M1836" s="186">
        <f>IFERROR(_xll.qlIndexFixing(Index1Y,$H1836,TRUE,_xll.ohTrigger(RecalcTrigger,Trigger1Y)),NA())</f>
        <v>1.6298139882745932E-2</v>
      </c>
      <c r="N1836" s="185">
        <f>IFERROR(_xll.qlIndexFixing(ONIndex1M,I1836,TRUE,_xll.ohTrigger(RecalcTrigger,Trigger1M)),NA())</f>
        <v>1.5450347216336979E-2</v>
      </c>
      <c r="O1836" s="44">
        <f>IFERROR(_xll.qlIndexFixing(ONIndex3M,I1836,TRUE,_xll.ohTrigger(RecalcTrigger,Trigger3M)),NA())</f>
        <v>1.5693356602390907E-2</v>
      </c>
      <c r="P1836" s="44">
        <f>IFERROR(_xll.qlIndexFixing(ONIndex6M,I1836,TRUE,_xll.ohTrigger(RecalcTrigger,Trigger6M)),NA())</f>
        <v>1.5844332358607716E-2</v>
      </c>
      <c r="Q1836" s="186">
        <f>IFERROR(_xll.qlIndexFixing(ONIndex1Y,I1836,TRUE,_xll.ohTrigger(RecalcTrigger,Trigger1Y)),NA())</f>
        <v>1.6189656477427761E-2</v>
      </c>
    </row>
    <row r="1837" spans="2:17" x14ac:dyDescent="0.2">
      <c r="B1837" s="39" t="s">
        <v>42</v>
      </c>
      <c r="D1837" s="42">
        <f>_xll.qlCalendarAdvance(Calendar,$D1836,B1837,"f",FALSE)</f>
        <v>52251</v>
      </c>
      <c r="E1837" s="180">
        <f>_xll.qlInterestRateIndexValueDate(IndexON,D1837)</f>
        <v>52251</v>
      </c>
      <c r="F1837" s="196">
        <f>IFERROR(_xll.qlIndexFixing(IndexON,D1837,TRUE,_xll.ohTrigger(RecalcTrigger,TriggerON)),NA())</f>
        <v>1.5453746211262498E-2</v>
      </c>
      <c r="H1837" s="42">
        <f>_xll.qlCalendarAdvance(Calendar,$H1836,B1837,"f",FALSE)</f>
        <v>52251</v>
      </c>
      <c r="I1837" s="180">
        <f>_xll.qlInterestRateIndexValueDate(Index1M,$H1837)</f>
        <v>52253</v>
      </c>
      <c r="J1837" s="185">
        <f>IFERROR(_xll.qlIndexFixing(Index1M,$H1837,TRUE,_xll.ohTrigger(RecalcTrigger,Trigger1M)),NA())</f>
        <v>1.5459915187000239E-2</v>
      </c>
      <c r="K1837" s="44">
        <f>IFERROR(_xll.qlIndexFixing(Index3M,H1837,TRUE,_xll.ohTrigger(RecalcTrigger,Trigger3M)),NA())</f>
        <v>1.5718241434609759E-2</v>
      </c>
      <c r="L1837" s="44">
        <f>IFERROR(_xll.qlIndexFixing(Index6M,$H1837,TRUE,_xll.ohTrigger(RecalcTrigger,Trigger6M)),NA())</f>
        <v>1.5904535282675537E-2</v>
      </c>
      <c r="M1837" s="186">
        <f>IFERROR(_xll.qlIndexFixing(Index1Y,$H1837,TRUE,_xll.ohTrigger(RecalcTrigger,Trigger1Y)),NA())</f>
        <v>1.6297546991627155E-2</v>
      </c>
      <c r="N1837" s="185">
        <f>IFERROR(_xll.qlIndexFixing(ONIndex1M,I1837,TRUE,_xll.ohTrigger(RecalcTrigger,Trigger1M)),NA())</f>
        <v>1.5450051260437192E-2</v>
      </c>
      <c r="O1837" s="44">
        <f>IFERROR(_xll.qlIndexFixing(ONIndex3M,I1837,TRUE,_xll.ohTrigger(RecalcTrigger,Trigger3M)),NA())</f>
        <v>1.569242179887631E-2</v>
      </c>
      <c r="P1837" s="44">
        <f>IFERROR(_xll.qlIndexFixing(ONIndex6M,I1837,TRUE,_xll.ohTrigger(RecalcTrigger,Trigger6M)),NA())</f>
        <v>1.5843876458330186E-2</v>
      </c>
      <c r="Q1837" s="186">
        <f>IFERROR(_xll.qlIndexFixing(ONIndex1Y,I1837,TRUE,_xll.ohTrigger(RecalcTrigger,Trigger1Y)),NA())</f>
        <v>1.6188011954350046E-2</v>
      </c>
    </row>
    <row r="1838" spans="2:17" x14ac:dyDescent="0.2">
      <c r="B1838" s="39" t="s">
        <v>42</v>
      </c>
      <c r="D1838" s="42">
        <f>_xll.qlCalendarAdvance(Calendar,$D1837,B1838,"f",FALSE)</f>
        <v>52258</v>
      </c>
      <c r="E1838" s="180">
        <f>_xll.qlInterestRateIndexValueDate(IndexON,D1838)</f>
        <v>52258</v>
      </c>
      <c r="F1838" s="196">
        <f>IFERROR(_xll.qlIndexFixing(IndexON,D1838,TRUE,_xll.ohTrigger(RecalcTrigger,TriggerON)),NA())</f>
        <v>1.5453164394427787E-2</v>
      </c>
      <c r="H1838" s="42">
        <f>_xll.qlCalendarAdvance(Calendar,$H1837,B1838,"f",FALSE)</f>
        <v>52258</v>
      </c>
      <c r="I1838" s="180">
        <f>_xll.qlInterestRateIndexValueDate(Index1M,$H1838)</f>
        <v>52260</v>
      </c>
      <c r="J1838" s="185">
        <f>IFERROR(_xll.qlIndexFixing(Index1M,$H1838,TRUE,_xll.ohTrigger(RecalcTrigger,Trigger1M)),NA())</f>
        <v>1.5458728621184376E-2</v>
      </c>
      <c r="K1838" s="44">
        <f>IFERROR(_xll.qlIndexFixing(Index3M,H1838,TRUE,_xll.ohTrigger(RecalcTrigger,Trigger3M)),NA())</f>
        <v>1.5717500956617947E-2</v>
      </c>
      <c r="L1838" s="44">
        <f>IFERROR(_xll.qlIndexFixing(Index6M,$H1838,TRUE,_xll.ohTrigger(RecalcTrigger,Trigger6M)),NA())</f>
        <v>1.5904486236439735E-2</v>
      </c>
      <c r="M1838" s="186">
        <f>IFERROR(_xll.qlIndexFixing(Index1Y,$H1838,TRUE,_xll.ohTrigger(RecalcTrigger,Trigger1Y)),NA())</f>
        <v>1.6296997568986511E-2</v>
      </c>
      <c r="N1838" s="185">
        <f>IFERROR(_xll.qlIndexFixing(ONIndex1M,I1838,TRUE,_xll.ohTrigger(RecalcTrigger,Trigger1M)),NA())</f>
        <v>1.5449777868408177E-2</v>
      </c>
      <c r="O1838" s="44">
        <f>IFERROR(_xll.qlIndexFixing(ONIndex3M,I1838,TRUE,_xll.ohTrigger(RecalcTrigger,Trigger3M)),NA())</f>
        <v>1.56915157113513E-2</v>
      </c>
      <c r="P1838" s="44">
        <f>IFERROR(_xll.qlIndexFixing(ONIndex6M,I1838,TRUE,_xll.ohTrigger(RecalcTrigger,Trigger6M)),NA())</f>
        <v>1.5843451210653114E-2</v>
      </c>
      <c r="Q1838" s="186">
        <f>IFERROR(_xll.qlIndexFixing(ONIndex1Y,I1838,TRUE,_xll.ohTrigger(RecalcTrigger,Trigger1Y)),NA())</f>
        <v>1.6186407206975062E-2</v>
      </c>
    </row>
    <row r="1839" spans="2:17" x14ac:dyDescent="0.2">
      <c r="B1839" s="39" t="s">
        <v>42</v>
      </c>
      <c r="D1839" s="42">
        <f>_xll.qlCalendarAdvance(Calendar,$D1838,B1839,"f",FALSE)</f>
        <v>52265</v>
      </c>
      <c r="E1839" s="180">
        <f>_xll.qlInterestRateIndexValueDate(IndexON,D1839)</f>
        <v>52265</v>
      </c>
      <c r="F1839" s="196">
        <f>IFERROR(_xll.qlIndexFixing(IndexON,D1839,TRUE,_xll.ohTrigger(RecalcTrigger,TriggerON)),NA())</f>
        <v>1.5452610636028652E-2</v>
      </c>
      <c r="H1839" s="42">
        <f>_xll.qlCalendarAdvance(Calendar,$H1838,B1839,"f",FALSE)</f>
        <v>52265</v>
      </c>
      <c r="I1839" s="180">
        <f>_xll.qlInterestRateIndexValueDate(Index1M,$H1839)</f>
        <v>52267</v>
      </c>
      <c r="J1839" s="185">
        <f>IFERROR(_xll.qlIndexFixing(Index1M,$H1839,TRUE,_xll.ohTrigger(RecalcTrigger,Trigger1M)),NA())</f>
        <v>1.5458192099953978E-2</v>
      </c>
      <c r="K1839" s="44">
        <f>IFERROR(_xll.qlIndexFixing(Index3M,H1839,TRUE,_xll.ohTrigger(RecalcTrigger,Trigger3M)),NA())</f>
        <v>1.5716492597295063E-2</v>
      </c>
      <c r="L1839" s="44">
        <f>IFERROR(_xll.qlIndexFixing(Index6M,$H1839,TRUE,_xll.ohTrigger(RecalcTrigger,Trigger6M)),NA())</f>
        <v>1.590446808649984E-2</v>
      </c>
      <c r="M1839" s="186">
        <f>IFERROR(_xll.qlIndexFixing(Index1Y,$H1839,TRUE,_xll.ohTrigger(RecalcTrigger,Trigger1Y)),NA())</f>
        <v>1.6296491734186933E-2</v>
      </c>
      <c r="N1839" s="185">
        <f>IFERROR(_xll.qlIndexFixing(ONIndex1M,I1839,TRUE,_xll.ohTrigger(RecalcTrigger,Trigger1M)),NA())</f>
        <v>1.5449527110913408E-2</v>
      </c>
      <c r="O1839" s="44">
        <f>IFERROR(_xll.qlIndexFixing(ONIndex3M,I1839,TRUE,_xll.ohTrigger(RecalcTrigger,Trigger3M)),NA())</f>
        <v>1.5690638427985348E-2</v>
      </c>
      <c r="P1839" s="44">
        <f>IFERROR(_xll.qlIndexFixing(ONIndex6M,I1839,TRUE,_xll.ohTrigger(RecalcTrigger,Trigger6M)),NA())</f>
        <v>1.5843056615496565E-2</v>
      </c>
      <c r="Q1839" s="186">
        <f>IFERROR(_xll.qlIndexFixing(ONIndex1Y,I1839,TRUE,_xll.ohTrigger(RecalcTrigger,Trigger1Y)),NA())</f>
        <v>1.6184842352728879E-2</v>
      </c>
    </row>
    <row r="1840" spans="2:17" x14ac:dyDescent="0.2">
      <c r="B1840" s="39" t="s">
        <v>42</v>
      </c>
      <c r="D1840" s="42">
        <f>_xll.qlCalendarAdvance(Calendar,$D1839,B1840,"f",FALSE)</f>
        <v>52272</v>
      </c>
      <c r="E1840" s="180">
        <f>_xll.qlInterestRateIndexValueDate(IndexON,D1840)</f>
        <v>52272</v>
      </c>
      <c r="F1840" s="196">
        <f>IFERROR(_xll.qlIndexFixing(IndexON,D1840,TRUE,_xll.ohTrigger(RecalcTrigger,TriggerON)),NA())</f>
        <v>1.5452085025993156E-2</v>
      </c>
      <c r="H1840" s="42">
        <f>_xll.qlCalendarAdvance(Calendar,$H1839,B1840,"f",FALSE)</f>
        <v>52272</v>
      </c>
      <c r="I1840" s="180">
        <f>_xll.qlInterestRateIndexValueDate(Index1M,$H1840)</f>
        <v>52274</v>
      </c>
      <c r="J1840" s="185">
        <f>IFERROR(_xll.qlIndexFixing(Index1M,$H1840,TRUE,_xll.ohTrigger(RecalcTrigger,Trigger1M)),NA())</f>
        <v>1.5457994793919612E-2</v>
      </c>
      <c r="K1840" s="44">
        <f>IFERROR(_xll.qlIndexFixing(Index3M,H1840,TRUE,_xll.ohTrigger(RecalcTrigger,Trigger3M)),NA())</f>
        <v>1.5715808966890645E-2</v>
      </c>
      <c r="L1840" s="44">
        <f>IFERROR(_xll.qlIndexFixing(Index6M,$H1840,TRUE,_xll.ohTrigger(RecalcTrigger,Trigger6M)),NA())</f>
        <v>1.5904480832854975E-2</v>
      </c>
      <c r="M1840" s="186">
        <f>IFERROR(_xll.qlIndexFixing(Index1Y,$H1840,TRUE,_xll.ohTrigger(RecalcTrigger,Trigger1Y)),NA())</f>
        <v>1.6296029606595725E-2</v>
      </c>
      <c r="N1840" s="185">
        <f>IFERROR(_xll.qlIndexFixing(ONIndex1M,I1840,TRUE,_xll.ohTrigger(RecalcTrigger,Trigger1M)),NA())</f>
        <v>1.5449299058616361E-2</v>
      </c>
      <c r="O1840" s="44">
        <f>IFERROR(_xll.qlIndexFixing(ONIndex3M,I1840,TRUE,_xll.ohTrigger(RecalcTrigger,Trigger3M)),NA())</f>
        <v>1.5689790036388374E-2</v>
      </c>
      <c r="P1840" s="44">
        <f>IFERROR(_xll.qlIndexFixing(ONIndex6M,I1840,TRUE,_xll.ohTrigger(RecalcTrigger,Trigger6M)),NA())</f>
        <v>1.5842692672940473E-2</v>
      </c>
      <c r="Q1840" s="186">
        <f>IFERROR(_xll.qlIndexFixing(ONIndex1Y,I1840,TRUE,_xll.ohTrigger(RecalcTrigger,Trigger1Y)),NA())</f>
        <v>1.6183317509277373E-2</v>
      </c>
    </row>
    <row r="1841" spans="2:17" x14ac:dyDescent="0.2">
      <c r="B1841" s="39" t="s">
        <v>42</v>
      </c>
      <c r="D1841" s="42">
        <f>_xll.qlCalendarAdvance(Calendar,$D1840,B1841,"f",FALSE)</f>
        <v>52279</v>
      </c>
      <c r="E1841" s="180">
        <f>_xll.qlInterestRateIndexValueDate(IndexON,D1841)</f>
        <v>52279</v>
      </c>
      <c r="F1841" s="196">
        <f>IFERROR(_xll.qlIndexFixing(IndexON,D1841,TRUE,_xll.ohTrigger(RecalcTrigger,TriggerON)),NA())</f>
        <v>1.545158765416943E-2</v>
      </c>
      <c r="H1841" s="42">
        <f>_xll.qlCalendarAdvance(Calendar,$H1840,B1841,"f",FALSE)</f>
        <v>52279</v>
      </c>
      <c r="I1841" s="180">
        <f>_xll.qlInterestRateIndexValueDate(Index1M,$H1841)</f>
        <v>52281</v>
      </c>
      <c r="J1841" s="185">
        <f>IFERROR(_xll.qlIndexFixing(Index1M,$H1841,TRUE,_xll.ohTrigger(RecalcTrigger,Trigger1M)),NA())</f>
        <v>1.5457820386516805E-2</v>
      </c>
      <c r="K1841" s="44">
        <f>IFERROR(_xll.qlIndexFixing(Index3M,H1841,TRUE,_xll.ohTrigger(RecalcTrigger,Trigger3M)),NA())</f>
        <v>1.5715154932553842E-2</v>
      </c>
      <c r="L1841" s="44">
        <f>IFERROR(_xll.qlIndexFixing(Index6M,$H1841,TRUE,_xll.ohTrigger(RecalcTrigger,Trigger6M)),NA())</f>
        <v>1.5904524475505128E-2</v>
      </c>
      <c r="M1841" s="186">
        <f>IFERROR(_xll.qlIndexFixing(Index1Y,$H1841,TRUE,_xll.ohTrigger(RecalcTrigger,Trigger1Y)),NA())</f>
        <v>1.6295611305586551E-2</v>
      </c>
      <c r="N1841" s="185">
        <f>IFERROR(_xll.qlIndexFixing(ONIndex1M,I1841,TRUE,_xll.ohTrigger(RecalcTrigger,Trigger1M)),NA())</f>
        <v>1.5449093782500256E-2</v>
      </c>
      <c r="O1841" s="44">
        <f>IFERROR(_xll.qlIndexFixing(ONIndex3M,I1841,TRUE,_xll.ohTrigger(RecalcTrigger,Trigger3M)),NA())</f>
        <v>1.568897062488972E-2</v>
      </c>
      <c r="P1841" s="44">
        <f>IFERROR(_xll.qlIndexFixing(ONIndex6M,I1841,TRUE,_xll.ohTrigger(RecalcTrigger,Trigger6M)),NA())</f>
        <v>1.5842359382824966E-2</v>
      </c>
      <c r="Q1841" s="186">
        <f>IFERROR(_xll.qlIndexFixing(ONIndex1Y,I1841,TRUE,_xll.ohTrigger(RecalcTrigger,Trigger1Y)),NA())</f>
        <v>1.6181832793886741E-2</v>
      </c>
    </row>
    <row r="1842" spans="2:17" x14ac:dyDescent="0.2">
      <c r="B1842" s="39" t="s">
        <v>42</v>
      </c>
      <c r="D1842" s="42">
        <f>_xll.qlCalendarAdvance(Calendar,$D1841,B1842,"f",FALSE)</f>
        <v>52286</v>
      </c>
      <c r="E1842" s="180">
        <f>_xll.qlInterestRateIndexValueDate(IndexON,D1842)</f>
        <v>52286</v>
      </c>
      <c r="F1842" s="196">
        <f>IFERROR(_xll.qlIndexFixing(IndexON,D1842,TRUE,_xll.ohTrigger(RecalcTrigger,TriggerON)),NA())</f>
        <v>1.5451118610485537E-2</v>
      </c>
      <c r="H1842" s="42">
        <f>_xll.qlCalendarAdvance(Calendar,$H1841,B1842,"f",FALSE)</f>
        <v>52286</v>
      </c>
      <c r="I1842" s="180">
        <f>_xll.qlInterestRateIndexValueDate(Index1M,$H1842)</f>
        <v>52288</v>
      </c>
      <c r="J1842" s="185">
        <f>IFERROR(_xll.qlIndexFixing(Index1M,$H1842,TRUE,_xll.ohTrigger(RecalcTrigger,Trigger1M)),NA())</f>
        <v>1.5457668948594603E-2</v>
      </c>
      <c r="K1842" s="44">
        <f>IFERROR(_xll.qlIndexFixing(Index3M,H1842,TRUE,_xll.ohTrigger(RecalcTrigger,Trigger3M)),NA())</f>
        <v>1.5714530582587059E-2</v>
      </c>
      <c r="L1842" s="44">
        <f>IFERROR(_xll.qlIndexFixing(Index6M,$H1842,TRUE,_xll.ohTrigger(RecalcTrigger,Trigger6M)),NA())</f>
        <v>1.5904599014453402E-2</v>
      </c>
      <c r="M1842" s="186">
        <f>IFERROR(_xll.qlIndexFixing(Index1Y,$H1842,TRUE,_xll.ohTrigger(RecalcTrigger,Trigger1Y)),NA())</f>
        <v>1.6295236950538767E-2</v>
      </c>
      <c r="N1842" s="185">
        <f>IFERROR(_xll.qlIndexFixing(ONIndex1M,I1842,TRUE,_xll.ohTrigger(RecalcTrigger,Trigger1M)),NA())</f>
        <v>1.5448911353228567E-2</v>
      </c>
      <c r="O1842" s="44">
        <f>IFERROR(_xll.qlIndexFixing(ONIndex3M,I1842,TRUE,_xll.ohTrigger(RecalcTrigger,Trigger3M)),NA())</f>
        <v>1.5688180281259179E-2</v>
      </c>
      <c r="P1842" s="44">
        <f>IFERROR(_xll.qlIndexFixing(ONIndex6M,I1842,TRUE,_xll.ohTrigger(RecalcTrigger,Trigger6M)),NA())</f>
        <v>1.5842056745309918E-2</v>
      </c>
      <c r="Q1842" s="186">
        <f>IFERROR(_xll.qlIndexFixing(ONIndex1Y,I1842,TRUE,_xll.ohTrigger(RecalcTrigger,Trigger1Y)),NA())</f>
        <v>1.6180388324302797E-2</v>
      </c>
    </row>
    <row r="1843" spans="2:17" x14ac:dyDescent="0.2">
      <c r="B1843" s="39" t="s">
        <v>42</v>
      </c>
      <c r="D1843" s="42">
        <f>_xll.qlCalendarAdvance(Calendar,$D1842,B1843,"f",FALSE)</f>
        <v>52293</v>
      </c>
      <c r="E1843" s="180">
        <f>_xll.qlInterestRateIndexValueDate(IndexON,D1843)</f>
        <v>52293</v>
      </c>
      <c r="F1843" s="196">
        <f>IFERROR(_xll.qlIndexFixing(IndexON,D1843,TRUE,_xll.ohTrigger(RecalcTrigger,TriggerON)),NA())</f>
        <v>1.5450677985029415E-2</v>
      </c>
      <c r="H1843" s="42">
        <f>_xll.qlCalendarAdvance(Calendar,$H1842,B1843,"f",FALSE)</f>
        <v>52293</v>
      </c>
      <c r="I1843" s="180">
        <f>_xll.qlInterestRateIndexValueDate(Index1M,$H1843)</f>
        <v>52295</v>
      </c>
      <c r="J1843" s="185">
        <f>IFERROR(_xll.qlIndexFixing(Index1M,$H1843,TRUE,_xll.ohTrigger(RecalcTrigger,Trigger1M)),NA())</f>
        <v>1.5458839787778067E-2</v>
      </c>
      <c r="K1843" s="44">
        <f>IFERROR(_xll.qlIndexFixing(Index3M,H1843,TRUE,_xll.ohTrigger(RecalcTrigger,Trigger3M)),NA())</f>
        <v>1.5714853840858505E-2</v>
      </c>
      <c r="L1843" s="44">
        <f>IFERROR(_xll.qlIndexFixing(Index6M,$H1843,TRUE,_xll.ohTrigger(RecalcTrigger,Trigger6M)),NA())</f>
        <v>1.5906549951965911E-2</v>
      </c>
      <c r="M1843" s="186">
        <f>IFERROR(_xll.qlIndexFixing(Index1Y,$H1843,TRUE,_xll.ohTrigger(RecalcTrigger,Trigger1Y)),NA())</f>
        <v>1.6296024656406692E-2</v>
      </c>
      <c r="N1843" s="185">
        <f>IFERROR(_xll.qlIndexFixing(ONIndex1M,I1843,TRUE,_xll.ohTrigger(RecalcTrigger,Trigger1M)),NA())</f>
        <v>1.5448751841544706E-2</v>
      </c>
      <c r="O1843" s="44">
        <f>IFERROR(_xll.qlIndexFixing(ONIndex3M,I1843,TRUE,_xll.ohTrigger(RecalcTrigger,Trigger3M)),NA())</f>
        <v>1.5687419093666222E-2</v>
      </c>
      <c r="P1843" s="44">
        <f>IFERROR(_xll.qlIndexFixing(ONIndex6M,I1843,TRUE,_xll.ohTrigger(RecalcTrigger,Trigger6M)),NA())</f>
        <v>1.5841784760315392E-2</v>
      </c>
      <c r="Q1843" s="186">
        <f>IFERROR(_xll.qlIndexFixing(ONIndex1Y,I1843,TRUE,_xll.ohTrigger(RecalcTrigger,Trigger1Y)),NA())</f>
        <v>1.6178984217871673E-2</v>
      </c>
    </row>
    <row r="1844" spans="2:17" x14ac:dyDescent="0.2">
      <c r="B1844" s="39" t="s">
        <v>42</v>
      </c>
      <c r="D1844" s="42">
        <f>_xll.qlCalendarAdvance(Calendar,$D1843,B1844,"f",FALSE)</f>
        <v>52300</v>
      </c>
      <c r="E1844" s="180">
        <f>_xll.qlInterestRateIndexValueDate(IndexON,D1844)</f>
        <v>52300</v>
      </c>
      <c r="F1844" s="196">
        <f>IFERROR(_xll.qlIndexFixing(IndexON,D1844,TRUE,_xll.ohTrigger(RecalcTrigger,TriggerON)),NA())</f>
        <v>1.5450265867489321E-2</v>
      </c>
      <c r="H1844" s="42">
        <f>_xll.qlCalendarAdvance(Calendar,$H1843,B1844,"f",FALSE)</f>
        <v>52300</v>
      </c>
      <c r="I1844" s="180">
        <f>_xll.qlInterestRateIndexValueDate(Index1M,$H1844)</f>
        <v>52302</v>
      </c>
      <c r="J1844" s="185">
        <f>IFERROR(_xll.qlIndexFixing(Index1M,$H1844,TRUE,_xll.ohTrigger(RecalcTrigger,Trigger1M)),NA())</f>
        <v>1.5458741115075558E-2</v>
      </c>
      <c r="K1844" s="44">
        <f>IFERROR(_xll.qlIndexFixing(Index3M,H1844,TRUE,_xll.ohTrigger(RecalcTrigger,Trigger3M)),NA())</f>
        <v>1.5714295502627207E-2</v>
      </c>
      <c r="L1844" s="44">
        <f>IFERROR(_xll.qlIndexFixing(Index6M,$H1844,TRUE,_xll.ohTrigger(RecalcTrigger,Trigger6M)),NA())</f>
        <v>1.5906697350348446E-2</v>
      </c>
      <c r="M1844" s="186">
        <f>IFERROR(_xll.qlIndexFixing(Index1Y,$H1844,TRUE,_xll.ohTrigger(RecalcTrigger,Trigger1Y)),NA())</f>
        <v>1.6295748221209352E-2</v>
      </c>
      <c r="N1844" s="185">
        <f>IFERROR(_xll.qlIndexFixing(ONIndex1M,I1844,TRUE,_xll.ohTrigger(RecalcTrigger,Trigger1M)),NA())</f>
        <v>1.5448615318192083E-2</v>
      </c>
      <c r="O1844" s="44">
        <f>IFERROR(_xll.qlIndexFixing(ONIndex3M,I1844,TRUE,_xll.ohTrigger(RecalcTrigger,Trigger3M)),NA())</f>
        <v>1.5686687149720768E-2</v>
      </c>
      <c r="P1844" s="44">
        <f>IFERROR(_xll.qlIndexFixing(ONIndex6M,I1844,TRUE,_xll.ohTrigger(RecalcTrigger,Trigger6M)),NA())</f>
        <v>1.5841543427921323E-2</v>
      </c>
      <c r="Q1844" s="186">
        <f>IFERROR(_xll.qlIndexFixing(ONIndex1Y,I1844,TRUE,_xll.ohTrigger(RecalcTrigger,Trigger1Y)),NA())</f>
        <v>1.6177620592019437E-2</v>
      </c>
    </row>
    <row r="1845" spans="2:17" x14ac:dyDescent="0.2">
      <c r="B1845" s="39" t="s">
        <v>42</v>
      </c>
      <c r="D1845" s="42">
        <f>_xll.qlCalendarAdvance(Calendar,$D1844,B1845,"f",FALSE)</f>
        <v>52307</v>
      </c>
      <c r="E1845" s="180">
        <f>_xll.qlInterestRateIndexValueDate(IndexON,D1845)</f>
        <v>52307</v>
      </c>
      <c r="F1845" s="196">
        <f>IFERROR(_xll.qlIndexFixing(IndexON,D1845,TRUE,_xll.ohTrigger(RecalcTrigger,TriggerON)),NA())</f>
        <v>1.5449882347953192E-2</v>
      </c>
      <c r="H1845" s="42">
        <f>_xll.qlCalendarAdvance(Calendar,$H1844,B1845,"f",FALSE)</f>
        <v>52307</v>
      </c>
      <c r="I1845" s="180">
        <f>_xll.qlInterestRateIndexValueDate(Index1M,$H1845)</f>
        <v>52309</v>
      </c>
      <c r="J1845" s="185">
        <f>IFERROR(_xll.qlIndexFixing(Index1M,$H1845,TRUE,_xll.ohTrigger(RecalcTrigger,Trigger1M)),NA())</f>
        <v>1.5458665648609982E-2</v>
      </c>
      <c r="K1845" s="44">
        <f>IFERROR(_xll.qlIndexFixing(Index3M,H1845,TRUE,_xll.ohTrigger(RecalcTrigger,Trigger3M)),NA())</f>
        <v>1.5713767136525898E-2</v>
      </c>
      <c r="L1845" s="44">
        <f>IFERROR(_xll.qlIndexFixing(Index6M,$H1845,TRUE,_xll.ohTrigger(RecalcTrigger,Trigger6M)),NA())</f>
        <v>1.590687565184588E-2</v>
      </c>
      <c r="M1845" s="186">
        <f>IFERROR(_xll.qlIndexFixing(Index1Y,$H1845,TRUE,_xll.ohTrigger(RecalcTrigger,Trigger1Y)),NA())</f>
        <v>1.6295516121704084E-2</v>
      </c>
      <c r="N1845" s="185">
        <f>IFERROR(_xll.qlIndexFixing(ONIndex1M,I1845,TRUE,_xll.ohTrigger(RecalcTrigger,Trigger1M)),NA())</f>
        <v>1.5448501854073982E-2</v>
      </c>
      <c r="O1845" s="44">
        <f>IFERROR(_xll.qlIndexFixing(ONIndex3M,I1845,TRUE,_xll.ohTrigger(RecalcTrigger,Trigger3M)),NA())</f>
        <v>1.5685984537912034E-2</v>
      </c>
      <c r="P1845" s="44">
        <f>IFERROR(_xll.qlIndexFixing(ONIndex6M,I1845,TRUE,_xll.ohTrigger(RecalcTrigger,Trigger6M)),NA())</f>
        <v>1.5841332748127712E-2</v>
      </c>
      <c r="Q1845" s="186">
        <f>IFERROR(_xll.qlIndexFixing(ONIndex1Y,I1845,TRUE,_xll.ohTrigger(RecalcTrigger,Trigger1Y)),NA())</f>
        <v>1.6176297564332032E-2</v>
      </c>
    </row>
    <row r="1846" spans="2:17" x14ac:dyDescent="0.2">
      <c r="B1846" s="39" t="s">
        <v>42</v>
      </c>
      <c r="D1846" s="42">
        <f>_xll.qlCalendarAdvance(Calendar,$D1845,B1846,"f",FALSE)</f>
        <v>52314</v>
      </c>
      <c r="E1846" s="180">
        <f>_xll.qlInterestRateIndexValueDate(IndexON,D1846)</f>
        <v>52314</v>
      </c>
      <c r="F1846" s="196">
        <f>IFERROR(_xll.qlIndexFixing(IndexON,D1846,TRUE,_xll.ohTrigger(RecalcTrigger,TriggerON)),NA())</f>
        <v>1.5449527516269157E-2</v>
      </c>
      <c r="H1846" s="42">
        <f>_xll.qlCalendarAdvance(Calendar,$H1845,B1846,"f",FALSE)</f>
        <v>52314</v>
      </c>
      <c r="I1846" s="180">
        <f>_xll.qlInterestRateIndexValueDate(Index1M,$H1846)</f>
        <v>52316</v>
      </c>
      <c r="J1846" s="185">
        <f>IFERROR(_xll.qlIndexFixing(Index1M,$H1846,TRUE,_xll.ohTrigger(RecalcTrigger,Trigger1M)),NA())</f>
        <v>1.5458613459242154E-2</v>
      </c>
      <c r="K1846" s="44">
        <f>IFERROR(_xll.qlIndexFixing(Index3M,H1846,TRUE,_xll.ohTrigger(RecalcTrigger,Trigger3M)),NA())</f>
        <v>1.5713268830867426E-2</v>
      </c>
      <c r="L1846" s="44">
        <f>IFERROR(_xll.qlIndexFixing(Index6M,$H1846,TRUE,_xll.ohTrigger(RecalcTrigger,Trigger6M)),NA())</f>
        <v>1.5907084856466819E-2</v>
      </c>
      <c r="M1846" s="186">
        <f>IFERROR(_xll.qlIndexFixing(Index1Y,$H1846,TRUE,_xll.ohTrigger(RecalcTrigger,Trigger1Y)),NA())</f>
        <v>1.6295328477309495E-2</v>
      </c>
      <c r="N1846" s="185">
        <f>IFERROR(_xll.qlIndexFixing(ONIndex1M,I1846,TRUE,_xll.ohTrigger(RecalcTrigger,Trigger1M)),NA())</f>
        <v>1.5448389968293341E-2</v>
      </c>
      <c r="O1846" s="44">
        <f>IFERROR(_xll.qlIndexFixing(ONIndex3M,I1846,TRUE,_xll.ohTrigger(RecalcTrigger,Trigger3M)),NA())</f>
        <v>1.5685124421134233E-2</v>
      </c>
      <c r="P1846" s="44">
        <f>IFERROR(_xll.qlIndexFixing(ONIndex6M,I1846,TRUE,_xll.ohTrigger(RecalcTrigger,Trigger6M)),NA())</f>
        <v>1.5841106914376013E-2</v>
      </c>
      <c r="Q1846" s="186">
        <f>IFERROR(_xll.qlIndexFixing(ONIndex1Y,I1846,TRUE,_xll.ohTrigger(RecalcTrigger,Trigger1Y)),NA())</f>
        <v>1.6174656372429652E-2</v>
      </c>
    </row>
    <row r="1847" spans="2:17" x14ac:dyDescent="0.2">
      <c r="B1847" s="39" t="s">
        <v>42</v>
      </c>
      <c r="D1847" s="42">
        <f>_xll.qlCalendarAdvance(Calendar,$D1846,B1847,"f",FALSE)</f>
        <v>52321</v>
      </c>
      <c r="E1847" s="180">
        <f>_xll.qlInterestRateIndexValueDate(IndexON,D1847)</f>
        <v>52321</v>
      </c>
      <c r="F1847" s="196">
        <f>IFERROR(_xll.qlIndexFixing(IndexON,D1847,TRUE,_xll.ohTrigger(RecalcTrigger,TriggerON)),NA())</f>
        <v>1.5449201462525153E-2</v>
      </c>
      <c r="H1847" s="42">
        <f>_xll.qlCalendarAdvance(Calendar,$H1846,B1847,"f",FALSE)</f>
        <v>52321</v>
      </c>
      <c r="I1847" s="180">
        <f>_xll.qlInterestRateIndexValueDate(Index1M,$H1847)</f>
        <v>52323</v>
      </c>
      <c r="J1847" s="185">
        <f>IFERROR(_xll.qlIndexFixing(Index1M,$H1847,TRUE,_xll.ohTrigger(RecalcTrigger,Trigger1M)),NA())</f>
        <v>1.5458584617830395E-2</v>
      </c>
      <c r="K1847" s="44">
        <f>IFERROR(_xll.qlIndexFixing(Index3M,H1847,TRUE,_xll.ohTrigger(RecalcTrigger,Trigger3M)),NA())</f>
        <v>1.5712485963889702E-2</v>
      </c>
      <c r="L1847" s="44">
        <f>IFERROR(_xll.qlIndexFixing(Index6M,$H1847,TRUE,_xll.ohTrigger(RecalcTrigger,Trigger6M)),NA())</f>
        <v>1.5906190409265837E-2</v>
      </c>
      <c r="M1847" s="186">
        <f>IFERROR(_xll.qlIndexFixing(Index1Y,$H1847,TRUE,_xll.ohTrigger(RecalcTrigger,Trigger1Y)),NA())</f>
        <v>1.6295185407450275E-2</v>
      </c>
      <c r="N1847" s="185">
        <f>IFERROR(_xll.qlIndexFixing(ONIndex1M,I1847,TRUE,_xll.ohTrigger(RecalcTrigger,Trigger1M)),NA())</f>
        <v>1.5448344386115309E-2</v>
      </c>
      <c r="O1847" s="44">
        <f>IFERROR(_xll.qlIndexFixing(ONIndex3M,I1847,TRUE,_xll.ohTrigger(RecalcTrigger,Trigger3M)),NA())</f>
        <v>1.5684667661624019E-2</v>
      </c>
      <c r="P1847" s="44">
        <f>IFERROR(_xll.qlIndexFixing(ONIndex6M,I1847,TRUE,_xll.ohTrigger(RecalcTrigger,Trigger6M)),NA())</f>
        <v>1.5841003345862248E-2</v>
      </c>
      <c r="Q1847" s="186">
        <f>IFERROR(_xll.qlIndexFixing(ONIndex1Y,I1847,TRUE,_xll.ohTrigger(RecalcTrigger,Trigger1Y)),NA())</f>
        <v>1.6173773773555666E-2</v>
      </c>
    </row>
    <row r="1848" spans="2:17" x14ac:dyDescent="0.2">
      <c r="B1848" s="39" t="s">
        <v>42</v>
      </c>
      <c r="D1848" s="42">
        <f>_xll.qlCalendarAdvance(Calendar,$D1847,B1848,"f",FALSE)</f>
        <v>52328</v>
      </c>
      <c r="E1848" s="180">
        <f>_xll.qlInterestRateIndexValueDate(IndexON,D1848)</f>
        <v>52328</v>
      </c>
      <c r="F1848" s="196">
        <f>IFERROR(_xll.qlIndexFixing(IndexON,D1848,TRUE,_xll.ohTrigger(RecalcTrigger,TriggerON)),NA())</f>
        <v>1.5448904276489372E-2</v>
      </c>
      <c r="H1848" s="42">
        <f>_xll.qlCalendarAdvance(Calendar,$H1847,B1848,"f",FALSE)</f>
        <v>52328</v>
      </c>
      <c r="I1848" s="180">
        <f>_xll.qlInterestRateIndexValueDate(Index1M,$H1848)</f>
        <v>52330</v>
      </c>
      <c r="J1848" s="185">
        <f>IFERROR(_xll.qlIndexFixing(Index1M,$H1848,TRUE,_xll.ohTrigger(RecalcTrigger,Trigger1M)),NA())</f>
        <v>1.5458579195230526E-2</v>
      </c>
      <c r="K1848" s="44">
        <f>IFERROR(_xll.qlIndexFixing(Index3M,H1848,TRUE,_xll.ohTrigger(RecalcTrigger,Trigger3M)),NA())</f>
        <v>1.5712045886778245E-2</v>
      </c>
      <c r="L1848" s="44">
        <f>IFERROR(_xll.qlIndexFixing(Index6M,$H1848,TRUE,_xll.ohTrigger(RecalcTrigger,Trigger6M)),NA())</f>
        <v>1.5906454763154561E-2</v>
      </c>
      <c r="M1848" s="186">
        <f>IFERROR(_xll.qlIndexFixing(Index1Y,$H1848,TRUE,_xll.ohTrigger(RecalcTrigger,Trigger1Y)),NA())</f>
        <v>1.6295087031557191E-2</v>
      </c>
      <c r="N1848" s="185">
        <f>IFERROR(_xll.qlIndexFixing(ONIndex1M,I1848,TRUE,_xll.ohTrigger(RecalcTrigger,Trigger1M)),NA())</f>
        <v>1.5448300523921432E-2</v>
      </c>
      <c r="O1848" s="44">
        <f>IFERROR(_xll.qlIndexFixing(ONIndex3M,I1848,TRUE,_xll.ohTrigger(RecalcTrigger,Trigger3M)),NA())</f>
        <v>1.5684053573163936E-2</v>
      </c>
      <c r="P1848" s="44">
        <f>IFERROR(_xll.qlIndexFixing(ONIndex6M,I1848,TRUE,_xll.ohTrigger(RecalcTrigger,Trigger6M)),NA())</f>
        <v>1.5840884623710139E-2</v>
      </c>
      <c r="Q1848" s="186">
        <f>IFERROR(_xll.qlIndexFixing(ONIndex1Y,I1848,TRUE,_xll.ohTrigger(RecalcTrigger,Trigger1Y)),NA())</f>
        <v>1.6172573245478716E-2</v>
      </c>
    </row>
    <row r="1849" spans="2:17" x14ac:dyDescent="0.2">
      <c r="B1849" s="39" t="s">
        <v>42</v>
      </c>
      <c r="D1849" s="42">
        <f>_xll.qlCalendarAdvance(Calendar,$D1848,B1849,"f",FALSE)</f>
        <v>52335</v>
      </c>
      <c r="E1849" s="180">
        <f>_xll.qlInterestRateIndexValueDate(IndexON,D1849)</f>
        <v>52335</v>
      </c>
      <c r="F1849" s="196">
        <f>IFERROR(_xll.qlIndexFixing(IndexON,D1849,TRUE,_xll.ohTrigger(RecalcTrigger,TriggerON)),NA())</f>
        <v>1.5448636048169817E-2</v>
      </c>
      <c r="H1849" s="42">
        <f>_xll.qlCalendarAdvance(Calendar,$H1848,B1849,"f",FALSE)</f>
        <v>52335</v>
      </c>
      <c r="I1849" s="180">
        <f>_xll.qlInterestRateIndexValueDate(Index1M,$H1849)</f>
        <v>52337</v>
      </c>
      <c r="J1849" s="185">
        <f>IFERROR(_xll.qlIndexFixing(Index1M,$H1849,TRUE,_xll.ohTrigger(RecalcTrigger,Trigger1M)),NA())</f>
        <v>1.5458597262303364E-2</v>
      </c>
      <c r="K1849" s="44">
        <f>IFERROR(_xll.qlIndexFixing(Index3M,H1849,TRUE,_xll.ohTrigger(RecalcTrigger,Trigger3M)),NA())</f>
        <v>1.5711636127440576E-2</v>
      </c>
      <c r="L1849" s="44">
        <f>IFERROR(_xll.qlIndexFixing(Index6M,$H1849,TRUE,_xll.ohTrigger(RecalcTrigger,Trigger6M)),NA())</f>
        <v>1.5906750016117185E-2</v>
      </c>
      <c r="M1849" s="186">
        <f>IFERROR(_xll.qlIndexFixing(Index1Y,$H1849,TRUE,_xll.ohTrigger(RecalcTrigger,Trigger1Y)),NA())</f>
        <v>1.6295426290862062E-2</v>
      </c>
      <c r="N1849" s="185">
        <f>IFERROR(_xll.qlIndexFixing(ONIndex1M,I1849,TRUE,_xll.ohTrigger(RecalcTrigger,Trigger1M)),NA())</f>
        <v>1.5448280003935722E-2</v>
      </c>
      <c r="O1849" s="44">
        <f>IFERROR(_xll.qlIndexFixing(ONIndex3M,I1849,TRUE,_xll.ohTrigger(RecalcTrigger,Trigger3M)),NA())</f>
        <v>1.5683469168479292E-2</v>
      </c>
      <c r="P1849" s="44">
        <f>IFERROR(_xll.qlIndexFixing(ONIndex6M,I1849,TRUE,_xll.ohTrigger(RecalcTrigger,Trigger6M)),NA())</f>
        <v>1.5840796553918679E-2</v>
      </c>
      <c r="Q1849" s="186">
        <f>IFERROR(_xll.qlIndexFixing(ONIndex1Y,I1849,TRUE,_xll.ohTrigger(RecalcTrigger,Trigger1Y)),NA())</f>
        <v>1.6171413785430744E-2</v>
      </c>
    </row>
    <row r="1850" spans="2:17" x14ac:dyDescent="0.2">
      <c r="B1850" s="39" t="s">
        <v>42</v>
      </c>
      <c r="D1850" s="42">
        <f>_xll.qlCalendarAdvance(Calendar,$D1849,B1850,"f",FALSE)</f>
        <v>52342</v>
      </c>
      <c r="E1850" s="180">
        <f>_xll.qlInterestRateIndexValueDate(IndexON,D1850)</f>
        <v>52342</v>
      </c>
      <c r="F1850" s="196">
        <f>IFERROR(_xll.qlIndexFixing(IndexON,D1850,TRUE,_xll.ohTrigger(RecalcTrigger,TriggerON)),NA())</f>
        <v>1.5448396867334679E-2</v>
      </c>
      <c r="H1850" s="42">
        <f>_xll.qlCalendarAdvance(Calendar,$H1849,B1850,"f",FALSE)</f>
        <v>52342</v>
      </c>
      <c r="I1850" s="180">
        <f>_xll.qlInterestRateIndexValueDate(Index1M,$H1850)</f>
        <v>52344</v>
      </c>
      <c r="J1850" s="185">
        <f>IFERROR(_xll.qlIndexFixing(Index1M,$H1850,TRUE,_xll.ohTrigger(RecalcTrigger,Trigger1M)),NA())</f>
        <v>1.5458638889907228E-2</v>
      </c>
      <c r="K1850" s="44">
        <f>IFERROR(_xll.qlIndexFixing(Index3M,H1850,TRUE,_xll.ohTrigger(RecalcTrigger,Trigger3M)),NA())</f>
        <v>1.5711256774187589E-2</v>
      </c>
      <c r="L1850" s="44">
        <f>IFERROR(_xll.qlIndexFixing(Index6M,$H1850,TRUE,_xll.ohTrigger(RecalcTrigger,Trigger6M)),NA())</f>
        <v>1.5907076168166816E-2</v>
      </c>
      <c r="M1850" s="186">
        <f>IFERROR(_xll.qlIndexFixing(Index1Y,$H1850,TRUE,_xll.ohTrigger(RecalcTrigger,Trigger1Y)),NA())</f>
        <v>1.6295024839420098E-2</v>
      </c>
      <c r="N1850" s="185">
        <f>IFERROR(_xll.qlIndexFixing(ONIndex1M,I1850,TRUE,_xll.ohTrigger(RecalcTrigger,Trigger1M)),NA())</f>
        <v>1.5448282896821652E-2</v>
      </c>
      <c r="O1850" s="44">
        <f>IFERROR(_xll.qlIndexFixing(ONIndex3M,I1850,TRUE,_xll.ohTrigger(RecalcTrigger,Trigger3M)),NA())</f>
        <v>1.5682914535739556E-2</v>
      </c>
      <c r="P1850" s="44">
        <f>IFERROR(_xll.qlIndexFixing(ONIndex6M,I1850,TRUE,_xll.ohTrigger(RecalcTrigger,Trigger6M)),NA())</f>
        <v>1.5840739136727677E-2</v>
      </c>
      <c r="Q1850" s="186">
        <f>IFERROR(_xll.qlIndexFixing(ONIndex1Y,I1850,TRUE,_xll.ohTrigger(RecalcTrigger,Trigger1Y)),NA())</f>
        <v>1.6170295511157562E-2</v>
      </c>
    </row>
    <row r="1851" spans="2:17" x14ac:dyDescent="0.2">
      <c r="B1851" s="39" t="s">
        <v>42</v>
      </c>
      <c r="D1851" s="42">
        <f>_xll.qlCalendarAdvance(Calendar,$D1850,B1851,"f",FALSE)</f>
        <v>52349</v>
      </c>
      <c r="E1851" s="180">
        <f>_xll.qlInterestRateIndexValueDate(IndexON,D1851)</f>
        <v>52349</v>
      </c>
      <c r="F1851" s="196">
        <f>IFERROR(_xll.qlIndexFixing(IndexON,D1851,TRUE,_xll.ohTrigger(RecalcTrigger,TriggerON)),NA())</f>
        <v>1.5448186824231769E-2</v>
      </c>
      <c r="H1851" s="42">
        <f>_xll.qlCalendarAdvance(Calendar,$H1850,B1851,"f",FALSE)</f>
        <v>52349</v>
      </c>
      <c r="I1851" s="180">
        <f>_xll.qlInterestRateIndexValueDate(Index1M,$H1851)</f>
        <v>52351</v>
      </c>
      <c r="J1851" s="185">
        <f>IFERROR(_xll.qlIndexFixing(Index1M,$H1851,TRUE,_xll.ohTrigger(RecalcTrigger,Trigger1M)),NA())</f>
        <v>1.5457689272177517E-2</v>
      </c>
      <c r="K1851" s="44">
        <f>IFERROR(_xll.qlIndexFixing(Index3M,H1851,TRUE,_xll.ohTrigger(RecalcTrigger,Trigger3M)),NA())</f>
        <v>1.5711231300394386E-2</v>
      </c>
      <c r="L1851" s="44">
        <f>IFERROR(_xll.qlIndexFixing(Index6M,$H1851,TRUE,_xll.ohTrigger(RecalcTrigger,Trigger6M)),NA())</f>
        <v>1.5907433219319613E-2</v>
      </c>
      <c r="M1851" s="186">
        <f>IFERROR(_xll.qlIndexFixing(Index1Y,$H1851,TRUE,_xll.ohTrigger(RecalcTrigger,Trigger1Y)),NA())</f>
        <v>1.6293865023690259E-2</v>
      </c>
      <c r="N1851" s="185">
        <f>IFERROR(_xll.qlIndexFixing(ONIndex1M,I1851,TRUE,_xll.ohTrigger(RecalcTrigger,Trigger1M)),NA())</f>
        <v>1.5448314962771548E-2</v>
      </c>
      <c r="O1851" s="44">
        <f>IFERROR(_xll.qlIndexFixing(ONIndex3M,I1851,TRUE,_xll.ohTrigger(RecalcTrigger,Trigger3M)),NA())</f>
        <v>1.5682317237688537E-2</v>
      </c>
      <c r="P1851" s="44">
        <f>IFERROR(_xll.qlIndexFixing(ONIndex6M,I1851,TRUE,_xll.ohTrigger(RecalcTrigger,Trigger6M)),NA())</f>
        <v>1.5840711050874035E-2</v>
      </c>
      <c r="Q1851" s="186">
        <f>IFERROR(_xll.qlIndexFixing(ONIndex1Y,I1851,TRUE,_xll.ohTrigger(RecalcTrigger,Trigger1Y)),NA())</f>
        <v>1.6169068065492453E-2</v>
      </c>
    </row>
    <row r="1852" spans="2:17" x14ac:dyDescent="0.2">
      <c r="B1852" s="39" t="s">
        <v>42</v>
      </c>
      <c r="D1852" s="42">
        <f>_xll.qlCalendarAdvance(Calendar,$D1851,B1852,"f",FALSE)</f>
        <v>52356</v>
      </c>
      <c r="E1852" s="180">
        <f>_xll.qlInterestRateIndexValueDate(IndexON,D1852)</f>
        <v>52356</v>
      </c>
      <c r="F1852" s="196">
        <f>IFERROR(_xll.qlIndexFixing(IndexON,D1852,TRUE,_xll.ohTrigger(RecalcTrigger,TriggerON)),NA())</f>
        <v>1.5448006008549342E-2</v>
      </c>
      <c r="H1852" s="42">
        <f>_xll.qlCalendarAdvance(Calendar,$H1851,B1852,"f",FALSE)</f>
        <v>52356</v>
      </c>
      <c r="I1852" s="180">
        <f>_xll.qlInterestRateIndexValueDate(Index1M,$H1852)</f>
        <v>52358</v>
      </c>
      <c r="J1852" s="185">
        <f>IFERROR(_xll.qlIndexFixing(Index1M,$H1852,TRUE,_xll.ohTrigger(RecalcTrigger,Trigger1M)),NA())</f>
        <v>1.5458793110131319E-2</v>
      </c>
      <c r="K1852" s="44">
        <f>IFERROR(_xll.qlIndexFixing(Index3M,H1852,TRUE,_xll.ohTrigger(RecalcTrigger,Trigger3M)),NA())</f>
        <v>1.571091521210493E-2</v>
      </c>
      <c r="L1852" s="44">
        <f>IFERROR(_xll.qlIndexFixing(Index6M,$H1852,TRUE,_xll.ohTrigger(RecalcTrigger,Trigger6M)),NA())</f>
        <v>1.5908989050434919E-2</v>
      </c>
      <c r="M1852" s="186">
        <f>IFERROR(_xll.qlIndexFixing(Index1Y,$H1852,TRUE,_xll.ohTrigger(RecalcTrigger,Trigger1Y)),NA())</f>
        <v>1.6295142856462542E-2</v>
      </c>
      <c r="N1852" s="185">
        <f>IFERROR(_xll.qlIndexFixing(ONIndex1M,I1852,TRUE,_xll.ohTrigger(RecalcTrigger,Trigger1M)),NA())</f>
        <v>1.5448359204661699E-2</v>
      </c>
      <c r="O1852" s="44">
        <f>IFERROR(_xll.qlIndexFixing(ONIndex3M,I1852,TRUE,_xll.ohTrigger(RecalcTrigger,Trigger3M)),NA())</f>
        <v>1.5681894937333851E-2</v>
      </c>
      <c r="P1852" s="44">
        <f>IFERROR(_xll.qlIndexFixing(ONIndex6M,I1852,TRUE,_xll.ohTrigger(RecalcTrigger,Trigger6M)),NA())</f>
        <v>1.5840716260226984E-2</v>
      </c>
      <c r="Q1852" s="186">
        <f>IFERROR(_xll.qlIndexFixing(ONIndex1Y,I1852,TRUE,_xll.ohTrigger(RecalcTrigger,Trigger1Y)),NA())</f>
        <v>1.6168182989559909E-2</v>
      </c>
    </row>
    <row r="1853" spans="2:17" x14ac:dyDescent="0.2">
      <c r="B1853" s="39" t="s">
        <v>42</v>
      </c>
      <c r="D1853" s="42">
        <f>_xll.qlCalendarAdvance(Calendar,$D1852,B1853,"f",FALSE)</f>
        <v>52363</v>
      </c>
      <c r="E1853" s="180">
        <f>_xll.qlInterestRateIndexValueDate(IndexON,D1853)</f>
        <v>52363</v>
      </c>
      <c r="F1853" s="196">
        <f>IFERROR(_xll.qlIndexFixing(IndexON,D1853,TRUE,_xll.ohTrigger(RecalcTrigger,TriggerON)),NA())</f>
        <v>1.54478545102954E-2</v>
      </c>
      <c r="H1853" s="42">
        <f>_xll.qlCalendarAdvance(Calendar,$H1852,B1853,"f",FALSE)</f>
        <v>52363</v>
      </c>
      <c r="I1853" s="180">
        <f>_xll.qlInterestRateIndexValueDate(Index1M,$H1853)</f>
        <v>52365</v>
      </c>
      <c r="J1853" s="185">
        <f>IFERROR(_xll.qlIndexFixing(Index1M,$H1853,TRUE,_xll.ohTrigger(RecalcTrigger,Trigger1M)),NA())</f>
        <v>1.5458905844470683E-2</v>
      </c>
      <c r="K1853" s="44">
        <f>IFERROR(_xll.qlIndexFixing(Index3M,H1853,TRUE,_xll.ohTrigger(RecalcTrigger,Trigger3M)),NA())</f>
        <v>1.5710629802495071E-2</v>
      </c>
      <c r="L1853" s="44">
        <f>IFERROR(_xll.qlIndexFixing(Index6M,$H1853,TRUE,_xll.ohTrigger(RecalcTrigger,Trigger6M)),NA())</f>
        <v>1.5909414577277927E-2</v>
      </c>
      <c r="M1853" s="186">
        <f>IFERROR(_xll.qlIndexFixing(Index1Y,$H1853,TRUE,_xll.ohTrigger(RecalcTrigger,Trigger1Y)),NA())</f>
        <v>1.6295269742066739E-2</v>
      </c>
      <c r="N1853" s="185">
        <f>IFERROR(_xll.qlIndexFixing(ONIndex1M,I1853,TRUE,_xll.ohTrigger(RecalcTrigger,Trigger1M)),NA())</f>
        <v>1.5448432761022701E-2</v>
      </c>
      <c r="O1853" s="44">
        <f>IFERROR(_xll.qlIndexFixing(ONIndex3M,I1853,TRUE,_xll.ohTrigger(RecalcTrigger,Trigger3M)),NA())</f>
        <v>1.5681430147687081E-2</v>
      </c>
      <c r="P1853" s="44">
        <f>IFERROR(_xll.qlIndexFixing(ONIndex6M,I1853,TRUE,_xll.ohTrigger(RecalcTrigger,Trigger6M)),NA())</f>
        <v>1.5840750800597547E-2</v>
      </c>
      <c r="Q1853" s="186">
        <f>IFERROR(_xll.qlIndexFixing(ONIndex1Y,I1853,TRUE,_xll.ohTrigger(RecalcTrigger,Trigger1Y)),NA())</f>
        <v>1.6167188977167513E-2</v>
      </c>
    </row>
    <row r="1854" spans="2:17" x14ac:dyDescent="0.2">
      <c r="B1854" s="39" t="s">
        <v>42</v>
      </c>
      <c r="D1854" s="42">
        <f>_xll.qlCalendarAdvance(Calendar,$D1853,B1854,"f",FALSE)</f>
        <v>52370</v>
      </c>
      <c r="E1854" s="180">
        <f>_xll.qlInterestRateIndexValueDate(IndexON,D1854)</f>
        <v>52370</v>
      </c>
      <c r="F1854" s="196">
        <f>IFERROR(_xll.qlIndexFixing(IndexON,D1854,TRUE,_xll.ohTrigger(RecalcTrigger,TriggerON)),NA())</f>
        <v>1.5447732419318072E-2</v>
      </c>
      <c r="H1854" s="42">
        <f>_xll.qlCalendarAdvance(Calendar,$H1853,B1854,"f",FALSE)</f>
        <v>52370</v>
      </c>
      <c r="I1854" s="180">
        <f>_xll.qlInterestRateIndexValueDate(Index1M,$H1854)</f>
        <v>52372</v>
      </c>
      <c r="J1854" s="185">
        <f>IFERROR(_xll.qlIndexFixing(Index1M,$H1854,TRUE,_xll.ohTrigger(RecalcTrigger,Trigger1M)),NA())</f>
        <v>1.5459042422776847E-2</v>
      </c>
      <c r="K1854" s="44">
        <f>IFERROR(_xll.qlIndexFixing(Index3M,H1854,TRUE,_xll.ohTrigger(RecalcTrigger,Trigger3M)),NA())</f>
        <v>1.5710375159895023E-2</v>
      </c>
      <c r="L1854" s="44">
        <f>IFERROR(_xll.qlIndexFixing(Index6M,$H1854,TRUE,_xll.ohTrigger(RecalcTrigger,Trigger6M)),NA())</f>
        <v>1.5909871007364341E-2</v>
      </c>
      <c r="M1854" s="186">
        <f>IFERROR(_xll.qlIndexFixing(Index1Y,$H1854,TRUE,_xll.ohTrigger(RecalcTrigger,Trigger1Y)),NA())</f>
        <v>1.6295442038347024E-2</v>
      </c>
      <c r="N1854" s="185">
        <f>IFERROR(_xll.qlIndexFixing(ONIndex1M,I1854,TRUE,_xll.ohTrigger(RecalcTrigger,Trigger1M)),NA())</f>
        <v>1.5448530013468798E-2</v>
      </c>
      <c r="O1854" s="44">
        <f>IFERROR(_xll.qlIndexFixing(ONIndex3M,I1854,TRUE,_xll.ohTrigger(RecalcTrigger,Trigger3M)),NA())</f>
        <v>1.5680995481703874E-2</v>
      </c>
      <c r="P1854" s="44">
        <f>IFERROR(_xll.qlIndexFixing(ONIndex6M,I1854,TRUE,_xll.ohTrigger(RecalcTrigger,Trigger6M)),NA())</f>
        <v>1.5840815993568569E-2</v>
      </c>
      <c r="Q1854" s="186">
        <f>IFERROR(_xll.qlIndexFixing(ONIndex1Y,I1854,TRUE,_xll.ohTrigger(RecalcTrigger,Trigger1Y)),NA())</f>
        <v>1.616623662049399E-2</v>
      </c>
    </row>
    <row r="1855" spans="2:17" x14ac:dyDescent="0.2">
      <c r="B1855" s="39" t="s">
        <v>42</v>
      </c>
      <c r="D1855" s="42">
        <f>_xll.qlCalendarAdvance(Calendar,$D1854,B1855,"f",FALSE)</f>
        <v>52377</v>
      </c>
      <c r="E1855" s="180">
        <f>_xll.qlInterestRateIndexValueDate(IndexON,D1855)</f>
        <v>52377</v>
      </c>
      <c r="F1855" s="196">
        <f>IFERROR(_xll.qlIndexFixing(IndexON,D1855,TRUE,_xll.ohTrigger(RecalcTrigger,TriggerON)),NA())</f>
        <v>1.5447639825865167E-2</v>
      </c>
      <c r="H1855" s="42">
        <f>_xll.qlCalendarAdvance(Calendar,$H1854,B1855,"f",FALSE)</f>
        <v>52377</v>
      </c>
      <c r="I1855" s="180">
        <f>_xll.qlInterestRateIndexValueDate(Index1M,$H1855)</f>
        <v>52379</v>
      </c>
      <c r="J1855" s="185">
        <f>IFERROR(_xll.qlIndexFixing(Index1M,$H1855,TRUE,_xll.ohTrigger(RecalcTrigger,Trigger1M)),NA())</f>
        <v>1.5459202915908132E-2</v>
      </c>
      <c r="K1855" s="44">
        <f>IFERROR(_xll.qlIndexFixing(Index3M,H1855,TRUE,_xll.ohTrigger(RecalcTrigger,Trigger3M)),NA())</f>
        <v>1.5710151372623698E-2</v>
      </c>
      <c r="L1855" s="44">
        <f>IFERROR(_xll.qlIndexFixing(Index6M,$H1855,TRUE,_xll.ohTrigger(RecalcTrigger,Trigger6M)),NA())</f>
        <v>1.5910358340716507E-2</v>
      </c>
      <c r="M1855" s="186">
        <f>IFERROR(_xll.qlIndexFixing(Index1Y,$H1855,TRUE,_xll.ohTrigger(RecalcTrigger,Trigger1Y)),NA())</f>
        <v>1.6295659864776962E-2</v>
      </c>
      <c r="N1855" s="185">
        <f>IFERROR(_xll.qlIndexFixing(ONIndex1M,I1855,TRUE,_xll.ohTrigger(RecalcTrigger,Trigger1M)),NA())</f>
        <v>1.5448651032663463E-2</v>
      </c>
      <c r="O1855" s="44">
        <f>IFERROR(_xll.qlIndexFixing(ONIndex3M,I1855,TRUE,_xll.ohTrigger(RecalcTrigger,Trigger3M)),NA())</f>
        <v>1.5680591027553703E-2</v>
      </c>
      <c r="P1855" s="44">
        <f>IFERROR(_xll.qlIndexFixing(ONIndex6M,I1855,TRUE,_xll.ohTrigger(RecalcTrigger,Trigger6M)),NA())</f>
        <v>1.5840911839140048E-2</v>
      </c>
      <c r="Q1855" s="186">
        <f>IFERROR(_xll.qlIndexFixing(ONIndex1Y,I1855,TRUE,_xll.ohTrigger(RecalcTrigger,Trigger1Y)),NA())</f>
        <v>1.6165326036885475E-2</v>
      </c>
    </row>
    <row r="1856" spans="2:17" x14ac:dyDescent="0.2">
      <c r="B1856" s="39" t="s">
        <v>42</v>
      </c>
      <c r="D1856" s="42">
        <f>_xll.qlCalendarAdvance(Calendar,$D1855,B1856,"f",FALSE)</f>
        <v>52384</v>
      </c>
      <c r="E1856" s="180">
        <f>_xll.qlInterestRateIndexValueDate(IndexON,D1856)</f>
        <v>52384</v>
      </c>
      <c r="F1856" s="196">
        <f>IFERROR(_xll.qlIndexFixing(IndexON,D1856,TRUE,_xll.ohTrigger(RecalcTrigger,TriggerON)),NA())</f>
        <v>1.5447576819385134E-2</v>
      </c>
      <c r="H1856" s="42">
        <f>_xll.qlCalendarAdvance(Calendar,$H1855,B1856,"f",FALSE)</f>
        <v>52384</v>
      </c>
      <c r="I1856" s="180">
        <f>_xll.qlInterestRateIndexValueDate(Index1M,$H1856)</f>
        <v>52386</v>
      </c>
      <c r="J1856" s="185">
        <f>IFERROR(_xll.qlIndexFixing(Index1M,$H1856,TRUE,_xll.ohTrigger(RecalcTrigger,Trigger1M)),NA())</f>
        <v>1.5459387394720359E-2</v>
      </c>
      <c r="K1856" s="44">
        <f>IFERROR(_xll.qlIndexFixing(Index3M,H1856,TRUE,_xll.ohTrigger(RecalcTrigger,Trigger3M)),NA())</f>
        <v>1.5709958529006102E-2</v>
      </c>
      <c r="L1856" s="44">
        <f>IFERROR(_xll.qlIndexFixing(Index6M,$H1856,TRUE,_xll.ohTrigger(RecalcTrigger,Trigger6M)),NA())</f>
        <v>1.5909681962259666E-2</v>
      </c>
      <c r="M1856" s="186">
        <f>IFERROR(_xll.qlIndexFixing(Index1Y,$H1856,TRUE,_xll.ohTrigger(RecalcTrigger,Trigger1Y)),NA())</f>
        <v>1.6295923340836193E-2</v>
      </c>
      <c r="N1856" s="185">
        <f>IFERROR(_xll.qlIndexFixing(ONIndex1M,I1856,TRUE,_xll.ohTrigger(RecalcTrigger,Trigger1M)),NA())</f>
        <v>1.5448795889350109E-2</v>
      </c>
      <c r="O1856" s="44">
        <f>IFERROR(_xll.qlIndexFixing(ONIndex3M,I1856,TRUE,_xll.ohTrigger(RecalcTrigger,Trigger3M)),NA())</f>
        <v>1.5680216872846486E-2</v>
      </c>
      <c r="P1856" s="44">
        <f>IFERROR(_xll.qlIndexFixing(ONIndex6M,I1856,TRUE,_xll.ohTrigger(RecalcTrigger,Trigger6M)),NA())</f>
        <v>1.584103833723205E-2</v>
      </c>
      <c r="Q1856" s="186">
        <f>IFERROR(_xll.qlIndexFixing(ONIndex1Y,I1856,TRUE,_xll.ohTrigger(RecalcTrigger,Trigger1Y)),NA())</f>
        <v>1.6164457344007843E-2</v>
      </c>
    </row>
    <row r="1857" spans="2:17" x14ac:dyDescent="0.2">
      <c r="B1857" s="39" t="s">
        <v>42</v>
      </c>
      <c r="D1857" s="42">
        <f>_xll.qlCalendarAdvance(Calendar,$D1856,B1857,"f",FALSE)</f>
        <v>52391</v>
      </c>
      <c r="E1857" s="180">
        <f>_xll.qlInterestRateIndexValueDate(IndexON,D1857)</f>
        <v>52391</v>
      </c>
      <c r="F1857" s="196">
        <f>IFERROR(_xll.qlIndexFixing(IndexON,D1857,TRUE,_xll.ohTrigger(RecalcTrigger,TriggerON)),NA())</f>
        <v>1.5447543490205717E-2</v>
      </c>
      <c r="H1857" s="42">
        <f>_xll.qlCalendarAdvance(Calendar,$H1856,B1857,"f",FALSE)</f>
        <v>52391</v>
      </c>
      <c r="I1857" s="180">
        <f>_xll.qlInterestRateIndexValueDate(Index1M,$H1857)</f>
        <v>52393</v>
      </c>
      <c r="J1857" s="185">
        <f>IFERROR(_xll.qlIndexFixing(Index1M,$H1857,TRUE,_xll.ohTrigger(RecalcTrigger,Trigger1M)),NA())</f>
        <v>1.5459595930076842E-2</v>
      </c>
      <c r="K1857" s="44">
        <f>IFERROR(_xll.qlIndexFixing(Index3M,H1857,TRUE,_xll.ohTrigger(RecalcTrigger,Trigger3M)),NA())</f>
        <v>1.5709796717368101E-2</v>
      </c>
      <c r="L1857" s="44">
        <f>IFERROR(_xll.qlIndexFixing(Index6M,$H1857,TRUE,_xll.ohTrigger(RecalcTrigger,Trigger6M)),NA())</f>
        <v>1.5910224408430273E-2</v>
      </c>
      <c r="M1857" s="186">
        <f>IFERROR(_xll.qlIndexFixing(Index1Y,$H1857,TRUE,_xll.ohTrigger(RecalcTrigger,Trigger1Y)),NA())</f>
        <v>1.6296232586010661E-2</v>
      </c>
      <c r="N1857" s="185">
        <f>IFERROR(_xll.qlIndexFixing(ONIndex1M,I1857,TRUE,_xll.ohTrigger(RecalcTrigger,Trigger1M)),NA())</f>
        <v>1.5448964654352082E-2</v>
      </c>
      <c r="O1857" s="44">
        <f>IFERROR(_xll.qlIndexFixing(ONIndex3M,I1857,TRUE,_xll.ohTrigger(RecalcTrigger,Trigger3M)),NA())</f>
        <v>1.5679873105831632E-2</v>
      </c>
      <c r="P1857" s="44">
        <f>IFERROR(_xll.qlIndexFixing(ONIndex6M,I1857,TRUE,_xll.ohTrigger(RecalcTrigger,Trigger6M)),NA())</f>
        <v>1.5841195487924509E-2</v>
      </c>
      <c r="Q1857" s="186">
        <f>IFERROR(_xll.qlIndexFixing(ONIndex1Y,I1857,TRUE,_xll.ohTrigger(RecalcTrigger,Trigger1Y)),NA())</f>
        <v>1.6163630659287165E-2</v>
      </c>
    </row>
    <row r="1858" spans="2:17" x14ac:dyDescent="0.2">
      <c r="B1858" s="39" t="s">
        <v>42</v>
      </c>
      <c r="D1858" s="42">
        <f>_xll.qlCalendarAdvance(Calendar,$D1857,B1858,"f",FALSE)</f>
        <v>52398</v>
      </c>
      <c r="E1858" s="180">
        <f>_xll.qlInterestRateIndexValueDate(IndexON,D1858)</f>
        <v>52398</v>
      </c>
      <c r="F1858" s="196">
        <f>IFERROR(_xll.qlIndexFixing(IndexON,D1858,TRUE,_xll.ohTrigger(RecalcTrigger,TriggerON)),NA())</f>
        <v>1.5447539928095111E-2</v>
      </c>
      <c r="H1858" s="42">
        <f>_xll.qlCalendarAdvance(Calendar,$H1857,B1858,"f",FALSE)</f>
        <v>52398</v>
      </c>
      <c r="I1858" s="180">
        <f>_xll.qlInterestRateIndexValueDate(Index1M,$H1858)</f>
        <v>52400</v>
      </c>
      <c r="J1858" s="185">
        <f>IFERROR(_xll.qlIndexFixing(Index1M,$H1858,TRUE,_xll.ohTrigger(RecalcTrigger,Trigger1M)),NA())</f>
        <v>1.5459828592830904E-2</v>
      </c>
      <c r="K1858" s="44">
        <f>IFERROR(_xll.qlIndexFixing(Index3M,H1858,TRUE,_xll.ohTrigger(RecalcTrigger,Trigger3M)),NA())</f>
        <v>1.5709666026032087E-2</v>
      </c>
      <c r="L1858" s="44">
        <f>IFERROR(_xll.qlIndexFixing(Index6M,$H1858,TRUE,_xll.ohTrigger(RecalcTrigger,Trigger6M)),NA())</f>
        <v>1.5910797753850812E-2</v>
      </c>
      <c r="M1858" s="186">
        <f>IFERROR(_xll.qlIndexFixing(Index1Y,$H1858,TRUE,_xll.ohTrigger(RecalcTrigger,Trigger1Y)),NA())</f>
        <v>1.6296587719793261E-2</v>
      </c>
      <c r="N1858" s="185">
        <f>IFERROR(_xll.qlIndexFixing(ONIndex1M,I1858,TRUE,_xll.ohTrigger(RecalcTrigger,Trigger1M)),NA())</f>
        <v>1.544915739849273E-2</v>
      </c>
      <c r="O1858" s="44">
        <f>IFERROR(_xll.qlIndexFixing(ONIndex3M,I1858,TRUE,_xll.ohTrigger(RecalcTrigger,Trigger3M)),NA())</f>
        <v>1.5679559814438804E-2</v>
      </c>
      <c r="P1858" s="44">
        <f>IFERROR(_xll.qlIndexFixing(ONIndex6M,I1858,TRUE,_xll.ohTrigger(RecalcTrigger,Trigger6M)),NA())</f>
        <v>1.5841383291057554E-2</v>
      </c>
      <c r="Q1858" s="186">
        <f>IFERROR(_xll.qlIndexFixing(ONIndex1Y,I1858,TRUE,_xll.ohTrigger(RecalcTrigger,Trigger1Y)),NA())</f>
        <v>1.6162846100149508E-2</v>
      </c>
    </row>
    <row r="1859" spans="2:17" x14ac:dyDescent="0.2">
      <c r="B1859" s="39" t="s">
        <v>42</v>
      </c>
      <c r="D1859" s="42">
        <f>_xll.qlCalendarAdvance(Calendar,$D1858,B1859,"f",FALSE)</f>
        <v>52405</v>
      </c>
      <c r="E1859" s="180">
        <f>_xll.qlInterestRateIndexValueDate(IndexON,D1859)</f>
        <v>52405</v>
      </c>
      <c r="F1859" s="196">
        <f>IFERROR(_xll.qlIndexFixing(IndexON,D1859,TRUE,_xll.ohTrigger(RecalcTrigger,TriggerON)),NA())</f>
        <v>1.5447566222981379E-2</v>
      </c>
      <c r="H1859" s="42">
        <f>_xll.qlCalendarAdvance(Calendar,$H1858,B1859,"f",FALSE)</f>
        <v>52405</v>
      </c>
      <c r="I1859" s="180">
        <f>_xll.qlInterestRateIndexValueDate(Index1M,$H1859)</f>
        <v>52407</v>
      </c>
      <c r="J1859" s="185">
        <f>IFERROR(_xll.qlIndexFixing(Index1M,$H1859,TRUE,_xll.ohTrigger(RecalcTrigger,Trigger1M)),NA())</f>
        <v>1.5460085453850858E-2</v>
      </c>
      <c r="K1859" s="44">
        <f>IFERROR(_xll.qlIndexFixing(Index3M,H1859,TRUE,_xll.ohTrigger(RecalcTrigger,Trigger3M)),NA())</f>
        <v>1.5709566543328272E-2</v>
      </c>
      <c r="L1859" s="44">
        <f>IFERROR(_xll.qlIndexFixing(Index6M,$H1859,TRUE,_xll.ohTrigger(RecalcTrigger,Trigger6M)),NA())</f>
        <v>1.59126167072649E-2</v>
      </c>
      <c r="M1859" s="186">
        <f>IFERROR(_xll.qlIndexFixing(Index1Y,$H1859,TRUE,_xll.ohTrigger(RecalcTrigger,Trigger1Y)),NA())</f>
        <v>1.6296988861682966E-2</v>
      </c>
      <c r="N1859" s="185">
        <f>IFERROR(_xll.qlIndexFixing(ONIndex1M,I1859,TRUE,_xll.ohTrigger(RecalcTrigger,Trigger1M)),NA())</f>
        <v>1.5449374192355592E-2</v>
      </c>
      <c r="O1859" s="44">
        <f>IFERROR(_xll.qlIndexFixing(ONIndex3M,I1859,TRUE,_xll.ohTrigger(RecalcTrigger,Trigger3M)),NA())</f>
        <v>1.5679277086757537E-2</v>
      </c>
      <c r="P1859" s="44">
        <f>IFERROR(_xll.qlIndexFixing(ONIndex6M,I1859,TRUE,_xll.ohTrigger(RecalcTrigger,Trigger6M)),NA())</f>
        <v>1.5841601746791056E-2</v>
      </c>
      <c r="Q1859" s="186">
        <f>IFERROR(_xll.qlIndexFixing(ONIndex1Y,I1859,TRUE,_xll.ohTrigger(RecalcTrigger,Trigger1Y)),NA())</f>
        <v>1.6162103784260751E-2</v>
      </c>
    </row>
    <row r="1860" spans="2:17" x14ac:dyDescent="0.2">
      <c r="B1860" s="39" t="s">
        <v>42</v>
      </c>
      <c r="D1860" s="42">
        <f>_xll.qlCalendarAdvance(Calendar,$D1859,B1860,"f",FALSE)</f>
        <v>52412</v>
      </c>
      <c r="E1860" s="180">
        <f>_xll.qlInterestRateIndexValueDate(IndexON,D1860)</f>
        <v>52412</v>
      </c>
      <c r="F1860" s="196">
        <f>IFERROR(_xll.qlIndexFixing(IndexON,D1860,TRUE,_xll.ohTrigger(RecalcTrigger,TriggerON)),NA())</f>
        <v>1.5447622464792587E-2</v>
      </c>
      <c r="H1860" s="42">
        <f>_xll.qlCalendarAdvance(Calendar,$H1859,B1860,"f",FALSE)</f>
        <v>52412</v>
      </c>
      <c r="I1860" s="180">
        <f>_xll.qlInterestRateIndexValueDate(Index1M,$H1860)</f>
        <v>52414</v>
      </c>
      <c r="J1860" s="185">
        <f>IFERROR(_xll.qlIndexFixing(Index1M,$H1860,TRUE,_xll.ohTrigger(RecalcTrigger,Trigger1M)),NA())</f>
        <v>1.5460366583992524E-2</v>
      </c>
      <c r="K1860" s="44">
        <f>IFERROR(_xll.qlIndexFixing(Index3M,H1860,TRUE,_xll.ohTrigger(RecalcTrigger,Trigger3M)),NA())</f>
        <v>1.5709498357579923E-2</v>
      </c>
      <c r="L1860" s="44">
        <f>IFERROR(_xll.qlIndexFixing(Index6M,$H1860,TRUE,_xll.ohTrigger(RecalcTrigger,Trigger6M)),NA())</f>
        <v>1.5913258557320585E-2</v>
      </c>
      <c r="M1860" s="186">
        <f>IFERROR(_xll.qlIndexFixing(Index1Y,$H1860,TRUE,_xll.ohTrigger(RecalcTrigger,Trigger1Y)),NA())</f>
        <v>1.6297436131185703E-2</v>
      </c>
      <c r="N1860" s="185">
        <f>IFERROR(_xll.qlIndexFixing(ONIndex1M,I1860,TRUE,_xll.ohTrigger(RecalcTrigger,Trigger1M)),NA())</f>
        <v>1.544961510684395E-2</v>
      </c>
      <c r="O1860" s="44">
        <f>IFERROR(_xll.qlIndexFixing(ONIndex3M,I1860,TRUE,_xll.ohTrigger(RecalcTrigger,Trigger3M)),NA())</f>
        <v>1.5679025010557623E-2</v>
      </c>
      <c r="P1860" s="44">
        <f>IFERROR(_xll.qlIndexFixing(ONIndex6M,I1860,TRUE,_xll.ohTrigger(RecalcTrigger,Trigger6M)),NA())</f>
        <v>1.5841850855045081E-2</v>
      </c>
      <c r="Q1860" s="186">
        <f>IFERROR(_xll.qlIndexFixing(ONIndex1Y,I1860,TRUE,_xll.ohTrigger(RecalcTrigger,Trigger1Y)),NA())</f>
        <v>1.6161403828887089E-2</v>
      </c>
    </row>
    <row r="1861" spans="2:17" x14ac:dyDescent="0.2">
      <c r="B1861" s="39" t="s">
        <v>42</v>
      </c>
      <c r="D1861" s="42">
        <f>_xll.qlCalendarAdvance(Calendar,$D1860,B1861,"f",FALSE)</f>
        <v>52419</v>
      </c>
      <c r="E1861" s="180">
        <f>_xll.qlInterestRateIndexValueDate(IndexON,D1861)</f>
        <v>52419</v>
      </c>
      <c r="F1861" s="196">
        <f>IFERROR(_xll.qlIndexFixing(IndexON,D1861,TRUE,_xll.ohTrigger(RecalcTrigger,TriggerON)),NA())</f>
        <v>1.5447708743456801E-2</v>
      </c>
      <c r="H1861" s="42">
        <f>_xll.qlCalendarAdvance(Calendar,$H1860,B1861,"f",FALSE)</f>
        <v>52419</v>
      </c>
      <c r="I1861" s="180">
        <f>_xll.qlInterestRateIndexValueDate(Index1M,$H1861)</f>
        <v>52421</v>
      </c>
      <c r="J1861" s="185">
        <f>IFERROR(_xll.qlIndexFixing(Index1M,$H1861,TRUE,_xll.ohTrigger(RecalcTrigger,Trigger1M)),NA())</f>
        <v>1.5460672054114222E-2</v>
      </c>
      <c r="K1861" s="44">
        <f>IFERROR(_xll.qlIndexFixing(Index3M,H1861,TRUE,_xll.ohTrigger(RecalcTrigger,Trigger3M)),NA())</f>
        <v>1.570946155711898E-2</v>
      </c>
      <c r="L1861" s="44">
        <f>IFERROR(_xll.qlIndexFixing(Index6M,$H1861,TRUE,_xll.ohTrigger(RecalcTrigger,Trigger6M)),NA())</f>
        <v>1.5913931310803184E-2</v>
      </c>
      <c r="M1861" s="186">
        <f>IFERROR(_xll.qlIndexFixing(Index1Y,$H1861,TRUE,_xll.ohTrigger(RecalcTrigger,Trigger1Y)),NA())</f>
        <v>1.6297929647813705E-2</v>
      </c>
      <c r="N1861" s="185">
        <f>IFERROR(_xll.qlIndexFixing(ONIndex1M,I1861,TRUE,_xll.ohTrigger(RecalcTrigger,Trigger1M)),NA())</f>
        <v>1.5449880212701217E-2</v>
      </c>
      <c r="O1861" s="44">
        <f>IFERROR(_xll.qlIndexFixing(ONIndex3M,I1861,TRUE,_xll.ohTrigger(RecalcTrigger,Trigger3M)),NA())</f>
        <v>1.5678803673928599E-2</v>
      </c>
      <c r="P1861" s="44">
        <f>IFERROR(_xll.qlIndexFixing(ONIndex6M,I1861,TRUE,_xll.ohTrigger(RecalcTrigger,Trigger6M)),NA())</f>
        <v>1.5842130615899563E-2</v>
      </c>
      <c r="Q1861" s="186">
        <f>IFERROR(_xll.qlIndexFixing(ONIndex1Y,I1861,TRUE,_xll.ohTrigger(RecalcTrigger,Trigger1Y)),NA())</f>
        <v>1.6160746351614463E-2</v>
      </c>
    </row>
    <row r="1862" spans="2:17" x14ac:dyDescent="0.2">
      <c r="B1862" s="39" t="s">
        <v>42</v>
      </c>
      <c r="D1862" s="42">
        <f>_xll.qlCalendarAdvance(Calendar,$D1861,B1862,"f",FALSE)</f>
        <v>52426</v>
      </c>
      <c r="E1862" s="180">
        <f>_xll.qlInterestRateIndexValueDate(IndexON,D1862)</f>
        <v>52426</v>
      </c>
      <c r="F1862" s="196">
        <f>IFERROR(_xll.qlIndexFixing(IndexON,D1862,TRUE,_xll.ohTrigger(RecalcTrigger,TriggerON)),NA())</f>
        <v>1.5447825148822147E-2</v>
      </c>
      <c r="H1862" s="42">
        <f>_xll.qlCalendarAdvance(Calendar,$H1861,B1862,"f",FALSE)</f>
        <v>52426</v>
      </c>
      <c r="I1862" s="180">
        <f>_xll.qlInterestRateIndexValueDate(Index1M,$H1862)</f>
        <v>52428</v>
      </c>
      <c r="J1862" s="185">
        <f>IFERROR(_xll.qlIndexFixing(Index1M,$H1862,TRUE,_xll.ohTrigger(RecalcTrigger,Trigger1M)),NA())</f>
        <v>1.5461001935076768E-2</v>
      </c>
      <c r="K1862" s="44">
        <f>IFERROR(_xll.qlIndexFixing(Index3M,H1862,TRUE,_xll.ohTrigger(RecalcTrigger,Trigger3M)),NA())</f>
        <v>1.5709456230269585E-2</v>
      </c>
      <c r="L1862" s="44">
        <f>IFERROR(_xll.qlIndexFixing(Index6M,$H1862,TRUE,_xll.ohTrigger(RecalcTrigger,Trigger6M)),NA())</f>
        <v>1.5914634967743643E-2</v>
      </c>
      <c r="M1862" s="186">
        <f>IFERROR(_xll.qlIndexFixing(Index1Y,$H1862,TRUE,_xll.ohTrigger(RecalcTrigger,Trigger1Y)),NA())</f>
        <v>1.6298469531085488E-2</v>
      </c>
      <c r="N1862" s="185">
        <f>IFERROR(_xll.qlIndexFixing(ONIndex1M,I1862,TRUE,_xll.ohTrigger(RecalcTrigger,Trigger1M)),NA())</f>
        <v>1.5450169580750739E-2</v>
      </c>
      <c r="O1862" s="44">
        <f>IFERROR(_xll.qlIndexFixing(ONIndex3M,I1862,TRUE,_xll.ohTrigger(RecalcTrigger,Trigger3M)),NA())</f>
        <v>1.5678613164800126E-2</v>
      </c>
      <c r="P1862" s="44">
        <f>IFERROR(_xll.qlIndexFixing(ONIndex6M,I1862,TRUE,_xll.ohTrigger(RecalcTrigger,Trigger6M)),NA())</f>
        <v>1.5842441029274568E-2</v>
      </c>
      <c r="Q1862" s="186">
        <f>IFERROR(_xll.qlIndexFixing(ONIndex1Y,I1862,TRUE,_xll.ohTrigger(RecalcTrigger,Trigger1Y)),NA())</f>
        <v>1.6160131470028816E-2</v>
      </c>
    </row>
    <row r="1863" spans="2:17" x14ac:dyDescent="0.2">
      <c r="B1863" s="39" t="s">
        <v>42</v>
      </c>
      <c r="D1863" s="42">
        <f>_xll.qlCalendarAdvance(Calendar,$D1862,B1863,"f",FALSE)</f>
        <v>52433</v>
      </c>
      <c r="E1863" s="180">
        <f>_xll.qlInterestRateIndexValueDate(IndexON,D1863)</f>
        <v>52433</v>
      </c>
      <c r="F1863" s="196">
        <f>IFERROR(_xll.qlIndexFixing(IndexON,D1863,TRUE,_xll.ohTrigger(RecalcTrigger,TriggerON)),NA())</f>
        <v>1.5447971771136437E-2</v>
      </c>
      <c r="H1863" s="42">
        <f>_xll.qlCalendarAdvance(Calendar,$H1862,B1863,"f",FALSE)</f>
        <v>52433</v>
      </c>
      <c r="I1863" s="180">
        <f>_xll.qlInterestRateIndexValueDate(Index1M,$H1863)</f>
        <v>52435</v>
      </c>
      <c r="J1863" s="185">
        <f>IFERROR(_xll.qlIndexFixing(Index1M,$H1863,TRUE,_xll.ohTrigger(RecalcTrigger,Trigger1M)),NA())</f>
        <v>1.5461356297743478E-2</v>
      </c>
      <c r="K1863" s="44">
        <f>IFERROR(_xll.qlIndexFixing(Index3M,H1863,TRUE,_xll.ohTrigger(RecalcTrigger,Trigger3M)),NA())</f>
        <v>1.5709482465362815E-2</v>
      </c>
      <c r="L1863" s="44">
        <f>IFERROR(_xll.qlIndexFixing(Index6M,$H1863,TRUE,_xll.ohTrigger(RecalcTrigger,Trigger6M)),NA())</f>
        <v>1.5915369528176338E-2</v>
      </c>
      <c r="M1863" s="186">
        <f>IFERROR(_xll.qlIndexFixing(Index1Y,$H1863,TRUE,_xll.ohTrigger(RecalcTrigger,Trigger1Y)),NA())</f>
        <v>1.6299055900527621E-2</v>
      </c>
      <c r="N1863" s="185">
        <f>IFERROR(_xll.qlIndexFixing(ONIndex1M,I1863,TRUE,_xll.ohTrigger(RecalcTrigger,Trigger1M)),NA())</f>
        <v>1.5450483281576055E-2</v>
      </c>
      <c r="O1863" s="44">
        <f>IFERROR(_xll.qlIndexFixing(ONIndex3M,I1863,TRUE,_xll.ohTrigger(RecalcTrigger,Trigger3M)),NA())</f>
        <v>1.5678453571261741E-2</v>
      </c>
      <c r="P1863" s="44">
        <f>IFERROR(_xll.qlIndexFixing(ONIndex6M,I1863,TRUE,_xll.ohTrigger(RecalcTrigger,Trigger6M)),NA())</f>
        <v>1.5842782095170094E-2</v>
      </c>
      <c r="Q1863" s="186">
        <f>IFERROR(_xll.qlIndexFixing(ONIndex1Y,I1863,TRUE,_xll.ohTrigger(RecalcTrigger,Trigger1Y)),NA())</f>
        <v>1.6159559301636151E-2</v>
      </c>
    </row>
    <row r="1864" spans="2:17" x14ac:dyDescent="0.2">
      <c r="B1864" s="39" t="s">
        <v>42</v>
      </c>
      <c r="D1864" s="42">
        <f>_xll.qlCalendarAdvance(Calendar,$D1863,B1864,"f",FALSE)</f>
        <v>52440</v>
      </c>
      <c r="E1864" s="180">
        <f>_xll.qlInterestRateIndexValueDate(IndexON,D1864)</f>
        <v>52440</v>
      </c>
      <c r="F1864" s="196">
        <f>IFERROR(_xll.qlIndexFixing(IndexON,D1864,TRUE,_xll.ohTrigger(RecalcTrigger,TriggerON)),NA())</f>
        <v>1.5448148700167863E-2</v>
      </c>
      <c r="H1864" s="42">
        <f>_xll.qlCalendarAdvance(Calendar,$H1863,B1864,"f",FALSE)</f>
        <v>52440</v>
      </c>
      <c r="I1864" s="180">
        <f>_xll.qlInterestRateIndexValueDate(Index1M,$H1864)</f>
        <v>52442</v>
      </c>
      <c r="J1864" s="185">
        <f>IFERROR(_xll.qlIndexFixing(Index1M,$H1864,TRUE,_xll.ohTrigger(RecalcTrigger,Trigger1M)),NA())</f>
        <v>1.5461735212972672E-2</v>
      </c>
      <c r="K1864" s="44">
        <f>IFERROR(_xll.qlIndexFixing(Index3M,H1864,TRUE,_xll.ohTrigger(RecalcTrigger,Trigger3M)),NA())</f>
        <v>1.570954035072801E-2</v>
      </c>
      <c r="L1864" s="44">
        <f>IFERROR(_xll.qlIndexFixing(Index6M,$H1864,TRUE,_xll.ohTrigger(RecalcTrigger,Trigger6M)),NA())</f>
        <v>1.5914886712225764E-2</v>
      </c>
      <c r="M1864" s="186">
        <f>IFERROR(_xll.qlIndexFixing(Index1Y,$H1864,TRUE,_xll.ohTrigger(RecalcTrigger,Trigger1Y)),NA())</f>
        <v>1.6298361164149872E-2</v>
      </c>
      <c r="N1864" s="185">
        <f>IFERROR(_xll.qlIndexFixing(ONIndex1M,I1864,TRUE,_xll.ohTrigger(RecalcTrigger,Trigger1M)),NA())</f>
        <v>1.5450821386080449E-2</v>
      </c>
      <c r="O1864" s="44">
        <f>IFERROR(_xll.qlIndexFixing(ONIndex3M,I1864,TRUE,_xll.ohTrigger(RecalcTrigger,Trigger3M)),NA())</f>
        <v>1.56783249810033E-2</v>
      </c>
      <c r="P1864" s="44">
        <f>IFERROR(_xll.qlIndexFixing(ONIndex6M,I1864,TRUE,_xll.ohTrigger(RecalcTrigger,Trigger6M)),NA())</f>
        <v>1.5843153813586142E-2</v>
      </c>
      <c r="Q1864" s="186">
        <f>IFERROR(_xll.qlIndexFixing(ONIndex1Y,I1864,TRUE,_xll.ohTrigger(RecalcTrigger,Trigger1Y)),NA())</f>
        <v>1.6159029963782601E-2</v>
      </c>
    </row>
    <row r="1865" spans="2:17" x14ac:dyDescent="0.2">
      <c r="B1865" s="39" t="s">
        <v>42</v>
      </c>
      <c r="D1865" s="42">
        <f>_xll.qlCalendarAdvance(Calendar,$D1864,B1865,"f",FALSE)</f>
        <v>52447</v>
      </c>
      <c r="E1865" s="180">
        <f>_xll.qlInterestRateIndexValueDate(IndexON,D1865)</f>
        <v>52447</v>
      </c>
      <c r="F1865" s="196">
        <f>IFERROR(_xll.qlIndexFixing(IndexON,D1865,TRUE,_xll.ohTrigger(RecalcTrigger,TriggerON)),NA())</f>
        <v>1.5448356025604681E-2</v>
      </c>
      <c r="H1865" s="42">
        <f>_xll.qlCalendarAdvance(Calendar,$H1864,B1865,"f",FALSE)</f>
        <v>52447</v>
      </c>
      <c r="I1865" s="180">
        <f>_xll.qlInterestRateIndexValueDate(Index1M,$H1865)</f>
        <v>52449</v>
      </c>
      <c r="J1865" s="185">
        <f>IFERROR(_xll.qlIndexFixing(Index1M,$H1865,TRUE,_xll.ohTrigger(RecalcTrigger,Trigger1M)),NA())</f>
        <v>1.5462138751627663E-2</v>
      </c>
      <c r="K1865" s="44">
        <f>IFERROR(_xll.qlIndexFixing(Index3M,H1865,TRUE,_xll.ohTrigger(RecalcTrigger,Trigger3M)),NA())</f>
        <v>1.5709629974696257E-2</v>
      </c>
      <c r="L1865" s="44">
        <f>IFERROR(_xll.qlIndexFixing(Index6M,$H1865,TRUE,_xll.ohTrigger(RecalcTrigger,Trigger6M)),NA())</f>
        <v>1.5916931359657258E-2</v>
      </c>
      <c r="M1865" s="186">
        <f>IFERROR(_xll.qlIndexFixing(Index1Y,$H1865,TRUE,_xll.ohTrigger(RecalcTrigger,Trigger1Y)),NA())</f>
        <v>1.6300368576058068E-2</v>
      </c>
      <c r="N1865" s="185">
        <f>IFERROR(_xll.qlIndexFixing(ONIndex1M,I1865,TRUE,_xll.ohTrigger(RecalcTrigger,Trigger1M)),NA())</f>
        <v>1.5451183965087267E-2</v>
      </c>
      <c r="O1865" s="44">
        <f>IFERROR(_xll.qlIndexFixing(ONIndex3M,I1865,TRUE,_xll.ohTrigger(RecalcTrigger,Trigger3M)),NA())</f>
        <v>1.5678227482514018E-2</v>
      </c>
      <c r="P1865" s="44">
        <f>IFERROR(_xll.qlIndexFixing(ONIndex6M,I1865,TRUE,_xll.ohTrigger(RecalcTrigger,Trigger6M)),NA())</f>
        <v>1.5843556184682583E-2</v>
      </c>
      <c r="Q1865" s="186">
        <f>IFERROR(_xll.qlIndexFixing(ONIndex1Y,I1865,TRUE,_xll.ohTrigger(RecalcTrigger,Trigger1Y)),NA())</f>
        <v>1.6158543574054107E-2</v>
      </c>
    </row>
    <row r="1866" spans="2:17" x14ac:dyDescent="0.2">
      <c r="B1866" s="39" t="s">
        <v>42</v>
      </c>
      <c r="D1866" s="42">
        <f>_xll.qlCalendarAdvance(Calendar,$D1865,B1866,"f",FALSE)</f>
        <v>52454</v>
      </c>
      <c r="E1866" s="180">
        <f>_xll.qlInterestRateIndexValueDate(IndexON,D1866)</f>
        <v>52454</v>
      </c>
      <c r="F1866" s="196">
        <f>IFERROR(_xll.qlIndexFixing(IndexON,D1866,TRUE,_xll.ohTrigger(RecalcTrigger,TriggerON)),NA())</f>
        <v>1.5448593837694702E-2</v>
      </c>
      <c r="H1866" s="42">
        <f>_xll.qlCalendarAdvance(Calendar,$H1865,B1866,"f",FALSE)</f>
        <v>52454</v>
      </c>
      <c r="I1866" s="180">
        <f>_xll.qlInterestRateIndexValueDate(Index1M,$H1866)</f>
        <v>52456</v>
      </c>
      <c r="J1866" s="185">
        <f>IFERROR(_xll.qlIndexFixing(Index1M,$H1866,TRUE,_xll.ohTrigger(RecalcTrigger,Trigger1M)),NA())</f>
        <v>1.5462566984564274E-2</v>
      </c>
      <c r="K1866" s="44">
        <f>IFERROR(_xll.qlIndexFixing(Index3M,H1866,TRUE,_xll.ohTrigger(RecalcTrigger,Trigger3M)),NA())</f>
        <v>1.5709751425598637E-2</v>
      </c>
      <c r="L1866" s="44">
        <f>IFERROR(_xll.qlIndexFixing(Index6M,$H1866,TRUE,_xll.ohTrigger(RecalcTrigger,Trigger6M)),NA())</f>
        <v>1.5917758630780262E-2</v>
      </c>
      <c r="M1866" s="186">
        <f>IFERROR(_xll.qlIndexFixing(Index1Y,$H1866,TRUE,_xll.ohTrigger(RecalcTrigger,Trigger1Y)),NA())</f>
        <v>1.6301095121232307E-2</v>
      </c>
      <c r="N1866" s="185">
        <f>IFERROR(_xll.qlIndexFixing(ONIndex1M,I1866,TRUE,_xll.ohTrigger(RecalcTrigger,Trigger1M)),NA())</f>
        <v>1.545157108918005E-2</v>
      </c>
      <c r="O1866" s="44">
        <f>IFERROR(_xll.qlIndexFixing(ONIndex3M,I1866,TRUE,_xll.ohTrigger(RecalcTrigger,Trigger3M)),NA())</f>
        <v>1.5678161163243942E-2</v>
      </c>
      <c r="P1866" s="44">
        <f>IFERROR(_xll.qlIndexFixing(ONIndex6M,I1866,TRUE,_xll.ohTrigger(RecalcTrigger,Trigger6M)),NA())</f>
        <v>1.5843989208219611E-2</v>
      </c>
      <c r="Q1866" s="186">
        <f>IFERROR(_xll.qlIndexFixing(ONIndex1Y,I1866,TRUE,_xll.ohTrigger(RecalcTrigger,Trigger1Y)),NA())</f>
        <v>1.6158100249956675E-2</v>
      </c>
    </row>
    <row r="1867" spans="2:17" x14ac:dyDescent="0.2">
      <c r="B1867" s="39" t="s">
        <v>42</v>
      </c>
      <c r="D1867" s="42">
        <f>_xll.qlCalendarAdvance(Calendar,$D1866,B1867,"f",FALSE)</f>
        <v>52461</v>
      </c>
      <c r="E1867" s="180">
        <f>_xll.qlInterestRateIndexValueDate(IndexON,D1867)</f>
        <v>52461</v>
      </c>
      <c r="F1867" s="196">
        <f>IFERROR(_xll.qlIndexFixing(IndexON,D1867,TRUE,_xll.ohTrigger(RecalcTrigger,TriggerON)),NA())</f>
        <v>1.5448862226286053E-2</v>
      </c>
      <c r="H1867" s="42">
        <f>_xll.qlCalendarAdvance(Calendar,$H1866,B1867,"f",FALSE)</f>
        <v>52461</v>
      </c>
      <c r="I1867" s="180">
        <f>_xll.qlInterestRateIndexValueDate(Index1M,$H1867)</f>
        <v>52463</v>
      </c>
      <c r="J1867" s="185">
        <f>IFERROR(_xll.qlIndexFixing(Index1M,$H1867,TRUE,_xll.ohTrigger(RecalcTrigger,Trigger1M)),NA())</f>
        <v>1.546301998264582E-2</v>
      </c>
      <c r="K1867" s="44">
        <f>IFERROR(_xll.qlIndexFixing(Index3M,H1867,TRUE,_xll.ohTrigger(RecalcTrigger,Trigger3M)),NA())</f>
        <v>1.5709904791767964E-2</v>
      </c>
      <c r="L1867" s="44">
        <f>IFERROR(_xll.qlIndexFixing(Index6M,$H1867,TRUE,_xll.ohTrigger(RecalcTrigger,Trigger6M)),NA())</f>
        <v>1.591861680554334E-2</v>
      </c>
      <c r="M1867" s="186">
        <f>IFERROR(_xll.qlIndexFixing(Index1Y,$H1867,TRUE,_xll.ohTrigger(RecalcTrigger,Trigger1Y)),NA())</f>
        <v>1.6301868630747878E-2</v>
      </c>
      <c r="N1867" s="185">
        <f>IFERROR(_xll.qlIndexFixing(ONIndex1M,I1867,TRUE,_xll.ohTrigger(RecalcTrigger,Trigger1M)),NA())</f>
        <v>1.5451982829262079E-2</v>
      </c>
      <c r="O1867" s="44">
        <f>IFERROR(_xll.qlIndexFixing(ONIndex3M,I1867,TRUE,_xll.ohTrigger(RecalcTrigger,Trigger3M)),NA())</f>
        <v>1.5678126111522417E-2</v>
      </c>
      <c r="P1867" s="44">
        <f>IFERROR(_xll.qlIndexFixing(ONIndex6M,I1867,TRUE,_xll.ohTrigger(RecalcTrigger,Trigger6M)),NA())</f>
        <v>1.5844452884357096E-2</v>
      </c>
      <c r="Q1867" s="186">
        <f>IFERROR(_xll.qlIndexFixing(ONIndex1Y,I1867,TRUE,_xll.ohTrigger(RecalcTrigger,Trigger1Y)),NA())</f>
        <v>1.6157700109076245E-2</v>
      </c>
    </row>
    <row r="1868" spans="2:17" x14ac:dyDescent="0.2">
      <c r="B1868" s="39" t="s">
        <v>42</v>
      </c>
      <c r="D1868" s="42">
        <f>_xll.qlCalendarAdvance(Calendar,$D1867,B1868,"f",FALSE)</f>
        <v>52468</v>
      </c>
      <c r="E1868" s="180">
        <f>_xll.qlInterestRateIndexValueDate(IndexON,D1868)</f>
        <v>52468</v>
      </c>
      <c r="F1868" s="196">
        <f>IFERROR(_xll.qlIndexFixing(IndexON,D1868,TRUE,_xll.ohTrigger(RecalcTrigger,TriggerON)),NA())</f>
        <v>1.5449161281226864E-2</v>
      </c>
      <c r="H1868" s="42">
        <f>_xll.qlCalendarAdvance(Calendar,$H1867,B1868,"f",FALSE)</f>
        <v>52468</v>
      </c>
      <c r="I1868" s="180">
        <f>_xll.qlInterestRateIndexValueDate(Index1M,$H1868)</f>
        <v>52470</v>
      </c>
      <c r="J1868" s="185">
        <f>IFERROR(_xll.qlIndexFixing(Index1M,$H1868,TRUE,_xll.ohTrigger(RecalcTrigger,Trigger1M)),NA())</f>
        <v>1.5463497816740612E-2</v>
      </c>
      <c r="K1868" s="44">
        <f>IFERROR(_xll.qlIndexFixing(Index3M,H1868,TRUE,_xll.ohTrigger(RecalcTrigger,Trigger3M)),NA())</f>
        <v>1.5710090161537935E-2</v>
      </c>
      <c r="L1868" s="44">
        <f>IFERROR(_xll.qlIndexFixing(Index6M,$H1868,TRUE,_xll.ohTrigger(RecalcTrigger,Trigger6M)),NA())</f>
        <v>1.5919505883987755E-2</v>
      </c>
      <c r="M1868" s="186">
        <f>IFERROR(_xll.qlIndexFixing(Index1Y,$H1868,TRUE,_xll.ohTrigger(RecalcTrigger,Trigger1Y)),NA())</f>
        <v>1.6302689224165008E-2</v>
      </c>
      <c r="N1868" s="185">
        <f>IFERROR(_xll.qlIndexFixing(ONIndex1M,I1868,TRUE,_xll.ohTrigger(RecalcTrigger,Trigger1M)),NA())</f>
        <v>1.5452419256076766E-2</v>
      </c>
      <c r="O1868" s="44">
        <f>IFERROR(_xll.qlIndexFixing(ONIndex3M,I1868,TRUE,_xll.ohTrigger(RecalcTrigger,Trigger3M)),NA())</f>
        <v>1.5678122415199169E-2</v>
      </c>
      <c r="P1868" s="44">
        <f>IFERROR(_xll.qlIndexFixing(ONIndex6M,I1868,TRUE,_xll.ohTrigger(RecalcTrigger,Trigger6M)),NA())</f>
        <v>1.5844947212935168E-2</v>
      </c>
      <c r="Q1868" s="186">
        <f>IFERROR(_xll.qlIndexFixing(ONIndex1Y,I1868,TRUE,_xll.ohTrigger(RecalcTrigger,Trigger1Y)),NA())</f>
        <v>1.6157343268679014E-2</v>
      </c>
    </row>
    <row r="1869" spans="2:17" x14ac:dyDescent="0.2">
      <c r="B1869" s="39" t="s">
        <v>42</v>
      </c>
      <c r="D1869" s="42">
        <f>_xll.qlCalendarAdvance(Calendar,$D1868,B1869,"f",FALSE)</f>
        <v>52475</v>
      </c>
      <c r="E1869" s="180">
        <f>_xll.qlInterestRateIndexValueDate(IndexON,D1869)</f>
        <v>52475</v>
      </c>
      <c r="F1869" s="196">
        <f>IFERROR(_xll.qlIndexFixing(IndexON,D1869,TRUE,_xll.ohTrigger(RecalcTrigger,TriggerON)),NA())</f>
        <v>1.54494910924452E-2</v>
      </c>
      <c r="H1869" s="42">
        <f>_xll.qlCalendarAdvance(Calendar,$H1868,B1869,"f",FALSE)</f>
        <v>52475</v>
      </c>
      <c r="I1869" s="180">
        <f>_xll.qlInterestRateIndexValueDate(Index1M,$H1869)</f>
        <v>52477</v>
      </c>
      <c r="J1869" s="185">
        <f>IFERROR(_xll.qlIndexFixing(Index1M,$H1869,TRUE,_xll.ohTrigger(RecalcTrigger,Trigger1M)),NA())</f>
        <v>1.5464000557696977E-2</v>
      </c>
      <c r="K1869" s="44">
        <f>IFERROR(_xll.qlIndexFixing(Index3M,H1869,TRUE,_xll.ohTrigger(RecalcTrigger,Trigger3M)),NA())</f>
        <v>1.5709943684303732E-2</v>
      </c>
      <c r="L1869" s="44">
        <f>IFERROR(_xll.qlIndexFixing(Index6M,$H1869,TRUE,_xll.ohTrigger(RecalcTrigger,Trigger6M)),NA())</f>
        <v>1.5918717049293828E-2</v>
      </c>
      <c r="M1869" s="186">
        <f>IFERROR(_xll.qlIndexFixing(Index1Y,$H1869,TRUE,_xll.ohTrigger(RecalcTrigger,Trigger1Y)),NA())</f>
        <v>1.6303557021050661E-2</v>
      </c>
      <c r="N1869" s="185">
        <f>IFERROR(_xll.qlIndexFixing(ONIndex1M,I1869,TRUE,_xll.ohTrigger(RecalcTrigger,Trigger1M)),NA())</f>
        <v>1.5452880440287586E-2</v>
      </c>
      <c r="O1869" s="44">
        <f>IFERROR(_xll.qlIndexFixing(ONIndex3M,I1869,TRUE,_xll.ohTrigger(RecalcTrigger,Trigger3M)),NA())</f>
        <v>1.5678150162283799E-2</v>
      </c>
      <c r="P1869" s="44">
        <f>IFERROR(_xll.qlIndexFixing(ONIndex6M,I1869,TRUE,_xll.ohTrigger(RecalcTrigger,Trigger6M)),NA())</f>
        <v>1.5845472194113697E-2</v>
      </c>
      <c r="Q1869" s="186">
        <f>IFERROR(_xll.qlIndexFixing(ONIndex1Y,I1869,TRUE,_xll.ohTrigger(RecalcTrigger,Trigger1Y)),NA())</f>
        <v>1.6157029846510795E-2</v>
      </c>
    </row>
    <row r="1870" spans="2:17" x14ac:dyDescent="0.2">
      <c r="B1870" s="39" t="s">
        <v>42</v>
      </c>
      <c r="D1870" s="42">
        <f>_xll.qlCalendarAdvance(Calendar,$D1869,B1870,"f",FALSE)</f>
        <v>52482</v>
      </c>
      <c r="E1870" s="180">
        <f>_xll.qlInterestRateIndexValueDate(IndexON,D1870)</f>
        <v>52482</v>
      </c>
      <c r="F1870" s="196">
        <f>IFERROR(_xll.qlIndexFixing(IndexON,D1870,TRUE,_xll.ohTrigger(RecalcTrigger,TriggerON)),NA())</f>
        <v>1.5449851750028998E-2</v>
      </c>
      <c r="H1870" s="42">
        <f>_xll.qlCalendarAdvance(Calendar,$H1869,B1870,"f",FALSE)</f>
        <v>52482</v>
      </c>
      <c r="I1870" s="180">
        <f>_xll.qlInterestRateIndexValueDate(Index1M,$H1870)</f>
        <v>52484</v>
      </c>
      <c r="J1870" s="185">
        <f>IFERROR(_xll.qlIndexFixing(Index1M,$H1870,TRUE,_xll.ohTrigger(RecalcTrigger,Trigger1M)),NA())</f>
        <v>1.5464528276385725E-2</v>
      </c>
      <c r="K1870" s="44">
        <f>IFERROR(_xll.qlIndexFixing(Index3M,H1870,TRUE,_xll.ohTrigger(RecalcTrigger,Trigger3M)),NA())</f>
        <v>1.5710191000237617E-2</v>
      </c>
      <c r="L1870" s="44">
        <f>IFERROR(_xll.qlIndexFixing(Index6M,$H1870,TRUE,_xll.ohTrigger(RecalcTrigger,Trigger6M)),NA())</f>
        <v>1.5919658939608144E-2</v>
      </c>
      <c r="M1870" s="186">
        <f>IFERROR(_xll.qlIndexFixing(Index1Y,$H1870,TRUE,_xll.ohTrigger(RecalcTrigger,Trigger1Y)),NA())</f>
        <v>1.6304472140979846E-2</v>
      </c>
      <c r="N1870" s="185">
        <f>IFERROR(_xll.qlIndexFixing(ONIndex1M,I1870,TRUE,_xll.ohTrigger(RecalcTrigger,Trigger1M)),NA())</f>
        <v>1.5453366452797823E-2</v>
      </c>
      <c r="O1870" s="44">
        <f>IFERROR(_xll.qlIndexFixing(ONIndex3M,I1870,TRUE,_xll.ohTrigger(RecalcTrigger,Trigger3M)),NA())</f>
        <v>1.5678209440785906E-2</v>
      </c>
      <c r="P1870" s="44">
        <f>IFERROR(_xll.qlIndexFixing(ONIndex6M,I1870,TRUE,_xll.ohTrigger(RecalcTrigger,Trigger6M)),NA())</f>
        <v>1.5846027827812748E-2</v>
      </c>
      <c r="Q1870" s="186">
        <f>IFERROR(_xll.qlIndexFixing(ONIndex1Y,I1870,TRUE,_xll.ohTrigger(RecalcTrigger,Trigger1Y)),NA())</f>
        <v>1.6156759959917721E-2</v>
      </c>
    </row>
    <row r="1871" spans="2:17" x14ac:dyDescent="0.2">
      <c r="B1871" s="39" t="s">
        <v>42</v>
      </c>
      <c r="D1871" s="42">
        <f>_xll.qlCalendarAdvance(Calendar,$D1870,B1871,"f",FALSE)</f>
        <v>52489</v>
      </c>
      <c r="E1871" s="180">
        <f>_xll.qlInterestRateIndexValueDate(IndexON,D1871)</f>
        <v>52489</v>
      </c>
      <c r="F1871" s="196">
        <f>IFERROR(_xll.qlIndexFixing(IndexON,D1871,TRUE,_xll.ohTrigger(RecalcTrigger,TriggerON)),NA())</f>
        <v>1.5450243343666514E-2</v>
      </c>
      <c r="H1871" s="42">
        <f>_xll.qlCalendarAdvance(Calendar,$H1870,B1871,"f",FALSE)</f>
        <v>52489</v>
      </c>
      <c r="I1871" s="180">
        <f>_xll.qlInterestRateIndexValueDate(Index1M,$H1871)</f>
        <v>52491</v>
      </c>
      <c r="J1871" s="185">
        <f>IFERROR(_xll.qlIndexFixing(Index1M,$H1871,TRUE,_xll.ohTrigger(RecalcTrigger,Trigger1M)),NA())</f>
        <v>1.546508104367017E-2</v>
      </c>
      <c r="K1871" s="44">
        <f>IFERROR(_xll.qlIndexFixing(Index3M,H1871,TRUE,_xll.ohTrigger(RecalcTrigger,Trigger3M)),NA())</f>
        <v>1.571047057705997E-2</v>
      </c>
      <c r="L1871" s="44">
        <f>IFERROR(_xll.qlIndexFixing(Index6M,$H1871,TRUE,_xll.ohTrigger(RecalcTrigger,Trigger6M)),NA())</f>
        <v>1.5920631728266122E-2</v>
      </c>
      <c r="M1871" s="186">
        <f>IFERROR(_xll.qlIndexFixing(Index1Y,$H1871,TRUE,_xll.ohTrigger(RecalcTrigger,Trigger1Y)),NA())</f>
        <v>1.6305434703533857E-2</v>
      </c>
      <c r="N1871" s="185">
        <f>IFERROR(_xll.qlIndexFixing(ONIndex1M,I1871,TRUE,_xll.ohTrigger(RecalcTrigger,Trigger1M)),NA())</f>
        <v>1.5453877364270951E-2</v>
      </c>
      <c r="O1871" s="44">
        <f>IFERROR(_xll.qlIndexFixing(ONIndex3M,I1871,TRUE,_xll.ohTrigger(RecalcTrigger,Trigger3M)),NA())</f>
        <v>1.5678300338555218E-2</v>
      </c>
      <c r="P1871" s="44">
        <f>IFERROR(_xll.qlIndexFixing(ONIndex6M,I1871,TRUE,_xll.ohTrigger(RecalcTrigger,Trigger6M)),NA())</f>
        <v>1.5846614114112256E-2</v>
      </c>
      <c r="Q1871" s="186">
        <f>IFERROR(_xll.qlIndexFixing(ONIndex1Y,I1871,TRUE,_xll.ohTrigger(RecalcTrigger,Trigger1Y)),NA())</f>
        <v>1.6156533726405797E-2</v>
      </c>
    </row>
    <row r="1872" spans="2:17" x14ac:dyDescent="0.2">
      <c r="B1872" s="39" t="s">
        <v>42</v>
      </c>
      <c r="D1872" s="42">
        <f>_xll.qlCalendarAdvance(Calendar,$D1871,B1872,"f",FALSE)</f>
        <v>52496</v>
      </c>
      <c r="E1872" s="180">
        <f>_xll.qlInterestRateIndexValueDate(IndexON,D1872)</f>
        <v>52496</v>
      </c>
      <c r="F1872" s="196">
        <f>IFERROR(_xll.qlIndexFixing(IndexON,D1872,TRUE,_xll.ohTrigger(RecalcTrigger,TriggerON)),NA())</f>
        <v>1.5450665963605559E-2</v>
      </c>
      <c r="H1872" s="42">
        <f>_xll.qlCalendarAdvance(Calendar,$H1871,B1872,"f",FALSE)</f>
        <v>52496</v>
      </c>
      <c r="I1872" s="180">
        <f>_xll.qlInterestRateIndexValueDate(Index1M,$H1872)</f>
        <v>52498</v>
      </c>
      <c r="J1872" s="185">
        <f>IFERROR(_xll.qlIndexFixing(Index1M,$H1872,TRUE,_xll.ohTrigger(RecalcTrigger,Trigger1M)),NA())</f>
        <v>1.5465658930401138E-2</v>
      </c>
      <c r="K1872" s="44">
        <f>IFERROR(_xll.qlIndexFixing(Index3M,H1872,TRUE,_xll.ohTrigger(RecalcTrigger,Trigger3M)),NA())</f>
        <v>1.5710782503104523E-2</v>
      </c>
      <c r="L1872" s="44">
        <f>IFERROR(_xll.qlIndexFixing(Index6M,$H1872,TRUE,_xll.ohTrigger(RecalcTrigger,Trigger6M)),NA())</f>
        <v>1.592163541531388E-2</v>
      </c>
      <c r="M1872" s="186">
        <f>IFERROR(_xll.qlIndexFixing(Index1Y,$H1872,TRUE,_xll.ohTrigger(RecalcTrigger,Trigger1Y)),NA())</f>
        <v>1.6306444828301601E-2</v>
      </c>
      <c r="N1872" s="185">
        <f>IFERROR(_xll.qlIndexFixing(ONIndex1M,I1872,TRUE,_xll.ohTrigger(RecalcTrigger,Trigger1M)),NA())</f>
        <v>1.5454413245450382E-2</v>
      </c>
      <c r="O1872" s="44">
        <f>IFERROR(_xll.qlIndexFixing(ONIndex3M,I1872,TRUE,_xll.ohTrigger(RecalcTrigger,Trigger3M)),NA())</f>
        <v>1.5678422943601333E-2</v>
      </c>
      <c r="P1872" s="44">
        <f>IFERROR(_xll.qlIndexFixing(ONIndex6M,I1872,TRUE,_xll.ohTrigger(RecalcTrigger,Trigger6M)),NA())</f>
        <v>1.5847231052852351E-2</v>
      </c>
      <c r="Q1872" s="186">
        <f>IFERROR(_xll.qlIndexFixing(ONIndex1Y,I1872,TRUE,_xll.ohTrigger(RecalcTrigger,Trigger1Y)),NA())</f>
        <v>1.6156351263481028E-2</v>
      </c>
    </row>
    <row r="1873" spans="2:17" x14ac:dyDescent="0.2">
      <c r="B1873" s="39" t="s">
        <v>42</v>
      </c>
      <c r="D1873" s="42">
        <f>_xll.qlCalendarAdvance(Calendar,$D1872,B1873,"f",FALSE)</f>
        <v>52503</v>
      </c>
      <c r="E1873" s="180">
        <f>_xll.qlInterestRateIndexValueDate(IndexON,D1873)</f>
        <v>52503</v>
      </c>
      <c r="F1873" s="196">
        <f>IFERROR(_xll.qlIndexFixing(IndexON,D1873,TRUE,_xll.ohTrigger(RecalcTrigger,TriggerON)),NA())</f>
        <v>1.5451119699534388E-2</v>
      </c>
      <c r="H1873" s="42">
        <f>_xll.qlCalendarAdvance(Calendar,$H1872,B1873,"f",FALSE)</f>
        <v>52503</v>
      </c>
      <c r="I1873" s="180">
        <f>_xll.qlInterestRateIndexValueDate(Index1M,$H1873)</f>
        <v>52505</v>
      </c>
      <c r="J1873" s="185">
        <f>IFERROR(_xll.qlIndexFixing(Index1M,$H1873,TRUE,_xll.ohTrigger(RecalcTrigger,Trigger1M)),NA())</f>
        <v>1.5466262007451936E-2</v>
      </c>
      <c r="K1873" s="44">
        <f>IFERROR(_xll.qlIndexFixing(Index3M,H1873,TRUE,_xll.ohTrigger(RecalcTrigger,Trigger3M)),NA())</f>
        <v>1.5712621440279219E-2</v>
      </c>
      <c r="L1873" s="44">
        <f>IFERROR(_xll.qlIndexFixing(Index6M,$H1873,TRUE,_xll.ohTrigger(RecalcTrigger,Trigger6M)),NA())</f>
        <v>1.5923105866817226E-2</v>
      </c>
      <c r="M1873" s="186">
        <f>IFERROR(_xll.qlIndexFixing(Index1Y,$H1873,TRUE,_xll.ohTrigger(RecalcTrigger,Trigger1Y)),NA())</f>
        <v>1.6307502634879147E-2</v>
      </c>
      <c r="N1873" s="185">
        <f>IFERROR(_xll.qlIndexFixing(ONIndex1M,I1873,TRUE,_xll.ohTrigger(RecalcTrigger,Trigger1M)),NA())</f>
        <v>1.5454974167239399E-2</v>
      </c>
      <c r="O1873" s="44">
        <f>IFERROR(_xll.qlIndexFixing(ONIndex3M,I1873,TRUE,_xll.ohTrigger(RecalcTrigger,Trigger3M)),NA())</f>
        <v>1.5678577343933853E-2</v>
      </c>
      <c r="P1873" s="44">
        <f>IFERROR(_xll.qlIndexFixing(ONIndex6M,I1873,TRUE,_xll.ohTrigger(RecalcTrigger,Trigger6M)),NA())</f>
        <v>1.5847878644272839E-2</v>
      </c>
      <c r="Q1873" s="186">
        <f>IFERROR(_xll.qlIndexFixing(ONIndex1Y,I1873,TRUE,_xll.ohTrigger(RecalcTrigger,Trigger1Y)),NA())</f>
        <v>1.6156212688649418E-2</v>
      </c>
    </row>
    <row r="1874" spans="2:17" x14ac:dyDescent="0.2">
      <c r="B1874" s="39" t="s">
        <v>42</v>
      </c>
      <c r="D1874" s="42">
        <f>_xll.qlCalendarAdvance(Calendar,$D1873,B1874,"f",FALSE)</f>
        <v>52510</v>
      </c>
      <c r="E1874" s="180">
        <f>_xll.qlInterestRateIndexValueDate(IndexON,D1874)</f>
        <v>52510</v>
      </c>
      <c r="F1874" s="196">
        <f>IFERROR(_xll.qlIndexFixing(IndexON,D1874,TRUE,_xll.ohTrigger(RecalcTrigger,TriggerON)),NA())</f>
        <v>1.5451604641540939E-2</v>
      </c>
      <c r="H1874" s="42">
        <f>_xll.qlCalendarAdvance(Calendar,$H1873,B1874,"f",FALSE)</f>
        <v>52510</v>
      </c>
      <c r="I1874" s="180">
        <f>_xll.qlInterestRateIndexValueDate(Index1M,$H1874)</f>
        <v>52512</v>
      </c>
      <c r="J1874" s="185">
        <f>IFERROR(_xll.qlIndexFixing(Index1M,$H1874,TRUE,_xll.ohTrigger(RecalcTrigger,Trigger1M)),NA())</f>
        <v>1.5466890345680884E-2</v>
      </c>
      <c r="K1874" s="44">
        <f>IFERROR(_xll.qlIndexFixing(Index3M,H1874,TRUE,_xll.ohTrigger(RecalcTrigger,Trigger3M)),NA())</f>
        <v>1.5711879402501152E-2</v>
      </c>
      <c r="L1874" s="44">
        <f>IFERROR(_xll.qlIndexFixing(Index6M,$H1874,TRUE,_xll.ohTrigger(RecalcTrigger,Trigger6M)),NA())</f>
        <v>1.5924173604864277E-2</v>
      </c>
      <c r="M1874" s="186">
        <f>IFERROR(_xll.qlIndexFixing(Index1Y,$H1874,TRUE,_xll.ohTrigger(RecalcTrigger,Trigger1Y)),NA())</f>
        <v>1.6308608242869959E-2</v>
      </c>
      <c r="N1874" s="185">
        <f>IFERROR(_xll.qlIndexFixing(ONIndex1M,I1874,TRUE,_xll.ohTrigger(RecalcTrigger,Trigger1M)),NA())</f>
        <v>1.5455560200301477E-2</v>
      </c>
      <c r="O1874" s="44">
        <f>IFERROR(_xll.qlIndexFixing(ONIndex3M,I1874,TRUE,_xll.ohTrigger(RecalcTrigger,Trigger3M)),NA())</f>
        <v>1.5678763627802184E-2</v>
      </c>
      <c r="P1874" s="44">
        <f>IFERROR(_xll.qlIndexFixing(ONIndex6M,I1874,TRUE,_xll.ohTrigger(RecalcTrigger,Trigger6M)),NA())</f>
        <v>1.5848556888133913E-2</v>
      </c>
      <c r="Q1874" s="186">
        <f>IFERROR(_xll.qlIndexFixing(ONIndex1Y,I1874,TRUE,_xll.ohTrigger(RecalcTrigger,Trigger1Y)),NA())</f>
        <v>1.6156118119496909E-2</v>
      </c>
    </row>
    <row r="1875" spans="2:17" x14ac:dyDescent="0.2">
      <c r="B1875" s="39" t="s">
        <v>42</v>
      </c>
      <c r="D1875" s="42">
        <f>_xll.qlCalendarAdvance(Calendar,$D1874,B1875,"f",FALSE)</f>
        <v>52517</v>
      </c>
      <c r="E1875" s="180">
        <f>_xll.qlInterestRateIndexValueDate(IndexON,D1875)</f>
        <v>52517</v>
      </c>
      <c r="F1875" s="196">
        <f>IFERROR(_xll.qlIndexFixing(IndexON,D1875,TRUE,_xll.ohTrigger(RecalcTrigger,TriggerON)),NA())</f>
        <v>1.5452120879313469E-2</v>
      </c>
      <c r="H1875" s="42">
        <f>_xll.qlCalendarAdvance(Calendar,$H1874,B1875,"f",FALSE)</f>
        <v>52517</v>
      </c>
      <c r="I1875" s="180">
        <f>_xll.qlInterestRateIndexValueDate(Index1M,$H1875)</f>
        <v>52519</v>
      </c>
      <c r="J1875" s="185">
        <f>IFERROR(_xll.qlIndexFixing(Index1M,$H1875,TRUE,_xll.ohTrigger(RecalcTrigger,Trigger1M)),NA())</f>
        <v>1.5467544015953794E-2</v>
      </c>
      <c r="K1875" s="44">
        <f>IFERROR(_xll.qlIndexFixing(Index3M,H1875,TRUE,_xll.ohTrigger(RecalcTrigger,Trigger3M)),NA())</f>
        <v>1.5712291270862305E-2</v>
      </c>
      <c r="L1875" s="44">
        <f>IFERROR(_xll.qlIndexFixing(Index6M,$H1875,TRUE,_xll.ohTrigger(RecalcTrigger,Trigger6M)),NA())</f>
        <v>1.5927036029167802E-2</v>
      </c>
      <c r="M1875" s="186">
        <f>IFERROR(_xll.qlIndexFixing(Index1Y,$H1875,TRUE,_xll.ohTrigger(RecalcTrigger,Trigger1Y)),NA())</f>
        <v>1.6309761771885093E-2</v>
      </c>
      <c r="N1875" s="185">
        <f>IFERROR(_xll.qlIndexFixing(ONIndex1M,I1875,TRUE,_xll.ohTrigger(RecalcTrigger,Trigger1M)),NA())</f>
        <v>1.5456171415380027E-2</v>
      </c>
      <c r="O1875" s="44">
        <f>IFERROR(_xll.qlIndexFixing(ONIndex3M,I1875,TRUE,_xll.ohTrigger(RecalcTrigger,Trigger3M)),NA())</f>
        <v>1.5678981882816245E-2</v>
      </c>
      <c r="P1875" s="44">
        <f>IFERROR(_xll.qlIndexFixing(ONIndex6M,I1875,TRUE,_xll.ohTrigger(RecalcTrigger,Trigger6M)),NA())</f>
        <v>1.5849265784595445E-2</v>
      </c>
      <c r="Q1875" s="186">
        <f>IFERROR(_xll.qlIndexFixing(ONIndex1Y,I1875,TRUE,_xll.ohTrigger(RecalcTrigger,Trigger1Y)),NA())</f>
        <v>1.6156067673369634E-2</v>
      </c>
    </row>
    <row r="1876" spans="2:17" x14ac:dyDescent="0.2">
      <c r="B1876" s="39" t="s">
        <v>42</v>
      </c>
      <c r="D1876" s="42">
        <f>_xll.qlCalendarAdvance(Calendar,$D1875,B1876,"f",FALSE)</f>
        <v>52524</v>
      </c>
      <c r="E1876" s="180">
        <f>_xll.qlInterestRateIndexValueDate(IndexON,D1876)</f>
        <v>52524</v>
      </c>
      <c r="F1876" s="196">
        <f>IFERROR(_xll.qlIndexFixing(IndexON,D1876,TRUE,_xll.ohTrigger(RecalcTrigger,TriggerON)),NA())</f>
        <v>1.5452668503099787E-2</v>
      </c>
      <c r="H1876" s="42">
        <f>_xll.qlCalendarAdvance(Calendar,$H1875,B1876,"f",FALSE)</f>
        <v>52524</v>
      </c>
      <c r="I1876" s="180">
        <f>_xll.qlInterestRateIndexValueDate(Index1M,$H1876)</f>
        <v>52526</v>
      </c>
      <c r="J1876" s="185">
        <f>IFERROR(_xll.qlIndexFixing(Index1M,$H1876,TRUE,_xll.ohTrigger(RecalcTrigger,Trigger1M)),NA())</f>
        <v>1.5468223089126487E-2</v>
      </c>
      <c r="K1876" s="44">
        <f>IFERROR(_xll.qlIndexFixing(Index3M,H1876,TRUE,_xll.ohTrigger(RecalcTrigger,Trigger3M)),NA())</f>
        <v>1.5712735849515328E-2</v>
      </c>
      <c r="L1876" s="44">
        <f>IFERROR(_xll.qlIndexFixing(Index6M,$H1876,TRUE,_xll.ohTrigger(RecalcTrigger,Trigger6M)),NA())</f>
        <v>1.5926401780715752E-2</v>
      </c>
      <c r="M1876" s="186">
        <f>IFERROR(_xll.qlIndexFixing(Index1Y,$H1876,TRUE,_xll.ohTrigger(RecalcTrigger,Trigger1Y)),NA())</f>
        <v>1.6310963341542997E-2</v>
      </c>
      <c r="N1876" s="185">
        <f>IFERROR(_xll.qlIndexFixing(ONIndex1M,I1876,TRUE,_xll.ohTrigger(RecalcTrigger,Trigger1M)),NA())</f>
        <v>1.5456807883378332E-2</v>
      </c>
      <c r="O1876" s="44">
        <f>IFERROR(_xll.qlIndexFixing(ONIndex3M,I1876,TRUE,_xll.ohTrigger(RecalcTrigger,Trigger3M)),NA())</f>
        <v>1.5679232196985637E-2</v>
      </c>
      <c r="P1876" s="44">
        <f>IFERROR(_xll.qlIndexFixing(ONIndex6M,I1876,TRUE,_xll.ohTrigger(RecalcTrigger,Trigger6M)),NA())</f>
        <v>1.5850005333577499E-2</v>
      </c>
      <c r="Q1876" s="186">
        <f>IFERROR(_xll.qlIndexFixing(ONIndex1Y,I1876,TRUE,_xll.ohTrigger(RecalcTrigger,Trigger1Y)),NA())</f>
        <v>1.6156061467933469E-2</v>
      </c>
    </row>
    <row r="1877" spans="2:17" x14ac:dyDescent="0.2">
      <c r="B1877" s="39" t="s">
        <v>42</v>
      </c>
      <c r="D1877" s="42">
        <f>_xll.qlCalendarAdvance(Calendar,$D1876,B1877,"f",FALSE)</f>
        <v>52531</v>
      </c>
      <c r="E1877" s="180">
        <f>_xll.qlInterestRateIndexValueDate(IndexON,D1877)</f>
        <v>52531</v>
      </c>
      <c r="F1877" s="196">
        <f>IFERROR(_xll.qlIndexFixing(IndexON,D1877,TRUE,_xll.ohTrigger(RecalcTrigger,TriggerON)),NA())</f>
        <v>1.5453247602588149E-2</v>
      </c>
      <c r="H1877" s="42">
        <f>_xll.qlCalendarAdvance(Calendar,$H1876,B1877,"f",FALSE)</f>
        <v>52531</v>
      </c>
      <c r="I1877" s="180">
        <f>_xll.qlInterestRateIndexValueDate(Index1M,$H1877)</f>
        <v>52533</v>
      </c>
      <c r="J1877" s="185">
        <f>IFERROR(_xll.qlIndexFixing(Index1M,$H1877,TRUE,_xll.ohTrigger(RecalcTrigger,Trigger1M)),NA())</f>
        <v>1.5468927636067276E-2</v>
      </c>
      <c r="K1877" s="44">
        <f>IFERROR(_xll.qlIndexFixing(Index3M,H1877,TRUE,_xll.ohTrigger(RecalcTrigger,Trigger3M)),NA())</f>
        <v>1.5713213226804332E-2</v>
      </c>
      <c r="L1877" s="44">
        <f>IFERROR(_xll.qlIndexFixing(Index6M,$H1877,TRUE,_xll.ohTrigger(RecalcTrigger,Trigger6M)),NA())</f>
        <v>1.5927562218624139E-2</v>
      </c>
      <c r="M1877" s="186">
        <f>IFERROR(_xll.qlIndexFixing(Index1Y,$H1877,TRUE,_xll.ohTrigger(RecalcTrigger,Trigger1Y)),NA())</f>
        <v>1.6312213071469715E-2</v>
      </c>
      <c r="N1877" s="185">
        <f>IFERROR(_xll.qlIndexFixing(ONIndex1M,I1877,TRUE,_xll.ohTrigger(RecalcTrigger,Trigger1M)),NA())</f>
        <v>1.5457469674799995E-2</v>
      </c>
      <c r="O1877" s="44">
        <f>IFERROR(_xll.qlIndexFixing(ONIndex3M,I1877,TRUE,_xll.ohTrigger(RecalcTrigger,Trigger3M)),NA())</f>
        <v>1.5679514658559768E-2</v>
      </c>
      <c r="P1877" s="44">
        <f>IFERROR(_xll.qlIndexFixing(ONIndex6M,I1877,TRUE,_xll.ohTrigger(RecalcTrigger,Trigger6M)),NA())</f>
        <v>1.5850775535080075E-2</v>
      </c>
      <c r="Q1877" s="186">
        <f>IFERROR(_xll.qlIndexFixing(ONIndex1Y,I1877,TRUE,_xll.ohTrigger(RecalcTrigger,Trigger1Y)),NA())</f>
        <v>1.6156099620534548E-2</v>
      </c>
    </row>
    <row r="1878" spans="2:17" x14ac:dyDescent="0.2">
      <c r="B1878" s="39" t="s">
        <v>42</v>
      </c>
      <c r="D1878" s="42">
        <f>_xll.qlCalendarAdvance(Calendar,$D1877,B1878,"f",FALSE)</f>
        <v>52538</v>
      </c>
      <c r="E1878" s="180">
        <f>_xll.qlInterestRateIndexValueDate(IndexON,D1878)</f>
        <v>52538</v>
      </c>
      <c r="F1878" s="196">
        <f>IFERROR(_xll.qlIndexFixing(IndexON,D1878,TRUE,_xll.ohTrigger(RecalcTrigger,TriggerON)),NA())</f>
        <v>1.5453858267786558E-2</v>
      </c>
      <c r="H1878" s="42">
        <f>_xll.qlCalendarAdvance(Calendar,$H1877,B1878,"f",FALSE)</f>
        <v>52538</v>
      </c>
      <c r="I1878" s="180">
        <f>_xll.qlInterestRateIndexValueDate(Index1M,$H1878)</f>
        <v>52540</v>
      </c>
      <c r="J1878" s="185">
        <f>IFERROR(_xll.qlIndexFixing(Index1M,$H1878,TRUE,_xll.ohTrigger(RecalcTrigger,Trigger1M)),NA())</f>
        <v>1.5469657727634478E-2</v>
      </c>
      <c r="K1878" s="44">
        <f>IFERROR(_xll.qlIndexFixing(Index3M,H1878,TRUE,_xll.ohTrigger(RecalcTrigger,Trigger3M)),NA())</f>
        <v>1.5713723491067349E-2</v>
      </c>
      <c r="L1878" s="44">
        <f>IFERROR(_xll.qlIndexFixing(Index6M,$H1878,TRUE,_xll.ohTrigger(RecalcTrigger,Trigger6M)),NA())</f>
        <v>1.592830640649268E-2</v>
      </c>
      <c r="M1878" s="186">
        <f>IFERROR(_xll.qlIndexFixing(Index1Y,$H1878,TRUE,_xll.ohTrigger(RecalcTrigger,Trigger1Y)),NA())</f>
        <v>1.6313511081298249E-2</v>
      </c>
      <c r="N1878" s="185">
        <f>IFERROR(_xll.qlIndexFixing(ONIndex1M,I1878,TRUE,_xll.ohTrigger(RecalcTrigger,Trigger1M)),NA())</f>
        <v>1.5458156860788108E-2</v>
      </c>
      <c r="O1878" s="44">
        <f>IFERROR(_xll.qlIndexFixing(ONIndex3M,I1878,TRUE,_xll.ohTrigger(RecalcTrigger,Trigger3M)),NA())</f>
        <v>1.5679829355148556E-2</v>
      </c>
      <c r="P1878" s="44">
        <f>IFERROR(_xll.qlIndexFixing(ONIndex6M,I1878,TRUE,_xll.ohTrigger(RecalcTrigger,Trigger6M)),NA())</f>
        <v>1.5851576389263045E-2</v>
      </c>
      <c r="Q1878" s="186">
        <f>IFERROR(_xll.qlIndexFixing(ONIndex1Y,I1878,TRUE,_xll.ohTrigger(RecalcTrigger,Trigger1Y)),NA())</f>
        <v>1.615618224875881E-2</v>
      </c>
    </row>
    <row r="1879" spans="2:17" x14ac:dyDescent="0.2">
      <c r="B1879" s="39" t="s">
        <v>42</v>
      </c>
      <c r="D1879" s="42">
        <f>_xll.qlCalendarAdvance(Calendar,$D1878,B1879,"f",FALSE)</f>
        <v>52545</v>
      </c>
      <c r="E1879" s="180">
        <f>_xll.qlInterestRateIndexValueDate(IndexON,D1879)</f>
        <v>52545</v>
      </c>
      <c r="F1879" s="196">
        <f>IFERROR(_xll.qlIndexFixing(IndexON,D1879,TRUE,_xll.ohTrigger(RecalcTrigger,TriggerON)),NA())</f>
        <v>1.5454500588703013E-2</v>
      </c>
      <c r="H1879" s="42">
        <f>_xll.qlCalendarAdvance(Calendar,$H1878,B1879,"f",FALSE)</f>
        <v>52545</v>
      </c>
      <c r="I1879" s="180">
        <f>_xll.qlInterestRateIndexValueDate(Index1M,$H1879)</f>
        <v>52547</v>
      </c>
      <c r="J1879" s="185">
        <f>IFERROR(_xll.qlIndexFixing(Index1M,$H1879,TRUE,_xll.ohTrigger(RecalcTrigger,Trigger1M)),NA())</f>
        <v>1.5470413434701402E-2</v>
      </c>
      <c r="K1879" s="44">
        <f>IFERROR(_xll.qlIndexFixing(Index3M,H1879,TRUE,_xll.ohTrigger(RecalcTrigger,Trigger3M)),NA())</f>
        <v>1.5714266730646756E-2</v>
      </c>
      <c r="L1879" s="44">
        <f>IFERROR(_xll.qlIndexFixing(Index6M,$H1879,TRUE,_xll.ohTrigger(RecalcTrigger,Trigger6M)),NA())</f>
        <v>1.5929526383652852E-2</v>
      </c>
      <c r="M1879" s="186">
        <f>IFERROR(_xll.qlIndexFixing(Index1Y,$H1879,TRUE,_xll.ohTrigger(RecalcTrigger,Trigger1Y)),NA())</f>
        <v>1.6314857490670284E-2</v>
      </c>
      <c r="N1879" s="185">
        <f>IFERROR(_xll.qlIndexFixing(ONIndex1M,I1879,TRUE,_xll.ohTrigger(RecalcTrigger,Trigger1M)),NA())</f>
        <v>1.5458869511766338E-2</v>
      </c>
      <c r="O1879" s="44">
        <f>IFERROR(_xll.qlIndexFixing(ONIndex3M,I1879,TRUE,_xll.ohTrigger(RecalcTrigger,Trigger3M)),NA())</f>
        <v>1.5680176375081345E-2</v>
      </c>
      <c r="P1879" s="44">
        <f>IFERROR(_xll.qlIndexFixing(ONIndex6M,I1879,TRUE,_xll.ohTrigger(RecalcTrigger,Trigger6M)),NA())</f>
        <v>1.58524078958866E-2</v>
      </c>
      <c r="Q1879" s="186">
        <f>IFERROR(_xll.qlIndexFixing(ONIndex1Y,I1879,TRUE,_xll.ohTrigger(RecalcTrigger,Trigger1Y)),NA())</f>
        <v>1.6156309470112262E-2</v>
      </c>
    </row>
    <row r="1880" spans="2:17" x14ac:dyDescent="0.2">
      <c r="B1880" s="39" t="s">
        <v>42</v>
      </c>
      <c r="D1880" s="42">
        <f>_xll.qlCalendarAdvance(Calendar,$D1879,B1880,"f",FALSE)</f>
        <v>52552</v>
      </c>
      <c r="E1880" s="180">
        <f>_xll.qlInterestRateIndexValueDate(IndexON,D1880)</f>
        <v>52552</v>
      </c>
      <c r="F1880" s="196">
        <f>IFERROR(_xll.qlIndexFixing(IndexON,D1880,TRUE,_xll.ohTrigger(RecalcTrigger,TriggerON)),NA())</f>
        <v>1.5455174655185644E-2</v>
      </c>
      <c r="H1880" s="42">
        <f>_xll.qlCalendarAdvance(Calendar,$H1879,B1880,"f",FALSE)</f>
        <v>52552</v>
      </c>
      <c r="I1880" s="180">
        <f>_xll.qlInterestRateIndexValueDate(Index1M,$H1880)</f>
        <v>52554</v>
      </c>
      <c r="J1880" s="185">
        <f>IFERROR(_xll.qlIndexFixing(Index1M,$H1880,TRUE,_xll.ohTrigger(RecalcTrigger,Trigger1M)),NA())</f>
        <v>1.5471194828118873E-2</v>
      </c>
      <c r="K1880" s="44">
        <f>IFERROR(_xll.qlIndexFixing(Index3M,H1880,TRUE,_xll.ohTrigger(RecalcTrigger,Trigger3M)),NA())</f>
        <v>1.5714843033888405E-2</v>
      </c>
      <c r="L1880" s="44">
        <f>IFERROR(_xll.qlIndexFixing(Index6M,$H1880,TRUE,_xll.ohTrigger(RecalcTrigger,Trigger6M)),NA())</f>
        <v>1.5930777259616981E-2</v>
      </c>
      <c r="M1880" s="186">
        <f>IFERROR(_xll.qlIndexFixing(Index1Y,$H1880,TRUE,_xll.ohTrigger(RecalcTrigger,Trigger1Y)),NA())</f>
        <v>1.6316252419234248E-2</v>
      </c>
      <c r="N1880" s="185">
        <f>IFERROR(_xll.qlIndexFixing(ONIndex1M,I1880,TRUE,_xll.ohTrigger(RecalcTrigger,Trigger1M)),NA())</f>
        <v>1.5459607698637967E-2</v>
      </c>
      <c r="O1880" s="44">
        <f>IFERROR(_xll.qlIndexFixing(ONIndex3M,I1880,TRUE,_xll.ohTrigger(RecalcTrigger,Trigger3M)),NA())</f>
        <v>1.5680555806127927E-2</v>
      </c>
      <c r="P1880" s="44">
        <f>IFERROR(_xll.qlIndexFixing(ONIndex6M,I1880,TRUE,_xll.ohTrigger(RecalcTrigger,Trigger6M)),NA())</f>
        <v>1.5853270055110613E-2</v>
      </c>
      <c r="Q1880" s="186">
        <f>IFERROR(_xll.qlIndexFixing(ONIndex1Y,I1880,TRUE,_xll.ohTrigger(RecalcTrigger,Trigger1Y)),NA())</f>
        <v>1.6156481402020972E-2</v>
      </c>
    </row>
    <row r="1881" spans="2:17" x14ac:dyDescent="0.2">
      <c r="B1881" s="39" t="s">
        <v>42</v>
      </c>
      <c r="D1881" s="42">
        <f>_xll.qlCalendarAdvance(Calendar,$D1880,B1881,"f",FALSE)</f>
        <v>52559</v>
      </c>
      <c r="E1881" s="180">
        <f>_xll.qlInterestRateIndexValueDate(IndexON,D1881)</f>
        <v>52559</v>
      </c>
      <c r="F1881" s="196">
        <f>IFERROR(_xll.qlIndexFixing(IndexON,D1881,TRUE,_xll.ohTrigger(RecalcTrigger,TriggerON)),NA())</f>
        <v>1.5455880557162516E-2</v>
      </c>
      <c r="H1881" s="42">
        <f>_xll.qlCalendarAdvance(Calendar,$H1880,B1881,"f",FALSE)</f>
        <v>52559</v>
      </c>
      <c r="I1881" s="180">
        <f>_xll.qlInterestRateIndexValueDate(Index1M,$H1881)</f>
        <v>52561</v>
      </c>
      <c r="J1881" s="185">
        <f>IFERROR(_xll.qlIndexFixing(Index1M,$H1881,TRUE,_xll.ohTrigger(RecalcTrigger,Trigger1M)),NA())</f>
        <v>1.5472001978757699E-2</v>
      </c>
      <c r="K1881" s="44">
        <f>IFERROR(_xll.qlIndexFixing(Index3M,H1881,TRUE,_xll.ohTrigger(RecalcTrigger,Trigger3M)),NA())</f>
        <v>1.5715452489134675E-2</v>
      </c>
      <c r="L1881" s="44">
        <f>IFERROR(_xll.qlIndexFixing(Index6M,$H1881,TRUE,_xll.ohTrigger(RecalcTrigger,Trigger6M)),NA())</f>
        <v>1.5932059034442163E-2</v>
      </c>
      <c r="M1881" s="186">
        <f>IFERROR(_xll.qlIndexFixing(Index1Y,$H1881,TRUE,_xll.ohTrigger(RecalcTrigger,Trigger1Y)),NA())</f>
        <v>1.631769598664681E-2</v>
      </c>
      <c r="N1881" s="185">
        <f>IFERROR(_xll.qlIndexFixing(ONIndex1M,I1881,TRUE,_xll.ohTrigger(RecalcTrigger,Trigger1M)),NA())</f>
        <v>1.5460371492146407E-2</v>
      </c>
      <c r="O1881" s="44">
        <f>IFERROR(_xll.qlIndexFixing(ONIndex3M,I1881,TRUE,_xll.ohTrigger(RecalcTrigger,Trigger3M)),NA())</f>
        <v>1.5680967736297902E-2</v>
      </c>
      <c r="P1881" s="44">
        <f>IFERROR(_xll.qlIndexFixing(ONIndex6M,I1881,TRUE,_xll.ohTrigger(RecalcTrigger,Trigger6M)),NA())</f>
        <v>1.5854162866855148E-2</v>
      </c>
      <c r="Q1881" s="186">
        <f>IFERROR(_xll.qlIndexFixing(ONIndex1Y,I1881,TRUE,_xll.ohTrigger(RecalcTrigger,Trigger1Y)),NA())</f>
        <v>1.6156698162070882E-2</v>
      </c>
    </row>
    <row r="1882" spans="2:17" x14ac:dyDescent="0.2">
      <c r="B1882" s="39" t="s">
        <v>42</v>
      </c>
      <c r="D1882" s="42">
        <f>_xll.qlCalendarAdvance(Calendar,$D1881,B1882,"f",FALSE)</f>
        <v>52566</v>
      </c>
      <c r="E1882" s="180">
        <f>_xll.qlInterestRateIndexValueDate(IndexON,D1882)</f>
        <v>52566</v>
      </c>
      <c r="F1882" s="196">
        <f>IFERROR(_xll.qlIndexFixing(IndexON,D1882,TRUE,_xll.ohTrigger(RecalcTrigger,TriggerON)),NA())</f>
        <v>1.5456618384641629E-2</v>
      </c>
      <c r="H1882" s="42">
        <f>_xll.qlCalendarAdvance(Calendar,$H1881,B1882,"f",FALSE)</f>
        <v>52566</v>
      </c>
      <c r="I1882" s="180">
        <f>_xll.qlInterestRateIndexValueDate(Index1M,$H1882)</f>
        <v>52568</v>
      </c>
      <c r="J1882" s="185">
        <f>IFERROR(_xll.qlIndexFixing(Index1M,$H1882,TRUE,_xll.ohTrigger(RecalcTrigger,Trigger1M)),NA())</f>
        <v>1.5472834957481196E-2</v>
      </c>
      <c r="K1882" s="44">
        <f>IFERROR(_xll.qlIndexFixing(Index3M,H1882,TRUE,_xll.ohTrigger(RecalcTrigger,Trigger3M)),NA())</f>
        <v>1.5715700404392487E-2</v>
      </c>
      <c r="L1882" s="44">
        <f>IFERROR(_xll.qlIndexFixing(Index6M,$H1882,TRUE,_xll.ohTrigger(RecalcTrigger,Trigger6M)),NA())</f>
        <v>1.5933827910208948E-2</v>
      </c>
      <c r="M1882" s="186">
        <f>IFERROR(_xll.qlIndexFixing(Index1Y,$H1882,TRUE,_xll.ohTrigger(RecalcTrigger,Trigger1Y)),NA())</f>
        <v>1.6319188312572688E-2</v>
      </c>
      <c r="N1882" s="185">
        <f>IFERROR(_xll.qlIndexFixing(ONIndex1M,I1882,TRUE,_xll.ohTrigger(RecalcTrigger,Trigger1M)),NA())</f>
        <v>1.546116096303507E-2</v>
      </c>
      <c r="O1882" s="44">
        <f>IFERROR(_xll.qlIndexFixing(ONIndex3M,I1882,TRUE,_xll.ohTrigger(RecalcTrigger,Trigger3M)),NA())</f>
        <v>1.568141225376074E-2</v>
      </c>
      <c r="P1882" s="44">
        <f>IFERROR(_xll.qlIndexFixing(ONIndex6M,I1882,TRUE,_xll.ohTrigger(RecalcTrigger,Trigger6M)),NA())</f>
        <v>1.5855086331120205E-2</v>
      </c>
      <c r="Q1882" s="186">
        <f>IFERROR(_xll.qlIndexFixing(ONIndex1Y,I1882,TRUE,_xll.ohTrigger(RecalcTrigger,Trigger1Y)),NA())</f>
        <v>1.6156959867608123E-2</v>
      </c>
    </row>
    <row r="1883" spans="2:17" x14ac:dyDescent="0.2">
      <c r="B1883" s="39" t="s">
        <v>42</v>
      </c>
      <c r="D1883" s="42">
        <f>_xll.qlCalendarAdvance(Calendar,$D1882,B1883,"f",FALSE)</f>
        <v>52573</v>
      </c>
      <c r="E1883" s="180">
        <f>_xll.qlInterestRateIndexValueDate(IndexON,D1883)</f>
        <v>52573</v>
      </c>
      <c r="F1883" s="196">
        <f>IFERROR(_xll.qlIndexFixing(IndexON,D1883,TRUE,_xll.ohTrigger(RecalcTrigger,TriggerON)),NA())</f>
        <v>1.5457388227391178E-2</v>
      </c>
      <c r="H1883" s="42">
        <f>_xll.qlCalendarAdvance(Calendar,$H1882,B1883,"f",FALSE)</f>
        <v>52573</v>
      </c>
      <c r="I1883" s="180">
        <f>_xll.qlInterestRateIndexValueDate(Index1M,$H1883)</f>
        <v>52575</v>
      </c>
      <c r="J1883" s="185">
        <f>IFERROR(_xll.qlIndexFixing(Index1M,$H1883,TRUE,_xll.ohTrigger(RecalcTrigger,Trigger1M)),NA())</f>
        <v>1.5473693835155178E-2</v>
      </c>
      <c r="K1883" s="44">
        <f>IFERROR(_xll.qlIndexFixing(Index3M,H1883,TRUE,_xll.ohTrigger(RecalcTrigger,Trigger3M)),NA())</f>
        <v>1.5716374002036963E-2</v>
      </c>
      <c r="L1883" s="44">
        <f>IFERROR(_xll.qlIndexFixing(Index6M,$H1883,TRUE,_xll.ohTrigger(RecalcTrigger,Trigger6M)),NA())</f>
        <v>1.5935173749343074E-2</v>
      </c>
      <c r="M1883" s="186">
        <f>IFERROR(_xll.qlIndexFixing(Index1Y,$H1883,TRUE,_xll.ohTrigger(RecalcTrigger,Trigger1Y)),NA())</f>
        <v>1.6320729516683542E-2</v>
      </c>
      <c r="N1883" s="185">
        <f>IFERROR(_xll.qlIndexFixing(ONIndex1M,I1883,TRUE,_xll.ohTrigger(RecalcTrigger,Trigger1M)),NA())</f>
        <v>1.5461976182127302E-2</v>
      </c>
      <c r="O1883" s="44">
        <f>IFERROR(_xll.qlIndexFixing(ONIndex3M,I1883,TRUE,_xll.ohTrigger(RecalcTrigger,Trigger3M)),NA())</f>
        <v>1.5681889446126362E-2</v>
      </c>
      <c r="P1883" s="44">
        <f>IFERROR(_xll.qlIndexFixing(ONIndex6M,I1883,TRUE,_xll.ohTrigger(RecalcTrigger,Trigger6M)),NA())</f>
        <v>1.5856040447905784E-2</v>
      </c>
      <c r="Q1883" s="186">
        <f>IFERROR(_xll.qlIndexFixing(ONIndex1Y,I1883,TRUE,_xll.ohTrigger(RecalcTrigger,Trigger1Y)),NA())</f>
        <v>1.6157266636298573E-2</v>
      </c>
    </row>
    <row r="1884" spans="2:17" x14ac:dyDescent="0.2">
      <c r="B1884" s="39" t="s">
        <v>42</v>
      </c>
      <c r="D1884" s="42">
        <f>_xll.qlCalendarAdvance(Calendar,$D1883,B1884,"f",FALSE)</f>
        <v>52580</v>
      </c>
      <c r="E1884" s="180">
        <f>_xll.qlInterestRateIndexValueDate(IndexON,D1884)</f>
        <v>52580</v>
      </c>
      <c r="F1884" s="196">
        <f>IFERROR(_xll.qlIndexFixing(IndexON,D1884,TRUE,_xll.ohTrigger(RecalcTrigger,TriggerON)),NA())</f>
        <v>1.5458190175499098E-2</v>
      </c>
      <c r="H1884" s="42">
        <f>_xll.qlCalendarAdvance(Calendar,$H1883,B1884,"f",FALSE)</f>
        <v>52580</v>
      </c>
      <c r="I1884" s="180">
        <f>_xll.qlInterestRateIndexValueDate(Index1M,$H1884)</f>
        <v>52582</v>
      </c>
      <c r="J1884" s="185">
        <f>IFERROR(_xll.qlIndexFixing(Index1M,$H1884,TRUE,_xll.ohTrigger(RecalcTrigger,Trigger1M)),NA())</f>
        <v>1.5474578682637963E-2</v>
      </c>
      <c r="K1884" s="44">
        <f>IFERROR(_xll.qlIndexFixing(Index3M,H1884,TRUE,_xll.ohTrigger(RecalcTrigger,Trigger3M)),NA())</f>
        <v>1.5717081008955028E-2</v>
      </c>
      <c r="L1884" s="44">
        <f>IFERROR(_xll.qlIndexFixing(Index6M,$H1884,TRUE,_xll.ohTrigger(RecalcTrigger,Trigger6M)),NA())</f>
        <v>1.5936550488894724E-2</v>
      </c>
      <c r="M1884" s="186">
        <f>IFERROR(_xll.qlIndexFixing(Index1Y,$H1884,TRUE,_xll.ohTrigger(RecalcTrigger,Trigger1Y)),NA())</f>
        <v>1.632231971866038E-2</v>
      </c>
      <c r="N1884" s="185">
        <f>IFERROR(_xll.qlIndexFixing(ONIndex1M,I1884,TRUE,_xll.ohTrigger(RecalcTrigger,Trigger1M)),NA())</f>
        <v>1.5462817220166514E-2</v>
      </c>
      <c r="O1884" s="44">
        <f>IFERROR(_xll.qlIndexFixing(ONIndex3M,I1884,TRUE,_xll.ohTrigger(RecalcTrigger,Trigger3M)),NA())</f>
        <v>1.5682399401644176E-2</v>
      </c>
      <c r="P1884" s="44">
        <f>IFERROR(_xll.qlIndexFixing(ONIndex6M,I1884,TRUE,_xll.ohTrigger(RecalcTrigger,Trigger6M)),NA())</f>
        <v>1.585702521729182E-2</v>
      </c>
      <c r="Q1884" s="186">
        <f>IFERROR(_xll.qlIndexFixing(ONIndex1Y,I1884,TRUE,_xll.ohTrigger(RecalcTrigger,Trigger1Y)),NA())</f>
        <v>1.6157618585488365E-2</v>
      </c>
    </row>
    <row r="1885" spans="2:17" x14ac:dyDescent="0.2">
      <c r="B1885" s="39" t="s">
        <v>42</v>
      </c>
      <c r="D1885" s="42">
        <f>_xll.qlCalendarAdvance(Calendar,$D1884,B1885,"f",FALSE)</f>
        <v>52587</v>
      </c>
      <c r="E1885" s="180">
        <f>_xll.qlInterestRateIndexValueDate(IndexON,D1885)</f>
        <v>52587</v>
      </c>
      <c r="F1885" s="196">
        <f>IFERROR(_xll.qlIndexFixing(IndexON,D1885,TRUE,_xll.ohTrigger(RecalcTrigger,TriggerON)),NA())</f>
        <v>1.5459024319053327E-2</v>
      </c>
      <c r="H1885" s="42">
        <f>_xll.qlCalendarAdvance(Calendar,$H1884,B1885,"f",FALSE)</f>
        <v>52587</v>
      </c>
      <c r="I1885" s="180">
        <f>_xll.qlInterestRateIndexValueDate(Index1M,$H1885)</f>
        <v>52589</v>
      </c>
      <c r="J1885" s="185">
        <f>IFERROR(_xll.qlIndexFixing(Index1M,$H1885,TRUE,_xll.ohTrigger(RecalcTrigger,Trigger1M)),NA())</f>
        <v>1.547548957080036E-2</v>
      </c>
      <c r="K1885" s="44">
        <f>IFERROR(_xll.qlIndexFixing(Index3M,H1885,TRUE,_xll.ohTrigger(RecalcTrigger,Trigger3M)),NA())</f>
        <v>1.5717821513491839E-2</v>
      </c>
      <c r="L1885" s="44">
        <f>IFERROR(_xll.qlIndexFixing(Index6M,$H1885,TRUE,_xll.ohTrigger(RecalcTrigger,Trigger6M)),NA())</f>
        <v>1.5937958128927239E-2</v>
      </c>
      <c r="M1885" s="186">
        <f>IFERROR(_xll.qlIndexFixing(Index1Y,$H1885,TRUE,_xll.ohTrigger(RecalcTrigger,Trigger1Y)),NA())</f>
        <v>1.6324476945914119E-2</v>
      </c>
      <c r="N1885" s="185">
        <f>IFERROR(_xll.qlIndexFixing(ONIndex1M,I1885,TRUE,_xll.ohTrigger(RecalcTrigger,Trigger1M)),NA())</f>
        <v>1.5463810112255061E-2</v>
      </c>
      <c r="O1885" s="44">
        <f>IFERROR(_xll.qlIndexFixing(ONIndex3M,I1885,TRUE,_xll.ohTrigger(RecalcTrigger,Trigger3M)),NA())</f>
        <v>1.5683022438945926E-2</v>
      </c>
      <c r="P1885" s="44">
        <f>IFERROR(_xll.qlIndexFixing(ONIndex6M,I1885,TRUE,_xll.ohTrigger(RecalcTrigger,Trigger6M)),NA())</f>
        <v>1.5858188201800516E-2</v>
      </c>
      <c r="Q1885" s="186">
        <f>IFERROR(_xll.qlIndexFixing(ONIndex1Y,I1885,TRUE,_xll.ohTrigger(RecalcTrigger,Trigger1Y)),NA())</f>
        <v>1.6158076287124956E-2</v>
      </c>
    </row>
    <row r="1886" spans="2:17" x14ac:dyDescent="0.2">
      <c r="B1886" s="39" t="s">
        <v>42</v>
      </c>
      <c r="D1886" s="42">
        <f>_xll.qlCalendarAdvance(Calendar,$D1885,B1886,"f",FALSE)</f>
        <v>52594</v>
      </c>
      <c r="E1886" s="180">
        <f>_xll.qlInterestRateIndexValueDate(IndexON,D1886)</f>
        <v>52594</v>
      </c>
      <c r="F1886" s="196">
        <f>IFERROR(_xll.qlIndexFixing(IndexON,D1886,TRUE,_xll.ohTrigger(RecalcTrigger,TriggerON)),NA())</f>
        <v>1.5459890747502314E-2</v>
      </c>
      <c r="H1886" s="42">
        <f>_xll.qlCalendarAdvance(Calendar,$H1885,B1886,"f",FALSE)</f>
        <v>52594</v>
      </c>
      <c r="I1886" s="180">
        <f>_xll.qlInterestRateIndexValueDate(Index1M,$H1886)</f>
        <v>52596</v>
      </c>
      <c r="J1886" s="185">
        <f>IFERROR(_xll.qlIndexFixing(Index1M,$H1886,TRUE,_xll.ohTrigger(RecalcTrigger,Trigger1M)),NA())</f>
        <v>1.5475222038999337E-2</v>
      </c>
      <c r="K1886" s="44">
        <f>IFERROR(_xll.qlIndexFixing(Index3M,H1886,TRUE,_xll.ohTrigger(RecalcTrigger,Trigger3M)),NA())</f>
        <v>1.571859560399079E-2</v>
      </c>
      <c r="L1886" s="44">
        <f>IFERROR(_xll.qlIndexFixing(Index6M,$H1886,TRUE,_xll.ohTrigger(RecalcTrigger,Trigger6M)),NA())</f>
        <v>1.5938931393618402E-2</v>
      </c>
      <c r="M1886" s="186">
        <f>IFERROR(_xll.qlIndexFixing(Index1Y,$H1886,TRUE,_xll.ohTrigger(RecalcTrigger,Trigger1Y)),NA())</f>
        <v>1.632408508133407E-2</v>
      </c>
      <c r="N1886" s="185">
        <f>IFERROR(_xll.qlIndexFixing(ONIndex1M,I1886,TRUE,_xll.ohTrigger(RecalcTrigger,Trigger1M)),NA())</f>
        <v>1.5464706714807264E-2</v>
      </c>
      <c r="O1886" s="44">
        <f>IFERROR(_xll.qlIndexFixing(ONIndex3M,I1886,TRUE,_xll.ohTrigger(RecalcTrigger,Trigger3M)),NA())</f>
        <v>1.5683602897347271E-2</v>
      </c>
      <c r="P1886" s="44">
        <f>IFERROR(_xll.qlIndexFixing(ONIndex6M,I1886,TRUE,_xll.ohTrigger(RecalcTrigger,Trigger6M)),NA())</f>
        <v>1.5859238655204777E-2</v>
      </c>
      <c r="Q1886" s="186">
        <f>IFERROR(_xll.qlIndexFixing(ONIndex1Y,I1886,TRUE,_xll.ohTrigger(RecalcTrigger,Trigger1Y)),NA())</f>
        <v>1.6158525447513838E-2</v>
      </c>
    </row>
    <row r="1887" spans="2:17" x14ac:dyDescent="0.2">
      <c r="B1887" s="39" t="s">
        <v>42</v>
      </c>
      <c r="D1887" s="42">
        <f>_xll.qlCalendarAdvance(Calendar,$D1886,B1887,"f",FALSE)</f>
        <v>52601</v>
      </c>
      <c r="E1887" s="180">
        <f>_xll.qlInterestRateIndexValueDate(IndexON,D1887)</f>
        <v>52601</v>
      </c>
      <c r="F1887" s="196">
        <f>IFERROR(_xll.qlIndexFixing(IndexON,D1887,TRUE,_xll.ohTrigger(RecalcTrigger,TriggerON)),NA())</f>
        <v>1.546078955125374E-2</v>
      </c>
      <c r="H1887" s="42">
        <f>_xll.qlCalendarAdvance(Calendar,$H1886,B1887,"f",FALSE)</f>
        <v>52601</v>
      </c>
      <c r="I1887" s="180">
        <f>_xll.qlInterestRateIndexValueDate(Index1M,$H1887)</f>
        <v>52603</v>
      </c>
      <c r="J1887" s="185">
        <f>IFERROR(_xll.qlIndexFixing(Index1M,$H1887,TRUE,_xll.ohTrigger(RecalcTrigger,Trigger1M)),NA())</f>
        <v>1.547738975260976E-2</v>
      </c>
      <c r="K1887" s="44">
        <f>IFERROR(_xll.qlIndexFixing(Index3M,H1887,TRUE,_xll.ohTrigger(RecalcTrigger,Trigger3M)),NA())</f>
        <v>1.5719403368797041E-2</v>
      </c>
      <c r="L1887" s="44">
        <f>IFERROR(_xll.qlIndexFixing(Index6M,$H1887,TRUE,_xll.ohTrigger(RecalcTrigger,Trigger6M)),NA())</f>
        <v>1.5940398562911271E-2</v>
      </c>
      <c r="M1887" s="186">
        <f>IFERROR(_xll.qlIndexFixing(Index1Y,$H1887,TRUE,_xll.ohTrigger(RecalcTrigger,Trigger1Y)),NA())</f>
        <v>1.6327385508707389E-2</v>
      </c>
      <c r="N1887" s="185">
        <f>IFERROR(_xll.qlIndexFixing(ONIndex1M,I1887,TRUE,_xll.ohTrigger(RecalcTrigger,Trigger1M)),NA())</f>
        <v>1.546549595548008E-2</v>
      </c>
      <c r="O1887" s="44">
        <f>IFERROR(_xll.qlIndexFixing(ONIndex3M,I1887,TRUE,_xll.ohTrigger(RecalcTrigger,Trigger3M)),NA())</f>
        <v>1.5684126726647207E-2</v>
      </c>
      <c r="P1887" s="44">
        <f>IFERROR(_xll.qlIndexFixing(ONIndex6M,I1887,TRUE,_xll.ohTrigger(RecalcTrigger,Trigger6M)),NA())</f>
        <v>1.5860163440732933E-2</v>
      </c>
      <c r="Q1887" s="186">
        <f>IFERROR(_xll.qlIndexFixing(ONIndex1Y,I1887,TRUE,_xll.ohTrigger(RecalcTrigger,Trigger1Y)),NA())</f>
        <v>1.6158946691753329E-2</v>
      </c>
    </row>
    <row r="1888" spans="2:17" x14ac:dyDescent="0.2">
      <c r="B1888" s="39" t="s">
        <v>42</v>
      </c>
      <c r="D1888" s="42">
        <f>_xll.qlCalendarAdvance(Calendar,$D1887,B1888,"f",FALSE)</f>
        <v>52608</v>
      </c>
      <c r="E1888" s="180">
        <f>_xll.qlInterestRateIndexValueDate(IndexON,D1888)</f>
        <v>52608</v>
      </c>
      <c r="F1888" s="196">
        <f>IFERROR(_xll.qlIndexFixing(IndexON,D1888,TRUE,_xll.ohTrigger(RecalcTrigger,TriggerON)),NA())</f>
        <v>1.5461720819995861E-2</v>
      </c>
      <c r="H1888" s="42">
        <f>_xll.qlCalendarAdvance(Calendar,$H1887,B1888,"f",FALSE)</f>
        <v>52608</v>
      </c>
      <c r="I1888" s="180">
        <f>_xll.qlInterestRateIndexValueDate(Index1M,$H1888)</f>
        <v>52610</v>
      </c>
      <c r="J1888" s="185">
        <f>IFERROR(_xll.qlIndexFixing(Index1M,$H1888,TRUE,_xll.ohTrigger(RecalcTrigger,Trigger1M)),NA())</f>
        <v>1.5478379187990887E-2</v>
      </c>
      <c r="K1888" s="44">
        <f>IFERROR(_xll.qlIndexFixing(Index3M,H1888,TRUE,_xll.ohTrigger(RecalcTrigger,Trigger3M)),NA())</f>
        <v>1.5720244896255748E-2</v>
      </c>
      <c r="L1888" s="44">
        <f>IFERROR(_xll.qlIndexFixing(Index6M,$H1888,TRUE,_xll.ohTrigger(RecalcTrigger,Trigger6M)),NA())</f>
        <v>1.5941896631512749E-2</v>
      </c>
      <c r="M1888" s="186">
        <f>IFERROR(_xll.qlIndexFixing(Index1Y,$H1888,TRUE,_xll.ohTrigger(RecalcTrigger,Trigger1Y)),NA())</f>
        <v>1.6329172899109814E-2</v>
      </c>
      <c r="N1888" s="185">
        <f>IFERROR(_xll.qlIndexFixing(ONIndex1M,I1888,TRUE,_xll.ohTrigger(RecalcTrigger,Trigger1M)),NA())</f>
        <v>1.5466440976901197E-2</v>
      </c>
      <c r="O1888" s="44">
        <f>IFERROR(_xll.qlIndexFixing(ONIndex3M,I1888,TRUE,_xll.ohTrigger(RecalcTrigger,Trigger3M)),NA())</f>
        <v>1.5684768614390165E-2</v>
      </c>
      <c r="P1888" s="44">
        <f>IFERROR(_xll.qlIndexFixing(ONIndex6M,I1888,TRUE,_xll.ohTrigger(RecalcTrigger,Trigger6M)),NA())</f>
        <v>1.5861270820360929E-2</v>
      </c>
      <c r="Q1888" s="186">
        <f>IFERROR(_xll.qlIndexFixing(ONIndex1Y,I1888,TRUE,_xll.ohTrigger(RecalcTrigger,Trigger1Y)),NA())</f>
        <v>1.6159480538240345E-2</v>
      </c>
    </row>
    <row r="1889" spans="2:17" x14ac:dyDescent="0.2">
      <c r="B1889" s="39" t="s">
        <v>42</v>
      </c>
      <c r="D1889" s="42">
        <f>_xll.qlCalendarAdvance(Calendar,$D1888,B1889,"f",FALSE)</f>
        <v>52615</v>
      </c>
      <c r="E1889" s="180">
        <f>_xll.qlInterestRateIndexValueDate(IndexON,D1889)</f>
        <v>52615</v>
      </c>
      <c r="F1889" s="196">
        <f>IFERROR(_xll.qlIndexFixing(IndexON,D1889,TRUE,_xll.ohTrigger(RecalcTrigger,TriggerON)),NA())</f>
        <v>1.5462684643656743E-2</v>
      </c>
      <c r="H1889" s="42">
        <f>_xll.qlCalendarAdvance(Calendar,$H1888,B1889,"f",FALSE)</f>
        <v>52615</v>
      </c>
      <c r="I1889" s="180">
        <f>_xll.qlInterestRateIndexValueDate(Index1M,$H1889)</f>
        <v>52617</v>
      </c>
      <c r="J1889" s="185">
        <f>IFERROR(_xll.qlIndexFixing(Index1M,$H1889,TRUE,_xll.ohTrigger(RecalcTrigger,Trigger1M)),NA())</f>
        <v>1.5479394947509884E-2</v>
      </c>
      <c r="K1889" s="44">
        <f>IFERROR(_xll.qlIndexFixing(Index3M,H1889,TRUE,_xll.ohTrigger(RecalcTrigger,Trigger3M)),NA())</f>
        <v>1.5721120274716456E-2</v>
      </c>
      <c r="L1889" s="44">
        <f>IFERROR(_xll.qlIndexFixing(Index6M,$H1889,TRUE,_xll.ohTrigger(RecalcTrigger,Trigger6M)),NA())</f>
        <v>1.5943425599491787E-2</v>
      </c>
      <c r="M1889" s="186">
        <f>IFERROR(_xll.qlIndexFixing(Index1Y,$H1889,TRUE,_xll.ohTrigger(RecalcTrigger,Trigger1Y)),NA())</f>
        <v>1.6331009885900322E-2</v>
      </c>
      <c r="N1889" s="185">
        <f>IFERROR(_xll.qlIndexFixing(ONIndex1M,I1889,TRUE,_xll.ohTrigger(RecalcTrigger,Trigger1M)),NA())</f>
        <v>1.546741217098635E-2</v>
      </c>
      <c r="O1889" s="44">
        <f>IFERROR(_xll.qlIndexFixing(ONIndex3M,I1889,TRUE,_xll.ohTrigger(RecalcTrigger,Trigger3M)),NA())</f>
        <v>1.5685443705013569E-2</v>
      </c>
      <c r="P1889" s="44">
        <f>IFERROR(_xll.qlIndexFixing(ONIndex6M,I1889,TRUE,_xll.ohTrigger(RecalcTrigger,Trigger6M)),NA())</f>
        <v>1.5862408852349574E-2</v>
      </c>
      <c r="Q1889" s="186">
        <f>IFERROR(_xll.qlIndexFixing(ONIndex1Y,I1889,TRUE,_xll.ohTrigger(RecalcTrigger,Trigger1Y)),NA())</f>
        <v>1.61600601529166E-2</v>
      </c>
    </row>
    <row r="1890" spans="2:17" x14ac:dyDescent="0.2">
      <c r="B1890" s="39" t="s">
        <v>42</v>
      </c>
      <c r="D1890" s="42">
        <f>_xll.qlCalendarAdvance(Calendar,$D1889,B1890,"f",FALSE)</f>
        <v>52622</v>
      </c>
      <c r="E1890" s="180">
        <f>_xll.qlInterestRateIndexValueDate(IndexON,D1890)</f>
        <v>52622</v>
      </c>
      <c r="F1890" s="196">
        <f>IFERROR(_xll.qlIndexFixing(IndexON,D1890,TRUE,_xll.ohTrigger(RecalcTrigger,TriggerON)),NA())</f>
        <v>1.5463681112324323E-2</v>
      </c>
      <c r="H1890" s="42">
        <f>_xll.qlCalendarAdvance(Calendar,$H1889,B1890,"f",FALSE)</f>
        <v>52622</v>
      </c>
      <c r="I1890" s="180">
        <f>_xll.qlInterestRateIndexValueDate(Index1M,$H1890)</f>
        <v>52624</v>
      </c>
      <c r="J1890" s="185">
        <f>IFERROR(_xll.qlIndexFixing(Index1M,$H1890,TRUE,_xll.ohTrigger(RecalcTrigger,Trigger1M)),NA())</f>
        <v>1.5480437102030065E-2</v>
      </c>
      <c r="K1890" s="44">
        <f>IFERROR(_xll.qlIndexFixing(Index3M,H1890,TRUE,_xll.ohTrigger(RecalcTrigger,Trigger3M)),NA())</f>
        <v>1.5722029592525198E-2</v>
      </c>
      <c r="L1890" s="44">
        <f>IFERROR(_xll.qlIndexFixing(Index6M,$H1890,TRUE,_xll.ohTrigger(RecalcTrigger,Trigger6M)),NA())</f>
        <v>1.5944985466920417E-2</v>
      </c>
      <c r="M1890" s="186">
        <f>IFERROR(_xll.qlIndexFixing(Index1Y,$H1890,TRUE,_xll.ohTrigger(RecalcTrigger,Trigger1Y)),NA())</f>
        <v>1.6332896588807704E-2</v>
      </c>
      <c r="N1890" s="185">
        <f>IFERROR(_xll.qlIndexFixing(ONIndex1M,I1890,TRUE,_xll.ohTrigger(RecalcTrigger,Trigger1M)),NA())</f>
        <v>1.5468409608718758E-2</v>
      </c>
      <c r="O1890" s="44">
        <f>IFERROR(_xll.qlIndexFixing(ONIndex3M,I1890,TRUE,_xll.ohTrigger(RecalcTrigger,Trigger3M)),NA())</f>
        <v>1.5686152086846761E-2</v>
      </c>
      <c r="P1890" s="44">
        <f>IFERROR(_xll.qlIndexFixing(ONIndex6M,I1890,TRUE,_xll.ohTrigger(RecalcTrigger,Trigger6M)),NA())</f>
        <v>1.586357753709855E-2</v>
      </c>
      <c r="Q1890" s="186">
        <f>IFERROR(_xll.qlIndexFixing(ONIndex1Y,I1890,TRUE,_xll.ohTrigger(RecalcTrigger,Trigger1Y)),NA())</f>
        <v>1.616068565304829E-2</v>
      </c>
    </row>
    <row r="1891" spans="2:17" x14ac:dyDescent="0.2">
      <c r="B1891" s="39" t="s">
        <v>42</v>
      </c>
      <c r="D1891" s="42">
        <f>_xll.qlCalendarAdvance(Calendar,$D1890,B1891,"f",FALSE)</f>
        <v>52629</v>
      </c>
      <c r="E1891" s="180">
        <f>_xll.qlInterestRateIndexValueDate(IndexON,D1891)</f>
        <v>52629</v>
      </c>
      <c r="F1891" s="196">
        <f>IFERROR(_xll.qlIndexFixing(IndexON,D1891,TRUE,_xll.ohTrigger(RecalcTrigger,TriggerON)),NA())</f>
        <v>1.5464710315766794E-2</v>
      </c>
      <c r="H1891" s="42">
        <f>_xll.qlCalendarAdvance(Calendar,$H1890,B1891,"f",FALSE)</f>
        <v>52629</v>
      </c>
      <c r="I1891" s="180">
        <f>_xll.qlInterestRateIndexValueDate(Index1M,$H1891)</f>
        <v>52631</v>
      </c>
      <c r="J1891" s="185">
        <f>IFERROR(_xll.qlIndexFixing(Index1M,$H1891,TRUE,_xll.ohTrigger(RecalcTrigger,Trigger1M)),NA())</f>
        <v>1.548027225050074E-2</v>
      </c>
      <c r="K1891" s="44">
        <f>IFERROR(_xll.qlIndexFixing(Index3M,H1891,TRUE,_xll.ohTrigger(RecalcTrigger,Trigger3M)),NA())</f>
        <v>1.5722556288349843E-2</v>
      </c>
      <c r="L1891" s="44">
        <f>IFERROR(_xll.qlIndexFixing(Index6M,$H1891,TRUE,_xll.ohTrigger(RecalcTrigger,Trigger6M)),NA())</f>
        <v>1.5946576233870673E-2</v>
      </c>
      <c r="M1891" s="186">
        <f>IFERROR(_xll.qlIndexFixing(Index1Y,$H1891,TRUE,_xll.ohTrigger(RecalcTrigger,Trigger1Y)),NA())</f>
        <v>1.6334833127569445E-2</v>
      </c>
      <c r="N1891" s="185">
        <f>IFERROR(_xll.qlIndexFixing(ONIndex1M,I1891,TRUE,_xll.ohTrigger(RecalcTrigger,Trigger1M)),NA())</f>
        <v>1.5469433360681961E-2</v>
      </c>
      <c r="O1891" s="44">
        <f>IFERROR(_xll.qlIndexFixing(ONIndex3M,I1891,TRUE,_xll.ohTrigger(RecalcTrigger,Trigger3M)),NA())</f>
        <v>1.5686893847339789E-2</v>
      </c>
      <c r="P1891" s="44">
        <f>IFERROR(_xll.qlIndexFixing(ONIndex6M,I1891,TRUE,_xll.ohTrigger(RecalcTrigger,Trigger6M)),NA())</f>
        <v>1.5864776874368047E-2</v>
      </c>
      <c r="Q1891" s="186">
        <f>IFERROR(_xll.qlIndexFixing(ONIndex1Y,I1891,TRUE,_xll.ohTrigger(RecalcTrigger,Trigger1Y)),NA())</f>
        <v>1.6161357156461165E-2</v>
      </c>
    </row>
    <row r="1892" spans="2:17" x14ac:dyDescent="0.2">
      <c r="B1892" s="39" t="s">
        <v>42</v>
      </c>
      <c r="D1892" s="42">
        <f>_xll.qlCalendarAdvance(Calendar,$D1891,B1892,"f",FALSE)</f>
        <v>52636</v>
      </c>
      <c r="E1892" s="180">
        <f>_xll.qlInterestRateIndexValueDate(IndexON,D1892)</f>
        <v>52636</v>
      </c>
      <c r="F1892" s="196">
        <f>IFERROR(_xll.qlIndexFixing(IndexON,D1892,TRUE,_xll.ohTrigger(RecalcTrigger,TriggerON)),NA())</f>
        <v>1.5465772343992157E-2</v>
      </c>
      <c r="H1892" s="42">
        <f>_xll.qlCalendarAdvance(Calendar,$H1891,B1892,"f",FALSE)</f>
        <v>52636</v>
      </c>
      <c r="I1892" s="180">
        <f>_xll.qlInterestRateIndexValueDate(Index1M,$H1892)</f>
        <v>52638</v>
      </c>
      <c r="J1892" s="185">
        <f>IFERROR(_xll.qlIndexFixing(Index1M,$H1892,TRUE,_xll.ohTrigger(RecalcTrigger,Trigger1M)),NA())</f>
        <v>1.5481361563736216E-2</v>
      </c>
      <c r="K1892" s="44">
        <f>IFERROR(_xll.qlIndexFixing(Index3M,H1892,TRUE,_xll.ohTrigger(RecalcTrigger,Trigger3M)),NA())</f>
        <v>1.5723531254019818E-2</v>
      </c>
      <c r="L1892" s="44">
        <f>IFERROR(_xll.qlIndexFixing(Index6M,$H1892,TRUE,_xll.ohTrigger(RecalcTrigger,Trigger6M)),NA())</f>
        <v>1.5948197900415895E-2</v>
      </c>
      <c r="M1892" s="186">
        <f>IFERROR(_xll.qlIndexFixing(Index1Y,$H1892,TRUE,_xll.ohTrigger(RecalcTrigger,Trigger1Y)),NA())</f>
        <v>1.6336819621931491E-2</v>
      </c>
      <c r="N1892" s="185">
        <f>IFERROR(_xll.qlIndexFixing(ONIndex1M,I1892,TRUE,_xll.ohTrigger(RecalcTrigger,Trigger1M)),NA())</f>
        <v>1.5470483497699306E-2</v>
      </c>
      <c r="O1892" s="44">
        <f>IFERROR(_xll.qlIndexFixing(ONIndex3M,I1892,TRUE,_xll.ohTrigger(RecalcTrigger,Trigger3M)),NA())</f>
        <v>1.5687669074901933E-2</v>
      </c>
      <c r="P1892" s="44">
        <f>IFERROR(_xll.qlIndexFixing(ONIndex6M,I1892,TRUE,_xll.ohTrigger(RecalcTrigger,Trigger6M)),NA())</f>
        <v>1.586600686407813E-2</v>
      </c>
      <c r="Q1892" s="186">
        <f>IFERROR(_xll.qlIndexFixing(ONIndex1Y,I1892,TRUE,_xll.ohTrigger(RecalcTrigger,Trigger1Y)),NA())</f>
        <v>1.6162074780261548E-2</v>
      </c>
    </row>
    <row r="1893" spans="2:17" x14ac:dyDescent="0.2">
      <c r="B1893" s="39" t="s">
        <v>42</v>
      </c>
      <c r="D1893" s="42">
        <f>_xll.qlCalendarAdvance(Calendar,$D1892,B1893,"f",FALSE)</f>
        <v>52643</v>
      </c>
      <c r="E1893" s="180">
        <f>_xll.qlInterestRateIndexValueDate(IndexON,D1893)</f>
        <v>52643</v>
      </c>
      <c r="F1893" s="196">
        <f>IFERROR(_xll.qlIndexFixing(IndexON,D1893,TRUE,_xll.ohTrigger(RecalcTrigger,TriggerON)),NA())</f>
        <v>1.5466867287008412E-2</v>
      </c>
      <c r="H1893" s="42">
        <f>_xll.qlCalendarAdvance(Calendar,$H1892,B1893,"f",FALSE)</f>
        <v>52643</v>
      </c>
      <c r="I1893" s="180">
        <f>_xll.qlInterestRateIndexValueDate(Index1M,$H1893)</f>
        <v>52645</v>
      </c>
      <c r="J1893" s="185">
        <f>IFERROR(_xll.qlIndexFixing(Index1M,$H1893,TRUE,_xll.ohTrigger(RecalcTrigger,Trigger1M)),NA())</f>
        <v>1.5482477465948229E-2</v>
      </c>
      <c r="K1893" s="44">
        <f>IFERROR(_xll.qlIndexFixing(Index3M,H1893,TRUE,_xll.ohTrigger(RecalcTrigger,Trigger3M)),NA())</f>
        <v>1.5724540416283794E-2</v>
      </c>
      <c r="L1893" s="44">
        <f>IFERROR(_xll.qlIndexFixing(Index6M,$H1893,TRUE,_xll.ohTrigger(RecalcTrigger,Trigger6M)),NA())</f>
        <v>1.5949850466632515E-2</v>
      </c>
      <c r="M1893" s="186">
        <f>IFERROR(_xll.qlIndexFixing(Index1Y,$H1893,TRUE,_xll.ohTrigger(RecalcTrigger,Trigger1Y)),NA())</f>
        <v>1.6338856191648057E-2</v>
      </c>
      <c r="N1893" s="185">
        <f>IFERROR(_xll.qlIndexFixing(ONIndex1M,I1893,TRUE,_xll.ohTrigger(RecalcTrigger,Trigger1M)),NA())</f>
        <v>1.5471560090514203E-2</v>
      </c>
      <c r="O1893" s="44">
        <f>IFERROR(_xll.qlIndexFixing(ONIndex3M,I1893,TRUE,_xll.ohTrigger(RecalcTrigger,Trigger3M)),NA())</f>
        <v>1.5688477857462857E-2</v>
      </c>
      <c r="P1893" s="44">
        <f>IFERROR(_xll.qlIndexFixing(ONIndex6M,I1893,TRUE,_xll.ohTrigger(RecalcTrigger,Trigger6M)),NA())</f>
        <v>1.5867267506388671E-2</v>
      </c>
      <c r="Q1893" s="186">
        <f>IFERROR(_xll.qlIndexFixing(ONIndex1Y,I1893,TRUE,_xll.ohTrigger(RecalcTrigger,Trigger1Y)),NA())</f>
        <v>1.6162838642115318E-2</v>
      </c>
    </row>
    <row r="1894" spans="2:17" x14ac:dyDescent="0.2">
      <c r="B1894" s="39" t="s">
        <v>42</v>
      </c>
      <c r="D1894" s="42">
        <f>_xll.qlCalendarAdvance(Calendar,$D1893,B1894,"f",FALSE)</f>
        <v>52650</v>
      </c>
      <c r="E1894" s="180">
        <f>_xll.qlInterestRateIndexValueDate(IndexON,D1894)</f>
        <v>52650</v>
      </c>
      <c r="F1894" s="196">
        <f>IFERROR(_xll.qlIndexFixing(IndexON,D1894,TRUE,_xll.ohTrigger(RecalcTrigger,TriggerON)),NA())</f>
        <v>1.5467995234583753E-2</v>
      </c>
      <c r="H1894" s="42">
        <f>_xll.qlCalendarAdvance(Calendar,$H1893,B1894,"f",FALSE)</f>
        <v>52650</v>
      </c>
      <c r="I1894" s="180">
        <f>_xll.qlInterestRateIndexValueDate(Index1M,$H1894)</f>
        <v>52652</v>
      </c>
      <c r="J1894" s="185">
        <f>IFERROR(_xll.qlIndexFixing(Index1M,$H1894,TRUE,_xll.ohTrigger(RecalcTrigger,Trigger1M)),NA())</f>
        <v>1.5483620027990449E-2</v>
      </c>
      <c r="K1894" s="44">
        <f>IFERROR(_xll.qlIndexFixing(Index3M,H1894,TRUE,_xll.ohTrigger(RecalcTrigger,Trigger3M)),NA())</f>
        <v>1.5725583863489767E-2</v>
      </c>
      <c r="L1894" s="44">
        <f>IFERROR(_xll.qlIndexFixing(Index6M,$H1894,TRUE,_xll.ohTrigger(RecalcTrigger,Trigger6M)),NA())</f>
        <v>1.5951533932597385E-2</v>
      </c>
      <c r="M1894" s="186">
        <f>IFERROR(_xll.qlIndexFixing(Index1Y,$H1894,TRUE,_xll.ohTrigger(RecalcTrigger,Trigger1Y)),NA())</f>
        <v>1.6340942956482248E-2</v>
      </c>
      <c r="N1894" s="185">
        <f>IFERROR(_xll.qlIndexFixing(ONIndex1M,I1894,TRUE,_xll.ohTrigger(RecalcTrigger,Trigger1M)),NA())</f>
        <v>1.5472663209949999E-2</v>
      </c>
      <c r="O1894" s="44">
        <f>IFERROR(_xll.qlIndexFixing(ONIndex3M,I1894,TRUE,_xll.ohTrigger(RecalcTrigger,Trigger3M)),NA())</f>
        <v>1.5689320282792352E-2</v>
      </c>
      <c r="P1894" s="44">
        <f>IFERROR(_xll.qlIndexFixing(ONIndex6M,I1894,TRUE,_xll.ohTrigger(RecalcTrigger,Trigger6M)),NA())</f>
        <v>1.5868558801219734E-2</v>
      </c>
      <c r="Q1894" s="186">
        <f>IFERROR(_xll.qlIndexFixing(ONIndex1Y,I1894,TRUE,_xll.ohTrigger(RecalcTrigger,Trigger1Y)),NA())</f>
        <v>1.6163648859688351E-2</v>
      </c>
    </row>
    <row r="1895" spans="2:17" x14ac:dyDescent="0.2">
      <c r="B1895" s="39" t="s">
        <v>42</v>
      </c>
      <c r="D1895" s="42">
        <f>_xll.qlCalendarAdvance(Calendar,$D1894,B1895,"f",FALSE)</f>
        <v>52657</v>
      </c>
      <c r="E1895" s="180">
        <f>_xll.qlInterestRateIndexValueDate(IndexON,D1895)</f>
        <v>52657</v>
      </c>
      <c r="F1895" s="196">
        <f>IFERROR(_xll.qlIndexFixing(IndexON,D1895,TRUE,_xll.ohTrigger(RecalcTrigger,TriggerON)),NA())</f>
        <v>1.5469156276646245E-2</v>
      </c>
      <c r="H1895" s="42">
        <f>_xll.qlCalendarAdvance(Calendar,$H1894,B1895,"f",FALSE)</f>
        <v>52657</v>
      </c>
      <c r="I1895" s="180">
        <f>_xll.qlInterestRateIndexValueDate(Index1M,$H1895)</f>
        <v>52659</v>
      </c>
      <c r="J1895" s="185">
        <f>IFERROR(_xll.qlIndexFixing(Index1M,$H1895,TRUE,_xll.ohTrigger(RecalcTrigger,Trigger1M)),NA())</f>
        <v>1.5486046279972188E-2</v>
      </c>
      <c r="K1895" s="44">
        <f>IFERROR(_xll.qlIndexFixing(Index3M,H1895,TRUE,_xll.ohTrigger(RecalcTrigger,Trigger3M)),NA())</f>
        <v>1.5727515297841371E-2</v>
      </c>
      <c r="L1895" s="44">
        <f>IFERROR(_xll.qlIndexFixing(Index6M,$H1895,TRUE,_xll.ohTrigger(RecalcTrigger,Trigger6M)),NA())</f>
        <v>1.5955192782590864E-2</v>
      </c>
      <c r="M1895" s="186">
        <f>IFERROR(_xll.qlIndexFixing(Index1Y,$H1895,TRUE,_xll.ohTrigger(RecalcTrigger,Trigger1Y)),NA())</f>
        <v>1.6341416968034258E-2</v>
      </c>
      <c r="N1895" s="185">
        <f>IFERROR(_xll.qlIndexFixing(ONIndex1M,I1895,TRUE,_xll.ohTrigger(RecalcTrigger,Trigger1M)),NA())</f>
        <v>1.5473792926670171E-2</v>
      </c>
      <c r="O1895" s="44">
        <f>IFERROR(_xll.qlIndexFixing(ONIndex3M,I1895,TRUE,_xll.ohTrigger(RecalcTrigger,Trigger3M)),NA())</f>
        <v>1.5690196438979953E-2</v>
      </c>
      <c r="P1895" s="44">
        <f>IFERROR(_xll.qlIndexFixing(ONIndex6M,I1895,TRUE,_xll.ohTrigger(RecalcTrigger,Trigger6M)),NA())</f>
        <v>1.5869880748651255E-2</v>
      </c>
      <c r="Q1895" s="186">
        <f>IFERROR(_xll.qlIndexFixing(ONIndex1Y,I1895,TRUE,_xll.ohTrigger(RecalcTrigger,Trigger1Y)),NA())</f>
        <v>1.6164505550166908E-2</v>
      </c>
    </row>
    <row r="1896" spans="2:17" x14ac:dyDescent="0.2">
      <c r="B1896" s="39" t="s">
        <v>42</v>
      </c>
      <c r="D1896" s="42">
        <f>_xll.qlCalendarAdvance(Calendar,$D1895,B1896,"f",FALSE)</f>
        <v>52664</v>
      </c>
      <c r="E1896" s="180">
        <f>_xll.qlInterestRateIndexValueDate(IndexON,D1896)</f>
        <v>52664</v>
      </c>
      <c r="F1896" s="196">
        <f>IFERROR(_xll.qlIndexFixing(IndexON,D1896,TRUE,_xll.ohTrigger(RecalcTrigger,TriggerON)),NA())</f>
        <v>1.5470350503283825E-2</v>
      </c>
      <c r="H1896" s="42">
        <f>_xll.qlCalendarAdvance(Calendar,$H1895,B1896,"f",FALSE)</f>
        <v>52664</v>
      </c>
      <c r="I1896" s="180">
        <f>_xll.qlInterestRateIndexValueDate(Index1M,$H1896)</f>
        <v>52666</v>
      </c>
      <c r="J1896" s="185">
        <f>IFERROR(_xll.qlIndexFixing(Index1M,$H1896,TRUE,_xll.ohTrigger(RecalcTrigger,Trigger1M)),NA())</f>
        <v>1.5487248292694045E-2</v>
      </c>
      <c r="K1896" s="44">
        <f>IFERROR(_xll.qlIndexFixing(Index3M,H1896,TRUE,_xll.ohTrigger(RecalcTrigger,Trigger3M)),NA())</f>
        <v>1.5728632635055428E-2</v>
      </c>
      <c r="L1896" s="44">
        <f>IFERROR(_xll.qlIndexFixing(Index6M,$H1896,TRUE,_xll.ohTrigger(RecalcTrigger,Trigger6M)),NA())</f>
        <v>1.59569471866155E-2</v>
      </c>
      <c r="M1896" s="186">
        <f>IFERROR(_xll.qlIndexFixing(Index1Y,$H1896,TRUE,_xll.ohTrigger(RecalcTrigger,Trigger1Y)),NA())</f>
        <v>1.6343593147376632E-2</v>
      </c>
      <c r="N1896" s="185">
        <f>IFERROR(_xll.qlIndexFixing(ONIndex1M,I1896,TRUE,_xll.ohTrigger(RecalcTrigger,Trigger1M)),NA())</f>
        <v>1.5474949311578001E-2</v>
      </c>
      <c r="O1896" s="44">
        <f>IFERROR(_xll.qlIndexFixing(ONIndex3M,I1896,TRUE,_xll.ohTrigger(RecalcTrigger,Trigger3M)),NA())</f>
        <v>1.5691106414195133E-2</v>
      </c>
      <c r="P1896" s="44">
        <f>IFERROR(_xll.qlIndexFixing(ONIndex6M,I1896,TRUE,_xll.ohTrigger(RecalcTrigger,Trigger6M)),NA())</f>
        <v>1.5871233348683234E-2</v>
      </c>
      <c r="Q1896" s="186">
        <f>IFERROR(_xll.qlIndexFixing(ONIndex1Y,I1896,TRUE,_xll.ohTrigger(RecalcTrigger,Trigger1Y)),NA())</f>
        <v>1.6165408831296801E-2</v>
      </c>
    </row>
    <row r="1897" spans="2:17" x14ac:dyDescent="0.2">
      <c r="B1897" s="39" t="s">
        <v>42</v>
      </c>
      <c r="D1897" s="42">
        <f>_xll.qlCalendarAdvance(Calendar,$D1896,B1897,"f",FALSE)</f>
        <v>52671</v>
      </c>
      <c r="E1897" s="180">
        <f>_xll.qlInterestRateIndexValueDate(IndexON,D1897)</f>
        <v>52671</v>
      </c>
      <c r="F1897" s="196">
        <f>IFERROR(_xll.qlIndexFixing(IndexON,D1897,TRUE,_xll.ohTrigger(RecalcTrigger,TriggerON)),NA())</f>
        <v>1.5471578004424558E-2</v>
      </c>
      <c r="H1897" s="42">
        <f>_xll.qlCalendarAdvance(Calendar,$H1896,B1897,"f",FALSE)</f>
        <v>52671</v>
      </c>
      <c r="I1897" s="180">
        <f>_xll.qlInterestRateIndexValueDate(Index1M,$H1897)</f>
        <v>52673</v>
      </c>
      <c r="J1897" s="185">
        <f>IFERROR(_xll.qlIndexFixing(Index1M,$H1897,TRUE,_xll.ohTrigger(RecalcTrigger,Trigger1M)),NA())</f>
        <v>1.5488900537183074E-2</v>
      </c>
      <c r="K1897" s="44">
        <f>IFERROR(_xll.qlIndexFixing(Index3M,H1897,TRUE,_xll.ohTrigger(RecalcTrigger,Trigger3M)),NA())</f>
        <v>1.5729784537904187E-2</v>
      </c>
      <c r="L1897" s="44">
        <f>IFERROR(_xll.qlIndexFixing(Index6M,$H1897,TRUE,_xll.ohTrigger(RecalcTrigger,Trigger6M)),NA())</f>
        <v>1.5958732496142811E-2</v>
      </c>
      <c r="M1897" s="186">
        <f>IFERROR(_xll.qlIndexFixing(Index1Y,$H1897,TRUE,_xll.ohTrigger(RecalcTrigger,Trigger1Y)),NA())</f>
        <v>1.6345819848637051E-2</v>
      </c>
      <c r="N1897" s="185">
        <f>IFERROR(_xll.qlIndexFixing(ONIndex1M,I1897,TRUE,_xll.ohTrigger(RecalcTrigger,Trigger1M)),NA())</f>
        <v>1.5476132435177092E-2</v>
      </c>
      <c r="O1897" s="44">
        <f>IFERROR(_xll.qlIndexFixing(ONIndex3M,I1897,TRUE,_xll.ohTrigger(RecalcTrigger,Trigger3M)),NA())</f>
        <v>1.5692050296127746E-2</v>
      </c>
      <c r="P1897" s="44">
        <f>IFERROR(_xll.qlIndexFixing(ONIndex6M,I1897,TRUE,_xll.ohTrigger(RecalcTrigger,Trigger6M)),NA())</f>
        <v>1.5872616601155798E-2</v>
      </c>
      <c r="Q1897" s="186">
        <f>IFERROR(_xll.qlIndexFixing(ONIndex1Y,I1897,TRUE,_xll.ohTrigger(RecalcTrigger,Trigger1Y)),NA())</f>
        <v>1.6166358820504101E-2</v>
      </c>
    </row>
    <row r="1898" spans="2:17" x14ac:dyDescent="0.2">
      <c r="B1898" s="39" t="s">
        <v>42</v>
      </c>
      <c r="D1898" s="42">
        <f>_xll.qlCalendarAdvance(Calendar,$D1897,B1898,"f",FALSE)</f>
        <v>52678</v>
      </c>
      <c r="E1898" s="180">
        <f>_xll.qlInterestRateIndexValueDate(IndexON,D1898)</f>
        <v>52678</v>
      </c>
      <c r="F1898" s="196">
        <f>IFERROR(_xll.qlIndexFixing(IndexON,D1898,TRUE,_xll.ohTrigger(RecalcTrigger,TriggerON)),NA())</f>
        <v>1.5472838869836636E-2</v>
      </c>
      <c r="H1898" s="42">
        <f>_xll.qlCalendarAdvance(Calendar,$H1897,B1898,"f",FALSE)</f>
        <v>52678</v>
      </c>
      <c r="I1898" s="180">
        <f>_xll.qlInterestRateIndexValueDate(Index1M,$H1898)</f>
        <v>52680</v>
      </c>
      <c r="J1898" s="185">
        <f>IFERROR(_xll.qlIndexFixing(Index1M,$H1898,TRUE,_xll.ohTrigger(RecalcTrigger,Trigger1M)),NA())</f>
        <v>1.5489733062204192E-2</v>
      </c>
      <c r="K1898" s="44">
        <f>IFERROR(_xll.qlIndexFixing(Index3M,H1898,TRUE,_xll.ohTrigger(RecalcTrigger,Trigger3M)),NA())</f>
        <v>1.5730971094748272E-2</v>
      </c>
      <c r="L1898" s="44">
        <f>IFERROR(_xll.qlIndexFixing(Index6M,$H1898,TRUE,_xll.ohTrigger(RecalcTrigger,Trigger6M)),NA())</f>
        <v>1.596054871125574E-2</v>
      </c>
      <c r="M1898" s="186">
        <f>IFERROR(_xll.qlIndexFixing(Index1Y,$H1898,TRUE,_xll.ohTrigger(RecalcTrigger,Trigger1Y)),NA())</f>
        <v>1.6348097191591266E-2</v>
      </c>
      <c r="N1898" s="185">
        <f>IFERROR(_xll.qlIndexFixing(ONIndex1M,I1898,TRUE,_xll.ohTrigger(RecalcTrigger,Trigger1M)),NA())</f>
        <v>1.5477342368610536E-2</v>
      </c>
      <c r="O1898" s="44">
        <f>IFERROR(_xll.qlIndexFixing(ONIndex3M,I1898,TRUE,_xll.ohTrigger(RecalcTrigger,Trigger3M)),NA())</f>
        <v>1.5693028172867329E-2</v>
      </c>
      <c r="P1898" s="44">
        <f>IFERROR(_xll.qlIndexFixing(ONIndex6M,I1898,TRUE,_xll.ohTrigger(RecalcTrigger,Trigger6M)),NA())</f>
        <v>1.587403050622882E-2</v>
      </c>
      <c r="Q1898" s="186">
        <f>IFERROR(_xll.qlIndexFixing(ONIndex1Y,I1898,TRUE,_xll.ohTrigger(RecalcTrigger,Trigger1Y)),NA())</f>
        <v>1.6167355635214875E-2</v>
      </c>
    </row>
    <row r="1899" spans="2:17" x14ac:dyDescent="0.2">
      <c r="B1899" s="39" t="s">
        <v>42</v>
      </c>
      <c r="D1899" s="42">
        <f>_xll.qlCalendarAdvance(Calendar,$D1898,B1899,"f",FALSE)</f>
        <v>52685</v>
      </c>
      <c r="E1899" s="180">
        <f>_xll.qlInterestRateIndexValueDate(IndexON,D1899)</f>
        <v>52685</v>
      </c>
      <c r="F1899" s="196">
        <f>IFERROR(_xll.qlIndexFixing(IndexON,D1899,TRUE,_xll.ohTrigger(RecalcTrigger,TriggerON)),NA())</f>
        <v>1.5474133189607997E-2</v>
      </c>
      <c r="H1899" s="42">
        <f>_xll.qlCalendarAdvance(Calendar,$H1898,B1899,"f",FALSE)</f>
        <v>52685</v>
      </c>
      <c r="I1899" s="180">
        <f>_xll.qlInterestRateIndexValueDate(Index1M,$H1899)</f>
        <v>52687</v>
      </c>
      <c r="J1899" s="185">
        <f>IFERROR(_xll.qlIndexFixing(Index1M,$H1899,TRUE,_xll.ohTrigger(RecalcTrigger,Trigger1M)),NA())</f>
        <v>1.5489735215692871E-2</v>
      </c>
      <c r="K1899" s="44">
        <f>IFERROR(_xll.qlIndexFixing(Index3M,H1899,TRUE,_xll.ohTrigger(RecalcTrigger,Trigger3M)),NA())</f>
        <v>1.5731755301426287E-2</v>
      </c>
      <c r="L1899" s="44">
        <f>IFERROR(_xll.qlIndexFixing(Index6M,$H1899,TRUE,_xll.ohTrigger(RecalcTrigger,Trigger6M)),NA())</f>
        <v>1.5960909679305073E-2</v>
      </c>
      <c r="M1899" s="186">
        <f>IFERROR(_xll.qlIndexFixing(Index1Y,$H1899,TRUE,_xll.ohTrigger(RecalcTrigger,Trigger1Y)),NA())</f>
        <v>1.6350425296025102E-2</v>
      </c>
      <c r="N1899" s="185">
        <f>IFERROR(_xll.qlIndexFixing(ONIndex1M,I1899,TRUE,_xll.ohTrigger(RecalcTrigger,Trigger1M)),NA())</f>
        <v>1.5478579182381935E-2</v>
      </c>
      <c r="O1899" s="44">
        <f>IFERROR(_xll.qlIndexFixing(ONIndex3M,I1899,TRUE,_xll.ohTrigger(RecalcTrigger,Trigger3M)),NA())</f>
        <v>1.5694040132343545E-2</v>
      </c>
      <c r="P1899" s="44">
        <f>IFERROR(_xll.qlIndexFixing(ONIndex6M,I1899,TRUE,_xll.ohTrigger(RecalcTrigger,Trigger6M)),NA())</f>
        <v>1.58754750639023E-2</v>
      </c>
      <c r="Q1899" s="186">
        <f>IFERROR(_xll.qlIndexFixing(ONIndex1Y,I1899,TRUE,_xll.ohTrigger(RecalcTrigger,Trigger1Y)),NA())</f>
        <v>1.6168399393095001E-2</v>
      </c>
    </row>
    <row r="1900" spans="2:17" x14ac:dyDescent="0.2">
      <c r="B1900" s="39" t="s">
        <v>42</v>
      </c>
      <c r="D1900" s="42">
        <f>_xll.qlCalendarAdvance(Calendar,$D1899,B1900,"f",FALSE)</f>
        <v>52692</v>
      </c>
      <c r="E1900" s="180">
        <f>_xll.qlInterestRateIndexValueDate(IndexON,D1900)</f>
        <v>52692</v>
      </c>
      <c r="F1900" s="196">
        <f>IFERROR(_xll.qlIndexFixing(IndexON,D1900,TRUE,_xll.ohTrigger(RecalcTrigger,TriggerON)),NA())</f>
        <v>1.547546105358677E-2</v>
      </c>
      <c r="H1900" s="42">
        <f>_xll.qlCalendarAdvance(Calendar,$H1899,B1900,"f",FALSE)</f>
        <v>52692</v>
      </c>
      <c r="I1900" s="180">
        <f>_xll.qlInterestRateIndexValueDate(Index1M,$H1900)</f>
        <v>52694</v>
      </c>
      <c r="J1900" s="185">
        <f>IFERROR(_xll.qlIndexFixing(Index1M,$H1900,TRUE,_xll.ohTrigger(RecalcTrigger,Trigger1M)),NA())</f>
        <v>1.5492325962923326E-2</v>
      </c>
      <c r="K1900" s="44">
        <f>IFERROR(_xll.qlIndexFixing(Index3M,H1900,TRUE,_xll.ohTrigger(RecalcTrigger,Trigger3M)),NA())</f>
        <v>1.573300887208192E-2</v>
      </c>
      <c r="L1900" s="44">
        <f>IFERROR(_xll.qlIndexFixing(Index6M,$H1900,TRUE,_xll.ohTrigger(RecalcTrigger,Trigger6M)),NA())</f>
        <v>1.5962780835249577E-2</v>
      </c>
      <c r="M1900" s="186">
        <f>IFERROR(_xll.qlIndexFixing(Index1Y,$H1900,TRUE,_xll.ohTrigger(RecalcTrigger,Trigger1Y)),NA())</f>
        <v>1.6355098481698988E-2</v>
      </c>
      <c r="N1900" s="185">
        <f>IFERROR(_xll.qlIndexFixing(ONIndex1M,I1900,TRUE,_xll.ohTrigger(RecalcTrigger,Trigger1M)),NA())</f>
        <v>1.5479842947234701E-2</v>
      </c>
      <c r="O1900" s="44">
        <f>IFERROR(_xll.qlIndexFixing(ONIndex3M,I1900,TRUE,_xll.ohTrigger(RecalcTrigger,Trigger3M)),NA())</f>
        <v>1.5695086262725866E-2</v>
      </c>
      <c r="P1900" s="44">
        <f>IFERROR(_xll.qlIndexFixing(ONIndex6M,I1900,TRUE,_xll.ohTrigger(RecalcTrigger,Trigger6M)),NA())</f>
        <v>1.5876950274016366E-2</v>
      </c>
      <c r="Q1900" s="186">
        <f>IFERROR(_xll.qlIndexFixing(ONIndex1Y,I1900,TRUE,_xll.ohTrigger(RecalcTrigger,Trigger1Y)),NA())</f>
        <v>1.6169490211330739E-2</v>
      </c>
    </row>
    <row r="1901" spans="2:17" x14ac:dyDescent="0.2">
      <c r="B1901" s="39" t="s">
        <v>42</v>
      </c>
      <c r="D1901" s="42">
        <f>_xll.qlCalendarAdvance(Calendar,$D1900,B1901,"f",FALSE)</f>
        <v>52699</v>
      </c>
      <c r="E1901" s="180">
        <f>_xll.qlInterestRateIndexValueDate(IndexON,D1901)</f>
        <v>52699</v>
      </c>
      <c r="F1901" s="196">
        <f>IFERROR(_xll.qlIndexFixing(IndexON,D1901,TRUE,_xll.ohTrigger(RecalcTrigger,TriggerON)),NA())</f>
        <v>1.5476822551780955E-2</v>
      </c>
      <c r="H1901" s="42">
        <f>_xll.qlCalendarAdvance(Calendar,$H1900,B1901,"f",FALSE)</f>
        <v>52699</v>
      </c>
      <c r="I1901" s="180">
        <f>_xll.qlInterestRateIndexValueDate(Index1M,$H1901)</f>
        <v>52701</v>
      </c>
      <c r="J1901" s="185">
        <f>IFERROR(_xll.qlIndexFixing(Index1M,$H1901,TRUE,_xll.ohTrigger(RecalcTrigger,Trigger1M)),NA())</f>
        <v>1.5493663139652669E-2</v>
      </c>
      <c r="K1901" s="44">
        <f>IFERROR(_xll.qlIndexFixing(Index3M,H1901,TRUE,_xll.ohTrigger(RecalcTrigger,Trigger3M)),NA())</f>
        <v>1.5734297353983313E-2</v>
      </c>
      <c r="L1901" s="44">
        <f>IFERROR(_xll.qlIndexFixing(Index6M,$H1901,TRUE,_xll.ohTrigger(RecalcTrigger,Trigger6M)),NA())</f>
        <v>1.5964682892901066E-2</v>
      </c>
      <c r="M1901" s="186">
        <f>IFERROR(_xll.qlIndexFixing(Index1Y,$H1901,TRUE,_xll.ohTrigger(RecalcTrigger,Trigger1Y)),NA())</f>
        <v>1.6355234268517434E-2</v>
      </c>
      <c r="N1901" s="185">
        <f>IFERROR(_xll.qlIndexFixing(ONIndex1M,I1901,TRUE,_xll.ohTrigger(RecalcTrigger,Trigger1M)),NA())</f>
        <v>1.5481507503407599E-2</v>
      </c>
      <c r="O1901" s="44">
        <f>IFERROR(_xll.qlIndexFixing(ONIndex3M,I1901,TRUE,_xll.ohTrigger(RecalcTrigger,Trigger3M)),NA())</f>
        <v>1.5696481639100313E-2</v>
      </c>
      <c r="P1901" s="44">
        <f>IFERROR(_xll.qlIndexFixing(ONIndex6M,I1901,TRUE,_xll.ohTrigger(RecalcTrigger,Trigger6M)),NA())</f>
        <v>1.5878892013345691E-2</v>
      </c>
      <c r="Q1901" s="186">
        <f>IFERROR(_xll.qlIndexFixing(ONIndex1Y,I1901,TRUE,_xll.ohTrigger(RecalcTrigger,Trigger1Y)),NA())</f>
        <v>1.6170962031436531E-2</v>
      </c>
    </row>
    <row r="1902" spans="2:17" x14ac:dyDescent="0.2">
      <c r="B1902" s="39" t="s">
        <v>42</v>
      </c>
      <c r="D1902" s="42">
        <f>_xll.qlCalendarAdvance(Calendar,$D1901,B1902,"f",FALSE)</f>
        <v>52706</v>
      </c>
      <c r="E1902" s="180">
        <f>_xll.qlInterestRateIndexValueDate(IndexON,D1902)</f>
        <v>52706</v>
      </c>
      <c r="F1902" s="196">
        <f>IFERROR(_xll.qlIndexFixing(IndexON,D1902,TRUE,_xll.ohTrigger(RecalcTrigger,TriggerON)),NA())</f>
        <v>1.5478217774038683E-2</v>
      </c>
      <c r="H1902" s="42">
        <f>_xll.qlCalendarAdvance(Calendar,$H1901,B1902,"f",FALSE)</f>
        <v>52706</v>
      </c>
      <c r="I1902" s="180">
        <f>_xll.qlInterestRateIndexValueDate(Index1M,$H1902)</f>
        <v>52708</v>
      </c>
      <c r="J1902" s="185">
        <f>IFERROR(_xll.qlIndexFixing(Index1M,$H1902,TRUE,_xll.ohTrigger(RecalcTrigger,Trigger1M)),NA())</f>
        <v>1.5495027561790442E-2</v>
      </c>
      <c r="K1902" s="44">
        <f>IFERROR(_xll.qlIndexFixing(Index3M,H1902,TRUE,_xll.ohTrigger(RecalcTrigger,Trigger3M)),NA())</f>
        <v>1.5735620835486165E-2</v>
      </c>
      <c r="L1902" s="44">
        <f>IFERROR(_xll.qlIndexFixing(Index6M,$H1902,TRUE,_xll.ohTrigger(RecalcTrigger,Trigger6M)),NA())</f>
        <v>1.5966615852348216E-2</v>
      </c>
      <c r="M1902" s="186">
        <f>IFERROR(_xll.qlIndexFixing(Index1Y,$H1902,TRUE,_xll.ohTrigger(RecalcTrigger,Trigger1Y)),NA())</f>
        <v>1.6357715376190938E-2</v>
      </c>
      <c r="N1902" s="185">
        <f>IFERROR(_xll.qlIndexFixing(ONIndex1M,I1902,TRUE,_xll.ohTrigger(RecalcTrigger,Trigger1M)),NA())</f>
        <v>1.5482451613637593E-2</v>
      </c>
      <c r="O1902" s="44">
        <f>IFERROR(_xll.qlIndexFixing(ONIndex3M,I1902,TRUE,_xll.ohTrigger(RecalcTrigger,Trigger3M)),NA())</f>
        <v>1.5697281387607731E-2</v>
      </c>
      <c r="P1902" s="44">
        <f>IFERROR(_xll.qlIndexFixing(ONIndex6M,I1902,TRUE,_xll.ohTrigger(RecalcTrigger,Trigger6M)),NA())</f>
        <v>1.5879992652125807E-2</v>
      </c>
      <c r="Q1902" s="186">
        <f>IFERROR(_xll.qlIndexFixing(ONIndex1Y,I1902,TRUE,_xll.ohTrigger(RecalcTrigger,Trigger1Y)),NA())</f>
        <v>1.6171813499612497E-2</v>
      </c>
    </row>
    <row r="1903" spans="2:17" x14ac:dyDescent="0.2">
      <c r="B1903" s="39" t="s">
        <v>42</v>
      </c>
      <c r="D1903" s="42">
        <f>_xll.qlCalendarAdvance(Calendar,$D1902,B1903,"f",FALSE)</f>
        <v>52713</v>
      </c>
      <c r="E1903" s="180">
        <f>_xll.qlInterestRateIndexValueDate(IndexON,D1903)</f>
        <v>52713</v>
      </c>
      <c r="F1903" s="196">
        <f>IFERROR(_xll.qlIndexFixing(IndexON,D1903,TRUE,_xll.ohTrigger(RecalcTrigger,TriggerON)),NA())</f>
        <v>1.5479646810288017E-2</v>
      </c>
      <c r="H1903" s="42">
        <f>_xll.qlCalendarAdvance(Calendar,$H1902,B1903,"f",FALSE)</f>
        <v>52713</v>
      </c>
      <c r="I1903" s="180">
        <f>_xll.qlInterestRateIndexValueDate(Index1M,$H1903)</f>
        <v>52715</v>
      </c>
      <c r="J1903" s="185">
        <f>IFERROR(_xll.qlIndexFixing(Index1M,$H1903,TRUE,_xll.ohTrigger(RecalcTrigger,Trigger1M)),NA())</f>
        <v>1.5496419300197461E-2</v>
      </c>
      <c r="K1903" s="44">
        <f>IFERROR(_xll.qlIndexFixing(Index3M,H1903,TRUE,_xll.ohTrigger(RecalcTrigger,Trigger3M)),NA())</f>
        <v>1.5736979404950564E-2</v>
      </c>
      <c r="L1903" s="44">
        <f>IFERROR(_xll.qlIndexFixing(Index6M,$H1903,TRUE,_xll.ohTrigger(RecalcTrigger,Trigger6M)),NA())</f>
        <v>1.596857971368057E-2</v>
      </c>
      <c r="M1903" s="186">
        <f>IFERROR(_xll.qlIndexFixing(Index1Y,$H1903,TRUE,_xll.ohTrigger(RecalcTrigger,Trigger1Y)),NA())</f>
        <v>1.636024772457453E-2</v>
      </c>
      <c r="N1903" s="185">
        <f>IFERROR(_xll.qlIndexFixing(ONIndex1M,I1903,TRUE,_xll.ohTrigger(RecalcTrigger,Trigger1M)),NA())</f>
        <v>1.5483796656674542E-2</v>
      </c>
      <c r="O1903" s="44">
        <f>IFERROR(_xll.qlIndexFixing(ONIndex3M,I1903,TRUE,_xll.ohTrigger(RecalcTrigger,Trigger3M)),NA())</f>
        <v>1.5698430558206411E-2</v>
      </c>
      <c r="P1903" s="44">
        <f>IFERROR(_xll.qlIndexFixing(ONIndex6M,I1903,TRUE,_xll.ohTrigger(RecalcTrigger,Trigger6M)),NA())</f>
        <v>1.5881559819961311E-2</v>
      </c>
      <c r="Q1903" s="186">
        <f>IFERROR(_xll.qlIndexFixing(ONIndex1Y,I1903,TRUE,_xll.ohTrigger(RecalcTrigger,Trigger1Y)),NA())</f>
        <v>1.6173046204670527E-2</v>
      </c>
    </row>
    <row r="1904" spans="2:17" x14ac:dyDescent="0.2">
      <c r="B1904" s="39" t="s">
        <v>42</v>
      </c>
      <c r="D1904" s="42">
        <f>_xll.qlCalendarAdvance(Calendar,$D1903,B1904,"f",FALSE)</f>
        <v>52720</v>
      </c>
      <c r="E1904" s="180">
        <f>_xll.qlInterestRateIndexValueDate(IndexON,D1904)</f>
        <v>52720</v>
      </c>
      <c r="F1904" s="196">
        <f>IFERROR(_xll.qlIndexFixing(IndexON,D1904,TRUE,_xll.ohTrigger(RecalcTrigger,TriggerON)),NA())</f>
        <v>1.5481109750536959E-2</v>
      </c>
      <c r="H1904" s="42">
        <f>_xll.qlCalendarAdvance(Calendar,$H1903,B1904,"f",FALSE)</f>
        <v>52720</v>
      </c>
      <c r="I1904" s="180">
        <f>_xll.qlInterestRateIndexValueDate(Index1M,$H1904)</f>
        <v>52722</v>
      </c>
      <c r="J1904" s="185">
        <f>IFERROR(_xll.qlIndexFixing(Index1M,$H1904,TRUE,_xll.ohTrigger(RecalcTrigger,Trigger1M)),NA())</f>
        <v>1.5497838425752031E-2</v>
      </c>
      <c r="K1904" s="44">
        <f>IFERROR(_xll.qlIndexFixing(Index3M,H1904,TRUE,_xll.ohTrigger(RecalcTrigger,Trigger3M)),NA())</f>
        <v>1.5738823118000737E-2</v>
      </c>
      <c r="L1904" s="44">
        <f>IFERROR(_xll.qlIndexFixing(Index6M,$H1904,TRUE,_xll.ohTrigger(RecalcTrigger,Trigger6M)),NA())</f>
        <v>1.5972095024196335E-2</v>
      </c>
      <c r="M1904" s="186">
        <f>IFERROR(_xll.qlIndexFixing(Index1Y,$H1904,TRUE,_xll.ohTrigger(RecalcTrigger,Trigger1Y)),NA())</f>
        <v>1.6362831433497833E-2</v>
      </c>
      <c r="N1904" s="185">
        <f>IFERROR(_xll.qlIndexFixing(ONIndex1M,I1904,TRUE,_xll.ohTrigger(RecalcTrigger,Trigger1M)),NA())</f>
        <v>1.5485168933846438E-2</v>
      </c>
      <c r="O1904" s="44">
        <f>IFERROR(_xll.qlIndexFixing(ONIndex3M,I1904,TRUE,_xll.ohTrigger(RecalcTrigger,Trigger3M)),NA())</f>
        <v>1.569961425142985E-2</v>
      </c>
      <c r="P1904" s="44">
        <f>IFERROR(_xll.qlIndexFixing(ONIndex6M,I1904,TRUE,_xll.ohTrigger(RecalcTrigger,Trigger6M)),NA())</f>
        <v>1.5883157640317336E-2</v>
      </c>
      <c r="Q1904" s="186">
        <f>IFERROR(_xll.qlIndexFixing(ONIndex1Y,I1904,TRUE,_xll.ohTrigger(RecalcTrigger,Trigger1Y)),NA())</f>
        <v>1.6174326440188125E-2</v>
      </c>
    </row>
    <row r="1905" spans="2:17" x14ac:dyDescent="0.2">
      <c r="B1905" s="39" t="s">
        <v>42</v>
      </c>
      <c r="D1905" s="42">
        <f>_xll.qlCalendarAdvance(Calendar,$D1904,B1905,"f",FALSE)</f>
        <v>52727</v>
      </c>
      <c r="E1905" s="180">
        <f>_xll.qlInterestRateIndexValueDate(IndexON,D1905)</f>
        <v>52727</v>
      </c>
      <c r="F1905" s="196">
        <f>IFERROR(_xll.qlIndexFixing(IndexON,D1905,TRUE,_xll.ohTrigger(RecalcTrigger,TriggerON)),NA())</f>
        <v>1.5482606684713573E-2</v>
      </c>
      <c r="H1905" s="42">
        <f>_xll.qlCalendarAdvance(Calendar,$H1904,B1905,"f",FALSE)</f>
        <v>52727</v>
      </c>
      <c r="I1905" s="180">
        <f>_xll.qlInterestRateIndexValueDate(Index1M,$H1905)</f>
        <v>52729</v>
      </c>
      <c r="J1905" s="185">
        <f>IFERROR(_xll.qlIndexFixing(Index1M,$H1905,TRUE,_xll.ohTrigger(RecalcTrigger,Trigger1M)),NA())</f>
        <v>1.5499285009317465E-2</v>
      </c>
      <c r="K1905" s="44">
        <f>IFERROR(_xll.qlIndexFixing(Index3M,H1905,TRUE,_xll.ohTrigger(RecalcTrigger,Trigger3M)),NA())</f>
        <v>1.5740254726979926E-2</v>
      </c>
      <c r="L1905" s="44">
        <f>IFERROR(_xll.qlIndexFixing(Index6M,$H1905,TRUE,_xll.ohTrigger(RecalcTrigger,Trigger6M)),NA())</f>
        <v>1.5974127580915827E-2</v>
      </c>
      <c r="M1905" s="186">
        <f>IFERROR(_xll.qlIndexFixing(Index1Y,$H1905,TRUE,_xll.ohTrigger(RecalcTrigger,Trigger1Y)),NA())</f>
        <v>1.6365466622800764E-2</v>
      </c>
      <c r="N1905" s="185">
        <f>IFERROR(_xll.qlIndexFixing(ONIndex1M,I1905,TRUE,_xll.ohTrigger(RecalcTrigger,Trigger1M)),NA())</f>
        <v>1.5486568516136501E-2</v>
      </c>
      <c r="O1905" s="44">
        <f>IFERROR(_xll.qlIndexFixing(ONIndex3M,I1905,TRUE,_xll.ohTrigger(RecalcTrigger,Trigger3M)),NA())</f>
        <v>1.5700832555287647E-2</v>
      </c>
      <c r="P1905" s="44">
        <f>IFERROR(_xll.qlIndexFixing(ONIndex6M,I1905,TRUE,_xll.ohTrigger(RecalcTrigger,Trigger6M)),NA())</f>
        <v>1.5884786113273819E-2</v>
      </c>
      <c r="Q1905" s="186">
        <f>IFERROR(_xll.qlIndexFixing(ONIndex1Y,I1905,TRUE,_xll.ohTrigger(RecalcTrigger,Trigger1Y)),NA())</f>
        <v>1.6175654323831168E-2</v>
      </c>
    </row>
    <row r="1906" spans="2:17" x14ac:dyDescent="0.2">
      <c r="B1906" s="39" t="s">
        <v>42</v>
      </c>
      <c r="D1906" s="42">
        <f>_xll.qlCalendarAdvance(Calendar,$D1905,B1906,"f",FALSE)</f>
        <v>52734</v>
      </c>
      <c r="E1906" s="180">
        <f>_xll.qlInterestRateIndexValueDate(IndexON,D1906)</f>
        <v>52734</v>
      </c>
      <c r="F1906" s="196">
        <f>IFERROR(_xll.qlIndexFixing(IndexON,D1906,TRUE,_xll.ohTrigger(RecalcTrigger,TriggerON)),NA())</f>
        <v>1.548413770266599E-2</v>
      </c>
      <c r="H1906" s="42">
        <f>_xll.qlCalendarAdvance(Calendar,$H1905,B1906,"f",FALSE)</f>
        <v>52734</v>
      </c>
      <c r="I1906" s="180">
        <f>_xll.qlInterestRateIndexValueDate(Index1M,$H1906)</f>
        <v>52736</v>
      </c>
      <c r="J1906" s="185">
        <f>IFERROR(_xll.qlIndexFixing(Index1M,$H1906,TRUE,_xll.ohTrigger(RecalcTrigger,Trigger1M)),NA())</f>
        <v>1.5500759121762075E-2</v>
      </c>
      <c r="K1906" s="44">
        <f>IFERROR(_xll.qlIndexFixing(Index3M,H1906,TRUE,_xll.ohTrigger(RecalcTrigger,Trigger3M)),NA())</f>
        <v>1.5741721696872442E-2</v>
      </c>
      <c r="L1906" s="44">
        <f>IFERROR(_xll.qlIndexFixing(Index6M,$H1906,TRUE,_xll.ohTrigger(RecalcTrigger,Trigger6M)),NA())</f>
        <v>1.5976191043954546E-2</v>
      </c>
      <c r="M1906" s="186">
        <f>IFERROR(_xll.qlIndexFixing(Index1Y,$H1906,TRUE,_xll.ohTrigger(RecalcTrigger,Trigger1Y)),NA())</f>
        <v>1.6368153412331131E-2</v>
      </c>
      <c r="N1906" s="185">
        <f>IFERROR(_xll.qlIndexFixing(ONIndex1M,I1906,TRUE,_xll.ohTrigger(RecalcTrigger,Trigger1M)),NA())</f>
        <v>1.5487995473968397E-2</v>
      </c>
      <c r="O1906" s="44">
        <f>IFERROR(_xll.qlIndexFixing(ONIndex3M,I1906,TRUE,_xll.ohTrigger(RecalcTrigger,Trigger3M)),NA())</f>
        <v>1.5702085557789403E-2</v>
      </c>
      <c r="P1906" s="44">
        <f>IFERROR(_xll.qlIndexFixing(ONIndex6M,I1906,TRUE,_xll.ohTrigger(RecalcTrigger,Trigger6M)),NA())</f>
        <v>1.588644523883076E-2</v>
      </c>
      <c r="Q1906" s="186">
        <f>IFERROR(_xll.qlIndexFixing(ONIndex1Y,I1906,TRUE,_xll.ohTrigger(RecalcTrigger,Trigger1Y)),NA())</f>
        <v>1.6177029973025725E-2</v>
      </c>
    </row>
    <row r="1907" spans="2:17" x14ac:dyDescent="0.2">
      <c r="B1907" s="39" t="s">
        <v>42</v>
      </c>
      <c r="D1907" s="42">
        <f>_xll.qlCalendarAdvance(Calendar,$D1906,B1907,"f",FALSE)</f>
        <v>52741</v>
      </c>
      <c r="E1907" s="180">
        <f>_xll.qlInterestRateIndexValueDate(IndexON,D1907)</f>
        <v>52741</v>
      </c>
      <c r="F1907" s="196">
        <f>IFERROR(_xll.qlIndexFixing(IndexON,D1907,TRUE,_xll.ohTrigger(RecalcTrigger,TriggerON)),NA())</f>
        <v>1.5485702894402209E-2</v>
      </c>
      <c r="H1907" s="42">
        <f>_xll.qlCalendarAdvance(Calendar,$H1906,B1907,"f",FALSE)</f>
        <v>52741</v>
      </c>
      <c r="I1907" s="180">
        <f>_xll.qlInterestRateIndexValueDate(Index1M,$H1907)</f>
        <v>52743</v>
      </c>
      <c r="J1907" s="185">
        <f>IFERROR(_xll.qlIndexFixing(Index1M,$H1907,TRUE,_xll.ohTrigger(RecalcTrigger,Trigger1M)),NA())</f>
        <v>1.5502260833956671E-2</v>
      </c>
      <c r="K1907" s="44">
        <f>IFERROR(_xll.qlIndexFixing(Index3M,H1907,TRUE,_xll.ohTrigger(RecalcTrigger,Trigger3M)),NA())</f>
        <v>1.5743224116049337E-2</v>
      </c>
      <c r="L1907" s="44">
        <f>IFERROR(_xll.qlIndexFixing(Index6M,$H1907,TRUE,_xll.ohTrigger(RecalcTrigger,Trigger6M)),NA())</f>
        <v>1.5978285413407893E-2</v>
      </c>
      <c r="M1907" s="186">
        <f>IFERROR(_xll.qlIndexFixing(Index1Y,$H1907,TRUE,_xll.ohTrigger(RecalcTrigger,Trigger1Y)),NA())</f>
        <v>1.6370891921946368E-2</v>
      </c>
      <c r="N1907" s="185">
        <f>IFERROR(_xll.qlIndexFixing(ONIndex1M,I1907,TRUE,_xll.ohTrigger(RecalcTrigger,Trigger1M)),NA())</f>
        <v>1.5489449878485217E-2</v>
      </c>
      <c r="O1907" s="44">
        <f>IFERROR(_xll.qlIndexFixing(ONIndex3M,I1907,TRUE,_xll.ohTrigger(RecalcTrigger,Trigger3M)),NA())</f>
        <v>1.5703373347104588E-2</v>
      </c>
      <c r="P1907" s="44">
        <f>IFERROR(_xll.qlIndexFixing(ONIndex6M,I1907,TRUE,_xll.ohTrigger(RecalcTrigger,Trigger6M)),NA())</f>
        <v>1.5888135016908222E-2</v>
      </c>
      <c r="Q1907" s="186">
        <f>IFERROR(_xll.qlIndexFixing(ONIndex1Y,I1907,TRUE,_xll.ohTrigger(RecalcTrigger,Trigger1Y)),NA())</f>
        <v>1.6178453505117929E-2</v>
      </c>
    </row>
    <row r="1908" spans="2:17" x14ac:dyDescent="0.2">
      <c r="B1908" s="39" t="s">
        <v>42</v>
      </c>
      <c r="D1908" s="42">
        <f>_xll.qlCalendarAdvance(Calendar,$D1907,B1908,"f",FALSE)</f>
        <v>52748</v>
      </c>
      <c r="E1908" s="180">
        <f>_xll.qlInterestRateIndexValueDate(IndexON,D1908)</f>
        <v>52748</v>
      </c>
      <c r="F1908" s="196">
        <f>IFERROR(_xll.qlIndexFixing(IndexON,D1908,TRUE,_xll.ohTrigger(RecalcTrigger,TriggerON)),NA())</f>
        <v>1.548730234977036E-2</v>
      </c>
      <c r="H1908" s="42">
        <f>_xll.qlCalendarAdvance(Calendar,$H1907,B1908,"f",FALSE)</f>
        <v>52748</v>
      </c>
      <c r="I1908" s="180">
        <f>_xll.qlInterestRateIndexValueDate(Index1M,$H1908)</f>
        <v>52750</v>
      </c>
      <c r="J1908" s="185">
        <f>IFERROR(_xll.qlIndexFixing(Index1M,$H1908,TRUE,_xll.ohTrigger(RecalcTrigger,Trigger1M)),NA())</f>
        <v>1.5503790216769564E-2</v>
      </c>
      <c r="K1908" s="44">
        <f>IFERROR(_xll.qlIndexFixing(Index3M,H1908,TRUE,_xll.ohTrigger(RecalcTrigger,Trigger3M)),NA())</f>
        <v>1.5744762072879923E-2</v>
      </c>
      <c r="L1908" s="44">
        <f>IFERROR(_xll.qlIndexFixing(Index6M,$H1908,TRUE,_xll.ohTrigger(RecalcTrigger,Trigger6M)),NA())</f>
        <v>1.5978862551896456E-2</v>
      </c>
      <c r="M1908" s="186">
        <f>IFERROR(_xll.qlIndexFixing(Index1Y,$H1908,TRUE,_xll.ohTrigger(RecalcTrigger,Trigger1Y)),NA())</f>
        <v>1.6373682271513992E-2</v>
      </c>
      <c r="N1908" s="185">
        <f>IFERROR(_xll.qlIndexFixing(ONIndex1M,I1908,TRUE,_xll.ohTrigger(RecalcTrigger,Trigger1M)),NA())</f>
        <v>1.5490931800190566E-2</v>
      </c>
      <c r="O1908" s="44">
        <f>IFERROR(_xll.qlIndexFixing(ONIndex3M,I1908,TRUE,_xll.ohTrigger(RecalcTrigger,Trigger3M)),NA())</f>
        <v>1.5704696010843122E-2</v>
      </c>
      <c r="P1908" s="44">
        <f>IFERROR(_xll.qlIndexFixing(ONIndex6M,I1908,TRUE,_xll.ohTrigger(RecalcTrigger,Trigger6M)),NA())</f>
        <v>1.5889855447506207E-2</v>
      </c>
      <c r="Q1908" s="186">
        <f>IFERROR(_xll.qlIndexFixing(ONIndex1Y,I1908,TRUE,_xll.ohTrigger(RecalcTrigger,Trigger1Y)),NA())</f>
        <v>1.6179925037853593E-2</v>
      </c>
    </row>
    <row r="1909" spans="2:17" x14ac:dyDescent="0.2">
      <c r="B1909" s="39" t="s">
        <v>42</v>
      </c>
      <c r="D1909" s="42">
        <f>_xll.qlCalendarAdvance(Calendar,$D1908,B1909,"f",FALSE)</f>
        <v>52755</v>
      </c>
      <c r="E1909" s="180">
        <f>_xll.qlInterestRateIndexValueDate(IndexON,D1909)</f>
        <v>52755</v>
      </c>
      <c r="F1909" s="196">
        <f>IFERROR(_xll.qlIndexFixing(IndexON,D1909,TRUE,_xll.ohTrigger(RecalcTrigger,TriggerON)),NA())</f>
        <v>1.5488936158778444E-2</v>
      </c>
      <c r="H1909" s="42">
        <f>_xll.qlCalendarAdvance(Calendar,$H1908,B1909,"f",FALSE)</f>
        <v>52755</v>
      </c>
      <c r="I1909" s="180">
        <f>_xll.qlInterestRateIndexValueDate(Index1M,$H1909)</f>
        <v>52757</v>
      </c>
      <c r="J1909" s="185">
        <f>IFERROR(_xll.qlIndexFixing(Index1M,$H1909,TRUE,_xll.ohTrigger(RecalcTrigger,Trigger1M)),NA())</f>
        <v>1.5505347341074061E-2</v>
      </c>
      <c r="K1909" s="44">
        <f>IFERROR(_xll.qlIndexFixing(Index3M,H1909,TRUE,_xll.ohTrigger(RecalcTrigger,Trigger3M)),NA())</f>
        <v>1.5746335655735244E-2</v>
      </c>
      <c r="L1909" s="44">
        <f>IFERROR(_xll.qlIndexFixing(Index6M,$H1909,TRUE,_xll.ohTrigger(RecalcTrigger,Trigger6M)),NA())</f>
        <v>1.5981011826523145E-2</v>
      </c>
      <c r="M1909" s="186">
        <f>IFERROR(_xll.qlIndexFixing(Index1Y,$H1909,TRUE,_xll.ohTrigger(RecalcTrigger,Trigger1Y)),NA())</f>
        <v>1.6376524580909838E-2</v>
      </c>
      <c r="N1909" s="185">
        <f>IFERROR(_xll.qlIndexFixing(ONIndex1M,I1909,TRUE,_xll.ohTrigger(RecalcTrigger,Trigger1M)),NA())</f>
        <v>1.5492441309987726E-2</v>
      </c>
      <c r="O1909" s="44">
        <f>IFERROR(_xll.qlIndexFixing(ONIndex3M,I1909,TRUE,_xll.ohTrigger(RecalcTrigger,Trigger3M)),NA())</f>
        <v>1.5706053637174477E-2</v>
      </c>
      <c r="P1909" s="44">
        <f>IFERROR(_xll.qlIndexFixing(ONIndex6M,I1909,TRUE,_xll.ohTrigger(RecalcTrigger,Trigger6M)),NA())</f>
        <v>1.5891606530624713E-2</v>
      </c>
      <c r="Q1909" s="186">
        <f>IFERROR(_xll.qlIndexFixing(ONIndex1Y,I1909,TRUE,_xll.ohTrigger(RecalcTrigger,Trigger1Y)),NA())</f>
        <v>1.618144468857885E-2</v>
      </c>
    </row>
    <row r="1910" spans="2:17" x14ac:dyDescent="0.2">
      <c r="B1910" s="39" t="s">
        <v>42</v>
      </c>
      <c r="D1910" s="42">
        <f>_xll.qlCalendarAdvance(Calendar,$D1909,B1910,"f",FALSE)</f>
        <v>52762</v>
      </c>
      <c r="E1910" s="180">
        <f>_xll.qlInterestRateIndexValueDate(IndexON,D1910)</f>
        <v>52762</v>
      </c>
      <c r="F1910" s="196">
        <f>IFERROR(_xll.qlIndexFixing(IndexON,D1910,TRUE,_xll.ohTrigger(RecalcTrigger,TriggerON)),NA())</f>
        <v>1.5490604411354525E-2</v>
      </c>
      <c r="H1910" s="42">
        <f>_xll.qlCalendarAdvance(Calendar,$H1909,B1910,"f",FALSE)</f>
        <v>52762</v>
      </c>
      <c r="I1910" s="180">
        <f>_xll.qlInterestRateIndexValueDate(Index1M,$H1910)</f>
        <v>52764</v>
      </c>
      <c r="J1910" s="185">
        <f>IFERROR(_xll.qlIndexFixing(Index1M,$H1910,TRUE,_xll.ohTrigger(RecalcTrigger,Trigger1M)),NA())</f>
        <v>1.5506932277735974E-2</v>
      </c>
      <c r="K1910" s="44">
        <f>IFERROR(_xll.qlIndexFixing(Index3M,H1910,TRUE,_xll.ohTrigger(RecalcTrigger,Trigger3M)),NA())</f>
        <v>1.5747944952988095E-2</v>
      </c>
      <c r="L1910" s="44">
        <f>IFERROR(_xll.qlIndexFixing(Index6M,$H1910,TRUE,_xll.ohTrigger(RecalcTrigger,Trigger6M)),NA())</f>
        <v>1.5983192003709033E-2</v>
      </c>
      <c r="M1910" s="186">
        <f>IFERROR(_xll.qlIndexFixing(Index1Y,$H1910,TRUE,_xll.ohTrigger(RecalcTrigger,Trigger1Y)),NA())</f>
        <v>1.6379418970019814E-2</v>
      </c>
      <c r="N1910" s="185">
        <f>IFERROR(_xll.qlIndexFixing(ONIndex1M,I1910,TRUE,_xll.ohTrigger(RecalcTrigger,Trigger1M)),NA())</f>
        <v>1.5493978478540171E-2</v>
      </c>
      <c r="O1910" s="44">
        <f>IFERROR(_xll.qlIndexFixing(ONIndex3M,I1910,TRUE,_xll.ohTrigger(RecalcTrigger,Trigger3M)),NA())</f>
        <v>1.5707446314188189E-2</v>
      </c>
      <c r="P1910" s="44">
        <f>IFERROR(_xll.qlIndexFixing(ONIndex6M,I1910,TRUE,_xll.ohTrigger(RecalcTrigger,Trigger6M)),NA())</f>
        <v>1.5893388266423614E-2</v>
      </c>
      <c r="Q1910" s="186">
        <f>IFERROR(_xll.qlIndexFixing(ONIndex1Y,I1910,TRUE,_xll.ohTrigger(RecalcTrigger,Trigger1Y)),NA())</f>
        <v>1.6183012574959577E-2</v>
      </c>
    </row>
    <row r="1911" spans="2:17" x14ac:dyDescent="0.2">
      <c r="B1911" s="39" t="s">
        <v>42</v>
      </c>
      <c r="D1911" s="42">
        <f>_xll.qlCalendarAdvance(Calendar,$D1910,B1911,"f",FALSE)</f>
        <v>52769</v>
      </c>
      <c r="E1911" s="180">
        <f>_xll.qlInterestRateIndexValueDate(IndexON,D1911)</f>
        <v>52769</v>
      </c>
      <c r="F1911" s="196">
        <f>IFERROR(_xll.qlIndexFixing(IndexON,D1911,TRUE,_xll.ohTrigger(RecalcTrigger,TriggerON)),NA())</f>
        <v>1.5492307197346733E-2</v>
      </c>
      <c r="H1911" s="42">
        <f>_xll.qlCalendarAdvance(Calendar,$H1910,B1911,"f",FALSE)</f>
        <v>52769</v>
      </c>
      <c r="I1911" s="180">
        <f>_xll.qlInterestRateIndexValueDate(Index1M,$H1911)</f>
        <v>52771</v>
      </c>
      <c r="J1911" s="185">
        <f>IFERROR(_xll.qlIndexFixing(Index1M,$H1911,TRUE,_xll.ohTrigger(RecalcTrigger,Trigger1M)),NA())</f>
        <v>1.5508545097626114E-2</v>
      </c>
      <c r="K1911" s="44">
        <f>IFERROR(_xll.qlIndexFixing(Index3M,H1911,TRUE,_xll.ohTrigger(RecalcTrigger,Trigger3M)),NA())</f>
        <v>1.574959005301647E-2</v>
      </c>
      <c r="L1911" s="44">
        <f>IFERROR(_xll.qlIndexFixing(Index6M,$H1911,TRUE,_xll.ohTrigger(RecalcTrigger,Trigger6M)),NA())</f>
        <v>1.5985403083554148E-2</v>
      </c>
      <c r="M1911" s="186">
        <f>IFERROR(_xll.qlIndexFixing(Index1Y,$H1911,TRUE,_xll.ohTrigger(RecalcTrigger,Trigger1Y)),NA())</f>
        <v>1.638236555873859E-2</v>
      </c>
      <c r="N1911" s="185">
        <f>IFERROR(_xll.qlIndexFixing(ONIndex1M,I1911,TRUE,_xll.ohTrigger(RecalcTrigger,Trigger1M)),NA())</f>
        <v>1.549554337667125E-2</v>
      </c>
      <c r="O1911" s="44">
        <f>IFERROR(_xll.qlIndexFixing(ONIndex3M,I1911,TRUE,_xll.ohTrigger(RecalcTrigger,Trigger3M)),NA())</f>
        <v>1.5708874129733985E-2</v>
      </c>
      <c r="P1911" s="44">
        <f>IFERROR(_xll.qlIndexFixing(ONIndex6M,I1911,TRUE,_xll.ohTrigger(RecalcTrigger,Trigger6M)),NA())</f>
        <v>1.5895200654743036E-2</v>
      </c>
      <c r="Q1911" s="186">
        <f>IFERROR(_xll.qlIndexFixing(ONIndex1Y,I1911,TRUE,_xll.ohTrigger(RecalcTrigger,Trigger1Y)),NA())</f>
        <v>1.6184628814341906E-2</v>
      </c>
    </row>
    <row r="1912" spans="2:17" x14ac:dyDescent="0.2">
      <c r="B1912" s="39" t="s">
        <v>42</v>
      </c>
      <c r="D1912" s="42">
        <f>_xll.qlCalendarAdvance(Calendar,$D1911,B1912,"f",FALSE)</f>
        <v>52776</v>
      </c>
      <c r="E1912" s="180">
        <f>_xll.qlInterestRateIndexValueDate(IndexON,D1912)</f>
        <v>52776</v>
      </c>
      <c r="F1912" s="196">
        <f>IFERROR(_xll.qlIndexFixing(IndexON,D1912,TRUE,_xll.ohTrigger(RecalcTrigger,TriggerON)),NA())</f>
        <v>1.5494044606922941E-2</v>
      </c>
      <c r="H1912" s="42">
        <f>_xll.qlCalendarAdvance(Calendar,$H1911,B1912,"f",FALSE)</f>
        <v>52776</v>
      </c>
      <c r="I1912" s="180">
        <f>_xll.qlInterestRateIndexValueDate(Index1M,$H1912)</f>
        <v>52778</v>
      </c>
      <c r="J1912" s="185">
        <f>IFERROR(_xll.qlIndexFixing(Index1M,$H1912,TRUE,_xll.ohTrigger(RecalcTrigger,Trigger1M)),NA())</f>
        <v>1.5508825753701218E-2</v>
      </c>
      <c r="K1912" s="44">
        <f>IFERROR(_xll.qlIndexFixing(Index3M,H1912,TRUE,_xll.ohTrigger(RecalcTrigger,Trigger3M)),NA())</f>
        <v>1.5751271044192293E-2</v>
      </c>
      <c r="L1912" s="44">
        <f>IFERROR(_xll.qlIndexFixing(Index6M,$H1912,TRUE,_xll.ohTrigger(RecalcTrigger,Trigger6M)),NA())</f>
        <v>1.5987645066164641E-2</v>
      </c>
      <c r="M1912" s="186">
        <f>IFERROR(_xll.qlIndexFixing(Index1Y,$H1912,TRUE,_xll.ohTrigger(RecalcTrigger,Trigger1Y)),NA())</f>
        <v>1.6385364466971346E-2</v>
      </c>
      <c r="N1912" s="185">
        <f>IFERROR(_xll.qlIndexFixing(ONIndex1M,I1912,TRUE,_xll.ohTrigger(RecalcTrigger,Trigger1M)),NA())</f>
        <v>1.5497136075284246E-2</v>
      </c>
      <c r="O1912" s="44">
        <f>IFERROR(_xll.qlIndexFixing(ONIndex3M,I1912,TRUE,_xll.ohTrigger(RecalcTrigger,Trigger3M)),NA())</f>
        <v>1.5710337171661592E-2</v>
      </c>
      <c r="P1912" s="44">
        <f>IFERROR(_xll.qlIndexFixing(ONIndex6M,I1912,TRUE,_xll.ohTrigger(RecalcTrigger,Trigger6M)),NA())</f>
        <v>1.5897043695503044E-2</v>
      </c>
      <c r="Q1912" s="186">
        <f>IFERROR(_xll.qlIndexFixing(ONIndex1Y,I1912,TRUE,_xll.ohTrigger(RecalcTrigger,Trigger1Y)),NA())</f>
        <v>1.6186293524151907E-2</v>
      </c>
    </row>
    <row r="1913" spans="2:17" x14ac:dyDescent="0.2">
      <c r="B1913" s="39" t="s">
        <v>42</v>
      </c>
      <c r="D1913" s="42">
        <f>_xll.qlCalendarAdvance(Calendar,$D1912,B1913,"f",FALSE)</f>
        <v>52783</v>
      </c>
      <c r="E1913" s="180">
        <f>_xll.qlInterestRateIndexValueDate(IndexON,D1913)</f>
        <v>52783</v>
      </c>
      <c r="F1913" s="196">
        <f>IFERROR(_xll.qlIndexFixing(IndexON,D1913,TRUE,_xll.ohTrigger(RecalcTrigger,TriggerON)),NA())</f>
        <v>1.5495816729771406E-2</v>
      </c>
      <c r="H1913" s="42">
        <f>_xll.qlCalendarAdvance(Calendar,$H1912,B1913,"f",FALSE)</f>
        <v>52783</v>
      </c>
      <c r="I1913" s="180">
        <f>_xll.qlInterestRateIndexValueDate(Index1M,$H1913)</f>
        <v>52785</v>
      </c>
      <c r="J1913" s="185">
        <f>IFERROR(_xll.qlIndexFixing(Index1M,$H1913,TRUE,_xll.ohTrigger(RecalcTrigger,Trigger1M)),NA())</f>
        <v>1.5511854670581804E-2</v>
      </c>
      <c r="K1913" s="44">
        <f>IFERROR(_xll.qlIndexFixing(Index3M,H1913,TRUE,_xll.ohTrigger(RecalcTrigger,Trigger3M)),NA())</f>
        <v>1.575298801489269E-2</v>
      </c>
      <c r="L1913" s="44">
        <f>IFERROR(_xll.qlIndexFixing(Index6M,$H1913,TRUE,_xll.ohTrigger(RecalcTrigger,Trigger6M)),NA())</f>
        <v>1.599150067055197E-2</v>
      </c>
      <c r="M1913" s="186">
        <f>IFERROR(_xll.qlIndexFixing(Index1Y,$H1913,TRUE,_xll.ohTrigger(RecalcTrigger,Trigger1Y)),NA())</f>
        <v>1.6388415814632247E-2</v>
      </c>
      <c r="N1913" s="185">
        <f>IFERROR(_xll.qlIndexFixing(ONIndex1M,I1913,TRUE,_xll.ohTrigger(RecalcTrigger,Trigger1M)),NA())</f>
        <v>1.5498756644802825E-2</v>
      </c>
      <c r="O1913" s="44">
        <f>IFERROR(_xll.qlIndexFixing(ONIndex3M,I1913,TRUE,_xll.ohTrigger(RecalcTrigger,Trigger3M)),NA())</f>
        <v>1.5711835528460227E-2</v>
      </c>
      <c r="P1913" s="44">
        <f>IFERROR(_xll.qlIndexFixing(ONIndex6M,I1913,TRUE,_xll.ohTrigger(RecalcTrigger,Trigger6M)),NA())</f>
        <v>1.5898917388863509E-2</v>
      </c>
      <c r="Q1913" s="186">
        <f>IFERROR(_xll.qlIndexFixing(ONIndex1Y,I1913,TRUE,_xll.ohTrigger(RecalcTrigger,Trigger1Y)),NA())</f>
        <v>1.6188006822055456E-2</v>
      </c>
    </row>
    <row r="1914" spans="2:17" x14ac:dyDescent="0.2">
      <c r="B1914" s="39" t="s">
        <v>42</v>
      </c>
      <c r="D1914" s="42">
        <f>_xll.qlCalendarAdvance(Calendar,$D1913,B1914,"f",FALSE)</f>
        <v>52790</v>
      </c>
      <c r="E1914" s="180">
        <f>_xll.qlInterestRateIndexValueDate(IndexON,D1914)</f>
        <v>52790</v>
      </c>
      <c r="F1914" s="196">
        <f>IFERROR(_xll.qlIndexFixing(IndexON,D1914,TRUE,_xll.ohTrigger(RecalcTrigger,TriggerON)),NA())</f>
        <v>1.5497623655900128E-2</v>
      </c>
      <c r="H1914" s="42">
        <f>_xll.qlCalendarAdvance(Calendar,$H1913,B1914,"f",FALSE)</f>
        <v>52790</v>
      </c>
      <c r="I1914" s="180">
        <f>_xll.qlInterestRateIndexValueDate(Index1M,$H1914)</f>
        <v>52792</v>
      </c>
      <c r="J1914" s="185">
        <f>IFERROR(_xll.qlIndexFixing(Index1M,$H1914,TRUE,_xll.ohTrigger(RecalcTrigger,Trigger1M)),NA())</f>
        <v>1.5513551565383976E-2</v>
      </c>
      <c r="K1914" s="44">
        <f>IFERROR(_xll.qlIndexFixing(Index3M,H1914,TRUE,_xll.ohTrigger(RecalcTrigger,Trigger3M)),NA())</f>
        <v>1.5754741053494798E-2</v>
      </c>
      <c r="L1914" s="44">
        <f>IFERROR(_xll.qlIndexFixing(Index6M,$H1914,TRUE,_xll.ohTrigger(RecalcTrigger,Trigger6M)),NA())</f>
        <v>1.5993811387788451E-2</v>
      </c>
      <c r="M1914" s="186">
        <f>IFERROR(_xll.qlIndexFixing(Index1Y,$H1914,TRUE,_xll.ohTrigger(RecalcTrigger,Trigger1Y)),NA())</f>
        <v>1.6391519721645303E-2</v>
      </c>
      <c r="N1914" s="185">
        <f>IFERROR(_xll.qlIndexFixing(ONIndex1M,I1914,TRUE,_xll.ohTrigger(RecalcTrigger,Trigger1M)),NA())</f>
        <v>1.5500405156290142E-2</v>
      </c>
      <c r="O1914" s="44">
        <f>IFERROR(_xll.qlIndexFixing(ONIndex3M,I1914,TRUE,_xll.ohTrigger(RecalcTrigger,Trigger3M)),NA())</f>
        <v>1.5713369287500001E-2</v>
      </c>
      <c r="P1914" s="44">
        <f>IFERROR(_xll.qlIndexFixing(ONIndex6M,I1914,TRUE,_xll.ohTrigger(RecalcTrigger,Trigger6M)),NA())</f>
        <v>1.5900821734904369E-2</v>
      </c>
      <c r="Q1914" s="186">
        <f>IFERROR(_xll.qlIndexFixing(ONIndex1Y,I1914,TRUE,_xll.ohTrigger(RecalcTrigger,Trigger1Y)),NA())</f>
        <v>1.6189768825478623E-2</v>
      </c>
    </row>
    <row r="1915" spans="2:17" x14ac:dyDescent="0.2">
      <c r="B1915" s="39" t="s">
        <v>42</v>
      </c>
      <c r="D1915" s="42">
        <f>_xll.qlCalendarAdvance(Calendar,$D1914,B1915,"f",FALSE)</f>
        <v>52797</v>
      </c>
      <c r="E1915" s="180">
        <f>_xll.qlInterestRateIndexValueDate(IndexON,D1915)</f>
        <v>52797</v>
      </c>
      <c r="F1915" s="196">
        <f>IFERROR(_xll.qlIndexFixing(IndexON,D1915,TRUE,_xll.ohTrigger(RecalcTrigger,TriggerON)),NA())</f>
        <v>1.5499465475237173E-2</v>
      </c>
      <c r="H1915" s="42">
        <f>_xll.qlCalendarAdvance(Calendar,$H1914,B1915,"f",FALSE)</f>
        <v>52797</v>
      </c>
      <c r="I1915" s="180">
        <f>_xll.qlInterestRateIndexValueDate(Index1M,$H1915)</f>
        <v>52799</v>
      </c>
      <c r="J1915" s="185">
        <f>IFERROR(_xll.qlIndexFixing(Index1M,$H1915,TRUE,_xll.ohTrigger(RecalcTrigger,Trigger1M)),NA())</f>
        <v>1.5515276626902608E-2</v>
      </c>
      <c r="K1915" s="44">
        <f>IFERROR(_xll.qlIndexFixing(Index3M,H1915,TRUE,_xll.ohTrigger(RecalcTrigger,Trigger3M)),NA())</f>
        <v>1.5756530248376616E-2</v>
      </c>
      <c r="L1915" s="44">
        <f>IFERROR(_xll.qlIndexFixing(Index6M,$H1915,TRUE,_xll.ohTrigger(RecalcTrigger,Trigger6M)),NA())</f>
        <v>1.5996153012278459E-2</v>
      </c>
      <c r="M1915" s="186">
        <f>IFERROR(_xll.qlIndexFixing(Index1Y,$H1915,TRUE,_xll.ohTrigger(RecalcTrigger,Trigger1Y)),NA())</f>
        <v>1.6394676307944171E-2</v>
      </c>
      <c r="N1915" s="185">
        <f>IFERROR(_xll.qlIndexFixing(ONIndex1M,I1915,TRUE,_xll.ohTrigger(RecalcTrigger,Trigger1M)),NA())</f>
        <v>1.5502081680409674E-2</v>
      </c>
      <c r="O1915" s="44">
        <f>IFERROR(_xll.qlIndexFixing(ONIndex3M,I1915,TRUE,_xll.ohTrigger(RecalcTrigger,Trigger3M)),NA())</f>
        <v>1.5714938537110257E-2</v>
      </c>
      <c r="P1915" s="44">
        <f>IFERROR(_xll.qlIndexFixing(ONIndex6M,I1915,TRUE,_xll.ohTrigger(RecalcTrigger,Trigger6M)),NA())</f>
        <v>1.5902756733545687E-2</v>
      </c>
      <c r="Q1915" s="186">
        <f>IFERROR(_xll.qlIndexFixing(ONIndex1Y,I1915,TRUE,_xll.ohTrigger(RecalcTrigger,Trigger1Y)),NA())</f>
        <v>1.6191579652007348E-2</v>
      </c>
    </row>
    <row r="1916" spans="2:17" x14ac:dyDescent="0.2">
      <c r="B1916" s="39" t="s">
        <v>42</v>
      </c>
      <c r="D1916" s="42">
        <f>_xll.qlCalendarAdvance(Calendar,$D1915,B1916,"f",FALSE)</f>
        <v>52804</v>
      </c>
      <c r="E1916" s="180">
        <f>_xll.qlInterestRateIndexValueDate(IndexON,D1916)</f>
        <v>52804</v>
      </c>
      <c r="F1916" s="196">
        <f>IFERROR(_xll.qlIndexFixing(IndexON,D1916,TRUE,_xll.ohTrigger(RecalcTrigger,TriggerON)),NA())</f>
        <v>1.550134227763067E-2</v>
      </c>
      <c r="H1916" s="42">
        <f>_xll.qlCalendarAdvance(Calendar,$H1915,B1916,"f",FALSE)</f>
        <v>52804</v>
      </c>
      <c r="I1916" s="180">
        <f>_xll.qlInterestRateIndexValueDate(Index1M,$H1916)</f>
        <v>52806</v>
      </c>
      <c r="J1916" s="185">
        <f>IFERROR(_xll.qlIndexFixing(Index1M,$H1916,TRUE,_xll.ohTrigger(RecalcTrigger,Trigger1M)),NA())</f>
        <v>1.5517029926003512E-2</v>
      </c>
      <c r="K1916" s="44">
        <f>IFERROR(_xll.qlIndexFixing(Index3M,H1916,TRUE,_xll.ohTrigger(RecalcTrigger,Trigger3M)),NA())</f>
        <v>1.5758355687919619E-2</v>
      </c>
      <c r="L1916" s="44">
        <f>IFERROR(_xll.qlIndexFixing(Index6M,$H1916,TRUE,_xll.ohTrigger(RecalcTrigger,Trigger6M)),NA())</f>
        <v>1.5998525544133738E-2</v>
      </c>
      <c r="M1916" s="186">
        <f>IFERROR(_xll.qlIndexFixing(Index1Y,$H1916,TRUE,_xll.ohTrigger(RecalcTrigger,Trigger1Y)),NA())</f>
        <v>1.6397885693472135E-2</v>
      </c>
      <c r="N1916" s="185">
        <f>IFERROR(_xll.qlIndexFixing(ONIndex1M,I1916,TRUE,_xll.ohTrigger(RecalcTrigger,Trigger1M)),NA())</f>
        <v>1.550378628790483E-2</v>
      </c>
      <c r="O1916" s="44">
        <f>IFERROR(_xll.qlIndexFixing(ONIndex3M,I1916,TRUE,_xll.ohTrigger(RecalcTrigger,Trigger3M)),NA())</f>
        <v>1.5716543365060787E-2</v>
      </c>
      <c r="P1916" s="44">
        <f>IFERROR(_xll.qlIndexFixing(ONIndex6M,I1916,TRUE,_xll.ohTrigger(RecalcTrigger,Trigger6M)),NA())</f>
        <v>1.5904722384547654E-2</v>
      </c>
      <c r="Q1916" s="186">
        <f>IFERROR(_xll.qlIndexFixing(ONIndex1Y,I1916,TRUE,_xll.ohTrigger(RecalcTrigger,Trigger1Y)),NA())</f>
        <v>1.6193439418987765E-2</v>
      </c>
    </row>
    <row r="1917" spans="2:17" x14ac:dyDescent="0.2">
      <c r="B1917" s="39" t="s">
        <v>42</v>
      </c>
      <c r="D1917" s="42">
        <f>_xll.qlCalendarAdvance(Calendar,$D1916,B1917,"f",FALSE)</f>
        <v>52811</v>
      </c>
      <c r="E1917" s="180">
        <f>_xll.qlInterestRateIndexValueDate(IndexON,D1917)</f>
        <v>52811</v>
      </c>
      <c r="F1917" s="196">
        <f>IFERROR(_xll.qlIndexFixing(IndexON,D1917,TRUE,_xll.ohTrigger(RecalcTrigger,TriggerON)),NA())</f>
        <v>1.5503254153328427E-2</v>
      </c>
      <c r="H1917" s="42">
        <f>_xll.qlCalendarAdvance(Calendar,$H1916,B1917,"f",FALSE)</f>
        <v>52811</v>
      </c>
      <c r="I1917" s="180">
        <f>_xll.qlInterestRateIndexValueDate(Index1M,$H1917)</f>
        <v>52813</v>
      </c>
      <c r="J1917" s="185">
        <f>IFERROR(_xll.qlIndexFixing(Index1M,$H1917,TRUE,_xll.ohTrigger(RecalcTrigger,Trigger1M)),NA())</f>
        <v>1.5518811533564991E-2</v>
      </c>
      <c r="K1917" s="44">
        <f>IFERROR(_xll.qlIndexFixing(Index3M,H1917,TRUE,_xll.ohTrigger(RecalcTrigger,Trigger3M)),NA())</f>
        <v>1.5760217460503545E-2</v>
      </c>
      <c r="L1917" s="44">
        <f>IFERROR(_xll.qlIndexFixing(Index6M,$H1917,TRUE,_xll.ohTrigger(RecalcTrigger,Trigger6M)),NA())</f>
        <v>1.6000928983466021E-2</v>
      </c>
      <c r="M1917" s="186">
        <f>IFERROR(_xll.qlIndexFixing(Index1Y,$H1917,TRUE,_xll.ohTrigger(RecalcTrigger,Trigger1Y)),NA())</f>
        <v>1.6401147998182781E-2</v>
      </c>
      <c r="N1917" s="185">
        <f>IFERROR(_xll.qlIndexFixing(ONIndex1M,I1917,TRUE,_xll.ohTrigger(RecalcTrigger,Trigger1M)),NA())</f>
        <v>1.5505519049598959E-2</v>
      </c>
      <c r="O1917" s="44">
        <f>IFERROR(_xll.qlIndexFixing(ONIndex3M,I1917,TRUE,_xll.ohTrigger(RecalcTrigger,Trigger3M)),NA())</f>
        <v>1.5718183859521062E-2</v>
      </c>
      <c r="P1917" s="44">
        <f>IFERROR(_xll.qlIndexFixing(ONIndex6M,I1917,TRUE,_xll.ohTrigger(RecalcTrigger,Trigger6M)),NA())</f>
        <v>1.5906718688230015E-2</v>
      </c>
      <c r="Q1917" s="186">
        <f>IFERROR(_xll.qlIndexFixing(ONIndex1Y,I1917,TRUE,_xll.ohTrigger(RecalcTrigger,Trigger1Y)),NA())</f>
        <v>1.619534824408575E-2</v>
      </c>
    </row>
    <row r="1918" spans="2:17" x14ac:dyDescent="0.2">
      <c r="B1918" s="39" t="s">
        <v>42</v>
      </c>
      <c r="D1918" s="42">
        <f>_xll.qlCalendarAdvance(Calendar,$D1917,B1918,"f",FALSE)</f>
        <v>52818</v>
      </c>
      <c r="E1918" s="180">
        <f>_xll.qlInterestRateIndexValueDate(IndexON,D1918)</f>
        <v>52818</v>
      </c>
      <c r="F1918" s="196">
        <f>IFERROR(_xll.qlIndexFixing(IndexON,D1918,TRUE,_xll.ohTrigger(RecalcTrigger,TriggerON)),NA())</f>
        <v>1.5505201191858831E-2</v>
      </c>
      <c r="H1918" s="42">
        <f>_xll.qlCalendarAdvance(Calendar,$H1917,B1918,"f",FALSE)</f>
        <v>52818</v>
      </c>
      <c r="I1918" s="180">
        <f>_xll.qlInterestRateIndexValueDate(Index1M,$H1918)</f>
        <v>52820</v>
      </c>
      <c r="J1918" s="185">
        <f>IFERROR(_xll.qlIndexFixing(Index1M,$H1918,TRUE,_xll.ohTrigger(RecalcTrigger,Trigger1M)),NA())</f>
        <v>1.552062152045286E-2</v>
      </c>
      <c r="K1918" s="44">
        <f>IFERROR(_xll.qlIndexFixing(Index3M,H1918,TRUE,_xll.ohTrigger(RecalcTrigger,Trigger3M)),NA())</f>
        <v>1.5762115654510737E-2</v>
      </c>
      <c r="L1918" s="44">
        <f>IFERROR(_xll.qlIndexFixing(Index6M,$H1918,TRUE,_xll.ohTrigger(RecalcTrigger,Trigger6M)),NA())</f>
        <v>1.6003363330390062E-2</v>
      </c>
      <c r="M1918" s="186">
        <f>IFERROR(_xll.qlIndexFixing(Index1Y,$H1918,TRUE,_xll.ohTrigger(RecalcTrigger,Trigger1Y)),NA())</f>
        <v>1.6404463342039325E-2</v>
      </c>
      <c r="N1918" s="185">
        <f>IFERROR(_xll.qlIndexFixing(ONIndex1M,I1918,TRUE,_xll.ohTrigger(RecalcTrigger,Trigger1M)),NA())</f>
        <v>1.5507280036075599E-2</v>
      </c>
      <c r="O1918" s="44">
        <f>IFERROR(_xll.qlIndexFixing(ONIndex3M,I1918,TRUE,_xll.ohTrigger(RecalcTrigger,Trigger3M)),NA())</f>
        <v>1.5719860108500683E-2</v>
      </c>
      <c r="P1918" s="44">
        <f>IFERROR(_xll.qlIndexFixing(ONIndex6M,I1918,TRUE,_xll.ohTrigger(RecalcTrigger,Trigger6M)),NA())</f>
        <v>1.5908745644432898E-2</v>
      </c>
      <c r="Q1918" s="186">
        <f>IFERROR(_xll.qlIndexFixing(ONIndex1Y,I1918,TRUE,_xll.ohTrigger(RecalcTrigger,Trigger1Y)),NA())</f>
        <v>1.6197306244647436E-2</v>
      </c>
    </row>
    <row r="1919" spans="2:17" x14ac:dyDescent="0.2">
      <c r="B1919" s="39" t="s">
        <v>42</v>
      </c>
      <c r="D1919" s="42">
        <f>_xll.qlCalendarAdvance(Calendar,$D1918,B1919,"f",FALSE)</f>
        <v>52825</v>
      </c>
      <c r="E1919" s="180">
        <f>_xll.qlInterestRateIndexValueDate(IndexON,D1919)</f>
        <v>52825</v>
      </c>
      <c r="F1919" s="196">
        <f>IFERROR(_xll.qlIndexFixing(IndexON,D1919,TRUE,_xll.ohTrigger(RecalcTrigger,TriggerON)),NA())</f>
        <v>1.5507183483469689E-2</v>
      </c>
      <c r="H1919" s="42">
        <f>_xll.qlCalendarAdvance(Calendar,$H1918,B1919,"f",FALSE)</f>
        <v>52825</v>
      </c>
      <c r="I1919" s="180">
        <f>_xll.qlInterestRateIndexValueDate(Index1M,$H1919)</f>
        <v>52827</v>
      </c>
      <c r="J1919" s="185">
        <f>IFERROR(_xll.qlIndexFixing(Index1M,$H1919,TRUE,_xll.ohTrigger(RecalcTrigger,Trigger1M)),NA())</f>
        <v>1.5522459957542922E-2</v>
      </c>
      <c r="K1919" s="44">
        <f>IFERROR(_xll.qlIndexFixing(Index3M,H1919,TRUE,_xll.ohTrigger(RecalcTrigger,Trigger3M)),NA())</f>
        <v>1.5764050358324417E-2</v>
      </c>
      <c r="L1919" s="44">
        <f>IFERROR(_xll.qlIndexFixing(Index6M,$H1919,TRUE,_xll.ohTrigger(RecalcTrigger,Trigger6M)),NA())</f>
        <v>1.6005828585021035E-2</v>
      </c>
      <c r="M1919" s="186">
        <f>IFERROR(_xll.qlIndexFixing(Index1Y,$H1919,TRUE,_xll.ohTrigger(RecalcTrigger,Trigger1Y)),NA())</f>
        <v>1.6407831845014837E-2</v>
      </c>
      <c r="N1919" s="185">
        <f>IFERROR(_xll.qlIndexFixing(ONIndex1M,I1919,TRUE,_xll.ohTrigger(RecalcTrigger,Trigger1M)),NA())</f>
        <v>1.550906931831797E-2</v>
      </c>
      <c r="O1919" s="44">
        <f>IFERROR(_xll.qlIndexFixing(ONIndex3M,I1919,TRUE,_xll.ohTrigger(RecalcTrigger,Trigger3M)),NA())</f>
        <v>1.572157219976944E-2</v>
      </c>
      <c r="P1919" s="44">
        <f>IFERROR(_xll.qlIndexFixing(ONIndex6M,I1919,TRUE,_xll.ohTrigger(RecalcTrigger,Trigger6M)),NA())</f>
        <v>1.5910803253156303E-2</v>
      </c>
      <c r="Q1919" s="186">
        <f>IFERROR(_xll.qlIndexFixing(ONIndex1Y,I1919,TRUE,_xll.ohTrigger(RecalcTrigger,Trigger1Y)),NA())</f>
        <v>1.6199313538258764E-2</v>
      </c>
    </row>
    <row r="1920" spans="2:17" x14ac:dyDescent="0.2">
      <c r="B1920" s="39" t="s">
        <v>42</v>
      </c>
      <c r="D1920" s="42">
        <f>_xll.qlCalendarAdvance(Calendar,$D1919,B1920,"f",FALSE)</f>
        <v>52832</v>
      </c>
      <c r="E1920" s="180">
        <f>_xll.qlInterestRateIndexValueDate(IndexON,D1920)</f>
        <v>52832</v>
      </c>
      <c r="F1920" s="196">
        <f>IFERROR(_xll.qlIndexFixing(IndexON,D1920,TRUE,_xll.ohTrigger(RecalcTrigger,TriggerON)),NA())</f>
        <v>1.5509201117849258E-2</v>
      </c>
      <c r="H1920" s="42">
        <f>_xll.qlCalendarAdvance(Calendar,$H1919,B1920,"f",FALSE)</f>
        <v>52832</v>
      </c>
      <c r="I1920" s="180">
        <f>_xll.qlInterestRateIndexValueDate(Index1M,$H1920)</f>
        <v>52834</v>
      </c>
      <c r="J1920" s="185">
        <f>IFERROR(_xll.qlIndexFixing(Index1M,$H1920,TRUE,_xll.ohTrigger(RecalcTrigger,Trigger1M)),NA())</f>
        <v>1.5524326915705988E-2</v>
      </c>
      <c r="K1920" s="44">
        <f>IFERROR(_xll.qlIndexFixing(Index3M,H1920,TRUE,_xll.ohTrigger(RecalcTrigger,Trigger3M)),NA())</f>
        <v>1.5766021660331263E-2</v>
      </c>
      <c r="L1920" s="44">
        <f>IFERROR(_xll.qlIndexFixing(Index6M,$H1920,TRUE,_xll.ohTrigger(RecalcTrigger,Trigger6M)),NA())</f>
        <v>1.6008324747476693E-2</v>
      </c>
      <c r="M1920" s="186">
        <f>IFERROR(_xll.qlIndexFixing(Index1Y,$H1920,TRUE,_xll.ohTrigger(RecalcTrigger,Trigger1Y)),NA())</f>
        <v>1.6411253627093343E-2</v>
      </c>
      <c r="N1920" s="185">
        <f>IFERROR(_xll.qlIndexFixing(ONIndex1M,I1920,TRUE,_xll.ohTrigger(RecalcTrigger,Trigger1M)),NA())</f>
        <v>1.5510886967069482E-2</v>
      </c>
      <c r="O1920" s="44">
        <f>IFERROR(_xll.qlIndexFixing(ONIndex3M,I1920,TRUE,_xll.ohTrigger(RecalcTrigger,Trigger3M)),NA())</f>
        <v>1.572332022141687E-2</v>
      </c>
      <c r="P1920" s="44">
        <f>IFERROR(_xll.qlIndexFixing(ONIndex6M,I1920,TRUE,_xll.ohTrigger(RecalcTrigger,Trigger6M)),NA())</f>
        <v>1.5912891514480165E-2</v>
      </c>
      <c r="Q1920" s="186">
        <f>IFERROR(_xll.qlIndexFixing(ONIndex1Y,I1920,TRUE,_xll.ohTrigger(RecalcTrigger,Trigger1Y)),NA())</f>
        <v>1.6201370242345803E-2</v>
      </c>
    </row>
    <row r="1921" spans="2:17" x14ac:dyDescent="0.2">
      <c r="B1921" s="39" t="s">
        <v>42</v>
      </c>
      <c r="D1921" s="42">
        <f>_xll.qlCalendarAdvance(Calendar,$D1920,B1921,"f",FALSE)</f>
        <v>52839</v>
      </c>
      <c r="E1921" s="180">
        <f>_xll.qlInterestRateIndexValueDate(IndexON,D1921)</f>
        <v>52839</v>
      </c>
      <c r="F1921" s="196">
        <f>IFERROR(_xll.qlIndexFixing(IndexON,D1921,TRUE,_xll.ohTrigger(RecalcTrigger,TriggerON)),NA())</f>
        <v>1.5511254185085477E-2</v>
      </c>
      <c r="H1921" s="42">
        <f>_xll.qlCalendarAdvance(Calendar,$H1920,B1921,"f",FALSE)</f>
        <v>52839</v>
      </c>
      <c r="I1921" s="180">
        <f>_xll.qlInterestRateIndexValueDate(Index1M,$H1921)</f>
        <v>52841</v>
      </c>
      <c r="J1921" s="185">
        <f>IFERROR(_xll.qlIndexFixing(Index1M,$H1921,TRUE,_xll.ohTrigger(RecalcTrigger,Trigger1M)),NA())</f>
        <v>1.5526222465812867E-2</v>
      </c>
      <c r="K1921" s="44">
        <f>IFERROR(_xll.qlIndexFixing(Index3M,H1921,TRUE,_xll.ohTrigger(RecalcTrigger,Trigger3M)),NA())</f>
        <v>1.5767534435139206E-2</v>
      </c>
      <c r="L1921" s="44">
        <f>IFERROR(_xll.qlIndexFixing(Index6M,$H1921,TRUE,_xll.ohTrigger(RecalcTrigger,Trigger6M)),NA())</f>
        <v>1.6008122562536978E-2</v>
      </c>
      <c r="M1921" s="186">
        <f>IFERROR(_xll.qlIndexFixing(Index1Y,$H1921,TRUE,_xll.ohTrigger(RecalcTrigger,Trigger1Y)),NA())</f>
        <v>1.6414728808267404E-2</v>
      </c>
      <c r="N1921" s="185">
        <f>IFERROR(_xll.qlIndexFixing(ONIndex1M,I1921,TRUE,_xll.ohTrigger(RecalcTrigger,Trigger1M)),NA())</f>
        <v>1.5512733052913674E-2</v>
      </c>
      <c r="O1921" s="44">
        <f>IFERROR(_xll.qlIndexFixing(ONIndex3M,I1921,TRUE,_xll.ohTrigger(RecalcTrigger,Trigger3M)),NA())</f>
        <v>1.5725104261452572E-2</v>
      </c>
      <c r="P1921" s="44">
        <f>IFERROR(_xll.qlIndexFixing(ONIndex6M,I1921,TRUE,_xll.ohTrigger(RecalcTrigger,Trigger6M)),NA())</f>
        <v>1.591501042832455E-2</v>
      </c>
      <c r="Q1921" s="186">
        <f>IFERROR(_xll.qlIndexFixing(ONIndex1Y,I1921,TRUE,_xll.ohTrigger(RecalcTrigger,Trigger1Y)),NA())</f>
        <v>1.620347647457443E-2</v>
      </c>
    </row>
    <row r="1922" spans="2:17" x14ac:dyDescent="0.2">
      <c r="B1922" s="39" t="s">
        <v>42</v>
      </c>
      <c r="D1922" s="42">
        <f>_xll.qlCalendarAdvance(Calendar,$D1921,B1922,"f",FALSE)</f>
        <v>52846</v>
      </c>
      <c r="E1922" s="180">
        <f>_xll.qlInterestRateIndexValueDate(IndexON,D1922)</f>
        <v>52846</v>
      </c>
      <c r="F1922" s="196">
        <f>IFERROR(_xll.qlIndexFixing(IndexON,D1922,TRUE,_xll.ohTrigger(RecalcTrigger,TriggerON)),NA())</f>
        <v>1.5513342775106409E-2</v>
      </c>
      <c r="H1922" s="42">
        <f>_xll.qlCalendarAdvance(Calendar,$H1921,B1922,"f",FALSE)</f>
        <v>52846</v>
      </c>
      <c r="I1922" s="180">
        <f>_xll.qlInterestRateIndexValueDate(Index1M,$H1922)</f>
        <v>52848</v>
      </c>
      <c r="J1922" s="185">
        <f>IFERROR(_xll.qlIndexFixing(Index1M,$H1922,TRUE,_xll.ohTrigger(RecalcTrigger,Trigger1M)),NA())</f>
        <v>1.5528146678741861E-2</v>
      </c>
      <c r="K1922" s="44">
        <f>IFERROR(_xll.qlIndexFixing(Index3M,H1922,TRUE,_xll.ohTrigger(RecalcTrigger,Trigger3M)),NA())</f>
        <v>1.5769576465955296E-2</v>
      </c>
      <c r="L1922" s="44">
        <f>IFERROR(_xll.qlIndexFixing(Index6M,$H1922,TRUE,_xll.ohTrigger(RecalcTrigger,Trigger6M)),NA())</f>
        <v>1.6010668938338024E-2</v>
      </c>
      <c r="M1922" s="186">
        <f>IFERROR(_xll.qlIndexFixing(Index1Y,$H1922,TRUE,_xll.ohTrigger(RecalcTrigger,Trigger1Y)),NA())</f>
        <v>1.6418257508540972E-2</v>
      </c>
      <c r="N1922" s="185">
        <f>IFERROR(_xll.qlIndexFixing(ONIndex1M,I1922,TRUE,_xll.ohTrigger(RecalcTrigger,Trigger1M)),NA())</f>
        <v>1.5514607646913703E-2</v>
      </c>
      <c r="O1922" s="44">
        <f>IFERROR(_xll.qlIndexFixing(ONIndex3M,I1922,TRUE,_xll.ohTrigger(RecalcTrigger,Trigger3M)),NA())</f>
        <v>1.5726924407886145E-2</v>
      </c>
      <c r="P1922" s="44">
        <f>IFERROR(_xll.qlIndexFixing(ONIndex6M,I1922,TRUE,_xll.ohTrigger(RecalcTrigger,Trigger6M)),NA())</f>
        <v>1.5917159994849328E-2</v>
      </c>
      <c r="Q1922" s="186">
        <f>IFERROR(_xll.qlIndexFixing(ONIndex1Y,I1922,TRUE,_xll.ohTrigger(RecalcTrigger,Trigger1Y)),NA())</f>
        <v>1.6205632352210841E-2</v>
      </c>
    </row>
    <row r="1923" spans="2:17" x14ac:dyDescent="0.2">
      <c r="B1923" s="39" t="s">
        <v>42</v>
      </c>
      <c r="D1923" s="42">
        <f>_xll.qlCalendarAdvance(Calendar,$D1922,B1923,"f",FALSE)</f>
        <v>52853</v>
      </c>
      <c r="E1923" s="180">
        <f>_xll.qlInterestRateIndexValueDate(IndexON,D1923)</f>
        <v>52853</v>
      </c>
      <c r="F1923" s="196">
        <f>IFERROR(_xll.qlIndexFixing(IndexON,D1923,TRUE,_xll.ohTrigger(RecalcTrigger,TriggerON)),NA())</f>
        <v>1.5515466977760184E-2</v>
      </c>
      <c r="H1923" s="42">
        <f>_xll.qlCalendarAdvance(Calendar,$H1922,B1923,"f",FALSE)</f>
        <v>52853</v>
      </c>
      <c r="I1923" s="180">
        <f>_xll.qlInterestRateIndexValueDate(Index1M,$H1923)</f>
        <v>52855</v>
      </c>
      <c r="J1923" s="185">
        <f>IFERROR(_xll.qlIndexFixing(Index1M,$H1923,TRUE,_xll.ohTrigger(RecalcTrigger,Trigger1M)),NA())</f>
        <v>1.553009962536378E-2</v>
      </c>
      <c r="K1923" s="44">
        <f>IFERROR(_xll.qlIndexFixing(Index3M,H1923,TRUE,_xll.ohTrigger(RecalcTrigger,Trigger3M)),NA())</f>
        <v>1.5771655352185929E-2</v>
      </c>
      <c r="L1923" s="44">
        <f>IFERROR(_xll.qlIndexFixing(Index6M,$H1923,TRUE,_xll.ohTrigger(RecalcTrigger,Trigger6M)),NA())</f>
        <v>1.601324621534464E-2</v>
      </c>
      <c r="M1923" s="186">
        <f>IFERROR(_xll.qlIndexFixing(Index1Y,$H1923,TRUE,_xll.ohTrigger(RecalcTrigger,Trigger1Y)),NA())</f>
        <v>1.6421839847927857E-2</v>
      </c>
      <c r="N1923" s="185">
        <f>IFERROR(_xll.qlIndexFixing(ONIndex1M,I1923,TRUE,_xll.ohTrigger(RecalcTrigger,Trigger1M)),NA())</f>
        <v>1.5516510819493234E-2</v>
      </c>
      <c r="O1923" s="44">
        <f>IFERROR(_xll.qlIndexFixing(ONIndex3M,I1923,TRUE,_xll.ohTrigger(RecalcTrigger,Trigger3M)),NA())</f>
        <v>1.5728780748487381E-2</v>
      </c>
      <c r="P1923" s="44">
        <f>IFERROR(_xll.qlIndexFixing(ONIndex6M,I1923,TRUE,_xll.ohTrigger(RecalcTrigger,Trigger6M)),NA())</f>
        <v>1.5919340213814692E-2</v>
      </c>
      <c r="Q1923" s="186">
        <f>IFERROR(_xll.qlIndexFixing(ONIndex1Y,I1923,TRUE,_xll.ohTrigger(RecalcTrigger,Trigger1Y)),NA())</f>
        <v>1.6207837992920915E-2</v>
      </c>
    </row>
    <row r="1924" spans="2:17" x14ac:dyDescent="0.2">
      <c r="B1924" s="39" t="s">
        <v>42</v>
      </c>
      <c r="D1924" s="42">
        <f>_xll.qlCalendarAdvance(Calendar,$D1923,B1924,"f",FALSE)</f>
        <v>52860</v>
      </c>
      <c r="E1924" s="180">
        <f>_xll.qlInterestRateIndexValueDate(IndexON,D1924)</f>
        <v>52860</v>
      </c>
      <c r="F1924" s="196">
        <f>IFERROR(_xll.qlIndexFixing(IndexON,D1924,TRUE,_xll.ohTrigger(RecalcTrigger,TriggerON)),NA())</f>
        <v>1.5517626882974866E-2</v>
      </c>
      <c r="H1924" s="42">
        <f>_xll.qlCalendarAdvance(Calendar,$H1923,B1924,"f",FALSE)</f>
        <v>52860</v>
      </c>
      <c r="I1924" s="180">
        <f>_xll.qlInterestRateIndexValueDate(Index1M,$H1924)</f>
        <v>52862</v>
      </c>
      <c r="J1924" s="185">
        <f>IFERROR(_xll.qlIndexFixing(Index1M,$H1924,TRUE,_xll.ohTrigger(RecalcTrigger,Trigger1M)),NA())</f>
        <v>1.553208137655443E-2</v>
      </c>
      <c r="K1924" s="44">
        <f>IFERROR(_xll.qlIndexFixing(Index3M,H1924,TRUE,_xll.ohTrigger(RecalcTrigger,Trigger3M)),NA())</f>
        <v>1.5773771182216671E-2</v>
      </c>
      <c r="L1924" s="44">
        <f>IFERROR(_xll.qlIndexFixing(Index6M,$H1924,TRUE,_xll.ohTrigger(RecalcTrigger,Trigger6M)),NA())</f>
        <v>1.6015854393675186E-2</v>
      </c>
      <c r="M1924" s="186">
        <f>IFERROR(_xll.qlIndexFixing(Index1Y,$H1924,TRUE,_xll.ohTrigger(RecalcTrigger,Trigger1Y)),NA())</f>
        <v>1.642547594645194E-2</v>
      </c>
      <c r="N1924" s="185">
        <f>IFERROR(_xll.qlIndexFixing(ONIndex1M,I1924,TRUE,_xll.ohTrigger(RecalcTrigger,Trigger1M)),NA())</f>
        <v>1.5518442641635488E-2</v>
      </c>
      <c r="O1924" s="44">
        <f>IFERROR(_xll.qlIndexFixing(ONIndex3M,I1924,TRUE,_xll.ohTrigger(RecalcTrigger,Trigger3M)),NA())</f>
        <v>1.5730673371585624E-2</v>
      </c>
      <c r="P1924" s="44">
        <f>IFERROR(_xll.qlIndexFixing(ONIndex6M,I1924,TRUE,_xll.ohTrigger(RecalcTrigger,Trigger6M)),NA())</f>
        <v>1.592155108546045E-2</v>
      </c>
      <c r="Q1924" s="186">
        <f>IFERROR(_xll.qlIndexFixing(ONIndex1Y,I1924,TRUE,_xll.ohTrigger(RecalcTrigger,Trigger1Y)),NA())</f>
        <v>1.6210093514050783E-2</v>
      </c>
    </row>
    <row r="1925" spans="2:17" x14ac:dyDescent="0.2">
      <c r="B1925" s="39" t="s">
        <v>42</v>
      </c>
      <c r="D1925" s="42">
        <f>_xll.qlCalendarAdvance(Calendar,$D1924,B1925,"f",FALSE)</f>
        <v>52867</v>
      </c>
      <c r="E1925" s="180">
        <f>_xll.qlInterestRateIndexValueDate(IndexON,D1925)</f>
        <v>52867</v>
      </c>
      <c r="F1925" s="196">
        <f>IFERROR(_xll.qlIndexFixing(IndexON,D1925,TRUE,_xll.ohTrigger(RecalcTrigger,TriggerON)),NA())</f>
        <v>1.5519822580838394E-2</v>
      </c>
      <c r="H1925" s="42">
        <f>_xll.qlCalendarAdvance(Calendar,$H1924,B1925,"f",FALSE)</f>
        <v>52867</v>
      </c>
      <c r="I1925" s="180">
        <f>_xll.qlInterestRateIndexValueDate(Index1M,$H1925)</f>
        <v>52869</v>
      </c>
      <c r="J1925" s="185">
        <f>IFERROR(_xll.qlIndexFixing(Index1M,$H1925,TRUE,_xll.ohTrigger(RecalcTrigger,Trigger1M)),NA())</f>
        <v>1.5534092003182121E-2</v>
      </c>
      <c r="K1925" s="44">
        <f>IFERROR(_xll.qlIndexFixing(Index3M,H1925,TRUE,_xll.ohTrigger(RecalcTrigger,Trigger3M)),NA())</f>
        <v>1.5775924044433079E-2</v>
      </c>
      <c r="L1925" s="44">
        <f>IFERROR(_xll.qlIndexFixing(Index6M,$H1925,TRUE,_xll.ohTrigger(RecalcTrigger,Trigger6M)),NA())</f>
        <v>1.6018493473450232E-2</v>
      </c>
      <c r="M1925" s="186">
        <f>IFERROR(_xll.qlIndexFixing(Index1Y,$H1925,TRUE,_xll.ohTrigger(RecalcTrigger,Trigger1Y)),NA())</f>
        <v>1.6429153705871249E-2</v>
      </c>
      <c r="N1925" s="185">
        <f>IFERROR(_xll.qlIndexFixing(ONIndex1M,I1925,TRUE,_xll.ohTrigger(RecalcTrigger,Trigger1M)),NA())</f>
        <v>1.5520403184083875E-2</v>
      </c>
      <c r="O1925" s="44">
        <f>IFERROR(_xll.qlIndexFixing(ONIndex3M,I1925,TRUE,_xll.ohTrigger(RecalcTrigger,Trigger3M)),NA())</f>
        <v>1.5732602364870729E-2</v>
      </c>
      <c r="P1925" s="44">
        <f>IFERROR(_xll.qlIndexFixing(ONIndex6M,I1925,TRUE,_xll.ohTrigger(RecalcTrigger,Trigger6M)),NA())</f>
        <v>1.5923792609546794E-2</v>
      </c>
      <c r="Q1925" s="186">
        <f>IFERROR(_xll.qlIndexFixing(ONIndex1Y,I1925,TRUE,_xll.ohTrigger(RecalcTrigger,Trigger1Y)),NA())</f>
        <v>1.6212399033426195E-2</v>
      </c>
    </row>
    <row r="1926" spans="2:17" x14ac:dyDescent="0.2">
      <c r="B1926" s="39" t="s">
        <v>42</v>
      </c>
      <c r="D1926" s="42">
        <f>_xll.qlCalendarAdvance(Calendar,$D1925,B1926,"f",FALSE)</f>
        <v>52874</v>
      </c>
      <c r="E1926" s="180">
        <f>_xll.qlInterestRateIndexValueDate(IndexON,D1926)</f>
        <v>52874</v>
      </c>
      <c r="F1926" s="196">
        <f>IFERROR(_xll.qlIndexFixing(IndexON,D1926,TRUE,_xll.ohTrigger(RecalcTrigger,TriggerON)),NA())</f>
        <v>1.5522054161118959E-2</v>
      </c>
      <c r="H1926" s="42">
        <f>_xll.qlCalendarAdvance(Calendar,$H1925,B1926,"f",FALSE)</f>
        <v>52874</v>
      </c>
      <c r="I1926" s="180">
        <f>_xll.qlInterestRateIndexValueDate(Index1M,$H1926)</f>
        <v>52876</v>
      </c>
      <c r="J1926" s="185">
        <f>IFERROR(_xll.qlIndexFixing(Index1M,$H1926,TRUE,_xll.ohTrigger(RecalcTrigger,Trigger1M)),NA())</f>
        <v>1.5536131576125156E-2</v>
      </c>
      <c r="K1926" s="44">
        <f>IFERROR(_xll.qlIndexFixing(Index3M,H1926,TRUE,_xll.ohTrigger(RecalcTrigger,Trigger3M)),NA())</f>
        <v>1.5778622984062709E-2</v>
      </c>
      <c r="L1926" s="44">
        <f>IFERROR(_xll.qlIndexFixing(Index6M,$H1926,TRUE,_xll.ohTrigger(RecalcTrigger,Trigger6M)),NA())</f>
        <v>1.6021720445223365E-2</v>
      </c>
      <c r="M1926" s="186">
        <f>IFERROR(_xll.qlIndexFixing(Index1Y,$H1926,TRUE,_xll.ohTrigger(RecalcTrigger,Trigger1Y)),NA())</f>
        <v>1.6432816995923923E-2</v>
      </c>
      <c r="N1926" s="185">
        <f>IFERROR(_xll.qlIndexFixing(ONIndex1M,I1926,TRUE,_xll.ohTrigger(RecalcTrigger,Trigger1M)),NA())</f>
        <v>1.5522392517661743E-2</v>
      </c>
      <c r="O1926" s="44">
        <f>IFERROR(_xll.qlIndexFixing(ONIndex3M,I1926,TRUE,_xll.ohTrigger(RecalcTrigger,Trigger3M)),NA())</f>
        <v>1.5734567816432232E-2</v>
      </c>
      <c r="P1926" s="44">
        <f>IFERROR(_xll.qlIndexFixing(ONIndex6M,I1926,TRUE,_xll.ohTrigger(RecalcTrigger,Trigger6M)),NA())</f>
        <v>1.5926064786313532E-2</v>
      </c>
      <c r="Q1926" s="186">
        <f>IFERROR(_xll.qlIndexFixing(ONIndex1Y,I1926,TRUE,_xll.ohTrigger(RecalcTrigger,Trigger1Y)),NA())</f>
        <v>1.6214754668153475E-2</v>
      </c>
    </row>
    <row r="1927" spans="2:17" x14ac:dyDescent="0.2">
      <c r="B1927" s="39" t="s">
        <v>42</v>
      </c>
      <c r="D1927" s="42">
        <f>_xll.qlCalendarAdvance(Calendar,$D1926,B1927,"f",FALSE)</f>
        <v>52881</v>
      </c>
      <c r="E1927" s="180">
        <f>_xll.qlInterestRateIndexValueDate(IndexON,D1927)</f>
        <v>52881</v>
      </c>
      <c r="F1927" s="196">
        <f>IFERROR(_xll.qlIndexFixing(IndexON,D1927,TRUE,_xll.ohTrigger(RecalcTrigger,TriggerON)),NA())</f>
        <v>1.5524321713744627E-2</v>
      </c>
      <c r="H1927" s="42">
        <f>_xll.qlCalendarAdvance(Calendar,$H1926,B1927,"f",FALSE)</f>
        <v>52881</v>
      </c>
      <c r="I1927" s="180">
        <f>_xll.qlInterestRateIndexValueDate(Index1M,$H1927)</f>
        <v>52883</v>
      </c>
      <c r="J1927" s="185">
        <f>IFERROR(_xll.qlIndexFixing(Index1M,$H1927,TRUE,_xll.ohTrigger(RecalcTrigger,Trigger1M)),NA())</f>
        <v>1.5538200166259342E-2</v>
      </c>
      <c r="K1927" s="44">
        <f>IFERROR(_xll.qlIndexFixing(Index3M,H1927,TRUE,_xll.ohTrigger(RecalcTrigger,Trigger3M)),NA())</f>
        <v>1.5780852948274256E-2</v>
      </c>
      <c r="L1927" s="44">
        <f>IFERROR(_xll.qlIndexFixing(Index6M,$H1927,TRUE,_xll.ohTrigger(RecalcTrigger,Trigger6M)),NA())</f>
        <v>1.6024423655365688E-2</v>
      </c>
      <c r="M1927" s="186">
        <f>IFERROR(_xll.qlIndexFixing(Index1Y,$H1927,TRUE,_xll.ohTrigger(RecalcTrigger,Trigger1Y)),NA())</f>
        <v>1.6436457874258962E-2</v>
      </c>
      <c r="N1927" s="185">
        <f>IFERROR(_xll.qlIndexFixing(ONIndex1M,I1927,TRUE,_xll.ohTrigger(RecalcTrigger,Trigger1M)),NA())</f>
        <v>1.5524410712872694E-2</v>
      </c>
      <c r="O1927" s="44">
        <f>IFERROR(_xll.qlIndexFixing(ONIndex3M,I1927,TRUE,_xll.ohTrigger(RecalcTrigger,Trigger3M)),NA())</f>
        <v>1.5736569814119861E-2</v>
      </c>
      <c r="P1927" s="44">
        <f>IFERROR(_xll.qlIndexFixing(ONIndex6M,I1927,TRUE,_xll.ohTrigger(RecalcTrigger,Trigger6M)),NA())</f>
        <v>1.5928367615520855E-2</v>
      </c>
      <c r="Q1927" s="186">
        <f>IFERROR(_xll.qlIndexFixing(ONIndex1Y,I1927,TRUE,_xll.ohTrigger(RecalcTrigger,Trigger1Y)),NA())</f>
        <v>1.62171605358985E-2</v>
      </c>
    </row>
    <row r="1928" spans="2:17" x14ac:dyDescent="0.2">
      <c r="B1928" s="39" t="s">
        <v>42</v>
      </c>
      <c r="D1928" s="42">
        <f>_xll.qlCalendarAdvance(Calendar,$D1927,B1928,"f",FALSE)</f>
        <v>52888</v>
      </c>
      <c r="E1928" s="180">
        <f>_xll.qlInterestRateIndexValueDate(IndexON,D1928)</f>
        <v>52888</v>
      </c>
      <c r="F1928" s="196">
        <f>IFERROR(_xll.qlIndexFixing(IndexON,D1928,TRUE,_xll.ohTrigger(RecalcTrigger,TriggerON)),NA())</f>
        <v>1.5526625328803334E-2</v>
      </c>
      <c r="H1928" s="42">
        <f>_xll.qlCalendarAdvance(Calendar,$H1927,B1928,"f",FALSE)</f>
        <v>52888</v>
      </c>
      <c r="I1928" s="180">
        <f>_xll.qlInterestRateIndexValueDate(Index1M,$H1928)</f>
        <v>52890</v>
      </c>
      <c r="J1928" s="185">
        <f>IFERROR(_xll.qlIndexFixing(Index1M,$H1928,TRUE,_xll.ohTrigger(RecalcTrigger,Trigger1M)),NA())</f>
        <v>1.5540297844455486E-2</v>
      </c>
      <c r="K1928" s="44">
        <f>IFERROR(_xll.qlIndexFixing(Index3M,H1928,TRUE,_xll.ohTrigger(RecalcTrigger,Trigger3M)),NA())</f>
        <v>1.5783120217796816E-2</v>
      </c>
      <c r="L1928" s="44">
        <f>IFERROR(_xll.qlIndexFixing(Index6M,$H1928,TRUE,_xll.ohTrigger(RecalcTrigger,Trigger6M)),NA())</f>
        <v>1.6027157768722503E-2</v>
      </c>
      <c r="M1928" s="186">
        <f>IFERROR(_xll.qlIndexFixing(Index1Y,$H1928,TRUE,_xll.ohTrigger(RecalcTrigger,Trigger1Y)),NA())</f>
        <v>1.6440075231053997E-2</v>
      </c>
      <c r="N1928" s="185">
        <f>IFERROR(_xll.qlIndexFixing(ONIndex1M,I1928,TRUE,_xll.ohTrigger(RecalcTrigger,Trigger1M)),NA())</f>
        <v>1.5526457840699948E-2</v>
      </c>
      <c r="O1928" s="44">
        <f>IFERROR(_xll.qlIndexFixing(ONIndex3M,I1928,TRUE,_xll.ohTrigger(RecalcTrigger,Trigger3M)),NA())</f>
        <v>1.5738608446183022E-2</v>
      </c>
      <c r="P1928" s="44">
        <f>IFERROR(_xll.qlIndexFixing(ONIndex6M,I1928,TRUE,_xll.ohTrigger(RecalcTrigger,Trigger6M)),NA())</f>
        <v>1.5930701097488509E-2</v>
      </c>
      <c r="Q1928" s="186">
        <f>IFERROR(_xll.qlIndexFixing(ONIndex1Y,I1928,TRUE,_xll.ohTrigger(RecalcTrigger,Trigger1Y)),NA())</f>
        <v>1.6219616754167276E-2</v>
      </c>
    </row>
    <row r="1929" spans="2:17" x14ac:dyDescent="0.2">
      <c r="B1929" s="39" t="s">
        <v>42</v>
      </c>
      <c r="D1929" s="42">
        <f>_xll.qlCalendarAdvance(Calendar,$D1928,B1929,"f",FALSE)</f>
        <v>52895</v>
      </c>
      <c r="E1929" s="180">
        <f>_xll.qlInterestRateIndexValueDate(IndexON,D1929)</f>
        <v>52895</v>
      </c>
      <c r="F1929" s="196">
        <f>IFERROR(_xll.qlIndexFixing(IndexON,D1929,TRUE,_xll.ohTrigger(RecalcTrigger,TriggerON)),NA())</f>
        <v>1.5528965096223146E-2</v>
      </c>
      <c r="H1929" s="42">
        <f>_xll.qlCalendarAdvance(Calendar,$H1928,B1929,"f",FALSE)</f>
        <v>52895</v>
      </c>
      <c r="I1929" s="180">
        <f>_xll.qlInterestRateIndexValueDate(Index1M,$H1929)</f>
        <v>52897</v>
      </c>
      <c r="J1929" s="185">
        <f>IFERROR(_xll.qlIndexFixing(Index1M,$H1929,TRUE,_xll.ohTrigger(RecalcTrigger,Trigger1M)),NA())</f>
        <v>1.5542424681591893E-2</v>
      </c>
      <c r="K1929" s="44">
        <f>IFERROR(_xll.qlIndexFixing(Index3M,H1929,TRUE,_xll.ohTrigger(RecalcTrigger,Trigger3M)),NA())</f>
        <v>1.5785424881025769E-2</v>
      </c>
      <c r="L1929" s="44">
        <f>IFERROR(_xll.qlIndexFixing(Index6M,$H1929,TRUE,_xll.ohTrigger(RecalcTrigger,Trigger6M)),NA())</f>
        <v>1.6029922785420744E-2</v>
      </c>
      <c r="M1929" s="186">
        <f>IFERROR(_xll.qlIndexFixing(Index1Y,$H1929,TRUE,_xll.ohTrigger(RecalcTrigger,Trigger1Y)),NA())</f>
        <v>1.6443667953713208E-2</v>
      </c>
      <c r="N1929" s="185">
        <f>IFERROR(_xll.qlIndexFixing(ONIndex1M,I1929,TRUE,_xll.ohTrigger(RecalcTrigger,Trigger1M)),NA())</f>
        <v>1.5528533971886915E-2</v>
      </c>
      <c r="O1929" s="44">
        <f>IFERROR(_xll.qlIndexFixing(ONIndex3M,I1929,TRUE,_xll.ohTrigger(RecalcTrigger,Trigger3M)),NA())</f>
        <v>1.5740683800471444E-2</v>
      </c>
      <c r="P1929" s="44">
        <f>IFERROR(_xll.qlIndexFixing(ONIndex6M,I1929,TRUE,_xll.ohTrigger(RecalcTrigger,Trigger6M)),NA())</f>
        <v>1.5933065231896748E-2</v>
      </c>
      <c r="Q1929" s="186">
        <f>IFERROR(_xll.qlIndexFixing(ONIndex1Y,I1929,TRUE,_xll.ohTrigger(RecalcTrigger,Trigger1Y)),NA())</f>
        <v>1.6222123440465808E-2</v>
      </c>
    </row>
    <row r="1930" spans="2:17" x14ac:dyDescent="0.2">
      <c r="B1930" s="39" t="s">
        <v>42</v>
      </c>
      <c r="D1930" s="42">
        <f>_xll.qlCalendarAdvance(Calendar,$D1929,B1930,"f",FALSE)</f>
        <v>52902</v>
      </c>
      <c r="E1930" s="180">
        <f>_xll.qlInterestRateIndexValueDate(IndexON,D1930)</f>
        <v>52902</v>
      </c>
      <c r="F1930" s="196">
        <f>IFERROR(_xll.qlIndexFixing(IndexON,D1930,TRUE,_xll.ohTrigger(RecalcTrigger,TriggerON)),NA())</f>
        <v>1.553134110569232E-2</v>
      </c>
      <c r="H1930" s="42">
        <f>_xll.qlCalendarAdvance(Calendar,$H1929,B1930,"f",FALSE)</f>
        <v>52902</v>
      </c>
      <c r="I1930" s="180">
        <f>_xll.qlInterestRateIndexValueDate(Index1M,$H1930)</f>
        <v>52904</v>
      </c>
      <c r="J1930" s="185">
        <f>IFERROR(_xll.qlIndexFixing(Index1M,$H1930,TRUE,_xll.ohTrigger(RecalcTrigger,Trigger1M)),NA())</f>
        <v>1.554458074854187E-2</v>
      </c>
      <c r="K1930" s="44">
        <f>IFERROR(_xll.qlIndexFixing(Index3M,H1930,TRUE,_xll.ohTrigger(RecalcTrigger,Trigger3M)),NA())</f>
        <v>1.57877670263591E-2</v>
      </c>
      <c r="L1930" s="44">
        <f>IFERROR(_xll.qlIndexFixing(Index6M,$H1930,TRUE,_xll.ohTrigger(RecalcTrigger,Trigger6M)),NA())</f>
        <v>1.6032152398320058E-2</v>
      </c>
      <c r="M1930" s="186">
        <f>IFERROR(_xll.qlIndexFixing(Index1Y,$H1930,TRUE,_xll.ohTrigger(RecalcTrigger,Trigger1Y)),NA())</f>
        <v>1.6447234926865121E-2</v>
      </c>
      <c r="N1930" s="185">
        <f>IFERROR(_xll.qlIndexFixing(ONIndex1M,I1930,TRUE,_xll.ohTrigger(RecalcTrigger,Trigger1M)),NA())</f>
        <v>1.5530639177177008E-2</v>
      </c>
      <c r="O1930" s="44">
        <f>IFERROR(_xll.qlIndexFixing(ONIndex3M,I1930,TRUE,_xll.ohTrigger(RecalcTrigger,Trigger3M)),NA())</f>
        <v>1.5742795964914791E-2</v>
      </c>
      <c r="P1930" s="44">
        <f>IFERROR(_xll.qlIndexFixing(ONIndex6M,I1930,TRUE,_xll.ohTrigger(RecalcTrigger,Trigger6M)),NA())</f>
        <v>1.5935460018745573E-2</v>
      </c>
      <c r="Q1930" s="186">
        <f>IFERROR(_xll.qlIndexFixing(ONIndex1Y,I1930,TRUE,_xll.ohTrigger(RecalcTrigger,Trigger1Y)),NA())</f>
        <v>1.6224680712300099E-2</v>
      </c>
    </row>
    <row r="1931" spans="2:17" x14ac:dyDescent="0.2">
      <c r="B1931" s="39" t="s">
        <v>42</v>
      </c>
      <c r="D1931" s="42">
        <f>_xll.qlCalendarAdvance(Calendar,$D1930,B1931,"f",FALSE)</f>
        <v>52909</v>
      </c>
      <c r="E1931" s="180">
        <f>_xll.qlInterestRateIndexValueDate(IndexON,D1931)</f>
        <v>52909</v>
      </c>
      <c r="F1931" s="196">
        <f>IFERROR(_xll.qlIndexFixing(IndexON,D1931,TRUE,_xll.ohTrigger(RecalcTrigger,TriggerON)),NA())</f>
        <v>1.5533753447378729E-2</v>
      </c>
      <c r="H1931" s="42">
        <f>_xll.qlCalendarAdvance(Calendar,$H1930,B1931,"f",FALSE)</f>
        <v>52909</v>
      </c>
      <c r="I1931" s="180">
        <f>_xll.qlInterestRateIndexValueDate(Index1M,$H1931)</f>
        <v>52911</v>
      </c>
      <c r="J1931" s="185">
        <f>IFERROR(_xll.qlIndexFixing(Index1M,$H1931,TRUE,_xll.ohTrigger(RecalcTrigger,Trigger1M)),NA())</f>
        <v>1.5546766116183719E-2</v>
      </c>
      <c r="K1931" s="44">
        <f>IFERROR(_xll.qlIndexFixing(Index3M,H1931,TRUE,_xll.ohTrigger(RecalcTrigger,Trigger3M)),NA())</f>
        <v>1.5790146742194793E-2</v>
      </c>
      <c r="L1931" s="44">
        <f>IFERROR(_xll.qlIndexFixing(Index6M,$H1931,TRUE,_xll.ohTrigger(RecalcTrigger,Trigger6M)),NA())</f>
        <v>1.6034976889376128E-2</v>
      </c>
      <c r="M1931" s="186">
        <f>IFERROR(_xll.qlIndexFixing(Index1Y,$H1931,TRUE,_xll.ohTrigger(RecalcTrigger,Trigger1Y)),NA())</f>
        <v>1.6450775032365264E-2</v>
      </c>
      <c r="N1931" s="185">
        <f>IFERROR(_xll.qlIndexFixing(ONIndex1M,I1931,TRUE,_xll.ohTrigger(RecalcTrigger,Trigger1M)),NA())</f>
        <v>1.5532773527233701E-2</v>
      </c>
      <c r="O1931" s="44">
        <f>IFERROR(_xll.qlIndexFixing(ONIndex3M,I1931,TRUE,_xll.ohTrigger(RecalcTrigger,Trigger3M)),NA())</f>
        <v>1.5744945027522661E-2</v>
      </c>
      <c r="P1931" s="44">
        <f>IFERROR(_xll.qlIndexFixing(ONIndex6M,I1931,TRUE,_xll.ohTrigger(RecalcTrigger,Trigger6M)),NA())</f>
        <v>1.5937885458434664E-2</v>
      </c>
      <c r="Q1931" s="186">
        <f>IFERROR(_xll.qlIndexFixing(ONIndex1Y,I1931,TRUE,_xll.ohTrigger(RecalcTrigger,Trigger1Y)),NA())</f>
        <v>1.622728868709622E-2</v>
      </c>
    </row>
    <row r="1932" spans="2:17" x14ac:dyDescent="0.2">
      <c r="B1932" s="39" t="s">
        <v>42</v>
      </c>
      <c r="D1932" s="42">
        <f>_xll.qlCalendarAdvance(Calendar,$D1931,B1932,"f",FALSE)</f>
        <v>52916</v>
      </c>
      <c r="E1932" s="180">
        <f>_xll.qlInterestRateIndexValueDate(IndexON,D1932)</f>
        <v>52916</v>
      </c>
      <c r="F1932" s="196">
        <f>IFERROR(_xll.qlIndexFixing(IndexON,D1932,TRUE,_xll.ohTrigger(RecalcTrigger,TriggerON)),NA())</f>
        <v>1.5536202210970629E-2</v>
      </c>
      <c r="H1932" s="42">
        <f>_xll.qlCalendarAdvance(Calendar,$H1931,B1932,"f",FALSE)</f>
        <v>52916</v>
      </c>
      <c r="I1932" s="180">
        <f>_xll.qlInterestRateIndexValueDate(Index1M,$H1932)</f>
        <v>52918</v>
      </c>
      <c r="J1932" s="185">
        <f>IFERROR(_xll.qlIndexFixing(Index1M,$H1932,TRUE,_xll.ohTrigger(RecalcTrigger,Trigger1M)),NA())</f>
        <v>1.5548980855390748E-2</v>
      </c>
      <c r="K1932" s="44">
        <f>IFERROR(_xll.qlIndexFixing(Index3M,H1932,TRUE,_xll.ohTrigger(RecalcTrigger,Trigger3M)),NA())</f>
        <v>1.5792564116928223E-2</v>
      </c>
      <c r="L1932" s="44">
        <f>IFERROR(_xll.qlIndexFixing(Index6M,$H1932,TRUE,_xll.ohTrigger(RecalcTrigger,Trigger6M)),NA())</f>
        <v>1.6037832282762173E-2</v>
      </c>
      <c r="M1932" s="186">
        <f>IFERROR(_xll.qlIndexFixing(Index1Y,$H1932,TRUE,_xll.ohTrigger(RecalcTrigger,Trigger1Y)),NA())</f>
        <v>1.6454287149293943E-2</v>
      </c>
      <c r="N1932" s="185">
        <f>IFERROR(_xll.qlIndexFixing(ONIndex1M,I1932,TRUE,_xll.ohTrigger(RecalcTrigger,Trigger1M)),NA())</f>
        <v>1.5534937093120149E-2</v>
      </c>
      <c r="O1932" s="44">
        <f>IFERROR(_xll.qlIndexFixing(ONIndex3M,I1932,TRUE,_xll.ohTrigger(RecalcTrigger,Trigger3M)),NA())</f>
        <v>1.5747131076144782E-2</v>
      </c>
      <c r="P1932" s="44">
        <f>IFERROR(_xll.qlIndexFixing(ONIndex6M,I1932,TRUE,_xll.ohTrigger(RecalcTrigger,Trigger6M)),NA())</f>
        <v>1.5940341550404469E-2</v>
      </c>
      <c r="Q1932" s="186">
        <f>IFERROR(_xll.qlIndexFixing(ONIndex1Y,I1932,TRUE,_xll.ohTrigger(RecalcTrigger,Trigger1Y)),NA())</f>
        <v>1.6229947482520046E-2</v>
      </c>
    </row>
    <row r="1933" spans="2:17" x14ac:dyDescent="0.2">
      <c r="B1933" s="39" t="s">
        <v>42</v>
      </c>
      <c r="D1933" s="42">
        <f>_xll.qlCalendarAdvance(Calendar,$D1932,B1933,"f",FALSE)</f>
        <v>52923</v>
      </c>
      <c r="E1933" s="180">
        <f>_xll.qlInterestRateIndexValueDate(IndexON,D1933)</f>
        <v>52923</v>
      </c>
      <c r="F1933" s="196">
        <f>IFERROR(_xll.qlIndexFixing(IndexON,D1933,TRUE,_xll.ohTrigger(RecalcTrigger,TriggerON)),NA())</f>
        <v>1.553868748671583E-2</v>
      </c>
      <c r="H1933" s="42">
        <f>_xll.qlCalendarAdvance(Calendar,$H1932,B1933,"f",FALSE)</f>
        <v>52923</v>
      </c>
      <c r="I1933" s="180">
        <f>_xll.qlInterestRateIndexValueDate(Index1M,$H1933)</f>
        <v>52925</v>
      </c>
      <c r="J1933" s="185">
        <f>IFERROR(_xll.qlIndexFixing(Index1M,$H1933,TRUE,_xll.ohTrigger(RecalcTrigger,Trigger1M)),NA())</f>
        <v>1.5551723842674196E-2</v>
      </c>
      <c r="K1933" s="44">
        <f>IFERROR(_xll.qlIndexFixing(Index3M,H1933,TRUE,_xll.ohTrigger(RecalcTrigger,Trigger3M)),NA())</f>
        <v>1.5795019238966066E-2</v>
      </c>
      <c r="L1933" s="44">
        <f>IFERROR(_xll.qlIndexFixing(Index6M,$H1933,TRUE,_xll.ohTrigger(RecalcTrigger,Trigger6M)),NA())</f>
        <v>1.604071857860848E-2</v>
      </c>
      <c r="M1933" s="186">
        <f>IFERROR(_xll.qlIndexFixing(Index1Y,$H1933,TRUE,_xll.ohTrigger(RecalcTrigger,Trigger1Y)),NA())</f>
        <v>1.6457770153958901E-2</v>
      </c>
      <c r="N1933" s="185">
        <f>IFERROR(_xll.qlIndexFixing(ONIndex1M,I1933,TRUE,_xll.ohTrigger(RecalcTrigger,Trigger1M)),NA())</f>
        <v>1.5537129945180084E-2</v>
      </c>
      <c r="O1933" s="44">
        <f>IFERROR(_xll.qlIndexFixing(ONIndex3M,I1933,TRUE,_xll.ohTrigger(RecalcTrigger,Trigger3M)),NA())</f>
        <v>1.5749354199030563E-2</v>
      </c>
      <c r="P1933" s="44">
        <f>IFERROR(_xll.qlIndexFixing(ONIndex6M,I1933,TRUE,_xll.ohTrigger(RecalcTrigger,Trigger6M)),NA())</f>
        <v>1.5942828295214539E-2</v>
      </c>
      <c r="Q1933" s="186">
        <f>IFERROR(_xll.qlIndexFixing(ONIndex1Y,I1933,TRUE,_xll.ohTrigger(RecalcTrigger,Trigger1Y)),NA())</f>
        <v>1.6232657215837776E-2</v>
      </c>
    </row>
    <row r="1934" spans="2:17" x14ac:dyDescent="0.2">
      <c r="B1934" s="39" t="s">
        <v>42</v>
      </c>
      <c r="D1934" s="42">
        <f>_xll.qlCalendarAdvance(Calendar,$D1933,B1934,"f",FALSE)</f>
        <v>52930</v>
      </c>
      <c r="E1934" s="180">
        <f>_xll.qlInterestRateIndexValueDate(IndexON,D1934)</f>
        <v>52930</v>
      </c>
      <c r="F1934" s="196">
        <f>IFERROR(_xll.qlIndexFixing(IndexON,D1934,TRUE,_xll.ohTrigger(RecalcTrigger,TriggerON)),NA())</f>
        <v>1.554120936446246E-2</v>
      </c>
      <c r="H1934" s="42">
        <f>_xll.qlCalendarAdvance(Calendar,$H1933,B1934,"f",FALSE)</f>
        <v>52930</v>
      </c>
      <c r="I1934" s="180">
        <f>_xll.qlInterestRateIndexValueDate(Index1M,$H1934)</f>
        <v>52932</v>
      </c>
      <c r="J1934" s="185">
        <f>IFERROR(_xll.qlIndexFixing(Index1M,$H1934,TRUE,_xll.ohTrigger(RecalcTrigger,Trigger1M)),NA())</f>
        <v>1.5553498732006066E-2</v>
      </c>
      <c r="K1934" s="44">
        <f>IFERROR(_xll.qlIndexFixing(Index3M,H1934,TRUE,_xll.ohTrigger(RecalcTrigger,Trigger3M)),NA())</f>
        <v>1.5796449763612053E-2</v>
      </c>
      <c r="L1934" s="44">
        <f>IFERROR(_xll.qlIndexFixing(Index6M,$H1934,TRUE,_xll.ohTrigger(RecalcTrigger,Trigger6M)),NA())</f>
        <v>1.6044211423588788E-2</v>
      </c>
      <c r="M1934" s="186">
        <f>IFERROR(_xll.qlIndexFixing(Index1Y,$H1934,TRUE,_xll.ohTrigger(RecalcTrigger,Trigger1Y)),NA())</f>
        <v>1.6461222919893326E-2</v>
      </c>
      <c r="N1934" s="185">
        <f>IFERROR(_xll.qlIndexFixing(ONIndex1M,I1934,TRUE,_xll.ohTrigger(RecalcTrigger,Trigger1M)),NA())</f>
        <v>1.5539352154556596E-2</v>
      </c>
      <c r="O1934" s="44">
        <f>IFERROR(_xll.qlIndexFixing(ONIndex3M,I1934,TRUE,_xll.ohTrigger(RecalcTrigger,Trigger3M)),NA())</f>
        <v>1.575161448402973E-2</v>
      </c>
      <c r="P1934" s="44">
        <f>IFERROR(_xll.qlIndexFixing(ONIndex6M,I1934,TRUE,_xll.ohTrigger(RecalcTrigger,Trigger6M)),NA())</f>
        <v>1.5945345692465196E-2</v>
      </c>
      <c r="Q1934" s="186">
        <f>IFERROR(_xll.qlIndexFixing(ONIndex1Y,I1934,TRUE,_xll.ohTrigger(RecalcTrigger,Trigger1Y)),NA())</f>
        <v>1.6235418004715285E-2</v>
      </c>
    </row>
    <row r="1935" spans="2:17" x14ac:dyDescent="0.2">
      <c r="B1935" s="39" t="s">
        <v>42</v>
      </c>
      <c r="D1935" s="42">
        <f>_xll.qlCalendarAdvance(Calendar,$D1934,B1935,"f",FALSE)</f>
        <v>52937</v>
      </c>
      <c r="E1935" s="180">
        <f>_xll.qlInterestRateIndexValueDate(IndexON,D1935)</f>
        <v>52937</v>
      </c>
      <c r="F1935" s="196">
        <f>IFERROR(_xll.qlIndexFixing(IndexON,D1935,TRUE,_xll.ohTrigger(RecalcTrigger,TriggerON)),NA())</f>
        <v>1.554376793405865E-2</v>
      </c>
      <c r="H1935" s="42">
        <f>_xll.qlCalendarAdvance(Calendar,$H1934,B1935,"f",FALSE)</f>
        <v>52937</v>
      </c>
      <c r="I1935" s="180">
        <f>_xll.qlInterestRateIndexValueDate(Index1M,$H1935)</f>
        <v>52939</v>
      </c>
      <c r="J1935" s="185">
        <f>IFERROR(_xll.qlIndexFixing(Index1M,$H1935,TRUE,_xll.ohTrigger(RecalcTrigger,Trigger1M)),NA())</f>
        <v>1.5555802011168463E-2</v>
      </c>
      <c r="K1935" s="44">
        <f>IFERROR(_xll.qlIndexFixing(Index3M,H1935,TRUE,_xll.ohTrigger(RecalcTrigger,Trigger3M)),NA())</f>
        <v>1.579897497377214E-2</v>
      </c>
      <c r="L1935" s="44">
        <f>IFERROR(_xll.qlIndexFixing(Index6M,$H1935,TRUE,_xll.ohTrigger(RecalcTrigger,Trigger6M)),NA())</f>
        <v>1.6047161863087217E-2</v>
      </c>
      <c r="M1935" s="186">
        <f>IFERROR(_xll.qlIndexFixing(Index1Y,$H1935,TRUE,_xll.ohTrigger(RecalcTrigger,Trigger1Y)),NA())</f>
        <v>1.6464644317858049E-2</v>
      </c>
      <c r="N1935" s="185">
        <f>IFERROR(_xll.qlIndexFixing(ONIndex1M,I1935,TRUE,_xll.ohTrigger(RecalcTrigger,Trigger1M)),NA())</f>
        <v>1.5541603791753289E-2</v>
      </c>
      <c r="O1935" s="44">
        <f>IFERROR(_xll.qlIndexFixing(ONIndex3M,I1935,TRUE,_xll.ohTrigger(RecalcTrigger,Trigger3M)),NA())</f>
        <v>1.5753912019071947E-2</v>
      </c>
      <c r="P1935" s="44">
        <f>IFERROR(_xll.qlIndexFixing(ONIndex6M,I1935,TRUE,_xll.ohTrigger(RecalcTrigger,Trigger6M)),NA())</f>
        <v>1.594789374231631E-2</v>
      </c>
      <c r="Q1935" s="186">
        <f>IFERROR(_xll.qlIndexFixing(ONIndex1Y,I1935,TRUE,_xll.ohTrigger(RecalcTrigger,Trigger1Y)),NA())</f>
        <v>1.6238229966578643E-2</v>
      </c>
    </row>
    <row r="1936" spans="2:17" x14ac:dyDescent="0.2">
      <c r="B1936" s="39" t="s">
        <v>42</v>
      </c>
      <c r="D1936" s="42">
        <f>_xll.qlCalendarAdvance(Calendar,$D1935,B1936,"f",FALSE)</f>
        <v>52944</v>
      </c>
      <c r="E1936" s="180">
        <f>_xll.qlInterestRateIndexValueDate(IndexON,D1936)</f>
        <v>52944</v>
      </c>
      <c r="F1936" s="196">
        <f>IFERROR(_xll.qlIndexFixing(IndexON,D1936,TRUE,_xll.ohTrigger(RecalcTrigger,TriggerON)),NA())</f>
        <v>1.5546363285272591E-2</v>
      </c>
      <c r="H1936" s="42">
        <f>_xll.qlCalendarAdvance(Calendar,$H1935,B1936,"f",FALSE)</f>
        <v>52944</v>
      </c>
      <c r="I1936" s="180">
        <f>_xll.qlInterestRateIndexValueDate(Index1M,$H1936)</f>
        <v>52946</v>
      </c>
      <c r="J1936" s="185">
        <f>IFERROR(_xll.qlIndexFixing(Index1M,$H1936,TRUE,_xll.ohTrigger(RecalcTrigger,Trigger1M)),NA())</f>
        <v>1.5558134945401758E-2</v>
      </c>
      <c r="K1936" s="44">
        <f>IFERROR(_xll.qlIndexFixing(Index3M,H1936,TRUE,_xll.ohTrigger(RecalcTrigger,Trigger3M)),NA())</f>
        <v>1.5801538180448382E-2</v>
      </c>
      <c r="L1936" s="44">
        <f>IFERROR(_xll.qlIndexFixing(Index6M,$H1936,TRUE,_xll.ohTrigger(RecalcTrigger,Trigger6M)),NA())</f>
        <v>1.6050143206857756E-2</v>
      </c>
      <c r="M1936" s="186">
        <f>IFERROR(_xll.qlIndexFixing(Index1Y,$H1936,TRUE,_xll.ohTrigger(RecalcTrigger,Trigger1Y)),NA())</f>
        <v>1.6468033215840013E-2</v>
      </c>
      <c r="N1936" s="185">
        <f>IFERROR(_xll.qlIndexFixing(ONIndex1M,I1936,TRUE,_xll.ohTrigger(RecalcTrigger,Trigger1M)),NA())</f>
        <v>1.5543884927673446E-2</v>
      </c>
      <c r="O1936" s="44">
        <f>IFERROR(_xll.qlIndexFixing(ONIndex3M,I1936,TRUE,_xll.ohTrigger(RecalcTrigger,Trigger3M)),NA())</f>
        <v>1.5756246892166814E-2</v>
      </c>
      <c r="P1936" s="44">
        <f>IFERROR(_xll.qlIndexFixing(ONIndex6M,I1936,TRUE,_xll.ohTrigger(RecalcTrigger,Trigger6M)),NA())</f>
        <v>1.5950472444687946E-2</v>
      </c>
      <c r="Q1936" s="186">
        <f>IFERROR(_xll.qlIndexFixing(ONIndex1Y,I1936,TRUE,_xll.ohTrigger(RecalcTrigger,Trigger1Y)),NA())</f>
        <v>1.6241093219013791E-2</v>
      </c>
    </row>
    <row r="1937" spans="2:17" x14ac:dyDescent="0.2">
      <c r="B1937" s="39" t="s">
        <v>42</v>
      </c>
      <c r="D1937" s="42">
        <f>_xll.qlCalendarAdvance(Calendar,$D1936,B1937,"f",FALSE)</f>
        <v>52951</v>
      </c>
      <c r="E1937" s="180">
        <f>_xll.qlInterestRateIndexValueDate(IndexON,D1937)</f>
        <v>52951</v>
      </c>
      <c r="F1937" s="196">
        <f>IFERROR(_xll.qlIndexFixing(IndexON,D1937,TRUE,_xll.ohTrigger(RecalcTrigger,TriggerON)),NA())</f>
        <v>1.5548995508352093E-2</v>
      </c>
      <c r="H1937" s="42">
        <f>_xll.qlCalendarAdvance(Calendar,$H1936,B1937,"f",FALSE)</f>
        <v>52951</v>
      </c>
      <c r="I1937" s="180">
        <f>_xll.qlInterestRateIndexValueDate(Index1M,$H1937)</f>
        <v>52953</v>
      </c>
      <c r="J1937" s="185">
        <f>IFERROR(_xll.qlIndexFixing(Index1M,$H1937,TRUE,_xll.ohTrigger(RecalcTrigger,Trigger1M)),NA())</f>
        <v>1.5560497605586754E-2</v>
      </c>
      <c r="K1937" s="44">
        <f>IFERROR(_xll.qlIndexFixing(Index3M,H1937,TRUE,_xll.ohTrigger(RecalcTrigger,Trigger3M)),NA())</f>
        <v>1.5804139472040291E-2</v>
      </c>
      <c r="L1937" s="44">
        <f>IFERROR(_xll.qlIndexFixing(Index6M,$H1937,TRUE,_xll.ohTrigger(RecalcTrigger,Trigger6M)),NA())</f>
        <v>1.6053155455038319E-2</v>
      </c>
      <c r="M1937" s="186">
        <f>IFERROR(_xll.qlIndexFixing(Index1Y,$H1937,TRUE,_xll.ohTrigger(RecalcTrigger,Trigger1Y)),NA())</f>
        <v>1.6471388479055334E-2</v>
      </c>
      <c r="N1937" s="185">
        <f>IFERROR(_xll.qlIndexFixing(ONIndex1M,I1937,TRUE,_xll.ohTrigger(RecalcTrigger,Trigger1M)),NA())</f>
        <v>1.554652815171309E-2</v>
      </c>
      <c r="O1937" s="44">
        <f>IFERROR(_xll.qlIndexFixing(ONIndex3M,I1937,TRUE,_xll.ohTrigger(RecalcTrigger,Trigger3M)),NA())</f>
        <v>1.5758961151544071E-2</v>
      </c>
      <c r="P1937" s="44">
        <f>IFERROR(_xll.qlIndexFixing(ONIndex6M,I1937,TRUE,_xll.ohTrigger(RecalcTrigger,Trigger6M)),NA())</f>
        <v>1.5953457066917309E-2</v>
      </c>
      <c r="Q1937" s="186">
        <f>IFERROR(_xll.qlIndexFixing(ONIndex1Y,I1937,TRUE,_xll.ohTrigger(RecalcTrigger,Trigger1Y)),NA())</f>
        <v>1.6244428462934835E-2</v>
      </c>
    </row>
    <row r="1938" spans="2:17" x14ac:dyDescent="0.2">
      <c r="B1938" s="39" t="s">
        <v>42</v>
      </c>
      <c r="D1938" s="42">
        <f>_xll.qlCalendarAdvance(Calendar,$D1937,B1938,"f",FALSE)</f>
        <v>52958</v>
      </c>
      <c r="E1938" s="180">
        <f>_xll.qlInterestRateIndexValueDate(IndexON,D1938)</f>
        <v>52958</v>
      </c>
      <c r="F1938" s="196">
        <f>IFERROR(_xll.qlIndexFixing(IndexON,D1938,TRUE,_xll.ohTrigger(RecalcTrigger,TriggerON)),NA())</f>
        <v>1.5551664692985412E-2</v>
      </c>
      <c r="H1938" s="42">
        <f>_xll.qlCalendarAdvance(Calendar,$H1937,B1938,"f",FALSE)</f>
        <v>52958</v>
      </c>
      <c r="I1938" s="180">
        <f>_xll.qlInterestRateIndexValueDate(Index1M,$H1938)</f>
        <v>52960</v>
      </c>
      <c r="J1938" s="185">
        <f>IFERROR(_xll.qlIndexFixing(Index1M,$H1938,TRUE,_xll.ohTrigger(RecalcTrigger,Trigger1M)),NA())</f>
        <v>1.5562890062596757E-2</v>
      </c>
      <c r="K1938" s="44">
        <f>IFERROR(_xll.qlIndexFixing(Index3M,H1938,TRUE,_xll.ohTrigger(RecalcTrigger,Trigger3M)),NA())</f>
        <v>1.5806778936943822E-2</v>
      </c>
      <c r="L1938" s="44">
        <f>IFERROR(_xll.qlIndexFixing(Index6M,$H1938,TRUE,_xll.ohTrigger(RecalcTrigger,Trigger6M)),NA())</f>
        <v>1.6056198607769006E-2</v>
      </c>
      <c r="M1938" s="186">
        <f>IFERROR(_xll.qlIndexFixing(Index1Y,$H1938,TRUE,_xll.ohTrigger(RecalcTrigger,Trigger1Y)),NA())</f>
        <v>1.6474708969946236E-2</v>
      </c>
      <c r="N1938" s="185">
        <f>IFERROR(_xll.qlIndexFixing(ONIndex1M,I1938,TRUE,_xll.ohTrigger(RecalcTrigger,Trigger1M)),NA())</f>
        <v>1.554853597857786E-2</v>
      </c>
      <c r="O1938" s="44">
        <f>IFERROR(_xll.qlIndexFixing(ONIndex3M,I1938,TRUE,_xll.ohTrigger(RecalcTrigger,Trigger3M)),NA())</f>
        <v>1.5761029004632832E-2</v>
      </c>
      <c r="P1938" s="44">
        <f>IFERROR(_xll.qlIndexFixing(ONIndex6M,I1938,TRUE,_xll.ohTrigger(RecalcTrigger,Trigger6M)),NA())</f>
        <v>1.5955721807232592E-2</v>
      </c>
      <c r="Q1938" s="186">
        <f>IFERROR(_xll.qlIndexFixing(ONIndex1Y,I1938,TRUE,_xll.ohTrigger(RecalcTrigger,Trigger1Y)),NA())</f>
        <v>1.6246974065303732E-2</v>
      </c>
    </row>
    <row r="1939" spans="2:17" x14ac:dyDescent="0.2">
      <c r="B1939" s="39" t="s">
        <v>42</v>
      </c>
      <c r="D1939" s="42">
        <f>_xll.qlCalendarAdvance(Calendar,$D1938,B1939,"f",FALSE)</f>
        <v>52965</v>
      </c>
      <c r="E1939" s="180">
        <f>_xll.qlInterestRateIndexValueDate(IndexON,D1939)</f>
        <v>52965</v>
      </c>
      <c r="F1939" s="196">
        <f>IFERROR(_xll.qlIndexFixing(IndexON,D1939,TRUE,_xll.ohTrigger(RecalcTrigger,TriggerON)),NA())</f>
        <v>1.555437092958023E-2</v>
      </c>
      <c r="H1939" s="42">
        <f>_xll.qlCalendarAdvance(Calendar,$H1938,B1939,"f",FALSE)</f>
        <v>52965</v>
      </c>
      <c r="I1939" s="180">
        <f>_xll.qlInterestRateIndexValueDate(Index1M,$H1939)</f>
        <v>52967</v>
      </c>
      <c r="J1939" s="185">
        <f>IFERROR(_xll.qlIndexFixing(Index1M,$H1939,TRUE,_xll.ohTrigger(RecalcTrigger,Trigger1M)),NA())</f>
        <v>1.5565312387312569E-2</v>
      </c>
      <c r="K1939" s="44">
        <f>IFERROR(_xll.qlIndexFixing(Index3M,H1939,TRUE,_xll.ohTrigger(RecalcTrigger,Trigger3M)),NA())</f>
        <v>1.5809456663558485E-2</v>
      </c>
      <c r="L1939" s="44">
        <f>IFERROR(_xll.qlIndexFixing(Index6M,$H1939,TRUE,_xll.ohTrigger(RecalcTrigger,Trigger6M)),NA())</f>
        <v>1.6058685312937727E-2</v>
      </c>
      <c r="M1939" s="186">
        <f>IFERROR(_xll.qlIndexFixing(Index1Y,$H1939,TRUE,_xll.ohTrigger(RecalcTrigger,Trigger1Y)),NA())</f>
        <v>1.6477993548183249E-2</v>
      </c>
      <c r="N1939" s="185">
        <f>IFERROR(_xll.qlIndexFixing(ONIndex1M,I1939,TRUE,_xll.ohTrigger(RecalcTrigger,Trigger1M)),NA())</f>
        <v>1.5550906035128875E-2</v>
      </c>
      <c r="O1939" s="44">
        <f>IFERROR(_xll.qlIndexFixing(ONIndex3M,I1939,TRUE,_xll.ohTrigger(RecalcTrigger,Trigger3M)),NA())</f>
        <v>1.5763476419783373E-2</v>
      </c>
      <c r="P1939" s="44">
        <f>IFERROR(_xll.qlIndexFixing(ONIndex6M,I1939,TRUE,_xll.ohTrigger(RecalcTrigger,Trigger6M)),NA())</f>
        <v>1.595839246724573E-2</v>
      </c>
      <c r="Q1939" s="186">
        <f>IFERROR(_xll.qlIndexFixing(ONIndex1Y,I1939,TRUE,_xll.ohTrigger(RecalcTrigger,Trigger1Y)),NA())</f>
        <v>1.6249991894250471E-2</v>
      </c>
    </row>
    <row r="1940" spans="2:17" x14ac:dyDescent="0.2">
      <c r="B1940" s="39" t="s">
        <v>42</v>
      </c>
      <c r="D1940" s="42">
        <f>_xll.qlCalendarAdvance(Calendar,$D1939,B1940,"f",FALSE)</f>
        <v>52972</v>
      </c>
      <c r="E1940" s="180">
        <f>_xll.qlInterestRateIndexValueDate(IndexON,D1940)</f>
        <v>52972</v>
      </c>
      <c r="F1940" s="196">
        <f>IFERROR(_xll.qlIndexFixing(IndexON,D1940,TRUE,_xll.ohTrigger(RecalcTrigger,TriggerON)),NA())</f>
        <v>1.5557114307265252E-2</v>
      </c>
      <c r="H1940" s="42">
        <f>_xll.qlCalendarAdvance(Calendar,$H1939,B1940,"f",FALSE)</f>
        <v>52972</v>
      </c>
      <c r="I1940" s="180">
        <f>_xll.qlInterestRateIndexValueDate(Index1M,$H1940)</f>
        <v>52974</v>
      </c>
      <c r="J1940" s="185">
        <f>IFERROR(_xll.qlIndexFixing(Index1M,$H1940,TRUE,_xll.ohTrigger(RecalcTrigger,Trigger1M)),NA())</f>
        <v>1.5567764650612492E-2</v>
      </c>
      <c r="K1940" s="44">
        <f>IFERROR(_xll.qlIndexFixing(Index3M,H1940,TRUE,_xll.ohTrigger(RecalcTrigger,Trigger3M)),NA())</f>
        <v>1.581217274028468E-2</v>
      </c>
      <c r="L1940" s="44">
        <f>IFERROR(_xll.qlIndexFixing(Index6M,$H1940,TRUE,_xll.ohTrigger(RecalcTrigger,Trigger6M)),NA())</f>
        <v>1.606178792982688E-2</v>
      </c>
      <c r="M1940" s="186">
        <f>IFERROR(_xll.qlIndexFixing(Index1Y,$H1940,TRUE,_xll.ohTrigger(RecalcTrigger,Trigger1Y)),NA())</f>
        <v>1.6481241070666286E-2</v>
      </c>
      <c r="N1940" s="185">
        <f>IFERROR(_xll.qlIndexFixing(ONIndex1M,I1940,TRUE,_xll.ohTrigger(RecalcTrigger,Trigger1M)),NA())</f>
        <v>1.5553305873376999E-2</v>
      </c>
      <c r="O1940" s="44">
        <f>IFERROR(_xll.qlIndexFixing(ONIndex3M,I1940,TRUE,_xll.ohTrigger(RecalcTrigger,Trigger3M)),NA())</f>
        <v>1.5765961525104899E-2</v>
      </c>
      <c r="P1940" s="44">
        <f>IFERROR(_xll.qlIndexFixing(ONIndex6M,I1940,TRUE,_xll.ohTrigger(RecalcTrigger,Trigger6M)),NA())</f>
        <v>1.5961093780019198E-2</v>
      </c>
      <c r="Q1940" s="186">
        <f>IFERROR(_xll.qlIndexFixing(ONIndex1Y,I1940,TRUE,_xll.ohTrigger(RecalcTrigger,Trigger1Y)),NA())</f>
        <v>1.6253061483633147E-2</v>
      </c>
    </row>
    <row r="1941" spans="2:17" x14ac:dyDescent="0.2">
      <c r="B1941" s="39" t="s">
        <v>42</v>
      </c>
      <c r="D1941" s="42">
        <f>_xll.qlCalendarAdvance(Calendar,$D1940,B1941,"f",FALSE)</f>
        <v>52979</v>
      </c>
      <c r="E1941" s="180">
        <f>_xll.qlInterestRateIndexValueDate(IndexON,D1941)</f>
        <v>52979</v>
      </c>
      <c r="F1941" s="196">
        <f>IFERROR(_xll.qlIndexFixing(IndexON,D1941,TRUE,_xll.ohTrigger(RecalcTrigger,TriggerON)),NA())</f>
        <v>1.5559894916687966E-2</v>
      </c>
      <c r="H1941" s="42">
        <f>_xll.qlCalendarAdvance(Calendar,$H1940,B1941,"f",FALSE)</f>
        <v>52979</v>
      </c>
      <c r="I1941" s="180">
        <f>_xll.qlInterestRateIndexValueDate(Index1M,$H1941)</f>
        <v>52981</v>
      </c>
      <c r="J1941" s="185">
        <f>IFERROR(_xll.qlIndexFixing(Index1M,$H1941,TRUE,_xll.ohTrigger(RecalcTrigger,Trigger1M)),NA())</f>
        <v>1.5570246923372333E-2</v>
      </c>
      <c r="K1941" s="44">
        <f>IFERROR(_xll.qlIndexFixing(Index3M,H1941,TRUE,_xll.ohTrigger(RecalcTrigger,Trigger3M)),NA())</f>
        <v>1.5814927255523692E-2</v>
      </c>
      <c r="L1941" s="44">
        <f>IFERROR(_xll.qlIndexFixing(Index6M,$H1941,TRUE,_xll.ohTrigger(RecalcTrigger,Trigger6M)),NA())</f>
        <v>1.6064921450284795E-2</v>
      </c>
      <c r="M1941" s="186">
        <f>IFERROR(_xll.qlIndexFixing(Index1Y,$H1941,TRUE,_xll.ohTrigger(RecalcTrigger,Trigger1Y)),NA())</f>
        <v>1.648445039152379E-2</v>
      </c>
      <c r="N1941" s="185">
        <f>IFERROR(_xll.qlIndexFixing(ONIndex1M,I1941,TRUE,_xll.ohTrigger(RecalcTrigger,Trigger1M)),NA())</f>
        <v>1.5555735564225515E-2</v>
      </c>
      <c r="O1941" s="44">
        <f>IFERROR(_xll.qlIndexFixing(ONIndex3M,I1941,TRUE,_xll.ohTrigger(RecalcTrigger,Trigger3M)),NA())</f>
        <v>1.5768484408207328E-2</v>
      </c>
      <c r="P1941" s="44">
        <f>IFERROR(_xll.qlIndexFixing(ONIndex6M,I1941,TRUE,_xll.ohTrigger(RecalcTrigger,Trigger6M)),NA())</f>
        <v>1.5963825745233251E-2</v>
      </c>
      <c r="Q1941" s="186">
        <f>IFERROR(_xll.qlIndexFixing(ONIndex1Y,I1941,TRUE,_xll.ohTrigger(RecalcTrigger,Trigger1Y)),NA())</f>
        <v>1.6256182951037701E-2</v>
      </c>
    </row>
    <row r="1942" spans="2:17" x14ac:dyDescent="0.2">
      <c r="B1942" s="39" t="s">
        <v>42</v>
      </c>
      <c r="D1942" s="42">
        <f>_xll.qlCalendarAdvance(Calendar,$D1941,B1942,"f",FALSE)</f>
        <v>52986</v>
      </c>
      <c r="E1942" s="180">
        <f>_xll.qlInterestRateIndexValueDate(IndexON,D1942)</f>
        <v>52986</v>
      </c>
      <c r="F1942" s="196">
        <f>IFERROR(_xll.qlIndexFixing(IndexON,D1942,TRUE,_xll.ohTrigger(RecalcTrigger,TriggerON)),NA())</f>
        <v>1.5562712847536631E-2</v>
      </c>
      <c r="H1942" s="42">
        <f>_xll.qlCalendarAdvance(Calendar,$H1941,B1942,"f",FALSE)</f>
        <v>52986</v>
      </c>
      <c r="I1942" s="180">
        <f>_xll.qlInterestRateIndexValueDate(Index1M,$H1942)</f>
        <v>52988</v>
      </c>
      <c r="J1942" s="185">
        <f>IFERROR(_xll.qlIndexFixing(Index1M,$H1942,TRUE,_xll.ohTrigger(RecalcTrigger,Trigger1M)),NA())</f>
        <v>1.557275927647539E-2</v>
      </c>
      <c r="K1942" s="44">
        <f>IFERROR(_xll.qlIndexFixing(Index3M,H1942,TRUE,_xll.ohTrigger(RecalcTrigger,Trigger3M)),NA())</f>
        <v>1.5817720297678584E-2</v>
      </c>
      <c r="L1942" s="44">
        <f>IFERROR(_xll.qlIndexFixing(Index6M,$H1942,TRUE,_xll.ohTrigger(RecalcTrigger,Trigger6M)),NA())</f>
        <v>1.6068085874455892E-2</v>
      </c>
      <c r="M1942" s="186">
        <f>IFERROR(_xll.qlIndexFixing(Index1Y,$H1942,TRUE,_xll.ohTrigger(RecalcTrigger,Trigger1Y)),NA())</f>
        <v>1.6487620362112501E-2</v>
      </c>
      <c r="N1942" s="185">
        <f>IFERROR(_xll.qlIndexFixing(ONIndex1M,I1942,TRUE,_xll.ohTrigger(RecalcTrigger,Trigger1M)),NA())</f>
        <v>1.5558195178337897E-2</v>
      </c>
      <c r="O1942" s="44">
        <f>IFERROR(_xll.qlIndexFixing(ONIndex3M,I1942,TRUE,_xll.ohTrigger(RecalcTrigger,Trigger3M)),NA())</f>
        <v>1.5771045157340069E-2</v>
      </c>
      <c r="P1942" s="44">
        <f>IFERROR(_xll.qlIndexFixing(ONIndex6M,I1942,TRUE,_xll.ohTrigger(RecalcTrigger,Trigger6M)),NA())</f>
        <v>1.5966588363127698E-2</v>
      </c>
      <c r="Q1942" s="186">
        <f>IFERROR(_xll.qlIndexFixing(ONIndex1Y,I1942,TRUE,_xll.ohTrigger(RecalcTrigger,Trigger1Y)),NA())</f>
        <v>1.6259356414050075E-2</v>
      </c>
    </row>
    <row r="1943" spans="2:17" x14ac:dyDescent="0.2">
      <c r="B1943" s="39" t="s">
        <v>42</v>
      </c>
      <c r="D1943" s="42">
        <f>_xll.qlCalendarAdvance(Calendar,$D1942,B1943,"f",FALSE)</f>
        <v>52993</v>
      </c>
      <c r="E1943" s="180">
        <f>_xll.qlInterestRateIndexValueDate(IndexON,D1943)</f>
        <v>52993</v>
      </c>
      <c r="F1943" s="196">
        <f>IFERROR(_xll.qlIndexFixing(IndexON,D1943,TRUE,_xll.ohTrigger(RecalcTrigger,TriggerON)),NA())</f>
        <v>1.5565568189499501E-2</v>
      </c>
      <c r="H1943" s="42">
        <f>_xll.qlCalendarAdvance(Calendar,$H1942,B1943,"f",FALSE)</f>
        <v>52993</v>
      </c>
      <c r="I1943" s="180">
        <f>_xll.qlInterestRateIndexValueDate(Index1M,$H1943)</f>
        <v>52995</v>
      </c>
      <c r="J1943" s="185">
        <f>IFERROR(_xll.qlIndexFixing(Index1M,$H1943,TRUE,_xll.ohTrigger(RecalcTrigger,Trigger1M)),NA())</f>
        <v>1.5573219210716083E-2</v>
      </c>
      <c r="K1943" s="44">
        <f>IFERROR(_xll.qlIndexFixing(Index3M,H1943,TRUE,_xll.ohTrigger(RecalcTrigger,Trigger3M)),NA())</f>
        <v>1.5819995368402145E-2</v>
      </c>
      <c r="L1943" s="44">
        <f>IFERROR(_xll.qlIndexFixing(Index6M,$H1943,TRUE,_xll.ohTrigger(RecalcTrigger,Trigger6M)),NA())</f>
        <v>1.6071281202486791E-2</v>
      </c>
      <c r="M1943" s="186">
        <f>IFERROR(_xll.qlIndexFixing(Index1Y,$H1943,TRUE,_xll.ohTrigger(RecalcTrigger,Trigger1Y)),NA())</f>
        <v>1.6490749831019638E-2</v>
      </c>
      <c r="N1943" s="185">
        <f>IFERROR(_xll.qlIndexFixing(ONIndex1M,I1943,TRUE,_xll.ohTrigger(RecalcTrigger,Trigger1M)),NA())</f>
        <v>1.5560684786377621E-2</v>
      </c>
      <c r="O1943" s="44">
        <f>IFERROR(_xll.qlIndexFixing(ONIndex3M,I1943,TRUE,_xll.ohTrigger(RecalcTrigger,Trigger3M)),NA())</f>
        <v>1.577364386051272E-2</v>
      </c>
      <c r="P1943" s="44">
        <f>IFERROR(_xll.qlIndexFixing(ONIndex6M,I1943,TRUE,_xll.ohTrigger(RecalcTrigger,Trigger6M)),NA())</f>
        <v>1.5969381633542667E-2</v>
      </c>
      <c r="Q1943" s="186">
        <f>IFERROR(_xll.qlIndexFixing(ONIndex1Y,I1943,TRUE,_xll.ohTrigger(RecalcTrigger,Trigger1Y)),NA())</f>
        <v>1.62625819900164E-2</v>
      </c>
    </row>
    <row r="1944" spans="2:17" x14ac:dyDescent="0.2">
      <c r="B1944" s="39" t="s">
        <v>42</v>
      </c>
      <c r="D1944" s="42">
        <f>_xll.qlCalendarAdvance(Calendar,$D1943,B1944,"f",FALSE)</f>
        <v>53000</v>
      </c>
      <c r="E1944" s="180">
        <f>_xll.qlInterestRateIndexValueDate(IndexON,D1944)</f>
        <v>53000</v>
      </c>
      <c r="F1944" s="196">
        <f>IFERROR(_xll.qlIndexFixing(IndexON,D1944,TRUE,_xll.ohTrigger(RecalcTrigger,TriggerON)),NA())</f>
        <v>1.5568461032904324E-2</v>
      </c>
      <c r="H1944" s="42">
        <f>_xll.qlCalendarAdvance(Calendar,$H1943,B1944,"f",FALSE)</f>
        <v>53000</v>
      </c>
      <c r="I1944" s="180">
        <f>_xll.qlInterestRateIndexValueDate(Index1M,$H1944)</f>
        <v>53002</v>
      </c>
      <c r="J1944" s="185">
        <f>IFERROR(_xll.qlIndexFixing(Index1M,$H1944,TRUE,_xll.ohTrigger(RecalcTrigger,Trigger1M)),NA())</f>
        <v>1.5575782837152932E-2</v>
      </c>
      <c r="K1944" s="44">
        <f>IFERROR(_xll.qlIndexFixing(Index3M,H1944,TRUE,_xll.ohTrigger(RecalcTrigger,Trigger3M)),NA())</f>
        <v>1.5822862822895321E-2</v>
      </c>
      <c r="L1944" s="44">
        <f>IFERROR(_xll.qlIndexFixing(Index6M,$H1944,TRUE,_xll.ohTrigger(RecalcTrigger,Trigger6M)),NA())</f>
        <v>1.6074507434524557E-2</v>
      </c>
      <c r="M1944" s="186">
        <f>IFERROR(_xll.qlIndexFixing(Index1Y,$H1944,TRUE,_xll.ohTrigger(RecalcTrigger,Trigger1Y)),NA())</f>
        <v>1.6493837644062485E-2</v>
      </c>
      <c r="N1944" s="185">
        <f>IFERROR(_xll.qlIndexFixing(ONIndex1M,I1944,TRUE,_xll.ohTrigger(RecalcTrigger,Trigger1M)),NA())</f>
        <v>1.5563204459407842E-2</v>
      </c>
      <c r="O1944" s="44">
        <f>IFERROR(_xll.qlIndexFixing(ONIndex3M,I1944,TRUE,_xll.ohTrigger(RecalcTrigger,Trigger3M)),NA())</f>
        <v>1.5776280605495074E-2</v>
      </c>
      <c r="P1944" s="44">
        <f>IFERROR(_xll.qlIndexFixing(ONIndex6M,I1944,TRUE,_xll.ohTrigger(RecalcTrigger,Trigger6M)),NA())</f>
        <v>1.5972205556558094E-2</v>
      </c>
      <c r="Q1944" s="186">
        <f>IFERROR(_xll.qlIndexFixing(ONIndex1Y,I1944,TRUE,_xll.ohTrigger(RecalcTrigger,Trigger1Y)),NA())</f>
        <v>1.6265859796362747E-2</v>
      </c>
    </row>
    <row r="1945" spans="2:17" x14ac:dyDescent="0.2">
      <c r="B1945" s="39" t="s">
        <v>42</v>
      </c>
      <c r="D1945" s="42">
        <f>_xll.qlCalendarAdvance(Calendar,$D1944,B1945,"f",FALSE)</f>
        <v>53007</v>
      </c>
      <c r="E1945" s="180">
        <f>_xll.qlInterestRateIndexValueDate(IndexON,D1945)</f>
        <v>53007</v>
      </c>
      <c r="F1945" s="196">
        <f>IFERROR(_xll.qlIndexFixing(IndexON,D1945,TRUE,_xll.ohTrigger(RecalcTrigger,TriggerON)),NA())</f>
        <v>1.5571391467359419E-2</v>
      </c>
      <c r="H1945" s="42">
        <f>_xll.qlCalendarAdvance(Calendar,$H1944,B1945,"f",FALSE)</f>
        <v>53007</v>
      </c>
      <c r="I1945" s="180">
        <f>_xll.qlInterestRateIndexValueDate(Index1M,$H1945)</f>
        <v>53009</v>
      </c>
      <c r="J1945" s="185">
        <f>IFERROR(_xll.qlIndexFixing(Index1M,$H1945,TRUE,_xll.ohTrigger(RecalcTrigger,Trigger1M)),NA())</f>
        <v>1.5578376731004071E-2</v>
      </c>
      <c r="K1945" s="44">
        <f>IFERROR(_xll.qlIndexFixing(Index3M,H1945,TRUE,_xll.ohTrigger(RecalcTrigger,Trigger3M)),NA())</f>
        <v>1.5825769061486226E-2</v>
      </c>
      <c r="L1945" s="44">
        <f>IFERROR(_xll.qlIndexFixing(Index6M,$H1945,TRUE,_xll.ohTrigger(RecalcTrigger,Trigger6M)),NA())</f>
        <v>1.6077764570719348E-2</v>
      </c>
      <c r="M1945" s="186">
        <f>IFERROR(_xll.qlIndexFixing(Index1Y,$H1945,TRUE,_xll.ohTrigger(RecalcTrigger,Trigger1Y)),NA())</f>
        <v>1.6496882644288367E-2</v>
      </c>
      <c r="N1945" s="185">
        <f>IFERROR(_xll.qlIndexFixing(ONIndex1M,I1945,TRUE,_xll.ohTrigger(RecalcTrigger,Trigger1M)),NA())</f>
        <v>1.5565754267852228E-2</v>
      </c>
      <c r="O1945" s="44">
        <f>IFERROR(_xll.qlIndexFixing(ONIndex3M,I1945,TRUE,_xll.ohTrigger(RecalcTrigger,Trigger3M)),NA())</f>
        <v>1.5778955480376666E-2</v>
      </c>
      <c r="P1945" s="44">
        <f>IFERROR(_xll.qlIndexFixing(ONIndex6M,I1945,TRUE,_xll.ohTrigger(RecalcTrigger,Trigger6M)),NA())</f>
        <v>1.5975060132094043E-2</v>
      </c>
      <c r="Q1945" s="186">
        <f>IFERROR(_xll.qlIndexFixing(ONIndex1Y,I1945,TRUE,_xll.ohTrigger(RecalcTrigger,Trigger1Y)),NA())</f>
        <v>1.6269189950834928E-2</v>
      </c>
    </row>
    <row r="1946" spans="2:17" x14ac:dyDescent="0.2">
      <c r="B1946" s="39" t="s">
        <v>42</v>
      </c>
      <c r="D1946" s="42">
        <f>_xll.qlCalendarAdvance(Calendar,$D1945,B1946,"f",FALSE)</f>
        <v>53014</v>
      </c>
      <c r="E1946" s="180">
        <f>_xll.qlInterestRateIndexValueDate(IndexON,D1946)</f>
        <v>53014</v>
      </c>
      <c r="F1946" s="196">
        <f>IFERROR(_xll.qlIndexFixing(IndexON,D1946,TRUE,_xll.ohTrigger(RecalcTrigger,TriggerON)),NA())</f>
        <v>1.5574359583112596E-2</v>
      </c>
      <c r="H1946" s="42">
        <f>_xll.qlCalendarAdvance(Calendar,$H1945,B1946,"f",FALSE)</f>
        <v>53014</v>
      </c>
      <c r="I1946" s="180">
        <f>_xll.qlInterestRateIndexValueDate(Index1M,$H1946)</f>
        <v>53016</v>
      </c>
      <c r="J1946" s="185">
        <f>IFERROR(_xll.qlIndexFixing(Index1M,$H1946,TRUE,_xll.ohTrigger(RecalcTrigger,Trigger1M)),NA())</f>
        <v>1.558100096314138E-2</v>
      </c>
      <c r="K1946" s="44">
        <f>IFERROR(_xll.qlIndexFixing(Index3M,H1946,TRUE,_xll.ohTrigger(RecalcTrigger,Trigger3M)),NA())</f>
        <v>1.5828714172572467E-2</v>
      </c>
      <c r="L1946" s="44">
        <f>IFERROR(_xll.qlIndexFixing(Index6M,$H1946,TRUE,_xll.ohTrigger(RecalcTrigger,Trigger6M)),NA())</f>
        <v>1.6081052611220874E-2</v>
      </c>
      <c r="M1946" s="186">
        <f>IFERROR(_xll.qlIndexFixing(Index1Y,$H1946,TRUE,_xll.ohTrigger(RecalcTrigger,Trigger1Y)),NA())</f>
        <v>1.6499883671975545E-2</v>
      </c>
      <c r="N1946" s="185">
        <f>IFERROR(_xll.qlIndexFixing(ONIndex1M,I1946,TRUE,_xll.ohTrigger(RecalcTrigger,Trigger1M)),NA())</f>
        <v>1.556833428261406E-2</v>
      </c>
      <c r="O1946" s="44">
        <f>IFERROR(_xll.qlIndexFixing(ONIndex3M,I1946,TRUE,_xll.ohTrigger(RecalcTrigger,Trigger3M)),NA())</f>
        <v>1.5781668573167096E-2</v>
      </c>
      <c r="P1946" s="44">
        <f>IFERROR(_xll.qlIndexFixing(ONIndex6M,I1946,TRUE,_xll.ohTrigger(RecalcTrigger,Trigger6M)),NA())</f>
        <v>1.597794536023045E-2</v>
      </c>
      <c r="Q1946" s="186">
        <f>IFERROR(_xll.qlIndexFixing(ONIndex1Y,I1946,TRUE,_xll.ohTrigger(RecalcTrigger,Trigger1Y)),NA())</f>
        <v>1.6272572570779076E-2</v>
      </c>
    </row>
    <row r="1947" spans="2:17" x14ac:dyDescent="0.2">
      <c r="B1947" s="39" t="s">
        <v>42</v>
      </c>
      <c r="D1947" s="42">
        <f>_xll.qlCalendarAdvance(Calendar,$D1946,B1947,"f",FALSE)</f>
        <v>53021</v>
      </c>
      <c r="E1947" s="180">
        <f>_xll.qlInterestRateIndexValueDate(IndexON,D1947)</f>
        <v>53021</v>
      </c>
      <c r="F1947" s="196">
        <f>IFERROR(_xll.qlIndexFixing(IndexON,D1947,TRUE,_xll.ohTrigger(RecalcTrigger,TriggerON)),NA())</f>
        <v>1.5577365469772175E-2</v>
      </c>
      <c r="H1947" s="42">
        <f>_xll.qlCalendarAdvance(Calendar,$H1946,B1947,"f",FALSE)</f>
        <v>53021</v>
      </c>
      <c r="I1947" s="180">
        <f>_xll.qlInterestRateIndexValueDate(Index1M,$H1947)</f>
        <v>53023</v>
      </c>
      <c r="J1947" s="185">
        <f>IFERROR(_xll.qlIndexFixing(Index1M,$H1947,TRUE,_xll.ohTrigger(RecalcTrigger,Trigger1M)),NA())</f>
        <v>1.5585774727869539E-2</v>
      </c>
      <c r="K1947" s="44">
        <f>IFERROR(_xll.qlIndexFixing(Index3M,H1947,TRUE,_xll.ohTrigger(RecalcTrigger,Trigger3M)),NA())</f>
        <v>1.5833403921735746E-2</v>
      </c>
      <c r="L1947" s="44">
        <f>IFERROR(_xll.qlIndexFixing(Index6M,$H1947,TRUE,_xll.ohTrigger(RecalcTrigger,Trigger6M)),NA())</f>
        <v>1.6087404759627361E-2</v>
      </c>
      <c r="M1947" s="186">
        <f>IFERROR(_xll.qlIndexFixing(Index1Y,$H1947,TRUE,_xll.ohTrigger(RecalcTrigger,Trigger1Y)),NA())</f>
        <v>1.6502839564633855E-2</v>
      </c>
      <c r="N1947" s="185">
        <f>IFERROR(_xll.qlIndexFixing(ONIndex1M,I1947,TRUE,_xll.ohTrigger(RecalcTrigger,Trigger1M)),NA())</f>
        <v>1.5570944574596624E-2</v>
      </c>
      <c r="O1947" s="44">
        <f>IFERROR(_xll.qlIndexFixing(ONIndex3M,I1947,TRUE,_xll.ohTrigger(RecalcTrigger,Trigger3M)),NA())</f>
        <v>1.5784419971875963E-2</v>
      </c>
      <c r="P1947" s="44">
        <f>IFERROR(_xll.qlIndexFixing(ONIndex6M,I1947,TRUE,_xll.ohTrigger(RecalcTrigger,Trigger6M)),NA())</f>
        <v>1.5980861241047251E-2</v>
      </c>
      <c r="Q1947" s="186">
        <f>IFERROR(_xll.qlIndexFixing(ONIndex1Y,I1947,TRUE,_xll.ohTrigger(RecalcTrigger,Trigger1Y)),NA())</f>
        <v>1.6276007773701195E-2</v>
      </c>
    </row>
    <row r="1948" spans="2:17" x14ac:dyDescent="0.2">
      <c r="B1948" s="39" t="s">
        <v>42</v>
      </c>
      <c r="D1948" s="42">
        <f>_xll.qlCalendarAdvance(Calendar,$D1947,B1948,"f",FALSE)</f>
        <v>53028</v>
      </c>
      <c r="E1948" s="180">
        <f>_xll.qlInterestRateIndexValueDate(IndexON,D1948)</f>
        <v>53028</v>
      </c>
      <c r="F1948" s="196">
        <f>IFERROR(_xll.qlIndexFixing(IndexON,D1948,TRUE,_xll.ohTrigger(RecalcTrigger,TriggerON)),NA())</f>
        <v>1.5580409217585967E-2</v>
      </c>
      <c r="H1948" s="42">
        <f>_xll.qlCalendarAdvance(Calendar,$H1947,B1948,"f",FALSE)</f>
        <v>53028</v>
      </c>
      <c r="I1948" s="180">
        <f>_xll.qlInterestRateIndexValueDate(Index1M,$H1948)</f>
        <v>53030</v>
      </c>
      <c r="J1948" s="185">
        <f>IFERROR(_xll.qlIndexFixing(Index1M,$H1948,TRUE,_xll.ohTrigger(RecalcTrigger,Trigger1M)),NA())</f>
        <v>1.558900172067804E-2</v>
      </c>
      <c r="K1948" s="44">
        <f>IFERROR(_xll.qlIndexFixing(Index3M,H1948,TRUE,_xll.ohTrigger(RecalcTrigger,Trigger3M)),NA())</f>
        <v>1.5836435862294364E-2</v>
      </c>
      <c r="L1948" s="44">
        <f>IFERROR(_xll.qlIndexFixing(Index6M,$H1948,TRUE,_xll.ohTrigger(RecalcTrigger,Trigger6M)),NA())</f>
        <v>1.6090766394681984E-2</v>
      </c>
      <c r="M1948" s="186">
        <f>IFERROR(_xll.qlIndexFixing(Index1Y,$H1948,TRUE,_xll.ohTrigger(RecalcTrigger,Trigger1Y)),NA())</f>
        <v>1.6505749157004947E-2</v>
      </c>
      <c r="N1948" s="185">
        <f>IFERROR(_xll.qlIndexFixing(ONIndex1M,I1948,TRUE,_xll.ohTrigger(RecalcTrigger,Trigger1M)),NA())</f>
        <v>1.557358521430352E-2</v>
      </c>
      <c r="O1948" s="44">
        <f>IFERROR(_xll.qlIndexFixing(ONIndex3M,I1948,TRUE,_xll.ohTrigger(RecalcTrigger,Trigger3M)),NA())</f>
        <v>1.5787209764273058E-2</v>
      </c>
      <c r="P1948" s="44">
        <f>IFERROR(_xll.qlIndexFixing(ONIndex6M,I1948,TRUE,_xll.ohTrigger(RecalcTrigger,Trigger6M)),NA())</f>
        <v>1.5983807774304637E-2</v>
      </c>
      <c r="Q1948" s="186">
        <f>IFERROR(_xll.qlIndexFixing(ONIndex1Y,I1948,TRUE,_xll.ohTrigger(RecalcTrigger,Trigger1Y)),NA())</f>
        <v>1.6279495677107292E-2</v>
      </c>
    </row>
    <row r="1949" spans="2:17" x14ac:dyDescent="0.2">
      <c r="B1949" s="39" t="s">
        <v>42</v>
      </c>
      <c r="D1949" s="42">
        <f>_xll.qlCalendarAdvance(Calendar,$D1948,B1949,"f",FALSE)</f>
        <v>53035</v>
      </c>
      <c r="E1949" s="180">
        <f>_xll.qlInterestRateIndexValueDate(IndexON,D1949)</f>
        <v>53035</v>
      </c>
      <c r="F1949" s="196">
        <f>IFERROR(_xll.qlIndexFixing(IndexON,D1949,TRUE,_xll.ohTrigger(RecalcTrigger,TriggerON)),NA())</f>
        <v>1.558349091616229E-2</v>
      </c>
      <c r="H1949" s="42">
        <f>_xll.qlCalendarAdvance(Calendar,$H1948,B1949,"f",FALSE)</f>
        <v>53035</v>
      </c>
      <c r="I1949" s="180">
        <f>_xll.qlInterestRateIndexValueDate(Index1M,$H1949)</f>
        <v>53037</v>
      </c>
      <c r="J1949" s="185">
        <f>IFERROR(_xll.qlIndexFixing(Index1M,$H1949,TRUE,_xll.ohTrigger(RecalcTrigger,Trigger1M)),NA())</f>
        <v>1.5591193951606797E-2</v>
      </c>
      <c r="K1949" s="44">
        <f>IFERROR(_xll.qlIndexFixing(Index3M,H1949,TRUE,_xll.ohTrigger(RecalcTrigger,Trigger3M)),NA())</f>
        <v>1.5839506964751053E-2</v>
      </c>
      <c r="L1949" s="44">
        <f>IFERROR(_xll.qlIndexFixing(Index6M,$H1949,TRUE,_xll.ohTrigger(RecalcTrigger,Trigger6M)),NA())</f>
        <v>1.6094158941596774E-2</v>
      </c>
      <c r="M1949" s="186">
        <f>IFERROR(_xll.qlIndexFixing(Index1Y,$H1949,TRUE,_xll.ohTrigger(RecalcTrigger,Trigger1Y)),NA())</f>
        <v>1.6508611281063141E-2</v>
      </c>
      <c r="N1949" s="185">
        <f>IFERROR(_xll.qlIndexFixing(ONIndex1M,I1949,TRUE,_xll.ohTrigger(RecalcTrigger,Trigger1M)),NA())</f>
        <v>1.5576256272797906E-2</v>
      </c>
      <c r="O1949" s="44">
        <f>IFERROR(_xll.qlIndexFixing(ONIndex3M,I1949,TRUE,_xll.ohTrigger(RecalcTrigger,Trigger3M)),NA())</f>
        <v>1.5790038038527854E-2</v>
      </c>
      <c r="P1949" s="44">
        <f>IFERROR(_xll.qlIndexFixing(ONIndex6M,I1949,TRUE,_xll.ohTrigger(RecalcTrigger,Trigger6M)),NA())</f>
        <v>1.5986784960162481E-2</v>
      </c>
      <c r="Q1949" s="186">
        <f>IFERROR(_xll.qlIndexFixing(ONIndex1Y,I1949,TRUE,_xll.ohTrigger(RecalcTrigger,Trigger1Y)),NA())</f>
        <v>1.6283036398583306E-2</v>
      </c>
    </row>
    <row r="1950" spans="2:17" x14ac:dyDescent="0.2">
      <c r="B1950" s="39" t="s">
        <v>42</v>
      </c>
      <c r="D1950" s="42">
        <f>_xll.qlCalendarAdvance(Calendar,$D1949,B1950,"f",FALSE)</f>
        <v>53042</v>
      </c>
      <c r="E1950" s="180">
        <f>_xll.qlInterestRateIndexValueDate(IndexON,D1950)</f>
        <v>53042</v>
      </c>
      <c r="F1950" s="196">
        <f>IFERROR(_xll.qlIndexFixing(IndexON,D1950,TRUE,_xll.ohTrigger(RecalcTrigger,TriggerON)),NA())</f>
        <v>1.5586610655748956E-2</v>
      </c>
      <c r="H1950" s="42">
        <f>_xll.qlCalendarAdvance(Calendar,$H1949,B1950,"f",FALSE)</f>
        <v>53042</v>
      </c>
      <c r="I1950" s="180">
        <f>_xll.qlInterestRateIndexValueDate(Index1M,$H1950)</f>
        <v>53044</v>
      </c>
      <c r="J1950" s="185">
        <f>IFERROR(_xll.qlIndexFixing(Index1M,$H1950,TRUE,_xll.ohTrigger(RecalcTrigger,Trigger1M)),NA())</f>
        <v>1.5593949499106974E-2</v>
      </c>
      <c r="K1950" s="44">
        <f>IFERROR(_xll.qlIndexFixing(Index3M,H1950,TRUE,_xll.ohTrigger(RecalcTrigger,Trigger3M)),NA())</f>
        <v>1.584261731752639E-2</v>
      </c>
      <c r="L1950" s="44">
        <f>IFERROR(_xll.qlIndexFixing(Index6M,$H1950,TRUE,_xll.ohTrigger(RecalcTrigger,Trigger6M)),NA())</f>
        <v>1.6097582400532464E-2</v>
      </c>
      <c r="M1950" s="186">
        <f>IFERROR(_xll.qlIndexFixing(Index1Y,$H1950,TRUE,_xll.ohTrigger(RecalcTrigger,Trigger1Y)),NA())</f>
        <v>1.6513510015365395E-2</v>
      </c>
      <c r="N1950" s="185">
        <f>IFERROR(_xll.qlIndexFixing(ONIndex1M,I1950,TRUE,_xll.ohTrigger(RecalcTrigger,Trigger1M)),NA())</f>
        <v>1.5578957820583383E-2</v>
      </c>
      <c r="O1950" s="44">
        <f>IFERROR(_xll.qlIndexFixing(ONIndex3M,I1950,TRUE,_xll.ohTrigger(RecalcTrigger,Trigger3M)),NA())</f>
        <v>1.579290488264995E-2</v>
      </c>
      <c r="P1950" s="44">
        <f>IFERROR(_xll.qlIndexFixing(ONIndex6M,I1950,TRUE,_xll.ohTrigger(RecalcTrigger,Trigger6M)),NA())</f>
        <v>1.5989792798620783E-2</v>
      </c>
      <c r="Q1950" s="186">
        <f>IFERROR(_xll.qlIndexFixing(ONIndex1Y,I1950,TRUE,_xll.ohTrigger(RecalcTrigger,Trigger1Y)),NA())</f>
        <v>1.6286630055475371E-2</v>
      </c>
    </row>
    <row r="1951" spans="2:17" x14ac:dyDescent="0.2">
      <c r="B1951" s="39" t="s">
        <v>42</v>
      </c>
      <c r="D1951" s="42">
        <f>_xll.qlCalendarAdvance(Calendar,$D1950,B1951,"f",FALSE)</f>
        <v>53049</v>
      </c>
      <c r="E1951" s="180">
        <f>_xll.qlInterestRateIndexValueDate(IndexON,D1951)</f>
        <v>53049</v>
      </c>
      <c r="F1951" s="196">
        <f>IFERROR(_xll.qlIndexFixing(IndexON,D1951,TRUE,_xll.ohTrigger(RecalcTrigger,TriggerON)),NA())</f>
        <v>1.558976852603422E-2</v>
      </c>
      <c r="H1951" s="42">
        <f>_xll.qlCalendarAdvance(Calendar,$H1950,B1951,"f",FALSE)</f>
        <v>53049</v>
      </c>
      <c r="I1951" s="180">
        <f>_xll.qlInterestRateIndexValueDate(Index1M,$H1951)</f>
        <v>53051</v>
      </c>
      <c r="J1951" s="185">
        <f>IFERROR(_xll.qlIndexFixing(Index1M,$H1951,TRUE,_xll.ohTrigger(RecalcTrigger,Trigger1M)),NA())</f>
        <v>1.5595118344440426E-2</v>
      </c>
      <c r="K1951" s="44">
        <f>IFERROR(_xll.qlIndexFixing(Index3M,H1951,TRUE,_xll.ohTrigger(RecalcTrigger,Trigger3M)),NA())</f>
        <v>1.5845767009050511E-2</v>
      </c>
      <c r="L1951" s="44">
        <f>IFERROR(_xll.qlIndexFixing(Index6M,$H1951,TRUE,_xll.ohTrigger(RecalcTrigger,Trigger6M)),NA())</f>
        <v>1.6099187730241209E-2</v>
      </c>
      <c r="M1951" s="186">
        <f>IFERROR(_xll.qlIndexFixing(Index1Y,$H1951,TRUE,_xll.ohTrigger(RecalcTrigger,Trigger1Y)),NA())</f>
        <v>1.6514188438299562E-2</v>
      </c>
      <c r="N1951" s="185">
        <f>IFERROR(_xll.qlIndexFixing(ONIndex1M,I1951,TRUE,_xll.ohTrigger(RecalcTrigger,Trigger1M)),NA())</f>
        <v>1.55816899284833E-2</v>
      </c>
      <c r="O1951" s="44">
        <f>IFERROR(_xll.qlIndexFixing(ONIndex3M,I1951,TRUE,_xll.ohTrigger(RecalcTrigger,Trigger3M)),NA())</f>
        <v>1.5795810384489073E-2</v>
      </c>
      <c r="P1951" s="44">
        <f>IFERROR(_xll.qlIndexFixing(ONIndex6M,I1951,TRUE,_xll.ohTrigger(RecalcTrigger,Trigger6M)),NA())</f>
        <v>1.5992831289759479E-2</v>
      </c>
      <c r="Q1951" s="186">
        <f>IFERROR(_xll.qlIndexFixing(ONIndex1Y,I1951,TRUE,_xll.ohTrigger(RecalcTrigger,Trigger1Y)),NA())</f>
        <v>1.6290276765449363E-2</v>
      </c>
    </row>
    <row r="1952" spans="2:17" x14ac:dyDescent="0.2">
      <c r="B1952" s="39" t="s">
        <v>42</v>
      </c>
      <c r="D1952" s="42">
        <f>_xll.qlCalendarAdvance(Calendar,$D1951,B1952,"f",FALSE)</f>
        <v>53056</v>
      </c>
      <c r="E1952" s="180">
        <f>_xll.qlInterestRateIndexValueDate(IndexON,D1952)</f>
        <v>53056</v>
      </c>
      <c r="F1952" s="196">
        <f>IFERROR(_xll.qlIndexFixing(IndexON,D1952,TRUE,_xll.ohTrigger(RecalcTrigger,TriggerON)),NA())</f>
        <v>1.559296461710602E-2</v>
      </c>
      <c r="H1952" s="42">
        <f>_xll.qlCalendarAdvance(Calendar,$H1951,B1952,"f",FALSE)</f>
        <v>53056</v>
      </c>
      <c r="I1952" s="180">
        <f>_xll.qlInterestRateIndexValueDate(Index1M,$H1952)</f>
        <v>53058</v>
      </c>
      <c r="J1952" s="185">
        <f>IFERROR(_xll.qlIndexFixing(Index1M,$H1952,TRUE,_xll.ohTrigger(RecalcTrigger,Trigger1M)),NA())</f>
        <v>1.5599552819779428E-2</v>
      </c>
      <c r="K1952" s="44">
        <f>IFERROR(_xll.qlIndexFixing(Index3M,H1952,TRUE,_xll.ohTrigger(RecalcTrigger,Trigger3M)),NA())</f>
        <v>1.5848372487736545E-2</v>
      </c>
      <c r="L1952" s="44">
        <f>IFERROR(_xll.qlIndexFixing(Index6M,$H1952,TRUE,_xll.ohTrigger(RecalcTrigger,Trigger6M)),NA())</f>
        <v>1.6102664396541198E-2</v>
      </c>
      <c r="M1952" s="186">
        <f>IFERROR(_xll.qlIndexFixing(Index1Y,$H1952,TRUE,_xll.ohTrigger(RecalcTrigger,Trigger1Y)),NA())</f>
        <v>1.6516901121592022E-2</v>
      </c>
      <c r="N1952" s="185">
        <f>IFERROR(_xll.qlIndexFixing(ONIndex1M,I1952,TRUE,_xll.ohTrigger(RecalcTrigger,Trigger1M)),NA())</f>
        <v>1.5585247657314838E-2</v>
      </c>
      <c r="O1952" s="44">
        <f>IFERROR(_xll.qlIndexFixing(ONIndex3M,I1952,TRUE,_xll.ohTrigger(RecalcTrigger,Trigger3M)),NA())</f>
        <v>1.5799602974730931E-2</v>
      </c>
      <c r="P1952" s="44">
        <f>IFERROR(_xll.qlIndexFixing(ONIndex6M,I1952,TRUE,_xll.ohTrigger(RecalcTrigger,Trigger6M)),NA())</f>
        <v>1.5996782961629208E-2</v>
      </c>
      <c r="Q1952" s="186">
        <f>IFERROR(_xll.qlIndexFixing(ONIndex1Y,I1952,TRUE,_xll.ohTrigger(RecalcTrigger,Trigger1Y)),NA())</f>
        <v>1.6295043536986853E-2</v>
      </c>
    </row>
    <row r="1953" spans="2:17" x14ac:dyDescent="0.2">
      <c r="B1953" s="39" t="s">
        <v>42</v>
      </c>
      <c r="D1953" s="42">
        <f>_xll.qlCalendarAdvance(Calendar,$D1952,B1953,"f",FALSE)</f>
        <v>53063</v>
      </c>
      <c r="E1953" s="180">
        <f>_xll.qlInterestRateIndexValueDate(IndexON,D1953)</f>
        <v>53063</v>
      </c>
      <c r="F1953" s="196">
        <f>IFERROR(_xll.qlIndexFixing(IndexON,D1953,TRUE,_xll.ohTrigger(RecalcTrigger,TriggerON)),NA())</f>
        <v>1.5596199018812484E-2</v>
      </c>
      <c r="H1953" s="42">
        <f>_xll.qlCalendarAdvance(Calendar,$H1952,B1953,"f",FALSE)</f>
        <v>53063</v>
      </c>
      <c r="I1953" s="180">
        <f>_xll.qlInterestRateIndexValueDate(Index1M,$H1953)</f>
        <v>53065</v>
      </c>
      <c r="J1953" s="185">
        <f>IFERROR(_xll.qlIndexFixing(Index1M,$H1953,TRUE,_xll.ohTrigger(RecalcTrigger,Trigger1M)),NA())</f>
        <v>1.5602400734715804E-2</v>
      </c>
      <c r="K1953" s="44">
        <f>IFERROR(_xll.qlIndexFixing(Index3M,H1953,TRUE,_xll.ohTrigger(RecalcTrigger,Trigger3M)),NA())</f>
        <v>1.5851598141071312E-2</v>
      </c>
      <c r="L1953" s="44">
        <f>IFERROR(_xll.qlIndexFixing(Index6M,$H1953,TRUE,_xll.ohTrigger(RecalcTrigger,Trigger6M)),NA())</f>
        <v>1.6106168070336876E-2</v>
      </c>
      <c r="M1953" s="186">
        <f>IFERROR(_xll.qlIndexFixing(Index1Y,$H1953,TRUE,_xll.ohTrigger(RecalcTrigger,Trigger1Y)),NA())</f>
        <v>1.6519561636800711E-2</v>
      </c>
      <c r="N1953" s="185">
        <f>IFERROR(_xll.qlIndexFixing(ONIndex1M,I1953,TRUE,_xll.ohTrigger(RecalcTrigger,Trigger1M)),NA())</f>
        <v>1.5587246107919839E-2</v>
      </c>
      <c r="O1953" s="44">
        <f>IFERROR(_xll.qlIndexFixing(ONIndex3M,I1953,TRUE,_xll.ohTrigger(RecalcTrigger,Trigger3M)),NA())</f>
        <v>1.5801737713516673E-2</v>
      </c>
      <c r="P1953" s="44">
        <f>IFERROR(_xll.qlIndexFixing(ONIndex6M,I1953,TRUE,_xll.ohTrigger(RecalcTrigger,Trigger6M)),NA())</f>
        <v>1.5999000229598437E-2</v>
      </c>
      <c r="Q1953" s="186">
        <f>IFERROR(_xll.qlIndexFixing(ONIndex1Y,I1953,TRUE,_xll.ohTrigger(RecalcTrigger,Trigger1Y)),NA())</f>
        <v>1.6297729814347406E-2</v>
      </c>
    </row>
    <row r="1954" spans="2:17" x14ac:dyDescent="0.2">
      <c r="B1954" s="39" t="s">
        <v>42</v>
      </c>
      <c r="D1954" s="42">
        <f>_xll.qlCalendarAdvance(Calendar,$D1953,B1954,"f",FALSE)</f>
        <v>53070</v>
      </c>
      <c r="E1954" s="180">
        <f>_xll.qlInterestRateIndexValueDate(IndexON,D1954)</f>
        <v>53070</v>
      </c>
      <c r="F1954" s="196">
        <f>IFERROR(_xll.qlIndexFixing(IndexON,D1954,TRUE,_xll.ohTrigger(RecalcTrigger,TriggerON)),NA())</f>
        <v>1.5599471821081679E-2</v>
      </c>
      <c r="H1954" s="42">
        <f>_xll.qlCalendarAdvance(Calendar,$H1953,B1954,"f",FALSE)</f>
        <v>53070</v>
      </c>
      <c r="I1954" s="180">
        <f>_xll.qlInterestRateIndexValueDate(Index1M,$H1954)</f>
        <v>53072</v>
      </c>
      <c r="J1954" s="185">
        <f>IFERROR(_xll.qlIndexFixing(Index1M,$H1954,TRUE,_xll.ohTrigger(RecalcTrigger,Trigger1M)),NA())</f>
        <v>1.5605279580565012E-2</v>
      </c>
      <c r="K1954" s="44">
        <f>IFERROR(_xll.qlIndexFixing(Index3M,H1954,TRUE,_xll.ohTrigger(RecalcTrigger,Trigger3M)),NA())</f>
        <v>1.5854863390353698E-2</v>
      </c>
      <c r="L1954" s="44">
        <f>IFERROR(_xll.qlIndexFixing(Index6M,$H1954,TRUE,_xll.ohTrigger(RecalcTrigger,Trigger6M)),NA())</f>
        <v>1.6109696269474314E-2</v>
      </c>
      <c r="M1954" s="186">
        <f>IFERROR(_xll.qlIndexFixing(Index1Y,$H1954,TRUE,_xll.ohTrigger(RecalcTrigger,Trigger1Y)),NA())</f>
        <v>1.6522168802068825E-2</v>
      </c>
      <c r="N1954" s="185">
        <f>IFERROR(_xll.qlIndexFixing(ONIndex1M,I1954,TRUE,_xll.ohTrigger(RecalcTrigger,Trigger1M)),NA())</f>
        <v>1.5590070320863347E-2</v>
      </c>
      <c r="O1954" s="44">
        <f>IFERROR(_xll.qlIndexFixing(ONIndex3M,I1954,TRUE,_xll.ohTrigger(RecalcTrigger,Trigger3M)),NA())</f>
        <v>1.5804759716724348E-2</v>
      </c>
      <c r="P1954" s="44">
        <f>IFERROR(_xll.qlIndexFixing(ONIndex6M,I1954,TRUE,_xll.ohTrigger(RecalcTrigger,Trigger6M)),NA())</f>
        <v>1.6002130678298698E-2</v>
      </c>
      <c r="Q1954" s="186">
        <f>IFERROR(_xll.qlIndexFixing(ONIndex1Y,I1954,TRUE,_xll.ohTrigger(RecalcTrigger,Trigger1Y)),NA())</f>
        <v>1.6301536388363402E-2</v>
      </c>
    </row>
    <row r="1955" spans="2:17" x14ac:dyDescent="0.2">
      <c r="B1955" s="39" t="s">
        <v>42</v>
      </c>
      <c r="D1955" s="42">
        <f>_xll.qlCalendarAdvance(Calendar,$D1954,B1955,"f",FALSE)</f>
        <v>53077</v>
      </c>
      <c r="E1955" s="180">
        <f>_xll.qlInterestRateIndexValueDate(IndexON,D1955)</f>
        <v>53077</v>
      </c>
      <c r="F1955" s="196">
        <f>IFERROR(_xll.qlIndexFixing(IndexON,D1955,TRUE,_xll.ohTrigger(RecalcTrigger,TriggerON)),NA())</f>
        <v>1.5602783113921603E-2</v>
      </c>
      <c r="H1955" s="42">
        <f>_xll.qlCalendarAdvance(Calendar,$H1954,B1955,"f",FALSE)</f>
        <v>53077</v>
      </c>
      <c r="I1955" s="180">
        <f>_xll.qlInterestRateIndexValueDate(Index1M,$H1955)</f>
        <v>53079</v>
      </c>
      <c r="J1955" s="185">
        <f>IFERROR(_xll.qlIndexFixing(Index1M,$H1955,TRUE,_xll.ohTrigger(RecalcTrigger,Trigger1M)),NA())</f>
        <v>1.5608189428207853E-2</v>
      </c>
      <c r="K1955" s="44">
        <f>IFERROR(_xll.qlIndexFixing(Index3M,H1955,TRUE,_xll.ohTrigger(RecalcTrigger,Trigger3M)),NA())</f>
        <v>1.5858168324007917E-2</v>
      </c>
      <c r="L1955" s="44">
        <f>IFERROR(_xll.qlIndexFixing(Index6M,$H1955,TRUE,_xll.ohTrigger(RecalcTrigger,Trigger6M)),NA())</f>
        <v>1.6113246511784286E-2</v>
      </c>
      <c r="M1955" s="186">
        <f>IFERROR(_xll.qlIndexFixing(Index1Y,$H1955,TRUE,_xll.ohTrigger(RecalcTrigger,Trigger1Y)),NA())</f>
        <v>1.6524721432775523E-2</v>
      </c>
      <c r="N1955" s="185">
        <f>IFERROR(_xll.qlIndexFixing(ONIndex1M,I1955,TRUE,_xll.ohTrigger(RecalcTrigger,Trigger1M)),NA())</f>
        <v>1.5593335764219063E-2</v>
      </c>
      <c r="O1955" s="44">
        <f>IFERROR(_xll.qlIndexFixing(ONIndex3M,I1955,TRUE,_xll.ohTrigger(RecalcTrigger,Trigger3M)),NA())</f>
        <v>1.5808261206622376E-2</v>
      </c>
      <c r="P1955" s="44">
        <f>IFERROR(_xll.qlIndexFixing(ONIndex6M,I1955,TRUE,_xll.ohTrigger(RecalcTrigger,Trigger6M)),NA())</f>
        <v>1.6005745867966326E-2</v>
      </c>
      <c r="Q1955" s="186">
        <f>IFERROR(_xll.qlIndexFixing(ONIndex1Y,I1955,TRUE,_xll.ohTrigger(RecalcTrigger,Trigger1Y)),NA())</f>
        <v>1.630595230383669E-2</v>
      </c>
    </row>
    <row r="1956" spans="2:17" x14ac:dyDescent="0.2">
      <c r="B1956" s="39" t="s">
        <v>42</v>
      </c>
      <c r="D1956" s="42">
        <f>_xll.qlCalendarAdvance(Calendar,$D1955,B1956,"f",FALSE)</f>
        <v>53084</v>
      </c>
      <c r="E1956" s="180">
        <f>_xll.qlInterestRateIndexValueDate(IndexON,D1956)</f>
        <v>53084</v>
      </c>
      <c r="F1956" s="196">
        <f>IFERROR(_xll.qlIndexFixing(IndexON,D1956,TRUE,_xll.ohTrigger(RecalcTrigger,TriggerON)),NA())</f>
        <v>1.5606132987180388E-2</v>
      </c>
      <c r="H1956" s="42">
        <f>_xll.qlCalendarAdvance(Calendar,$H1955,B1956,"f",FALSE)</f>
        <v>53084</v>
      </c>
      <c r="I1956" s="180">
        <f>_xll.qlInterestRateIndexValueDate(Index1M,$H1956)</f>
        <v>53086</v>
      </c>
      <c r="J1956" s="185">
        <f>IFERROR(_xll.qlIndexFixing(Index1M,$H1956,TRUE,_xll.ohTrigger(RecalcTrigger,Trigger1M)),NA())</f>
        <v>1.5611130348527624E-2</v>
      </c>
      <c r="K1956" s="44">
        <f>IFERROR(_xll.qlIndexFixing(Index3M,H1956,TRUE,_xll.ohTrigger(RecalcTrigger,Trigger3M)),NA())</f>
        <v>1.5862108642865348E-2</v>
      </c>
      <c r="L1956" s="44">
        <f>IFERROR(_xll.qlIndexFixing(Index6M,$H1956,TRUE,_xll.ohTrigger(RecalcTrigger,Trigger6M)),NA())</f>
        <v>1.6118684382351596E-2</v>
      </c>
      <c r="M1956" s="186">
        <f>IFERROR(_xll.qlIndexFixing(Index1Y,$H1956,TRUE,_xll.ohTrigger(RecalcTrigger,Trigger1Y)),NA())</f>
        <v>1.6527218341536153E-2</v>
      </c>
      <c r="N1956" s="185">
        <f>IFERROR(_xll.qlIndexFixing(ONIndex1M,I1956,TRUE,_xll.ohTrigger(RecalcTrigger,Trigger1M)),NA())</f>
        <v>1.5595811347317579E-2</v>
      </c>
      <c r="O1956" s="44">
        <f>IFERROR(_xll.qlIndexFixing(ONIndex3M,I1956,TRUE,_xll.ohTrigger(RecalcTrigger,Trigger3M)),NA())</f>
        <v>1.581092083993596E-2</v>
      </c>
      <c r="P1956" s="44">
        <f>IFERROR(_xll.qlIndexFixing(ONIndex6M,I1956,TRUE,_xll.ohTrigger(RecalcTrigger,Trigger6M)),NA())</f>
        <v>1.6008483533740403E-2</v>
      </c>
      <c r="Q1956" s="186">
        <f>IFERROR(_xll.qlIndexFixing(ONIndex1Y,I1956,TRUE,_xll.ohTrigger(RecalcTrigger,Trigger1Y)),NA())</f>
        <v>1.630931022265969E-2</v>
      </c>
    </row>
    <row r="1957" spans="2:17" x14ac:dyDescent="0.2">
      <c r="B1957" s="39" t="s">
        <v>42</v>
      </c>
      <c r="D1957" s="42">
        <f>_xll.qlCalendarAdvance(Calendar,$D1956,B1957,"f",FALSE)</f>
        <v>53091</v>
      </c>
      <c r="E1957" s="180">
        <f>_xll.qlInterestRateIndexValueDate(IndexON,D1957)</f>
        <v>53091</v>
      </c>
      <c r="F1957" s="196">
        <f>IFERROR(_xll.qlIndexFixing(IndexON,D1957,TRUE,_xll.ohTrigger(RecalcTrigger,TriggerON)),NA())</f>
        <v>1.5609521530945969E-2</v>
      </c>
      <c r="H1957" s="42">
        <f>_xll.qlCalendarAdvance(Calendar,$H1956,B1957,"f",FALSE)</f>
        <v>53091</v>
      </c>
      <c r="I1957" s="180">
        <f>_xll.qlInterestRateIndexValueDate(Index1M,$H1957)</f>
        <v>53093</v>
      </c>
      <c r="J1957" s="185">
        <f>IFERROR(_xll.qlIndexFixing(Index1M,$H1957,TRUE,_xll.ohTrigger(RecalcTrigger,Trigger1M)),NA())</f>
        <v>1.5614102412402631E-2</v>
      </c>
      <c r="K1957" s="44">
        <f>IFERROR(_xll.qlIndexFixing(Index3M,H1957,TRUE,_xll.ohTrigger(RecalcTrigger,Trigger3M)),NA())</f>
        <v>1.5865496223888869E-2</v>
      </c>
      <c r="L1957" s="44">
        <f>IFERROR(_xll.qlIndexFixing(Index6M,$H1957,TRUE,_xll.ohTrigger(RecalcTrigger,Trigger6M)),NA())</f>
        <v>1.6122272528201285E-2</v>
      </c>
      <c r="M1957" s="186">
        <f>IFERROR(_xll.qlIndexFixing(Index1Y,$H1957,TRUE,_xll.ohTrigger(RecalcTrigger,Trigger1Y)),NA())</f>
        <v>1.6529658338202677E-2</v>
      </c>
      <c r="N1957" s="185">
        <f>IFERROR(_xll.qlIndexFixing(ONIndex1M,I1957,TRUE,_xll.ohTrigger(RecalcTrigger,Trigger1M)),NA())</f>
        <v>1.5598728302235187E-2</v>
      </c>
      <c r="O1957" s="44">
        <f>IFERROR(_xll.qlIndexFixing(ONIndex3M,I1957,TRUE,_xll.ohTrigger(RecalcTrigger,Trigger3M)),NA())</f>
        <v>1.5814060136198904E-2</v>
      </c>
      <c r="P1957" s="44">
        <f>IFERROR(_xll.qlIndexFixing(ONIndex6M,I1957,TRUE,_xll.ohTrigger(RecalcTrigger,Trigger6M)),NA())</f>
        <v>1.601170594040191E-2</v>
      </c>
      <c r="Q1957" s="186">
        <f>IFERROR(_xll.qlIndexFixing(ONIndex1Y,I1957,TRUE,_xll.ohTrigger(RecalcTrigger,Trigger1Y)),NA())</f>
        <v>1.6313277718111863E-2</v>
      </c>
    </row>
    <row r="1958" spans="2:17" x14ac:dyDescent="0.2">
      <c r="B1958" s="39" t="s">
        <v>42</v>
      </c>
      <c r="D1958" s="42">
        <f>_xll.qlCalendarAdvance(Calendar,$D1957,B1958,"f",FALSE)</f>
        <v>53098</v>
      </c>
      <c r="E1958" s="180">
        <f>_xll.qlInterestRateIndexValueDate(IndexON,D1958)</f>
        <v>53098</v>
      </c>
      <c r="F1958" s="196">
        <f>IFERROR(_xll.qlIndexFixing(IndexON,D1958,TRUE,_xll.ohTrigger(RecalcTrigger,TriggerON)),NA())</f>
        <v>1.5612948834906604E-2</v>
      </c>
      <c r="H1958" s="42">
        <f>_xll.qlCalendarAdvance(Calendar,$H1957,B1958,"f",FALSE)</f>
        <v>53098</v>
      </c>
      <c r="I1958" s="180">
        <f>_xll.qlInterestRateIndexValueDate(Index1M,$H1958)</f>
        <v>53100</v>
      </c>
      <c r="J1958" s="185">
        <f>IFERROR(_xll.qlIndexFixing(Index1M,$H1958,TRUE,_xll.ohTrigger(RecalcTrigger,Trigger1M)),NA())</f>
        <v>1.5617105690726163E-2</v>
      </c>
      <c r="K1958" s="44">
        <f>IFERROR(_xll.qlIndexFixing(Index3M,H1958,TRUE,_xll.ohTrigger(RecalcTrigger,Trigger3M)),NA())</f>
        <v>1.5868923762678181E-2</v>
      </c>
      <c r="L1958" s="44">
        <f>IFERROR(_xll.qlIndexFixing(Index6M,$H1958,TRUE,_xll.ohTrigger(RecalcTrigger,Trigger6M)),NA())</f>
        <v>1.6125874488985979E-2</v>
      </c>
      <c r="M1958" s="186">
        <f>IFERROR(_xll.qlIndexFixing(Index1Y,$H1958,TRUE,_xll.ohTrigger(RecalcTrigger,Trigger1Y)),NA())</f>
        <v>1.6532040229864774E-2</v>
      </c>
      <c r="N1958" s="185">
        <f>IFERROR(_xll.qlIndexFixing(ONIndex1M,I1958,TRUE,_xll.ohTrigger(RecalcTrigger,Trigger1M)),NA())</f>
        <v>1.5601676312710921E-2</v>
      </c>
      <c r="O1958" s="44">
        <f>IFERROR(_xll.qlIndexFixing(ONIndex3M,I1958,TRUE,_xll.ohTrigger(RecalcTrigger,Trigger3M)),NA())</f>
        <v>1.5817238705926329E-2</v>
      </c>
      <c r="P1958" s="44">
        <f>IFERROR(_xll.qlIndexFixing(ONIndex6M,I1958,TRUE,_xll.ohTrigger(RecalcTrigger,Trigger6M)),NA())</f>
        <v>1.6014958999424067E-2</v>
      </c>
      <c r="Q1958" s="186">
        <f>IFERROR(_xll.qlIndexFixing(ONIndex1Y,I1958,TRUE,_xll.ohTrigger(RecalcTrigger,Trigger1Y)),NA())</f>
        <v>1.6317299089108062E-2</v>
      </c>
    </row>
    <row r="1959" spans="2:17" x14ac:dyDescent="0.2">
      <c r="B1959" s="39" t="s">
        <v>42</v>
      </c>
      <c r="D1959" s="42">
        <f>_xll.qlCalendarAdvance(Calendar,$D1958,B1959,"f",FALSE)</f>
        <v>53105</v>
      </c>
      <c r="E1959" s="180">
        <f>_xll.qlInterestRateIndexValueDate(IndexON,D1959)</f>
        <v>53105</v>
      </c>
      <c r="F1959" s="196">
        <f>IFERROR(_xll.qlIndexFixing(IndexON,D1959,TRUE,_xll.ohTrigger(RecalcTrigger,TriggerON)),NA())</f>
        <v>1.5616414989230165E-2</v>
      </c>
      <c r="H1959" s="42">
        <f>_xll.qlCalendarAdvance(Calendar,$H1958,B1959,"f",FALSE)</f>
        <v>53105</v>
      </c>
      <c r="I1959" s="180">
        <f>_xll.qlInterestRateIndexValueDate(Index1M,$H1959)</f>
        <v>53107</v>
      </c>
      <c r="J1959" s="185">
        <f>IFERROR(_xll.qlIndexFixing(Index1M,$H1959,TRUE,_xll.ohTrigger(RecalcTrigger,Trigger1M)),NA())</f>
        <v>1.5620140254379022E-2</v>
      </c>
      <c r="K1959" s="44">
        <f>IFERROR(_xll.qlIndexFixing(Index3M,H1959,TRUE,_xll.ohTrigger(RecalcTrigger,Trigger3M)),NA())</f>
        <v>1.5872391347672977E-2</v>
      </c>
      <c r="L1959" s="44">
        <f>IFERROR(_xll.qlIndexFixing(Index6M,$H1959,TRUE,_xll.ohTrigger(RecalcTrigger,Trigger6M)),NA())</f>
        <v>1.6129487822172186E-2</v>
      </c>
      <c r="M1959" s="186">
        <f>IFERROR(_xll.qlIndexFixing(Index1Y,$H1959,TRUE,_xll.ohTrigger(RecalcTrigger,Trigger1Y)),NA())</f>
        <v>1.6534362820849847E-2</v>
      </c>
      <c r="N1959" s="185">
        <f>IFERROR(_xll.qlIndexFixing(ONIndex1M,I1959,TRUE,_xll.ohTrigger(RecalcTrigger,Trigger1M)),NA())</f>
        <v>1.5604655449408256E-2</v>
      </c>
      <c r="O1959" s="44">
        <f>IFERROR(_xll.qlIndexFixing(ONIndex3M,I1959,TRUE,_xll.ohTrigger(RecalcTrigger,Trigger3M)),NA())</f>
        <v>1.5820456637447577E-2</v>
      </c>
      <c r="P1959" s="44">
        <f>IFERROR(_xll.qlIndexFixing(ONIndex6M,I1959,TRUE,_xll.ohTrigger(RecalcTrigger,Trigger6M)),NA())</f>
        <v>1.6018242711206554E-2</v>
      </c>
      <c r="Q1959" s="186">
        <f>IFERROR(_xll.qlIndexFixing(ONIndex1Y,I1959,TRUE,_xll.ohTrigger(RecalcTrigger,Trigger1Y)),NA())</f>
        <v>1.6321374453074355E-2</v>
      </c>
    </row>
    <row r="1960" spans="2:17" x14ac:dyDescent="0.2">
      <c r="B1960" s="39" t="s">
        <v>42</v>
      </c>
      <c r="D1960" s="42">
        <f>_xll.qlCalendarAdvance(Calendar,$D1959,B1960,"f",FALSE)</f>
        <v>53112</v>
      </c>
      <c r="E1960" s="180">
        <f>_xll.qlInterestRateIndexValueDate(IndexON,D1960)</f>
        <v>53112</v>
      </c>
      <c r="F1960" s="196">
        <f>IFERROR(_xll.qlIndexFixing(IndexON,D1960,TRUE,_xll.ohTrigger(RecalcTrigger,TriggerON)),NA())</f>
        <v>1.561992008360491E-2</v>
      </c>
      <c r="H1960" s="42">
        <f>_xll.qlCalendarAdvance(Calendar,$H1959,B1960,"f",FALSE)</f>
        <v>53112</v>
      </c>
      <c r="I1960" s="180">
        <f>_xll.qlInterestRateIndexValueDate(Index1M,$H1960)</f>
        <v>53114</v>
      </c>
      <c r="J1960" s="185">
        <f>IFERROR(_xll.qlIndexFixing(Index1M,$H1960,TRUE,_xll.ohTrigger(RecalcTrigger,Trigger1M)),NA())</f>
        <v>1.5623206174239512E-2</v>
      </c>
      <c r="K1960" s="44">
        <f>IFERROR(_xll.qlIndexFixing(Index3M,H1960,TRUE,_xll.ohTrigger(RecalcTrigger,Trigger3M)),NA())</f>
        <v>1.5875899067310337E-2</v>
      </c>
      <c r="L1960" s="44">
        <f>IFERROR(_xll.qlIndexFixing(Index6M,$H1960,TRUE,_xll.ohTrigger(RecalcTrigger,Trigger6M)),NA())</f>
        <v>1.613124149377055E-2</v>
      </c>
      <c r="M1960" s="186">
        <f>IFERROR(_xll.qlIndexFixing(Index1Y,$H1960,TRUE,_xll.ohTrigger(RecalcTrigger,Trigger1Y)),NA())</f>
        <v>1.6536624912724101E-2</v>
      </c>
      <c r="N1960" s="185">
        <f>IFERROR(_xll.qlIndexFixing(ONIndex1M,I1960,TRUE,_xll.ohTrigger(RecalcTrigger,Trigger1M)),NA())</f>
        <v>1.5607665783070601E-2</v>
      </c>
      <c r="O1960" s="44">
        <f>IFERROR(_xll.qlIndexFixing(ONIndex3M,I1960,TRUE,_xll.ohTrigger(RecalcTrigger,Trigger3M)),NA())</f>
        <v>1.5823714018532442E-2</v>
      </c>
      <c r="P1960" s="44">
        <f>IFERROR(_xll.qlIndexFixing(ONIndex6M,I1960,TRUE,_xll.ohTrigger(RecalcTrigger,Trigger6M)),NA())</f>
        <v>1.6021557075509563E-2</v>
      </c>
      <c r="Q1960" s="186">
        <f>IFERROR(_xll.qlIndexFixing(ONIndex1Y,I1960,TRUE,_xll.ohTrigger(RecalcTrigger,Trigger1Y)),NA())</f>
        <v>1.6325503927516749E-2</v>
      </c>
    </row>
    <row r="1961" spans="2:17" x14ac:dyDescent="0.2">
      <c r="B1961" s="39" t="s">
        <v>42</v>
      </c>
      <c r="D1961" s="42">
        <f>_xll.qlCalendarAdvance(Calendar,$D1960,B1961,"f",FALSE)</f>
        <v>53119</v>
      </c>
      <c r="E1961" s="180">
        <f>_xll.qlInterestRateIndexValueDate(IndexON,D1961)</f>
        <v>53119</v>
      </c>
      <c r="F1961" s="196">
        <f>IFERROR(_xll.qlIndexFixing(IndexON,D1961,TRUE,_xll.ohTrigger(RecalcTrigger,TriggerON)),NA())</f>
        <v>1.5623464208198712E-2</v>
      </c>
      <c r="H1961" s="42">
        <f>_xll.qlCalendarAdvance(Calendar,$H1960,B1961,"f",FALSE)</f>
        <v>53119</v>
      </c>
      <c r="I1961" s="180">
        <f>_xll.qlInterestRateIndexValueDate(Index1M,$H1961)</f>
        <v>53121</v>
      </c>
      <c r="J1961" s="185">
        <f>IFERROR(_xll.qlIndexFixing(Index1M,$H1961,TRUE,_xll.ohTrigger(RecalcTrigger,Trigger1M)),NA())</f>
        <v>1.5626303521203422E-2</v>
      </c>
      <c r="K1961" s="44">
        <f>IFERROR(_xll.qlIndexFixing(Index3M,H1961,TRUE,_xll.ohTrigger(RecalcTrigger,Trigger3M)),NA())</f>
        <v>1.587944701003256E-2</v>
      </c>
      <c r="L1961" s="44">
        <f>IFERROR(_xll.qlIndexFixing(Index6M,$H1961,TRUE,_xll.ohTrigger(RecalcTrigger,Trigger6M)),NA())</f>
        <v>1.6134871868577878E-2</v>
      </c>
      <c r="M1961" s="186">
        <f>IFERROR(_xll.qlIndexFixing(Index1Y,$H1961,TRUE,_xll.ohTrigger(RecalcTrigger,Trigger1Y)),NA())</f>
        <v>1.6538825304294093E-2</v>
      </c>
      <c r="N1961" s="185">
        <f>IFERROR(_xll.qlIndexFixing(ONIndex1M,I1961,TRUE,_xll.ohTrigger(RecalcTrigger,Trigger1M)),NA())</f>
        <v>1.5610707384681177E-2</v>
      </c>
      <c r="O1961" s="44">
        <f>IFERROR(_xll.qlIndexFixing(ONIndex3M,I1961,TRUE,_xll.ohTrigger(RecalcTrigger,Trigger3M)),NA())</f>
        <v>1.5827010937110586E-2</v>
      </c>
      <c r="P1961" s="44">
        <f>IFERROR(_xll.qlIndexFixing(ONIndex6M,I1961,TRUE,_xll.ohTrigger(RecalcTrigger,Trigger6M)),NA())</f>
        <v>1.6024902092413029E-2</v>
      </c>
      <c r="Q1961" s="186">
        <f>IFERROR(_xll.qlIndexFixing(ONIndex1Y,I1961,TRUE,_xll.ohTrigger(RecalcTrigger,Trigger1Y)),NA())</f>
        <v>1.6329687629941247E-2</v>
      </c>
    </row>
    <row r="1962" spans="2:17" x14ac:dyDescent="0.2">
      <c r="B1962" s="39" t="s">
        <v>42</v>
      </c>
      <c r="D1962" s="42">
        <f>_xll.qlCalendarAdvance(Calendar,$D1961,B1962,"f",FALSE)</f>
        <v>53126</v>
      </c>
      <c r="E1962" s="180">
        <f>_xll.qlInterestRateIndexValueDate(IndexON,D1962)</f>
        <v>53126</v>
      </c>
      <c r="F1962" s="196">
        <f>IFERROR(_xll.qlIndexFixing(IndexON,D1962,TRUE,_xll.ohTrigger(RecalcTrigger,TriggerON)),NA())</f>
        <v>1.5627047452859699E-2</v>
      </c>
      <c r="H1962" s="42">
        <f>_xll.qlCalendarAdvance(Calendar,$H1961,B1962,"f",FALSE)</f>
        <v>53126</v>
      </c>
      <c r="I1962" s="180">
        <f>_xll.qlInterestRateIndexValueDate(Index1M,$H1962)</f>
        <v>53128</v>
      </c>
      <c r="J1962" s="185">
        <f>IFERROR(_xll.qlIndexFixing(Index1M,$H1962,TRUE,_xll.ohTrigger(RecalcTrigger,Trigger1M)),NA())</f>
        <v>1.5629432366146556E-2</v>
      </c>
      <c r="K1962" s="44">
        <f>IFERROR(_xll.qlIndexFixing(Index3M,H1962,TRUE,_xll.ohTrigger(RecalcTrigger,Trigger3M)),NA())</f>
        <v>1.5883035264281076E-2</v>
      </c>
      <c r="L1962" s="44">
        <f>IFERROR(_xll.qlIndexFixing(Index6M,$H1962,TRUE,_xll.ohTrigger(RecalcTrigger,Trigger6M)),NA())</f>
        <v>1.6138506910880888E-2</v>
      </c>
      <c r="M1962" s="186">
        <f>IFERROR(_xll.qlIndexFixing(Index1Y,$H1962,TRUE,_xll.ohTrigger(RecalcTrigger,Trigger1Y)),NA())</f>
        <v>1.6540962791605187E-2</v>
      </c>
      <c r="N1962" s="185">
        <f>IFERROR(_xll.qlIndexFixing(ONIndex1M,I1962,TRUE,_xll.ohTrigger(RecalcTrigger,Trigger1M)),NA())</f>
        <v>1.5613780324823523E-2</v>
      </c>
      <c r="O1962" s="44">
        <f>IFERROR(_xll.qlIndexFixing(ONIndex3M,I1962,TRUE,_xll.ohTrigger(RecalcTrigger,Trigger3M)),NA())</f>
        <v>1.5830347481351481E-2</v>
      </c>
      <c r="P1962" s="44">
        <f>IFERROR(_xll.qlIndexFixing(ONIndex6M,I1962,TRUE,_xll.ohTrigger(RecalcTrigger,Trigger6M)),NA())</f>
        <v>1.602827776199689E-2</v>
      </c>
      <c r="Q1962" s="186">
        <f>IFERROR(_xll.qlIndexFixing(ONIndex1Y,I1962,TRUE,_xll.ohTrigger(RecalcTrigger,Trigger1Y)),NA())</f>
        <v>1.6333925677853856E-2</v>
      </c>
    </row>
    <row r="1963" spans="2:17" x14ac:dyDescent="0.2">
      <c r="B1963" s="39" t="s">
        <v>42</v>
      </c>
      <c r="D1963" s="42">
        <f>_xll.qlCalendarAdvance(Calendar,$D1962,B1963,"f",FALSE)</f>
        <v>53133</v>
      </c>
      <c r="E1963" s="180">
        <f>_xll.qlInterestRateIndexValueDate(IndexON,D1963)</f>
        <v>53133</v>
      </c>
      <c r="F1963" s="196">
        <f>IFERROR(_xll.qlIndexFixing(IndexON,D1963,TRUE,_xll.ohTrigger(RecalcTrigger,TriggerON)),NA())</f>
        <v>1.5630669907515937E-2</v>
      </c>
      <c r="H1963" s="42">
        <f>_xll.qlCalendarAdvance(Calendar,$H1962,B1963,"f",FALSE)</f>
        <v>53133</v>
      </c>
      <c r="I1963" s="180">
        <f>_xll.qlInterestRateIndexValueDate(Index1M,$H1963)</f>
        <v>53135</v>
      </c>
      <c r="J1963" s="185">
        <f>IFERROR(_xll.qlIndexFixing(Index1M,$H1963,TRUE,_xll.ohTrigger(RecalcTrigger,Trigger1M)),NA())</f>
        <v>1.5632592779959709E-2</v>
      </c>
      <c r="K1963" s="44">
        <f>IFERROR(_xll.qlIndexFixing(Index3M,H1963,TRUE,_xll.ohTrigger(RecalcTrigger,Trigger3M)),NA())</f>
        <v>1.5886663918499917E-2</v>
      </c>
      <c r="L1963" s="44">
        <f>IFERROR(_xll.qlIndexFixing(Index6M,$H1963,TRUE,_xll.ohTrigger(RecalcTrigger,Trigger6M)),NA())</f>
        <v>1.6142144138367082E-2</v>
      </c>
      <c r="M1963" s="186">
        <f>IFERROR(_xll.qlIndexFixing(Index1Y,$H1963,TRUE,_xll.ohTrigger(RecalcTrigger,Trigger1Y)),NA())</f>
        <v>1.6543036167944628E-2</v>
      </c>
      <c r="N1963" s="185">
        <f>IFERROR(_xll.qlIndexFixing(ONIndex1M,I1963,TRUE,_xll.ohTrigger(RecalcTrigger,Trigger1M)),NA())</f>
        <v>1.5616884674241049E-2</v>
      </c>
      <c r="O1963" s="44">
        <f>IFERROR(_xll.qlIndexFixing(ONIndex3M,I1963,TRUE,_xll.ohTrigger(RecalcTrigger,Trigger3M)),NA())</f>
        <v>1.5833723739184791E-2</v>
      </c>
      <c r="P1963" s="44">
        <f>IFERROR(_xll.qlIndexFixing(ONIndex6M,I1963,TRUE,_xll.ohTrigger(RecalcTrigger,Trigger6M)),NA())</f>
        <v>1.6031684084101272E-2</v>
      </c>
      <c r="Q1963" s="186">
        <f>IFERROR(_xll.qlIndexFixing(ONIndex1Y,I1963,TRUE,_xll.ohTrigger(RecalcTrigger,Trigger1Y)),NA())</f>
        <v>1.6338218188760578E-2</v>
      </c>
    </row>
    <row r="1964" spans="2:17" x14ac:dyDescent="0.2">
      <c r="B1964" s="39" t="s">
        <v>42</v>
      </c>
      <c r="D1964" s="42">
        <f>_xll.qlCalendarAdvance(Calendar,$D1963,B1964,"f",FALSE)</f>
        <v>53140</v>
      </c>
      <c r="E1964" s="180">
        <f>_xll.qlInterestRateIndexValueDate(IndexON,D1964)</f>
        <v>53140</v>
      </c>
      <c r="F1964" s="196">
        <f>IFERROR(_xll.qlIndexFixing(IndexON,D1964,TRUE,_xll.ohTrigger(RecalcTrigger,TriggerON)),NA())</f>
        <v>1.5634331662095491E-2</v>
      </c>
      <c r="H1964" s="42">
        <f>_xll.qlCalendarAdvance(Calendar,$H1963,B1964,"f",FALSE)</f>
        <v>53140</v>
      </c>
      <c r="I1964" s="180">
        <f>_xll.qlInterestRateIndexValueDate(Index1M,$H1964)</f>
        <v>53142</v>
      </c>
      <c r="J1964" s="185">
        <f>IFERROR(_xll.qlIndexFixing(Index1M,$H1964,TRUE,_xll.ohTrigger(RecalcTrigger,Trigger1M)),NA())</f>
        <v>1.5635784833531174E-2</v>
      </c>
      <c r="K1964" s="44">
        <f>IFERROR(_xll.qlIndexFixing(Index3M,H1964,TRUE,_xll.ohTrigger(RecalcTrigger,Trigger3M)),NA())</f>
        <v>1.5890332926609421E-2</v>
      </c>
      <c r="L1964" s="44">
        <f>IFERROR(_xll.qlIndexFixing(Index6M,$H1964,TRUE,_xll.ohTrigger(RecalcTrigger,Trigger6M)),NA())</f>
        <v>1.6145781068706924E-2</v>
      </c>
      <c r="M1964" s="186">
        <f>IFERROR(_xll.qlIndexFixing(Index1Y,$H1964,TRUE,_xll.ohTrigger(RecalcTrigger,Trigger1Y)),NA())</f>
        <v>1.6545044223840438E-2</v>
      </c>
      <c r="N1964" s="185">
        <f>IFERROR(_xll.qlIndexFixing(ONIndex1M,I1964,TRUE,_xll.ohTrigger(RecalcTrigger,Trigger1M)),NA())</f>
        <v>1.5620020503916976E-2</v>
      </c>
      <c r="O1964" s="44">
        <f>IFERROR(_xll.qlIndexFixing(ONIndex3M,I1964,TRUE,_xll.ohTrigger(RecalcTrigger,Trigger3M)),NA())</f>
        <v>1.5837139798380306E-2</v>
      </c>
      <c r="P1964" s="44">
        <f>IFERROR(_xll.qlIndexFixing(ONIndex6M,I1964,TRUE,_xll.ohTrigger(RecalcTrigger,Trigger6M)),NA())</f>
        <v>1.6035121058806112E-2</v>
      </c>
      <c r="Q1964" s="186">
        <f>IFERROR(_xll.qlIndexFixing(ONIndex1Y,I1964,TRUE,_xll.ohTrigger(RecalcTrigger,Trigger1Y)),NA())</f>
        <v>1.634256528016742E-2</v>
      </c>
    </row>
    <row r="1965" spans="2:17" x14ac:dyDescent="0.2">
      <c r="B1965" s="39" t="s">
        <v>42</v>
      </c>
      <c r="D1965" s="42">
        <f>_xll.qlCalendarAdvance(Calendar,$D1964,B1965,"f",FALSE)</f>
        <v>53147</v>
      </c>
      <c r="E1965" s="180">
        <f>_xll.qlInterestRateIndexValueDate(IndexON,D1965)</f>
        <v>53147</v>
      </c>
      <c r="F1965" s="196">
        <f>IFERROR(_xll.qlIndexFixing(IndexON,D1965,TRUE,_xll.ohTrigger(RecalcTrigger,TriggerON)),NA())</f>
        <v>1.5638032806446489E-2</v>
      </c>
      <c r="H1965" s="42">
        <f>_xll.qlCalendarAdvance(Calendar,$H1964,B1965,"f",FALSE)</f>
        <v>53147</v>
      </c>
      <c r="I1965" s="180">
        <f>_xll.qlInterestRateIndexValueDate(Index1M,$H1965)</f>
        <v>53149</v>
      </c>
      <c r="J1965" s="185">
        <f>IFERROR(_xll.qlIndexFixing(Index1M,$H1965,TRUE,_xll.ohTrigger(RecalcTrigger,Trigger1M)),NA())</f>
        <v>1.5639008597736759E-2</v>
      </c>
      <c r="K1965" s="44">
        <f>IFERROR(_xll.qlIndexFixing(Index3M,H1965,TRUE,_xll.ohTrigger(RecalcTrigger,Trigger3M)),NA())</f>
        <v>1.589403998112408E-2</v>
      </c>
      <c r="L1965" s="44">
        <f>IFERROR(_xll.qlIndexFixing(Index6M,$H1965,TRUE,_xll.ohTrigger(RecalcTrigger,Trigger6M)),NA())</f>
        <v>1.6151269857643848E-2</v>
      </c>
      <c r="M1965" s="186">
        <f>IFERROR(_xll.qlIndexFixing(Index1Y,$H1965,TRUE,_xll.ohTrigger(RecalcTrigger,Trigger1Y)),NA())</f>
        <v>1.6546985747064272E-2</v>
      </c>
      <c r="N1965" s="185">
        <f>IFERROR(_xll.qlIndexFixing(ONIndex1M,I1965,TRUE,_xll.ohTrigger(RecalcTrigger,Trigger1M)),NA())</f>
        <v>1.5623187884274969E-2</v>
      </c>
      <c r="O1965" s="44">
        <f>IFERROR(_xll.qlIndexFixing(ONIndex3M,I1965,TRUE,_xll.ohTrigger(RecalcTrigger,Trigger3M)),NA())</f>
        <v>1.5840595747187436E-2</v>
      </c>
      <c r="P1965" s="44">
        <f>IFERROR(_xll.qlIndexFixing(ONIndex6M,I1965,TRUE,_xll.ohTrigger(RecalcTrigger,Trigger6M)),NA())</f>
        <v>1.6038588686031474E-2</v>
      </c>
      <c r="Q1965" s="186">
        <f>IFERROR(_xll.qlIndexFixing(ONIndex1Y,I1965,TRUE,_xll.ohTrigger(RecalcTrigger,Trigger1Y)),NA())</f>
        <v>1.6346967069500451E-2</v>
      </c>
    </row>
    <row r="1966" spans="2:17" x14ac:dyDescent="0.2">
      <c r="B1966" s="39" t="s">
        <v>42</v>
      </c>
      <c r="D1966" s="42">
        <f>_xll.qlCalendarAdvance(Calendar,$D1965,B1966,"f",FALSE)</f>
        <v>53154</v>
      </c>
      <c r="E1966" s="180">
        <f>_xll.qlInterestRateIndexValueDate(IndexON,D1966)</f>
        <v>53154</v>
      </c>
      <c r="F1966" s="196">
        <f>IFERROR(_xll.qlIndexFixing(IndexON,D1966,TRUE,_xll.ohTrigger(RecalcTrigger,TriggerON)),NA())</f>
        <v>1.5641773430736805E-2</v>
      </c>
      <c r="H1966" s="42">
        <f>_xll.qlCalendarAdvance(Calendar,$H1965,B1966,"f",FALSE)</f>
        <v>53154</v>
      </c>
      <c r="I1966" s="180">
        <f>_xll.qlInterestRateIndexValueDate(Index1M,$H1966)</f>
        <v>53156</v>
      </c>
      <c r="J1966" s="185">
        <f>IFERROR(_xll.qlIndexFixing(Index1M,$H1966,TRUE,_xll.ohTrigger(RecalcTrigger,Trigger1M)),NA())</f>
        <v>1.5642264143474749E-2</v>
      </c>
      <c r="K1966" s="44">
        <f>IFERROR(_xll.qlIndexFixing(Index3M,H1966,TRUE,_xll.ohTrigger(RecalcTrigger,Trigger3M)),NA())</f>
        <v>1.5897780891095441E-2</v>
      </c>
      <c r="L1966" s="44">
        <f>IFERROR(_xll.qlIndexFixing(Index6M,$H1966,TRUE,_xll.ohTrigger(RecalcTrigger,Trigger6M)),NA())</f>
        <v>1.6154894405216034E-2</v>
      </c>
      <c r="M1966" s="186">
        <f>IFERROR(_xll.qlIndexFixing(Index1Y,$H1966,TRUE,_xll.ohTrigger(RecalcTrigger,Trigger1Y)),NA())</f>
        <v>1.6548859522629227E-2</v>
      </c>
      <c r="N1966" s="185">
        <f>IFERROR(_xll.qlIndexFixing(ONIndex1M,I1966,TRUE,_xll.ohTrigger(RecalcTrigger,Trigger1M)),NA())</f>
        <v>1.5626386886378185E-2</v>
      </c>
      <c r="O1966" s="44">
        <f>IFERROR(_xll.qlIndexFixing(ONIndex3M,I1966,TRUE,_xll.ohTrigger(RecalcTrigger,Trigger3M)),NA())</f>
        <v>1.5844091673535843E-2</v>
      </c>
      <c r="P1966" s="44">
        <f>IFERROR(_xll.qlIndexFixing(ONIndex6M,I1966,TRUE,_xll.ohTrigger(RecalcTrigger,Trigger6M)),NA())</f>
        <v>1.604208696593723E-2</v>
      </c>
      <c r="Q1966" s="186">
        <f>IFERROR(_xll.qlIndexFixing(ONIndex1Y,I1966,TRUE,_xll.ohTrigger(RecalcTrigger,Trigger1Y)),NA())</f>
        <v>1.6351423674505483E-2</v>
      </c>
    </row>
    <row r="1967" spans="2:17" x14ac:dyDescent="0.2">
      <c r="B1967" s="39" t="s">
        <v>42</v>
      </c>
      <c r="D1967" s="42">
        <f>_xll.qlCalendarAdvance(Calendar,$D1966,B1967,"f",FALSE)</f>
        <v>53161</v>
      </c>
      <c r="E1967" s="180">
        <f>_xll.qlInterestRateIndexValueDate(IndexON,D1967)</f>
        <v>53161</v>
      </c>
      <c r="F1967" s="196">
        <f>IFERROR(_xll.qlIndexFixing(IndexON,D1967,TRUE,_xll.ohTrigger(RecalcTrigger,TriggerON)),NA())</f>
        <v>1.5645553624494823E-2</v>
      </c>
      <c r="H1967" s="42">
        <f>_xll.qlCalendarAdvance(Calendar,$H1966,B1967,"f",FALSE)</f>
        <v>53161</v>
      </c>
      <c r="I1967" s="180">
        <f>_xll.qlInterestRateIndexValueDate(Index1M,$H1967)</f>
        <v>53163</v>
      </c>
      <c r="J1967" s="185">
        <f>IFERROR(_xll.qlIndexFixing(Index1M,$H1967,TRUE,_xll.ohTrigger(RecalcTrigger,Trigger1M)),NA())</f>
        <v>1.5645551541625946E-2</v>
      </c>
      <c r="K1967" s="44">
        <f>IFERROR(_xll.qlIndexFixing(Index3M,H1967,TRUE,_xll.ohTrigger(RecalcTrigger,Trigger3M)),NA())</f>
        <v>1.5901551397784923E-2</v>
      </c>
      <c r="L1967" s="44">
        <f>IFERROR(_xll.qlIndexFixing(Index6M,$H1967,TRUE,_xll.ohTrigger(RecalcTrigger,Trigger6M)),NA())</f>
        <v>1.615851078427805E-2</v>
      </c>
      <c r="M1967" s="186">
        <f>IFERROR(_xll.qlIndexFixing(Index1Y,$H1967,TRUE,_xll.ohTrigger(RecalcTrigger,Trigger1Y)),NA())</f>
        <v>1.6550664332793778E-2</v>
      </c>
      <c r="N1967" s="185">
        <f>IFERROR(_xll.qlIndexFixing(ONIndex1M,I1967,TRUE,_xll.ohTrigger(RecalcTrigger,Trigger1M)),NA())</f>
        <v>1.5629617580810162E-2</v>
      </c>
      <c r="O1967" s="44">
        <f>IFERROR(_xll.qlIndexFixing(ONIndex3M,I1967,TRUE,_xll.ohTrigger(RecalcTrigger,Trigger3M)),NA())</f>
        <v>1.5847627665275255E-2</v>
      </c>
      <c r="P1967" s="44">
        <f>IFERROR(_xll.qlIndexFixing(ONIndex6M,I1967,TRUE,_xll.ohTrigger(RecalcTrigger,Trigger6M)),NA())</f>
        <v>1.6045615898363508E-2</v>
      </c>
      <c r="Q1967" s="186">
        <f>IFERROR(_xll.qlIndexFixing(ONIndex1Y,I1967,TRUE,_xll.ohTrigger(RecalcTrigger,Trigger1Y)),NA())</f>
        <v>1.6355935212368777E-2</v>
      </c>
    </row>
    <row r="1968" spans="2:17" x14ac:dyDescent="0.2">
      <c r="B1968" s="39" t="s">
        <v>42</v>
      </c>
      <c r="D1968" s="42">
        <f>_xll.qlCalendarAdvance(Calendar,$D1967,B1968,"f",FALSE)</f>
        <v>53168</v>
      </c>
      <c r="E1968" s="180">
        <f>_xll.qlInterestRateIndexValueDate(IndexON,D1968)</f>
        <v>53168</v>
      </c>
      <c r="F1968" s="196">
        <f>IFERROR(_xll.qlIndexFixing(IndexON,D1968,TRUE,_xll.ohTrigger(RecalcTrigger,TriggerON)),NA())</f>
        <v>1.5649373478288098E-2</v>
      </c>
      <c r="H1968" s="42">
        <f>_xll.qlCalendarAdvance(Calendar,$H1967,B1968,"f",FALSE)</f>
        <v>53168</v>
      </c>
      <c r="I1968" s="180">
        <f>_xll.qlInterestRateIndexValueDate(Index1M,$H1968)</f>
        <v>53170</v>
      </c>
      <c r="J1968" s="185">
        <f>IFERROR(_xll.qlIndexFixing(Index1M,$H1968,TRUE,_xll.ohTrigger(RecalcTrigger,Trigger1M)),NA())</f>
        <v>1.5648870863078645E-2</v>
      </c>
      <c r="K1968" s="44">
        <f>IFERROR(_xll.qlIndexFixing(Index3M,H1968,TRUE,_xll.ohTrigger(RecalcTrigger,Trigger3M)),NA())</f>
        <v>1.5905347231394092E-2</v>
      </c>
      <c r="L1968" s="44">
        <f>IFERROR(_xll.qlIndexFixing(Index6M,$H1968,TRUE,_xll.ohTrigger(RecalcTrigger,Trigger6M)),NA())</f>
        <v>1.6162116552133961E-2</v>
      </c>
      <c r="M1968" s="186">
        <f>IFERROR(_xll.qlIndexFixing(Index1Y,$H1968,TRUE,_xll.ohTrigger(RecalcTrigger,Trigger1Y)),NA())</f>
        <v>1.655239895706025E-2</v>
      </c>
      <c r="N1968" s="185">
        <f>IFERROR(_xll.qlIndexFixing(ONIndex1M,I1968,TRUE,_xll.ohTrigger(RecalcTrigger,Trigger1M)),NA())</f>
        <v>1.5632880038394248E-2</v>
      </c>
      <c r="O1968" s="44">
        <f>IFERROR(_xll.qlIndexFixing(ONIndex3M,I1968,TRUE,_xll.ohTrigger(RecalcTrigger,Trigger3M)),NA())</f>
        <v>1.5851203810575143E-2</v>
      </c>
      <c r="P1968" s="44">
        <f>IFERROR(_xll.qlIndexFixing(ONIndex6M,I1968,TRUE,_xll.ohTrigger(RecalcTrigger,Trigger6M)),NA())</f>
        <v>1.6049175483470179E-2</v>
      </c>
      <c r="Q1968" s="186">
        <f>IFERROR(_xll.qlIndexFixing(ONIndex1Y,I1968,TRUE,_xll.ohTrigger(RecalcTrigger,Trigger1Y)),NA())</f>
        <v>1.6360501800756211E-2</v>
      </c>
    </row>
    <row r="1969" spans="2:17" x14ac:dyDescent="0.2">
      <c r="B1969" s="39" t="s">
        <v>42</v>
      </c>
      <c r="D1969" s="42">
        <f>_xll.qlCalendarAdvance(Calendar,$D1968,B1969,"f",FALSE)</f>
        <v>53175</v>
      </c>
      <c r="E1969" s="180">
        <f>_xll.qlInterestRateIndexValueDate(IndexON,D1969)</f>
        <v>53175</v>
      </c>
      <c r="F1969" s="196">
        <f>IFERROR(_xll.qlIndexFixing(IndexON,D1969,TRUE,_xll.ohTrigger(RecalcTrigger,TriggerON)),NA())</f>
        <v>1.5653233081405205E-2</v>
      </c>
      <c r="H1969" s="42">
        <f>_xll.qlCalendarAdvance(Calendar,$H1968,B1969,"f",FALSE)</f>
        <v>53175</v>
      </c>
      <c r="I1969" s="180">
        <f>_xll.qlInterestRateIndexValueDate(Index1M,$H1969)</f>
        <v>53177</v>
      </c>
      <c r="J1969" s="185">
        <f>IFERROR(_xll.qlIndexFixing(Index1M,$H1969,TRUE,_xll.ohTrigger(RecalcTrigger,Trigger1M)),NA())</f>
        <v>1.5652222178721142E-2</v>
      </c>
      <c r="K1969" s="44">
        <f>IFERROR(_xll.qlIndexFixing(Index3M,H1969,TRUE,_xll.ohTrigger(RecalcTrigger,Trigger3M)),NA())</f>
        <v>1.5909164111059467E-2</v>
      </c>
      <c r="L1969" s="44">
        <f>IFERROR(_xll.qlIndexFixing(Index6M,$H1969,TRUE,_xll.ohTrigger(RecalcTrigger,Trigger6M)),NA())</f>
        <v>1.6165709266071492E-2</v>
      </c>
      <c r="M1969" s="186">
        <f>IFERROR(_xll.qlIndexFixing(Index1Y,$H1969,TRUE,_xll.ohTrigger(RecalcTrigger,Trigger1Y)),NA())</f>
        <v>1.6554062172177007E-2</v>
      </c>
      <c r="N1969" s="185">
        <f>IFERROR(_xll.qlIndexFixing(ONIndex1M,I1969,TRUE,_xll.ohTrigger(RecalcTrigger,Trigger1M)),NA())</f>
        <v>1.5636174329953789E-2</v>
      </c>
      <c r="O1969" s="44">
        <f>IFERROR(_xll.qlIndexFixing(ONIndex3M,I1969,TRUE,_xll.ohTrigger(RecalcTrigger,Trigger3M)),NA())</f>
        <v>1.5854820197285235E-2</v>
      </c>
      <c r="P1969" s="44">
        <f>IFERROR(_xll.qlIndexFixing(ONIndex6M,I1969,TRUE,_xll.ohTrigger(RecalcTrigger,Trigger6M)),NA())</f>
        <v>1.6052765721097373E-2</v>
      </c>
      <c r="Q1969" s="186">
        <f>IFERROR(_xll.qlIndexFixing(ONIndex1Y,I1969,TRUE,_xll.ohTrigger(RecalcTrigger,Trigger1Y)),NA())</f>
        <v>1.6365123557173789E-2</v>
      </c>
    </row>
    <row r="1970" spans="2:17" x14ac:dyDescent="0.2">
      <c r="B1970" s="39" t="s">
        <v>42</v>
      </c>
      <c r="D1970" s="42">
        <f>_xll.qlCalendarAdvance(Calendar,$D1969,B1970,"f",FALSE)</f>
        <v>53182</v>
      </c>
      <c r="E1970" s="180">
        <f>_xll.qlInterestRateIndexValueDate(IndexON,D1970)</f>
        <v>53182</v>
      </c>
      <c r="F1970" s="196">
        <f>IFERROR(_xll.qlIndexFixing(IndexON,D1970,TRUE,_xll.ohTrigger(RecalcTrigger,TriggerON)),NA())</f>
        <v>1.5657132524093953E-2</v>
      </c>
      <c r="H1970" s="42">
        <f>_xll.qlCalendarAdvance(Calendar,$H1969,B1970,"f",FALSE)</f>
        <v>53182</v>
      </c>
      <c r="I1970" s="180">
        <f>_xll.qlInterestRateIndexValueDate(Index1M,$H1970)</f>
        <v>53184</v>
      </c>
      <c r="J1970" s="185">
        <f>IFERROR(_xll.qlIndexFixing(Index1M,$H1970,TRUE,_xll.ohTrigger(RecalcTrigger,Trigger1M)),NA())</f>
        <v>1.5655605559441732E-2</v>
      </c>
      <c r="K1970" s="44">
        <f>IFERROR(_xll.qlIndexFixing(Index3M,H1970,TRUE,_xll.ohTrigger(RecalcTrigger,Trigger3M)),NA())</f>
        <v>1.591299774485249E-2</v>
      </c>
      <c r="L1970" s="44">
        <f>IFERROR(_xll.qlIndexFixing(Index6M,$H1970,TRUE,_xll.ohTrigger(RecalcTrigger,Trigger6M)),NA())</f>
        <v>1.6169286483358181E-2</v>
      </c>
      <c r="M1970" s="186">
        <f>IFERROR(_xll.qlIndexFixing(Index1Y,$H1970,TRUE,_xll.ohTrigger(RecalcTrigger,Trigger1Y)),NA())</f>
        <v>1.6555652752138227E-2</v>
      </c>
      <c r="N1970" s="185">
        <f>IFERROR(_xll.qlIndexFixing(ONIndex1M,I1970,TRUE,_xll.ohTrigger(RecalcTrigger,Trigger1M)),NA())</f>
        <v>1.5639500526152261E-2</v>
      </c>
      <c r="O1970" s="44">
        <f>IFERROR(_xll.qlIndexFixing(ONIndex3M,I1970,TRUE,_xll.ohTrigger(RecalcTrigger,Trigger3M)),NA())</f>
        <v>1.5858476913415132E-2</v>
      </c>
      <c r="P1970" s="44">
        <f>IFERROR(_xll.qlIndexFixing(ONIndex6M,I1970,TRUE,_xll.ohTrigger(RecalcTrigger,Trigger6M)),NA())</f>
        <v>1.605638661140496E-2</v>
      </c>
      <c r="Q1970" s="186">
        <f>IFERROR(_xll.qlIndexFixing(ONIndex1Y,I1970,TRUE,_xll.ohTrigger(RecalcTrigger,Trigger1Y)),NA())</f>
        <v>1.6369800599047579E-2</v>
      </c>
    </row>
    <row r="1971" spans="2:17" x14ac:dyDescent="0.2">
      <c r="B1971" s="39" t="s">
        <v>42</v>
      </c>
      <c r="D1971" s="42">
        <f>_xll.qlCalendarAdvance(Calendar,$D1970,B1971,"f",FALSE)</f>
        <v>53189</v>
      </c>
      <c r="E1971" s="180">
        <f>_xll.qlInterestRateIndexValueDate(IndexON,D1971)</f>
        <v>53189</v>
      </c>
      <c r="F1971" s="196">
        <f>IFERROR(_xll.qlIndexFixing(IndexON,D1971,TRUE,_xll.ohTrigger(RecalcTrigger,TriggerON)),NA())</f>
        <v>1.5661071896362344E-2</v>
      </c>
      <c r="H1971" s="42">
        <f>_xll.qlCalendarAdvance(Calendar,$H1970,B1971,"f",FALSE)</f>
        <v>53189</v>
      </c>
      <c r="I1971" s="180">
        <f>_xll.qlInterestRateIndexValueDate(Index1M,$H1971)</f>
        <v>53191</v>
      </c>
      <c r="J1971" s="185">
        <f>IFERROR(_xll.qlIndexFixing(Index1M,$H1971,TRUE,_xll.ohTrigger(RecalcTrigger,Trigger1M)),NA())</f>
        <v>1.565902107612871E-2</v>
      </c>
      <c r="K1971" s="44">
        <f>IFERROR(_xll.qlIndexFixing(Index3M,H1971,TRUE,_xll.ohTrigger(RecalcTrigger,Trigger3M)),NA())</f>
        <v>1.5916843829780421E-2</v>
      </c>
      <c r="L1971" s="44">
        <f>IFERROR(_xll.qlIndexFixing(Index6M,$H1971,TRUE,_xll.ohTrigger(RecalcTrigger,Trigger6M)),NA())</f>
        <v>1.6172845761245655E-2</v>
      </c>
      <c r="M1971" s="186">
        <f>IFERROR(_xll.qlIndexFixing(Index1Y,$H1971,TRUE,_xll.ohTrigger(RecalcTrigger,Trigger1Y)),NA())</f>
        <v>1.6557169468185667E-2</v>
      </c>
      <c r="N1971" s="185">
        <f>IFERROR(_xll.qlIndexFixing(ONIndex1M,I1971,TRUE,_xll.ohTrigger(RecalcTrigger,Trigger1M)),NA())</f>
        <v>1.5642858697813011E-2</v>
      </c>
      <c r="O1971" s="44">
        <f>IFERROR(_xll.qlIndexFixing(ONIndex3M,I1971,TRUE,_xll.ohTrigger(RecalcTrigger,Trigger3M)),NA())</f>
        <v>1.5862174046974431E-2</v>
      </c>
      <c r="P1971" s="44">
        <f>IFERROR(_xll.qlIndexFixing(ONIndex6M,I1971,TRUE,_xll.ohTrigger(RecalcTrigger,Trigger6M)),NA())</f>
        <v>1.6060038154233069E-2</v>
      </c>
      <c r="Q1971" s="186">
        <f>IFERROR(_xll.qlIndexFixing(ONIndex1Y,I1971,TRUE,_xll.ohTrigger(RecalcTrigger,Trigger1Y)),NA())</f>
        <v>1.6374533043963524E-2</v>
      </c>
    </row>
    <row r="1972" spans="2:17" x14ac:dyDescent="0.2">
      <c r="B1972" s="39" t="s">
        <v>42</v>
      </c>
      <c r="D1972" s="42">
        <f>_xll.qlCalendarAdvance(Calendar,$D1971,B1972,"f",FALSE)</f>
        <v>53196</v>
      </c>
      <c r="E1972" s="180">
        <f>_xll.qlInterestRateIndexValueDate(IndexON,D1972)</f>
        <v>53196</v>
      </c>
      <c r="F1972" s="196">
        <f>IFERROR(_xll.qlIndexFixing(IndexON,D1972,TRUE,_xll.ohTrigger(RecalcTrigger,TriggerON)),NA())</f>
        <v>1.5665051287898635E-2</v>
      </c>
      <c r="H1972" s="42">
        <f>_xll.qlCalendarAdvance(Calendar,$H1971,B1972,"f",FALSE)</f>
        <v>53196</v>
      </c>
      <c r="I1972" s="180">
        <f>_xll.qlInterestRateIndexValueDate(Index1M,$H1972)</f>
        <v>53198</v>
      </c>
      <c r="J1972" s="185">
        <f>IFERROR(_xll.qlIndexFixing(Index1M,$H1972,TRUE,_xll.ohTrigger(RecalcTrigger,Trigger1M)),NA())</f>
        <v>1.566246879967037E-2</v>
      </c>
      <c r="K1972" s="44">
        <f>IFERROR(_xll.qlIndexFixing(Index3M,H1972,TRUE,_xll.ohTrigger(RecalcTrigger,Trigger3M)),NA())</f>
        <v>1.5920698051784581E-2</v>
      </c>
      <c r="L1972" s="44">
        <f>IFERROR(_xll.qlIndexFixing(Index6M,$H1972,TRUE,_xll.ohTrigger(RecalcTrigger,Trigger6M)),NA())</f>
        <v>1.61763846569675E-2</v>
      </c>
      <c r="M1972" s="186">
        <f>IFERROR(_xll.qlIndexFixing(Index1Y,$H1972,TRUE,_xll.ohTrigger(RecalcTrigger,Trigger1Y)),NA())</f>
        <v>1.655861108880953E-2</v>
      </c>
      <c r="N1972" s="185">
        <f>IFERROR(_xll.qlIndexFixing(ONIndex1M,I1972,TRUE,_xll.ohTrigger(RecalcTrigger,Trigger1M)),NA())</f>
        <v>1.564624891567945E-2</v>
      </c>
      <c r="O1972" s="44">
        <f>IFERROR(_xll.qlIndexFixing(ONIndex3M,I1972,TRUE,_xll.ohTrigger(RecalcTrigger,Trigger3M)),NA())</f>
        <v>1.5865911685892797E-2</v>
      </c>
      <c r="P1972" s="44">
        <f>IFERROR(_xll.qlIndexFixing(ONIndex6M,I1972,TRUE,_xll.ohTrigger(RecalcTrigger,Trigger6M)),NA())</f>
        <v>1.6063720349741573E-2</v>
      </c>
      <c r="Q1972" s="186">
        <f>IFERROR(_xll.qlIndexFixing(ONIndex1Y,I1972,TRUE,_xll.ohTrigger(RecalcTrigger,Trigger1Y)),NA())</f>
        <v>1.6379321009427628E-2</v>
      </c>
    </row>
    <row r="1973" spans="2:17" x14ac:dyDescent="0.2">
      <c r="B1973" s="39" t="s">
        <v>42</v>
      </c>
      <c r="D1973" s="42">
        <f>_xll.qlCalendarAdvance(Calendar,$D1972,B1973,"f",FALSE)</f>
        <v>53203</v>
      </c>
      <c r="E1973" s="180">
        <f>_xll.qlInterestRateIndexValueDate(IndexON,D1973)</f>
        <v>53203</v>
      </c>
      <c r="F1973" s="196">
        <f>IFERROR(_xll.qlIndexFixing(IndexON,D1973,TRUE,_xll.ohTrigger(RecalcTrigger,TriggerON)),NA())</f>
        <v>1.5669070788790762E-2</v>
      </c>
      <c r="H1973" s="42">
        <f>_xll.qlCalendarAdvance(Calendar,$H1972,B1973,"f",FALSE)</f>
        <v>53203</v>
      </c>
      <c r="I1973" s="180">
        <f>_xll.qlInterestRateIndexValueDate(Index1M,$H1973)</f>
        <v>53205</v>
      </c>
      <c r="J1973" s="185">
        <f>IFERROR(_xll.qlIndexFixing(Index1M,$H1973,TRUE,_xll.ohTrigger(RecalcTrigger,Trigger1M)),NA())</f>
        <v>1.5664172998520857E-2</v>
      </c>
      <c r="K1973" s="44">
        <f>IFERROR(_xll.qlIndexFixing(Index3M,H1973,TRUE,_xll.ohTrigger(RecalcTrigger,Trigger3M)),NA())</f>
        <v>1.5923929591856248E-2</v>
      </c>
      <c r="L1973" s="44">
        <f>IFERROR(_xll.qlIndexFixing(Index6M,$H1973,TRUE,_xll.ohTrigger(RecalcTrigger,Trigger6M)),NA())</f>
        <v>1.6176882654449824E-2</v>
      </c>
      <c r="M1973" s="186">
        <f>IFERROR(_xll.qlIndexFixing(Index1Y,$H1973,TRUE,_xll.ohTrigger(RecalcTrigger,Trigger1Y)),NA())</f>
        <v>1.6559976379748684E-2</v>
      </c>
      <c r="N1973" s="185">
        <f>IFERROR(_xll.qlIndexFixing(ONIndex1M,I1973,TRUE,_xll.ohTrigger(RecalcTrigger,Trigger1M)),NA())</f>
        <v>1.5649671250574926E-2</v>
      </c>
      <c r="O1973" s="44">
        <f>IFERROR(_xll.qlIndexFixing(ONIndex3M,I1973,TRUE,_xll.ohTrigger(RecalcTrigger,Trigger3M)),NA())</f>
        <v>1.5869689918099894E-2</v>
      </c>
      <c r="P1973" s="44">
        <f>IFERROR(_xll.qlIndexFixing(ONIndex6M,I1973,TRUE,_xll.ohTrigger(RecalcTrigger,Trigger6M)),NA())</f>
        <v>1.6067433197850534E-2</v>
      </c>
      <c r="Q1973" s="186">
        <f>IFERROR(_xll.qlIndexFixing(ONIndex1Y,I1973,TRUE,_xll.ohTrigger(RecalcTrigger,Trigger1Y)),NA())</f>
        <v>1.6384164612786023E-2</v>
      </c>
    </row>
    <row r="1974" spans="2:17" x14ac:dyDescent="0.2">
      <c r="B1974" s="39" t="s">
        <v>42</v>
      </c>
      <c r="D1974" s="42">
        <f>_xll.qlCalendarAdvance(Calendar,$D1973,B1974,"f",FALSE)</f>
        <v>53210</v>
      </c>
      <c r="E1974" s="180">
        <f>_xll.qlInterestRateIndexValueDate(IndexON,D1974)</f>
        <v>53210</v>
      </c>
      <c r="F1974" s="196">
        <f>IFERROR(_xll.qlIndexFixing(IndexON,D1974,TRUE,_xll.ohTrigger(RecalcTrigger,TriggerON)),NA())</f>
        <v>1.5673130488886855E-2</v>
      </c>
      <c r="H1974" s="42">
        <f>_xll.qlCalendarAdvance(Calendar,$H1973,B1974,"f",FALSE)</f>
        <v>53210</v>
      </c>
      <c r="I1974" s="180">
        <f>_xll.qlInterestRateIndexValueDate(Index1M,$H1974)</f>
        <v>53212</v>
      </c>
      <c r="J1974" s="185">
        <f>IFERROR(_xll.qlIndexFixing(Index1M,$H1974,TRUE,_xll.ohTrigger(RecalcTrigger,Trigger1M)),NA())</f>
        <v>1.5669447095623956E-2</v>
      </c>
      <c r="K1974" s="44">
        <f>IFERROR(_xll.qlIndexFixing(Index3M,H1974,TRUE,_xll.ohTrigger(RecalcTrigger,Trigger3M)),NA())</f>
        <v>1.5927787851932509E-2</v>
      </c>
      <c r="L1974" s="44">
        <f>IFERROR(_xll.qlIndexFixing(Index6M,$H1974,TRUE,_xll.ohTrigger(RecalcTrigger,Trigger6M)),NA())</f>
        <v>1.6180384492558153E-2</v>
      </c>
      <c r="M1974" s="186">
        <f>IFERROR(_xll.qlIndexFixing(Index1Y,$H1974,TRUE,_xll.ohTrigger(RecalcTrigger,Trigger1Y)),NA())</f>
        <v>1.6561264103991537E-2</v>
      </c>
      <c r="N1974" s="185">
        <f>IFERROR(_xll.qlIndexFixing(ONIndex1M,I1974,TRUE,_xll.ohTrigger(RecalcTrigger,Trigger1M)),NA())</f>
        <v>1.5653125773242849E-2</v>
      </c>
      <c r="O1974" s="44">
        <f>IFERROR(_xll.qlIndexFixing(ONIndex3M,I1974,TRUE,_xll.ohTrigger(RecalcTrigger,Trigger3M)),NA())</f>
        <v>1.5873508831765193E-2</v>
      </c>
      <c r="P1974" s="44">
        <f>IFERROR(_xll.qlIndexFixing(ONIndex6M,I1974,TRUE,_xll.ohTrigger(RecalcTrigger,Trigger6M)),NA())</f>
        <v>1.6071176698480016E-2</v>
      </c>
      <c r="Q1974" s="186">
        <f>IFERROR(_xll.qlIndexFixing(ONIndex1Y,I1974,TRUE,_xll.ohTrigger(RecalcTrigger,Trigger1Y)),NA())</f>
        <v>1.6389063971704587E-2</v>
      </c>
    </row>
    <row r="1975" spans="2:17" x14ac:dyDescent="0.2">
      <c r="B1975" s="39" t="s">
        <v>42</v>
      </c>
      <c r="D1975" s="42">
        <f>_xll.qlCalendarAdvance(Calendar,$D1974,B1975,"f",FALSE)</f>
        <v>53217</v>
      </c>
      <c r="E1975" s="180">
        <f>_xll.qlInterestRateIndexValueDate(IndexON,D1975)</f>
        <v>53217</v>
      </c>
      <c r="F1975" s="196">
        <f>IFERROR(_xll.qlIndexFixing(IndexON,D1975,TRUE,_xll.ohTrigger(RecalcTrigger,TriggerON)),NA())</f>
        <v>1.5677230478194915E-2</v>
      </c>
      <c r="H1975" s="42">
        <f>_xll.qlCalendarAdvance(Calendar,$H1974,B1975,"f",FALSE)</f>
        <v>53217</v>
      </c>
      <c r="I1975" s="180">
        <f>_xll.qlInterestRateIndexValueDate(Index1M,$H1975)</f>
        <v>53219</v>
      </c>
      <c r="J1975" s="185">
        <f>IFERROR(_xll.qlIndexFixing(Index1M,$H1975,TRUE,_xll.ohTrigger(RecalcTrigger,Trigger1M)),NA())</f>
        <v>1.5672958453575858E-2</v>
      </c>
      <c r="K1975" s="44">
        <f>IFERROR(_xll.qlIndexFixing(Index3M,H1975,TRUE,_xll.ohTrigger(RecalcTrigger,Trigger3M)),NA())</f>
        <v>1.5931641366534431E-2</v>
      </c>
      <c r="L1975" s="44">
        <f>IFERROR(_xll.qlIndexFixing(Index6M,$H1975,TRUE,_xll.ohTrigger(RecalcTrigger,Trigger6M)),NA())</f>
        <v>1.6183858799667564E-2</v>
      </c>
      <c r="M1975" s="186">
        <f>IFERROR(_xll.qlIndexFixing(Index1Y,$H1975,TRUE,_xll.ohTrigger(RecalcTrigger,Trigger1Y)),NA())</f>
        <v>1.6562473021778018E-2</v>
      </c>
      <c r="N1975" s="185">
        <f>IFERROR(_xll.qlIndexFixing(ONIndex1M,I1975,TRUE,_xll.ohTrigger(RecalcTrigger,Trigger1M)),NA())</f>
        <v>1.5656612554346694E-2</v>
      </c>
      <c r="O1975" s="44">
        <f>IFERROR(_xll.qlIndexFixing(ONIndex3M,I1975,TRUE,_xll.ohTrigger(RecalcTrigger,Trigger3M)),NA())</f>
        <v>1.5877368514738421E-2</v>
      </c>
      <c r="P1975" s="44">
        <f>IFERROR(_xll.qlIndexFixing(ONIndex6M,I1975,TRUE,_xll.ohTrigger(RecalcTrigger,Trigger6M)),NA())</f>
        <v>1.6074950851709957E-2</v>
      </c>
      <c r="Q1975" s="186">
        <f>IFERROR(_xll.qlIndexFixing(ONIndex1Y,I1975,TRUE,_xll.ohTrigger(RecalcTrigger,Trigger1Y)),NA())</f>
        <v>1.6394019203609389E-2</v>
      </c>
    </row>
    <row r="1976" spans="2:17" x14ac:dyDescent="0.2">
      <c r="B1976" s="39" t="s">
        <v>42</v>
      </c>
      <c r="D1976" s="42">
        <f>_xll.qlCalendarAdvance(Calendar,$D1975,B1976,"f",FALSE)</f>
        <v>53224</v>
      </c>
      <c r="E1976" s="180">
        <f>_xll.qlInterestRateIndexValueDate(IndexON,D1976)</f>
        <v>53224</v>
      </c>
      <c r="F1976" s="196">
        <f>IFERROR(_xll.qlIndexFixing(IndexON,D1976,TRUE,_xll.ohTrigger(RecalcTrigger,TriggerON)),NA())</f>
        <v>1.5681370846722942E-2</v>
      </c>
      <c r="H1976" s="42">
        <f>_xll.qlCalendarAdvance(Calendar,$H1975,B1976,"f",FALSE)</f>
        <v>53224</v>
      </c>
      <c r="I1976" s="180">
        <f>_xll.qlInterestRateIndexValueDate(Index1M,$H1976)</f>
        <v>53226</v>
      </c>
      <c r="J1976" s="185">
        <f>IFERROR(_xll.qlIndexFixing(Index1M,$H1976,TRUE,_xll.ohTrigger(RecalcTrigger,Trigger1M)),NA())</f>
        <v>1.567647059465882E-2</v>
      </c>
      <c r="K1976" s="44">
        <f>IFERROR(_xll.qlIndexFixing(Index3M,H1976,TRUE,_xll.ohTrigger(RecalcTrigger,Trigger3M)),NA())</f>
        <v>1.5935485730267276E-2</v>
      </c>
      <c r="L1976" s="44">
        <f>IFERROR(_xll.qlIndexFixing(Index6M,$H1976,TRUE,_xll.ohTrigger(RecalcTrigger,Trigger6M)),NA())</f>
        <v>1.6187303066036249E-2</v>
      </c>
      <c r="M1976" s="186">
        <f>IFERROR(_xll.qlIndexFixing(Index1Y,$H1976,TRUE,_xll.ohTrigger(RecalcTrigger,Trigger1Y)),NA())</f>
        <v>1.6563601890599123E-2</v>
      </c>
      <c r="N1976" s="185">
        <f>IFERROR(_xll.qlIndexFixing(ONIndex1M,I1976,TRUE,_xll.ohTrigger(RecalcTrigger,Trigger1M)),NA())</f>
        <v>1.5660131501160635E-2</v>
      </c>
      <c r="O1976" s="44">
        <f>IFERROR(_xll.qlIndexFixing(ONIndex3M,I1976,TRUE,_xll.ohTrigger(RecalcTrigger,Trigger3M)),NA())</f>
        <v>1.588126886238328E-2</v>
      </c>
      <c r="P1976" s="44">
        <f>IFERROR(_xll.qlIndexFixing(ONIndex6M,I1976,TRUE,_xll.ohTrigger(RecalcTrigger,Trigger6M)),NA())</f>
        <v>1.6078755438675429E-2</v>
      </c>
      <c r="Q1976" s="186">
        <f>IFERROR(_xll.qlIndexFixing(ONIndex1Y,I1976,TRUE,_xll.ohTrigger(RecalcTrigger,Trigger1Y)),NA())</f>
        <v>1.6398756891291555E-2</v>
      </c>
    </row>
    <row r="1977" spans="2:17" x14ac:dyDescent="0.2">
      <c r="B1977" s="39" t="s">
        <v>42</v>
      </c>
      <c r="D1977" s="42">
        <f>_xll.qlCalendarAdvance(Calendar,$D1976,B1977,"f",FALSE)</f>
        <v>53231</v>
      </c>
      <c r="E1977" s="180">
        <f>_xll.qlInterestRateIndexValueDate(IndexON,D1977)</f>
        <v>53231</v>
      </c>
      <c r="F1977" s="196">
        <f>IFERROR(_xll.qlIndexFixing(IndexON,D1977,TRUE,_xll.ohTrigger(RecalcTrigger,TriggerON)),NA())</f>
        <v>1.5685550321249409E-2</v>
      </c>
      <c r="H1977" s="42">
        <f>_xll.qlCalendarAdvance(Calendar,$H1976,B1977,"f",FALSE)</f>
        <v>53231</v>
      </c>
      <c r="I1977" s="180">
        <f>_xll.qlInterestRateIndexValueDate(Index1M,$H1977)</f>
        <v>53233</v>
      </c>
      <c r="J1977" s="185">
        <f>IFERROR(_xll.qlIndexFixing(Index1M,$H1977,TRUE,_xll.ohTrigger(RecalcTrigger,Trigger1M)),NA())</f>
        <v>1.567997310574748E-2</v>
      </c>
      <c r="K1977" s="44">
        <f>IFERROR(_xll.qlIndexFixing(Index3M,H1977,TRUE,_xll.ohTrigger(RecalcTrigger,Trigger3M)),NA())</f>
        <v>1.5939316583919158E-2</v>
      </c>
      <c r="L1977" s="44">
        <f>IFERROR(_xll.qlIndexFixing(Index6M,$H1977,TRUE,_xll.ohTrigger(RecalcTrigger,Trigger6M)),NA())</f>
        <v>1.6190714814830448E-2</v>
      </c>
      <c r="M1977" s="186">
        <f>IFERROR(_xll.qlIndexFixing(Index1Y,$H1977,TRUE,_xll.ohTrigger(RecalcTrigger,Trigger1Y)),NA())</f>
        <v>1.6564656333555524E-2</v>
      </c>
      <c r="N1977" s="185">
        <f>IFERROR(_xll.qlIndexFixing(ONIndex1M,I1977,TRUE,_xll.ohTrigger(RecalcTrigger,Trigger1M)),NA())</f>
        <v>1.566365552175597E-2</v>
      </c>
      <c r="O1977" s="44">
        <f>IFERROR(_xll.qlIndexFixing(ONIndex3M,I1977,TRUE,_xll.ohTrigger(RecalcTrigger,Trigger3M)),NA())</f>
        <v>1.5885177971899367E-2</v>
      </c>
      <c r="P1977" s="44">
        <f>IFERROR(_xll.qlIndexFixing(ONIndex6M,I1977,TRUE,_xll.ohTrigger(RecalcTrigger,Trigger6M)),NA())</f>
        <v>1.6082554114289493E-2</v>
      </c>
      <c r="Q1977" s="186">
        <f>IFERROR(_xll.qlIndexFixing(ONIndex1Y,I1977,TRUE,_xll.ohTrigger(RecalcTrigger,Trigger1Y)),NA())</f>
        <v>1.6399961842310518E-2</v>
      </c>
    </row>
    <row r="1978" spans="2:17" x14ac:dyDescent="0.2">
      <c r="B1978" s="39" t="s">
        <v>42</v>
      </c>
      <c r="D1978" s="42">
        <f>_xll.qlCalendarAdvance(Calendar,$D1977,B1978,"f",FALSE)</f>
        <v>53238</v>
      </c>
      <c r="E1978" s="180">
        <f>_xll.qlInterestRateIndexValueDate(IndexON,D1978)</f>
        <v>53238</v>
      </c>
      <c r="F1978" s="196">
        <f>IFERROR(_xll.qlIndexFixing(IndexON,D1978,TRUE,_xll.ohTrigger(RecalcTrigger,TriggerON)),NA())</f>
        <v>1.5689730793857493E-2</v>
      </c>
      <c r="H1978" s="42">
        <f>_xll.qlCalendarAdvance(Calendar,$H1977,B1978,"f",FALSE)</f>
        <v>53238</v>
      </c>
      <c r="I1978" s="180">
        <f>_xll.qlInterestRateIndexValueDate(Index1M,$H1978)</f>
        <v>53240</v>
      </c>
      <c r="J1978" s="185">
        <f>IFERROR(_xll.qlIndexFixing(Index1M,$H1978,TRUE,_xll.ohTrigger(RecalcTrigger,Trigger1M)),NA())</f>
        <v>1.5683460114484238E-2</v>
      </c>
      <c r="K1978" s="44">
        <f>IFERROR(_xll.qlIndexFixing(Index3M,H1978,TRUE,_xll.ohTrigger(RecalcTrigger,Trigger3M)),NA())</f>
        <v>1.5943753384037477E-2</v>
      </c>
      <c r="L1978" s="44">
        <f>IFERROR(_xll.qlIndexFixing(Index6M,$H1978,TRUE,_xll.ohTrigger(RecalcTrigger,Trigger6M)),NA())</f>
        <v>1.6194685404358471E-2</v>
      </c>
      <c r="M1978" s="186">
        <f>IFERROR(_xll.qlIndexFixing(Index1Y,$H1978,TRUE,_xll.ohTrigger(RecalcTrigger,Trigger1Y)),NA())</f>
        <v>1.6565691229300298E-2</v>
      </c>
      <c r="N1978" s="185">
        <f>IFERROR(_xll.qlIndexFixing(ONIndex1M,I1978,TRUE,_xll.ohTrigger(RecalcTrigger,Trigger1M)),NA())</f>
        <v>1.5667163818529062E-2</v>
      </c>
      <c r="O1978" s="44">
        <f>IFERROR(_xll.qlIndexFixing(ONIndex3M,I1978,TRUE,_xll.ohTrigger(RecalcTrigger,Trigger3M)),NA())</f>
        <v>1.5889071354076023E-2</v>
      </c>
      <c r="P1978" s="44">
        <f>IFERROR(_xll.qlIndexFixing(ONIndex6M,I1978,TRUE,_xll.ohTrigger(RecalcTrigger,Trigger6M)),NA())</f>
        <v>1.6086319072474708E-2</v>
      </c>
      <c r="Q1978" s="186">
        <f>IFERROR(_xll.qlIndexFixing(ONIndex1Y,I1978,TRUE,_xll.ohTrigger(RecalcTrigger,Trigger1Y)),NA())</f>
        <v>1.6401160123145075E-2</v>
      </c>
    </row>
    <row r="1979" spans="2:17" x14ac:dyDescent="0.2">
      <c r="B1979" s="39" t="s">
        <v>42</v>
      </c>
      <c r="D1979" s="42">
        <f>_xll.qlCalendarAdvance(Calendar,$D1978,B1979,"f",FALSE)</f>
        <v>53245</v>
      </c>
      <c r="E1979" s="180">
        <f>_xll.qlInterestRateIndexValueDate(IndexON,D1979)</f>
        <v>53245</v>
      </c>
      <c r="F1979" s="196">
        <f>IFERROR(_xll.qlIndexFixing(IndexON,D1979,TRUE,_xll.ohTrigger(RecalcTrigger,TriggerON)),NA())</f>
        <v>1.5693894505153239E-2</v>
      </c>
      <c r="H1979" s="42">
        <f>_xll.qlCalendarAdvance(Calendar,$H1978,B1979,"f",FALSE)</f>
        <v>53245</v>
      </c>
      <c r="I1979" s="180">
        <f>_xll.qlInterestRateIndexValueDate(Index1M,$H1979)</f>
        <v>53247</v>
      </c>
      <c r="J1979" s="185">
        <f>IFERROR(_xll.qlIndexFixing(Index1M,$H1979,TRUE,_xll.ohTrigger(RecalcTrigger,Trigger1M)),NA())</f>
        <v>1.5686931241465085E-2</v>
      </c>
      <c r="K1979" s="44">
        <f>IFERROR(_xll.qlIndexFixing(Index3M,H1979,TRUE,_xll.ohTrigger(RecalcTrigger,Trigger3M)),NA())</f>
        <v>1.5947551078649307E-2</v>
      </c>
      <c r="L1979" s="44">
        <f>IFERROR(_xll.qlIndexFixing(Index6M,$H1979,TRUE,_xll.ohTrigger(RecalcTrigger,Trigger6M)),NA())</f>
        <v>1.6198026983775596E-2</v>
      </c>
      <c r="M1979" s="186">
        <f>IFERROR(_xll.qlIndexFixing(Index1Y,$H1979,TRUE,_xll.ohTrigger(RecalcTrigger,Trigger1Y)),NA())</f>
        <v>1.6566718697150276E-2</v>
      </c>
      <c r="N1979" s="185">
        <f>IFERROR(_xll.qlIndexFixing(ONIndex1M,I1979,TRUE,_xll.ohTrigger(RecalcTrigger,Trigger1M)),NA())</f>
        <v>1.5670656339361599E-2</v>
      </c>
      <c r="O1979" s="44">
        <f>IFERROR(_xll.qlIndexFixing(ONIndex3M,I1979,TRUE,_xll.ohTrigger(RecalcTrigger,Trigger3M)),NA())</f>
        <v>1.5892948951918839E-2</v>
      </c>
      <c r="P1979" s="44">
        <f>IFERROR(_xll.qlIndexFixing(ONIndex6M,I1979,TRUE,_xll.ohTrigger(RecalcTrigger,Trigger6M)),NA())</f>
        <v>1.6090050312991266E-2</v>
      </c>
      <c r="Q1979" s="186">
        <f>IFERROR(_xll.qlIndexFixing(ONIndex1Y,I1979,TRUE,_xll.ohTrigger(RecalcTrigger,Trigger1Y)),NA())</f>
        <v>1.6402351709654539E-2</v>
      </c>
    </row>
    <row r="1980" spans="2:17" x14ac:dyDescent="0.2">
      <c r="B1980" s="39" t="s">
        <v>42</v>
      </c>
      <c r="D1980" s="42">
        <f>_xll.qlCalendarAdvance(Calendar,$D1979,B1980,"f",FALSE)</f>
        <v>53252</v>
      </c>
      <c r="E1980" s="180">
        <f>_xll.qlInterestRateIndexValueDate(IndexON,D1980)</f>
        <v>53252</v>
      </c>
      <c r="F1980" s="196">
        <f>IFERROR(_xll.qlIndexFixing(IndexON,D1980,TRUE,_xll.ohTrigger(RecalcTrigger,TriggerON)),NA())</f>
        <v>1.5698041399181406E-2</v>
      </c>
      <c r="H1980" s="42">
        <f>_xll.qlCalendarAdvance(Calendar,$H1979,B1980,"f",FALSE)</f>
        <v>53252</v>
      </c>
      <c r="I1980" s="180">
        <f>_xll.qlInterestRateIndexValueDate(Index1M,$H1980)</f>
        <v>53254</v>
      </c>
      <c r="J1980" s="185">
        <f>IFERROR(_xll.qlIndexFixing(Index1M,$H1980,TRUE,_xll.ohTrigger(RecalcTrigger,Trigger1M)),NA())</f>
        <v>1.5690386434566717E-2</v>
      </c>
      <c r="K1980" s="44">
        <f>IFERROR(_xll.qlIndexFixing(Index3M,H1980,TRUE,_xll.ohTrigger(RecalcTrigger,Trigger3M)),NA())</f>
        <v>1.5951332534986061E-2</v>
      </c>
      <c r="L1980" s="44">
        <f>IFERROR(_xll.qlIndexFixing(Index6M,$H1980,TRUE,_xll.ohTrigger(RecalcTrigger,Trigger6M)),NA())</f>
        <v>1.6201334576619607E-2</v>
      </c>
      <c r="M1980" s="186">
        <f>IFERROR(_xll.qlIndexFixing(Index1Y,$H1980,TRUE,_xll.ohTrigger(RecalcTrigger,Trigger1Y)),NA())</f>
        <v>1.6567738712602323E-2</v>
      </c>
      <c r="N1980" s="185">
        <f>IFERROR(_xll.qlIndexFixing(ONIndex1M,I1980,TRUE,_xll.ohTrigger(RecalcTrigger,Trigger1M)),NA())</f>
        <v>1.5674133032215209E-2</v>
      </c>
      <c r="O1980" s="44">
        <f>IFERROR(_xll.qlIndexFixing(ONIndex3M,I1980,TRUE,_xll.ohTrigger(RecalcTrigger,Trigger3M)),NA())</f>
        <v>1.5896810708833087E-2</v>
      </c>
      <c r="P1980" s="44">
        <f>IFERROR(_xll.qlIndexFixing(ONIndex6M,I1980,TRUE,_xll.ohTrigger(RecalcTrigger,Trigger6M)),NA())</f>
        <v>1.6093747836158911E-2</v>
      </c>
      <c r="Q1980" s="186">
        <f>IFERROR(_xll.qlIndexFixing(ONIndex1Y,I1980,TRUE,_xll.ohTrigger(RecalcTrigger,Trigger1Y)),NA())</f>
        <v>1.6403536577698219E-2</v>
      </c>
    </row>
    <row r="1981" spans="2:17" x14ac:dyDescent="0.2">
      <c r="B1981" s="39" t="s">
        <v>42</v>
      </c>
      <c r="D1981" s="42">
        <f>_xll.qlCalendarAdvance(Calendar,$D1980,B1981,"f",FALSE)</f>
        <v>53259</v>
      </c>
      <c r="E1981" s="180">
        <f>_xll.qlInterestRateIndexValueDate(IndexON,D1981)</f>
        <v>53259</v>
      </c>
      <c r="F1981" s="196">
        <f>IFERROR(_xll.qlIndexFixing(IndexON,D1981,TRUE,_xll.ohTrigger(RecalcTrigger,TriggerON)),NA())</f>
        <v>1.5702171419427202E-2</v>
      </c>
      <c r="H1981" s="42">
        <f>_xll.qlCalendarAdvance(Calendar,$H1980,B1981,"f",FALSE)</f>
        <v>53259</v>
      </c>
      <c r="I1981" s="180">
        <f>_xll.qlInterestRateIndexValueDate(Index1M,$H1981)</f>
        <v>53261</v>
      </c>
      <c r="J1981" s="185">
        <f>IFERROR(_xll.qlIndexFixing(Index1M,$H1981,TRUE,_xll.ohTrigger(RecalcTrigger,Trigger1M)),NA())</f>
        <v>1.569382564167332E-2</v>
      </c>
      <c r="K1981" s="44">
        <f>IFERROR(_xll.qlIndexFixing(Index3M,H1981,TRUE,_xll.ohTrigger(RecalcTrigger,Trigger3M)),NA())</f>
        <v>1.595509769612545E-2</v>
      </c>
      <c r="L1981" s="44">
        <f>IFERROR(_xll.qlIndexFixing(Index6M,$H1981,TRUE,_xll.ohTrigger(RecalcTrigger,Trigger6M)),NA())</f>
        <v>1.6204608182721406E-2</v>
      </c>
      <c r="M1981" s="186">
        <f>IFERROR(_xll.qlIndexFixing(Index1Y,$H1981,TRUE,_xll.ohTrigger(RecalcTrigger,Trigger1Y)),NA())</f>
        <v>1.6568751251152425E-2</v>
      </c>
      <c r="N1981" s="185">
        <f>IFERROR(_xll.qlIndexFixing(ONIndex1M,I1981,TRUE,_xll.ohTrigger(RecalcTrigger,Trigger1M)),NA())</f>
        <v>1.5677593845211391E-2</v>
      </c>
      <c r="O1981" s="44">
        <f>IFERROR(_xll.qlIndexFixing(ONIndex3M,I1981,TRUE,_xll.ohTrigger(RecalcTrigger,Trigger3M)),NA())</f>
        <v>1.5900656568303972E-2</v>
      </c>
      <c r="P1981" s="44">
        <f>IFERROR(_xll.qlIndexFixing(ONIndex6M,I1981,TRUE,_xll.ohTrigger(RecalcTrigger,Trigger6M)),NA())</f>
        <v>1.6097411641817772E-2</v>
      </c>
      <c r="Q1981" s="186">
        <f>IFERROR(_xll.qlIndexFixing(ONIndex1Y,I1981,TRUE,_xll.ohTrigger(RecalcTrigger,Trigger1Y)),NA())</f>
        <v>1.6404714703215362E-2</v>
      </c>
    </row>
    <row r="1982" spans="2:17" x14ac:dyDescent="0.2">
      <c r="B1982" s="39" t="s">
        <v>42</v>
      </c>
      <c r="D1982" s="42">
        <f>_xll.qlCalendarAdvance(Calendar,$D1981,B1982,"f",FALSE)</f>
        <v>53266</v>
      </c>
      <c r="E1982" s="180">
        <f>_xll.qlInterestRateIndexValueDate(IndexON,D1982)</f>
        <v>53266</v>
      </c>
      <c r="F1982" s="196">
        <f>IFERROR(_xll.qlIndexFixing(IndexON,D1982,TRUE,_xll.ohTrigger(RecalcTrigger,TriggerON)),NA())</f>
        <v>1.5706284509615642E-2</v>
      </c>
      <c r="H1982" s="42">
        <f>_xll.qlCalendarAdvance(Calendar,$H1981,B1982,"f",FALSE)</f>
        <v>53266</v>
      </c>
      <c r="I1982" s="180">
        <f>_xll.qlInterestRateIndexValueDate(Index1M,$H1982)</f>
        <v>53268</v>
      </c>
      <c r="J1982" s="185">
        <f>IFERROR(_xll.qlIndexFixing(Index1M,$H1982,TRUE,_xll.ohTrigger(RecalcTrigger,Trigger1M)),NA())</f>
        <v>1.5697248810664088E-2</v>
      </c>
      <c r="K1982" s="44">
        <f>IFERROR(_xll.qlIndexFixing(Index3M,H1982,TRUE,_xll.ohTrigger(RecalcTrigger,Trigger3M)),NA())</f>
        <v>1.5958846505146052E-2</v>
      </c>
      <c r="L1982" s="44">
        <f>IFERROR(_xll.qlIndexFixing(Index6M,$H1982,TRUE,_xll.ohTrigger(RecalcTrigger,Trigger6M)),NA())</f>
        <v>1.6207264174706314E-2</v>
      </c>
      <c r="M1982" s="186">
        <f>IFERROR(_xll.qlIndexFixing(Index1Y,$H1982,TRUE,_xll.ohTrigger(RecalcTrigger,Trigger1Y)),NA())</f>
        <v>1.6569756288298095E-2</v>
      </c>
      <c r="N1982" s="185">
        <f>IFERROR(_xll.qlIndexFixing(ONIndex1M,I1982,TRUE,_xll.ohTrigger(RecalcTrigger,Trigger1M)),NA())</f>
        <v>1.5681038726151897E-2</v>
      </c>
      <c r="O1982" s="44">
        <f>IFERROR(_xll.qlIndexFixing(ONIndex3M,I1982,TRUE,_xll.ohTrigger(RecalcTrigger,Trigger3M)),NA())</f>
        <v>1.5904486473816704E-2</v>
      </c>
      <c r="P1982" s="44">
        <f>IFERROR(_xll.qlIndexFixing(ONIndex6M,I1982,TRUE,_xll.ohTrigger(RecalcTrigger,Trigger6M)),NA())</f>
        <v>1.6101041729967847E-2</v>
      </c>
      <c r="Q1982" s="186">
        <f>IFERROR(_xll.qlIndexFixing(ONIndex1Y,I1982,TRUE,_xll.ohTrigger(RecalcTrigger,Trigger1Y)),NA())</f>
        <v>1.6405886062385022E-2</v>
      </c>
    </row>
    <row r="1983" spans="2:17" x14ac:dyDescent="0.2">
      <c r="B1983" s="39" t="s">
        <v>42</v>
      </c>
      <c r="D1983" s="42">
        <f>_xll.qlCalendarAdvance(Calendar,$D1982,B1983,"f",FALSE)</f>
        <v>53273</v>
      </c>
      <c r="E1983" s="180">
        <f>_xll.qlInterestRateIndexValueDate(IndexON,D1983)</f>
        <v>53273</v>
      </c>
      <c r="F1983" s="196">
        <f>IFERROR(_xll.qlIndexFixing(IndexON,D1983,TRUE,_xll.ohTrigger(RecalcTrigger,TriggerON)),NA())</f>
        <v>1.5710380613551678E-2</v>
      </c>
      <c r="H1983" s="42">
        <f>_xll.qlCalendarAdvance(Calendar,$H1982,B1983,"f",FALSE)</f>
        <v>53273</v>
      </c>
      <c r="I1983" s="180">
        <f>_xll.qlInterestRateIndexValueDate(Index1M,$H1983)</f>
        <v>53275</v>
      </c>
      <c r="J1983" s="185">
        <f>IFERROR(_xll.qlIndexFixing(Index1M,$H1983,TRUE,_xll.ohTrigger(RecalcTrigger,Trigger1M)),NA())</f>
        <v>1.5700655889413218E-2</v>
      </c>
      <c r="K1983" s="44">
        <f>IFERROR(_xll.qlIndexFixing(Index3M,H1983,TRUE,_xll.ohTrigger(RecalcTrigger,Trigger3M)),NA())</f>
        <v>1.5962578905122964E-2</v>
      </c>
      <c r="L1983" s="44">
        <f>IFERROR(_xll.qlIndexFixing(Index6M,$H1983,TRUE,_xll.ohTrigger(RecalcTrigger,Trigger6M)),NA())</f>
        <v>1.621047209064097E-2</v>
      </c>
      <c r="M1983" s="186">
        <f>IFERROR(_xll.qlIndexFixing(Index1Y,$H1983,TRUE,_xll.ohTrigger(RecalcTrigger,Trigger1Y)),NA())</f>
        <v>1.657075379953598E-2</v>
      </c>
      <c r="N1983" s="185">
        <f>IFERROR(_xll.qlIndexFixing(ONIndex1M,I1983,TRUE,_xll.ohTrigger(RecalcTrigger,Trigger1M)),NA())</f>
        <v>1.5684467623078291E-2</v>
      </c>
      <c r="O1983" s="44">
        <f>IFERROR(_xll.qlIndexFixing(ONIndex3M,I1983,TRUE,_xll.ohTrigger(RecalcTrigger,Trigger3M)),NA())</f>
        <v>1.5908300368296935E-2</v>
      </c>
      <c r="P1983" s="44">
        <f>IFERROR(_xll.qlIndexFixing(ONIndex6M,I1983,TRUE,_xll.ohTrigger(RecalcTrigger,Trigger6M)),NA())</f>
        <v>1.6104638100609137E-2</v>
      </c>
      <c r="Q1983" s="186">
        <f>IFERROR(_xll.qlIndexFixing(ONIndex1Y,I1983,TRUE,_xll.ohTrigger(RecalcTrigger,Trigger1Y)),NA())</f>
        <v>1.6407050630746767E-2</v>
      </c>
    </row>
    <row r="1984" spans="2:17" x14ac:dyDescent="0.2">
      <c r="B1984" s="39" t="s">
        <v>42</v>
      </c>
      <c r="D1984" s="42">
        <f>_xll.qlCalendarAdvance(Calendar,$D1983,B1984,"f",FALSE)</f>
        <v>53280</v>
      </c>
      <c r="E1984" s="180">
        <f>_xll.qlInterestRateIndexValueDate(IndexON,D1984)</f>
        <v>53280</v>
      </c>
      <c r="F1984" s="196">
        <f>IFERROR(_xll.qlIndexFixing(IndexON,D1984,TRUE,_xll.ohTrigger(RecalcTrigger,TriggerON)),NA())</f>
        <v>1.5714459674880388E-2</v>
      </c>
      <c r="H1984" s="42">
        <f>_xll.qlCalendarAdvance(Calendar,$H1983,B1984,"f",FALSE)</f>
        <v>53280</v>
      </c>
      <c r="I1984" s="180">
        <f>_xll.qlInterestRateIndexValueDate(Index1M,$H1984)</f>
        <v>53282</v>
      </c>
      <c r="J1984" s="185">
        <f>IFERROR(_xll.qlIndexFixing(Index1M,$H1984,TRUE,_xll.ohTrigger(RecalcTrigger,Trigger1M)),NA())</f>
        <v>1.57040468257999E-2</v>
      </c>
      <c r="K1984" s="44">
        <f>IFERROR(_xll.qlIndexFixing(Index3M,H1984,TRUE,_xll.ohTrigger(RecalcTrigger,Trigger3M)),NA())</f>
        <v>1.5966294839138237E-2</v>
      </c>
      <c r="L1984" s="44">
        <f>IFERROR(_xll.qlIndexFixing(Index6M,$H1984,TRUE,_xll.ohTrigger(RecalcTrigger,Trigger6M)),NA())</f>
        <v>1.6213646020843388E-2</v>
      </c>
      <c r="M1984" s="186">
        <f>IFERROR(_xll.qlIndexFixing(Index1Y,$H1984,TRUE,_xll.ohTrigger(RecalcTrigger,Trigger1Y)),NA())</f>
        <v>1.6571743760362936E-2</v>
      </c>
      <c r="N1984" s="185">
        <f>IFERROR(_xll.qlIndexFixing(ONIndex1M,I1984,TRUE,_xll.ohTrigger(RecalcTrigger,Trigger1M)),NA())</f>
        <v>1.5687880483872263E-2</v>
      </c>
      <c r="O1984" s="44">
        <f>IFERROR(_xll.qlIndexFixing(ONIndex3M,I1984,TRUE,_xll.ohTrigger(RecalcTrigger,Trigger3M)),NA())</f>
        <v>1.5912098195469682E-2</v>
      </c>
      <c r="P1984" s="44">
        <f>IFERROR(_xll.qlIndexFixing(ONIndex6M,I1984,TRUE,_xll.ohTrigger(RecalcTrigger,Trigger6M)),NA())</f>
        <v>1.6108200753821578E-2</v>
      </c>
      <c r="Q1984" s="186">
        <f>IFERROR(_xll.qlIndexFixing(ONIndex1Y,I1984,TRUE,_xll.ohTrigger(RecalcTrigger,Trigger1Y)),NA())</f>
        <v>1.640820838447965E-2</v>
      </c>
    </row>
    <row r="1985" spans="2:17" x14ac:dyDescent="0.2">
      <c r="B1985" s="39" t="s">
        <v>42</v>
      </c>
      <c r="D1985" s="42">
        <f>_xll.qlCalendarAdvance(Calendar,$D1984,B1985,"f",FALSE)</f>
        <v>53287</v>
      </c>
      <c r="E1985" s="180">
        <f>_xll.qlInterestRateIndexValueDate(IndexON,D1985)</f>
        <v>53287</v>
      </c>
      <c r="F1985" s="196">
        <f>IFERROR(_xll.qlIndexFixing(IndexON,D1985,TRUE,_xll.ohTrigger(RecalcTrigger,TriggerON)),NA())</f>
        <v>1.571852163748666E-2</v>
      </c>
      <c r="H1985" s="42">
        <f>_xll.qlCalendarAdvance(Calendar,$H1984,B1985,"f",FALSE)</f>
        <v>53287</v>
      </c>
      <c r="I1985" s="180">
        <f>_xll.qlInterestRateIndexValueDate(Index1M,$H1985)</f>
        <v>53289</v>
      </c>
      <c r="J1985" s="185">
        <f>IFERROR(_xll.qlIndexFixing(Index1M,$H1985,TRUE,_xll.ohTrigger(RecalcTrigger,Trigger1M)),NA())</f>
        <v>1.5708585608976113E-2</v>
      </c>
      <c r="K1985" s="44">
        <f>IFERROR(_xll.qlIndexFixing(Index3M,H1985,TRUE,_xll.ohTrigger(RecalcTrigger,Trigger3M)),NA())</f>
        <v>1.5969994250267842E-2</v>
      </c>
      <c r="L1985" s="44">
        <f>IFERROR(_xll.qlIndexFixing(Index6M,$H1985,TRUE,_xll.ohTrigger(RecalcTrigger,Trigger6M)),NA())</f>
        <v>1.6216785965152809E-2</v>
      </c>
      <c r="M1985" s="186">
        <f>IFERROR(_xll.qlIndexFixing(Index1Y,$H1985,TRUE,_xll.ohTrigger(RecalcTrigger,Trigger1Y)),NA())</f>
        <v>1.6572726146275609E-2</v>
      </c>
      <c r="N1985" s="185">
        <f>IFERROR(_xll.qlIndexFixing(ONIndex1M,I1985,TRUE,_xll.ohTrigger(RecalcTrigger,Trigger1M)),NA())</f>
        <v>1.5691277256575376E-2</v>
      </c>
      <c r="O1985" s="44">
        <f>IFERROR(_xll.qlIndexFixing(ONIndex3M,I1985,TRUE,_xll.ohTrigger(RecalcTrigger,Trigger3M)),NA())</f>
        <v>1.5915879898420471E-2</v>
      </c>
      <c r="P1985" s="44">
        <f>IFERROR(_xll.qlIndexFixing(ONIndex6M,I1985,TRUE,_xll.ohTrigger(RecalcTrigger,Trigger6M)),NA())</f>
        <v>1.6111729689525234E-2</v>
      </c>
      <c r="Q1985" s="186">
        <f>IFERROR(_xll.qlIndexFixing(ONIndex1Y,I1985,TRUE,_xll.ohTrigger(RecalcTrigger,Trigger1Y)),NA())</f>
        <v>1.6409359299442983E-2</v>
      </c>
    </row>
    <row r="1986" spans="2:17" x14ac:dyDescent="0.2">
      <c r="B1986" s="39" t="s">
        <v>42</v>
      </c>
      <c r="D1986" s="42">
        <f>_xll.qlCalendarAdvance(Calendar,$D1985,B1986,"f",FALSE)</f>
        <v>53294</v>
      </c>
      <c r="E1986" s="180">
        <f>_xll.qlInterestRateIndexValueDate(IndexON,D1986)</f>
        <v>53294</v>
      </c>
      <c r="F1986" s="196">
        <f>IFERROR(_xll.qlIndexFixing(IndexON,D1986,TRUE,_xll.ohTrigger(RecalcTrigger,TriggerON)),NA())</f>
        <v>1.5722566445015573E-2</v>
      </c>
      <c r="H1986" s="42">
        <f>_xll.qlCalendarAdvance(Calendar,$H1985,B1986,"f",FALSE)</f>
        <v>53294</v>
      </c>
      <c r="I1986" s="180">
        <f>_xll.qlInterestRateIndexValueDate(Index1M,$H1986)</f>
        <v>53296</v>
      </c>
      <c r="J1986" s="185">
        <f>IFERROR(_xll.qlIndexFixing(Index1M,$H1986,TRUE,_xll.ohTrigger(RecalcTrigger,Trigger1M)),NA())</f>
        <v>1.5709036454800474E-2</v>
      </c>
      <c r="K1986" s="44">
        <f>IFERROR(_xll.qlIndexFixing(Index3M,H1986,TRUE,_xll.ohTrigger(RecalcTrigger,Trigger3M)),NA())</f>
        <v>1.5972449384293874E-2</v>
      </c>
      <c r="L1986" s="44">
        <f>IFERROR(_xll.qlIndexFixing(Index6M,$H1986,TRUE,_xll.ohTrigger(RecalcTrigger,Trigger6M)),NA())</f>
        <v>1.6220466406297908E-2</v>
      </c>
      <c r="M1986" s="186">
        <f>IFERROR(_xll.qlIndexFixing(Index1Y,$H1986,TRUE,_xll.ohTrigger(RecalcTrigger,Trigger1Y)),NA())</f>
        <v>1.6573700932771298E-2</v>
      </c>
      <c r="N1986" s="185">
        <f>IFERROR(_xll.qlIndexFixing(ONIndex1M,I1986,TRUE,_xll.ohTrigger(RecalcTrigger,Trigger1M)),NA())</f>
        <v>1.5694657889149255E-2</v>
      </c>
      <c r="O1986" s="44">
        <f>IFERROR(_xll.qlIndexFixing(ONIndex3M,I1986,TRUE,_xll.ohTrigger(RecalcTrigger,Trigger3M)),NA())</f>
        <v>1.5919645420794382E-2</v>
      </c>
      <c r="P1986" s="44">
        <f>IFERROR(_xll.qlIndexFixing(ONIndex6M,I1986,TRUE,_xll.ohTrigger(RecalcTrigger,Trigger6M)),NA())</f>
        <v>1.6115224907720105E-2</v>
      </c>
      <c r="Q1986" s="186">
        <f>IFERROR(_xll.qlIndexFixing(ONIndex1Y,I1986,TRUE,_xll.ohTrigger(RecalcTrigger,Trigger1Y)),NA())</f>
        <v>1.6410503351416139E-2</v>
      </c>
    </row>
    <row r="1987" spans="2:17" x14ac:dyDescent="0.2">
      <c r="B1987" s="39" t="s">
        <v>42</v>
      </c>
      <c r="D1987" s="42">
        <f>_xll.qlCalendarAdvance(Calendar,$D1986,B1987,"f",FALSE)</f>
        <v>53301</v>
      </c>
      <c r="E1987" s="180">
        <f>_xll.qlInterestRateIndexValueDate(IndexON,D1987)</f>
        <v>53301</v>
      </c>
      <c r="F1987" s="196">
        <f>IFERROR(_xll.qlIndexFixing(IndexON,D1987,TRUE,_xll.ohTrigger(RecalcTrigger,TriggerON)),NA())</f>
        <v>1.5726594041192143E-2</v>
      </c>
      <c r="H1987" s="42">
        <f>_xll.qlCalendarAdvance(Calendar,$H1986,B1987,"f",FALSE)</f>
        <v>53301</v>
      </c>
      <c r="I1987" s="180">
        <f>_xll.qlInterestRateIndexValueDate(Index1M,$H1987)</f>
        <v>53303</v>
      </c>
      <c r="J1987" s="185">
        <f>IFERROR(_xll.qlIndexFixing(Index1M,$H1987,TRUE,_xll.ohTrigger(RecalcTrigger,Trigger1M)),NA())</f>
        <v>1.571412225958968E-2</v>
      </c>
      <c r="K1987" s="44">
        <f>IFERROR(_xll.qlIndexFixing(Index3M,H1987,TRUE,_xll.ohTrigger(RecalcTrigger,Trigger3M)),NA())</f>
        <v>1.5976117651743671E-2</v>
      </c>
      <c r="L1987" s="44">
        <f>IFERROR(_xll.qlIndexFixing(Index6M,$H1987,TRUE,_xll.ohTrigger(RecalcTrigger,Trigger6M)),NA())</f>
        <v>1.6223536088491617E-2</v>
      </c>
      <c r="M1987" s="186">
        <f>IFERROR(_xll.qlIndexFixing(Index1Y,$H1987,TRUE,_xll.ohTrigger(RecalcTrigger,Trigger1Y)),NA())</f>
        <v>1.6574668095347297E-2</v>
      </c>
      <c r="N1987" s="185">
        <f>IFERROR(_xll.qlIndexFixing(ONIndex1M,I1987,TRUE,_xll.ohTrigger(RecalcTrigger,Trigger1M)),NA())</f>
        <v>1.5698022329635464E-2</v>
      </c>
      <c r="O1987" s="44">
        <f>IFERROR(_xll.qlIndexFixing(ONIndex3M,I1987,TRUE,_xll.ohTrigger(RecalcTrigger,Trigger3M)),NA())</f>
        <v>1.5923394705756877E-2</v>
      </c>
      <c r="P1987" s="44">
        <f>IFERROR(_xll.qlIndexFixing(ONIndex6M,I1987,TRUE,_xll.ohTrigger(RecalcTrigger,Trigger6M)),NA())</f>
        <v>1.6118686408406191E-2</v>
      </c>
      <c r="Q1987" s="186">
        <f>IFERROR(_xll.qlIndexFixing(ONIndex1Y,I1987,TRUE,_xll.ohTrigger(RecalcTrigger,Trigger1Y)),NA())</f>
        <v>1.6411640516578174E-2</v>
      </c>
    </row>
    <row r="1988" spans="2:17" x14ac:dyDescent="0.2">
      <c r="B1988" s="39" t="s">
        <v>42</v>
      </c>
      <c r="D1988" s="42">
        <f>_xll.qlCalendarAdvance(Calendar,$D1987,B1988,"f",FALSE)</f>
        <v>53308</v>
      </c>
      <c r="E1988" s="180">
        <f>_xll.qlInterestRateIndexValueDate(IndexON,D1988)</f>
        <v>53308</v>
      </c>
      <c r="F1988" s="196">
        <f>IFERROR(_xll.qlIndexFixing(IndexON,D1988,TRUE,_xll.ohTrigger(RecalcTrigger,TriggerON)),NA())</f>
        <v>1.5730604369661449E-2</v>
      </c>
      <c r="H1988" s="42">
        <f>_xll.qlCalendarAdvance(Calendar,$H1987,B1988,"f",FALSE)</f>
        <v>53308</v>
      </c>
      <c r="I1988" s="180">
        <f>_xll.qlInterestRateIndexValueDate(Index1M,$H1988)</f>
        <v>53310</v>
      </c>
      <c r="J1988" s="185">
        <f>IFERROR(_xll.qlIndexFixing(Index1M,$H1988,TRUE,_xll.ohTrigger(RecalcTrigger,Trigger1M)),NA())</f>
        <v>1.5717448105328491E-2</v>
      </c>
      <c r="K1988" s="44">
        <f>IFERROR(_xll.qlIndexFixing(Index3M,H1988,TRUE,_xll.ohTrigger(RecalcTrigger,Trigger3M)),NA())</f>
        <v>1.5979769235078933E-2</v>
      </c>
      <c r="L1988" s="44">
        <f>IFERROR(_xll.qlIndexFixing(Index6M,$H1988,TRUE,_xll.ohTrigger(RecalcTrigger,Trigger6M)),NA())</f>
        <v>1.6226571782807758E-2</v>
      </c>
      <c r="M1988" s="186">
        <f>IFERROR(_xll.qlIndexFixing(Index1Y,$H1988,TRUE,_xll.ohTrigger(RecalcTrigger,Trigger1Y)),NA())</f>
        <v>1.6575627609500907E-2</v>
      </c>
      <c r="N1988" s="185">
        <f>IFERROR(_xll.qlIndexFixing(ONIndex1M,I1988,TRUE,_xll.ohTrigger(RecalcTrigger,Trigger1M)),NA())</f>
        <v>1.570137052575582E-2</v>
      </c>
      <c r="O1988" s="44">
        <f>IFERROR(_xll.qlIndexFixing(ONIndex3M,I1988,TRUE,_xll.ohTrigger(RecalcTrigger,Trigger3M)),NA())</f>
        <v>1.5927127696713228E-2</v>
      </c>
      <c r="P1988" s="44">
        <f>IFERROR(_xll.qlIndexFixing(ONIndex6M,I1988,TRUE,_xll.ohTrigger(RecalcTrigger,Trigger6M)),NA())</f>
        <v>1.6122114191663428E-2</v>
      </c>
      <c r="Q1988" s="186">
        <f>IFERROR(_xll.qlIndexFixing(ONIndex1Y,I1988,TRUE,_xll.ohTrigger(RecalcTrigger,Trigger1Y)),NA())</f>
        <v>1.6412770770708462E-2</v>
      </c>
    </row>
    <row r="1989" spans="2:17" x14ac:dyDescent="0.2">
      <c r="B1989" s="39" t="s">
        <v>42</v>
      </c>
      <c r="D1989" s="42">
        <f>_xll.qlCalendarAdvance(Calendar,$D1988,B1989,"f",FALSE)</f>
        <v>53315</v>
      </c>
      <c r="E1989" s="180">
        <f>_xll.qlInterestRateIndexValueDate(IndexON,D1989)</f>
        <v>53315</v>
      </c>
      <c r="F1989" s="196">
        <f>IFERROR(_xll.qlIndexFixing(IndexON,D1989,TRUE,_xll.ohTrigger(RecalcTrigger,TriggerON)),NA())</f>
        <v>1.5734597374388315E-2</v>
      </c>
      <c r="H1989" s="42">
        <f>_xll.qlCalendarAdvance(Calendar,$H1988,B1989,"f",FALSE)</f>
        <v>53315</v>
      </c>
      <c r="I1989" s="180">
        <f>_xll.qlInterestRateIndexValueDate(Index1M,$H1989)</f>
        <v>53317</v>
      </c>
      <c r="J1989" s="185">
        <f>IFERROR(_xll.qlIndexFixing(Index1M,$H1989,TRUE,_xll.ohTrigger(RecalcTrigger,Trigger1M)),NA())</f>
        <v>1.5720757548098319E-2</v>
      </c>
      <c r="K1989" s="44">
        <f>IFERROR(_xll.qlIndexFixing(Index3M,H1989,TRUE,_xll.ohTrigger(RecalcTrigger,Trigger3M)),NA())</f>
        <v>1.5983404077378971E-2</v>
      </c>
      <c r="L1989" s="44">
        <f>IFERROR(_xll.qlIndexFixing(Index6M,$H1989,TRUE,_xll.ohTrigger(RecalcTrigger,Trigger6M)),NA())</f>
        <v>1.6229573489090855E-2</v>
      </c>
      <c r="M1989" s="186">
        <f>IFERROR(_xll.qlIndexFixing(Index1Y,$H1989,TRUE,_xll.ohTrigger(RecalcTrigger,Trigger1Y)),NA())</f>
        <v>1.6576579450729208E-2</v>
      </c>
      <c r="N1989" s="185">
        <f>IFERROR(_xll.qlIndexFixing(ONIndex1M,I1989,TRUE,_xll.ohTrigger(RecalcTrigger,Trigger1M)),NA())</f>
        <v>1.5705651396613618E-2</v>
      </c>
      <c r="O1989" s="44">
        <f>IFERROR(_xll.qlIndexFixing(ONIndex3M,I1989,TRUE,_xll.ohTrigger(RecalcTrigger,Trigger3M)),NA())</f>
        <v>1.5931903223087573E-2</v>
      </c>
      <c r="P1989" s="44">
        <f>IFERROR(_xll.qlIndexFixing(ONIndex6M,I1989,TRUE,_xll.ohTrigger(RecalcTrigger,Trigger6M)),NA())</f>
        <v>1.6126471797379693E-2</v>
      </c>
      <c r="Q1989" s="186">
        <f>IFERROR(_xll.qlIndexFixing(ONIndex1Y,I1989,TRUE,_xll.ohTrigger(RecalcTrigger,Trigger1Y)),NA())</f>
        <v>1.641421376083585E-2</v>
      </c>
    </row>
    <row r="1990" spans="2:17" x14ac:dyDescent="0.2">
      <c r="B1990" s="39" t="s">
        <v>42</v>
      </c>
      <c r="D1990" s="42">
        <f>_xll.qlCalendarAdvance(Calendar,$D1989,B1990,"f",FALSE)</f>
        <v>53323</v>
      </c>
      <c r="E1990" s="180">
        <f>_xll.qlInterestRateIndexValueDate(IndexON,D1990)</f>
        <v>53323</v>
      </c>
      <c r="F1990" s="196">
        <f>IFERROR(_xll.qlIndexFixing(IndexON,D1990,TRUE,_xll.ohTrigger(RecalcTrigger,TriggerON)),NA())</f>
        <v>1.5739139523205381E-2</v>
      </c>
      <c r="H1990" s="42">
        <f>_xll.qlCalendarAdvance(Calendar,$H1989,B1990,"f",FALSE)</f>
        <v>53323</v>
      </c>
      <c r="I1990" s="180">
        <f>_xll.qlInterestRateIndexValueDate(Index1M,$H1990)</f>
        <v>53325</v>
      </c>
      <c r="J1990" s="185">
        <f>IFERROR(_xll.qlIndexFixing(Index1M,$H1990,TRUE,_xll.ohTrigger(RecalcTrigger,Trigger1M)),NA())</f>
        <v>1.5725096389780775E-2</v>
      </c>
      <c r="K1990" s="44">
        <f>IFERROR(_xll.qlIndexFixing(Index3M,H1990,TRUE,_xll.ohTrigger(RecalcTrigger,Trigger3M)),NA())</f>
        <v>1.5988147175907522E-2</v>
      </c>
      <c r="L1990" s="44">
        <f>IFERROR(_xll.qlIndexFixing(Index6M,$H1990,TRUE,_xll.ohTrigger(RecalcTrigger,Trigger6M)),NA())</f>
        <v>1.623296239236139E-2</v>
      </c>
      <c r="M1990" s="186">
        <f>IFERROR(_xll.qlIndexFixing(Index1Y,$H1990,TRUE,_xll.ohTrigger(RecalcTrigger,Trigger1Y)),NA())</f>
        <v>1.6578541488351497E-2</v>
      </c>
      <c r="N1990" s="185">
        <f>IFERROR(_xll.qlIndexFixing(ONIndex1M,I1990,TRUE,_xll.ohTrigger(RecalcTrigger,Trigger1M)),NA())</f>
        <v>1.5708962267870774E-2</v>
      </c>
      <c r="O1990" s="44">
        <f>IFERROR(_xll.qlIndexFixing(ONIndex3M,I1990,TRUE,_xll.ohTrigger(RecalcTrigger,Trigger3M)),NA())</f>
        <v>1.5935598757845781E-2</v>
      </c>
      <c r="P1990" s="44">
        <f>IFERROR(_xll.qlIndexFixing(ONIndex6M,I1990,TRUE,_xll.ohTrigger(RecalcTrigger,Trigger6M)),NA())</f>
        <v>1.6129822512045422E-2</v>
      </c>
      <c r="Q1990" s="186">
        <f>IFERROR(_xll.qlIndexFixing(ONIndex1Y,I1990,TRUE,_xll.ohTrigger(RecalcTrigger,Trigger1Y)),NA())</f>
        <v>1.6415328127914464E-2</v>
      </c>
    </row>
    <row r="1991" spans="2:17" x14ac:dyDescent="0.2">
      <c r="B1991" s="39" t="s">
        <v>42</v>
      </c>
      <c r="D1991" s="42">
        <f>_xll.qlCalendarAdvance(Calendar,$D1990,B1991,"f",FALSE)</f>
        <v>53330</v>
      </c>
      <c r="E1991" s="180">
        <f>_xll.qlInterestRateIndexValueDate(IndexON,D1991)</f>
        <v>53330</v>
      </c>
      <c r="F1991" s="196">
        <f>IFERROR(_xll.qlIndexFixing(IndexON,D1991,TRUE,_xll.ohTrigger(RecalcTrigger,TriggerON)),NA())</f>
        <v>1.5743095215778879E-2</v>
      </c>
      <c r="H1991" s="42">
        <f>_xll.qlCalendarAdvance(Calendar,$H1990,B1991,"f",FALSE)</f>
        <v>53330</v>
      </c>
      <c r="I1991" s="180">
        <f>_xll.qlInterestRateIndexValueDate(Index1M,$H1991)</f>
        <v>53332</v>
      </c>
      <c r="J1991" s="185">
        <f>IFERROR(_xll.qlIndexFixing(Index1M,$H1991,TRUE,_xll.ohTrigger(RecalcTrigger,Trigger1M)),NA())</f>
        <v>1.5727217919635245E-2</v>
      </c>
      <c r="K1991" s="44">
        <f>IFERROR(_xll.qlIndexFixing(Index3M,H1991,TRUE,_xll.ohTrigger(RecalcTrigger,Trigger3M)),NA())</f>
        <v>1.5991136387633276E-2</v>
      </c>
      <c r="L1991" s="44">
        <f>IFERROR(_xll.qlIndexFixing(Index6M,$H1991,TRUE,_xll.ohTrigger(RecalcTrigger,Trigger6M)),NA())</f>
        <v>1.6235328576228128E-2</v>
      </c>
      <c r="M1991" s="186">
        <f>IFERROR(_xll.qlIndexFixing(Index1Y,$H1991,TRUE,_xll.ohTrigger(RecalcTrigger,Trigger1Y)),NA())</f>
        <v>1.6579475754297846E-2</v>
      </c>
      <c r="N1991" s="185">
        <f>IFERROR(_xll.qlIndexFixing(ONIndex1M,I1991,TRUE,_xll.ohTrigger(RecalcTrigger,Trigger1M)),NA())</f>
        <v>1.571178709424359E-2</v>
      </c>
      <c r="O1991" s="44">
        <f>IFERROR(_xll.qlIndexFixing(ONIndex3M,I1991,TRUE,_xll.ohTrigger(RecalcTrigger,Trigger3M)),NA())</f>
        <v>1.5938753244357784E-2</v>
      </c>
      <c r="P1991" s="44">
        <f>IFERROR(_xll.qlIndexFixing(ONIndex6M,I1991,TRUE,_xll.ohTrigger(RecalcTrigger,Trigger6M)),NA())</f>
        <v>1.613266771683719E-2</v>
      </c>
      <c r="Q1991" s="186">
        <f>IFERROR(_xll.qlIndexFixing(ONIndex1Y,I1991,TRUE,_xll.ohTrigger(RecalcTrigger,Trigger1Y)),NA())</f>
        <v>1.6416277737025808E-2</v>
      </c>
    </row>
    <row r="1992" spans="2:17" x14ac:dyDescent="0.2">
      <c r="B1992" s="39" t="s">
        <v>42</v>
      </c>
      <c r="D1992" s="42">
        <f>_xll.qlCalendarAdvance(Calendar,$D1991,B1992,"f",FALSE)</f>
        <v>53337</v>
      </c>
      <c r="E1992" s="180">
        <f>_xll.qlInterestRateIndexValueDate(IndexON,D1992)</f>
        <v>53337</v>
      </c>
      <c r="F1992" s="196">
        <f>IFERROR(_xll.qlIndexFixing(IndexON,D1992,TRUE,_xll.ohTrigger(RecalcTrigger,TriggerON)),NA())</f>
        <v>1.5747033407631505E-2</v>
      </c>
      <c r="H1992" s="42">
        <f>_xll.qlCalendarAdvance(Calendar,$H1991,B1992,"f",FALSE)</f>
        <v>53337</v>
      </c>
      <c r="I1992" s="180">
        <f>_xll.qlInterestRateIndexValueDate(Index1M,$H1992)</f>
        <v>53339</v>
      </c>
      <c r="J1992" s="185">
        <f>IFERROR(_xll.qlIndexFixing(Index1M,$H1992,TRUE,_xll.ohTrigger(RecalcTrigger,Trigger1M)),NA())</f>
        <v>1.5730476516495975E-2</v>
      </c>
      <c r="K1992" s="44">
        <f>IFERROR(_xll.qlIndexFixing(Index3M,H1992,TRUE,_xll.ohTrigger(RecalcTrigger,Trigger3M)),NA())</f>
        <v>1.5994718244725092E-2</v>
      </c>
      <c r="L1992" s="44">
        <f>IFERROR(_xll.qlIndexFixing(Index6M,$H1992,TRUE,_xll.ohTrigger(RecalcTrigger,Trigger6M)),NA())</f>
        <v>1.6238225759617676E-2</v>
      </c>
      <c r="M1992" s="186">
        <f>IFERROR(_xll.qlIndexFixing(Index1Y,$H1992,TRUE,_xll.ohTrigger(RecalcTrigger,Trigger1Y)),NA())</f>
        <v>1.6580402266107245E-2</v>
      </c>
      <c r="N1992" s="185">
        <f>IFERROR(_xll.qlIndexFixing(ONIndex1M,I1992,TRUE,_xll.ohTrigger(RecalcTrigger,Trigger1M)),NA())</f>
        <v>1.5715067438559771E-2</v>
      </c>
      <c r="O1992" s="44">
        <f>IFERROR(_xll.qlIndexFixing(ONIndex3M,I1992,TRUE,_xll.ohTrigger(RecalcTrigger,Trigger3M)),NA())</f>
        <v>1.5942418128034319E-2</v>
      </c>
      <c r="P1992" s="44">
        <f>IFERROR(_xll.qlIndexFixing(ONIndex6M,I1992,TRUE,_xll.ohTrigger(RecalcTrigger,Trigger6M)),NA())</f>
        <v>1.6135955813352254E-2</v>
      </c>
      <c r="Q1992" s="186">
        <f>IFERROR(_xll.qlIndexFixing(ONIndex1Y,I1992,TRUE,_xll.ohTrigger(RecalcTrigger,Trigger1Y)),NA())</f>
        <v>1.641737910322405E-2</v>
      </c>
    </row>
    <row r="1993" spans="2:17" x14ac:dyDescent="0.2">
      <c r="B1993" s="39" t="s">
        <v>42</v>
      </c>
      <c r="D1993" s="42">
        <f>_xll.qlCalendarAdvance(Calendar,$D1992,B1993,"f",FALSE)</f>
        <v>53344</v>
      </c>
      <c r="E1993" s="180">
        <f>_xll.qlInterestRateIndexValueDate(IndexON,D1993)</f>
        <v>53344</v>
      </c>
      <c r="F1993" s="196">
        <f>IFERROR(_xll.qlIndexFixing(IndexON,D1993,TRUE,_xll.ohTrigger(RecalcTrigger,TriggerON)),NA())</f>
        <v>1.5750954042488274E-2</v>
      </c>
      <c r="H1993" s="42">
        <f>_xll.qlCalendarAdvance(Calendar,$H1992,B1993,"f",FALSE)</f>
        <v>53344</v>
      </c>
      <c r="I1993" s="180">
        <f>_xll.qlInterestRateIndexValueDate(Index1M,$H1993)</f>
        <v>53346</v>
      </c>
      <c r="J1993" s="185">
        <f>IFERROR(_xll.qlIndexFixing(Index1M,$H1993,TRUE,_xll.ohTrigger(RecalcTrigger,Trigger1M)),NA())</f>
        <v>1.5733718498876594E-2</v>
      </c>
      <c r="K1993" s="44">
        <f>IFERROR(_xll.qlIndexFixing(Index3M,H1993,TRUE,_xll.ohTrigger(RecalcTrigger,Trigger3M)),NA())</f>
        <v>1.5998283124988077E-2</v>
      </c>
      <c r="L1993" s="44">
        <f>IFERROR(_xll.qlIndexFixing(Index6M,$H1993,TRUE,_xll.ohTrigger(RecalcTrigger,Trigger6M)),NA())</f>
        <v>1.6241088955864399E-2</v>
      </c>
      <c r="M1993" s="186">
        <f>IFERROR(_xll.qlIndexFixing(Index1Y,$H1993,TRUE,_xll.ohTrigger(RecalcTrigger,Trigger1Y)),NA())</f>
        <v>1.6581320999274608E-2</v>
      </c>
      <c r="N1993" s="185">
        <f>IFERROR(_xll.qlIndexFixing(ONIndex1M,I1993,TRUE,_xll.ohTrigger(RecalcTrigger,Trigger1M)),NA())</f>
        <v>1.5718331271123986E-2</v>
      </c>
      <c r="O1993" s="44">
        <f>IFERROR(_xll.qlIndexFixing(ONIndex3M,I1993,TRUE,_xll.ohTrigger(RecalcTrigger,Trigger3M)),NA())</f>
        <v>1.5946066426257843E-2</v>
      </c>
      <c r="P1993" s="44">
        <f>IFERROR(_xll.qlIndexFixing(ONIndex6M,I1993,TRUE,_xll.ohTrigger(RecalcTrigger,Trigger6M)),NA())</f>
        <v>1.6139210192198661E-2</v>
      </c>
      <c r="Q1993" s="186">
        <f>IFERROR(_xll.qlIndexFixing(ONIndex1Y,I1993,TRUE,_xll.ohTrigger(RecalcTrigger,Trigger1Y)),NA())</f>
        <v>1.6418473434729464E-2</v>
      </c>
    </row>
    <row r="1994" spans="2:17" x14ac:dyDescent="0.2">
      <c r="B1994" s="39" t="s">
        <v>42</v>
      </c>
      <c r="D1994" s="42">
        <f>_xll.qlCalendarAdvance(Calendar,$D1993,B1994,"f",FALSE)</f>
        <v>53351</v>
      </c>
      <c r="E1994" s="180">
        <f>_xll.qlInterestRateIndexValueDate(IndexON,D1994)</f>
        <v>53351</v>
      </c>
      <c r="F1994" s="196">
        <f>IFERROR(_xll.qlIndexFixing(IndexON,D1994,TRUE,_xll.ohTrigger(RecalcTrigger,TriggerON)),NA())</f>
        <v>1.5754857063994265E-2</v>
      </c>
      <c r="H1994" s="42">
        <f>_xll.qlCalendarAdvance(Calendar,$H1993,B1994,"f",FALSE)</f>
        <v>53351</v>
      </c>
      <c r="I1994" s="180">
        <f>_xll.qlInterestRateIndexValueDate(Index1M,$H1994)</f>
        <v>53353</v>
      </c>
      <c r="J1994" s="185">
        <f>IFERROR(_xll.qlIndexFixing(Index1M,$H1994,TRUE,_xll.ohTrigger(RecalcTrigger,Trigger1M)),NA())</f>
        <v>1.5736943814666522E-2</v>
      </c>
      <c r="K1994" s="44">
        <f>IFERROR(_xll.qlIndexFixing(Index3M,H1994,TRUE,_xll.ohTrigger(RecalcTrigger,Trigger3M)),NA())</f>
        <v>1.600183097150687E-2</v>
      </c>
      <c r="L1994" s="44">
        <f>IFERROR(_xll.qlIndexFixing(Index6M,$H1994,TRUE,_xll.ohTrigger(RecalcTrigger,Trigger6M)),NA())</f>
        <v>1.6243918164822117E-2</v>
      </c>
      <c r="M1994" s="186">
        <f>IFERROR(_xll.qlIndexFixing(Index1Y,$H1994,TRUE,_xll.ohTrigger(RecalcTrigger,Trigger1Y)),NA())</f>
        <v>1.6582231929295504E-2</v>
      </c>
      <c r="N1994" s="185">
        <f>IFERROR(_xll.qlIndexFixing(ONIndex1M,I1994,TRUE,_xll.ohTrigger(RecalcTrigger,Trigger1M)),NA())</f>
        <v>1.5721578539817926E-2</v>
      </c>
      <c r="O1994" s="44">
        <f>IFERROR(_xll.qlIndexFixing(ONIndex3M,I1994,TRUE,_xll.ohTrigger(RecalcTrigger,Trigger3M)),NA())</f>
        <v>1.5949698082753372E-2</v>
      </c>
      <c r="P1994" s="44">
        <f>IFERROR(_xll.qlIndexFixing(ONIndex6M,I1994,TRUE,_xll.ohTrigger(RecalcTrigger,Trigger6M)),NA())</f>
        <v>1.6142430853696155E-2</v>
      </c>
      <c r="Q1994" s="186">
        <f>IFERROR(_xll.qlIndexFixing(ONIndex1Y,I1994,TRUE,_xll.ohTrigger(RecalcTrigger,Trigger1Y)),NA())</f>
        <v>1.6419560707081615E-2</v>
      </c>
    </row>
    <row r="1995" spans="2:17" x14ac:dyDescent="0.2">
      <c r="B1995" s="39" t="s">
        <v>42</v>
      </c>
      <c r="D1995" s="42">
        <f>_xll.qlCalendarAdvance(Calendar,$D1994,B1995,"f",FALSE)</f>
        <v>53358</v>
      </c>
      <c r="E1995" s="180">
        <f>_xll.qlInterestRateIndexValueDate(IndexON,D1995)</f>
        <v>53358</v>
      </c>
      <c r="F1995" s="196">
        <f>IFERROR(_xll.qlIndexFixing(IndexON,D1995,TRUE,_xll.ohTrigger(RecalcTrigger,TriggerON)),NA())</f>
        <v>1.5758742416114302E-2</v>
      </c>
      <c r="H1995" s="42">
        <f>_xll.qlCalendarAdvance(Calendar,$H1994,B1995,"f",FALSE)</f>
        <v>53358</v>
      </c>
      <c r="I1995" s="180">
        <f>_xll.qlInterestRateIndexValueDate(Index1M,$H1995)</f>
        <v>53360</v>
      </c>
      <c r="J1995" s="185">
        <f>IFERROR(_xll.qlIndexFixing(Index1M,$H1995,TRUE,_xll.ohTrigger(RecalcTrigger,Trigger1M)),NA())</f>
        <v>1.5738437087027584E-2</v>
      </c>
      <c r="K1995" s="44">
        <f>IFERROR(_xll.qlIndexFixing(Index3M,H1995,TRUE,_xll.ohTrigger(RecalcTrigger,Trigger3M)),NA())</f>
        <v>1.6004757404429686E-2</v>
      </c>
      <c r="L1995" s="44">
        <f>IFERROR(_xll.qlIndexFixing(Index6M,$H1995,TRUE,_xll.ohTrigger(RecalcTrigger,Trigger6M)),NA())</f>
        <v>1.6246713386347741E-2</v>
      </c>
      <c r="M1995" s="186">
        <f>IFERROR(_xll.qlIndexFixing(Index1Y,$H1995,TRUE,_xll.ohTrigger(RecalcTrigger,Trigger1Y)),NA())</f>
        <v>1.6583135031665506E-2</v>
      </c>
      <c r="N1995" s="185">
        <f>IFERROR(_xll.qlIndexFixing(ONIndex1M,I1995,TRUE,_xll.ohTrigger(RecalcTrigger,Trigger1M)),NA())</f>
        <v>1.5724809192603217E-2</v>
      </c>
      <c r="O1995" s="44">
        <f>IFERROR(_xll.qlIndexFixing(ONIndex3M,I1995,TRUE,_xll.ohTrigger(RecalcTrigger,Trigger3M)),NA())</f>
        <v>1.5953313040366623E-2</v>
      </c>
      <c r="P1995" s="44">
        <f>IFERROR(_xll.qlIndexFixing(ONIndex6M,I1995,TRUE,_xll.ohTrigger(RecalcTrigger,Trigger6M)),NA())</f>
        <v>1.61456177977648E-2</v>
      </c>
      <c r="Q1995" s="186">
        <f>IFERROR(_xll.qlIndexFixing(ONIndex1Y,I1995,TRUE,_xll.ohTrigger(RecalcTrigger,Trigger1Y)),NA())</f>
        <v>1.6420640896699368E-2</v>
      </c>
    </row>
    <row r="1996" spans="2:17" x14ac:dyDescent="0.2">
      <c r="B1996" s="39" t="s">
        <v>42</v>
      </c>
      <c r="D1996" s="42">
        <f>_xll.qlCalendarAdvance(Calendar,$D1995,B1996,"f",FALSE)</f>
        <v>53365</v>
      </c>
      <c r="E1996" s="180">
        <f>_xll.qlInterestRateIndexValueDate(IndexON,D1996)</f>
        <v>53365</v>
      </c>
      <c r="F1996" s="196">
        <f>IFERROR(_xll.qlIndexFixing(IndexON,D1996,TRUE,_xll.ohTrigger(RecalcTrigger,TriggerON)),NA())</f>
        <v>1.5762610042253655E-2</v>
      </c>
      <c r="H1996" s="42">
        <f>_xll.qlCalendarAdvance(Calendar,$H1995,B1996,"f",FALSE)</f>
        <v>53365</v>
      </c>
      <c r="I1996" s="180">
        <f>_xll.qlInterestRateIndexValueDate(Index1M,$H1996)</f>
        <v>53367</v>
      </c>
      <c r="J1996" s="185">
        <f>IFERROR(_xll.qlIndexFixing(Index1M,$H1996,TRUE,_xll.ohTrigger(RecalcTrigger,Trigger1M)),NA())</f>
        <v>1.5741632100407164E-2</v>
      </c>
      <c r="K1996" s="44">
        <f>IFERROR(_xll.qlIndexFixing(Index3M,H1996,TRUE,_xll.ohTrigger(RecalcTrigger,Trigger3M)),NA())</f>
        <v>1.6008272092119337E-2</v>
      </c>
      <c r="L1996" s="44">
        <f>IFERROR(_xll.qlIndexFixing(Index6M,$H1996,TRUE,_xll.ohTrigger(RecalcTrigger,Trigger6M)),NA())</f>
        <v>1.6249474620299506E-2</v>
      </c>
      <c r="M1996" s="186">
        <f>IFERROR(_xll.qlIndexFixing(Index1Y,$H1996,TRUE,_xll.ohTrigger(RecalcTrigger,Trigger1Y)),NA())</f>
        <v>1.6584030281879956E-2</v>
      </c>
      <c r="N1996" s="185">
        <f>IFERROR(_xll.qlIndexFixing(ONIndex1M,I1996,TRUE,_xll.ohTrigger(RecalcTrigger,Trigger1M)),NA())</f>
        <v>1.5728023177441486E-2</v>
      </c>
      <c r="O1996" s="44">
        <f>IFERROR(_xll.qlIndexFixing(ONIndex3M,I1996,TRUE,_xll.ohTrigger(RecalcTrigger,Trigger3M)),NA())</f>
        <v>1.5956911242822613E-2</v>
      </c>
      <c r="P1996" s="44">
        <f>IFERROR(_xll.qlIndexFixing(ONIndex6M,I1996,TRUE,_xll.ohTrigger(RecalcTrigger,Trigger6M)),NA())</f>
        <v>1.6148771024164787E-2</v>
      </c>
      <c r="Q1996" s="186">
        <f>IFERROR(_xll.qlIndexFixing(ONIndex1Y,I1996,TRUE,_xll.ohTrigger(RecalcTrigger,Trigger1Y)),NA())</f>
        <v>1.6421713979122288E-2</v>
      </c>
    </row>
    <row r="1997" spans="2:17" x14ac:dyDescent="0.2">
      <c r="B1997" s="39" t="s">
        <v>42</v>
      </c>
      <c r="D1997" s="42">
        <f>_xll.qlCalendarAdvance(Calendar,$D1996,B1997,"f",FALSE)</f>
        <v>53372</v>
      </c>
      <c r="E1997" s="180">
        <f>_xll.qlInterestRateIndexValueDate(IndexON,D1997)</f>
        <v>53372</v>
      </c>
      <c r="F1997" s="196">
        <f>IFERROR(_xll.qlIndexFixing(IndexON,D1997,TRUE,_xll.ohTrigger(RecalcTrigger,TriggerON)),NA())</f>
        <v>1.5766459886377149E-2</v>
      </c>
      <c r="H1997" s="42">
        <f>_xll.qlCalendarAdvance(Calendar,$H1996,B1997,"f",FALSE)</f>
        <v>53372</v>
      </c>
      <c r="I1997" s="180">
        <f>_xll.qlInterestRateIndexValueDate(Index1M,$H1997)</f>
        <v>53374</v>
      </c>
      <c r="J1997" s="185">
        <f>IFERROR(_xll.qlIndexFixing(Index1M,$H1997,TRUE,_xll.ohTrigger(RecalcTrigger,Trigger1M)),NA())</f>
        <v>1.5744810304121653E-2</v>
      </c>
      <c r="K1997" s="44">
        <f>IFERROR(_xll.qlIndexFixing(Index3M,H1997,TRUE,_xll.ohTrigger(RecalcTrigger,Trigger3M)),NA())</f>
        <v>1.6011769580111142E-2</v>
      </c>
      <c r="L1997" s="44">
        <f>IFERROR(_xll.qlIndexFixing(Index6M,$H1997,TRUE,_xll.ohTrigger(RecalcTrigger,Trigger6M)),NA())</f>
        <v>1.6252201866535202E-2</v>
      </c>
      <c r="M1997" s="186">
        <f>IFERROR(_xll.qlIndexFixing(Index1Y,$H1997,TRUE,_xll.ohTrigger(RecalcTrigger,Trigger1Y)),NA())</f>
        <v>1.6584917655434864E-2</v>
      </c>
      <c r="N1997" s="185">
        <f>IFERROR(_xll.qlIndexFixing(ONIndex1M,I1997,TRUE,_xll.ohTrigger(RecalcTrigger,Trigger1M)),NA())</f>
        <v>1.5731220442294358E-2</v>
      </c>
      <c r="O1997" s="44">
        <f>IFERROR(_xll.qlIndexFixing(ONIndex3M,I1997,TRUE,_xll.ohTrigger(RecalcTrigger,Trigger3M)),NA())</f>
        <v>1.5960492633126933E-2</v>
      </c>
      <c r="P1997" s="44">
        <f>IFERROR(_xll.qlIndexFixing(ONIndex6M,I1997,TRUE,_xll.ohTrigger(RecalcTrigger,Trigger6M)),NA())</f>
        <v>1.615189053305599E-2</v>
      </c>
      <c r="Q1997" s="186">
        <f>IFERROR(_xll.qlIndexFixing(ONIndex1Y,I1997,TRUE,_xll.ohTrigger(RecalcTrigger,Trigger1Y)),NA())</f>
        <v>1.6422779930369558E-2</v>
      </c>
    </row>
    <row r="1998" spans="2:17" x14ac:dyDescent="0.2">
      <c r="B1998" s="39" t="s">
        <v>42</v>
      </c>
      <c r="D1998" s="42">
        <f>_xll.qlCalendarAdvance(Calendar,$D1997,B1998,"f",FALSE)</f>
        <v>53379</v>
      </c>
      <c r="E1998" s="180">
        <f>_xll.qlInterestRateIndexValueDate(IndexON,D1998)</f>
        <v>53379</v>
      </c>
      <c r="F1998" s="196">
        <f>IFERROR(_xll.qlIndexFixing(IndexON,D1998,TRUE,_xll.ohTrigger(RecalcTrigger,TriggerON)),NA())</f>
        <v>1.5770291892049926E-2</v>
      </c>
      <c r="H1998" s="42">
        <f>_xll.qlCalendarAdvance(Calendar,$H1997,B1998,"f",FALSE)</f>
        <v>53379</v>
      </c>
      <c r="I1998" s="180">
        <f>_xll.qlInterestRateIndexValueDate(Index1M,$H1998)</f>
        <v>53381</v>
      </c>
      <c r="J1998" s="185">
        <f>IFERROR(_xll.qlIndexFixing(Index1M,$H1998,TRUE,_xll.ohTrigger(RecalcTrigger,Trigger1M)),NA())</f>
        <v>1.5750245772260807E-2</v>
      </c>
      <c r="K1998" s="44">
        <f>IFERROR(_xll.qlIndexFixing(Index3M,H1998,TRUE,_xll.ohTrigger(RecalcTrigger,Trigger3M)),NA())</f>
        <v>1.6015249811494221E-2</v>
      </c>
      <c r="L1998" s="44">
        <f>IFERROR(_xll.qlIndexFixing(Index6M,$H1998,TRUE,_xll.ohTrigger(RecalcTrigger,Trigger6M)),NA())</f>
        <v>1.6254895124917481E-2</v>
      </c>
      <c r="M1998" s="186">
        <f>IFERROR(_xll.qlIndexFixing(Index1Y,$H1998,TRUE,_xll.ohTrigger(RecalcTrigger,Trigger1Y)),NA())</f>
        <v>1.6585797127826016E-2</v>
      </c>
      <c r="N1998" s="185">
        <f>IFERROR(_xll.qlIndexFixing(ONIndex1M,I1998,TRUE,_xll.ohTrigger(RecalcTrigger,Trigger1M)),NA())</f>
        <v>1.5734400935283333E-2</v>
      </c>
      <c r="O1998" s="44">
        <f>IFERROR(_xll.qlIndexFixing(ONIndex3M,I1998,TRUE,_xll.ohTrigger(RecalcTrigger,Trigger3M)),NA())</f>
        <v>1.5964057155084532E-2</v>
      </c>
      <c r="P1998" s="44">
        <f>IFERROR(_xll.qlIndexFixing(ONIndex6M,I1998,TRUE,_xll.ohTrigger(RecalcTrigger,Trigger6M)),NA())</f>
        <v>1.6154976324678216E-2</v>
      </c>
      <c r="Q1998" s="186">
        <f>IFERROR(_xll.qlIndexFixing(ONIndex1Y,I1998,TRUE,_xll.ohTrigger(RecalcTrigger,Trigger1Y)),NA())</f>
        <v>1.6423838726380424E-2</v>
      </c>
    </row>
    <row r="1999" spans="2:17" x14ac:dyDescent="0.2">
      <c r="B1999" s="39" t="s">
        <v>42</v>
      </c>
      <c r="D1999" s="42">
        <f>_xll.qlCalendarAdvance(Calendar,$D1998,B1999,"f",FALSE)</f>
        <v>53386</v>
      </c>
      <c r="E1999" s="180">
        <f>_xll.qlInterestRateIndexValueDate(IndexON,D1999)</f>
        <v>53386</v>
      </c>
      <c r="F1999" s="196">
        <f>IFERROR(_xll.qlIndexFixing(IndexON,D1999,TRUE,_xll.ohTrigger(RecalcTrigger,TriggerON)),NA())</f>
        <v>1.577410600323681E-2</v>
      </c>
      <c r="H1999" s="42">
        <f>_xll.qlCalendarAdvance(Calendar,$H1998,B1999,"f",FALSE)</f>
        <v>53386</v>
      </c>
      <c r="I1999" s="180">
        <f>_xll.qlInterestRateIndexValueDate(Index1M,$H1999)</f>
        <v>53388</v>
      </c>
      <c r="J1999" s="185">
        <f>IFERROR(_xll.qlIndexFixing(Index1M,$H1999,TRUE,_xll.ohTrigger(RecalcTrigger,Trigger1M)),NA())</f>
        <v>1.5752818570581487E-2</v>
      </c>
      <c r="K1999" s="44">
        <f>IFERROR(_xll.qlIndexFixing(Index3M,H1999,TRUE,_xll.ohTrigger(RecalcTrigger,Trigger3M)),NA())</f>
        <v>1.6021711739110638E-2</v>
      </c>
      <c r="L1999" s="44">
        <f>IFERROR(_xll.qlIndexFixing(Index6M,$H1999,TRUE,_xll.ohTrigger(RecalcTrigger,Trigger6M)),NA())</f>
        <v>1.6259730237544182E-2</v>
      </c>
      <c r="M1999" s="186">
        <f>IFERROR(_xll.qlIndexFixing(Index1Y,$H1999,TRUE,_xll.ohTrigger(RecalcTrigger,Trigger1Y)),NA())</f>
        <v>1.6586668674548985E-2</v>
      </c>
      <c r="N1999" s="185">
        <f>IFERROR(_xll.qlIndexFixing(ONIndex1M,I1999,TRUE,_xll.ohTrigger(RecalcTrigger,Trigger1M)),NA())</f>
        <v>1.5737564603970355E-2</v>
      </c>
      <c r="O1999" s="44">
        <f>IFERROR(_xll.qlIndexFixing(ONIndex3M,I1999,TRUE,_xll.ohTrigger(RecalcTrigger,Trigger3M)),NA())</f>
        <v>1.5967604751621067E-2</v>
      </c>
      <c r="P1999" s="44">
        <f>IFERROR(_xll.qlIndexFixing(ONIndex6M,I1999,TRUE,_xll.ohTrigger(RecalcTrigger,Trigger6M)),NA())</f>
        <v>1.6158028398551849E-2</v>
      </c>
      <c r="Q1999" s="186">
        <f>IFERROR(_xll.qlIndexFixing(ONIndex1Y,I1999,TRUE,_xll.ohTrigger(RecalcTrigger,Trigger1Y)),NA())</f>
        <v>1.642489034317407E-2</v>
      </c>
    </row>
    <row r="2000" spans="2:17" x14ac:dyDescent="0.2">
      <c r="B2000" s="39" t="s">
        <v>42</v>
      </c>
      <c r="D2000" s="42">
        <f>_xll.qlCalendarAdvance(Calendar,$D1999,B2000,"f",FALSE)</f>
        <v>53393</v>
      </c>
      <c r="E2000" s="180">
        <f>_xll.qlInterestRateIndexValueDate(IndexON,D2000)</f>
        <v>53393</v>
      </c>
      <c r="F2000" s="196">
        <f>IFERROR(_xll.qlIndexFixing(IndexON,D2000,TRUE,_xll.ohTrigger(RecalcTrigger,TriggerON)),NA())</f>
        <v>1.5777902163502944E-2</v>
      </c>
      <c r="H2000" s="42">
        <f>_xll.qlCalendarAdvance(Calendar,$H1999,B2000,"f",FALSE)</f>
        <v>53393</v>
      </c>
      <c r="I2000" s="180">
        <f>_xll.qlInterestRateIndexValueDate(Index1M,$H2000)</f>
        <v>53395</v>
      </c>
      <c r="J2000" s="185">
        <f>IFERROR(_xll.qlIndexFixing(Index1M,$H2000,TRUE,_xll.ohTrigger(RecalcTrigger,Trigger1M)),NA())</f>
        <v>1.575594279232731E-2</v>
      </c>
      <c r="K2000" s="44">
        <f>IFERROR(_xll.qlIndexFixing(Index3M,H2000,TRUE,_xll.ohTrigger(RecalcTrigger,Trigger3M)),NA())</f>
        <v>1.602515178864778E-2</v>
      </c>
      <c r="L2000" s="44">
        <f>IFERROR(_xll.qlIndexFixing(Index6M,$H2000,TRUE,_xll.ohTrigger(RecalcTrigger,Trigger6M)),NA())</f>
        <v>1.6262346279492437E-2</v>
      </c>
      <c r="M2000" s="186">
        <f>IFERROR(_xll.qlIndexFixing(Index1Y,$H2000,TRUE,_xll.ohTrigger(RecalcTrigger,Trigger1Y)),NA())</f>
        <v>1.6587532271099985E-2</v>
      </c>
      <c r="N2000" s="185">
        <f>IFERROR(_xll.qlIndexFixing(ONIndex1M,I2000,TRUE,_xll.ohTrigger(RecalcTrigger,Trigger1M)),NA())</f>
        <v>1.5740711396636797E-2</v>
      </c>
      <c r="O2000" s="44">
        <f>IFERROR(_xll.qlIndexFixing(ONIndex3M,I2000,TRUE,_xll.ohTrigger(RecalcTrigger,Trigger3M)),NA())</f>
        <v>1.5971135366461553E-2</v>
      </c>
      <c r="P2000" s="44">
        <f>IFERROR(_xll.qlIndexFixing(ONIndex6M,I2000,TRUE,_xll.ohTrigger(RecalcTrigger,Trigger6M)),NA())</f>
        <v>1.6161046755076569E-2</v>
      </c>
      <c r="Q2000" s="186">
        <f>IFERROR(_xll.qlIndexFixing(ONIndex1Y,I2000,TRUE,_xll.ohTrigger(RecalcTrigger,Trigger1Y)),NA())</f>
        <v>1.642593475652987E-2</v>
      </c>
    </row>
    <row r="2001" spans="2:17" x14ac:dyDescent="0.2">
      <c r="B2001" s="39" t="s">
        <v>42</v>
      </c>
      <c r="D2001" s="42">
        <f>_xll.qlCalendarAdvance(Calendar,$D2000,B2001,"f",FALSE)</f>
        <v>53400</v>
      </c>
      <c r="E2001" s="180">
        <f>_xll.qlInterestRateIndexValueDate(IndexON,D2001)</f>
        <v>53400</v>
      </c>
      <c r="F2001" s="196">
        <f>IFERROR(_xll.qlIndexFixing(IndexON,D2001,TRUE,_xll.ohTrigger(RecalcTrigger,TriggerON)),NA())</f>
        <v>1.5781680316573343E-2</v>
      </c>
      <c r="H2001" s="42">
        <f>_xll.qlCalendarAdvance(Calendar,$H2000,B2001,"f",FALSE)</f>
        <v>53400</v>
      </c>
      <c r="I2001" s="180">
        <f>_xll.qlInterestRateIndexValueDate(Index1M,$H2001)</f>
        <v>53402</v>
      </c>
      <c r="J2001" s="185">
        <f>IFERROR(_xll.qlIndexFixing(Index1M,$H2001,TRUE,_xll.ohTrigger(RecalcTrigger,Trigger1M)),NA())</f>
        <v>1.5759049982656859E-2</v>
      </c>
      <c r="K2001" s="44">
        <f>IFERROR(_xll.qlIndexFixing(Index3M,H2001,TRUE,_xll.ohTrigger(RecalcTrigger,Trigger3M)),NA())</f>
        <v>1.6028574386795655E-2</v>
      </c>
      <c r="L2001" s="44">
        <f>IFERROR(_xll.qlIndexFixing(Index6M,$H2001,TRUE,_xll.ohTrigger(RecalcTrigger,Trigger6M)),NA())</f>
        <v>1.6264928327101674E-2</v>
      </c>
      <c r="M2001" s="186">
        <f>IFERROR(_xll.qlIndexFixing(Index1Y,$H2001,TRUE,_xll.ohTrigger(RecalcTrigger,Trigger1Y)),NA())</f>
        <v>1.6588387892975023E-2</v>
      </c>
      <c r="N2001" s="185">
        <f>IFERROR(_xll.qlIndexFixing(ONIndex1M,I2001,TRUE,_xll.ohTrigger(RecalcTrigger,Trigger1M)),NA())</f>
        <v>1.5743841261324221E-2</v>
      </c>
      <c r="O2001" s="44">
        <f>IFERROR(_xll.qlIndexFixing(ONIndex3M,I2001,TRUE,_xll.ohTrigger(RecalcTrigger,Trigger3M)),NA())</f>
        <v>1.5974648942691516E-2</v>
      </c>
      <c r="P2001" s="44">
        <f>IFERROR(_xll.qlIndexFixing(ONIndex6M,I2001,TRUE,_xll.ohTrigger(RecalcTrigger,Trigger6M)),NA())</f>
        <v>1.6164031394012568E-2</v>
      </c>
      <c r="Q2001" s="186">
        <f>IFERROR(_xll.qlIndexFixing(ONIndex1Y,I2001,TRUE,_xll.ohTrigger(RecalcTrigger,Trigger1Y)),NA())</f>
        <v>1.642697194238707E-2</v>
      </c>
    </row>
    <row r="2002" spans="2:17" x14ac:dyDescent="0.2">
      <c r="B2002" s="39" t="s">
        <v>42</v>
      </c>
      <c r="D2002" s="42">
        <f>_xll.qlCalendarAdvance(Calendar,$D2001,B2002,"f",FALSE)</f>
        <v>53407</v>
      </c>
      <c r="E2002" s="180">
        <f>_xll.qlInterestRateIndexValueDate(IndexON,D2002)</f>
        <v>53407</v>
      </c>
      <c r="F2002" s="196">
        <f>IFERROR(_xll.qlIndexFixing(IndexON,D2002,TRUE,_xll.ohTrigger(RecalcTrigger,TriggerON)),NA())</f>
        <v>1.578544040625296E-2</v>
      </c>
      <c r="H2002" s="42">
        <f>_xll.qlCalendarAdvance(Calendar,$H2001,B2002,"f",FALSE)</f>
        <v>53407</v>
      </c>
      <c r="I2002" s="180">
        <f>_xll.qlInterestRateIndexValueDate(Index1M,$H2002)</f>
        <v>53413</v>
      </c>
      <c r="J2002" s="185">
        <f>IFERROR(_xll.qlIndexFixing(Index1M,$H2002,TRUE,_xll.ohTrigger(RecalcTrigger,Trigger1M)),NA())</f>
        <v>1.5763898174533206E-2</v>
      </c>
      <c r="K2002" s="44">
        <f>IFERROR(_xll.qlIndexFixing(Index3M,H2002,TRUE,_xll.ohTrigger(RecalcTrigger,Trigger3M)),NA())</f>
        <v>1.6032725921055372E-2</v>
      </c>
      <c r="L2002" s="44">
        <f>IFERROR(_xll.qlIndexFixing(Index6M,$H2002,TRUE,_xll.ohTrigger(RecalcTrigger,Trigger6M)),NA())</f>
        <v>1.6268381751966664E-2</v>
      </c>
      <c r="M2002" s="186">
        <f>IFERROR(_xll.qlIndexFixing(Index1Y,$H2002,TRUE,_xll.ohTrigger(RecalcTrigger,Trigger1Y)),NA())</f>
        <v>1.6588846140966809E-2</v>
      </c>
      <c r="N2002" s="185">
        <f>IFERROR(_xll.qlIndexFixing(ONIndex1M,I2002,TRUE,_xll.ohTrigger(RecalcTrigger,Trigger1M)),NA())</f>
        <v>1.574784041513233E-2</v>
      </c>
      <c r="O2002" s="44">
        <f>IFERROR(_xll.qlIndexFixing(ONIndex3M,I2002,TRUE,_xll.ohTrigger(RecalcTrigger,Trigger3M)),NA())</f>
        <v>1.5979141270321406E-2</v>
      </c>
      <c r="P2002" s="44">
        <f>IFERROR(_xll.qlIndexFixing(ONIndex6M,I2002,TRUE,_xll.ohTrigger(RecalcTrigger,Trigger6M)),NA())</f>
        <v>1.6167819242847159E-2</v>
      </c>
      <c r="Q2002" s="186">
        <f>IFERROR(_xll.qlIndexFixing(ONIndex1Y,I2002,TRUE,_xll.ohTrigger(RecalcTrigger,Trigger1Y)),NA())</f>
        <v>1.6428294808523702E-2</v>
      </c>
    </row>
    <row r="2003" spans="2:17" x14ac:dyDescent="0.2">
      <c r="B2003" s="39" t="s">
        <v>42</v>
      </c>
      <c r="D2003" s="42">
        <f>_xll.qlCalendarAdvance(Calendar,$D2002,B2003,"f",FALSE)</f>
        <v>53414</v>
      </c>
      <c r="E2003" s="180">
        <f>_xll.qlInterestRateIndexValueDate(IndexON,D2003)</f>
        <v>53414</v>
      </c>
      <c r="F2003" s="196">
        <f>IFERROR(_xll.qlIndexFixing(IndexON,D2003,TRUE,_xll.ohTrigger(RecalcTrigger,TriggerON)),NA())</f>
        <v>1.5789182376106936E-2</v>
      </c>
      <c r="H2003" s="42">
        <f>_xll.qlCalendarAdvance(Calendar,$H2002,B2003,"f",FALSE)</f>
        <v>53414</v>
      </c>
      <c r="I2003" s="180">
        <f>_xll.qlInterestRateIndexValueDate(Index1M,$H2003)</f>
        <v>53416</v>
      </c>
      <c r="J2003" s="185">
        <f>IFERROR(_xll.qlIndexFixing(Index1M,$H2003,TRUE,_xll.ohTrigger(RecalcTrigger,Trigger1M)),NA())</f>
        <v>1.5765213060578414E-2</v>
      </c>
      <c r="K2003" s="44">
        <f>IFERROR(_xll.qlIndexFixing(Index3M,H2003,TRUE,_xll.ohTrigger(RecalcTrigger,Trigger3M)),NA())</f>
        <v>1.6033581144643334E-2</v>
      </c>
      <c r="L2003" s="44">
        <f>IFERROR(_xll.qlIndexFixing(Index6M,$H2003,TRUE,_xll.ohTrigger(RecalcTrigger,Trigger6M)),NA())</f>
        <v>1.6268386613050943E-2</v>
      </c>
      <c r="M2003" s="186">
        <f>IFERROR(_xll.qlIndexFixing(Index1Y,$H2003,TRUE,_xll.ohTrigger(RecalcTrigger,Trigger1Y)),NA())</f>
        <v>1.6588770568599032E-2</v>
      </c>
      <c r="N2003" s="185">
        <f>IFERROR(_xll.qlIndexFixing(ONIndex1M,I2003,TRUE,_xll.ohTrigger(RecalcTrigger,Trigger1M)),NA())</f>
        <v>1.5750049997969029E-2</v>
      </c>
      <c r="O2003" s="44">
        <f>IFERROR(_xll.qlIndexFixing(ONIndex3M,I2003,TRUE,_xll.ohTrigger(RecalcTrigger,Trigger3M)),NA())</f>
        <v>1.5981624752940959E-2</v>
      </c>
      <c r="P2003" s="44">
        <f>IFERROR(_xll.qlIndexFixing(ONIndex6M,I2003,TRUE,_xll.ohTrigger(RecalcTrigger,Trigger6M)),NA())</f>
        <v>1.6169899519438147E-2</v>
      </c>
      <c r="Q2003" s="186">
        <f>IFERROR(_xll.qlIndexFixing(ONIndex1Y,I2003,TRUE,_xll.ohTrigger(RecalcTrigger,Trigger1Y)),NA())</f>
        <v>1.6429024535442593E-2</v>
      </c>
    </row>
    <row r="2004" spans="2:17" x14ac:dyDescent="0.2">
      <c r="B2004" s="39" t="s">
        <v>42</v>
      </c>
      <c r="D2004" s="42">
        <f>_xll.qlCalendarAdvance(Calendar,$D2003,B2004,"f",FALSE)</f>
        <v>53421</v>
      </c>
      <c r="E2004" s="180">
        <f>_xll.qlInterestRateIndexValueDate(IndexON,D2004)</f>
        <v>53421</v>
      </c>
      <c r="F2004" s="196">
        <f>IFERROR(_xll.qlIndexFixing(IndexON,D2004,TRUE,_xll.ohTrigger(RecalcTrigger,TriggerON)),NA())</f>
        <v>1.5792906170100096E-2</v>
      </c>
      <c r="H2004" s="42">
        <f>_xll.qlCalendarAdvance(Calendar,$H2003,B2004,"f",FALSE)</f>
        <v>53421</v>
      </c>
      <c r="I2004" s="180">
        <f>_xll.qlInterestRateIndexValueDate(Index1M,$H2004)</f>
        <v>53423</v>
      </c>
      <c r="J2004" s="185">
        <f>IFERROR(_xll.qlIndexFixing(Index1M,$H2004,TRUE,_xll.ohTrigger(RecalcTrigger,Trigger1M)),NA())</f>
        <v>1.5768268843936378E-2</v>
      </c>
      <c r="K2004" s="44">
        <f>IFERROR(_xll.qlIndexFixing(Index3M,H2004,TRUE,_xll.ohTrigger(RecalcTrigger,Trigger3M)),NA())</f>
        <v>1.6036954405006239E-2</v>
      </c>
      <c r="L2004" s="44">
        <f>IFERROR(_xll.qlIndexFixing(Index6M,$H2004,TRUE,_xll.ohTrigger(RecalcTrigger,Trigger6M)),NA())</f>
        <v>1.6272470502565306E-2</v>
      </c>
      <c r="M2004" s="186">
        <f>IFERROR(_xll.qlIndexFixing(Index1Y,$H2004,TRUE,_xll.ohTrigger(RecalcTrigger,Trigger1Y)),NA())</f>
        <v>1.659090666550617E-2</v>
      </c>
      <c r="N2004" s="185">
        <f>IFERROR(_xll.qlIndexFixing(ONIndex1M,I2004,TRUE,_xll.ohTrigger(RecalcTrigger,Trigger1M)),NA())</f>
        <v>1.5753128765929603E-2</v>
      </c>
      <c r="O2004" s="44">
        <f>IFERROR(_xll.qlIndexFixing(ONIndex3M,I2004,TRUE,_xll.ohTrigger(RecalcTrigger,Trigger3M)),NA())</f>
        <v>1.5985086873691046E-2</v>
      </c>
      <c r="P2004" s="44">
        <f>IFERROR(_xll.qlIndexFixing(ONIndex6M,I2004,TRUE,_xll.ohTrigger(RecalcTrigger,Trigger6M)),NA())</f>
        <v>1.6172783005847791E-2</v>
      </c>
      <c r="Q2004" s="186">
        <f>IFERROR(_xll.qlIndexFixing(ONIndex1Y,I2004,TRUE,_xll.ohTrigger(RecalcTrigger,Trigger1Y)),NA())</f>
        <v>1.6430039894599346E-2</v>
      </c>
    </row>
    <row r="2005" spans="2:17" x14ac:dyDescent="0.2">
      <c r="B2005" s="39" t="s">
        <v>42</v>
      </c>
      <c r="D2005" s="42">
        <f>_xll.qlCalendarAdvance(Calendar,$D2004,B2005,"f",FALSE)</f>
        <v>53428</v>
      </c>
      <c r="E2005" s="180">
        <f>_xll.qlInterestRateIndexValueDate(IndexON,D2005)</f>
        <v>53428</v>
      </c>
      <c r="F2005" s="196">
        <f>IFERROR(_xll.qlIndexFixing(IndexON,D2005,TRUE,_xll.ohTrigger(RecalcTrigger,TriggerON)),NA())</f>
        <v>1.5796611731797583E-2</v>
      </c>
      <c r="H2005" s="42">
        <f>_xll.qlCalendarAdvance(Calendar,$H2004,B2005,"f",FALSE)</f>
        <v>53428</v>
      </c>
      <c r="I2005" s="180">
        <f>_xll.qlInterestRateIndexValueDate(Index1M,$H2005)</f>
        <v>53430</v>
      </c>
      <c r="J2005" s="185">
        <f>IFERROR(_xll.qlIndexFixing(Index1M,$H2005,TRUE,_xll.ohTrigger(RecalcTrigger,Trigger1M)),NA())</f>
        <v>1.5771307387402251E-2</v>
      </c>
      <c r="K2005" s="44">
        <f>IFERROR(_xll.qlIndexFixing(Index3M,H2005,TRUE,_xll.ohTrigger(RecalcTrigger,Trigger3M)),NA())</f>
        <v>1.604031000073192E-2</v>
      </c>
      <c r="L2005" s="44">
        <f>IFERROR(_xll.qlIndexFixing(Index6M,$H2005,TRUE,_xll.ohTrigger(RecalcTrigger,Trigger6M)),NA())</f>
        <v>1.6274916571496278E-2</v>
      </c>
      <c r="M2005" s="186">
        <f>IFERROR(_xll.qlIndexFixing(Index1Y,$H2005,TRUE,_xll.ohTrigger(RecalcTrigger,Trigger1Y)),NA())</f>
        <v>1.6592163803288623E-2</v>
      </c>
      <c r="N2005" s="185">
        <f>IFERROR(_xll.qlIndexFixing(ONIndex1M,I2005,TRUE,_xll.ohTrigger(RecalcTrigger,Trigger1M)),NA())</f>
        <v>1.5756190397677727E-2</v>
      </c>
      <c r="O2005" s="44">
        <f>IFERROR(_xll.qlIndexFixing(ONIndex3M,I2005,TRUE,_xll.ohTrigger(RecalcTrigger,Trigger3M)),NA())</f>
        <v>1.5988531729211886E-2</v>
      </c>
      <c r="P2005" s="44">
        <f>IFERROR(_xll.qlIndexFixing(ONIndex6M,I2005,TRUE,_xll.ohTrigger(RecalcTrigger,Trigger6M)),NA())</f>
        <v>1.6175632774748649E-2</v>
      </c>
      <c r="Q2005" s="186">
        <f>IFERROR(_xll.qlIndexFixing(ONIndex1Y,I2005,TRUE,_xll.ohTrigger(RecalcTrigger,Trigger1Y)),NA())</f>
        <v>1.6431047929854614E-2</v>
      </c>
    </row>
    <row r="2006" spans="2:17" x14ac:dyDescent="0.2">
      <c r="B2006" s="39" t="s">
        <v>42</v>
      </c>
      <c r="D2006" s="42">
        <f>_xll.qlCalendarAdvance(Calendar,$D2005,B2006,"f",FALSE)</f>
        <v>53435</v>
      </c>
      <c r="E2006" s="180">
        <f>_xll.qlInterestRateIndexValueDate(IndexON,D2006)</f>
        <v>53435</v>
      </c>
      <c r="F2006" s="196">
        <f>IFERROR(_xll.qlIndexFixing(IndexON,D2006,TRUE,_xll.ohTrigger(RecalcTrigger,TriggerON)),NA())</f>
        <v>1.5800299005004348E-2</v>
      </c>
      <c r="H2006" s="42">
        <f>_xll.qlCalendarAdvance(Calendar,$H2005,B2006,"f",FALSE)</f>
        <v>53435</v>
      </c>
      <c r="I2006" s="180">
        <f>_xll.qlInterestRateIndexValueDate(Index1M,$H2006)</f>
        <v>53437</v>
      </c>
      <c r="J2006" s="185">
        <f>IFERROR(_xll.qlIndexFixing(Index1M,$H2006,TRUE,_xll.ohTrigger(RecalcTrigger,Trigger1M)),NA())</f>
        <v>1.5774328638857717E-2</v>
      </c>
      <c r="K2006" s="44">
        <f>IFERROR(_xll.qlIndexFixing(Index3M,H2006,TRUE,_xll.ohTrigger(RecalcTrigger,Trigger3M)),NA())</f>
        <v>1.6043647874898877E-2</v>
      </c>
      <c r="L2006" s="44">
        <f>IFERROR(_xll.qlIndexFixing(Index6M,$H2006,TRUE,_xll.ohTrigger(RecalcTrigger,Trigger6M)),NA())</f>
        <v>1.6277328645435348E-2</v>
      </c>
      <c r="M2006" s="186">
        <f>IFERROR(_xll.qlIndexFixing(Index1Y,$H2006,TRUE,_xll.ohTrigger(RecalcTrigger,Trigger1Y)),NA())</f>
        <v>1.659254552458056E-2</v>
      </c>
      <c r="N2006" s="185">
        <f>IFERROR(_xll.qlIndexFixing(ONIndex1M,I2006,TRUE,_xll.ohTrigger(RecalcTrigger,Trigger1M)),NA())</f>
        <v>1.5759234841095093E-2</v>
      </c>
      <c r="O2006" s="44">
        <f>IFERROR(_xll.qlIndexFixing(ONIndex3M,I2006,TRUE,_xll.ohTrigger(RecalcTrigger,Trigger3M)),NA())</f>
        <v>1.5991959263148559E-2</v>
      </c>
      <c r="P2006" s="44">
        <f>IFERROR(_xll.qlIndexFixing(ONIndex6M,I2006,TRUE,_xll.ohTrigger(RecalcTrigger,Trigger6M)),NA())</f>
        <v>1.6178448826220659E-2</v>
      </c>
      <c r="Q2006" s="186">
        <f>IFERROR(_xll.qlIndexFixing(ONIndex1Y,I2006,TRUE,_xll.ohTrigger(RecalcTrigger,Trigger1Y)),NA())</f>
        <v>1.6432048617227579E-2</v>
      </c>
    </row>
    <row r="2007" spans="2:17" x14ac:dyDescent="0.2">
      <c r="B2007" s="39" t="s">
        <v>42</v>
      </c>
      <c r="D2007" s="42">
        <f>_xll.qlCalendarAdvance(Calendar,$D2006,B2007,"f",FALSE)</f>
        <v>53442</v>
      </c>
      <c r="E2007" s="180">
        <f>_xll.qlInterestRateIndexValueDate(IndexON,D2007)</f>
        <v>53442</v>
      </c>
      <c r="F2007" s="196">
        <f>IFERROR(_xll.qlIndexFixing(IndexON,D2007,TRUE,_xll.ohTrigger(RecalcTrigger,TriggerON)),NA())</f>
        <v>1.5803967933525342E-2</v>
      </c>
      <c r="H2007" s="42">
        <f>_xll.qlCalendarAdvance(Calendar,$H2006,B2007,"f",FALSE)</f>
        <v>53442</v>
      </c>
      <c r="I2007" s="180">
        <f>_xll.qlInterestRateIndexValueDate(Index1M,$H2007)</f>
        <v>53444</v>
      </c>
      <c r="J2007" s="185">
        <f>IFERROR(_xll.qlIndexFixing(Index1M,$H2007,TRUE,_xll.ohTrigger(RecalcTrigger,Trigger1M)),NA())</f>
        <v>1.5777332546181889E-2</v>
      </c>
      <c r="K2007" s="44">
        <f>IFERROR(_xll.qlIndexFixing(Index3M,H2007,TRUE,_xll.ohTrigger(RecalcTrigger,Trigger3M)),NA())</f>
        <v>1.6046967970590874E-2</v>
      </c>
      <c r="L2007" s="44">
        <f>IFERROR(_xll.qlIndexFixing(Index6M,$H2007,TRUE,_xll.ohTrigger(RecalcTrigger,Trigger6M)),NA())</f>
        <v>1.6279706724257211E-2</v>
      </c>
      <c r="M2007" s="186">
        <f>IFERROR(_xll.qlIndexFixing(Index1Y,$H2007,TRUE,_xll.ohTrigger(RecalcTrigger,Trigger1Y)),NA())</f>
        <v>1.6593352783823553E-2</v>
      </c>
      <c r="N2007" s="185">
        <f>IFERROR(_xll.qlIndexFixing(ONIndex1M,I2007,TRUE,_xll.ohTrigger(RecalcTrigger,Trigger1M)),NA())</f>
        <v>1.5762693091341262E-2</v>
      </c>
      <c r="O2007" s="44">
        <f>IFERROR(_xll.qlIndexFixing(ONIndex3M,I2007,TRUE,_xll.ohTrigger(RecalcTrigger,Trigger3M)),NA())</f>
        <v>1.5995855161712313E-2</v>
      </c>
      <c r="P2007" s="44">
        <f>IFERROR(_xll.qlIndexFixing(ONIndex6M,I2007,TRUE,_xll.ohTrigger(RecalcTrigger,Trigger6M)),NA())</f>
        <v>1.6181625883877615E-2</v>
      </c>
      <c r="Q2007" s="186">
        <f>IFERROR(_xll.qlIndexFixing(ONIndex1Y,I2007,TRUE,_xll.ohTrigger(RecalcTrigger,Trigger1Y)),NA())</f>
        <v>1.6433183231789883E-2</v>
      </c>
    </row>
    <row r="2008" spans="2:17" x14ac:dyDescent="0.2">
      <c r="B2008" s="39" t="s">
        <v>42</v>
      </c>
      <c r="D2008" s="42">
        <f>_xll.qlCalendarAdvance(Calendar,$D2007,B2008,"f",FALSE)</f>
        <v>53449</v>
      </c>
      <c r="E2008" s="180">
        <f>_xll.qlInterestRateIndexValueDate(IndexON,D2008)</f>
        <v>53449</v>
      </c>
      <c r="F2008" s="196">
        <f>IFERROR(_xll.qlIndexFixing(IndexON,D2008,TRUE,_xll.ohTrigger(RecalcTrigger,TriggerON)),NA())</f>
        <v>1.5807618460845774E-2</v>
      </c>
      <c r="H2008" s="42">
        <f>_xll.qlCalendarAdvance(Calendar,$H2007,B2008,"f",FALSE)</f>
        <v>53449</v>
      </c>
      <c r="I2008" s="180">
        <f>_xll.qlInterestRateIndexValueDate(Index1M,$H2008)</f>
        <v>53451</v>
      </c>
      <c r="J2008" s="185">
        <f>IFERROR(_xll.qlIndexFixing(Index1M,$H2008,TRUE,_xll.ohTrigger(RecalcTrigger,Trigger1M)),NA())</f>
        <v>1.578031905726162E-2</v>
      </c>
      <c r="K2008" s="44">
        <f>IFERROR(_xll.qlIndexFixing(Index3M,H2008,TRUE,_xll.ohTrigger(RecalcTrigger,Trigger3M)),NA())</f>
        <v>1.6052039153036338E-2</v>
      </c>
      <c r="L2008" s="44">
        <f>IFERROR(_xll.qlIndexFixing(Index6M,$H2008,TRUE,_xll.ohTrigger(RecalcTrigger,Trigger6M)),NA())</f>
        <v>1.6282050807837425E-2</v>
      </c>
      <c r="M2008" s="186">
        <f>IFERROR(_xll.qlIndexFixing(Index1Y,$H2008,TRUE,_xll.ohTrigger(RecalcTrigger,Trigger1Y)),NA())</f>
        <v>1.6594151896866104E-2</v>
      </c>
      <c r="N2008" s="185">
        <f>IFERROR(_xll.qlIndexFixing(ONIndex1M,I2008,TRUE,_xll.ohTrigger(RecalcTrigger,Trigger1M)),NA())</f>
        <v>1.5765271954863991E-2</v>
      </c>
      <c r="O2008" s="44">
        <f>IFERROR(_xll.qlIndexFixing(ONIndex3M,I2008,TRUE,_xll.ohTrigger(RecalcTrigger,Trigger3M)),NA())</f>
        <v>1.5998762139011191E-2</v>
      </c>
      <c r="P2008" s="44">
        <f>IFERROR(_xll.qlIndexFixing(ONIndex6M,I2008,TRUE,_xll.ohTrigger(RecalcTrigger,Trigger6M)),NA())</f>
        <v>1.6183979776558388E-2</v>
      </c>
      <c r="Q2008" s="186">
        <f>IFERROR(_xll.qlIndexFixing(ONIndex1Y,I2008,TRUE,_xll.ohTrigger(RecalcTrigger,Trigger1Y)),NA())</f>
        <v>1.6434027852323396E-2</v>
      </c>
    </row>
    <row r="2009" spans="2:17" x14ac:dyDescent="0.2">
      <c r="B2009" s="39" t="s">
        <v>42</v>
      </c>
      <c r="D2009" s="42">
        <f>_xll.qlCalendarAdvance(Calendar,$D2008,B2009,"f",FALSE)</f>
        <v>53456</v>
      </c>
      <c r="E2009" s="180">
        <f>_xll.qlInterestRateIndexValueDate(IndexON,D2009)</f>
        <v>53456</v>
      </c>
      <c r="F2009" s="196">
        <f>IFERROR(_xll.qlIndexFixing(IndexON,D2009,TRUE,_xll.ohTrigger(RecalcTrigger,TriggerON)),NA())</f>
        <v>1.5811250530930465E-2</v>
      </c>
      <c r="H2009" s="42">
        <f>_xll.qlCalendarAdvance(Calendar,$H2008,B2009,"f",FALSE)</f>
        <v>53456</v>
      </c>
      <c r="I2009" s="180">
        <f>_xll.qlInterestRateIndexValueDate(Index1M,$H2009)</f>
        <v>53458</v>
      </c>
      <c r="J2009" s="185">
        <f>IFERROR(_xll.qlIndexFixing(Index1M,$H2009,TRUE,_xll.ohTrigger(RecalcTrigger,Trigger1M)),NA())</f>
        <v>1.5783288119981174E-2</v>
      </c>
      <c r="K2009" s="44">
        <f>IFERROR(_xll.qlIndexFixing(Index3M,H2009,TRUE,_xll.ohTrigger(RecalcTrigger,Trigger3M)),NA())</f>
        <v>1.6055320090678758E-2</v>
      </c>
      <c r="L2009" s="44">
        <f>IFERROR(_xll.qlIndexFixing(Index6M,$H2009,TRUE,_xll.ohTrigger(RecalcTrigger,Trigger6M)),NA())</f>
        <v>1.6284360896055873E-2</v>
      </c>
      <c r="M2009" s="186">
        <f>IFERROR(_xll.qlIndexFixing(Index1Y,$H2009,TRUE,_xll.ohTrigger(RecalcTrigger,Trigger1Y)),NA())</f>
        <v>1.6594942839205519E-2</v>
      </c>
      <c r="N2009" s="185">
        <f>IFERROR(_xll.qlIndexFixing(ONIndex1M,I2009,TRUE,_xll.ohTrigger(RecalcTrigger,Trigger1M)),NA())</f>
        <v>1.5768264521218711E-2</v>
      </c>
      <c r="O2009" s="44">
        <f>IFERROR(_xll.qlIndexFixing(ONIndex3M,I2009,TRUE,_xll.ohTrigger(RecalcTrigger,Trigger3M)),NA())</f>
        <v>1.6002137367747693E-2</v>
      </c>
      <c r="P2009" s="44">
        <f>IFERROR(_xll.qlIndexFixing(ONIndex6M,I2009,TRUE,_xll.ohTrigger(RecalcTrigger,Trigger6M)),NA())</f>
        <v>1.6186694675504043E-2</v>
      </c>
      <c r="Q2009" s="186">
        <f>IFERROR(_xll.qlIndexFixing(ONIndex1Y,I2009,TRUE,_xll.ohTrigger(RecalcTrigger,Trigger1Y)),NA())</f>
        <v>1.6435006351764869E-2</v>
      </c>
    </row>
    <row r="2010" spans="2:17" x14ac:dyDescent="0.2">
      <c r="B2010" s="39" t="s">
        <v>42</v>
      </c>
      <c r="D2010" s="42">
        <f>_xll.qlCalendarAdvance(Calendar,$D2009,B2010,"f",FALSE)</f>
        <v>53463</v>
      </c>
      <c r="E2010" s="180">
        <f>_xll.qlInterestRateIndexValueDate(IndexON,D2010)</f>
        <v>53463</v>
      </c>
      <c r="F2010" s="196">
        <f>IFERROR(_xll.qlIndexFixing(IndexON,D2010,TRUE,_xll.ohTrigger(RecalcTrigger,TriggerON)),NA())</f>
        <v>1.581486408734456E-2</v>
      </c>
      <c r="H2010" s="42">
        <f>_xll.qlCalendarAdvance(Calendar,$H2009,B2010,"f",FALSE)</f>
        <v>53463</v>
      </c>
      <c r="I2010" s="180">
        <f>_xll.qlInterestRateIndexValueDate(Index1M,$H2010)</f>
        <v>53465</v>
      </c>
      <c r="J2010" s="185">
        <f>IFERROR(_xll.qlIndexFixing(Index1M,$H2010,TRUE,_xll.ohTrigger(RecalcTrigger,Trigger1M)),NA())</f>
        <v>1.5786239682217082E-2</v>
      </c>
      <c r="K2010" s="44">
        <f>IFERROR(_xll.qlIndexFixing(Index3M,H2010,TRUE,_xll.ohTrigger(RecalcTrigger,Trigger3M)),NA())</f>
        <v>1.6058583064584298E-2</v>
      </c>
      <c r="L2010" s="44">
        <f>IFERROR(_xll.qlIndexFixing(Index6M,$H2010,TRUE,_xll.ohTrigger(RecalcTrigger,Trigger6M)),NA())</f>
        <v>1.6286636988790269E-2</v>
      </c>
      <c r="M2010" s="186">
        <f>IFERROR(_xll.qlIndexFixing(Index1Y,$H2010,TRUE,_xll.ohTrigger(RecalcTrigger,Trigger1Y)),NA())</f>
        <v>1.6595725586338678E-2</v>
      </c>
      <c r="N2010" s="185">
        <f>IFERROR(_xll.qlIndexFixing(ONIndex1M,I2010,TRUE,_xll.ohTrigger(RecalcTrigger,Trigger1M)),NA())</f>
        <v>1.5771239691009242E-2</v>
      </c>
      <c r="O2010" s="44">
        <f>IFERROR(_xll.qlIndexFixing(ONIndex3M,I2010,TRUE,_xll.ohTrigger(RecalcTrigger,Trigger3M)),NA())</f>
        <v>1.6005495048121432E-2</v>
      </c>
      <c r="P2010" s="44">
        <f>IFERROR(_xll.qlIndexFixing(ONIndex6M,I2010,TRUE,_xll.ohTrigger(RecalcTrigger,Trigger6M)),NA())</f>
        <v>1.6189375856781041E-2</v>
      </c>
      <c r="Q2010" s="186">
        <f>IFERROR(_xll.qlIndexFixing(ONIndex1Y,I2010,TRUE,_xll.ohTrigger(RecalcTrigger,Trigger1Y)),NA())</f>
        <v>1.6435977406921154E-2</v>
      </c>
    </row>
    <row r="2011" spans="2:17" x14ac:dyDescent="0.2">
      <c r="B2011" s="39" t="s">
        <v>42</v>
      </c>
      <c r="D2011" s="42">
        <f>_xll.qlCalendarAdvance(Calendar,$D2010,B2011,"f",FALSE)</f>
        <v>53470</v>
      </c>
      <c r="E2011" s="180">
        <f>_xll.qlInterestRateIndexValueDate(IndexON,D2011)</f>
        <v>53470</v>
      </c>
      <c r="F2011" s="196">
        <f>IFERROR(_xll.qlIndexFixing(IndexON,D2011,TRUE,_xll.ohTrigger(RecalcTrigger,TriggerON)),NA())</f>
        <v>1.581845907389301E-2</v>
      </c>
      <c r="H2011" s="42">
        <f>_xll.qlCalendarAdvance(Calendar,$H2010,B2011,"f",FALSE)</f>
        <v>53470</v>
      </c>
      <c r="I2011" s="180">
        <f>_xll.qlInterestRateIndexValueDate(Index1M,$H2011)</f>
        <v>53472</v>
      </c>
      <c r="J2011" s="185">
        <f>IFERROR(_xll.qlIndexFixing(Index1M,$H2011,TRUE,_xll.ohTrigger(RecalcTrigger,Trigger1M)),NA())</f>
        <v>1.578917369185362E-2</v>
      </c>
      <c r="K2011" s="44">
        <f>IFERROR(_xll.qlIndexFixing(Index3M,H2011,TRUE,_xll.ohTrigger(RecalcTrigger,Trigger3M)),NA())</f>
        <v>1.6061828017824877E-2</v>
      </c>
      <c r="L2011" s="44">
        <f>IFERROR(_xll.qlIndexFixing(Index6M,$H2011,TRUE,_xll.ohTrigger(RecalcTrigger,Trigger6M)),NA())</f>
        <v>1.6288879085924381E-2</v>
      </c>
      <c r="M2011" s="186">
        <f>IFERROR(_xll.qlIndexFixing(Index1Y,$H2011,TRUE,_xll.ohTrigger(RecalcTrigger,Trigger1Y)),NA())</f>
        <v>1.6596500113762892E-2</v>
      </c>
      <c r="N2011" s="185">
        <f>IFERROR(_xll.qlIndexFixing(ONIndex1M,I2011,TRUE,_xll.ohTrigger(RecalcTrigger,Trigger1M)),NA())</f>
        <v>1.5774197412437019E-2</v>
      </c>
      <c r="O2011" s="44">
        <f>IFERROR(_xll.qlIndexFixing(ONIndex3M,I2011,TRUE,_xll.ohTrigger(RecalcTrigger,Trigger3M)),NA())</f>
        <v>1.6008835123457743E-2</v>
      </c>
      <c r="P2011" s="44">
        <f>IFERROR(_xll.qlIndexFixing(ONIndex6M,I2011,TRUE,_xll.ohTrigger(RecalcTrigger,Trigger6M)),NA())</f>
        <v>1.6192023320709126E-2</v>
      </c>
      <c r="Q2011" s="186">
        <f>IFERROR(_xll.qlIndexFixing(ONIndex1Y,I2011,TRUE,_xll.ohTrigger(RecalcTrigger,Trigger1Y)),NA())</f>
        <v>1.6436940993971305E-2</v>
      </c>
    </row>
    <row r="2012" spans="2:17" x14ac:dyDescent="0.2">
      <c r="B2012" s="39" t="s">
        <v>42</v>
      </c>
      <c r="D2012" s="42">
        <f>_xll.qlCalendarAdvance(Calendar,$D2011,B2012,"f",FALSE)</f>
        <v>53477</v>
      </c>
      <c r="E2012" s="180">
        <f>_xll.qlInterestRateIndexValueDate(IndexON,D2012)</f>
        <v>53477</v>
      </c>
      <c r="F2012" s="196">
        <f>IFERROR(_xll.qlIndexFixing(IndexON,D2012,TRUE,_xll.ohTrigger(RecalcTrigger,TriggerON)),NA())</f>
        <v>1.5822035434380766E-2</v>
      </c>
      <c r="H2012" s="42">
        <f>_xll.qlCalendarAdvance(Calendar,$H2011,B2012,"f",FALSE)</f>
        <v>53477</v>
      </c>
      <c r="I2012" s="180">
        <f>_xll.qlInterestRateIndexValueDate(Index1M,$H2012)</f>
        <v>53479</v>
      </c>
      <c r="J2012" s="185">
        <f>IFERROR(_xll.qlIndexFixing(Index1M,$H2012,TRUE,_xll.ohTrigger(RecalcTrigger,Trigger1M)),NA())</f>
        <v>1.5792090096769892E-2</v>
      </c>
      <c r="K2012" s="44">
        <f>IFERROR(_xll.qlIndexFixing(Index3M,H2012,TRUE,_xll.ohTrigger(RecalcTrigger,Trigger3M)),NA())</f>
        <v>1.6065054893471566E-2</v>
      </c>
      <c r="L2012" s="44">
        <f>IFERROR(_xll.qlIndexFixing(Index6M,$H2012,TRUE,_xll.ohTrigger(RecalcTrigger,Trigger6M)),NA())</f>
        <v>1.6291087187340257E-2</v>
      </c>
      <c r="M2012" s="186">
        <f>IFERROR(_xll.qlIndexFixing(Index1Y,$H2012,TRUE,_xll.ohTrigger(RecalcTrigger,Trigger1Y)),NA())</f>
        <v>1.6597266396975688E-2</v>
      </c>
      <c r="N2012" s="185">
        <f>IFERROR(_xll.qlIndexFixing(ONIndex1M,I2012,TRUE,_xll.ohTrigger(RecalcTrigger,Trigger1M)),NA())</f>
        <v>1.5777137633223859E-2</v>
      </c>
      <c r="O2012" s="44">
        <f>IFERROR(_xll.qlIndexFixing(ONIndex3M,I2012,TRUE,_xll.ohTrigger(RecalcTrigger,Trigger3M)),NA())</f>
        <v>1.6012157537081961E-2</v>
      </c>
      <c r="P2012" s="44">
        <f>IFERROR(_xll.qlIndexFixing(ONIndex6M,I2012,TRUE,_xll.ohTrigger(RecalcTrigger,Trigger6M)),NA())</f>
        <v>1.619463706704849E-2</v>
      </c>
      <c r="Q2012" s="186">
        <f>IFERROR(_xll.qlIndexFixing(ONIndex1Y,I2012,TRUE,_xll.ohTrigger(RecalcTrigger,Trigger1Y)),NA())</f>
        <v>1.6437897088774633E-2</v>
      </c>
    </row>
    <row r="2013" spans="2:17" x14ac:dyDescent="0.2">
      <c r="B2013" s="39" t="s">
        <v>42</v>
      </c>
      <c r="D2013" s="42">
        <f>_xll.qlCalendarAdvance(Calendar,$D2012,B2013,"f",FALSE)</f>
        <v>53484</v>
      </c>
      <c r="E2013" s="180">
        <f>_xll.qlInterestRateIndexValueDate(IndexON,D2013)</f>
        <v>53484</v>
      </c>
      <c r="F2013" s="196">
        <f>IFERROR(_xll.qlIndexFixing(IndexON,D2013,TRUE,_xll.ohTrigger(RecalcTrigger,TriggerON)),NA())</f>
        <v>1.5825593112372971E-2</v>
      </c>
      <c r="H2013" s="42">
        <f>_xll.qlCalendarAdvance(Calendar,$H2012,B2013,"f",FALSE)</f>
        <v>53484</v>
      </c>
      <c r="I2013" s="180">
        <f>_xll.qlInterestRateIndexValueDate(Index1M,$H2013)</f>
        <v>53486</v>
      </c>
      <c r="J2013" s="185">
        <f>IFERROR(_xll.qlIndexFixing(Index1M,$H2013,TRUE,_xll.ohTrigger(RecalcTrigger,Trigger1M)),NA())</f>
        <v>1.5794988844855331E-2</v>
      </c>
      <c r="K2013" s="44">
        <f>IFERROR(_xll.qlIndexFixing(Index3M,H2013,TRUE,_xll.ohTrigger(RecalcTrigger,Trigger3M)),NA())</f>
        <v>1.6068263634597985E-2</v>
      </c>
      <c r="L2013" s="44">
        <f>IFERROR(_xll.qlIndexFixing(Index6M,$H2013,TRUE,_xll.ohTrigger(RecalcTrigger,Trigger6M)),NA())</f>
        <v>1.629326129292382E-2</v>
      </c>
      <c r="M2013" s="186">
        <f>IFERROR(_xll.qlIndexFixing(Index1Y,$H2013,TRUE,_xll.ohTrigger(RecalcTrigger,Trigger1Y)),NA())</f>
        <v>1.659802441147416E-2</v>
      </c>
      <c r="N2013" s="185">
        <f>IFERROR(_xll.qlIndexFixing(ONIndex1M,I2013,TRUE,_xll.ohTrigger(RecalcTrigger,Trigger1M)),NA())</f>
        <v>1.5780060301491261E-2</v>
      </c>
      <c r="O2013" s="44">
        <f>IFERROR(_xll.qlIndexFixing(ONIndex3M,I2013,TRUE,_xll.ohTrigger(RecalcTrigger,Trigger3M)),NA())</f>
        <v>1.6015462232479294E-2</v>
      </c>
      <c r="P2013" s="44">
        <f>IFERROR(_xll.qlIndexFixing(ONIndex6M,I2013,TRUE,_xll.ohTrigger(RecalcTrigger,Trigger6M)),NA())</f>
        <v>1.6197217095879068E-2</v>
      </c>
      <c r="Q2013" s="186">
        <f>IFERROR(_xll.qlIndexFixing(ONIndex1Y,I2013,TRUE,_xll.ohTrigger(RecalcTrigger,Trigger1Y)),NA())</f>
        <v>1.6438845667110513E-2</v>
      </c>
    </row>
    <row r="2014" spans="2:17" x14ac:dyDescent="0.2">
      <c r="B2014" s="39" t="s">
        <v>42</v>
      </c>
      <c r="D2014" s="42">
        <f>_xll.qlCalendarAdvance(Calendar,$D2013,B2014,"f",FALSE)</f>
        <v>53491</v>
      </c>
      <c r="E2014" s="180">
        <f>_xll.qlInterestRateIndexValueDate(IndexON,D2014)</f>
        <v>53491</v>
      </c>
      <c r="F2014" s="196">
        <f>IFERROR(_xll.qlIndexFixing(IndexON,D2014,TRUE,_xll.ohTrigger(RecalcTrigger,TriggerON)),NA())</f>
        <v>1.5829132051914385E-2</v>
      </c>
      <c r="H2014" s="42">
        <f>_xll.qlCalendarAdvance(Calendar,$H2013,B2014,"f",FALSE)</f>
        <v>53491</v>
      </c>
      <c r="I2014" s="180">
        <f>_xll.qlInterestRateIndexValueDate(Index1M,$H2014)</f>
        <v>53493</v>
      </c>
      <c r="J2014" s="185">
        <f>IFERROR(_xll.qlIndexFixing(Index1M,$H2014,TRUE,_xll.ohTrigger(RecalcTrigger,Trigger1M)),NA())</f>
        <v>1.5797869883986466E-2</v>
      </c>
      <c r="K2014" s="44">
        <f>IFERROR(_xll.qlIndexFixing(Index3M,H2014,TRUE,_xll.ohTrigger(RecalcTrigger,Trigger3M)),NA())</f>
        <v>1.6071454184278609E-2</v>
      </c>
      <c r="L2014" s="44">
        <f>IFERROR(_xll.qlIndexFixing(Index6M,$H2014,TRUE,_xll.ohTrigger(RecalcTrigger,Trigger6M)),NA())</f>
        <v>1.6295401402562731E-2</v>
      </c>
      <c r="M2014" s="186">
        <f>IFERROR(_xll.qlIndexFixing(Index1Y,$H2014,TRUE,_xll.ohTrigger(RecalcTrigger,Trigger1Y)),NA())</f>
        <v>1.659877413275649E-2</v>
      </c>
      <c r="N2014" s="185">
        <f>IFERROR(_xll.qlIndexFixing(ONIndex1M,I2014,TRUE,_xll.ohTrigger(RecalcTrigger,Trigger1M)),NA())</f>
        <v>1.5782965365120916E-2</v>
      </c>
      <c r="O2014" s="44">
        <f>IFERROR(_xll.qlIndexFixing(ONIndex3M,I2014,TRUE,_xll.ohTrigger(RecalcTrigger,Trigger3M)),NA())</f>
        <v>1.6018749152975076E-2</v>
      </c>
      <c r="P2014" s="44">
        <f>IFERROR(_xll.qlIndexFixing(ONIndex6M,I2014,TRUE,_xll.ohTrigger(RecalcTrigger,Trigger6M)),NA())</f>
        <v>1.6199763407280798E-2</v>
      </c>
      <c r="Q2014" s="186">
        <f>IFERROR(_xll.qlIndexFixing(ONIndex1Y,I2014,TRUE,_xll.ohTrigger(RecalcTrigger,Trigger1Y)),NA())</f>
        <v>1.6439786704998127E-2</v>
      </c>
    </row>
    <row r="2015" spans="2:17" x14ac:dyDescent="0.2">
      <c r="B2015" s="39" t="s">
        <v>42</v>
      </c>
      <c r="D2015" s="42">
        <f>_xll.qlCalendarAdvance(Calendar,$D2014,B2015,"f",FALSE)</f>
        <v>53498</v>
      </c>
      <c r="E2015" s="180">
        <f>_xll.qlInterestRateIndexValueDate(IndexON,D2015)</f>
        <v>53498</v>
      </c>
      <c r="F2015" s="196">
        <f>IFERROR(_xll.qlIndexFixing(IndexON,D2015,TRUE,_xll.ohTrigger(RecalcTrigger,TriggerON)),NA())</f>
        <v>1.5832652196250407E-2</v>
      </c>
      <c r="H2015" s="42">
        <f>_xll.qlCalendarAdvance(Calendar,$H2014,B2015,"f",FALSE)</f>
        <v>53498</v>
      </c>
      <c r="I2015" s="180">
        <f>_xll.qlInterestRateIndexValueDate(Index1M,$H2015)</f>
        <v>53500</v>
      </c>
      <c r="J2015" s="185">
        <f>IFERROR(_xll.qlIndexFixing(Index1M,$H2015,TRUE,_xll.ohTrigger(RecalcTrigger,Trigger1M)),NA())</f>
        <v>1.5800733162044989E-2</v>
      </c>
      <c r="K2015" s="44">
        <f>IFERROR(_xll.qlIndexFixing(Index3M,H2015,TRUE,_xll.ohTrigger(RecalcTrigger,Trigger3M)),NA())</f>
        <v>1.6074626485581955E-2</v>
      </c>
      <c r="L2015" s="44">
        <f>IFERROR(_xll.qlIndexFixing(Index6M,$H2015,TRUE,_xll.ohTrigger(RecalcTrigger,Trigger6M)),NA())</f>
        <v>1.629750751614421E-2</v>
      </c>
      <c r="M2015" s="186">
        <f>IFERROR(_xll.qlIndexFixing(Index1Y,$H2015,TRUE,_xll.ohTrigger(RecalcTrigger,Trigger1Y)),NA())</f>
        <v>1.6599515536319991E-2</v>
      </c>
      <c r="N2015" s="185">
        <f>IFERROR(_xll.qlIndexFixing(ONIndex1M,I2015,TRUE,_xll.ohTrigger(RecalcTrigger,Trigger1M)),NA())</f>
        <v>1.5785852772154385E-2</v>
      </c>
      <c r="O2015" s="44">
        <f>IFERROR(_xll.qlIndexFixing(ONIndex3M,I2015,TRUE,_xll.ohTrigger(RecalcTrigger,Trigger3M)),NA())</f>
        <v>1.6022018241814706E-2</v>
      </c>
      <c r="P2015" s="44">
        <f>IFERROR(_xll.qlIndexFixing(ONIndex6M,I2015,TRUE,_xll.ohTrigger(RecalcTrigger,Trigger6M)),NA())</f>
        <v>1.6202276001093807E-2</v>
      </c>
      <c r="Q2015" s="186">
        <f>IFERROR(_xll.qlIndexFixing(ONIndex1Y,I2015,TRUE,_xll.ohTrigger(RecalcTrigger,Trigger1Y)),NA())</f>
        <v>1.6440720178296786E-2</v>
      </c>
    </row>
    <row r="2016" spans="2:17" x14ac:dyDescent="0.2">
      <c r="B2016" s="39" t="s">
        <v>42</v>
      </c>
      <c r="D2016" s="42">
        <f>_xll.qlCalendarAdvance(Calendar,$D2015,B2016,"f",FALSE)</f>
        <v>53505</v>
      </c>
      <c r="E2016" s="180">
        <f>_xll.qlInterestRateIndexValueDate(IndexON,D2016)</f>
        <v>53505</v>
      </c>
      <c r="F2016" s="196">
        <f>IFERROR(_xll.qlIndexFixing(IndexON,D2016,TRUE,_xll.ohTrigger(RecalcTrigger,TriggerON)),NA())</f>
        <v>1.5836153489585669E-2</v>
      </c>
      <c r="H2016" s="42">
        <f>_xll.qlCalendarAdvance(Calendar,$H2015,B2016,"f",FALSE)</f>
        <v>53505</v>
      </c>
      <c r="I2016" s="180">
        <f>_xll.qlInterestRateIndexValueDate(Index1M,$H2016)</f>
        <v>53507</v>
      </c>
      <c r="J2016" s="185">
        <f>IFERROR(_xll.qlIndexFixing(Index1M,$H2016,TRUE,_xll.ohTrigger(RecalcTrigger,Trigger1M)),NA())</f>
        <v>1.5804126970069277E-2</v>
      </c>
      <c r="K2016" s="44">
        <f>IFERROR(_xll.qlIndexFixing(Index3M,H2016,TRUE,_xll.ohTrigger(RecalcTrigger,Trigger3M)),NA())</f>
        <v>1.6076039408846256E-2</v>
      </c>
      <c r="L2016" s="44">
        <f>IFERROR(_xll.qlIndexFixing(Index6M,$H2016,TRUE,_xll.ohTrigger(RecalcTrigger,Trigger6M)),NA())</f>
        <v>1.6299579633559377E-2</v>
      </c>
      <c r="M2016" s="186">
        <f>IFERROR(_xll.qlIndexFixing(Index1Y,$H2016,TRUE,_xll.ohTrigger(RecalcTrigger,Trigger1Y)),NA())</f>
        <v>1.6598966103328033E-2</v>
      </c>
      <c r="N2016" s="185">
        <f>IFERROR(_xll.qlIndexFixing(ONIndex1M,I2016,TRUE,_xll.ohTrigger(RecalcTrigger,Trigger1M)),NA())</f>
        <v>1.5788722470553296E-2</v>
      </c>
      <c r="O2016" s="44">
        <f>IFERROR(_xll.qlIndexFixing(ONIndex3M,I2016,TRUE,_xll.ohTrigger(RecalcTrigger,Trigger3M)),NA())</f>
        <v>1.6025269442403456E-2</v>
      </c>
      <c r="P2016" s="44">
        <f>IFERROR(_xll.qlIndexFixing(ONIndex6M,I2016,TRUE,_xll.ohTrigger(RecalcTrigger,Trigger6M)),NA())</f>
        <v>1.6204754877318095E-2</v>
      </c>
      <c r="Q2016" s="186">
        <f>IFERROR(_xll.qlIndexFixing(ONIndex1Y,I2016,TRUE,_xll.ohTrigger(RecalcTrigger,Trigger1Y)),NA())</f>
        <v>1.6441646063025672E-2</v>
      </c>
    </row>
    <row r="2017" spans="2:17" x14ac:dyDescent="0.2">
      <c r="B2017" s="39" t="s">
        <v>42</v>
      </c>
      <c r="D2017" s="42">
        <f>_xll.qlCalendarAdvance(Calendar,$D2016,B2017,"f",FALSE)</f>
        <v>53512</v>
      </c>
      <c r="E2017" s="180">
        <f>_xll.qlInterestRateIndexValueDate(IndexON,D2017)</f>
        <v>53512</v>
      </c>
      <c r="F2017" s="196">
        <f>IFERROR(_xll.qlIndexFixing(IndexON,D2017,TRUE,_xll.ohTrigger(RecalcTrigger,TriggerON)),NA())</f>
        <v>1.5839635875325442E-2</v>
      </c>
      <c r="H2017" s="42">
        <f>_xll.qlCalendarAdvance(Calendar,$H2016,B2017,"f",FALSE)</f>
        <v>53512</v>
      </c>
      <c r="I2017" s="180">
        <f>_xll.qlInterestRateIndexValueDate(Index1M,$H2017)</f>
        <v>53514</v>
      </c>
      <c r="J2017" s="185">
        <f>IFERROR(_xll.qlIndexFixing(Index1M,$H2017,TRUE,_xll.ohTrigger(RecalcTrigger,Trigger1M)),NA())</f>
        <v>1.5806406226481273E-2</v>
      </c>
      <c r="K2017" s="44">
        <f>IFERROR(_xll.qlIndexFixing(Index3M,H2017,TRUE,_xll.ohTrigger(RecalcTrigger,Trigger3M)),NA())</f>
        <v>1.6080916115358106E-2</v>
      </c>
      <c r="L2017" s="44">
        <f>IFERROR(_xll.qlIndexFixing(Index6M,$H2017,TRUE,_xll.ohTrigger(RecalcTrigger,Trigger6M)),NA())</f>
        <v>1.630161775470107E-2</v>
      </c>
      <c r="M2017" s="186">
        <f>IFERROR(_xll.qlIndexFixing(Index1Y,$H2017,TRUE,_xll.ohTrigger(RecalcTrigger,Trigger1Y)),NA())</f>
        <v>1.6600973292282582E-2</v>
      </c>
      <c r="N2017" s="185">
        <f>IFERROR(_xll.qlIndexFixing(ONIndex1M,I2017,TRUE,_xll.ohTrigger(RecalcTrigger,Trigger1M)),NA())</f>
        <v>1.5791574408199338E-2</v>
      </c>
      <c r="O2017" s="44">
        <f>IFERROR(_xll.qlIndexFixing(ONIndex3M,I2017,TRUE,_xll.ohTrigger(RecalcTrigger,Trigger3M)),NA())</f>
        <v>1.602850269806666E-2</v>
      </c>
      <c r="P2017" s="44">
        <f>IFERROR(_xll.qlIndexFixing(ONIndex6M,I2017,TRUE,_xll.ohTrigger(RecalcTrigger,Trigger6M)),NA())</f>
        <v>1.620720003619347E-2</v>
      </c>
      <c r="Q2017" s="186">
        <f>IFERROR(_xll.qlIndexFixing(ONIndex1Y,I2017,TRUE,_xll.ohTrigger(RecalcTrigger,Trigger1Y)),NA())</f>
        <v>1.644256433496416E-2</v>
      </c>
    </row>
    <row r="2018" spans="2:17" x14ac:dyDescent="0.2">
      <c r="B2018" s="39" t="s">
        <v>42</v>
      </c>
      <c r="D2018" s="42">
        <f>_xll.qlCalendarAdvance(Calendar,$D2017,B2018,"f",FALSE)</f>
        <v>53519</v>
      </c>
      <c r="E2018" s="180">
        <f>_xll.qlInterestRateIndexValueDate(IndexON,D2018)</f>
        <v>53519</v>
      </c>
      <c r="F2018" s="196">
        <f>IFERROR(_xll.qlIndexFixing(IndexON,D2018,TRUE,_xll.ohTrigger(RecalcTrigger,TriggerON)),NA())</f>
        <v>1.5843099297354613E-2</v>
      </c>
      <c r="H2018" s="42">
        <f>_xll.qlCalendarAdvance(Calendar,$H2017,B2018,"f",FALSE)</f>
        <v>53519</v>
      </c>
      <c r="I2018" s="180">
        <f>_xll.qlInterestRateIndexValueDate(Index1M,$H2018)</f>
        <v>53521</v>
      </c>
      <c r="J2018" s="185">
        <f>IFERROR(_xll.qlIndexFixing(Index1M,$H2018,TRUE,_xll.ohTrigger(RecalcTrigger,Trigger1M)),NA())</f>
        <v>1.5809215908622411E-2</v>
      </c>
      <c r="K2018" s="44">
        <f>IFERROR(_xll.qlIndexFixing(Index3M,H2018,TRUE,_xll.ohTrigger(RecalcTrigger,Trigger3M)),NA())</f>
        <v>1.6084033329974753E-2</v>
      </c>
      <c r="L2018" s="44">
        <f>IFERROR(_xll.qlIndexFixing(Index6M,$H2018,TRUE,_xll.ohTrigger(RecalcTrigger,Trigger6M)),NA())</f>
        <v>1.6303621879462136E-2</v>
      </c>
      <c r="M2018" s="186">
        <f>IFERROR(_xll.qlIndexFixing(Index1Y,$H2018,TRUE,_xll.ohTrigger(RecalcTrigger,Trigger1Y)),NA())</f>
        <v>1.6601689595678253E-2</v>
      </c>
      <c r="N2018" s="185">
        <f>IFERROR(_xll.qlIndexFixing(ONIndex1M,I2018,TRUE,_xll.ohTrigger(RecalcTrigger,Trigger1M)),NA())</f>
        <v>1.5794408533054138E-2</v>
      </c>
      <c r="O2018" s="44">
        <f>IFERROR(_xll.qlIndexFixing(ONIndex3M,I2018,TRUE,_xll.ohTrigger(RecalcTrigger,Trigger3M)),NA())</f>
        <v>1.6031717952369462E-2</v>
      </c>
      <c r="P2018" s="44">
        <f>IFERROR(_xll.qlIndexFixing(ONIndex6M,I2018,TRUE,_xll.ohTrigger(RecalcTrigger,Trigger6M)),NA())</f>
        <v>1.6209611477400188E-2</v>
      </c>
      <c r="Q2018" s="186">
        <f>IFERROR(_xll.qlIndexFixing(ONIndex1Y,I2018,TRUE,_xll.ohTrigger(RecalcTrigger,Trigger1Y)),NA())</f>
        <v>1.6443474970211369E-2</v>
      </c>
    </row>
    <row r="2019" spans="2:17" x14ac:dyDescent="0.2">
      <c r="B2019" s="39" t="s">
        <v>42</v>
      </c>
      <c r="D2019" s="42">
        <f>_xll.qlCalendarAdvance(Calendar,$D2018,B2019,"f",FALSE)</f>
        <v>53526</v>
      </c>
      <c r="E2019" s="180">
        <f>_xll.qlInterestRateIndexValueDate(IndexON,D2019)</f>
        <v>53526</v>
      </c>
      <c r="F2019" s="196">
        <f>IFERROR(_xll.qlIndexFixing(IndexON,D2019,TRUE,_xll.ohTrigger(RecalcTrigger,TriggerON)),NA())</f>
        <v>1.5846543699238325E-2</v>
      </c>
      <c r="H2019" s="42">
        <f>_xll.qlCalendarAdvance(Calendar,$H2018,B2019,"f",FALSE)</f>
        <v>53526</v>
      </c>
      <c r="I2019" s="180">
        <f>_xll.qlInterestRateIndexValueDate(Index1M,$H2019)</f>
        <v>53528</v>
      </c>
      <c r="J2019" s="185">
        <f>IFERROR(_xll.qlIndexFixing(Index1M,$H2019,TRUE,_xll.ohTrigger(RecalcTrigger,Trigger1M)),NA())</f>
        <v>1.5812007621222857E-2</v>
      </c>
      <c r="K2019" s="44">
        <f>IFERROR(_xll.qlIndexFixing(Index3M,H2019,TRUE,_xll.ohTrigger(RecalcTrigger,Trigger3M)),NA())</f>
        <v>1.6087132068507756E-2</v>
      </c>
      <c r="L2019" s="44">
        <f>IFERROR(_xll.qlIndexFixing(Index6M,$H2019,TRUE,_xll.ohTrigger(RecalcTrigger,Trigger6M)),NA())</f>
        <v>1.6305592007740601E-2</v>
      </c>
      <c r="M2019" s="186">
        <f>IFERROR(_xll.qlIndexFixing(Index1Y,$H2019,TRUE,_xll.ohTrigger(RecalcTrigger,Trigger1Y)),NA())</f>
        <v>1.6602397483347173E-2</v>
      </c>
      <c r="N2019" s="185">
        <f>IFERROR(_xll.qlIndexFixing(ONIndex1M,I2019,TRUE,_xll.ohTrigger(RecalcTrigger,Trigger1M)),NA())</f>
        <v>1.5797224793239195E-2</v>
      </c>
      <c r="O2019" s="44">
        <f>IFERROR(_xll.qlIndexFixing(ONIndex3M,I2019,TRUE,_xll.ohTrigger(RecalcTrigger,Trigger3M)),NA())</f>
        <v>1.6034915148397388E-2</v>
      </c>
      <c r="P2019" s="44">
        <f>IFERROR(_xll.qlIndexFixing(ONIndex6M,I2019,TRUE,_xll.ohTrigger(RecalcTrigger,Trigger6M)),NA())</f>
        <v>1.621198920109812E-2</v>
      </c>
      <c r="Q2019" s="186">
        <f>IFERROR(_xll.qlIndexFixing(ONIndex1Y,I2019,TRUE,_xll.ohTrigger(RecalcTrigger,Trigger1Y)),NA())</f>
        <v>1.6444377944706545E-2</v>
      </c>
    </row>
    <row r="2020" spans="2:17" x14ac:dyDescent="0.2">
      <c r="B2020" s="39" t="s">
        <v>42</v>
      </c>
      <c r="D2020" s="42">
        <f>_xll.qlCalendarAdvance(Calendar,$D2019,B2020,"f",FALSE)</f>
        <v>53533</v>
      </c>
      <c r="E2020" s="180">
        <f>_xll.qlInterestRateIndexValueDate(IndexON,D2020)</f>
        <v>53533</v>
      </c>
      <c r="F2020" s="196">
        <f>IFERROR(_xll.qlIndexFixing(IndexON,D2020,TRUE,_xll.ohTrigger(RecalcTrigger,TriggerON)),NA())</f>
        <v>1.5849969024941402E-2</v>
      </c>
      <c r="H2020" s="42">
        <f>_xll.qlCalendarAdvance(Calendar,$H2019,B2020,"f",FALSE)</f>
        <v>53533</v>
      </c>
      <c r="I2020" s="180">
        <f>_xll.qlInterestRateIndexValueDate(Index1M,$H2020)</f>
        <v>53535</v>
      </c>
      <c r="J2020" s="185">
        <f>IFERROR(_xll.qlIndexFixing(Index1M,$H2020,TRUE,_xll.ohTrigger(RecalcTrigger,Trigger1M)),NA())</f>
        <v>1.5814781312164301E-2</v>
      </c>
      <c r="K2020" s="44">
        <f>IFERROR(_xll.qlIndexFixing(Index3M,H2020,TRUE,_xll.ohTrigger(RecalcTrigger,Trigger3M)),NA())</f>
        <v>1.6090212274032439E-2</v>
      </c>
      <c r="L2020" s="44">
        <f>IFERROR(_xll.qlIndexFixing(Index6M,$H2020,TRUE,_xll.ohTrigger(RecalcTrigger,Trigger6M)),NA())</f>
        <v>1.6307528139431461E-2</v>
      </c>
      <c r="M2020" s="186">
        <f>IFERROR(_xll.qlIndexFixing(Index1Y,$H2020,TRUE,_xll.ohTrigger(RecalcTrigger,Trigger1Y)),NA())</f>
        <v>1.6603096930788611E-2</v>
      </c>
      <c r="N2020" s="185">
        <f>IFERROR(_xll.qlIndexFixing(ONIndex1M,I2020,TRUE,_xll.ohTrigger(RecalcTrigger,Trigger1M)),NA())</f>
        <v>1.5800023136556263E-2</v>
      </c>
      <c r="O2020" s="44">
        <f>IFERROR(_xll.qlIndexFixing(ONIndex3M,I2020,TRUE,_xll.ohTrigger(RecalcTrigger,Trigger3M)),NA())</f>
        <v>1.6038094229555711E-2</v>
      </c>
      <c r="P2020" s="44">
        <f>IFERROR(_xll.qlIndexFixing(ONIndex6M,I2020,TRUE,_xll.ohTrigger(RecalcTrigger,Trigger6M)),NA())</f>
        <v>1.621433320744714E-2</v>
      </c>
      <c r="Q2020" s="186">
        <f>IFERROR(_xll.qlIndexFixing(ONIndex1Y,I2020,TRUE,_xll.ohTrigger(RecalcTrigger,Trigger1Y)),NA())</f>
        <v>1.6445273233989255E-2</v>
      </c>
    </row>
    <row r="2021" spans="2:17" x14ac:dyDescent="0.2">
      <c r="B2021" s="39" t="s">
        <v>42</v>
      </c>
      <c r="D2021" s="42">
        <f>_xll.qlCalendarAdvance(Calendar,$D2020,B2021,"f",FALSE)</f>
        <v>53540</v>
      </c>
      <c r="E2021" s="180">
        <f>_xll.qlInterestRateIndexValueDate(IndexON,D2021)</f>
        <v>53540</v>
      </c>
      <c r="F2021" s="196">
        <f>IFERROR(_xll.qlIndexFixing(IndexON,D2021,TRUE,_xll.ohTrigger(RecalcTrigger,TriggerON)),NA())</f>
        <v>1.5853375218108923E-2</v>
      </c>
      <c r="H2021" s="42">
        <f>_xll.qlCalendarAdvance(Calendar,$H2020,B2021,"f",FALSE)</f>
        <v>53540</v>
      </c>
      <c r="I2021" s="180">
        <f>_xll.qlInterestRateIndexValueDate(Index1M,$H2021)</f>
        <v>53542</v>
      </c>
      <c r="J2021" s="185">
        <f>IFERROR(_xll.qlIndexFixing(Index1M,$H2021,TRUE,_xll.ohTrigger(RecalcTrigger,Trigger1M)),NA())</f>
        <v>1.5817536929331008E-2</v>
      </c>
      <c r="K2021" s="44">
        <f>IFERROR(_xll.qlIndexFixing(Index3M,H2021,TRUE,_xll.ohTrigger(RecalcTrigger,Trigger3M)),NA())</f>
        <v>1.6093273889619022E-2</v>
      </c>
      <c r="L2021" s="44">
        <f>IFERROR(_xll.qlIndexFixing(Index6M,$H2021,TRUE,_xll.ohTrigger(RecalcTrigger,Trigger6M)),NA())</f>
        <v>1.6309430274435779E-2</v>
      </c>
      <c r="M2021" s="186">
        <f>IFERROR(_xll.qlIndexFixing(Index1Y,$H2021,TRUE,_xll.ohTrigger(RecalcTrigger,Trigger1Y)),NA())</f>
        <v>1.6603787913500749E-2</v>
      </c>
      <c r="N2021" s="185">
        <f>IFERROR(_xll.qlIndexFixing(ONIndex1M,I2021,TRUE,_xll.ohTrigger(RecalcTrigger,Trigger1M)),NA())</f>
        <v>1.5802803511046903E-2</v>
      </c>
      <c r="O2021" s="44">
        <f>IFERROR(_xll.qlIndexFixing(ONIndex3M,I2021,TRUE,_xll.ohTrigger(RecalcTrigger,Trigger3M)),NA())</f>
        <v>1.6041255139329635E-2</v>
      </c>
      <c r="P2021" s="44">
        <f>IFERROR(_xll.qlIndexFixing(ONIndex6M,I2021,TRUE,_xll.ohTrigger(RecalcTrigger,Trigger6M)),NA())</f>
        <v>1.6216643496047567E-2</v>
      </c>
      <c r="Q2021" s="186">
        <f>IFERROR(_xll.qlIndexFixing(ONIndex1Y,I2021,TRUE,_xll.ohTrigger(RecalcTrigger,Trigger1Y)),NA())</f>
        <v>1.6446160814558297E-2</v>
      </c>
    </row>
    <row r="2022" spans="2:17" x14ac:dyDescent="0.2">
      <c r="B2022" s="39" t="s">
        <v>42</v>
      </c>
      <c r="D2022" s="42">
        <f>_xll.qlCalendarAdvance(Calendar,$D2021,B2022,"f",FALSE)</f>
        <v>53547</v>
      </c>
      <c r="E2022" s="180">
        <f>_xll.qlInterestRateIndexValueDate(IndexON,D2022)</f>
        <v>53547</v>
      </c>
      <c r="F2022" s="196">
        <f>IFERROR(_xll.qlIndexFixing(IndexON,D2022,TRUE,_xll.ohTrigger(RecalcTrigger,TriggerON)),NA())</f>
        <v>1.5856762222306031E-2</v>
      </c>
      <c r="H2022" s="42">
        <f>_xll.qlCalendarAdvance(Calendar,$H2021,B2022,"f",FALSE)</f>
        <v>53547</v>
      </c>
      <c r="I2022" s="180">
        <f>_xll.qlInterestRateIndexValueDate(Index1M,$H2022)</f>
        <v>53549</v>
      </c>
      <c r="J2022" s="185">
        <f>IFERROR(_xll.qlIndexFixing(Index1M,$H2022,TRUE,_xll.ohTrigger(RecalcTrigger,Trigger1M)),NA())</f>
        <v>1.5820274420599516E-2</v>
      </c>
      <c r="K2022" s="44">
        <f>IFERROR(_xll.qlIndexFixing(Index3M,H2022,TRUE,_xll.ohTrigger(RecalcTrigger,Trigger3M)),NA())</f>
        <v>1.609631685834283E-2</v>
      </c>
      <c r="L2022" s="44">
        <f>IFERROR(_xll.qlIndexFixing(Index6M,$H2022,TRUE,_xll.ohTrigger(RecalcTrigger,Trigger6M)),NA())</f>
        <v>1.631129841265417E-2</v>
      </c>
      <c r="M2022" s="186">
        <f>IFERROR(_xll.qlIndexFixing(Index1Y,$H2022,TRUE,_xll.ohTrigger(RecalcTrigger,Trigger1Y)),NA())</f>
        <v>1.6604470406982423E-2</v>
      </c>
      <c r="N2022" s="185">
        <f>IFERROR(_xll.qlIndexFixing(ONIndex1M,I2022,TRUE,_xll.ohTrigger(RecalcTrigger,Trigger1M)),NA())</f>
        <v>1.5805565864592808E-2</v>
      </c>
      <c r="O2022" s="44">
        <f>IFERROR(_xll.qlIndexFixing(ONIndex3M,I2022,TRUE,_xll.ohTrigger(RecalcTrigger,Trigger3M)),NA())</f>
        <v>1.6044397820964562E-2</v>
      </c>
      <c r="P2022" s="44">
        <f>IFERROR(_xll.qlIndexFixing(ONIndex6M,I2022,TRUE,_xll.ohTrigger(RecalcTrigger,Trigger6M)),NA())</f>
        <v>1.6218920067299081E-2</v>
      </c>
      <c r="Q2022" s="186">
        <f>IFERROR(_xll.qlIndexFixing(ONIndex1Y,I2022,TRUE,_xll.ohTrigger(RecalcTrigger,Trigger1Y)),NA())</f>
        <v>1.6447040661873302E-2</v>
      </c>
    </row>
    <row r="2023" spans="2:17" x14ac:dyDescent="0.2">
      <c r="B2023" s="39" t="s">
        <v>42</v>
      </c>
      <c r="D2023" s="42">
        <f>_xll.qlCalendarAdvance(Calendar,$D2022,B2023,"f",FALSE)</f>
        <v>53554</v>
      </c>
      <c r="E2023" s="180">
        <f>_xll.qlInterestRateIndexValueDate(IndexON,D2023)</f>
        <v>53554</v>
      </c>
      <c r="F2023" s="196">
        <f>IFERROR(_xll.qlIndexFixing(IndexON,D2023,TRUE,_xll.ohTrigger(RecalcTrigger,TriggerON)),NA())</f>
        <v>1.5860129981657423E-2</v>
      </c>
      <c r="H2023" s="42">
        <f>_xll.qlCalendarAdvance(Calendar,$H2022,B2023,"f",FALSE)</f>
        <v>53554</v>
      </c>
      <c r="I2023" s="180">
        <f>_xll.qlInterestRateIndexValueDate(Index1M,$H2023)</f>
        <v>53556</v>
      </c>
      <c r="J2023" s="185">
        <f>IFERROR(_xll.qlIndexFixing(Index1M,$H2023,TRUE,_xll.ohTrigger(RecalcTrigger,Trigger1M)),NA())</f>
        <v>1.5822993733859245E-2</v>
      </c>
      <c r="K2023" s="44">
        <f>IFERROR(_xll.qlIndexFixing(Index3M,H2023,TRUE,_xll.ohTrigger(RecalcTrigger,Trigger3M)),NA())</f>
        <v>1.6099341123275782E-2</v>
      </c>
      <c r="L2023" s="44">
        <f>IFERROR(_xll.qlIndexFixing(Index6M,$H2023,TRUE,_xll.ohTrigger(RecalcTrigger,Trigger6M)),NA())</f>
        <v>1.6313132553989411E-2</v>
      </c>
      <c r="M2023" s="186">
        <f>IFERROR(_xll.qlIndexFixing(Index1Y,$H2023,TRUE,_xll.ohTrigger(RecalcTrigger,Trigger1Y)),NA())</f>
        <v>1.660514438673269E-2</v>
      </c>
      <c r="N2023" s="185">
        <f>IFERROR(_xll.qlIndexFixing(ONIndex1M,I2023,TRUE,_xll.ohTrigger(RecalcTrigger,Trigger1M)),NA())</f>
        <v>1.5808310145235538E-2</v>
      </c>
      <c r="O2023" s="44">
        <f>IFERROR(_xll.qlIndexFixing(ONIndex3M,I2023,TRUE,_xll.ohTrigger(RecalcTrigger,Trigger3M)),NA())</f>
        <v>1.604752221770589E-2</v>
      </c>
      <c r="P2023" s="44">
        <f>IFERROR(_xll.qlIndexFixing(ONIndex6M,I2023,TRUE,_xll.ohTrigger(RecalcTrigger,Trigger6M)),NA())</f>
        <v>1.622116292104181E-2</v>
      </c>
      <c r="Q2023" s="186">
        <f>IFERROR(_xll.qlIndexFixing(ONIndex1Y,I2023,TRUE,_xll.ohTrigger(RecalcTrigger,Trigger1Y)),NA())</f>
        <v>1.6447912752193261E-2</v>
      </c>
    </row>
    <row r="2024" spans="2:17" x14ac:dyDescent="0.2">
      <c r="B2024" s="39" t="s">
        <v>42</v>
      </c>
      <c r="D2024" s="42">
        <f>_xll.qlCalendarAdvance(Calendar,$D2023,B2024,"f",FALSE)</f>
        <v>53561</v>
      </c>
      <c r="E2024" s="180">
        <f>_xll.qlInterestRateIndexValueDate(IndexON,D2024)</f>
        <v>53561</v>
      </c>
      <c r="F2024" s="196">
        <f>IFERROR(_xll.qlIndexFixing(IndexON,D2024,TRUE,_xll.ohTrigger(RecalcTrigger,TriggerON)),NA())</f>
        <v>1.5863478439408496E-2</v>
      </c>
      <c r="H2024" s="42">
        <f>_xll.qlCalendarAdvance(Calendar,$H2023,B2024,"f",FALSE)</f>
        <v>53561</v>
      </c>
      <c r="I2024" s="180">
        <f>_xll.qlInterestRateIndexValueDate(Index1M,$H2024)</f>
        <v>53563</v>
      </c>
      <c r="J2024" s="185">
        <f>IFERROR(_xll.qlIndexFixing(Index1M,$H2024,TRUE,_xll.ohTrigger(RecalcTrigger,Trigger1M)),NA())</f>
        <v>1.582569481699447E-2</v>
      </c>
      <c r="K2024" s="44">
        <f>IFERROR(_xll.qlIndexFixing(Index3M,H2024,TRUE,_xll.ohTrigger(RecalcTrigger,Trigger3M)),NA())</f>
        <v>1.610234662749235E-2</v>
      </c>
      <c r="L2024" s="44">
        <f>IFERROR(_xll.qlIndexFixing(Index6M,$H2024,TRUE,_xll.ohTrigger(RecalcTrigger,Trigger6M)),NA())</f>
        <v>1.6314932698346451E-2</v>
      </c>
      <c r="M2024" s="186">
        <f>IFERROR(_xll.qlIndexFixing(Index1Y,$H2024,TRUE,_xll.ohTrigger(RecalcTrigger,Trigger1Y)),NA())</f>
        <v>1.6605809828249947E-2</v>
      </c>
      <c r="N2024" s="185">
        <f>IFERROR(_xll.qlIndexFixing(ONIndex1M,I2024,TRUE,_xll.ohTrigger(RecalcTrigger,Trigger1M)),NA())</f>
        <v>1.5811036300936721E-2</v>
      </c>
      <c r="O2024" s="44">
        <f>IFERROR(_xll.qlIndexFixing(ONIndex3M,I2024,TRUE,_xll.ohTrigger(RecalcTrigger,Trigger3M)),NA())</f>
        <v>1.6050628273198697E-2</v>
      </c>
      <c r="P2024" s="44">
        <f>IFERROR(_xll.qlIndexFixing(ONIndex6M,I2024,TRUE,_xll.ohTrigger(RecalcTrigger,Trigger6M)),NA())</f>
        <v>1.6223372057115881E-2</v>
      </c>
      <c r="Q2024" s="186">
        <f>IFERROR(_xll.qlIndexFixing(ONIndex1Y,I2024,TRUE,_xll.ohTrigger(RecalcTrigger,Trigger1Y)),NA())</f>
        <v>1.644877706105774E-2</v>
      </c>
    </row>
    <row r="2025" spans="2:17" x14ac:dyDescent="0.2">
      <c r="B2025" s="39" t="s">
        <v>42</v>
      </c>
      <c r="D2025" s="42">
        <f>_xll.qlCalendarAdvance(Calendar,$D2024,B2025,"f",FALSE)</f>
        <v>53568</v>
      </c>
      <c r="E2025" s="180">
        <f>_xll.qlInterestRateIndexValueDate(IndexON,D2025)</f>
        <v>53568</v>
      </c>
      <c r="F2025" s="196">
        <f>IFERROR(_xll.qlIndexFixing(IndexON,D2025,TRUE,_xll.ohTrigger(RecalcTrigger,TriggerON)),NA())</f>
        <v>1.5866807539604011E-2</v>
      </c>
      <c r="H2025" s="42">
        <f>_xll.qlCalendarAdvance(Calendar,$H2024,B2025,"f",FALSE)</f>
        <v>53568</v>
      </c>
      <c r="I2025" s="180">
        <f>_xll.qlInterestRateIndexValueDate(Index1M,$H2025)</f>
        <v>53570</v>
      </c>
      <c r="J2025" s="185">
        <f>IFERROR(_xll.qlIndexFixing(Index1M,$H2025,TRUE,_xll.ohTrigger(RecalcTrigger,Trigger1M)),NA())</f>
        <v>1.5826763720180801E-2</v>
      </c>
      <c r="K2025" s="44">
        <f>IFERROR(_xll.qlIndexFixing(Index3M,H2025,TRUE,_xll.ohTrigger(RecalcTrigger,Trigger3M)),NA())</f>
        <v>1.6103624686712163E-2</v>
      </c>
      <c r="L2025" s="44">
        <f>IFERROR(_xll.qlIndexFixing(Index6M,$H2025,TRUE,_xll.ohTrigger(RecalcTrigger,Trigger6M)),NA())</f>
        <v>1.6314765233116736E-2</v>
      </c>
      <c r="M2025" s="186">
        <f>IFERROR(_xll.qlIndexFixing(Index1Y,$H2025,TRUE,_xll.ohTrigger(RecalcTrigger,Trigger1Y)),NA())</f>
        <v>1.6605200111729397E-2</v>
      </c>
      <c r="N2025" s="185">
        <f>IFERROR(_xll.qlIndexFixing(ONIndex1M,I2025,TRUE,_xll.ohTrigger(RecalcTrigger,Trigger1M)),NA())</f>
        <v>1.5813744279657982E-2</v>
      </c>
      <c r="O2025" s="44">
        <f>IFERROR(_xll.qlIndexFixing(ONIndex3M,I2025,TRUE,_xll.ohTrigger(RecalcTrigger,Trigger3M)),NA())</f>
        <v>1.6053715930528512E-2</v>
      </c>
      <c r="P2025" s="44">
        <f>IFERROR(_xll.qlIndexFixing(ONIndex6M,I2025,TRUE,_xll.ohTrigger(RecalcTrigger,Trigger6M)),NA())</f>
        <v>1.622554747584104E-2</v>
      </c>
      <c r="Q2025" s="186">
        <f>IFERROR(_xll.qlIndexFixing(ONIndex1Y,I2025,TRUE,_xll.ohTrigger(RecalcTrigger,Trigger1Y)),NA())</f>
        <v>1.6449633564805666E-2</v>
      </c>
    </row>
    <row r="2026" spans="2:17" x14ac:dyDescent="0.2">
      <c r="B2026" s="39" t="s">
        <v>42</v>
      </c>
      <c r="D2026" s="42">
        <f>_xll.qlCalendarAdvance(Calendar,$D2025,B2026,"f",FALSE)</f>
        <v>53575</v>
      </c>
      <c r="E2026" s="180">
        <f>_xll.qlInterestRateIndexValueDate(IndexON,D2026)</f>
        <v>53575</v>
      </c>
      <c r="F2026" s="196">
        <f>IFERROR(_xll.qlIndexFixing(IndexON,D2026,TRUE,_xll.ohTrigger(RecalcTrigger,TriggerON)),NA())</f>
        <v>1.5870117225889047E-2</v>
      </c>
      <c r="H2026" s="42">
        <f>_xll.qlCalendarAdvance(Calendar,$H2025,B2026,"f",FALSE)</f>
        <v>53575</v>
      </c>
      <c r="I2026" s="180">
        <f>_xll.qlInterestRateIndexValueDate(Index1M,$H2026)</f>
        <v>53577</v>
      </c>
      <c r="J2026" s="185">
        <f>IFERROR(_xll.qlIndexFixing(Index1M,$H2026,TRUE,_xll.ohTrigger(RecalcTrigger,Trigger1M)),NA())</f>
        <v>1.5831042084402686E-2</v>
      </c>
      <c r="K2026" s="44">
        <f>IFERROR(_xll.qlIndexFixing(Index3M,H2026,TRUE,_xll.ohTrigger(RecalcTrigger,Trigger3M)),NA())</f>
        <v>1.6106596176891353E-2</v>
      </c>
      <c r="L2026" s="44">
        <f>IFERROR(_xll.qlIndexFixing(Index6M,$H2026,TRUE,_xll.ohTrigger(RecalcTrigger,Trigger6M)),NA())</f>
        <v>1.6316506782303588E-2</v>
      </c>
      <c r="M2026" s="186">
        <f>IFERROR(_xll.qlIndexFixing(Index1Y,$H2026,TRUE,_xll.ohTrigger(RecalcTrigger,Trigger1Y)),NA())</f>
        <v>1.6607114998584697E-2</v>
      </c>
      <c r="N2026" s="185">
        <f>IFERROR(_xll.qlIndexFixing(ONIndex1M,I2026,TRUE,_xll.ohTrigger(RecalcTrigger,Trigger1M)),NA())</f>
        <v>1.5816434029360948E-2</v>
      </c>
      <c r="O2026" s="44">
        <f>IFERROR(_xll.qlIndexFixing(ONIndex3M,I2026,TRUE,_xll.ohTrigger(RecalcTrigger,Trigger3M)),NA())</f>
        <v>1.605678513318054E-2</v>
      </c>
      <c r="P2026" s="44">
        <f>IFERROR(_xll.qlIndexFixing(ONIndex6M,I2026,TRUE,_xll.ohTrigger(RecalcTrigger,Trigger6M)),NA())</f>
        <v>1.6227689176977478E-2</v>
      </c>
      <c r="Q2026" s="186">
        <f>IFERROR(_xll.qlIndexFixing(ONIndex1Y,I2026,TRUE,_xll.ohTrigger(RecalcTrigger,Trigger1Y)),NA())</f>
        <v>1.6450482239056541E-2</v>
      </c>
    </row>
    <row r="2027" spans="2:17" x14ac:dyDescent="0.2">
      <c r="B2027" s="39" t="s">
        <v>42</v>
      </c>
      <c r="D2027" s="42">
        <f>_xll.qlCalendarAdvance(Calendar,$D2026,B2027,"f",FALSE)</f>
        <v>53582</v>
      </c>
      <c r="E2027" s="180">
        <f>_xll.qlInterestRateIndexValueDate(IndexON,D2027)</f>
        <v>53582</v>
      </c>
      <c r="F2027" s="196">
        <f>IFERROR(_xll.qlIndexFixing(IndexON,D2027,TRUE,_xll.ohTrigger(RecalcTrigger,TriggerON)),NA())</f>
        <v>1.5873407441988618E-2</v>
      </c>
      <c r="H2027" s="42">
        <f>_xll.qlCalendarAdvance(Calendar,$H2026,B2027,"f",FALSE)</f>
        <v>53582</v>
      </c>
      <c r="I2027" s="180">
        <f>_xll.qlInterestRateIndexValueDate(Index1M,$H2027)</f>
        <v>53584</v>
      </c>
      <c r="J2027" s="185">
        <f>IFERROR(_xll.qlIndexFixing(Index1M,$H2027,TRUE,_xll.ohTrigger(RecalcTrigger,Trigger1M)),NA())</f>
        <v>1.5833688164444217E-2</v>
      </c>
      <c r="K2027" s="44">
        <f>IFERROR(_xll.qlIndexFixing(Index3M,H2027,TRUE,_xll.ohTrigger(RecalcTrigger,Trigger3M)),NA())</f>
        <v>1.6109548750234973E-2</v>
      </c>
      <c r="L2027" s="44">
        <f>IFERROR(_xll.qlIndexFixing(Index6M,$H2027,TRUE,_xll.ohTrigger(RecalcTrigger,Trigger6M)),NA())</f>
        <v>1.6318214340365827E-2</v>
      </c>
      <c r="M2027" s="186">
        <f>IFERROR(_xll.qlIndexFixing(Index1Y,$H2027,TRUE,_xll.ohTrigger(RecalcTrigger,Trigger1Y)),NA())</f>
        <v>1.6607754678400519E-2</v>
      </c>
      <c r="N2027" s="185">
        <f>IFERROR(_xll.qlIndexFixing(ONIndex1M,I2027,TRUE,_xll.ohTrigger(RecalcTrigger,Trigger1M)),NA())</f>
        <v>1.5819105497847374E-2</v>
      </c>
      <c r="O2027" s="44">
        <f>IFERROR(_xll.qlIndexFixing(ONIndex3M,I2027,TRUE,_xll.ohTrigger(RecalcTrigger,Trigger3M)),NA())</f>
        <v>1.6059835824560054E-2</v>
      </c>
      <c r="P2027" s="44">
        <f>IFERROR(_xll.qlIndexFixing(ONIndex6M,I2027,TRUE,_xll.ohTrigger(RecalcTrigger,Trigger6M)),NA())</f>
        <v>1.6229797160525194E-2</v>
      </c>
      <c r="Q2027" s="186">
        <f>IFERROR(_xll.qlIndexFixing(ONIndex1Y,I2027,TRUE,_xll.ohTrigger(RecalcTrigger,Trigger1Y)),NA())</f>
        <v>1.6451323059749612E-2</v>
      </c>
    </row>
    <row r="2028" spans="2:17" x14ac:dyDescent="0.2">
      <c r="B2028" s="39" t="s">
        <v>42</v>
      </c>
      <c r="D2028" s="42">
        <f>_xll.qlCalendarAdvance(Calendar,$D2027,B2028,"f",FALSE)</f>
        <v>53589</v>
      </c>
      <c r="E2028" s="180">
        <f>_xll.qlInterestRateIndexValueDate(IndexON,D2028)</f>
        <v>53589</v>
      </c>
      <c r="F2028" s="196">
        <f>IFERROR(_xll.qlIndexFixing(IndexON,D2028,TRUE,_xll.ohTrigger(RecalcTrigger,TriggerON)),NA())</f>
        <v>1.5876678131627742E-2</v>
      </c>
      <c r="H2028" s="42">
        <f>_xll.qlCalendarAdvance(Calendar,$H2027,B2028,"f",FALSE)</f>
        <v>53589</v>
      </c>
      <c r="I2028" s="180">
        <f>_xll.qlInterestRateIndexValueDate(Index1M,$H2028)</f>
        <v>53591</v>
      </c>
      <c r="J2028" s="185">
        <f>IFERROR(_xll.qlIndexFixing(Index1M,$H2028,TRUE,_xll.ohTrigger(RecalcTrigger,Trigger1M)),NA())</f>
        <v>1.5836315805888002E-2</v>
      </c>
      <c r="K2028" s="44">
        <f>IFERROR(_xll.qlIndexFixing(Index3M,H2028,TRUE,_xll.ohTrigger(RecalcTrigger,Trigger3M)),NA())</f>
        <v>1.611248234982679E-2</v>
      </c>
      <c r="L2028" s="44">
        <f>IFERROR(_xll.qlIndexFixing(Index6M,$H2028,TRUE,_xll.ohTrigger(RecalcTrigger,Trigger6M)),NA())</f>
        <v>1.6319887907218663E-2</v>
      </c>
      <c r="M2028" s="186">
        <f>IFERROR(_xll.qlIndexFixing(Index1Y,$H2028,TRUE,_xll.ohTrigger(RecalcTrigger,Trigger1Y)),NA())</f>
        <v>1.6608385721981721E-2</v>
      </c>
      <c r="N2028" s="185">
        <f>IFERROR(_xll.qlIndexFixing(ONIndex1M,I2028,TRUE,_xll.ohTrigger(RecalcTrigger,Trigger1M)),NA())</f>
        <v>1.5821758633318694E-2</v>
      </c>
      <c r="O2028" s="44">
        <f>IFERROR(_xll.qlIndexFixing(ONIndex3M,I2028,TRUE,_xll.ohTrigger(RecalcTrigger,Trigger3M)),NA())</f>
        <v>1.6062867947832515E-2</v>
      </c>
      <c r="P2028" s="44">
        <f>IFERROR(_xll.qlIndexFixing(ONIndex6M,I2028,TRUE,_xll.ohTrigger(RecalcTrigger,Trigger6M)),NA())</f>
        <v>1.6231871426564126E-2</v>
      </c>
      <c r="Q2028" s="186">
        <f>IFERROR(_xll.qlIndexFixing(ONIndex1Y,I2028,TRUE,_xll.ohTrigger(RecalcTrigger,Trigger1Y)),NA())</f>
        <v>1.6452156003063934E-2</v>
      </c>
    </row>
    <row r="2029" spans="2:17" x14ac:dyDescent="0.2">
      <c r="B2029" s="39" t="s">
        <v>42</v>
      </c>
      <c r="D2029" s="42">
        <f>_xll.qlCalendarAdvance(Calendar,$D2028,B2029,"f",FALSE)</f>
        <v>53596</v>
      </c>
      <c r="E2029" s="180">
        <f>_xll.qlInterestRateIndexValueDate(IndexON,D2029)</f>
        <v>53596</v>
      </c>
      <c r="F2029" s="196">
        <f>IFERROR(_xll.qlIndexFixing(IndexON,D2029,TRUE,_xll.ohTrigger(RecalcTrigger,TriggerON)),NA())</f>
        <v>1.5879929238531432E-2</v>
      </c>
      <c r="H2029" s="42">
        <f>_xll.qlCalendarAdvance(Calendar,$H2028,B2029,"f",FALSE)</f>
        <v>53596</v>
      </c>
      <c r="I2029" s="180">
        <f>_xll.qlInterestRateIndexValueDate(Index1M,$H2029)</f>
        <v>53598</v>
      </c>
      <c r="J2029" s="185">
        <f>IFERROR(_xll.qlIndexFixing(Index1M,$H2029,TRUE,_xll.ohTrigger(RecalcTrigger,Trigger1M)),NA())</f>
        <v>1.583999076249237E-2</v>
      </c>
      <c r="K2029" s="44">
        <f>IFERROR(_xll.qlIndexFixing(Index3M,H2029,TRUE,_xll.ohTrigger(RecalcTrigger,Trigger3M)),NA())</f>
        <v>1.6117090745401057E-2</v>
      </c>
      <c r="L2029" s="44">
        <f>IFERROR(_xll.qlIndexFixing(Index6M,$H2029,TRUE,_xll.ohTrigger(RecalcTrigger,Trigger6M)),NA())</f>
        <v>1.632200179362046E-2</v>
      </c>
      <c r="M2029" s="186">
        <f>IFERROR(_xll.qlIndexFixing(Index1Y,$H2029,TRUE,_xll.ohTrigger(RecalcTrigger,Trigger1Y)),NA())</f>
        <v>1.6609008104828016E-2</v>
      </c>
      <c r="N2029" s="185">
        <f>IFERROR(_xll.qlIndexFixing(ONIndex1M,I2029,TRUE,_xll.ohTrigger(RecalcTrigger,Trigger1M)),NA())</f>
        <v>1.5824393383656599E-2</v>
      </c>
      <c r="O2029" s="44">
        <f>IFERROR(_xll.qlIndexFixing(ONIndex3M,I2029,TRUE,_xll.ohTrigger(RecalcTrigger,Trigger3M)),NA())</f>
        <v>1.6065881446483132E-2</v>
      </c>
      <c r="P2029" s="44">
        <f>IFERROR(_xll.qlIndexFixing(ONIndex6M,I2029,TRUE,_xll.ohTrigger(RecalcTrigger,Trigger6M)),NA())</f>
        <v>1.6233911975094273E-2</v>
      </c>
      <c r="Q2029" s="186">
        <f>IFERROR(_xll.qlIndexFixing(ONIndex1Y,I2029,TRUE,_xll.ohTrigger(RecalcTrigger,Trigger1Y)),NA())</f>
        <v>1.6452981044698944E-2</v>
      </c>
    </row>
    <row r="2030" spans="2:17" x14ac:dyDescent="0.2">
      <c r="B2030" s="39" t="s">
        <v>42</v>
      </c>
      <c r="D2030" s="42">
        <f>_xll.qlCalendarAdvance(Calendar,$D2029,B2030,"f",FALSE)</f>
        <v>53603</v>
      </c>
      <c r="E2030" s="180">
        <f>_xll.qlInterestRateIndexValueDate(IndexON,D2030)</f>
        <v>53603</v>
      </c>
      <c r="F2030" s="196">
        <f>IFERROR(_xll.qlIndexFixing(IndexON,D2030,TRUE,_xll.ohTrigger(RecalcTrigger,TriggerON)),NA())</f>
        <v>1.5883160706424704E-2</v>
      </c>
      <c r="H2030" s="42">
        <f>_xll.qlCalendarAdvance(Calendar,$H2029,B2030,"f",FALSE)</f>
        <v>53603</v>
      </c>
      <c r="I2030" s="180">
        <f>_xll.qlInterestRateIndexValueDate(Index1M,$H2030)</f>
        <v>53605</v>
      </c>
      <c r="J2030" s="185">
        <f>IFERROR(_xll.qlIndexFixing(Index1M,$H2030,TRUE,_xll.ohTrigger(RecalcTrigger,Trigger1M)),NA())</f>
        <v>1.5841515564516837E-2</v>
      </c>
      <c r="K2030" s="44">
        <f>IFERROR(_xll.qlIndexFixing(Index3M,H2030,TRUE,_xll.ohTrigger(RecalcTrigger,Trigger3M)),NA())</f>
        <v>1.6119982489866218E-2</v>
      </c>
      <c r="L2030" s="44">
        <f>IFERROR(_xll.qlIndexFixing(Index6M,$H2030,TRUE,_xll.ohTrigger(RecalcTrigger,Trigger6M)),NA())</f>
        <v>1.6323605022222205E-2</v>
      </c>
      <c r="M2030" s="186">
        <f>IFERROR(_xll.qlIndexFixing(Index1Y,$H2030,TRUE,_xll.ohTrigger(RecalcTrigger,Trigger1Y)),NA())</f>
        <v>1.6609621802439547E-2</v>
      </c>
      <c r="N2030" s="185">
        <f>IFERROR(_xll.qlIndexFixing(ONIndex1M,I2030,TRUE,_xll.ohTrigger(RecalcTrigger,Trigger1M)),NA())</f>
        <v>1.5827009696822714E-2</v>
      </c>
      <c r="O2030" s="44">
        <f>IFERROR(_xll.qlIndexFixing(ONIndex3M,I2030,TRUE,_xll.ohTrigger(RecalcTrigger,Trigger3M)),NA())</f>
        <v>1.6068876263757303E-2</v>
      </c>
      <c r="P2030" s="44">
        <f>IFERROR(_xll.qlIndexFixing(ONIndex6M,I2030,TRUE,_xll.ohTrigger(RecalcTrigger,Trigger6M)),NA())</f>
        <v>1.6235918806115635E-2</v>
      </c>
      <c r="Q2030" s="186">
        <f>IFERROR(_xll.qlIndexFixing(ONIndex1Y,I2030,TRUE,_xll.ohTrigger(RecalcTrigger,Trigger1Y)),NA())</f>
        <v>1.6453798160593891E-2</v>
      </c>
    </row>
    <row r="2031" spans="2:17" x14ac:dyDescent="0.2">
      <c r="B2031" s="39" t="s">
        <v>42</v>
      </c>
      <c r="D2031" s="42">
        <f>_xll.qlCalendarAdvance(Calendar,$D2030,B2031,"f",FALSE)</f>
        <v>53610</v>
      </c>
      <c r="E2031" s="180">
        <f>_xll.qlInterestRateIndexValueDate(IndexON,D2031)</f>
        <v>53610</v>
      </c>
      <c r="F2031" s="196">
        <f>IFERROR(_xll.qlIndexFixing(IndexON,D2031,TRUE,_xll.ohTrigger(RecalcTrigger,TriggerON)),NA())</f>
        <v>1.5886372479112509E-2</v>
      </c>
      <c r="H2031" s="42">
        <f>_xll.qlCalendarAdvance(Calendar,$H2030,B2031,"f",FALSE)</f>
        <v>53610</v>
      </c>
      <c r="I2031" s="180">
        <f>_xll.qlInterestRateIndexValueDate(Index1M,$H2031)</f>
        <v>53612</v>
      </c>
      <c r="J2031" s="185">
        <f>IFERROR(_xll.qlIndexFixing(Index1M,$H2031,TRUE,_xll.ohTrigger(RecalcTrigger,Trigger1M)),NA())</f>
        <v>1.5844087577465263E-2</v>
      </c>
      <c r="K2031" s="44">
        <f>IFERROR(_xll.qlIndexFixing(Index3M,H2031,TRUE,_xll.ohTrigger(RecalcTrigger,Trigger3M)),NA())</f>
        <v>1.6122855075131195E-2</v>
      </c>
      <c r="L2031" s="44">
        <f>IFERROR(_xll.qlIndexFixing(Index6M,$H2031,TRUE,_xll.ohTrigger(RecalcTrigger,Trigger6M)),NA())</f>
        <v>1.6327050539544443E-2</v>
      </c>
      <c r="M2031" s="186">
        <f>IFERROR(_xll.qlIndexFixing(Index1Y,$H2031,TRUE,_xll.ohTrigger(RecalcTrigger,Trigger1Y)),NA())</f>
        <v>1.661022679031602E-2</v>
      </c>
      <c r="N2031" s="185">
        <f>IFERROR(_xll.qlIndexFixing(ONIndex1M,I2031,TRUE,_xll.ohTrigger(RecalcTrigger,Trigger1M)),NA())</f>
        <v>1.5829607520778666E-2</v>
      </c>
      <c r="O2031" s="44">
        <f>IFERROR(_xll.qlIndexFixing(ONIndex3M,I2031,TRUE,_xll.ohTrigger(RecalcTrigger,Trigger3M)),NA())</f>
        <v>1.6071852343140236E-2</v>
      </c>
      <c r="P2031" s="44">
        <f>IFERROR(_xll.qlIndexFixing(ONIndex6M,I2031,TRUE,_xll.ohTrigger(RecalcTrigger,Trigger6M)),NA())</f>
        <v>1.6237891919628211E-2</v>
      </c>
      <c r="Q2031" s="186">
        <f>IFERROR(_xll.qlIndexFixing(ONIndex1Y,I2031,TRUE,_xll.ohTrigger(RecalcTrigger,Trigger1Y)),NA())</f>
        <v>1.645460732668802E-2</v>
      </c>
    </row>
    <row r="2032" spans="2:17" x14ac:dyDescent="0.2">
      <c r="B2032" s="39" t="s">
        <v>42</v>
      </c>
      <c r="D2032" s="42">
        <f>_xll.qlCalendarAdvance(Calendar,$D2031,B2032,"f",FALSE)</f>
        <v>53617</v>
      </c>
      <c r="E2032" s="180">
        <f>_xll.qlInterestRateIndexValueDate(IndexON,D2032)</f>
        <v>53617</v>
      </c>
      <c r="F2032" s="196">
        <f>IFERROR(_xll.qlIndexFixing(IndexON,D2032,TRUE,_xll.ohTrigger(RecalcTrigger,TriggerON)),NA())</f>
        <v>1.5889564500239928E-2</v>
      </c>
      <c r="H2032" s="42">
        <f>_xll.qlCalendarAdvance(Calendar,$H2031,B2032,"f",FALSE)</f>
        <v>53617</v>
      </c>
      <c r="I2032" s="180">
        <f>_xll.qlInterestRateIndexValueDate(Index1M,$H2032)</f>
        <v>53619</v>
      </c>
      <c r="J2032" s="185">
        <f>IFERROR(_xll.qlIndexFixing(Index1M,$H2032,TRUE,_xll.ohTrigger(RecalcTrigger,Trigger1M)),NA())</f>
        <v>1.5846640943345286E-2</v>
      </c>
      <c r="K2032" s="44">
        <f>IFERROR(_xll.qlIndexFixing(Index3M,H2032,TRUE,_xll.ohTrigger(RecalcTrigger,Trigger3M)),NA())</f>
        <v>1.612570844427046E-2</v>
      </c>
      <c r="L2032" s="44">
        <f>IFERROR(_xll.qlIndexFixing(Index6M,$H2032,TRUE,_xll.ohTrigger(RecalcTrigger,Trigger6M)),NA())</f>
        <v>1.6326709500362697E-2</v>
      </c>
      <c r="M2032" s="186">
        <f>IFERROR(_xll.qlIndexFixing(Index1Y,$H2032,TRUE,_xll.ohTrigger(RecalcTrigger,Trigger1Y)),NA())</f>
        <v>1.6610823043958011E-2</v>
      </c>
      <c r="N2032" s="185">
        <f>IFERROR(_xll.qlIndexFixing(ONIndex1M,I2032,TRUE,_xll.ohTrigger(RecalcTrigger,Trigger1M)),NA())</f>
        <v>1.5832186803486081E-2</v>
      </c>
      <c r="O2032" s="44">
        <f>IFERROR(_xll.qlIndexFixing(ONIndex3M,I2032,TRUE,_xll.ohTrigger(RecalcTrigger,Trigger3M)),NA())</f>
        <v>1.6074809627957265E-2</v>
      </c>
      <c r="P2032" s="44">
        <f>IFERROR(_xll.qlIndexFixing(ONIndex6M,I2032,TRUE,_xll.ohTrigger(RecalcTrigger,Trigger6M)),NA())</f>
        <v>1.6239831315632003E-2</v>
      </c>
      <c r="Q2032" s="186">
        <f>IFERROR(_xll.qlIndexFixing(ONIndex1Y,I2032,TRUE,_xll.ohTrigger(RecalcTrigger,Trigger1Y)),NA())</f>
        <v>1.6455408519000514E-2</v>
      </c>
    </row>
    <row r="2033" spans="2:17" x14ac:dyDescent="0.2">
      <c r="B2033" s="39" t="s">
        <v>42</v>
      </c>
      <c r="D2033" s="42">
        <f>_xll.qlCalendarAdvance(Calendar,$D2032,B2033,"f",FALSE)</f>
        <v>53624</v>
      </c>
      <c r="E2033" s="180">
        <f>_xll.qlInterestRateIndexValueDate(IndexON,D2033)</f>
        <v>53624</v>
      </c>
      <c r="F2033" s="196">
        <f>IFERROR(_xll.qlIndexFixing(IndexON,D2033,TRUE,_xll.ohTrigger(RecalcTrigger,TriggerON)),NA())</f>
        <v>1.589273671361191E-2</v>
      </c>
      <c r="H2033" s="42">
        <f>_xll.qlCalendarAdvance(Calendar,$H2032,B2033,"f",FALSE)</f>
        <v>53624</v>
      </c>
      <c r="I2033" s="180">
        <f>_xll.qlInterestRateIndexValueDate(Index1M,$H2033)</f>
        <v>53626</v>
      </c>
      <c r="J2033" s="185">
        <f>IFERROR(_xll.qlIndexFixing(Index1M,$H2033,TRUE,_xll.ohTrigger(RecalcTrigger,Trigger1M)),NA())</f>
        <v>1.5849175610043748E-2</v>
      </c>
      <c r="K2033" s="44">
        <f>IFERROR(_xll.qlIndexFixing(Index3M,H2033,TRUE,_xll.ohTrigger(RecalcTrigger,Trigger3M)),NA())</f>
        <v>1.6128542540360183E-2</v>
      </c>
      <c r="L2033" s="44">
        <f>IFERROR(_xll.qlIndexFixing(Index6M,$H2033,TRUE,_xll.ohTrigger(RecalcTrigger,Trigger6M)),NA())</f>
        <v>1.6328210749742014E-2</v>
      </c>
      <c r="M2033" s="186">
        <f>IFERROR(_xll.qlIndexFixing(Index1Y,$H2033,TRUE,_xll.ohTrigger(RecalcTrigger,Trigger1Y)),NA())</f>
        <v>1.661141053886632E-2</v>
      </c>
      <c r="N2033" s="185">
        <f>IFERROR(_xll.qlIndexFixing(ONIndex1M,I2033,TRUE,_xll.ohTrigger(RecalcTrigger,Trigger1M)),NA())</f>
        <v>1.5834747492906587E-2</v>
      </c>
      <c r="O2033" s="44">
        <f>IFERROR(_xll.qlIndexFixing(ONIndex3M,I2033,TRUE,_xll.ohTrigger(RecalcTrigger,Trigger3M)),NA())</f>
        <v>1.6077748061533725E-2</v>
      </c>
      <c r="P2033" s="44">
        <f>IFERROR(_xll.qlIndexFixing(ONIndex6M,I2033,TRUE,_xll.ohTrigger(RecalcTrigger,Trigger6M)),NA())</f>
        <v>1.6241736994047073E-2</v>
      </c>
      <c r="Q2033" s="186">
        <f>IFERROR(_xll.qlIndexFixing(ONIndex1Y,I2033,TRUE,_xll.ohTrigger(RecalcTrigger,Trigger1Y)),NA())</f>
        <v>1.6456201713390683E-2</v>
      </c>
    </row>
    <row r="2034" spans="2:17" x14ac:dyDescent="0.2">
      <c r="B2034" s="39" t="s">
        <v>42</v>
      </c>
      <c r="D2034" s="42">
        <f>_xll.qlCalendarAdvance(Calendar,$D2033,B2034,"f",FALSE)</f>
        <v>53631</v>
      </c>
      <c r="E2034" s="180">
        <f>_xll.qlInterestRateIndexValueDate(IndexON,D2034)</f>
        <v>53631</v>
      </c>
      <c r="F2034" s="196">
        <f>IFERROR(_xll.qlIndexFixing(IndexON,D2034,TRUE,_xll.ohTrigger(RecalcTrigger,TriggerON)),NA())</f>
        <v>1.5895889062873536E-2</v>
      </c>
      <c r="H2034" s="42">
        <f>_xll.qlCalendarAdvance(Calendar,$H2033,B2034,"f",FALSE)</f>
        <v>53631</v>
      </c>
      <c r="I2034" s="180">
        <f>_xll.qlInterestRateIndexValueDate(Index1M,$H2034)</f>
        <v>53633</v>
      </c>
      <c r="J2034" s="185">
        <f>IFERROR(_xll.qlIndexFixing(Index1M,$H2034,TRUE,_xll.ohTrigger(RecalcTrigger,Trigger1M)),NA())</f>
        <v>1.5851691525442343E-2</v>
      </c>
      <c r="K2034" s="44">
        <f>IFERROR(_xll.qlIndexFixing(Index3M,H2034,TRUE,_xll.ohTrigger(RecalcTrigger,Trigger3M)),NA())</f>
        <v>1.6131357306472291E-2</v>
      </c>
      <c r="L2034" s="44">
        <f>IFERROR(_xll.qlIndexFixing(Index6M,$H2034,TRUE,_xll.ohTrigger(RecalcTrigger,Trigger6M)),NA())</f>
        <v>1.6329215488261242E-2</v>
      </c>
      <c r="M2034" s="186">
        <f>IFERROR(_xll.qlIndexFixing(Index1Y,$H2034,TRUE,_xll.ohTrigger(RecalcTrigger,Trigger1Y)),NA())</f>
        <v>1.6611989250541519E-2</v>
      </c>
      <c r="N2034" s="185">
        <f>IFERROR(_xll.qlIndexFixing(ONIndex1M,I2034,TRUE,_xll.ohTrigger(RecalcTrigger,Trigger1M)),NA())</f>
        <v>1.5837289536921872E-2</v>
      </c>
      <c r="O2034" s="44">
        <f>IFERROR(_xll.qlIndexFixing(ONIndex3M,I2034,TRUE,_xll.ohTrigger(RecalcTrigger,Trigger3M)),NA())</f>
        <v>1.6080667587274888E-2</v>
      </c>
      <c r="P2034" s="44">
        <f>IFERROR(_xll.qlIndexFixing(ONIndex6M,I2034,TRUE,_xll.ohTrigger(RecalcTrigger,Trigger6M)),NA())</f>
        <v>1.6243608954953359E-2</v>
      </c>
      <c r="Q2034" s="186">
        <f>IFERROR(_xll.qlIndexFixing(ONIndex1Y,I2034,TRUE,_xll.ohTrigger(RecalcTrigger,Trigger1Y)),NA())</f>
        <v>1.6456986885797775E-2</v>
      </c>
    </row>
    <row r="2035" spans="2:17" x14ac:dyDescent="0.2">
      <c r="B2035" s="39" t="s">
        <v>42</v>
      </c>
      <c r="D2035" s="42">
        <f>_xll.qlCalendarAdvance(Calendar,$D2034,B2035,"f",FALSE)</f>
        <v>53638</v>
      </c>
      <c r="E2035" s="180">
        <f>_xll.qlInterestRateIndexValueDate(IndexON,D2035)</f>
        <v>53638</v>
      </c>
      <c r="F2035" s="196">
        <f>IFERROR(_xll.qlIndexFixing(IndexON,D2035,TRUE,_xll.ohTrigger(RecalcTrigger,TriggerON)),NA())</f>
        <v>1.5899021491829757E-2</v>
      </c>
      <c r="H2035" s="42">
        <f>_xll.qlCalendarAdvance(Calendar,$H2034,B2035,"f",FALSE)</f>
        <v>53638</v>
      </c>
      <c r="I2035" s="180">
        <f>_xll.qlInterestRateIndexValueDate(Index1M,$H2035)</f>
        <v>53640</v>
      </c>
      <c r="J2035" s="185">
        <f>IFERROR(_xll.qlIndexFixing(Index1M,$H2035,TRUE,_xll.ohTrigger(RecalcTrigger,Trigger1M)),NA())</f>
        <v>1.5854188637422762E-2</v>
      </c>
      <c r="K2035" s="44">
        <f>IFERROR(_xll.qlIndexFixing(Index3M,H2035,TRUE,_xll.ohTrigger(RecalcTrigger,Trigger3M)),NA())</f>
        <v>1.61341526856838E-2</v>
      </c>
      <c r="L2035" s="44">
        <f>IFERROR(_xll.qlIndexFixing(Index6M,$H2035,TRUE,_xll.ohTrigger(RecalcTrigger,Trigger6M)),NA())</f>
        <v>1.6330651114352175E-2</v>
      </c>
      <c r="M2035" s="186">
        <f>IFERROR(_xll.qlIndexFixing(Index1Y,$H2035,TRUE,_xll.ohTrigger(RecalcTrigger,Trigger1Y)),NA())</f>
        <v>1.6612559154483977E-2</v>
      </c>
      <c r="N2035" s="185">
        <f>IFERROR(_xll.qlIndexFixing(ONIndex1M,I2035,TRUE,_xll.ohTrigger(RecalcTrigger,Trigger1M)),NA())</f>
        <v>1.5839812883653437E-2</v>
      </c>
      <c r="O2035" s="44">
        <f>IFERROR(_xll.qlIndexFixing(ONIndex3M,I2035,TRUE,_xll.ohTrigger(RecalcTrigger,Trigger3M)),NA())</f>
        <v>1.6083568148346217E-2</v>
      </c>
      <c r="P2035" s="44">
        <f>IFERROR(_xll.qlIndexFixing(ONIndex6M,I2035,TRUE,_xll.ohTrigger(RecalcTrigger,Trigger6M)),NA())</f>
        <v>1.624544719835086E-2</v>
      </c>
      <c r="Q2035" s="186">
        <f>IFERROR(_xll.qlIndexFixing(ONIndex1Y,I2035,TRUE,_xll.ohTrigger(RecalcTrigger,Trigger1Y)),NA())</f>
        <v>1.6457764011921228E-2</v>
      </c>
    </row>
    <row r="2036" spans="2:17" x14ac:dyDescent="0.2">
      <c r="B2036" s="39" t="s">
        <v>42</v>
      </c>
      <c r="D2036" s="42">
        <f>_xll.qlCalendarAdvance(Calendar,$D2035,B2036,"f",FALSE)</f>
        <v>53645</v>
      </c>
      <c r="E2036" s="180">
        <f>_xll.qlInterestRateIndexValueDate(IndexON,D2036)</f>
        <v>53645</v>
      </c>
      <c r="F2036" s="196">
        <f>IFERROR(_xll.qlIndexFixing(IndexON,D2036,TRUE,_xll.ohTrigger(RecalcTrigger,TriggerON)),NA())</f>
        <v>1.5902133944125652E-2</v>
      </c>
      <c r="H2036" s="42">
        <f>_xll.qlCalendarAdvance(Calendar,$H2035,B2036,"f",FALSE)</f>
        <v>53645</v>
      </c>
      <c r="I2036" s="180">
        <f>_xll.qlInterestRateIndexValueDate(Index1M,$H2036)</f>
        <v>53647</v>
      </c>
      <c r="J2036" s="185">
        <f>IFERROR(_xll.qlIndexFixing(Index1M,$H2036,TRUE,_xll.ohTrigger(RecalcTrigger,Trigger1M)),NA())</f>
        <v>1.5856666893866694E-2</v>
      </c>
      <c r="K2036" s="44">
        <f>IFERROR(_xll.qlIndexFixing(Index3M,H2036,TRUE,_xll.ohTrigger(RecalcTrigger,Trigger3M)),NA())</f>
        <v>1.6136928621068337E-2</v>
      </c>
      <c r="L2036" s="44">
        <f>IFERROR(_xll.qlIndexFixing(Index6M,$H2036,TRUE,_xll.ohTrigger(RecalcTrigger,Trigger6M)),NA())</f>
        <v>1.6332052748599515E-2</v>
      </c>
      <c r="M2036" s="186">
        <f>IFERROR(_xll.qlIndexFixing(Index1Y,$H2036,TRUE,_xll.ohTrigger(RecalcTrigger,Trigger1Y)),NA())</f>
        <v>1.6613120226195141E-2</v>
      </c>
      <c r="N2036" s="185">
        <f>IFERROR(_xll.qlIndexFixing(ONIndex1M,I2036,TRUE,_xll.ohTrigger(RecalcTrigger,Trigger1M)),NA())</f>
        <v>1.584231748098297E-2</v>
      </c>
      <c r="O2036" s="44">
        <f>IFERROR(_xll.qlIndexFixing(ONIndex3M,I2036,TRUE,_xll.ohTrigger(RecalcTrigger,Trigger3M)),NA())</f>
        <v>1.608644968839279E-2</v>
      </c>
      <c r="P2036" s="44">
        <f>IFERROR(_xll.qlIndexFixing(ONIndex6M,I2036,TRUE,_xll.ohTrigger(RecalcTrigger,Trigger6M)),NA())</f>
        <v>1.6247251724239575E-2</v>
      </c>
      <c r="Q2036" s="186">
        <f>IFERROR(_xll.qlIndexFixing(ONIndex1Y,I2036,TRUE,_xll.ohTrigger(RecalcTrigger,Trigger1Y)),NA())</f>
        <v>1.6458533068179904E-2</v>
      </c>
    </row>
    <row r="2037" spans="2:17" x14ac:dyDescent="0.2">
      <c r="B2037" s="39" t="s">
        <v>42</v>
      </c>
      <c r="D2037" s="42">
        <f>_xll.qlCalendarAdvance(Calendar,$D2036,B2037,"f",FALSE)</f>
        <v>53652</v>
      </c>
      <c r="E2037" s="180">
        <f>_xll.qlInterestRateIndexValueDate(IndexON,D2037)</f>
        <v>53652</v>
      </c>
      <c r="F2037" s="196">
        <f>IFERROR(_xll.qlIndexFixing(IndexON,D2037,TRUE,_xll.ohTrigger(RecalcTrigger,TriggerON)),NA())</f>
        <v>1.5905226363646108E-2</v>
      </c>
      <c r="H2037" s="42">
        <f>_xll.qlCalendarAdvance(Calendar,$H2036,B2037,"f",FALSE)</f>
        <v>53652</v>
      </c>
      <c r="I2037" s="180">
        <f>_xll.qlInterestRateIndexValueDate(Index1M,$H2037)</f>
        <v>53654</v>
      </c>
      <c r="J2037" s="185">
        <f>IFERROR(_xll.qlIndexFixing(Index1M,$H2037,TRUE,_xll.ohTrigger(RecalcTrigger,Trigger1M)),NA())</f>
        <v>1.5859126242663567E-2</v>
      </c>
      <c r="K2037" s="44">
        <f>IFERROR(_xll.qlIndexFixing(Index3M,H2037,TRUE,_xll.ohTrigger(RecalcTrigger,Trigger3M)),NA())</f>
        <v>1.6139685055701222E-2</v>
      </c>
      <c r="L2037" s="44">
        <f>IFERROR(_xll.qlIndexFixing(Index6M,$H2037,TRUE,_xll.ohTrigger(RecalcTrigger,Trigger6M)),NA())</f>
        <v>1.6333420390933044E-2</v>
      </c>
      <c r="M2037" s="186">
        <f>IFERROR(_xll.qlIndexFixing(Index1Y,$H2037,TRUE,_xll.ohTrigger(RecalcTrigger,Trigger1Y)),NA())</f>
        <v>1.6613672441176456E-2</v>
      </c>
      <c r="N2037" s="185">
        <f>IFERROR(_xll.qlIndexFixing(ONIndex1M,I2037,TRUE,_xll.ohTrigger(RecalcTrigger,Trigger1M)),NA())</f>
        <v>1.5844803276872099E-2</v>
      </c>
      <c r="O2037" s="44">
        <f>IFERROR(_xll.qlIndexFixing(ONIndex3M,I2037,TRUE,_xll.ohTrigger(RecalcTrigger,Trigger3M)),NA())</f>
        <v>1.6089312150420199E-2</v>
      </c>
      <c r="P2037" s="44">
        <f>IFERROR(_xll.qlIndexFixing(ONIndex6M,I2037,TRUE,_xll.ohTrigger(RecalcTrigger,Trigger6M)),NA())</f>
        <v>1.624902253253957E-2</v>
      </c>
      <c r="Q2037" s="186">
        <f>IFERROR(_xll.qlIndexFixing(ONIndex1Y,I2037,TRUE,_xll.ohTrigger(RecalcTrigger,Trigger1Y)),NA())</f>
        <v>1.6459294029873561E-2</v>
      </c>
    </row>
    <row r="2038" spans="2:17" x14ac:dyDescent="0.2">
      <c r="B2038" s="39" t="s">
        <v>42</v>
      </c>
      <c r="D2038" s="42">
        <f>_xll.qlCalendarAdvance(Calendar,$D2037,B2038,"f",FALSE)</f>
        <v>53659</v>
      </c>
      <c r="E2038" s="180">
        <f>_xll.qlInterestRateIndexValueDate(IndexON,D2038)</f>
        <v>53659</v>
      </c>
      <c r="F2038" s="196">
        <f>IFERROR(_xll.qlIndexFixing(IndexON,D2038,TRUE,_xll.ohTrigger(RecalcTrigger,TriggerON)),NA())</f>
        <v>1.5908298693956269E-2</v>
      </c>
      <c r="H2038" s="42">
        <f>_xll.qlCalendarAdvance(Calendar,$H2037,B2038,"f",FALSE)</f>
        <v>53659</v>
      </c>
      <c r="I2038" s="180">
        <f>_xll.qlInterestRateIndexValueDate(Index1M,$H2038)</f>
        <v>53661</v>
      </c>
      <c r="J2038" s="185">
        <f>IFERROR(_xll.qlIndexFixing(Index1M,$H2038,TRUE,_xll.ohTrigger(RecalcTrigger,Trigger1M)),NA())</f>
        <v>1.5861566631689909E-2</v>
      </c>
      <c r="K2038" s="44">
        <f>IFERROR(_xll.qlIndexFixing(Index3M,H2038,TRUE,_xll.ohTrigger(RecalcTrigger,Trigger3M)),NA())</f>
        <v>1.6140208832614356E-2</v>
      </c>
      <c r="L2038" s="44">
        <f>IFERROR(_xll.qlIndexFixing(Index6M,$H2038,TRUE,_xll.ohTrigger(RecalcTrigger,Trigger6M)),NA())</f>
        <v>1.6335207096714988E-2</v>
      </c>
      <c r="M2038" s="186">
        <f>IFERROR(_xll.qlIndexFixing(Index1Y,$H2038,TRUE,_xll.ohTrigger(RecalcTrigger,Trigger1Y)),NA())</f>
        <v>1.6612973064199645E-2</v>
      </c>
      <c r="N2038" s="185">
        <f>IFERROR(_xll.qlIndexFixing(ONIndex1M,I2038,TRUE,_xll.ohTrigger(RecalcTrigger,Trigger1M)),NA())</f>
        <v>1.584727021928245E-2</v>
      </c>
      <c r="O2038" s="44">
        <f>IFERROR(_xll.qlIndexFixing(ONIndex3M,I2038,TRUE,_xll.ohTrigger(RecalcTrigger,Trigger3M)),NA())</f>
        <v>1.6092155478233394E-2</v>
      </c>
      <c r="P2038" s="44">
        <f>IFERROR(_xll.qlIndexFixing(ONIndex6M,I2038,TRUE,_xll.ohTrigger(RecalcTrigger,Trigger6M)),NA())</f>
        <v>1.6250759623410715E-2</v>
      </c>
      <c r="Q2038" s="186">
        <f>IFERROR(_xll.qlIndexFixing(ONIndex1Y,I2038,TRUE,_xll.ohTrigger(RecalcTrigger,Trigger1Y)),NA())</f>
        <v>1.6460046873421064E-2</v>
      </c>
    </row>
    <row r="2039" spans="2:17" x14ac:dyDescent="0.2">
      <c r="B2039" s="39" t="s">
        <v>42</v>
      </c>
      <c r="D2039" s="42">
        <f>_xll.qlCalendarAdvance(Calendar,$D2038,B2039,"f",FALSE)</f>
        <v>53666</v>
      </c>
      <c r="E2039" s="180">
        <f>_xll.qlInterestRateIndexValueDate(IndexON,D2039)</f>
        <v>53666</v>
      </c>
      <c r="F2039" s="196">
        <f>IFERROR(_xll.qlIndexFixing(IndexON,D2039,TRUE,_xll.ohTrigger(RecalcTrigger,TriggerON)),NA())</f>
        <v>1.591135087878115E-2</v>
      </c>
      <c r="H2039" s="42">
        <f>_xll.qlCalendarAdvance(Calendar,$H2038,B2039,"f",FALSE)</f>
        <v>53666</v>
      </c>
      <c r="I2039" s="180">
        <f>_xll.qlInterestRateIndexValueDate(Index1M,$H2039)</f>
        <v>53668</v>
      </c>
      <c r="J2039" s="185">
        <f>IFERROR(_xll.qlIndexFixing(Index1M,$H2039,TRUE,_xll.ohTrigger(RecalcTrigger,Trigger1M)),NA())</f>
        <v>1.586398800883515E-2</v>
      </c>
      <c r="K2039" s="44">
        <f>IFERROR(_xll.qlIndexFixing(Index3M,H2039,TRUE,_xll.ohTrigger(RecalcTrigger,Trigger3M)),NA())</f>
        <v>1.6142931253230408E-2</v>
      </c>
      <c r="L2039" s="44">
        <f>IFERROR(_xll.qlIndexFixing(Index6M,$H2039,TRUE,_xll.ohTrigger(RecalcTrigger,Trigger6M)),NA())</f>
        <v>1.633650438562425E-2</v>
      </c>
      <c r="M2039" s="186">
        <f>IFERROR(_xll.qlIndexFixing(Index1Y,$H2039,TRUE,_xll.ohTrigger(RecalcTrigger,Trigger1Y)),NA())</f>
        <v>1.6614750202954047E-2</v>
      </c>
      <c r="N2039" s="185">
        <f>IFERROR(_xll.qlIndexFixing(ONIndex1M,I2039,TRUE,_xll.ohTrigger(RecalcTrigger,Trigger1M)),NA())</f>
        <v>1.5849718256095713E-2</v>
      </c>
      <c r="O2039" s="44">
        <f>IFERROR(_xll.qlIndexFixing(ONIndex3M,I2039,TRUE,_xll.ohTrigger(RecalcTrigger,Trigger3M)),NA())</f>
        <v>1.6094979614678095E-2</v>
      </c>
      <c r="P2039" s="44">
        <f>IFERROR(_xll.qlIndexFixing(ONIndex6M,I2039,TRUE,_xll.ohTrigger(RecalcTrigger,Trigger6M)),NA())</f>
        <v>1.625246299669314E-2</v>
      </c>
      <c r="Q2039" s="186">
        <f>IFERROR(_xll.qlIndexFixing(ONIndex1Y,I2039,TRUE,_xll.ohTrigger(RecalcTrigger,Trigger1Y)),NA())</f>
        <v>1.6460791574521849E-2</v>
      </c>
    </row>
    <row r="2040" spans="2:17" x14ac:dyDescent="0.2">
      <c r="B2040" s="39" t="s">
        <v>42</v>
      </c>
      <c r="D2040" s="42">
        <f>_xll.qlCalendarAdvance(Calendar,$D2039,B2040,"f",FALSE)</f>
        <v>53673</v>
      </c>
      <c r="E2040" s="180">
        <f>_xll.qlInterestRateIndexValueDate(IndexON,D2040)</f>
        <v>53673</v>
      </c>
      <c r="F2040" s="196">
        <f>IFERROR(_xll.qlIndexFixing(IndexON,D2040,TRUE,_xll.ohTrigger(RecalcTrigger,TriggerON)),NA())</f>
        <v>1.5914382862005638E-2</v>
      </c>
      <c r="H2040" s="42">
        <f>_xll.qlCalendarAdvance(Calendar,$H2039,B2040,"f",FALSE)</f>
        <v>53673</v>
      </c>
      <c r="I2040" s="180">
        <f>_xll.qlInterestRateIndexValueDate(Index1M,$H2040)</f>
        <v>53675</v>
      </c>
      <c r="J2040" s="185">
        <f>IFERROR(_xll.qlIndexFixing(Index1M,$H2040,TRUE,_xll.ohTrigger(RecalcTrigger,Trigger1M)),NA())</f>
        <v>1.5866390321973244E-2</v>
      </c>
      <c r="K2040" s="44">
        <f>IFERROR(_xll.qlIndexFixing(Index3M,H2040,TRUE,_xll.ohTrigger(RecalcTrigger,Trigger3M)),NA())</f>
        <v>1.6145634022020516E-2</v>
      </c>
      <c r="L2040" s="44">
        <f>IFERROR(_xll.qlIndexFixing(Index6M,$H2040,TRUE,_xll.ohTrigger(RecalcTrigger,Trigger6M)),NA())</f>
        <v>1.633776768087903E-2</v>
      </c>
      <c r="M2040" s="186">
        <f>IFERROR(_xll.qlIndexFixing(Index1Y,$H2040,TRUE,_xll.ohTrigger(RecalcTrigger,Trigger1Y)),NA())</f>
        <v>1.6615275700754089E-2</v>
      </c>
      <c r="N2040" s="185">
        <f>IFERROR(_xll.qlIndexFixing(ONIndex1M,I2040,TRUE,_xll.ohTrigger(RecalcTrigger,Trigger1M)),NA())</f>
        <v>1.5852147335513322E-2</v>
      </c>
      <c r="O2040" s="44">
        <f>IFERROR(_xll.qlIndexFixing(ONIndex3M,I2040,TRUE,_xll.ohTrigger(RecalcTrigger,Trigger3M)),NA())</f>
        <v>1.6097784503479318E-2</v>
      </c>
      <c r="P2040" s="44">
        <f>IFERROR(_xll.qlIndexFixing(ONIndex6M,I2040,TRUE,_xll.ohTrigger(RecalcTrigger,Trigger6M)),NA())</f>
        <v>1.6254132652386843E-2</v>
      </c>
      <c r="Q2040" s="186">
        <f>IFERROR(_xll.qlIndexFixing(ONIndex1Y,I2040,TRUE,_xll.ohTrigger(RecalcTrigger,Trigger1Y)),NA())</f>
        <v>1.64615281091951E-2</v>
      </c>
    </row>
    <row r="2041" spans="2:17" x14ac:dyDescent="0.2">
      <c r="B2041" s="39" t="s">
        <v>42</v>
      </c>
      <c r="D2041" s="42">
        <f>_xll.qlCalendarAdvance(Calendar,$D2040,B2041,"f",FALSE)</f>
        <v>53680</v>
      </c>
      <c r="E2041" s="180">
        <f>_xll.qlInterestRateIndexValueDate(IndexON,D2041)</f>
        <v>53680</v>
      </c>
      <c r="F2041" s="196">
        <f>IFERROR(_xll.qlIndexFixing(IndexON,D2041,TRUE,_xll.ohTrigger(RecalcTrigger,TriggerON)),NA())</f>
        <v>1.5917394587274813E-2</v>
      </c>
      <c r="H2041" s="42">
        <f>_xll.qlCalendarAdvance(Calendar,$H2040,B2041,"f",FALSE)</f>
        <v>53680</v>
      </c>
      <c r="I2041" s="180">
        <f>_xll.qlInterestRateIndexValueDate(Index1M,$H2041)</f>
        <v>53682</v>
      </c>
      <c r="J2041" s="185">
        <f>IFERROR(_xll.qlIndexFixing(Index1M,$H2041,TRUE,_xll.ohTrigger(RecalcTrigger,Trigger1M)),NA())</f>
        <v>1.5868773518996196E-2</v>
      </c>
      <c r="K2041" s="44">
        <f>IFERROR(_xll.qlIndexFixing(Index3M,H2041,TRUE,_xll.ohTrigger(RecalcTrigger,Trigger3M)),NA())</f>
        <v>1.6148317082071983E-2</v>
      </c>
      <c r="L2041" s="44">
        <f>IFERROR(_xll.qlIndexFixing(Index6M,$H2041,TRUE,_xll.ohTrigger(RecalcTrigger,Trigger6M)),NA())</f>
        <v>1.6338996982414321E-2</v>
      </c>
      <c r="M2041" s="186">
        <f>IFERROR(_xll.qlIndexFixing(Index1Y,$H2041,TRUE,_xll.ohTrigger(RecalcTrigger,Trigger1Y)),NA())</f>
        <v>1.6615792243830085E-2</v>
      </c>
      <c r="N2041" s="185">
        <f>IFERROR(_xll.qlIndexFixing(ONIndex1M,I2041,TRUE,_xll.ohTrigger(RecalcTrigger,Trigger1M)),NA())</f>
        <v>1.5855242497719857E-2</v>
      </c>
      <c r="O2041" s="44">
        <f>IFERROR(_xll.qlIndexFixing(ONIndex3M,I2041,TRUE,_xll.ohTrigger(RecalcTrigger,Trigger3M)),NA())</f>
        <v>1.6101362415366083E-2</v>
      </c>
      <c r="P2041" s="44">
        <f>IFERROR(_xll.qlIndexFixing(ONIndex6M,I2041,TRUE,_xll.ohTrigger(RecalcTrigger,Trigger6M)),NA())</f>
        <v>1.6256229808595535E-2</v>
      </c>
      <c r="Q2041" s="186">
        <f>IFERROR(_xll.qlIndexFixing(ONIndex1Y,I2041,TRUE,_xll.ohTrigger(RecalcTrigger,Trigger1Y)),NA())</f>
        <v>1.6462463043884767E-2</v>
      </c>
    </row>
    <row r="2042" spans="2:17" x14ac:dyDescent="0.2">
      <c r="B2042" s="39" t="s">
        <v>42</v>
      </c>
      <c r="D2042" s="42">
        <f>_xll.qlCalendarAdvance(Calendar,$D2041,B2042,"f",FALSE)</f>
        <v>53688</v>
      </c>
      <c r="E2042" s="180">
        <f>_xll.qlInterestRateIndexValueDate(IndexON,D2042)</f>
        <v>53688</v>
      </c>
      <c r="F2042" s="196">
        <f>IFERROR(_xll.qlIndexFixing(IndexON,D2042,TRUE,_xll.ohTrigger(RecalcTrigger,TriggerON)),NA())</f>
        <v>1.5920811681082725E-2</v>
      </c>
      <c r="H2042" s="42">
        <f>_xll.qlCalendarAdvance(Calendar,$H2041,B2042,"f",FALSE)</f>
        <v>53688</v>
      </c>
      <c r="I2042" s="180">
        <f>_xll.qlInterestRateIndexValueDate(Index1M,$H2042)</f>
        <v>53692</v>
      </c>
      <c r="J2042" s="185">
        <f>IFERROR(_xll.qlIndexFixing(Index1M,$H2042,TRUE,_xll.ohTrigger(RecalcTrigger,Trigger1M)),NA())</f>
        <v>1.5872144822232773E-2</v>
      </c>
      <c r="K2042" s="44">
        <f>IFERROR(_xll.qlIndexFixing(Index3M,H2042,TRUE,_xll.ohTrigger(RecalcTrigger,Trigger3M)),NA())</f>
        <v>1.6151020017124835E-2</v>
      </c>
      <c r="L2042" s="44">
        <f>IFERROR(_xll.qlIndexFixing(Index6M,$H2042,TRUE,_xll.ohTrigger(RecalcTrigger,Trigger6M)),NA())</f>
        <v>1.6339365865871914E-2</v>
      </c>
      <c r="M2042" s="186">
        <f>IFERROR(_xll.qlIndexFixing(Index1Y,$H2042,TRUE,_xll.ohTrigger(RecalcTrigger,Trigger1Y)),NA())</f>
        <v>1.6615691745997609E-2</v>
      </c>
      <c r="N2042" s="185">
        <f>IFERROR(_xll.qlIndexFixing(ONIndex1M,I2042,TRUE,_xll.ohTrigger(RecalcTrigger,Trigger1M)),NA())</f>
        <v>1.5857628050195416E-2</v>
      </c>
      <c r="O2042" s="44">
        <f>IFERROR(_xll.qlIndexFixing(ONIndex3M,I2042,TRUE,_xll.ohTrigger(RecalcTrigger,Trigger3M)),NA())</f>
        <v>1.6104123096569722E-2</v>
      </c>
      <c r="P2042" s="44">
        <f>IFERROR(_xll.qlIndexFixing(ONIndex6M,I2042,TRUE,_xll.ohTrigger(RecalcTrigger,Trigger6M)),NA())</f>
        <v>1.625782239569773E-2</v>
      </c>
      <c r="Q2042" s="186">
        <f>IFERROR(_xll.qlIndexFixing(ONIndex1Y,I2042,TRUE,_xll.ohTrigger(RecalcTrigger,Trigger1Y)),NA())</f>
        <v>1.6463180821881807E-2</v>
      </c>
    </row>
    <row r="2043" spans="2:17" x14ac:dyDescent="0.2">
      <c r="B2043" s="39" t="s">
        <v>42</v>
      </c>
      <c r="D2043" s="42">
        <f>_xll.qlCalendarAdvance(Calendar,$D2042,B2043,"f",FALSE)</f>
        <v>53695</v>
      </c>
      <c r="E2043" s="180">
        <f>_xll.qlInterestRateIndexValueDate(IndexON,D2043)</f>
        <v>53695</v>
      </c>
      <c r="F2043" s="196">
        <f>IFERROR(_xll.qlIndexFixing(IndexON,D2043,TRUE,_xll.ohTrigger(RecalcTrigger,TriggerON)),NA())</f>
        <v>1.5923779806827909E-2</v>
      </c>
      <c r="H2043" s="42">
        <f>_xll.qlCalendarAdvance(Calendar,$H2042,B2043,"f",FALSE)</f>
        <v>53695</v>
      </c>
      <c r="I2043" s="180">
        <f>_xll.qlInterestRateIndexValueDate(Index1M,$H2043)</f>
        <v>53699</v>
      </c>
      <c r="J2043" s="185">
        <f>IFERROR(_xll.qlIndexFixing(Index1M,$H2043,TRUE,_xll.ohTrigger(RecalcTrigger,Trigger1M)),NA())</f>
        <v>1.5874481377422103E-2</v>
      </c>
      <c r="K2043" s="44">
        <f>IFERROR(_xll.qlIndexFixing(Index3M,H2043,TRUE,_xll.ohTrigger(RecalcTrigger,Trigger3M)),NA())</f>
        <v>1.6155297061967253E-2</v>
      </c>
      <c r="L2043" s="44">
        <f>IFERROR(_xll.qlIndexFixing(Index6M,$H2043,TRUE,_xll.ohTrigger(RecalcTrigger,Trigger6M)),NA())</f>
        <v>1.6341840903749232E-2</v>
      </c>
      <c r="M2043" s="186">
        <f>IFERROR(_xll.qlIndexFixing(Index1Y,$H2043,TRUE,_xll.ohTrigger(RecalcTrigger,Trigger1Y)),NA())</f>
        <v>1.6616187714224757E-2</v>
      </c>
      <c r="N2043" s="185">
        <f>IFERROR(_xll.qlIndexFixing(ONIndex1M,I2043,TRUE,_xll.ohTrigger(RecalcTrigger,Trigger1M)),NA())</f>
        <v>1.5859657586654308E-2</v>
      </c>
      <c r="O2043" s="44">
        <f>IFERROR(_xll.qlIndexFixing(ONIndex3M,I2043,TRUE,_xll.ohTrigger(RecalcTrigger,Trigger3M)),NA())</f>
        <v>1.6106473929058396E-2</v>
      </c>
      <c r="P2043" s="44">
        <f>IFERROR(_xll.qlIndexFixing(ONIndex6M,I2043,TRUE,_xll.ohTrigger(RecalcTrigger,Trigger6M)),NA())</f>
        <v>1.6259160633937952E-2</v>
      </c>
      <c r="Q2043" s="186">
        <f>IFERROR(_xll.qlIndexFixing(ONIndex1Y,I2043,TRUE,_xll.ohTrigger(RecalcTrigger,Trigger1Y)),NA())</f>
        <v>1.6463789498271098E-2</v>
      </c>
    </row>
    <row r="2044" spans="2:17" x14ac:dyDescent="0.2">
      <c r="B2044" s="39" t="s">
        <v>42</v>
      </c>
      <c r="D2044" s="42">
        <f>_xll.qlCalendarAdvance(Calendar,$D2043,B2044,"f",FALSE)</f>
        <v>53702</v>
      </c>
      <c r="E2044" s="180">
        <f>_xll.qlInterestRateIndexValueDate(IndexON,D2044)</f>
        <v>53702</v>
      </c>
      <c r="F2044" s="196">
        <f>IFERROR(_xll.qlIndexFixing(IndexON,D2044,TRUE,_xll.ohTrigger(RecalcTrigger,TriggerON)),NA())</f>
        <v>1.5926727498039028E-2</v>
      </c>
      <c r="H2044" s="42">
        <f>_xll.qlCalendarAdvance(Calendar,$H2043,B2044,"f",FALSE)</f>
        <v>53702</v>
      </c>
      <c r="I2044" s="180">
        <f>_xll.qlInterestRateIndexValueDate(Index1M,$H2044)</f>
        <v>53706</v>
      </c>
      <c r="J2044" s="185">
        <f>IFERROR(_xll.qlIndexFixing(Index1M,$H2044,TRUE,_xll.ohTrigger(RecalcTrigger,Trigger1M)),NA())</f>
        <v>1.5876798637808259E-2</v>
      </c>
      <c r="K2044" s="44">
        <f>IFERROR(_xll.qlIndexFixing(Index3M,H2044,TRUE,_xll.ohTrigger(RecalcTrigger,Trigger3M)),NA())</f>
        <v>1.6158455755491252E-2</v>
      </c>
      <c r="L2044" s="44">
        <f>IFERROR(_xll.qlIndexFixing(Index6M,$H2044,TRUE,_xll.ohTrigger(RecalcTrigger,Trigger6M)),NA())</f>
        <v>1.6342953654926148E-2</v>
      </c>
      <c r="M2044" s="186">
        <f>IFERROR(_xll.qlIndexFixing(Index1Y,$H2044,TRUE,_xll.ohTrigger(RecalcTrigger,Trigger1Y)),NA())</f>
        <v>1.661667464806179E-2</v>
      </c>
      <c r="N2044" s="185">
        <f>IFERROR(_xll.qlIndexFixing(ONIndex1M,I2044,TRUE,_xll.ohTrigger(RecalcTrigger,Trigger1M)),NA())</f>
        <v>1.5862007573259618E-2</v>
      </c>
      <c r="O2044" s="44">
        <f>IFERROR(_xll.qlIndexFixing(ONIndex3M,I2044,TRUE,_xll.ohTrigger(RecalcTrigger,Trigger3M)),NA())</f>
        <v>1.6109198473568398E-2</v>
      </c>
      <c r="P2044" s="44">
        <f>IFERROR(_xll.qlIndexFixing(ONIndex6M,I2044,TRUE,_xll.ohTrigger(RecalcTrigger,Trigger6M)),NA())</f>
        <v>1.6260690602729611E-2</v>
      </c>
      <c r="Q2044" s="186">
        <f>IFERROR(_xll.qlIndexFixing(ONIndex1Y,I2044,TRUE,_xll.ohTrigger(RecalcTrigger,Trigger1Y)),NA())</f>
        <v>1.6464491943892767E-2</v>
      </c>
    </row>
    <row r="2045" spans="2:17" x14ac:dyDescent="0.2">
      <c r="B2045" s="39" t="s">
        <v>42</v>
      </c>
      <c r="D2045" s="42">
        <f>_xll.qlCalendarAdvance(Calendar,$D2044,B2045,"f",FALSE)</f>
        <v>53709</v>
      </c>
      <c r="E2045" s="180">
        <f>_xll.qlInterestRateIndexValueDate(IndexON,D2045)</f>
        <v>53709</v>
      </c>
      <c r="F2045" s="196">
        <f>IFERROR(_xll.qlIndexFixing(IndexON,D2045,TRUE,_xll.ohTrigger(RecalcTrigger,TriggerON)),NA())</f>
        <v>1.5929654697961482E-2</v>
      </c>
      <c r="H2045" s="42">
        <f>_xll.qlCalendarAdvance(Calendar,$H2044,B2045,"f",FALSE)</f>
        <v>53709</v>
      </c>
      <c r="I2045" s="180">
        <f>_xll.qlInterestRateIndexValueDate(Index1M,$H2045)</f>
        <v>53713</v>
      </c>
      <c r="J2045" s="185">
        <f>IFERROR(_xll.qlIndexFixing(Index1M,$H2045,TRUE,_xll.ohTrigger(RecalcTrigger,Trigger1M)),NA())</f>
        <v>1.587909655127551E-2</v>
      </c>
      <c r="K2045" s="44">
        <f>IFERROR(_xll.qlIndexFixing(Index3M,H2045,TRUE,_xll.ohTrigger(RecalcTrigger,Trigger3M)),NA())</f>
        <v>1.6160504575430334E-2</v>
      </c>
      <c r="L2045" s="44">
        <f>IFERROR(_xll.qlIndexFixing(Index6M,$H2045,TRUE,_xll.ohTrigger(RecalcTrigger,Trigger6M)),NA())</f>
        <v>1.6344032412118733E-2</v>
      </c>
      <c r="M2045" s="186">
        <f>IFERROR(_xll.qlIndexFixing(Index1Y,$H2045,TRUE,_xll.ohTrigger(RecalcTrigger,Trigger1Y)),NA())</f>
        <v>1.6617152523013892E-2</v>
      </c>
      <c r="N2045" s="185">
        <f>IFERROR(_xll.qlIndexFixing(ONIndex1M,I2045,TRUE,_xll.ohTrigger(RecalcTrigger,Trigger1M)),NA())</f>
        <v>1.5864338334603545E-2</v>
      </c>
      <c r="O2045" s="44">
        <f>IFERROR(_xll.qlIndexFixing(ONIndex3M,I2045,TRUE,_xll.ohTrigger(RecalcTrigger,Trigger3M)),NA())</f>
        <v>1.611190347906799E-2</v>
      </c>
      <c r="P2045" s="44">
        <f>IFERROR(_xll.qlIndexFixing(ONIndex6M,I2045,TRUE,_xll.ohTrigger(RecalcTrigger,Trigger6M)),NA())</f>
        <v>1.6262186854012484E-2</v>
      </c>
      <c r="Q2045" s="186">
        <f>IFERROR(_xll.qlIndexFixing(ONIndex1Y,I2045,TRUE,_xll.ohTrigger(RecalcTrigger,Trigger1Y)),NA())</f>
        <v>1.6465186099186013E-2</v>
      </c>
    </row>
    <row r="2046" spans="2:17" x14ac:dyDescent="0.2">
      <c r="B2046" s="39" t="s">
        <v>42</v>
      </c>
      <c r="D2046" s="42">
        <f>_xll.qlCalendarAdvance(Calendar,$D2045,B2046,"f",FALSE)</f>
        <v>53716</v>
      </c>
      <c r="E2046" s="180">
        <f>_xll.qlInterestRateIndexValueDate(IndexON,D2046)</f>
        <v>53716</v>
      </c>
      <c r="F2046" s="196">
        <f>IFERROR(_xll.qlIndexFixing(IndexON,D2046,TRUE,_xll.ohTrigger(RecalcTrigger,TriggerON)),NA())</f>
        <v>1.5932561350640029E-2</v>
      </c>
      <c r="H2046" s="42">
        <f>_xll.qlCalendarAdvance(Calendar,$H2045,B2046,"f",FALSE)</f>
        <v>53716</v>
      </c>
      <c r="I2046" s="180">
        <f>_xll.qlInterestRateIndexValueDate(Index1M,$H2046)</f>
        <v>53720</v>
      </c>
      <c r="J2046" s="185">
        <f>IFERROR(_xll.qlIndexFixing(Index1M,$H2046,TRUE,_xll.ohTrigger(RecalcTrigger,Trigger1M)),NA())</f>
        <v>1.5881375065705545E-2</v>
      </c>
      <c r="K2046" s="44">
        <f>IFERROR(_xll.qlIndexFixing(Index3M,H2046,TRUE,_xll.ohTrigger(RecalcTrigger,Trigger3M)),NA())</f>
        <v>1.616307832666972E-2</v>
      </c>
      <c r="L2046" s="44">
        <f>IFERROR(_xll.qlIndexFixing(Index6M,$H2046,TRUE,_xll.ohTrigger(RecalcTrigger,Trigger6M)),NA())</f>
        <v>1.6345077175272525E-2</v>
      </c>
      <c r="M2046" s="186">
        <f>IFERROR(_xll.qlIndexFixing(Index1Y,$H2046,TRUE,_xll.ohTrigger(RecalcTrigger,Trigger1Y)),NA())</f>
        <v>1.6617621314586467E-2</v>
      </c>
      <c r="N2046" s="185">
        <f>IFERROR(_xll.qlIndexFixing(ONIndex1M,I2046,TRUE,_xll.ohTrigger(RecalcTrigger,Trigger1M)),NA())</f>
        <v>1.586664981896746E-2</v>
      </c>
      <c r="O2046" s="44">
        <f>IFERROR(_xll.qlIndexFixing(ONIndex3M,I2046,TRUE,_xll.ohTrigger(RecalcTrigger,Trigger3M)),NA())</f>
        <v>1.6114588888802572E-2</v>
      </c>
      <c r="P2046" s="44">
        <f>IFERROR(_xll.qlIndexFixing(ONIndex6M,I2046,TRUE,_xll.ohTrigger(RecalcTrigger,Trigger6M)),NA())</f>
        <v>1.6263649387786572E-2</v>
      </c>
      <c r="Q2046" s="186">
        <f>IFERROR(_xll.qlIndexFixing(ONIndex1Y,I2046,TRUE,_xll.ohTrigger(RecalcTrigger,Trigger1Y)),NA())</f>
        <v>1.6465871940090082E-2</v>
      </c>
    </row>
    <row r="2047" spans="2:17" x14ac:dyDescent="0.2">
      <c r="B2047" s="39" t="s">
        <v>42</v>
      </c>
      <c r="D2047" s="42">
        <f>_xll.qlCalendarAdvance(Calendar,$D2046,B2047,"f",FALSE)</f>
        <v>53723</v>
      </c>
      <c r="E2047" s="180">
        <f>_xll.qlInterestRateIndexValueDate(IndexON,D2047)</f>
        <v>53723</v>
      </c>
      <c r="F2047" s="196">
        <f>IFERROR(_xll.qlIndexFixing(IndexON,D2047,TRUE,_xll.ohTrigger(RecalcTrigger,TriggerON)),NA())</f>
        <v>1.5935447399559877E-2</v>
      </c>
      <c r="H2047" s="42">
        <f>_xll.qlCalendarAdvance(Calendar,$H2046,B2047,"f",FALSE)</f>
        <v>53723</v>
      </c>
      <c r="I2047" s="180">
        <f>_xll.qlInterestRateIndexValueDate(Index1M,$H2047)</f>
        <v>53727</v>
      </c>
      <c r="J2047" s="185">
        <f>IFERROR(_xll.qlIndexFixing(Index1M,$H2047,TRUE,_xll.ohTrigger(RecalcTrigger,Trigger1M)),NA())</f>
        <v>1.5882103998951749E-2</v>
      </c>
      <c r="K2047" s="44">
        <f>IFERROR(_xll.qlIndexFixing(Index3M,H2047,TRUE,_xll.ohTrigger(RecalcTrigger,Trigger3M)),NA())</f>
        <v>1.6165631998363166E-2</v>
      </c>
      <c r="L2047" s="44">
        <f>IFERROR(_xll.qlIndexFixing(Index6M,$H2047,TRUE,_xll.ohTrigger(RecalcTrigger,Trigger6M)),NA())</f>
        <v>1.634608794433394E-2</v>
      </c>
      <c r="M2047" s="186">
        <f>IFERROR(_xll.qlIndexFixing(Index1Y,$H2047,TRUE,_xll.ohTrigger(RecalcTrigger,Trigger1Y)),NA())</f>
        <v>1.6618080998284695E-2</v>
      </c>
      <c r="N2047" s="185">
        <f>IFERROR(_xll.qlIndexFixing(ONIndex1M,I2047,TRUE,_xll.ohTrigger(RecalcTrigger,Trigger1M)),NA())</f>
        <v>1.5868941973913309E-2</v>
      </c>
      <c r="O2047" s="44">
        <f>IFERROR(_xll.qlIndexFixing(ONIndex3M,I2047,TRUE,_xll.ohTrigger(RecalcTrigger,Trigger3M)),NA())</f>
        <v>1.6117254646017543E-2</v>
      </c>
      <c r="P2047" s="44">
        <f>IFERROR(_xll.qlIndexFixing(ONIndex6M,I2047,TRUE,_xll.ohTrigger(RecalcTrigger,Trigger6M)),NA())</f>
        <v>1.6265078204051875E-2</v>
      </c>
      <c r="Q2047" s="186">
        <f>IFERROR(_xll.qlIndexFixing(ONIndex1Y,I2047,TRUE,_xll.ohTrigger(RecalcTrigger,Trigger1Y)),NA())</f>
        <v>1.6466549442624157E-2</v>
      </c>
    </row>
    <row r="2048" spans="2:17" x14ac:dyDescent="0.2">
      <c r="B2048" s="39" t="s">
        <v>42</v>
      </c>
      <c r="D2048" s="42">
        <f>_xll.qlCalendarAdvance(Calendar,$D2047,B2048,"f",FALSE)</f>
        <v>53730</v>
      </c>
      <c r="E2048" s="180">
        <f>_xll.qlInterestRateIndexValueDate(IndexON,D2048)</f>
        <v>53730</v>
      </c>
      <c r="F2048" s="196">
        <f>IFERROR(_xll.qlIndexFixing(IndexON,D2048,TRUE,_xll.ohTrigger(RecalcTrigger,TriggerON)),NA())</f>
        <v>1.5938312788605913E-2</v>
      </c>
      <c r="H2048" s="42">
        <f>_xll.qlCalendarAdvance(Calendar,$H2047,B2048,"f",FALSE)</f>
        <v>53730</v>
      </c>
      <c r="I2048" s="180">
        <f>_xll.qlInterestRateIndexValueDate(Index1M,$H2048)</f>
        <v>53734</v>
      </c>
      <c r="J2048" s="185">
        <f>IFERROR(_xll.qlIndexFixing(Index1M,$H2048,TRUE,_xll.ohTrigger(RecalcTrigger,Trigger1M)),NA())</f>
        <v>1.5884347453679455E-2</v>
      </c>
      <c r="K2048" s="44">
        <f>IFERROR(_xll.qlIndexFixing(Index3M,H2048,TRUE,_xll.ohTrigger(RecalcTrigger,Trigger3M)),NA())</f>
        <v>1.6168165533592689E-2</v>
      </c>
      <c r="L2048" s="44">
        <f>IFERROR(_xll.qlIndexFixing(Index6M,$H2048,TRUE,_xll.ohTrigger(RecalcTrigger,Trigger6M)),NA())</f>
        <v>1.6347064719250716E-2</v>
      </c>
      <c r="M2048" s="186">
        <f>IFERROR(_xll.qlIndexFixing(Index1Y,$H2048,TRUE,_xll.ohTrigger(RecalcTrigger,Trigger1Y)),NA())</f>
        <v>1.6618531549614637E-2</v>
      </c>
      <c r="N2048" s="185">
        <f>IFERROR(_xll.qlIndexFixing(ONIndex1M,I2048,TRUE,_xll.ohTrigger(RecalcTrigger,Trigger1M)),NA())</f>
        <v>1.5871214747722462E-2</v>
      </c>
      <c r="O2048" s="44">
        <f>IFERROR(_xll.qlIndexFixing(ONIndex3M,I2048,TRUE,_xll.ohTrigger(RecalcTrigger,Trigger3M)),NA())</f>
        <v>1.6119900694278044E-2</v>
      </c>
      <c r="P2048" s="44">
        <f>IFERROR(_xll.qlIndexFixing(ONIndex6M,I2048,TRUE,_xll.ohTrigger(RecalcTrigger,Trigger6M)),NA())</f>
        <v>1.6266473302728457E-2</v>
      </c>
      <c r="Q2048" s="186">
        <f>IFERROR(_xll.qlIndexFixing(ONIndex1Y,I2048,TRUE,_xll.ohTrigger(RecalcTrigger,Trigger1Y)),NA())</f>
        <v>1.6467218582647547E-2</v>
      </c>
    </row>
    <row r="2049" spans="2:17" x14ac:dyDescent="0.2">
      <c r="B2049" s="39" t="s">
        <v>42</v>
      </c>
      <c r="D2049" s="42">
        <f>_xll.qlCalendarAdvance(Calendar,$D2048,B2049,"f",FALSE)</f>
        <v>53737</v>
      </c>
      <c r="E2049" s="180">
        <f>_xll.qlInterestRateIndexValueDate(IndexON,D2049)</f>
        <v>53737</v>
      </c>
      <c r="F2049" s="196">
        <f>IFERROR(_xll.qlIndexFixing(IndexON,D2049,TRUE,_xll.ohTrigger(RecalcTrigger,TriggerON)),NA())</f>
        <v>1.5941157461663025E-2</v>
      </c>
      <c r="H2049" s="42">
        <f>_xll.qlCalendarAdvance(Calendar,$H2048,B2049,"f",FALSE)</f>
        <v>53737</v>
      </c>
      <c r="I2049" s="180">
        <f>_xll.qlInterestRateIndexValueDate(Index1M,$H2049)</f>
        <v>53741</v>
      </c>
      <c r="J2049" s="185">
        <f>IFERROR(_xll.qlIndexFixing(Index1M,$H2049,TRUE,_xll.ohTrigger(RecalcTrigger,Trigger1M)),NA())</f>
        <v>1.5886571366736022E-2</v>
      </c>
      <c r="K2049" s="44">
        <f>IFERROR(_xll.qlIndexFixing(Index3M,H2049,TRUE,_xll.ohTrigger(RecalcTrigger,Trigger3M)),NA())</f>
        <v>1.617067887544469E-2</v>
      </c>
      <c r="L2049" s="44">
        <f>IFERROR(_xll.qlIndexFixing(Index6M,$H2049,TRUE,_xll.ohTrigger(RecalcTrigger,Trigger6M)),NA())</f>
        <v>1.6348007499973657E-2</v>
      </c>
      <c r="M2049" s="186">
        <f>IFERROR(_xll.qlIndexFixing(Index1Y,$H2049,TRUE,_xll.ohTrigger(RecalcTrigger,Trigger1Y)),NA())</f>
        <v>1.6618972944081916E-2</v>
      </c>
      <c r="N2049" s="185">
        <f>IFERROR(_xll.qlIndexFixing(ONIndex1M,I2049,TRUE,_xll.ohTrigger(RecalcTrigger,Trigger1M)),NA())</f>
        <v>1.5873468088116738E-2</v>
      </c>
      <c r="O2049" s="44">
        <f>IFERROR(_xll.qlIndexFixing(ONIndex3M,I2049,TRUE,_xll.ohTrigger(RecalcTrigger,Trigger3M)),NA())</f>
        <v>1.6122526976909413E-2</v>
      </c>
      <c r="P2049" s="44">
        <f>IFERROR(_xll.qlIndexFixing(ONIndex6M,I2049,TRUE,_xll.ohTrigger(RecalcTrigger,Trigger6M)),NA())</f>
        <v>1.6267834683896254E-2</v>
      </c>
      <c r="Q2049" s="186">
        <f>IFERROR(_xll.qlIndexFixing(ONIndex1Y,I2049,TRUE,_xll.ohTrigger(RecalcTrigger,Trigger1Y)),NA())</f>
        <v>1.6467879335939628E-2</v>
      </c>
    </row>
    <row r="2050" spans="2:17" x14ac:dyDescent="0.2">
      <c r="B2050" s="39" t="s">
        <v>42</v>
      </c>
      <c r="D2050" s="42">
        <f>_xll.qlCalendarAdvance(Calendar,$D2049,B2050,"f",FALSE)</f>
        <v>53744</v>
      </c>
      <c r="E2050" s="180">
        <f>_xll.qlInterestRateIndexValueDate(IndexON,D2050)</f>
        <v>53744</v>
      </c>
      <c r="F2050" s="196">
        <f>IFERROR(_xll.qlIndexFixing(IndexON,D2050,TRUE,_xll.ohTrigger(RecalcTrigger,TriggerON)),NA())</f>
        <v>1.5943981362136483E-2</v>
      </c>
      <c r="H2050" s="42">
        <f>_xll.qlCalendarAdvance(Calendar,$H2049,B2050,"f",FALSE)</f>
        <v>53744</v>
      </c>
      <c r="I2050" s="180">
        <f>_xll.qlInterestRateIndexValueDate(Index1M,$H2050)</f>
        <v>53748</v>
      </c>
      <c r="J2050" s="185">
        <f>IFERROR(_xll.qlIndexFixing(Index1M,$H2050,TRUE,_xll.ohTrigger(RecalcTrigger,Trigger1M)),NA())</f>
        <v>1.5888775686011707E-2</v>
      </c>
      <c r="K2050" s="44">
        <f>IFERROR(_xll.qlIndexFixing(Index3M,H2050,TRUE,_xll.ohTrigger(RecalcTrigger,Trigger3M)),NA())</f>
        <v>1.6173171967008213E-2</v>
      </c>
      <c r="L2050" s="44">
        <f>IFERROR(_xll.qlIndexFixing(Index6M,$H2050,TRUE,_xll.ohTrigger(RecalcTrigger,Trigger6M)),NA())</f>
        <v>1.6348916286454011E-2</v>
      </c>
      <c r="M2050" s="186">
        <f>IFERROR(_xll.qlIndexFixing(Index1Y,$H2050,TRUE,_xll.ohTrigger(RecalcTrigger,Trigger1Y)),NA())</f>
        <v>1.6619405157192589E-2</v>
      </c>
      <c r="N2050" s="185">
        <f>IFERROR(_xll.qlIndexFixing(ONIndex1M,I2050,TRUE,_xll.ohTrigger(RecalcTrigger,Trigger1M)),NA())</f>
        <v>1.5875701943217635E-2</v>
      </c>
      <c r="O2050" s="44">
        <f>IFERROR(_xll.qlIndexFixing(ONIndex3M,I2050,TRUE,_xll.ohTrigger(RecalcTrigger,Trigger3M)),NA())</f>
        <v>1.6125133436997174E-2</v>
      </c>
      <c r="P2050" s="44">
        <f>IFERROR(_xll.qlIndexFixing(ONIndex6M,I2050,TRUE,_xll.ohTrigger(RecalcTrigger,Trigger6M)),NA())</f>
        <v>1.6269162347635202E-2</v>
      </c>
      <c r="Q2050" s="186">
        <f>IFERROR(_xll.qlIndexFixing(ONIndex1Y,I2050,TRUE,_xll.ohTrigger(RecalcTrigger,Trigger1Y)),NA())</f>
        <v>1.6468531678599518E-2</v>
      </c>
    </row>
    <row r="2051" spans="2:17" x14ac:dyDescent="0.2">
      <c r="B2051" s="39" t="s">
        <v>42</v>
      </c>
      <c r="D2051" s="42">
        <f>_xll.qlCalendarAdvance(Calendar,$D2050,B2051,"f",FALSE)</f>
        <v>53751</v>
      </c>
      <c r="E2051" s="180">
        <f>_xll.qlInterestRateIndexValueDate(IndexON,D2051)</f>
        <v>53751</v>
      </c>
      <c r="F2051" s="196">
        <f>IFERROR(_xll.qlIndexFixing(IndexON,D2051,TRUE,_xll.ohTrigger(RecalcTrigger,TriggerON)),NA())</f>
        <v>1.5946784433991112E-2</v>
      </c>
      <c r="H2051" s="42">
        <f>_xll.qlCalendarAdvance(Calendar,$H2050,B2051,"f",FALSE)</f>
        <v>53751</v>
      </c>
      <c r="I2051" s="180">
        <f>_xll.qlInterestRateIndexValueDate(Index1M,$H2051)</f>
        <v>53755</v>
      </c>
      <c r="J2051" s="185">
        <f>IFERROR(_xll.qlIndexFixing(Index1M,$H2051,TRUE,_xll.ohTrigger(RecalcTrigger,Trigger1M)),NA())</f>
        <v>1.5892474828236591E-2</v>
      </c>
      <c r="K2051" s="44">
        <f>IFERROR(_xll.qlIndexFixing(Index3M,H2051,TRUE,_xll.ohTrigger(RecalcTrigger,Trigger3M)),NA())</f>
        <v>1.6176180354193048E-2</v>
      </c>
      <c r="L2051" s="44">
        <f>IFERROR(_xll.qlIndexFixing(Index6M,$H2051,TRUE,_xll.ohTrigger(RecalcTrigger,Trigger6M)),NA())</f>
        <v>1.6350632651475797E-2</v>
      </c>
      <c r="M2051" s="186">
        <f>IFERROR(_xll.qlIndexFixing(Index1Y,$H2051,TRUE,_xll.ohTrigger(RecalcTrigger,Trigger1Y)),NA())</f>
        <v>1.6620233794710747E-2</v>
      </c>
      <c r="N2051" s="185">
        <f>IFERROR(_xll.qlIndexFixing(ONIndex1M,I2051,TRUE,_xll.ohTrigger(RecalcTrigger,Trigger1M)),NA())</f>
        <v>1.5877916260826908E-2</v>
      </c>
      <c r="O2051" s="44">
        <f>IFERROR(_xll.qlIndexFixing(ONIndex3M,I2051,TRUE,_xll.ohTrigger(RecalcTrigger,Trigger3M)),NA())</f>
        <v>1.6127720018346281E-2</v>
      </c>
      <c r="P2051" s="44">
        <f>IFERROR(_xll.qlIndexFixing(ONIndex6M,I2051,TRUE,_xll.ohTrigger(RecalcTrigger,Trigger6M)),NA())</f>
        <v>1.6270456293705493E-2</v>
      </c>
      <c r="Q2051" s="186">
        <f>IFERROR(_xll.qlIndexFixing(ONIndex1Y,I2051,TRUE,_xll.ohTrigger(RecalcTrigger,Trigger1Y)),NA())</f>
        <v>1.6469175586566465E-2</v>
      </c>
    </row>
    <row r="2052" spans="2:17" x14ac:dyDescent="0.2">
      <c r="B2052" s="39" t="s">
        <v>42</v>
      </c>
      <c r="D2052" s="42">
        <f>_xll.qlCalendarAdvance(Calendar,$D2051,B2052,"f",FALSE)</f>
        <v>53758</v>
      </c>
      <c r="E2052" s="180">
        <f>_xll.qlInterestRateIndexValueDate(IndexON,D2052)</f>
        <v>53758</v>
      </c>
      <c r="F2052" s="196">
        <f>IFERROR(_xll.qlIndexFixing(IndexON,D2052,TRUE,_xll.ohTrigger(RecalcTrigger,TriggerON)),NA())</f>
        <v>1.5949566620792055E-2</v>
      </c>
      <c r="H2052" s="42">
        <f>_xll.qlCalendarAdvance(Calendar,$H2051,B2052,"f",FALSE)</f>
        <v>53758</v>
      </c>
      <c r="I2052" s="180">
        <f>_xll.qlInterestRateIndexValueDate(Index1M,$H2052)</f>
        <v>53762</v>
      </c>
      <c r="J2052" s="185">
        <f>IFERROR(_xll.qlIndexFixing(Index1M,$H2052,TRUE,_xll.ohTrigger(RecalcTrigger,Trigger1M)),NA())</f>
        <v>1.5894635854007823E-2</v>
      </c>
      <c r="K2052" s="44">
        <f>IFERROR(_xll.qlIndexFixing(Index3M,H2052,TRUE,_xll.ohTrigger(RecalcTrigger,Trigger3M)),NA())</f>
        <v>1.6178631418736551E-2</v>
      </c>
      <c r="L2052" s="44">
        <f>IFERROR(_xll.qlIndexFixing(Index6M,$H2052,TRUE,_xll.ohTrigger(RecalcTrigger,Trigger6M)),NA())</f>
        <v>1.6351468668612184E-2</v>
      </c>
      <c r="M2052" s="186">
        <f>IFERROR(_xll.qlIndexFixing(Index1Y,$H2052,TRUE,_xll.ohTrigger(RecalcTrigger,Trigger1Y)),NA())</f>
        <v>1.6620646915073364E-2</v>
      </c>
      <c r="N2052" s="185">
        <f>IFERROR(_xll.qlIndexFixing(ONIndex1M,I2052,TRUE,_xll.ohTrigger(RecalcTrigger,Trigger1M)),NA())</f>
        <v>1.588011098914599E-2</v>
      </c>
      <c r="O2052" s="44">
        <f>IFERROR(_xll.qlIndexFixing(ONIndex3M,I2052,TRUE,_xll.ohTrigger(RecalcTrigger,Trigger3M)),NA())</f>
        <v>1.6130286663882387E-2</v>
      </c>
      <c r="P2052" s="44">
        <f>IFERROR(_xll.qlIndexFixing(ONIndex6M,I2052,TRUE,_xll.ohTrigger(RecalcTrigger,Trigger6M)),NA())</f>
        <v>1.6271716522187063E-2</v>
      </c>
      <c r="Q2052" s="186">
        <f>IFERROR(_xll.qlIndexFixing(ONIndex1Y,I2052,TRUE,_xll.ohTrigger(RecalcTrigger,Trigger1Y)),NA())</f>
        <v>1.6469811035539905E-2</v>
      </c>
    </row>
    <row r="2053" spans="2:17" x14ac:dyDescent="0.2">
      <c r="B2053" s="39" t="s">
        <v>42</v>
      </c>
      <c r="D2053" s="42">
        <f>_xll.qlCalendarAdvance(Calendar,$D2052,B2053,"f",FALSE)</f>
        <v>53765</v>
      </c>
      <c r="E2053" s="180">
        <f>_xll.qlInterestRateIndexValueDate(IndexON,D2053)</f>
        <v>53765</v>
      </c>
      <c r="F2053" s="196">
        <f>IFERROR(_xll.qlIndexFixing(IndexON,D2053,TRUE,_xll.ohTrigger(RecalcTrigger,TriggerON)),NA())</f>
        <v>1.5952327866584071E-2</v>
      </c>
      <c r="H2053" s="42">
        <f>_xll.qlCalendarAdvance(Calendar,$H2052,B2053,"f",FALSE)</f>
        <v>53765</v>
      </c>
      <c r="I2053" s="180">
        <f>_xll.qlInterestRateIndexValueDate(Index1M,$H2053)</f>
        <v>53769</v>
      </c>
      <c r="J2053" s="185">
        <f>IFERROR(_xll.qlIndexFixing(Index1M,$H2053,TRUE,_xll.ohTrigger(RecalcTrigger,Trigger1M)),NA())</f>
        <v>1.5896777115929146E-2</v>
      </c>
      <c r="K2053" s="44">
        <f>IFERROR(_xll.qlIndexFixing(Index3M,H2053,TRUE,_xll.ohTrigger(RecalcTrigger,Trigger3M)),NA())</f>
        <v>1.6181062057283507E-2</v>
      </c>
      <c r="L2053" s="44">
        <f>IFERROR(_xll.qlIndexFixing(Index6M,$H2053,TRUE,_xll.ohTrigger(RecalcTrigger,Trigger6M)),NA())</f>
        <v>1.6352270688294156E-2</v>
      </c>
      <c r="M2053" s="186">
        <f>IFERROR(_xll.qlIndexFixing(Index1Y,$H2053,TRUE,_xll.ohTrigger(RecalcTrigger,Trigger1Y)),NA())</f>
        <v>1.6621050778425742E-2</v>
      </c>
      <c r="N2053" s="185">
        <f>IFERROR(_xll.qlIndexFixing(ONIndex1M,I2053,TRUE,_xll.ohTrigger(RecalcTrigger,Trigger1M)),NA())</f>
        <v>1.5882286076056573E-2</v>
      </c>
      <c r="O2053" s="44">
        <f>IFERROR(_xll.qlIndexFixing(ONIndex3M,I2053,TRUE,_xll.ohTrigger(RecalcTrigger,Trigger3M)),NA())</f>
        <v>1.6132833317250572E-2</v>
      </c>
      <c r="P2053" s="44">
        <f>IFERROR(_xll.qlIndexFixing(ONIndex6M,I2053,TRUE,_xll.ohTrigger(RecalcTrigger,Trigger6M)),NA())</f>
        <v>1.627294303331972E-2</v>
      </c>
      <c r="Q2053" s="186">
        <f>IFERROR(_xll.qlIndexFixing(ONIndex1Y,I2053,TRUE,_xll.ohTrigger(RecalcTrigger,Trigger1Y)),NA())</f>
        <v>1.6470438001698895E-2</v>
      </c>
    </row>
    <row r="2054" spans="2:17" x14ac:dyDescent="0.2">
      <c r="B2054" s="39" t="s">
        <v>42</v>
      </c>
      <c r="D2054" s="42">
        <f>_xll.qlCalendarAdvance(Calendar,$D2053,B2054,"f",FALSE)</f>
        <v>53772</v>
      </c>
      <c r="E2054" s="180">
        <f>_xll.qlInterestRateIndexValueDate(IndexON,D2054)</f>
        <v>53772</v>
      </c>
      <c r="F2054" s="196">
        <f>IFERROR(_xll.qlIndexFixing(IndexON,D2054,TRUE,_xll.ohTrigger(RecalcTrigger,TriggerON)),NA())</f>
        <v>1.5955068114692494E-2</v>
      </c>
      <c r="H2054" s="42">
        <f>_xll.qlCalendarAdvance(Calendar,$H2053,B2054,"f",FALSE)</f>
        <v>53772</v>
      </c>
      <c r="I2054" s="180">
        <f>_xll.qlInterestRateIndexValueDate(Index1M,$H2054)</f>
        <v>53776</v>
      </c>
      <c r="J2054" s="185">
        <f>IFERROR(_xll.qlIndexFixing(Index1M,$H2054,TRUE,_xll.ohTrigger(RecalcTrigger,Trigger1M)),NA())</f>
        <v>1.5898898561887403E-2</v>
      </c>
      <c r="K2054" s="44">
        <f>IFERROR(_xll.qlIndexFixing(Index3M,H2054,TRUE,_xll.ohTrigger(RecalcTrigger,Trigger3M)),NA())</f>
        <v>1.6183472212917709E-2</v>
      </c>
      <c r="L2054" s="44">
        <f>IFERROR(_xll.qlIndexFixing(Index6M,$H2054,TRUE,_xll.ohTrigger(RecalcTrigger,Trigger6M)),NA())</f>
        <v>1.6353038710482177E-2</v>
      </c>
      <c r="M2054" s="186">
        <f>IFERROR(_xll.qlIndexFixing(Index1Y,$H2054,TRUE,_xll.ohTrigger(RecalcTrigger,Trigger1Y)),NA())</f>
        <v>1.6621445360274906E-2</v>
      </c>
      <c r="N2054" s="185">
        <f>IFERROR(_xll.qlIndexFixing(ONIndex1M,I2054,TRUE,_xll.ohTrigger(RecalcTrigger,Trigger1M)),NA())</f>
        <v>1.5884441469360411E-2</v>
      </c>
      <c r="O2054" s="44">
        <f>IFERROR(_xll.qlIndexFixing(ONIndex3M,I2054,TRUE,_xll.ohTrigger(RecalcTrigger,Trigger3M)),NA())</f>
        <v>1.6135359921776171E-2</v>
      </c>
      <c r="P2054" s="44">
        <f>IFERROR(_xll.qlIndexFixing(ONIndex6M,I2054,TRUE,_xll.ohTrigger(RecalcTrigger,Trigger6M)),NA())</f>
        <v>1.627413582678372E-2</v>
      </c>
      <c r="Q2054" s="186">
        <f>IFERROR(_xll.qlIndexFixing(ONIndex1Y,I2054,TRUE,_xll.ohTrigger(RecalcTrigger,Trigger1Y)),NA())</f>
        <v>1.6471056460822808E-2</v>
      </c>
    </row>
    <row r="2055" spans="2:17" x14ac:dyDescent="0.2">
      <c r="B2055" s="39" t="s">
        <v>42</v>
      </c>
      <c r="D2055" s="42">
        <f>_xll.qlCalendarAdvance(Calendar,$D2054,B2055,"f",FALSE)</f>
        <v>53779</v>
      </c>
      <c r="E2055" s="180">
        <f>_xll.qlInterestRateIndexValueDate(IndexON,D2055)</f>
        <v>53779</v>
      </c>
      <c r="F2055" s="196">
        <f>IFERROR(_xll.qlIndexFixing(IndexON,D2055,TRUE,_xll.ohTrigger(RecalcTrigger,TriggerON)),NA())</f>
        <v>1.5957787309002214E-2</v>
      </c>
      <c r="H2055" s="42">
        <f>_xll.qlCalendarAdvance(Calendar,$H2054,B2055,"f",FALSE)</f>
        <v>53779</v>
      </c>
      <c r="I2055" s="180">
        <f>_xll.qlInterestRateIndexValueDate(Index1M,$H2055)</f>
        <v>53783</v>
      </c>
      <c r="J2055" s="185">
        <f>IFERROR(_xll.qlIndexFixing(Index1M,$H2055,TRUE,_xll.ohTrigger(RecalcTrigger,Trigger1M)),NA())</f>
        <v>1.5901000139761708E-2</v>
      </c>
      <c r="K2055" s="44">
        <f>IFERROR(_xll.qlIndexFixing(Index3M,H2055,TRUE,_xll.ohTrigger(RecalcTrigger,Trigger3M)),NA())</f>
        <v>1.6185331678476272E-2</v>
      </c>
      <c r="L2055" s="44">
        <f>IFERROR(_xll.qlIndexFixing(Index6M,$H2055,TRUE,_xll.ohTrigger(RecalcTrigger,Trigger6M)),NA())</f>
        <v>1.6353361627591795E-2</v>
      </c>
      <c r="M2055" s="186">
        <f>IFERROR(_xll.qlIndexFixing(Index1Y,$H2055,TRUE,_xll.ohTrigger(RecalcTrigger,Trigger1Y)),NA())</f>
        <v>1.662183063612591E-2</v>
      </c>
      <c r="N2055" s="185">
        <f>IFERROR(_xll.qlIndexFixing(ONIndex1M,I2055,TRUE,_xll.ohTrigger(RecalcTrigger,Trigger1M)),NA())</f>
        <v>1.5886577117179002E-2</v>
      </c>
      <c r="O2055" s="44">
        <f>IFERROR(_xll.qlIndexFixing(ONIndex3M,I2055,TRUE,_xll.ohTrigger(RecalcTrigger,Trigger3M)),NA())</f>
        <v>1.6137866420544711E-2</v>
      </c>
      <c r="P2055" s="44">
        <f>IFERROR(_xll.qlIndexFixing(ONIndex6M,I2055,TRUE,_xll.ohTrigger(RecalcTrigger,Trigger6M)),NA())</f>
        <v>1.6275294902818871E-2</v>
      </c>
      <c r="Q2055" s="186">
        <f>IFERROR(_xll.qlIndexFixing(ONIndex1Y,I2055,TRUE,_xll.ohTrigger(RecalcTrigger,Trigger1Y)),NA())</f>
        <v>1.6471666388930828E-2</v>
      </c>
    </row>
    <row r="2056" spans="2:17" x14ac:dyDescent="0.2">
      <c r="B2056" s="39" t="s">
        <v>42</v>
      </c>
      <c r="D2056" s="42">
        <f>_xll.qlCalendarAdvance(Calendar,$D2055,B2056,"f",FALSE)</f>
        <v>53786</v>
      </c>
      <c r="E2056" s="180">
        <f>_xll.qlInterestRateIndexValueDate(IndexON,D2056)</f>
        <v>53786</v>
      </c>
      <c r="F2056" s="196">
        <f>IFERROR(_xll.qlIndexFixing(IndexON,D2056,TRUE,_xll.ohTrigger(RecalcTrigger,TriggerON)),NA())</f>
        <v>1.596048539331818E-2</v>
      </c>
      <c r="H2056" s="42">
        <f>_xll.qlCalendarAdvance(Calendar,$H2055,B2056,"f",FALSE)</f>
        <v>53786</v>
      </c>
      <c r="I2056" s="180">
        <f>_xll.qlInterestRateIndexValueDate(Index1M,$H2056)</f>
        <v>53790</v>
      </c>
      <c r="J2056" s="185">
        <f>IFERROR(_xll.qlIndexFixing(Index1M,$H2056,TRUE,_xll.ohTrigger(RecalcTrigger,Trigger1M)),NA())</f>
        <v>1.5902583715902807E-2</v>
      </c>
      <c r="K2056" s="44">
        <f>IFERROR(_xll.qlIndexFixing(Index3M,H2056,TRUE,_xll.ohTrigger(RecalcTrigger,Trigger3M)),NA())</f>
        <v>1.6187702073106745E-2</v>
      </c>
      <c r="L2056" s="44">
        <f>IFERROR(_xll.qlIndexFixing(Index6M,$H2056,TRUE,_xll.ohTrigger(RecalcTrigger,Trigger6M)),NA())</f>
        <v>1.6354064051296573E-2</v>
      </c>
      <c r="M2056" s="186">
        <f>IFERROR(_xll.qlIndexFixing(Index1Y,$H2056,TRUE,_xll.ohTrigger(RecalcTrigger,Trigger1Y)),NA())</f>
        <v>1.6622206581485562E-2</v>
      </c>
      <c r="N2056" s="185">
        <f>IFERROR(_xll.qlIndexFixing(ONIndex1M,I2056,TRUE,_xll.ohTrigger(RecalcTrigger,Trigger1M)),NA())</f>
        <v>1.5888692967473972E-2</v>
      </c>
      <c r="O2056" s="44">
        <f>IFERROR(_xll.qlIndexFixing(ONIndex3M,I2056,TRUE,_xll.ohTrigger(RecalcTrigger,Trigger3M)),NA())</f>
        <v>1.6140352757201271E-2</v>
      </c>
      <c r="P2056" s="44">
        <f>IFERROR(_xll.qlIndexFixing(ONIndex6M,I2056,TRUE,_xll.ohTrigger(RecalcTrigger,Trigger6M)),NA())</f>
        <v>1.6276420261185365E-2</v>
      </c>
      <c r="Q2056" s="186">
        <f>IFERROR(_xll.qlIndexFixing(ONIndex1Y,I2056,TRUE,_xll.ohTrigger(RecalcTrigger,Trigger1Y)),NA())</f>
        <v>1.6472267761882264E-2</v>
      </c>
    </row>
    <row r="2057" spans="2:17" x14ac:dyDescent="0.2">
      <c r="B2057" s="39" t="s">
        <v>42</v>
      </c>
      <c r="D2057" s="42">
        <f>_xll.qlCalendarAdvance(Calendar,$D2056,B2057,"f",FALSE)</f>
        <v>53793</v>
      </c>
      <c r="E2057" s="180">
        <f>_xll.qlInterestRateIndexValueDate(IndexON,D2057)</f>
        <v>53793</v>
      </c>
      <c r="F2057" s="196">
        <f>IFERROR(_xll.qlIndexFixing(IndexON,D2057,TRUE,_xll.ohTrigger(RecalcTrigger,TriggerON)),NA())</f>
        <v>1.5965338694535092E-2</v>
      </c>
      <c r="H2057" s="42">
        <f>_xll.qlCalendarAdvance(Calendar,$H2056,B2057,"f",FALSE)</f>
        <v>53793</v>
      </c>
      <c r="I2057" s="180">
        <f>_xll.qlInterestRateIndexValueDate(Index1M,$H2057)</f>
        <v>53799</v>
      </c>
      <c r="J2057" s="185">
        <f>IFERROR(_xll.qlIndexFixing(Index1M,$H2057,TRUE,_xll.ohTrigger(RecalcTrigger,Trigger1M)),NA())</f>
        <v>1.590523250218645E-2</v>
      </c>
      <c r="K2057" s="44">
        <f>IFERROR(_xll.qlIndexFixing(Index3M,H2057,TRUE,_xll.ohTrigger(RecalcTrigger,Trigger3M)),NA())</f>
        <v>1.6190719374457933E-2</v>
      </c>
      <c r="L2057" s="44">
        <f>IFERROR(_xll.qlIndexFixing(Index6M,$H2057,TRUE,_xll.ohTrigger(RecalcTrigger,Trigger6M)),NA())</f>
        <v>1.6354917214074154E-2</v>
      </c>
      <c r="M2057" s="186">
        <f>IFERROR(_xll.qlIndexFixing(Index1Y,$H2057,TRUE,_xll.ohTrigger(RecalcTrigger,Trigger1Y)),NA())</f>
        <v>1.6622676190276759E-2</v>
      </c>
      <c r="N2057" s="185">
        <f>IFERROR(_xll.qlIndexFixing(ONIndex1M,I2057,TRUE,_xll.ohTrigger(RecalcTrigger,Trigger1M)),NA())</f>
        <v>1.5892382555042772E-2</v>
      </c>
      <c r="O2057" s="44">
        <f>IFERROR(_xll.qlIndexFixing(ONIndex3M,I2057,TRUE,_xll.ohTrigger(RecalcTrigger,Trigger3M)),NA())</f>
        <v>1.6144593408791152E-2</v>
      </c>
      <c r="P2057" s="44">
        <f>IFERROR(_xll.qlIndexFixing(ONIndex6M,I2057,TRUE,_xll.ohTrigger(RecalcTrigger,Trigger6M)),NA())</f>
        <v>1.6278705242296354E-2</v>
      </c>
      <c r="Q2057" s="186">
        <f>IFERROR(_xll.qlIndexFixing(ONIndex1Y,I2057,TRUE,_xll.ohTrigger(RecalcTrigger,Trigger1Y)),NA())</f>
        <v>1.647386571788978E-2</v>
      </c>
    </row>
    <row r="2058" spans="2:17" x14ac:dyDescent="0.2">
      <c r="B2058" s="39" t="s">
        <v>42</v>
      </c>
      <c r="D2058" s="42">
        <f>_xll.qlCalendarAdvance(Calendar,$D2057,B2058,"f",FALSE)</f>
        <v>53800</v>
      </c>
      <c r="E2058" s="180">
        <f>_xll.qlInterestRateIndexValueDate(IndexON,D2058)</f>
        <v>53800</v>
      </c>
      <c r="F2058" s="196">
        <f>IFERROR(_xll.qlIndexFixing(IndexON,D2058,TRUE,_xll.ohTrigger(RecalcTrigger,TriggerON)),NA())</f>
        <v>1.5965818006709043E-2</v>
      </c>
      <c r="H2058" s="42">
        <f>_xll.qlCalendarAdvance(Calendar,$H2057,B2058,"f",FALSE)</f>
        <v>53800</v>
      </c>
      <c r="I2058" s="180">
        <f>_xll.qlInterestRateIndexValueDate(Index1M,$H2058)</f>
        <v>53804</v>
      </c>
      <c r="J2058" s="185">
        <f>IFERROR(_xll.qlIndexFixing(Index1M,$H2058,TRUE,_xll.ohTrigger(RecalcTrigger,Trigger1M)),NA())</f>
        <v>1.5906689746692848E-2</v>
      </c>
      <c r="K2058" s="44">
        <f>IFERROR(_xll.qlIndexFixing(Index3M,H2058,TRUE,_xll.ohTrigger(RecalcTrigger,Trigger3M)),NA())</f>
        <v>1.6192380859403162E-2</v>
      </c>
      <c r="L2058" s="44">
        <f>IFERROR(_xll.qlIndexFixing(Index6M,$H2058,TRUE,_xll.ohTrigger(RecalcTrigger,Trigger6M)),NA())</f>
        <v>1.6355366910460949E-2</v>
      </c>
      <c r="M2058" s="186">
        <f>IFERROR(_xll.qlIndexFixing(Index1Y,$H2058,TRUE,_xll.ohTrigger(RecalcTrigger,Trigger1Y)),NA())</f>
        <v>1.6622930382756283E-2</v>
      </c>
      <c r="N2058" s="185">
        <f>IFERROR(_xll.qlIndexFixing(ONIndex1M,I2058,TRUE,_xll.ohTrigger(RecalcTrigger,Trigger1M)),NA())</f>
        <v>1.5892865067259621E-2</v>
      </c>
      <c r="O2058" s="44">
        <f>IFERROR(_xll.qlIndexFixing(ONIndex3M,I2058,TRUE,_xll.ohTrigger(RecalcTrigger,Trigger3M)),NA())</f>
        <v>1.6145264717239982E-2</v>
      </c>
      <c r="P2058" s="44">
        <f>IFERROR(_xll.qlIndexFixing(ONIndex6M,I2058,TRUE,_xll.ohTrigger(RecalcTrigger,Trigger6M)),NA())</f>
        <v>1.6278569825391997E-2</v>
      </c>
      <c r="Q2058" s="186">
        <f>IFERROR(_xll.qlIndexFixing(ONIndex1Y,I2058,TRUE,_xll.ohTrigger(RecalcTrigger,Trigger1Y)),NA())</f>
        <v>1.6473444745912502E-2</v>
      </c>
    </row>
    <row r="2059" spans="2:17" x14ac:dyDescent="0.2">
      <c r="B2059" s="39" t="s">
        <v>42</v>
      </c>
      <c r="D2059" s="42">
        <f>_xll.qlCalendarAdvance(Calendar,$D2058,B2059,"f",FALSE)</f>
        <v>53807</v>
      </c>
      <c r="E2059" s="180">
        <f>_xll.qlInterestRateIndexValueDate(IndexON,D2059)</f>
        <v>53807</v>
      </c>
      <c r="F2059" s="196">
        <f>IFERROR(_xll.qlIndexFixing(IndexON,D2059,TRUE,_xll.ohTrigger(RecalcTrigger,TriggerON)),NA())</f>
        <v>1.5968452423313906E-2</v>
      </c>
      <c r="H2059" s="42">
        <f>_xll.qlCalendarAdvance(Calendar,$H2058,B2059,"f",FALSE)</f>
        <v>53807</v>
      </c>
      <c r="I2059" s="180">
        <f>_xll.qlInterestRateIndexValueDate(Index1M,$H2059)</f>
        <v>53811</v>
      </c>
      <c r="J2059" s="185">
        <f>IFERROR(_xll.qlIndexFixing(Index1M,$H2059,TRUE,_xll.ohTrigger(RecalcTrigger,Trigger1M)),NA())</f>
        <v>1.5908712680225534E-2</v>
      </c>
      <c r="K2059" s="44">
        <f>IFERROR(_xll.qlIndexFixing(Index3M,H2059,TRUE,_xll.ohTrigger(RecalcTrigger,Trigger3M)),NA())</f>
        <v>1.6194689137241921E-2</v>
      </c>
      <c r="L2059" s="44">
        <f>IFERROR(_xll.qlIndexFixing(Index6M,$H2059,TRUE,_xll.ohTrigger(RecalcTrigger,Trigger6M)),NA())</f>
        <v>1.6355967345852849E-2</v>
      </c>
      <c r="M2059" s="186">
        <f>IFERROR(_xll.qlIndexFixing(Index1Y,$H2059,TRUE,_xll.ohTrigger(RecalcTrigger,Trigger1Y)),NA())</f>
        <v>1.6623278189680745E-2</v>
      </c>
      <c r="N2059" s="185">
        <f>IFERROR(_xll.qlIndexFixing(ONIndex1M,I2059,TRUE,_xll.ohTrigger(RecalcTrigger,Trigger1M)),NA())</f>
        <v>1.5895213315815226E-2</v>
      </c>
      <c r="O2059" s="44">
        <f>IFERROR(_xll.qlIndexFixing(ONIndex3M,I2059,TRUE,_xll.ohTrigger(RecalcTrigger,Trigger3M)),NA())</f>
        <v>1.6148035065750577E-2</v>
      </c>
      <c r="P2059" s="44">
        <f>IFERROR(_xll.qlIndexFixing(ONIndex6M,I2059,TRUE,_xll.ohTrigger(RecalcTrigger,Trigger6M)),NA())</f>
        <v>1.6279737593993815E-2</v>
      </c>
      <c r="Q2059" s="186">
        <f>IFERROR(_xll.qlIndexFixing(ONIndex1Y,I2059,TRUE,_xll.ohTrigger(RecalcTrigger,Trigger1Y)),NA())</f>
        <v>1.6474101826542409E-2</v>
      </c>
    </row>
    <row r="2060" spans="2:17" x14ac:dyDescent="0.2">
      <c r="B2060" s="39" t="s">
        <v>42</v>
      </c>
      <c r="D2060" s="42">
        <f>_xll.qlCalendarAdvance(Calendar,$D2059,B2060,"f",FALSE)</f>
        <v>53814</v>
      </c>
      <c r="E2060" s="180">
        <f>_xll.qlInterestRateIndexValueDate(IndexON,D2060)</f>
        <v>53814</v>
      </c>
      <c r="F2060" s="196">
        <f>IFERROR(_xll.qlIndexFixing(IndexON,D2060,TRUE,_xll.ohTrigger(RecalcTrigger,TriggerON)),NA())</f>
        <v>1.5971065504745141E-2</v>
      </c>
      <c r="H2060" s="42">
        <f>_xll.qlCalendarAdvance(Calendar,$H2059,B2060,"f",FALSE)</f>
        <v>53814</v>
      </c>
      <c r="I2060" s="180">
        <f>_xll.qlInterestRateIndexValueDate(Index1M,$H2060)</f>
        <v>53818</v>
      </c>
      <c r="J2060" s="185">
        <f>IFERROR(_xll.qlIndexFixing(Index1M,$H2060,TRUE,_xll.ohTrigger(RecalcTrigger,Trigger1M)),NA())</f>
        <v>1.5911208183874936E-2</v>
      </c>
      <c r="K2060" s="44">
        <f>IFERROR(_xll.qlIndexFixing(Index3M,H2060,TRUE,_xll.ohTrigger(RecalcTrigger,Trigger3M)),NA())</f>
        <v>1.6197499818242849E-2</v>
      </c>
      <c r="L2060" s="44">
        <f>IFERROR(_xll.qlIndexFixing(Index6M,$H2060,TRUE,_xll.ohTrigger(RecalcTrigger,Trigger6M)),NA())</f>
        <v>1.6356932894101225E-2</v>
      </c>
      <c r="M2060" s="186">
        <f>IFERROR(_xll.qlIndexFixing(Index1Y,$H2060,TRUE,_xll.ohTrigger(RecalcTrigger,Trigger1Y)),NA())</f>
        <v>1.662361656814108E-2</v>
      </c>
      <c r="N2060" s="185">
        <f>IFERROR(_xll.qlIndexFixing(ONIndex1M,I2060,TRUE,_xll.ohTrigger(RecalcTrigger,Trigger1M)),NA())</f>
        <v>1.5896957352250496E-2</v>
      </c>
      <c r="O2060" s="44">
        <f>IFERROR(_xll.qlIndexFixing(ONIndex3M,I2060,TRUE,_xll.ohTrigger(RecalcTrigger,Trigger3M)),NA())</f>
        <v>1.6150095348574922E-2</v>
      </c>
      <c r="P2060" s="44">
        <f>IFERROR(_xll.qlIndexFixing(ONIndex6M,I2060,TRUE,_xll.ohTrigger(RecalcTrigger,Trigger6M)),NA())</f>
        <v>1.6280584519483554E-2</v>
      </c>
      <c r="Q2060" s="186">
        <f>IFERROR(_xll.qlIndexFixing(ONIndex1Y,I2060,TRUE,_xll.ohTrigger(RecalcTrigger,Trigger1Y)),NA())</f>
        <v>1.6474587220507431E-2</v>
      </c>
    </row>
    <row r="2061" spans="2:17" x14ac:dyDescent="0.2">
      <c r="B2061" s="39" t="s">
        <v>42</v>
      </c>
      <c r="D2061" s="42">
        <f>_xll.qlCalendarAdvance(Calendar,$D2060,B2061,"f",FALSE)</f>
        <v>53821</v>
      </c>
      <c r="E2061" s="180">
        <f>_xll.qlInterestRateIndexValueDate(IndexON,D2061)</f>
        <v>53821</v>
      </c>
      <c r="F2061" s="196">
        <f>IFERROR(_xll.qlIndexFixing(IndexON,D2061,TRUE,_xll.ohTrigger(RecalcTrigger,TriggerON)),NA())</f>
        <v>1.59736571948077E-2</v>
      </c>
      <c r="H2061" s="42">
        <f>_xll.qlCalendarAdvance(Calendar,$H2060,B2061,"f",FALSE)</f>
        <v>53821</v>
      </c>
      <c r="I2061" s="180">
        <f>_xll.qlInterestRateIndexValueDate(Index1M,$H2061)</f>
        <v>53825</v>
      </c>
      <c r="J2061" s="185">
        <f>IFERROR(_xll.qlIndexFixing(Index1M,$H2061,TRUE,_xll.ohTrigger(RecalcTrigger,Trigger1M)),NA())</f>
        <v>1.5913189458835804E-2</v>
      </c>
      <c r="K2061" s="44">
        <f>IFERROR(_xll.qlIndexFixing(Index3M,H2061,TRUE,_xll.ohTrigger(RecalcTrigger,Trigger3M)),NA())</f>
        <v>1.6199764999839057E-2</v>
      </c>
      <c r="L2061" s="44">
        <f>IFERROR(_xll.qlIndexFixing(Index6M,$H2061,TRUE,_xll.ohTrigger(RecalcTrigger,Trigger6M)),NA())</f>
        <v>1.6357462932808497E-2</v>
      </c>
      <c r="M2061" s="186">
        <f>IFERROR(_xll.qlIndexFixing(Index1Y,$H2061,TRUE,_xll.ohTrigger(RecalcTrigger,Trigger1Y)),NA())</f>
        <v>1.6623945493644744E-2</v>
      </c>
      <c r="N2061" s="185">
        <f>IFERROR(_xll.qlIndexFixing(ONIndex1M,I2061,TRUE,_xll.ohTrigger(RecalcTrigger,Trigger1M)),NA())</f>
        <v>1.5898973434191888E-2</v>
      </c>
      <c r="O2061" s="44">
        <f>IFERROR(_xll.qlIndexFixing(ONIndex3M,I2061,TRUE,_xll.ohTrigger(RecalcTrigger,Trigger3M)),NA())</f>
        <v>1.6152480024471672E-2</v>
      </c>
      <c r="P2061" s="44">
        <f>IFERROR(_xll.qlIndexFixing(ONIndex6M,I2061,TRUE,_xll.ohTrigger(RecalcTrigger,Trigger6M)),NA())</f>
        <v>1.6281541290306123E-2</v>
      </c>
      <c r="Q2061" s="186">
        <f>IFERROR(_xll.qlIndexFixing(ONIndex1Y,I2061,TRUE,_xll.ohTrigger(RecalcTrigger,Trigger1Y)),NA())</f>
        <v>1.6475145456444906E-2</v>
      </c>
    </row>
    <row r="2062" spans="2:17" x14ac:dyDescent="0.2">
      <c r="B2062" s="39" t="s">
        <v>42</v>
      </c>
      <c r="D2062" s="42">
        <f>_xll.qlCalendarAdvance(Calendar,$D2061,B2062,"f",FALSE)</f>
        <v>53828</v>
      </c>
      <c r="E2062" s="180">
        <f>_xll.qlInterestRateIndexValueDate(IndexON,D2062)</f>
        <v>53828</v>
      </c>
      <c r="F2062" s="196">
        <f>IFERROR(_xll.qlIndexFixing(IndexON,D2062,TRUE,_xll.ohTrigger(RecalcTrigger,TriggerON)),NA())</f>
        <v>1.5976227437146662E-2</v>
      </c>
      <c r="H2062" s="42">
        <f>_xll.qlCalendarAdvance(Calendar,$H2061,B2062,"f",FALSE)</f>
        <v>53828</v>
      </c>
      <c r="I2062" s="180">
        <f>_xll.qlInterestRateIndexValueDate(Index1M,$H2062)</f>
        <v>53832</v>
      </c>
      <c r="J2062" s="185">
        <f>IFERROR(_xll.qlIndexFixing(Index1M,$H2062,TRUE,_xll.ohTrigger(RecalcTrigger,Trigger1M)),NA())</f>
        <v>1.5915150500905181E-2</v>
      </c>
      <c r="K2062" s="44">
        <f>IFERROR(_xll.qlIndexFixing(Index3M,H2062,TRUE,_xll.ohTrigger(RecalcTrigger,Trigger3M)),NA())</f>
        <v>1.6202009243198034E-2</v>
      </c>
      <c r="L2062" s="44">
        <f>IFERROR(_xll.qlIndexFixing(Index6M,$H2062,TRUE,_xll.ohTrigger(RecalcTrigger,Trigger6M)),NA())</f>
        <v>1.6357958973750732E-2</v>
      </c>
      <c r="M2062" s="186">
        <f>IFERROR(_xll.qlIndexFixing(Index1Y,$H2062,TRUE,_xll.ohTrigger(RecalcTrigger,Trigger1Y)),NA())</f>
        <v>1.6624264941699201E-2</v>
      </c>
      <c r="N2062" s="185">
        <f>IFERROR(_xll.qlIndexFixing(ONIndex1M,I2062,TRUE,_xll.ohTrigger(RecalcTrigger,Trigger1M)),NA())</f>
        <v>1.5900969406299481E-2</v>
      </c>
      <c r="O2062" s="44">
        <f>IFERROR(_xll.qlIndexFixing(ONIndex3M,I2062,TRUE,_xll.ohTrigger(RecalcTrigger,Trigger3M)),NA())</f>
        <v>1.6154844198208451E-2</v>
      </c>
      <c r="P2062" s="44">
        <f>IFERROR(_xll.qlIndexFixing(ONIndex6M,I2062,TRUE,_xll.ohTrigger(RecalcTrigger,Trigger6M)),NA())</f>
        <v>1.6282464343619907E-2</v>
      </c>
      <c r="Q2062" s="186">
        <f>IFERROR(_xll.qlIndexFixing(ONIndex1Y,I2062,TRUE,_xll.ohTrigger(RecalcTrigger,Trigger1Y)),NA())</f>
        <v>1.6475694992781342E-2</v>
      </c>
    </row>
    <row r="2063" spans="2:17" x14ac:dyDescent="0.2">
      <c r="B2063" s="39" t="s">
        <v>42</v>
      </c>
      <c r="D2063" s="42">
        <f>_xll.qlCalendarAdvance(Calendar,$D2062,B2063,"f",FALSE)</f>
        <v>53835</v>
      </c>
      <c r="E2063" s="180">
        <f>_xll.qlInterestRateIndexValueDate(IndexON,D2063)</f>
        <v>53835</v>
      </c>
      <c r="F2063" s="196">
        <f>IFERROR(_xll.qlIndexFixing(IndexON,D2063,TRUE,_xll.ohTrigger(RecalcTrigger,TriggerON)),NA())</f>
        <v>1.5978776175646914E-2</v>
      </c>
      <c r="H2063" s="42">
        <f>_xll.qlCalendarAdvance(Calendar,$H2062,B2063,"f",FALSE)</f>
        <v>53835</v>
      </c>
      <c r="I2063" s="180">
        <f>_xll.qlInterestRateIndexValueDate(Index1M,$H2063)</f>
        <v>53839</v>
      </c>
      <c r="J2063" s="185">
        <f>IFERROR(_xll.qlIndexFixing(Index1M,$H2063,TRUE,_xll.ohTrigger(RecalcTrigger,Trigger1M)),NA())</f>
        <v>1.5917091257969914E-2</v>
      </c>
      <c r="K2063" s="44">
        <f>IFERROR(_xll.qlIndexFixing(Index3M,H2063,TRUE,_xll.ohTrigger(RecalcTrigger,Trigger3M)),NA())</f>
        <v>1.620423249140444E-2</v>
      </c>
      <c r="L2063" s="44">
        <f>IFERROR(_xll.qlIndexFixing(Index6M,$H2063,TRUE,_xll.ohTrigger(RecalcTrigger,Trigger6M)),NA())</f>
        <v>1.6358421016903602E-2</v>
      </c>
      <c r="M2063" s="186">
        <f>IFERROR(_xll.qlIndexFixing(Index1Y,$H2063,TRUE,_xll.ohTrigger(RecalcTrigger,Trigger1Y)),NA())</f>
        <v>1.6624574887812129E-2</v>
      </c>
      <c r="N2063" s="185">
        <f>IFERROR(_xll.qlIndexFixing(ONIndex1M,I2063,TRUE,_xll.ohTrigger(RecalcTrigger,Trigger1M)),NA())</f>
        <v>1.5902945216614839E-2</v>
      </c>
      <c r="O2063" s="44">
        <f>IFERROR(_xll.qlIndexFixing(ONIndex3M,I2063,TRUE,_xll.ohTrigger(RecalcTrigger,Trigger3M)),NA())</f>
        <v>1.6157187813110596E-2</v>
      </c>
      <c r="P2063" s="44">
        <f>IFERROR(_xll.qlIndexFixing(ONIndex6M,I2063,TRUE,_xll.ohTrigger(RecalcTrigger,Trigger6M)),NA())</f>
        <v>1.6283353679185097E-2</v>
      </c>
      <c r="Q2063" s="186">
        <f>IFERROR(_xll.qlIndexFixing(ONIndex1Y,I2063,TRUE,_xll.ohTrigger(RecalcTrigger,Trigger1Y)),NA())</f>
        <v>1.6476235805615858E-2</v>
      </c>
    </row>
    <row r="2064" spans="2:17" x14ac:dyDescent="0.2">
      <c r="B2064" s="39" t="s">
        <v>42</v>
      </c>
      <c r="D2064" s="42">
        <f>_xll.qlCalendarAdvance(Calendar,$D2063,B2064,"f",FALSE)</f>
        <v>53842</v>
      </c>
      <c r="E2064" s="180">
        <f>_xll.qlInterestRateIndexValueDate(IndexON,D2064)</f>
        <v>53842</v>
      </c>
      <c r="F2064" s="196">
        <f>IFERROR(_xll.qlIndexFixing(IndexON,D2064,TRUE,_xll.ohTrigger(RecalcTrigger,TriggerON)),NA())</f>
        <v>1.5981303353873599E-2</v>
      </c>
      <c r="H2064" s="42">
        <f>_xll.qlCalendarAdvance(Calendar,$H2063,B2064,"f",FALSE)</f>
        <v>53842</v>
      </c>
      <c r="I2064" s="180">
        <f>_xll.qlInterestRateIndexValueDate(Index1M,$H2064)</f>
        <v>53846</v>
      </c>
      <c r="J2064" s="185">
        <f>IFERROR(_xll.qlIndexFixing(Index1M,$H2064,TRUE,_xll.ohTrigger(RecalcTrigger,Trigger1M)),NA())</f>
        <v>1.5918524444743731E-2</v>
      </c>
      <c r="K2064" s="44">
        <f>IFERROR(_xll.qlIndexFixing(Index3M,H2064,TRUE,_xll.ohTrigger(RecalcTrigger,Trigger3M)),NA())</f>
        <v>1.6206434687543798E-2</v>
      </c>
      <c r="L2064" s="44">
        <f>IFERROR(_xll.qlIndexFixing(Index6M,$H2064,TRUE,_xll.ohTrigger(RecalcTrigger,Trigger6M)),NA())</f>
        <v>1.6358459579740092E-2</v>
      </c>
      <c r="M2064" s="186">
        <f>IFERROR(_xll.qlIndexFixing(Index1Y,$H2064,TRUE,_xll.ohTrigger(RecalcTrigger,Trigger1Y)),NA())</f>
        <v>1.6624875307491863E-2</v>
      </c>
      <c r="N2064" s="185">
        <f>IFERROR(_xll.qlIndexFixing(ONIndex1M,I2064,TRUE,_xll.ohTrigger(RecalcTrigger,Trigger1M)),NA())</f>
        <v>1.5904900813179523E-2</v>
      </c>
      <c r="O2064" s="44">
        <f>IFERROR(_xll.qlIndexFixing(ONIndex3M,I2064,TRUE,_xll.ohTrigger(RecalcTrigger,Trigger3M)),NA())</f>
        <v>1.6159510812663314E-2</v>
      </c>
      <c r="P2064" s="44">
        <f>IFERROR(_xll.qlIndexFixing(ONIndex6M,I2064,TRUE,_xll.ohTrigger(RecalcTrigger,Trigger6M)),NA())</f>
        <v>1.6284209297321439E-2</v>
      </c>
      <c r="Q2064" s="186">
        <f>IFERROR(_xll.qlIndexFixing(ONIndex1Y,I2064,TRUE,_xll.ohTrigger(RecalcTrigger,Trigger1Y)),NA())</f>
        <v>1.6476767870488018E-2</v>
      </c>
    </row>
    <row r="2065" spans="2:17" x14ac:dyDescent="0.2">
      <c r="B2065" s="39" t="s">
        <v>42</v>
      </c>
      <c r="D2065" s="42">
        <f>_xll.qlCalendarAdvance(Calendar,$D2064,B2065,"f",FALSE)</f>
        <v>53849</v>
      </c>
      <c r="E2065" s="180">
        <f>_xll.qlInterestRateIndexValueDate(IndexON,D2065)</f>
        <v>53849</v>
      </c>
      <c r="F2065" s="196">
        <f>IFERROR(_xll.qlIndexFixing(IndexON,D2065,TRUE,_xll.ohTrigger(RecalcTrigger,TriggerON)),NA())</f>
        <v>1.598380891563167E-2</v>
      </c>
      <c r="H2065" s="42">
        <f>_xll.qlCalendarAdvance(Calendar,$H2064,B2065,"f",FALSE)</f>
        <v>53849</v>
      </c>
      <c r="I2065" s="180">
        <f>_xll.qlInterestRateIndexValueDate(Index1M,$H2065)</f>
        <v>53853</v>
      </c>
      <c r="J2065" s="185">
        <f>IFERROR(_xll.qlIndexFixing(Index1M,$H2065,TRUE,_xll.ohTrigger(RecalcTrigger,Trigger1M)),NA())</f>
        <v>1.5920425852228526E-2</v>
      </c>
      <c r="K2065" s="44">
        <f>IFERROR(_xll.qlIndexFixing(Index3M,H2065,TRUE,_xll.ohTrigger(RecalcTrigger,Trigger3M)),NA())</f>
        <v>1.6208615774701635E-2</v>
      </c>
      <c r="L2065" s="44">
        <f>IFERROR(_xll.qlIndexFixing(Index6M,$H2065,TRUE,_xll.ohTrigger(RecalcTrigger,Trigger6M)),NA())</f>
        <v>1.6358856037723035E-2</v>
      </c>
      <c r="M2065" s="186">
        <f>IFERROR(_xll.qlIndexFixing(Index1Y,$H2065,TRUE,_xll.ohTrigger(RecalcTrigger,Trigger1Y)),NA())</f>
        <v>1.6625166176246955E-2</v>
      </c>
      <c r="N2065" s="185">
        <f>IFERROR(_xll.qlIndexFixing(ONIndex1M,I2065,TRUE,_xll.ohTrigger(RecalcTrigger,Trigger1M)),NA())</f>
        <v>1.5906836143715353E-2</v>
      </c>
      <c r="O2065" s="44">
        <f>IFERROR(_xll.qlIndexFixing(ONIndex3M,I2065,TRUE,_xll.ohTrigger(RecalcTrigger,Trigger3M)),NA())</f>
        <v>1.6161813140271875E-2</v>
      </c>
      <c r="P2065" s="44">
        <f>IFERROR(_xll.qlIndexFixing(ONIndex6M,I2065,TRUE,_xll.ohTrigger(RecalcTrigger,Trigger6M)),NA())</f>
        <v>1.628503119786906E-2</v>
      </c>
      <c r="Q2065" s="186">
        <f>IFERROR(_xll.qlIndexFixing(ONIndex1Y,I2065,TRUE,_xll.ohTrigger(RecalcTrigger,Trigger1Y)),NA())</f>
        <v>1.6477291163576879E-2</v>
      </c>
    </row>
    <row r="2066" spans="2:17" x14ac:dyDescent="0.2">
      <c r="B2066" s="39" t="s">
        <v>42</v>
      </c>
      <c r="D2066" s="42">
        <f>_xll.qlCalendarAdvance(Calendar,$D2065,B2066,"f",FALSE)</f>
        <v>53856</v>
      </c>
      <c r="E2066" s="180">
        <f>_xll.qlInterestRateIndexValueDate(IndexON,D2066)</f>
        <v>53856</v>
      </c>
      <c r="F2066" s="196">
        <f>IFERROR(_xll.qlIndexFixing(IndexON,D2066,TRUE,_xll.ohTrigger(RecalcTrigger,TriggerON)),NA())</f>
        <v>1.5986292804726077E-2</v>
      </c>
      <c r="H2066" s="42">
        <f>_xll.qlCalendarAdvance(Calendar,$H2065,B2066,"f",FALSE)</f>
        <v>53856</v>
      </c>
      <c r="I2066" s="180">
        <f>_xll.qlInterestRateIndexValueDate(Index1M,$H2066)</f>
        <v>53860</v>
      </c>
      <c r="J2066" s="185">
        <f>IFERROR(_xll.qlIndexFixing(Index1M,$H2066,TRUE,_xll.ohTrigger(RecalcTrigger,Trigger1M)),NA())</f>
        <v>1.5922306822981014E-2</v>
      </c>
      <c r="K2066" s="44">
        <f>IFERROR(_xll.qlIndexFixing(Index3M,H2066,TRUE,_xll.ohTrigger(RecalcTrigger,Trigger3M)),NA())</f>
        <v>1.6210775695964352E-2</v>
      </c>
      <c r="L2066" s="44">
        <f>IFERROR(_xll.qlIndexFixing(Index6M,$H2066,TRUE,_xll.ohTrigger(RecalcTrigger,Trigger6M)),NA())</f>
        <v>1.6359218499388962E-2</v>
      </c>
      <c r="M2066" s="186">
        <f>IFERROR(_xll.qlIndexFixing(Index1Y,$H2066,TRUE,_xll.ohTrigger(RecalcTrigger,Trigger1Y)),NA())</f>
        <v>1.6625447469585525E-2</v>
      </c>
      <c r="N2066" s="185">
        <f>IFERROR(_xll.qlIndexFixing(ONIndex1M,I2066,TRUE,_xll.ohTrigger(RecalcTrigger,Trigger1M)),NA())</f>
        <v>1.5908751156343826E-2</v>
      </c>
      <c r="O2066" s="44">
        <f>IFERROR(_xll.qlIndexFixing(ONIndex3M,I2066,TRUE,_xll.ohTrigger(RecalcTrigger,Trigger3M)),NA())</f>
        <v>1.6164094739101742E-2</v>
      </c>
      <c r="P2066" s="44">
        <f>IFERROR(_xll.qlIndexFixing(ONIndex6M,I2066,TRUE,_xll.ohTrigger(RecalcTrigger,Trigger6M)),NA())</f>
        <v>1.6285819380987832E-2</v>
      </c>
      <c r="Q2066" s="186">
        <f>IFERROR(_xll.qlIndexFixing(ONIndex1Y,I2066,TRUE,_xll.ohTrigger(RecalcTrigger,Trigger1Y)),NA())</f>
        <v>1.6477805660741751E-2</v>
      </c>
    </row>
    <row r="2067" spans="2:17" x14ac:dyDescent="0.2">
      <c r="B2067" s="39" t="s">
        <v>42</v>
      </c>
      <c r="D2067" s="42">
        <f>_xll.qlCalendarAdvance(Calendar,$D2066,B2067,"f",FALSE)</f>
        <v>53863</v>
      </c>
      <c r="E2067" s="180">
        <f>_xll.qlInterestRateIndexValueDate(IndexON,D2067)</f>
        <v>53863</v>
      </c>
      <c r="F2067" s="196">
        <f>IFERROR(_xll.qlIndexFixing(IndexON,D2067,TRUE,_xll.ohTrigger(RecalcTrigger,TriggerON)),NA())</f>
        <v>1.5988754964721963E-2</v>
      </c>
      <c r="H2067" s="42">
        <f>_xll.qlCalendarAdvance(Calendar,$H2066,B2067,"f",FALSE)</f>
        <v>53863</v>
      </c>
      <c r="I2067" s="180">
        <f>_xll.qlInterestRateIndexValueDate(Index1M,$H2067)</f>
        <v>53867</v>
      </c>
      <c r="J2067" s="185">
        <f>IFERROR(_xll.qlIndexFixing(Index1M,$H2067,TRUE,_xll.ohTrigger(RecalcTrigger,Trigger1M)),NA())</f>
        <v>1.592416730488555E-2</v>
      </c>
      <c r="K2067" s="44">
        <f>IFERROR(_xll.qlIndexFixing(Index3M,H2067,TRUE,_xll.ohTrigger(RecalcTrigger,Trigger3M)),NA())</f>
        <v>1.6212914394416602E-2</v>
      </c>
      <c r="L2067" s="44">
        <f>IFERROR(_xll.qlIndexFixing(Index6M,$H2067,TRUE,_xll.ohTrigger(RecalcTrigger,Trigger6M)),NA())</f>
        <v>1.6359546964719963E-2</v>
      </c>
      <c r="M2067" s="186">
        <f>IFERROR(_xll.qlIndexFixing(Index1Y,$H2067,TRUE,_xll.ohTrigger(RecalcTrigger,Trigger1Y)),NA())</f>
        <v>1.6625719163016774E-2</v>
      </c>
      <c r="N2067" s="185">
        <f>IFERROR(_xll.qlIndexFixing(ONIndex1M,I2067,TRUE,_xll.ohTrigger(RecalcTrigger,Trigger1M)),NA())</f>
        <v>1.5910645799026568E-2</v>
      </c>
      <c r="O2067" s="44">
        <f>IFERROR(_xll.qlIndexFixing(ONIndex3M,I2067,TRUE,_xll.ohTrigger(RecalcTrigger,Trigger3M)),NA())</f>
        <v>1.6166355552638123E-2</v>
      </c>
      <c r="P2067" s="44">
        <f>IFERROR(_xll.qlIndexFixing(ONIndex6M,I2067,TRUE,_xll.ohTrigger(RecalcTrigger,Trigger6M)),NA())</f>
        <v>1.628657384635801E-2</v>
      </c>
      <c r="Q2067" s="186">
        <f>IFERROR(_xll.qlIndexFixing(ONIndex1Y,I2067,TRUE,_xll.ohTrigger(RecalcTrigger,Trigger1Y)),NA())</f>
        <v>1.6478311337841944E-2</v>
      </c>
    </row>
    <row r="2068" spans="2:17" x14ac:dyDescent="0.2">
      <c r="B2068" s="39" t="s">
        <v>42</v>
      </c>
      <c r="D2068" s="42">
        <f>_xll.qlCalendarAdvance(Calendar,$D2067,B2068,"f",FALSE)</f>
        <v>53870</v>
      </c>
      <c r="E2068" s="180">
        <f>_xll.qlInterestRateIndexValueDate(IndexON,D2068)</f>
        <v>53870</v>
      </c>
      <c r="F2068" s="196">
        <f>IFERROR(_xll.qlIndexFixing(IndexON,D2068,TRUE,_xll.ohTrigger(RecalcTrigger,TriggerON)),NA())</f>
        <v>1.5991195339504216E-2</v>
      </c>
      <c r="H2068" s="42">
        <f>_xll.qlCalendarAdvance(Calendar,$H2067,B2068,"f",FALSE)</f>
        <v>53870</v>
      </c>
      <c r="I2068" s="180">
        <f>_xll.qlInterestRateIndexValueDate(Index1M,$H2068)</f>
        <v>53874</v>
      </c>
      <c r="J2068" s="185">
        <f>IFERROR(_xll.qlIndexFixing(Index1M,$H2068,TRUE,_xll.ohTrigger(RecalcTrigger,Trigger1M)),NA())</f>
        <v>1.592648894418365E-2</v>
      </c>
      <c r="K2068" s="44">
        <f>IFERROR(_xll.qlIndexFixing(Index3M,H2068,TRUE,_xll.ohTrigger(RecalcTrigger,Trigger3M)),NA())</f>
        <v>1.6215031813147388E-2</v>
      </c>
      <c r="L2068" s="44">
        <f>IFERROR(_xll.qlIndexFixing(Index6M,$H2068,TRUE,_xll.ohTrigger(RecalcTrigger,Trigger6M)),NA())</f>
        <v>1.6360600877137043E-2</v>
      </c>
      <c r="M2068" s="186">
        <f>IFERROR(_xll.qlIndexFixing(Index1Y,$H2068,TRUE,_xll.ohTrigger(RecalcTrigger,Trigger1Y)),NA())</f>
        <v>1.6625981232050134E-2</v>
      </c>
      <c r="N2068" s="185">
        <f>IFERROR(_xll.qlIndexFixing(ONIndex1M,I2068,TRUE,_xll.ohTrigger(RecalcTrigger,Trigger1M)),NA())</f>
        <v>1.5912520019805143E-2</v>
      </c>
      <c r="O2068" s="44">
        <f>IFERROR(_xll.qlIndexFixing(ONIndex3M,I2068,TRUE,_xll.ohTrigger(RecalcTrigger,Trigger3M)),NA())</f>
        <v>1.6168595524206353E-2</v>
      </c>
      <c r="P2068" s="44">
        <f>IFERROR(_xll.qlIndexFixing(ONIndex6M,I2068,TRUE,_xll.ohTrigger(RecalcTrigger,Trigger6M)),NA())</f>
        <v>1.6287294594379276E-2</v>
      </c>
      <c r="Q2068" s="186">
        <f>IFERROR(_xll.qlIndexFixing(ONIndex1Y,I2068,TRUE,_xll.ohTrigger(RecalcTrigger,Trigger1Y)),NA())</f>
        <v>1.6478808171056514E-2</v>
      </c>
    </row>
    <row r="2069" spans="2:17" x14ac:dyDescent="0.2">
      <c r="B2069" s="39" t="s">
        <v>42</v>
      </c>
      <c r="D2069" s="42">
        <f>_xll.qlCalendarAdvance(Calendar,$D2068,B2069,"f",FALSE)</f>
        <v>53877</v>
      </c>
      <c r="E2069" s="180">
        <f>_xll.qlInterestRateIndexValueDate(IndexON,D2069)</f>
        <v>53877</v>
      </c>
      <c r="F2069" s="196">
        <f>IFERROR(_xll.qlIndexFixing(IndexON,D2069,TRUE,_xll.ohTrigger(RecalcTrigger,TriggerON)),NA())</f>
        <v>1.599361387263798E-2</v>
      </c>
      <c r="H2069" s="42">
        <f>_xll.qlCalendarAdvance(Calendar,$H2068,B2069,"f",FALSE)</f>
        <v>53877</v>
      </c>
      <c r="I2069" s="180">
        <f>_xll.qlInterestRateIndexValueDate(Index1M,$H2069)</f>
        <v>53881</v>
      </c>
      <c r="J2069" s="185">
        <f>IFERROR(_xll.qlIndexFixing(Index1M,$H2069,TRUE,_xll.ohTrigger(RecalcTrigger,Trigger1M)),NA())</f>
        <v>1.5928306896803059E-2</v>
      </c>
      <c r="K2069" s="44">
        <f>IFERROR(_xll.qlIndexFixing(Index3M,H2069,TRUE,_xll.ohTrigger(RecalcTrigger,Trigger3M)),NA())</f>
        <v>1.6217127895242236E-2</v>
      </c>
      <c r="L2069" s="44">
        <f>IFERROR(_xll.qlIndexFixing(Index6M,$H2069,TRUE,_xll.ohTrigger(RecalcTrigger,Trigger6M)),NA())</f>
        <v>1.636047932102987E-2</v>
      </c>
      <c r="M2069" s="186">
        <f>IFERROR(_xll.qlIndexFixing(Index1Y,$H2069,TRUE,_xll.ohTrigger(RecalcTrigger,Trigger1Y)),NA())</f>
        <v>1.6626233652194154E-2</v>
      </c>
      <c r="N2069" s="185">
        <f>IFERROR(_xll.qlIndexFixing(ONIndex1M,I2069,TRUE,_xll.ohTrigger(RecalcTrigger,Trigger1M)),NA())</f>
        <v>1.5914373766481305E-2</v>
      </c>
      <c r="O2069" s="44">
        <f>IFERROR(_xll.qlIndexFixing(ONIndex3M,I2069,TRUE,_xll.ohTrigger(RecalcTrigger,Trigger3M)),NA())</f>
        <v>1.617081459705183E-2</v>
      </c>
      <c r="P2069" s="44">
        <f>IFERROR(_xll.qlIndexFixing(ONIndex6M,I2069,TRUE,_xll.ohTrigger(RecalcTrigger,Trigger6M)),NA())</f>
        <v>1.6287981624891756E-2</v>
      </c>
      <c r="Q2069" s="186">
        <f>IFERROR(_xll.qlIndexFixing(ONIndex1Y,I2069,TRUE,_xll.ohTrigger(RecalcTrigger,Trigger1Y)),NA())</f>
        <v>1.6479296136004962E-2</v>
      </c>
    </row>
    <row r="2070" spans="2:17" x14ac:dyDescent="0.2">
      <c r="B2070" s="39" t="s">
        <v>42</v>
      </c>
      <c r="D2070" s="42">
        <f>_xll.qlCalendarAdvance(Calendar,$D2069,B2070,"f",FALSE)</f>
        <v>53884</v>
      </c>
      <c r="E2070" s="180">
        <f>_xll.qlInterestRateIndexValueDate(IndexON,D2070)</f>
        <v>53884</v>
      </c>
      <c r="F2070" s="196">
        <f>IFERROR(_xll.qlIndexFixing(IndexON,D2070,TRUE,_xll.ohTrigger(RecalcTrigger,TriggerON)),NA())</f>
        <v>1.5996010508088077E-2</v>
      </c>
      <c r="H2070" s="42">
        <f>_xll.qlCalendarAdvance(Calendar,$H2069,B2070,"f",FALSE)</f>
        <v>53884</v>
      </c>
      <c r="I2070" s="180">
        <f>_xll.qlInterestRateIndexValueDate(Index1M,$H2070)</f>
        <v>53888</v>
      </c>
      <c r="J2070" s="185">
        <f>IFERROR(_xll.qlIndexFixing(Index1M,$H2070,TRUE,_xll.ohTrigger(RecalcTrigger,Trigger1M)),NA())</f>
        <v>1.5930104199605132E-2</v>
      </c>
      <c r="K2070" s="44">
        <f>IFERROR(_xll.qlIndexFixing(Index3M,H2070,TRUE,_xll.ohTrigger(RecalcTrigger,Trigger3M)),NA())</f>
        <v>1.6219202583788415E-2</v>
      </c>
      <c r="L2070" s="44">
        <f>IFERROR(_xll.qlIndexFixing(Index6M,$H2070,TRUE,_xll.ohTrigger(RecalcTrigger,Trigger6M)),NA())</f>
        <v>1.6360703379086326E-2</v>
      </c>
      <c r="M2070" s="186">
        <f>IFERROR(_xll.qlIndexFixing(Index1Y,$H2070,TRUE,_xll.ohTrigger(RecalcTrigger,Trigger1Y)),NA())</f>
        <v>1.6626476398958485E-2</v>
      </c>
      <c r="N2070" s="185">
        <f>IFERROR(_xll.qlIndexFixing(ONIndex1M,I2070,TRUE,_xll.ohTrigger(RecalcTrigger,Trigger1M)),NA())</f>
        <v>1.5916206987096615E-2</v>
      </c>
      <c r="O2070" s="44">
        <f>IFERROR(_xll.qlIndexFixing(ONIndex3M,I2070,TRUE,_xll.ohTrigger(RecalcTrigger,Trigger3M)),NA())</f>
        <v>1.6173012714739698E-2</v>
      </c>
      <c r="P2070" s="44">
        <f>IFERROR(_xll.qlIndexFixing(ONIndex6M,I2070,TRUE,_xll.ohTrigger(RecalcTrigger,Trigger6M)),NA())</f>
        <v>1.628863493773558E-2</v>
      </c>
      <c r="Q2070" s="186">
        <f>IFERROR(_xll.qlIndexFixing(ONIndex1Y,I2070,TRUE,_xll.ohTrigger(RecalcTrigger,Trigger1Y)),NA())</f>
        <v>1.6479775208626535E-2</v>
      </c>
    </row>
    <row r="2071" spans="2:17" x14ac:dyDescent="0.2">
      <c r="B2071" s="39" t="s">
        <v>42</v>
      </c>
      <c r="D2071" s="42">
        <f>_xll.qlCalendarAdvance(Calendar,$D2070,B2071,"f",FALSE)</f>
        <v>53891</v>
      </c>
      <c r="E2071" s="180">
        <f>_xll.qlInterestRateIndexValueDate(IndexON,D2071)</f>
        <v>53891</v>
      </c>
      <c r="F2071" s="196">
        <f>IFERROR(_xll.qlIndexFixing(IndexON,D2071,TRUE,_xll.ohTrigger(RecalcTrigger,TriggerON)),NA())</f>
        <v>1.5998385189339714E-2</v>
      </c>
      <c r="H2071" s="42">
        <f>_xll.qlCalendarAdvance(Calendar,$H2070,B2071,"f",FALSE)</f>
        <v>53891</v>
      </c>
      <c r="I2071" s="180">
        <f>_xll.qlInterestRateIndexValueDate(Index1M,$H2071)</f>
        <v>53895</v>
      </c>
      <c r="J2071" s="185">
        <f>IFERROR(_xll.qlIndexFixing(Index1M,$H2071,TRUE,_xll.ohTrigger(RecalcTrigger,Trigger1M)),NA())</f>
        <v>1.5931880800484445E-2</v>
      </c>
      <c r="K2071" s="44">
        <f>IFERROR(_xll.qlIndexFixing(Index3M,H2071,TRUE,_xll.ohTrigger(RecalcTrigger,Trigger3M)),NA())</f>
        <v>1.622125582187145E-2</v>
      </c>
      <c r="L2071" s="44">
        <f>IFERROR(_xll.qlIndexFixing(Index6M,$H2071,TRUE,_xll.ohTrigger(RecalcTrigger,Trigger6M)),NA())</f>
        <v>1.636089343921179E-2</v>
      </c>
      <c r="M2071" s="186">
        <f>IFERROR(_xll.qlIndexFixing(Index1Y,$H2071,TRUE,_xll.ohTrigger(RecalcTrigger,Trigger1Y)),NA())</f>
        <v>1.6626709447853858E-2</v>
      </c>
      <c r="N2071" s="185">
        <f>IFERROR(_xll.qlIndexFixing(ONIndex1M,I2071,TRUE,_xll.ohTrigger(RecalcTrigger,Trigger1M)),NA())</f>
        <v>1.5918019629532765E-2</v>
      </c>
      <c r="O2071" s="44">
        <f>IFERROR(_xll.qlIndexFixing(ONIndex3M,I2071,TRUE,_xll.ohTrigger(RecalcTrigger,Trigger3M)),NA())</f>
        <v>1.6175189820435421E-2</v>
      </c>
      <c r="P2071" s="44">
        <f>IFERROR(_xll.qlIndexFixing(ONIndex6M,I2071,TRUE,_xll.ohTrigger(RecalcTrigger,Trigger6M)),NA())</f>
        <v>1.6289254533070618E-2</v>
      </c>
      <c r="Q2071" s="186">
        <f>IFERROR(_xll.qlIndexFixing(ONIndex1Y,I2071,TRUE,_xll.ohTrigger(RecalcTrigger,Trigger1Y)),NA())</f>
        <v>1.6480245365020352E-2</v>
      </c>
    </row>
    <row r="2072" spans="2:17" x14ac:dyDescent="0.2">
      <c r="B2072" s="39" t="s">
        <v>42</v>
      </c>
      <c r="D2072" s="42">
        <f>_xll.qlCalendarAdvance(Calendar,$D2071,B2072,"f",FALSE)</f>
        <v>53898</v>
      </c>
      <c r="E2072" s="180">
        <f>_xll.qlInterestRateIndexValueDate(IndexON,D2072)</f>
        <v>53898</v>
      </c>
      <c r="F2072" s="196">
        <f>IFERROR(_xll.qlIndexFixing(IndexON,D2072,TRUE,_xll.ohTrigger(RecalcTrigger,TriggerON)),NA())</f>
        <v>1.6000737860197844E-2</v>
      </c>
      <c r="H2072" s="42">
        <f>_xll.qlCalendarAdvance(Calendar,$H2071,B2072,"f",FALSE)</f>
        <v>53898</v>
      </c>
      <c r="I2072" s="180">
        <f>_xll.qlInterestRateIndexValueDate(Index1M,$H2072)</f>
        <v>53902</v>
      </c>
      <c r="J2072" s="185">
        <f>IFERROR(_xll.qlIndexFixing(Index1M,$H2072,TRUE,_xll.ohTrigger(RecalcTrigger,Trigger1M)),NA())</f>
        <v>1.5933636647327849E-2</v>
      </c>
      <c r="K2072" s="44">
        <f>IFERROR(_xll.qlIndexFixing(Index3M,H2072,TRUE,_xll.ohTrigger(RecalcTrigger,Trigger3M)),NA())</f>
        <v>1.62232875525786E-2</v>
      </c>
      <c r="L2072" s="44">
        <f>IFERROR(_xll.qlIndexFixing(Index6M,$H2072,TRUE,_xll.ohTrigger(RecalcTrigger,Trigger6M)),NA())</f>
        <v>1.6361049501395837E-2</v>
      </c>
      <c r="M2072" s="186">
        <f>IFERROR(_xll.qlIndexFixing(Index1Y,$H2072,TRUE,_xll.ohTrigger(RecalcTrigger,Trigger1Y)),NA())</f>
        <v>1.6626932774389917E-2</v>
      </c>
      <c r="N2072" s="185">
        <f>IFERROR(_xll.qlIndexFixing(ONIndex1M,I2072,TRUE,_xll.ohTrigger(RecalcTrigger,Trigger1M)),NA())</f>
        <v>1.5919811641911252E-2</v>
      </c>
      <c r="O2072" s="44">
        <f>IFERROR(_xll.qlIndexFixing(ONIndex3M,I2072,TRUE,_xll.ohTrigger(RecalcTrigger,Trigger3M)),NA())</f>
        <v>1.6177345857544267E-2</v>
      </c>
      <c r="P2072" s="44">
        <f>IFERROR(_xll.qlIndexFixing(ONIndex6M,I2072,TRUE,_xll.ohTrigger(RecalcTrigger,Trigger6M)),NA())</f>
        <v>1.6289840410896872E-2</v>
      </c>
      <c r="Q2072" s="186">
        <f>IFERROR(_xll.qlIndexFixing(ONIndex1Y,I2072,TRUE,_xll.ohTrigger(RecalcTrigger,Trigger1Y)),NA())</f>
        <v>1.6480706581045723E-2</v>
      </c>
    </row>
    <row r="2073" spans="2:17" x14ac:dyDescent="0.2">
      <c r="B2073" s="39" t="s">
        <v>42</v>
      </c>
      <c r="D2073" s="42">
        <f>_xll.qlCalendarAdvance(Calendar,$D2072,B2073,"f",FALSE)</f>
        <v>53905</v>
      </c>
      <c r="E2073" s="180">
        <f>_xll.qlInterestRateIndexValueDate(IndexON,D2073)</f>
        <v>53905</v>
      </c>
      <c r="F2073" s="196">
        <f>IFERROR(_xll.qlIndexFixing(IndexON,D2073,TRUE,_xll.ohTrigger(RecalcTrigger,TriggerON)),NA())</f>
        <v>1.6003068464547354E-2</v>
      </c>
      <c r="H2073" s="42">
        <f>_xll.qlCalendarAdvance(Calendar,$H2072,B2073,"f",FALSE)</f>
        <v>53905</v>
      </c>
      <c r="I2073" s="180">
        <f>_xll.qlInterestRateIndexValueDate(Index1M,$H2073)</f>
        <v>53909</v>
      </c>
      <c r="J2073" s="185">
        <f>IFERROR(_xll.qlIndexFixing(Index1M,$H2073,TRUE,_xll.ohTrigger(RecalcTrigger,Trigger1M)),NA())</f>
        <v>1.5935371688014458E-2</v>
      </c>
      <c r="K2073" s="44">
        <f>IFERROR(_xll.qlIndexFixing(Index3M,H2073,TRUE,_xll.ohTrigger(RecalcTrigger,Trigger3M)),NA())</f>
        <v>1.6225297718998877E-2</v>
      </c>
      <c r="L2073" s="44">
        <f>IFERROR(_xll.qlIndexFixing(Index6M,$H2073,TRUE,_xll.ohTrigger(RecalcTrigger,Trigger6M)),NA())</f>
        <v>1.6361171565631077E-2</v>
      </c>
      <c r="M2073" s="186">
        <f>IFERROR(_xll.qlIndexFixing(Index1Y,$H2073,TRUE,_xll.ohTrigger(RecalcTrigger,Trigger1Y)),NA())</f>
        <v>1.6627146354076753E-2</v>
      </c>
      <c r="N2073" s="185">
        <f>IFERROR(_xll.qlIndexFixing(ONIndex1M,I2073,TRUE,_xll.ohTrigger(RecalcTrigger,Trigger1M)),NA())</f>
        <v>1.5921582972033832E-2</v>
      </c>
      <c r="O2073" s="44">
        <f>IFERROR(_xll.qlIndexFixing(ONIndex3M,I2073,TRUE,_xll.ohTrigger(RecalcTrigger,Trigger3M)),NA())</f>
        <v>1.6179480769551446E-2</v>
      </c>
      <c r="P2073" s="44">
        <f>IFERROR(_xll.qlIndexFixing(ONIndex6M,I2073,TRUE,_xll.ohTrigger(RecalcTrigger,Trigger6M)),NA())</f>
        <v>1.629039257121434E-2</v>
      </c>
      <c r="Q2073" s="186">
        <f>IFERROR(_xll.qlIndexFixing(ONIndex1Y,I2073,TRUE,_xll.ohTrigger(RecalcTrigger,Trigger1Y)),NA())</f>
        <v>1.648115883256196E-2</v>
      </c>
    </row>
    <row r="2074" spans="2:17" x14ac:dyDescent="0.2">
      <c r="B2074" s="39" t="s">
        <v>42</v>
      </c>
      <c r="D2074" s="42">
        <f>_xll.qlCalendarAdvance(Calendar,$D2073,B2074,"f",FALSE)</f>
        <v>53912</v>
      </c>
      <c r="E2074" s="180">
        <f>_xll.qlInterestRateIndexValueDate(IndexON,D2074)</f>
        <v>53912</v>
      </c>
      <c r="F2074" s="196">
        <f>IFERROR(_xll.qlIndexFixing(IndexON,D2074,TRUE,_xll.ohTrigger(RecalcTrigger,TriggerON)),NA())</f>
        <v>1.6005376945873451E-2</v>
      </c>
      <c r="H2074" s="42">
        <f>_xll.qlCalendarAdvance(Calendar,$H2073,B2074,"f",FALSE)</f>
        <v>53912</v>
      </c>
      <c r="I2074" s="180">
        <f>_xll.qlInterestRateIndexValueDate(Index1M,$H2074)</f>
        <v>53916</v>
      </c>
      <c r="J2074" s="185">
        <f>IFERROR(_xll.qlIndexFixing(Index1M,$H2074,TRUE,_xll.ohTrigger(RecalcTrigger,Trigger1M)),NA())</f>
        <v>1.5937085870433694E-2</v>
      </c>
      <c r="K2074" s="44">
        <f>IFERROR(_xll.qlIndexFixing(Index3M,H2074,TRUE,_xll.ohTrigger(RecalcTrigger,Trigger3M)),NA())</f>
        <v>1.6227286264221277E-2</v>
      </c>
      <c r="L2074" s="44">
        <f>IFERROR(_xll.qlIndexFixing(Index6M,$H2074,TRUE,_xll.ohTrigger(RecalcTrigger,Trigger6M)),NA())</f>
        <v>1.6361259631910999E-2</v>
      </c>
      <c r="M2074" s="186">
        <f>IFERROR(_xll.qlIndexFixing(Index1Y,$H2074,TRUE,_xll.ohTrigger(RecalcTrigger,Trigger1Y)),NA())</f>
        <v>1.662735016242509E-2</v>
      </c>
      <c r="N2074" s="185">
        <f>IFERROR(_xll.qlIndexFixing(ONIndex1M,I2074,TRUE,_xll.ohTrigger(RecalcTrigger,Trigger1M)),NA())</f>
        <v>1.5923333567942066E-2</v>
      </c>
      <c r="O2074" s="44">
        <f>IFERROR(_xll.qlIndexFixing(ONIndex3M,I2074,TRUE,_xll.ohTrigger(RecalcTrigger,Trigger3M)),NA())</f>
        <v>1.6181594499462548E-2</v>
      </c>
      <c r="P2074" s="44">
        <f>IFERROR(_xll.qlIndexFixing(ONIndex6M,I2074,TRUE,_xll.ohTrigger(RecalcTrigger,Trigger6M)),NA())</f>
        <v>1.6290911014023024E-2</v>
      </c>
      <c r="Q2074" s="186">
        <f>IFERROR(_xll.qlIndexFixing(ONIndex1Y,I2074,TRUE,_xll.ohTrigger(RecalcTrigger,Trigger1Y)),NA())</f>
        <v>1.648160209566818E-2</v>
      </c>
    </row>
    <row r="2075" spans="2:17" x14ac:dyDescent="0.2">
      <c r="B2075" s="39" t="s">
        <v>42</v>
      </c>
      <c r="D2075" s="42">
        <f>_xll.qlCalendarAdvance(Calendar,$D2074,B2075,"f",FALSE)</f>
        <v>53919</v>
      </c>
      <c r="E2075" s="180">
        <f>_xll.qlInterestRateIndexValueDate(IndexON,D2075)</f>
        <v>53919</v>
      </c>
      <c r="F2075" s="196">
        <f>IFERROR(_xll.qlIndexFixing(IndexON,D2075,TRUE,_xll.ohTrigger(RecalcTrigger,TriggerON)),NA())</f>
        <v>1.6007663248220894E-2</v>
      </c>
      <c r="H2075" s="42">
        <f>_xll.qlCalendarAdvance(Calendar,$H2074,B2075,"f",FALSE)</f>
        <v>53919</v>
      </c>
      <c r="I2075" s="180">
        <f>_xll.qlInterestRateIndexValueDate(Index1M,$H2075)</f>
        <v>53923</v>
      </c>
      <c r="J2075" s="185">
        <f>IFERROR(_xll.qlIndexFixing(Index1M,$H2075,TRUE,_xll.ohTrigger(RecalcTrigger,Trigger1M)),NA())</f>
        <v>1.5938779142464669E-2</v>
      </c>
      <c r="K2075" s="44">
        <f>IFERROR(_xll.qlIndexFixing(Index3M,H2075,TRUE,_xll.ohTrigger(RecalcTrigger,Trigger3M)),NA())</f>
        <v>1.6229253131329589E-2</v>
      </c>
      <c r="L2075" s="44">
        <f>IFERROR(_xll.qlIndexFixing(Index6M,$H2075,TRUE,_xll.ohTrigger(RecalcTrigger,Trigger6M)),NA())</f>
        <v>1.6361313700229949E-2</v>
      </c>
      <c r="M2075" s="186">
        <f>IFERROR(_xll.qlIndexFixing(Index1Y,$H2075,TRUE,_xll.ohTrigger(RecalcTrigger,Trigger1Y)),NA())</f>
        <v>1.6627544174946333E-2</v>
      </c>
      <c r="N2075" s="185">
        <f>IFERROR(_xll.qlIndexFixing(ONIndex1M,I2075,TRUE,_xll.ohTrigger(RecalcTrigger,Trigger1M)),NA())</f>
        <v>1.5925063377677517E-2</v>
      </c>
      <c r="O2075" s="44">
        <f>IFERROR(_xll.qlIndexFixing(ONIndex3M,I2075,TRUE,_xll.ohTrigger(RecalcTrigger,Trigger3M)),NA())</f>
        <v>1.6183686991082524E-2</v>
      </c>
      <c r="P2075" s="44">
        <f>IFERROR(_xll.qlIndexFixing(ONIndex6M,I2075,TRUE,_xll.ohTrigger(RecalcTrigger,Trigger6M)),NA())</f>
        <v>1.629139573916305E-2</v>
      </c>
      <c r="Q2075" s="186">
        <f>IFERROR(_xll.qlIndexFixing(ONIndex1Y,I2075,TRUE,_xll.ohTrigger(RecalcTrigger,Trigger1Y)),NA())</f>
        <v>1.6482036346063822E-2</v>
      </c>
    </row>
    <row r="2076" spans="2:17" x14ac:dyDescent="0.2">
      <c r="B2076" s="39" t="s">
        <v>42</v>
      </c>
      <c r="D2076" s="42">
        <f>_xll.qlCalendarAdvance(Calendar,$D2075,B2076,"f",FALSE)</f>
        <v>53926</v>
      </c>
      <c r="E2076" s="180">
        <f>_xll.qlInterestRateIndexValueDate(IndexON,D2076)</f>
        <v>53926</v>
      </c>
      <c r="F2076" s="196">
        <f>IFERROR(_xll.qlIndexFixing(IndexON,D2076,TRUE,_xll.ohTrigger(RecalcTrigger,TriggerON)),NA())</f>
        <v>1.6009927314994954E-2</v>
      </c>
      <c r="H2076" s="42">
        <f>_xll.qlCalendarAdvance(Calendar,$H2075,B2076,"f",FALSE)</f>
        <v>53926</v>
      </c>
      <c r="I2076" s="180">
        <f>_xll.qlInterestRateIndexValueDate(Index1M,$H2076)</f>
        <v>53930</v>
      </c>
      <c r="J2076" s="185">
        <f>IFERROR(_xll.qlIndexFixing(Index1M,$H2076,TRUE,_xll.ohTrigger(RecalcTrigger,Trigger1M)),NA())</f>
        <v>1.5940451452001968E-2</v>
      </c>
      <c r="K2076" s="44">
        <f>IFERROR(_xll.qlIndexFixing(Index3M,H2076,TRUE,_xll.ohTrigger(RecalcTrigger,Trigger3M)),NA())</f>
        <v>1.6231198263414556E-2</v>
      </c>
      <c r="L2076" s="44">
        <f>IFERROR(_xll.qlIndexFixing(Index6M,$H2076,TRUE,_xll.ohTrigger(RecalcTrigger,Trigger6M)),NA())</f>
        <v>1.6361333770587499E-2</v>
      </c>
      <c r="M2076" s="186">
        <f>IFERROR(_xll.qlIndexFixing(Index1Y,$H2076,TRUE,_xll.ohTrigger(RecalcTrigger,Trigger1Y)),NA())</f>
        <v>1.6627728367151425E-2</v>
      </c>
      <c r="N2076" s="185">
        <f>IFERROR(_xll.qlIndexFixing(ONIndex1M,I2076,TRUE,_xll.ohTrigger(RecalcTrigger,Trigger1M)),NA())</f>
        <v>1.5926772349121876E-2</v>
      </c>
      <c r="O2076" s="44">
        <f>IFERROR(_xll.qlIndexFixing(ONIndex3M,I2076,TRUE,_xll.ohTrigger(RecalcTrigger,Trigger3M)),NA())</f>
        <v>1.6185758187337029E-2</v>
      </c>
      <c r="P2076" s="44">
        <f>IFERROR(_xll.qlIndexFixing(ONIndex6M,I2076,TRUE,_xll.ohTrigger(RecalcTrigger,Trigger6M)),NA())</f>
        <v>1.6291846746794292E-2</v>
      </c>
      <c r="Q2076" s="186">
        <f>IFERROR(_xll.qlIndexFixing(ONIndex1Y,I2076,TRUE,_xll.ohTrigger(RecalcTrigger,Trigger1Y)),NA())</f>
        <v>1.6482461559768069E-2</v>
      </c>
    </row>
    <row r="2077" spans="2:17" x14ac:dyDescent="0.2">
      <c r="B2077" s="39" t="s">
        <v>42</v>
      </c>
      <c r="D2077" s="42">
        <f>_xll.qlCalendarAdvance(Calendar,$D2076,B2077,"f",FALSE)</f>
        <v>53933</v>
      </c>
      <c r="E2077" s="180">
        <f>_xll.qlInterestRateIndexValueDate(IndexON,D2077)</f>
        <v>53933</v>
      </c>
      <c r="F2077" s="196">
        <f>IFERROR(_xll.qlIndexFixing(IndexON,D2077,TRUE,_xll.ohTrigger(RecalcTrigger,TriggerON)),NA())</f>
        <v>1.6012169090000583E-2</v>
      </c>
      <c r="H2077" s="42">
        <f>_xll.qlCalendarAdvance(Calendar,$H2076,B2077,"f",FALSE)</f>
        <v>53933</v>
      </c>
      <c r="I2077" s="180">
        <f>_xll.qlInterestRateIndexValueDate(Index1M,$H2077)</f>
        <v>53937</v>
      </c>
      <c r="J2077" s="185">
        <f>IFERROR(_xll.qlIndexFixing(Index1M,$H2077,TRUE,_xll.ohTrigger(RecalcTrigger,Trigger1M)),NA())</f>
        <v>1.5941633772640351E-2</v>
      </c>
      <c r="K2077" s="44">
        <f>IFERROR(_xll.qlIndexFixing(Index3M,H2077,TRUE,_xll.ohTrigger(RecalcTrigger,Trigger3M)),NA())</f>
        <v>1.6232622870031577E-2</v>
      </c>
      <c r="L2077" s="44">
        <f>IFERROR(_xll.qlIndexFixing(Index6M,$H2077,TRUE,_xll.ohTrigger(RecalcTrigger,Trigger6M)),NA())</f>
        <v>1.6360603569298814E-2</v>
      </c>
      <c r="M2077" s="186">
        <f>IFERROR(_xll.qlIndexFixing(Index1Y,$H2077,TRUE,_xll.ohTrigger(RecalcTrigger,Trigger1Y)),NA())</f>
        <v>1.662790271455155E-2</v>
      </c>
      <c r="N2077" s="185">
        <f>IFERROR(_xll.qlIndexFixing(ONIndex1M,I2077,TRUE,_xll.ohTrigger(RecalcTrigger,Trigger1M)),NA())</f>
        <v>1.5928460430316704E-2</v>
      </c>
      <c r="O2077" s="44">
        <f>IFERROR(_xll.qlIndexFixing(ONIndex3M,I2077,TRUE,_xll.ohTrigger(RecalcTrigger,Trigger3M)),NA())</f>
        <v>1.6187808032031015E-2</v>
      </c>
      <c r="P2077" s="44">
        <f>IFERROR(_xll.qlIndexFixing(ONIndex6M,I2077,TRUE,_xll.ohTrigger(RecalcTrigger,Trigger6M)),NA())</f>
        <v>1.6292264036996684E-2</v>
      </c>
      <c r="Q2077" s="186">
        <f>IFERROR(_xll.qlIndexFixing(ONIndex1Y,I2077,TRUE,_xll.ohTrigger(RecalcTrigger,Trigger1Y)),NA())</f>
        <v>1.6482877712640231E-2</v>
      </c>
    </row>
    <row r="2078" spans="2:17" x14ac:dyDescent="0.2">
      <c r="B2078" s="39" t="s">
        <v>42</v>
      </c>
      <c r="D2078" s="42">
        <f>_xll.qlCalendarAdvance(Calendar,$D2077,B2078,"f",FALSE)</f>
        <v>53940</v>
      </c>
      <c r="E2078" s="180">
        <f>_xll.qlInterestRateIndexValueDate(IndexON,D2078)</f>
        <v>53940</v>
      </c>
      <c r="F2078" s="196">
        <f>IFERROR(_xll.qlIndexFixing(IndexON,D2078,TRUE,_xll.ohTrigger(RecalcTrigger,TriggerON)),NA())</f>
        <v>1.6014388517122669E-2</v>
      </c>
      <c r="H2078" s="42">
        <f>_xll.qlCalendarAdvance(Calendar,$H2077,B2078,"f",FALSE)</f>
        <v>53940</v>
      </c>
      <c r="I2078" s="180">
        <f>_xll.qlInterestRateIndexValueDate(Index1M,$H2078)</f>
        <v>53944</v>
      </c>
      <c r="J2078" s="185">
        <f>IFERROR(_xll.qlIndexFixing(Index1M,$H2078,TRUE,_xll.ohTrigger(RecalcTrigger,Trigger1M)),NA())</f>
        <v>1.594326543782465E-2</v>
      </c>
      <c r="K2078" s="44">
        <f>IFERROR(_xll.qlIndexFixing(Index3M,H2078,TRUE,_xll.ohTrigger(RecalcTrigger,Trigger3M)),NA())</f>
        <v>1.6234525847069064E-2</v>
      </c>
      <c r="L2078" s="44">
        <f>IFERROR(_xll.qlIndexFixing(Index6M,$H2078,TRUE,_xll.ohTrigger(RecalcTrigger,Trigger6M)),NA())</f>
        <v>1.6360560504477657E-2</v>
      </c>
      <c r="M2078" s="186">
        <f>IFERROR(_xll.qlIndexFixing(Index1Y,$H2078,TRUE,_xll.ohTrigger(RecalcTrigger,Trigger1Y)),NA())</f>
        <v>1.662806719265875E-2</v>
      </c>
      <c r="N2078" s="185">
        <f>IFERROR(_xll.qlIndexFixing(ONIndex1M,I2078,TRUE,_xll.ohTrigger(RecalcTrigger,Trigger1M)),NA())</f>
        <v>1.5930127568983821E-2</v>
      </c>
      <c r="O2078" s="44">
        <f>IFERROR(_xll.qlIndexFixing(ONIndex3M,I2078,TRUE,_xll.ohTrigger(RecalcTrigger,Trigger3M)),NA())</f>
        <v>1.6189836468010199E-2</v>
      </c>
      <c r="P2078" s="44">
        <f>IFERROR(_xll.qlIndexFixing(ONIndex6M,I2078,TRUE,_xll.ohTrigger(RecalcTrigger,Trigger6M)),NA())</f>
        <v>1.629264760953042E-2</v>
      </c>
      <c r="Q2078" s="186">
        <f>IFERROR(_xll.qlIndexFixing(ONIndex1Y,I2078,TRUE,_xll.ohTrigger(RecalcTrigger,Trigger1Y)),NA())</f>
        <v>1.6483284780699492E-2</v>
      </c>
    </row>
    <row r="2079" spans="2:17" x14ac:dyDescent="0.2">
      <c r="B2079" s="39" t="s">
        <v>42</v>
      </c>
      <c r="D2079" s="42">
        <f>_xll.qlCalendarAdvance(Calendar,$D2078,B2079,"f",FALSE)</f>
        <v>53947</v>
      </c>
      <c r="E2079" s="180">
        <f>_xll.qlInterestRateIndexValueDate(IndexON,D2079)</f>
        <v>53947</v>
      </c>
      <c r="F2079" s="196">
        <f>IFERROR(_xll.qlIndexFixing(IndexON,D2079,TRUE,_xll.ohTrigger(RecalcTrigger,TriggerON)),NA())</f>
        <v>1.6016585539926353E-2</v>
      </c>
      <c r="H2079" s="42">
        <f>_xll.qlCalendarAdvance(Calendar,$H2078,B2079,"f",FALSE)</f>
        <v>53947</v>
      </c>
      <c r="I2079" s="180">
        <f>_xll.qlInterestRateIndexValueDate(Index1M,$H2079)</f>
        <v>53951</v>
      </c>
      <c r="J2079" s="185">
        <f>IFERROR(_xll.qlIndexFixing(Index1M,$H2079,TRUE,_xll.ohTrigger(RecalcTrigger,Trigger1M)),NA())</f>
        <v>1.5944875988821217E-2</v>
      </c>
      <c r="K2079" s="44">
        <f>IFERROR(_xll.qlIndexFixing(Index3M,H2079,TRUE,_xll.ohTrigger(RecalcTrigger,Trigger3M)),NA())</f>
        <v>1.6236406923392344E-2</v>
      </c>
      <c r="L2079" s="44">
        <f>IFERROR(_xll.qlIndexFixing(Index6M,$H2079,TRUE,_xll.ohTrigger(RecalcTrigger,Trigger6M)),NA())</f>
        <v>1.6360483444772665E-2</v>
      </c>
      <c r="M2079" s="186">
        <f>IFERROR(_xll.qlIndexFixing(Index1Y,$H2079,TRUE,_xll.ohTrigger(RecalcTrigger,Trigger1Y)),NA())</f>
        <v>1.6628221776984635E-2</v>
      </c>
      <c r="N2079" s="185">
        <f>IFERROR(_xll.qlIndexFixing(ONIndex1M,I2079,TRUE,_xll.ohTrigger(RecalcTrigger,Trigger1M)),NA())</f>
        <v>1.5931773713404596E-2</v>
      </c>
      <c r="O2079" s="44">
        <f>IFERROR(_xll.qlIndexFixing(ONIndex3M,I2079,TRUE,_xll.ohTrigger(RecalcTrigger,Trigger3M)),NA())</f>
        <v>1.6191843438999598E-2</v>
      </c>
      <c r="P2079" s="44">
        <f>IFERROR(_xll.qlIndexFixing(ONIndex6M,I2079,TRUE,_xll.ohTrigger(RecalcTrigger,Trigger6M)),NA())</f>
        <v>1.6292997464635306E-2</v>
      </c>
      <c r="Q2079" s="186">
        <f>IFERROR(_xll.qlIndexFixing(ONIndex1Y,I2079,TRUE,_xll.ohTrigger(RecalcTrigger,Trigger1Y)),NA())</f>
        <v>1.6483682739885097E-2</v>
      </c>
    </row>
    <row r="2080" spans="2:17" x14ac:dyDescent="0.2">
      <c r="B2080" s="39" t="s">
        <v>42</v>
      </c>
      <c r="D2080" s="42">
        <f>_xll.qlCalendarAdvance(Calendar,$D2079,B2080,"f",FALSE)</f>
        <v>53954</v>
      </c>
      <c r="E2080" s="180">
        <f>_xll.qlInterestRateIndexValueDate(IndexON,D2080)</f>
        <v>53954</v>
      </c>
      <c r="F2080" s="196">
        <f>IFERROR(_xll.qlIndexFixing(IndexON,D2080,TRUE,_xll.ohTrigger(RecalcTrigger,TriggerON)),NA())</f>
        <v>1.6018760102296525E-2</v>
      </c>
      <c r="H2080" s="42">
        <f>_xll.qlCalendarAdvance(Calendar,$H2079,B2080,"f",FALSE)</f>
        <v>53954</v>
      </c>
      <c r="I2080" s="180">
        <f>_xll.qlInterestRateIndexValueDate(Index1M,$H2080)</f>
        <v>53958</v>
      </c>
      <c r="J2080" s="185">
        <f>IFERROR(_xll.qlIndexFixing(Index1M,$H2080,TRUE,_xll.ohTrigger(RecalcTrigger,Trigger1M)),NA())</f>
        <v>1.5946465373517071E-2</v>
      </c>
      <c r="K2080" s="44">
        <f>IFERROR(_xll.qlIndexFixing(Index3M,H2080,TRUE,_xll.ohTrigger(RecalcTrigger,Trigger3M)),NA())</f>
        <v>1.6238266042091332E-2</v>
      </c>
      <c r="L2080" s="44">
        <f>IFERROR(_xll.qlIndexFixing(Index6M,$H2080,TRUE,_xll.ohTrigger(RecalcTrigger,Trigger6M)),NA())</f>
        <v>1.6360372390187356E-2</v>
      </c>
      <c r="M2080" s="186">
        <f>IFERROR(_xll.qlIndexFixing(Index1Y,$H2080,TRUE,_xll.ohTrigger(RecalcTrigger,Trigger1Y)),NA())</f>
        <v>1.6628366443041911E-2</v>
      </c>
      <c r="N2080" s="185">
        <f>IFERROR(_xll.qlIndexFixing(ONIndex1M,I2080,TRUE,_xll.ohTrigger(RecalcTrigger,Trigger1M)),NA())</f>
        <v>1.5933398811220911E-2</v>
      </c>
      <c r="O2080" s="44">
        <f>IFERROR(_xll.qlIndexFixing(ONIndex3M,I2080,TRUE,_xll.ohTrigger(RecalcTrigger,Trigger3M)),NA())</f>
        <v>1.6193828888164674E-2</v>
      </c>
      <c r="P2080" s="44">
        <f>IFERROR(_xll.qlIndexFixing(ONIndex6M,I2080,TRUE,_xll.ohTrigger(RecalcTrigger,Trigger6M)),NA())</f>
        <v>1.6293313602071535E-2</v>
      </c>
      <c r="Q2080" s="186">
        <f>IFERROR(_xll.qlIndexFixing(ONIndex1Y,I2080,TRUE,_xll.ohTrigger(RecalcTrigger,Trigger1Y)),NA())</f>
        <v>1.6484071565976421E-2</v>
      </c>
    </row>
    <row r="2081" spans="2:17" x14ac:dyDescent="0.2">
      <c r="B2081" s="39" t="s">
        <v>42</v>
      </c>
      <c r="D2081" s="42">
        <f>_xll.qlCalendarAdvance(Calendar,$D2080,B2081,"f",FALSE)</f>
        <v>53961</v>
      </c>
      <c r="E2081" s="180">
        <f>_xll.qlInterestRateIndexValueDate(IndexON,D2081)</f>
        <v>53961</v>
      </c>
      <c r="F2081" s="196">
        <f>IFERROR(_xll.qlIndexFixing(IndexON,D2081,TRUE,_xll.ohTrigger(RecalcTrigger,TriggerON)),NA())</f>
        <v>1.6020912147798327E-2</v>
      </c>
      <c r="H2081" s="42">
        <f>_xll.qlCalendarAdvance(Calendar,$H2080,B2081,"f",FALSE)</f>
        <v>53961</v>
      </c>
      <c r="I2081" s="180">
        <f>_xll.qlInterestRateIndexValueDate(Index1M,$H2081)</f>
        <v>53965</v>
      </c>
      <c r="J2081" s="185">
        <f>IFERROR(_xll.qlIndexFixing(Index1M,$H2081,TRUE,_xll.ohTrigger(RecalcTrigger,Trigger1M)),NA())</f>
        <v>1.5948496738230157E-2</v>
      </c>
      <c r="K2081" s="44">
        <f>IFERROR(_xll.qlIndexFixing(Index3M,H2081,TRUE,_xll.ohTrigger(RecalcTrigger,Trigger3M)),NA())</f>
        <v>1.6240595906598196E-2</v>
      </c>
      <c r="L2081" s="44">
        <f>IFERROR(_xll.qlIndexFixing(Index6M,$H2081,TRUE,_xll.ohTrigger(RecalcTrigger,Trigger6M)),NA())</f>
        <v>1.6360575857887787E-2</v>
      </c>
      <c r="M2081" s="186">
        <f>IFERROR(_xll.qlIndexFixing(Index1Y,$H2081,TRUE,_xll.ohTrigger(RecalcTrigger,Trigger1Y)),NA())</f>
        <v>1.6628501166342843E-2</v>
      </c>
      <c r="N2081" s="185">
        <f>IFERROR(_xll.qlIndexFixing(ONIndex1M,I2081,TRUE,_xll.ohTrigger(RecalcTrigger,Trigger1M)),NA())</f>
        <v>1.5935002810634202E-2</v>
      </c>
      <c r="O2081" s="44">
        <f>IFERROR(_xll.qlIndexFixing(ONIndex3M,I2081,TRUE,_xll.ohTrigger(RecalcTrigger,Trigger3M)),NA())</f>
        <v>1.6195792759070571E-2</v>
      </c>
      <c r="P2081" s="44">
        <f>IFERROR(_xll.qlIndexFixing(ONIndex6M,I2081,TRUE,_xll.ohTrigger(RecalcTrigger,Trigger6M)),NA())</f>
        <v>1.6293596021919043E-2</v>
      </c>
      <c r="Q2081" s="186">
        <f>IFERROR(_xll.qlIndexFixing(ONIndex1Y,I2081,TRUE,_xll.ohTrigger(RecalcTrigger,Trigger1Y)),NA())</f>
        <v>1.6484451234992648E-2</v>
      </c>
    </row>
    <row r="2082" spans="2:17" x14ac:dyDescent="0.2">
      <c r="B2082" s="39" t="s">
        <v>42</v>
      </c>
      <c r="D2082" s="42">
        <f>_xll.qlCalendarAdvance(Calendar,$D2081,B2082,"f",FALSE)</f>
        <v>53968</v>
      </c>
      <c r="E2082" s="180">
        <f>_xll.qlInterestRateIndexValueDate(IndexON,D2082)</f>
        <v>53968</v>
      </c>
      <c r="F2082" s="196">
        <f>IFERROR(_xll.qlIndexFixing(IndexON,D2082,TRUE,_xll.ohTrigger(RecalcTrigger,TriggerON)),NA())</f>
        <v>1.6023041620236711E-2</v>
      </c>
      <c r="H2082" s="42">
        <f>_xll.qlCalendarAdvance(Calendar,$H2081,B2082,"f",FALSE)</f>
        <v>53968</v>
      </c>
      <c r="I2082" s="180">
        <f>_xll.qlInterestRateIndexValueDate(Index1M,$H2082)</f>
        <v>53972</v>
      </c>
      <c r="J2082" s="185">
        <f>IFERROR(_xll.qlIndexFixing(Index1M,$H2082,TRUE,_xll.ohTrigger(RecalcTrigger,Trigger1M)),NA())</f>
        <v>1.5950042178387937E-2</v>
      </c>
      <c r="K2082" s="44">
        <f>IFERROR(_xll.qlIndexFixing(Index3M,H2082,TRUE,_xll.ohTrigger(RecalcTrigger,Trigger3M)),NA())</f>
        <v>1.6242409433411265E-2</v>
      </c>
      <c r="L2082" s="44">
        <f>IFERROR(_xll.qlIndexFixing(Index6M,$H2082,TRUE,_xll.ohTrigger(RecalcTrigger,Trigger6M)),NA())</f>
        <v>1.636039437714391E-2</v>
      </c>
      <c r="M2082" s="186">
        <f>IFERROR(_xll.qlIndexFixing(Index1Y,$H2082,TRUE,_xll.ohTrigger(RecalcTrigger,Trigger1Y)),NA())</f>
        <v>1.6628625922400348E-2</v>
      </c>
      <c r="N2082" s="185">
        <f>IFERROR(_xll.qlIndexFixing(ONIndex1M,I2082,TRUE,_xll.ohTrigger(RecalcTrigger,Trigger1M)),NA())</f>
        <v>1.5936585659526159E-2</v>
      </c>
      <c r="O2082" s="44">
        <f>IFERROR(_xll.qlIndexFixing(ONIndex3M,I2082,TRUE,_xll.ohTrigger(RecalcTrigger,Trigger3M)),NA())</f>
        <v>1.6197734994882751E-2</v>
      </c>
      <c r="P2082" s="44">
        <f>IFERROR(_xll.qlIndexFixing(ONIndex6M,I2082,TRUE,_xll.ohTrigger(RecalcTrigger,Trigger6M)),NA())</f>
        <v>1.6293844724337703E-2</v>
      </c>
      <c r="Q2082" s="186">
        <f>IFERROR(_xll.qlIndexFixing(ONIndex1Y,I2082,TRUE,_xll.ohTrigger(RecalcTrigger,Trigger1Y)),NA())</f>
        <v>1.6484821722952958E-2</v>
      </c>
    </row>
    <row r="2083" spans="2:17" x14ac:dyDescent="0.2">
      <c r="B2083" s="39" t="s">
        <v>42</v>
      </c>
      <c r="D2083" s="42">
        <f>_xll.qlCalendarAdvance(Calendar,$D2082,B2083,"f",FALSE)</f>
        <v>53975</v>
      </c>
      <c r="E2083" s="180">
        <f>_xll.qlInterestRateIndexValueDate(IndexON,D2083)</f>
        <v>53975</v>
      </c>
      <c r="F2083" s="196">
        <f>IFERROR(_xll.qlIndexFixing(IndexON,D2083,TRUE,_xll.ohTrigger(RecalcTrigger,TriggerON)),NA())</f>
        <v>1.6025148463336691E-2</v>
      </c>
      <c r="H2083" s="42">
        <f>_xll.qlCalendarAdvance(Calendar,$H2082,B2083,"f",FALSE)</f>
        <v>53975</v>
      </c>
      <c r="I2083" s="180">
        <f>_xll.qlInterestRateIndexValueDate(Index1M,$H2083)</f>
        <v>53979</v>
      </c>
      <c r="J2083" s="185">
        <f>IFERROR(_xll.qlIndexFixing(Index1M,$H2083,TRUE,_xll.ohTrigger(RecalcTrigger,Trigger1M)),NA())</f>
        <v>1.5951566291249664E-2</v>
      </c>
      <c r="K2083" s="44">
        <f>IFERROR(_xll.qlIndexFixing(Index3M,H2083,TRUE,_xll.ohTrigger(RecalcTrigger,Trigger3M)),NA())</f>
        <v>1.6244200826824873E-2</v>
      </c>
      <c r="L2083" s="44">
        <f>IFERROR(_xll.qlIndexFixing(Index6M,$H2083,TRUE,_xll.ohTrigger(RecalcTrigger,Trigger6M)),NA())</f>
        <v>1.6360178900003956E-2</v>
      </c>
      <c r="M2083" s="186">
        <f>IFERROR(_xll.qlIndexFixing(Index1Y,$H2083,TRUE,_xll.ohTrigger(RecalcTrigger,Trigger1Y)),NA())</f>
        <v>1.6628740686728007E-2</v>
      </c>
      <c r="N2083" s="185">
        <f>IFERROR(_xll.qlIndexFixing(ONIndex1M,I2083,TRUE,_xll.ohTrigger(RecalcTrigger,Trigger1M)),NA())</f>
        <v>1.5938147305938344E-2</v>
      </c>
      <c r="O2083" s="44">
        <f>IFERROR(_xll.qlIndexFixing(ONIndex3M,I2083,TRUE,_xll.ohTrigger(RecalcTrigger,Trigger3M)),NA())</f>
        <v>1.619965553892655E-2</v>
      </c>
      <c r="P2083" s="44">
        <f>IFERROR(_xll.qlIndexFixing(ONIndex6M,I2083,TRUE,_xll.ohTrigger(RecalcTrigger,Trigger6M)),NA())</f>
        <v>1.6294059709247577E-2</v>
      </c>
      <c r="Q2083" s="186">
        <f>IFERROR(_xll.qlIndexFixing(ONIndex1Y,I2083,TRUE,_xll.ohTrigger(RecalcTrigger,Trigger1Y)),NA())</f>
        <v>1.6485183005636728E-2</v>
      </c>
    </row>
    <row r="2084" spans="2:17" x14ac:dyDescent="0.2">
      <c r="B2084" s="39" t="s">
        <v>42</v>
      </c>
      <c r="D2084" s="42">
        <f>_xll.qlCalendarAdvance(Calendar,$D2083,B2084,"f",FALSE)</f>
        <v>53982</v>
      </c>
      <c r="E2084" s="180">
        <f>_xll.qlInterestRateIndexValueDate(IndexON,D2084)</f>
        <v>53982</v>
      </c>
      <c r="F2084" s="196">
        <f>IFERROR(_xll.qlIndexFixing(IndexON,D2084,TRUE,_xll.ohTrigger(RecalcTrigger,TriggerON)),NA())</f>
        <v>1.6027232620983156E-2</v>
      </c>
      <c r="H2084" s="42">
        <f>_xll.qlCalendarAdvance(Calendar,$H2083,B2084,"f",FALSE)</f>
        <v>53982</v>
      </c>
      <c r="I2084" s="180">
        <f>_xll.qlInterestRateIndexValueDate(Index1M,$H2084)</f>
        <v>53986</v>
      </c>
      <c r="J2084" s="185">
        <f>IFERROR(_xll.qlIndexFixing(Index1M,$H2084,TRUE,_xll.ohTrigger(RecalcTrigger,Trigger1M)),NA())</f>
        <v>1.5953069024699597E-2</v>
      </c>
      <c r="K2084" s="44">
        <f>IFERROR(_xll.qlIndexFixing(Index3M,H2084,TRUE,_xll.ohTrigger(RecalcTrigger,Trigger3M)),NA())</f>
        <v>1.6245970029932368E-2</v>
      </c>
      <c r="L2084" s="44">
        <f>IFERROR(_xll.qlIndexFixing(Index6M,$H2084,TRUE,_xll.ohTrigger(RecalcTrigger,Trigger6M)),NA())</f>
        <v>1.6359929426479711E-2</v>
      </c>
      <c r="M2084" s="186">
        <f>IFERROR(_xll.qlIndexFixing(Index1Y,$H2084,TRUE,_xll.ohTrigger(RecalcTrigger,Trigger1Y)),NA())</f>
        <v>1.6628845434838519E-2</v>
      </c>
      <c r="N2084" s="185">
        <f>IFERROR(_xll.qlIndexFixing(ONIndex1M,I2084,TRUE,_xll.ohTrigger(RecalcTrigger,Trigger1M)),NA())</f>
        <v>1.5939687697672511E-2</v>
      </c>
      <c r="O2084" s="44">
        <f>IFERROR(_xll.qlIndexFixing(ONIndex3M,I2084,TRUE,_xll.ohTrigger(RecalcTrigger,Trigger3M)),NA())</f>
        <v>1.620155433476711E-2</v>
      </c>
      <c r="P2084" s="44">
        <f>IFERROR(_xll.qlIndexFixing(ONIndex6M,I2084,TRUE,_xll.ohTrigger(RecalcTrigger,Trigger6M)),NA())</f>
        <v>1.629424097656873E-2</v>
      </c>
      <c r="Q2084" s="186">
        <f>IFERROR(_xll.qlIndexFixing(ONIndex1Y,I2084,TRUE,_xll.ohTrigger(RecalcTrigger,Trigger1Y)),NA())</f>
        <v>1.6485535058983203E-2</v>
      </c>
    </row>
    <row r="2085" spans="2:17" x14ac:dyDescent="0.2">
      <c r="B2085" s="39" t="s">
        <v>42</v>
      </c>
      <c r="D2085" s="42">
        <f>_xll.qlCalendarAdvance(Calendar,$D2084,B2085,"f",FALSE)</f>
        <v>53989</v>
      </c>
      <c r="E2085" s="180">
        <f>_xll.qlInterestRateIndexValueDate(IndexON,D2085)</f>
        <v>53989</v>
      </c>
      <c r="F2085" s="196">
        <f>IFERROR(_xll.qlIndexFixing(IndexON,D2085,TRUE,_xll.ohTrigger(RecalcTrigger,TriggerON)),NA())</f>
        <v>1.6029294036741248E-2</v>
      </c>
      <c r="H2085" s="42">
        <f>_xll.qlCalendarAdvance(Calendar,$H2084,B2085,"f",FALSE)</f>
        <v>53989</v>
      </c>
      <c r="I2085" s="180">
        <f>_xll.qlInterestRateIndexValueDate(Index1M,$H2085)</f>
        <v>53993</v>
      </c>
      <c r="J2085" s="185">
        <f>IFERROR(_xll.qlIndexFixing(Index1M,$H2085,TRUE,_xll.ohTrigger(RecalcTrigger,Trigger1M)),NA())</f>
        <v>1.5954550326632323E-2</v>
      </c>
      <c r="K2085" s="44">
        <f>IFERROR(_xll.qlIndexFixing(Index3M,H2085,TRUE,_xll.ohTrigger(RecalcTrigger,Trigger3M)),NA())</f>
        <v>1.6247716985819276E-2</v>
      </c>
      <c r="L2085" s="44">
        <f>IFERROR(_xll.qlIndexFixing(Index6M,$H2085,TRUE,_xll.ohTrigger(RecalcTrigger,Trigger6M)),NA())</f>
        <v>1.6359645956583849E-2</v>
      </c>
      <c r="M2085" s="186">
        <f>IFERROR(_xll.qlIndexFixing(Index1Y,$H2085,TRUE,_xll.ohTrigger(RecalcTrigger,Trigger1Y)),NA())</f>
        <v>1.6628940142245682E-2</v>
      </c>
      <c r="N2085" s="185">
        <f>IFERROR(_xll.qlIndexFixing(ONIndex1M,I2085,TRUE,_xll.ohTrigger(RecalcTrigger,Trigger1M)),NA())</f>
        <v>1.5941206782850159E-2</v>
      </c>
      <c r="O2085" s="44">
        <f>IFERROR(_xll.qlIndexFixing(ONIndex3M,I2085,TRUE,_xll.ohTrigger(RecalcTrigger,Trigger3M)),NA())</f>
        <v>1.6203431325489959E-2</v>
      </c>
      <c r="P2085" s="44">
        <f>IFERROR(_xll.qlIndexFixing(ONIndex6M,I2085,TRUE,_xll.ohTrigger(RecalcTrigger,Trigger6M)),NA())</f>
        <v>1.6294388526381098E-2</v>
      </c>
      <c r="Q2085" s="186">
        <f>IFERROR(_xll.qlIndexFixing(ONIndex1Y,I2085,TRUE,_xll.ohTrigger(RecalcTrigger,Trigger1Y)),NA())</f>
        <v>1.648587785893163E-2</v>
      </c>
    </row>
    <row r="2086" spans="2:17" x14ac:dyDescent="0.2">
      <c r="B2086" s="39" t="s">
        <v>42</v>
      </c>
      <c r="D2086" s="42">
        <f>_xll.qlCalendarAdvance(Calendar,$D2085,B2086,"f",FALSE)</f>
        <v>53996</v>
      </c>
      <c r="E2086" s="180">
        <f>_xll.qlInterestRateIndexValueDate(IndexON,D2086)</f>
        <v>53996</v>
      </c>
      <c r="F2086" s="196">
        <f>IFERROR(_xll.qlIndexFixing(IndexON,D2086,TRUE,_xll.ohTrigger(RecalcTrigger,TriggerON)),NA())</f>
        <v>1.6031332654256047E-2</v>
      </c>
      <c r="H2086" s="42">
        <f>_xll.qlCalendarAdvance(Calendar,$H2085,B2086,"f",FALSE)</f>
        <v>53996</v>
      </c>
      <c r="I2086" s="180">
        <f>_xll.qlInterestRateIndexValueDate(Index1M,$H2086)</f>
        <v>54000</v>
      </c>
      <c r="J2086" s="185">
        <f>IFERROR(_xll.qlIndexFixing(Index1M,$H2086,TRUE,_xll.ohTrigger(RecalcTrigger,Trigger1M)),NA())</f>
        <v>1.5955554271116945E-2</v>
      </c>
      <c r="K2086" s="44">
        <f>IFERROR(_xll.qlIndexFixing(Index3M,H2086,TRUE,_xll.ohTrigger(RecalcTrigger,Trigger3M)),NA())</f>
        <v>1.6249441637580679E-2</v>
      </c>
      <c r="L2086" s="44">
        <f>IFERROR(_xll.qlIndexFixing(Index6M,$H2086,TRUE,_xll.ohTrigger(RecalcTrigger,Trigger6M)),NA())</f>
        <v>1.6358992170628053E-2</v>
      </c>
      <c r="M2086" s="186">
        <f>IFERROR(_xll.qlIndexFixing(Index1Y,$H2086,TRUE,_xll.ohTrigger(RecalcTrigger,Trigger1Y)),NA())</f>
        <v>1.6629024784464163E-2</v>
      </c>
      <c r="N2086" s="185">
        <f>IFERROR(_xll.qlIndexFixing(ONIndex1M,I2086,TRUE,_xll.ohTrigger(RecalcTrigger,Trigger1M)),NA())</f>
        <v>1.5942704509512851E-2</v>
      </c>
      <c r="O2086" s="44">
        <f>IFERROR(_xll.qlIndexFixing(ONIndex3M,I2086,TRUE,_xll.ohTrigger(RecalcTrigger,Trigger3M)),NA())</f>
        <v>1.6205286454580303E-2</v>
      </c>
      <c r="P2086" s="44">
        <f>IFERROR(_xll.qlIndexFixing(ONIndex6M,I2086,TRUE,_xll.ohTrigger(RecalcTrigger,Trigger6M)),NA())</f>
        <v>1.6294502358764618E-2</v>
      </c>
      <c r="Q2086" s="186">
        <f>IFERROR(_xll.qlIndexFixing(ONIndex1Y,I2086,TRUE,_xll.ohTrigger(RecalcTrigger,Trigger1Y)),NA())</f>
        <v>1.6486211381501192E-2</v>
      </c>
    </row>
    <row r="2087" spans="2:17" x14ac:dyDescent="0.2">
      <c r="B2087" s="39" t="s">
        <v>42</v>
      </c>
      <c r="D2087" s="42">
        <f>_xll.qlCalendarAdvance(Calendar,$D2086,B2087,"f",FALSE)</f>
        <v>54003</v>
      </c>
      <c r="E2087" s="180">
        <f>_xll.qlInterestRateIndexValueDate(IndexON,D2087)</f>
        <v>54003</v>
      </c>
      <c r="F2087" s="196">
        <f>IFERROR(_xll.qlIndexFixing(IndexON,D2087,TRUE,_xll.ohTrigger(RecalcTrigger,TriggerON)),NA())</f>
        <v>1.6033348417332505E-2</v>
      </c>
      <c r="H2087" s="42">
        <f>_xll.qlCalendarAdvance(Calendar,$H2086,B2087,"f",FALSE)</f>
        <v>54003</v>
      </c>
      <c r="I2087" s="180">
        <f>_xll.qlInterestRateIndexValueDate(Index1M,$H2087)</f>
        <v>54007</v>
      </c>
      <c r="J2087" s="185">
        <f>IFERROR(_xll.qlIndexFixing(Index1M,$H2087,TRUE,_xll.ohTrigger(RecalcTrigger,Trigger1M)),NA())</f>
        <v>1.5956994032589655E-2</v>
      </c>
      <c r="K2087" s="44">
        <f>IFERROR(_xll.qlIndexFixing(Index3M,H2087,TRUE,_xll.ohTrigger(RecalcTrigger,Trigger3M)),NA())</f>
        <v>1.6251143928307319E-2</v>
      </c>
      <c r="L2087" s="44">
        <f>IFERROR(_xll.qlIndexFixing(Index6M,$H2087,TRUE,_xll.ohTrigger(RecalcTrigger,Trigger6M)),NA())</f>
        <v>1.6358643152137024E-2</v>
      </c>
      <c r="M2087" s="186">
        <f>IFERROR(_xll.qlIndexFixing(Index1Y,$H2087,TRUE,_xll.ohTrigger(RecalcTrigger,Trigger1Y)),NA())</f>
        <v>1.6629099337007538E-2</v>
      </c>
      <c r="N2087" s="185">
        <f>IFERROR(_xll.qlIndexFixing(ONIndex1M,I2087,TRUE,_xll.ohTrigger(RecalcTrigger,Trigger1M)),NA())</f>
        <v>1.5944180825302467E-2</v>
      </c>
      <c r="O2087" s="44">
        <f>IFERROR(_xll.qlIndexFixing(ONIndex3M,I2087,TRUE,_xll.ohTrigger(RecalcTrigger,Trigger3M)),NA())</f>
        <v>1.6207119665523351E-2</v>
      </c>
      <c r="P2087" s="44">
        <f>IFERROR(_xll.qlIndexFixing(ONIndex6M,I2087,TRUE,_xll.ohTrigger(RecalcTrigger,Trigger6M)),NA())</f>
        <v>1.6294582473399544E-2</v>
      </c>
      <c r="Q2087" s="186">
        <f>IFERROR(_xll.qlIndexFixing(ONIndex1Y,I2087,TRUE,_xll.ohTrigger(RecalcTrigger,Trigger1Y)),NA())</f>
        <v>1.6486535602391328E-2</v>
      </c>
    </row>
    <row r="2088" spans="2:17" x14ac:dyDescent="0.2">
      <c r="B2088" s="39" t="s">
        <v>42</v>
      </c>
      <c r="D2088" s="42">
        <f>_xll.qlCalendarAdvance(Calendar,$D2087,B2088,"f",FALSE)</f>
        <v>54010</v>
      </c>
      <c r="E2088" s="180">
        <f>_xll.qlInterestRateIndexValueDate(IndexON,D2088)</f>
        <v>54010</v>
      </c>
      <c r="F2088" s="196">
        <f>IFERROR(_xll.qlIndexFixing(IndexON,D2088,TRUE,_xll.ohTrigger(RecalcTrigger,TriggerON)),NA())</f>
        <v>1.6035341269775572E-2</v>
      </c>
      <c r="H2088" s="42">
        <f>_xll.qlCalendarAdvance(Calendar,$H2087,B2088,"f",FALSE)</f>
        <v>54010</v>
      </c>
      <c r="I2088" s="180">
        <f>_xll.qlInterestRateIndexValueDate(Index1M,$H2088)</f>
        <v>54014</v>
      </c>
      <c r="J2088" s="185">
        <f>IFERROR(_xll.qlIndexFixing(Index1M,$H2088,TRUE,_xll.ohTrigger(RecalcTrigger,Trigger1M)),NA())</f>
        <v>1.5958412210871131E-2</v>
      </c>
      <c r="K2088" s="44">
        <f>IFERROR(_xll.qlIndexFixing(Index3M,H2088,TRUE,_xll.ohTrigger(RecalcTrigger,Trigger3M)),NA())</f>
        <v>1.6252823801088199E-2</v>
      </c>
      <c r="L2088" s="44">
        <f>IFERROR(_xll.qlIndexFixing(Index6M,$H2088,TRUE,_xll.ohTrigger(RecalcTrigger,Trigger6M)),NA())</f>
        <v>1.6358260138859666E-2</v>
      </c>
      <c r="M2088" s="186">
        <f>IFERROR(_xll.qlIndexFixing(Index1Y,$H2088,TRUE,_xll.ohTrigger(RecalcTrigger,Trigger1Y)),NA())</f>
        <v>1.6629163775390473E-2</v>
      </c>
      <c r="N2088" s="185">
        <f>IFERROR(_xll.qlIndexFixing(ONIndex1M,I2088,TRUE,_xll.ohTrigger(RecalcTrigger,Trigger1M)),NA())</f>
        <v>1.5945635678340508E-2</v>
      </c>
      <c r="O2088" s="44">
        <f>IFERROR(_xll.qlIndexFixing(ONIndex3M,I2088,TRUE,_xll.ohTrigger(RecalcTrigger,Trigger3M)),NA())</f>
        <v>1.6208930901484564E-2</v>
      </c>
      <c r="P2088" s="44">
        <f>IFERROR(_xll.qlIndexFixing(ONIndex6M,I2088,TRUE,_xll.ohTrigger(RecalcTrigger,Trigger6M)),NA())</f>
        <v>1.6294628870445749E-2</v>
      </c>
      <c r="Q2088" s="186">
        <f>IFERROR(_xll.qlIndexFixing(ONIndex1Y,I2088,TRUE,_xll.ohTrigger(RecalcTrigger,Trigger1Y)),NA())</f>
        <v>1.6486850497621219E-2</v>
      </c>
    </row>
    <row r="2089" spans="2:17" x14ac:dyDescent="0.2">
      <c r="B2089" s="39" t="s">
        <v>42</v>
      </c>
      <c r="D2089" s="42">
        <f>_xll.qlCalendarAdvance(Calendar,$D2088,B2089,"f",FALSE)</f>
        <v>54017</v>
      </c>
      <c r="E2089" s="180">
        <f>_xll.qlInterestRateIndexValueDate(IndexON,D2089)</f>
        <v>54017</v>
      </c>
      <c r="F2089" s="196">
        <f>IFERROR(_xll.qlIndexFixing(IndexON,D2089,TRUE,_xll.ohTrigger(RecalcTrigger,TriggerON)),NA())</f>
        <v>1.6037311155230327E-2</v>
      </c>
      <c r="H2089" s="42">
        <f>_xll.qlCalendarAdvance(Calendar,$H2088,B2089,"f",FALSE)</f>
        <v>54017</v>
      </c>
      <c r="I2089" s="180">
        <f>_xll.qlInterestRateIndexValueDate(Index1M,$H2089)</f>
        <v>54021</v>
      </c>
      <c r="J2089" s="185">
        <f>IFERROR(_xll.qlIndexFixing(Index1M,$H2089,TRUE,_xll.ohTrigger(RecalcTrigger,Trigger1M)),NA())</f>
        <v>1.5960711471022238E-2</v>
      </c>
      <c r="K2089" s="44">
        <f>IFERROR(_xll.qlIndexFixing(Index3M,H2089,TRUE,_xll.ohTrigger(RecalcTrigger,Trigger3M)),NA())</f>
        <v>1.6254481199016662E-2</v>
      </c>
      <c r="L2089" s="44">
        <f>IFERROR(_xll.qlIndexFixing(Index6M,$H2089,TRUE,_xll.ohTrigger(RecalcTrigger,Trigger6M)),NA())</f>
        <v>1.6357843130815744E-2</v>
      </c>
      <c r="M2089" s="186">
        <f>IFERROR(_xll.qlIndexFixing(Index1Y,$H2089,TRUE,_xll.ohTrigger(RecalcTrigger,Trigger1Y)),NA())</f>
        <v>1.6629218075128294E-2</v>
      </c>
      <c r="N2089" s="185">
        <f>IFERROR(_xll.qlIndexFixing(ONIndex1M,I2089,TRUE,_xll.ohTrigger(RecalcTrigger,Trigger1M)),NA())</f>
        <v>1.5947069016748472E-2</v>
      </c>
      <c r="O2089" s="44">
        <f>IFERROR(_xll.qlIndexFixing(ONIndex3M,I2089,TRUE,_xll.ohTrigger(RecalcTrigger,Trigger3M)),NA())</f>
        <v>1.6210720105869214E-2</v>
      </c>
      <c r="P2089" s="44">
        <f>IFERROR(_xll.qlIndexFixing(ONIndex6M,I2089,TRUE,_xll.ohTrigger(RecalcTrigger,Trigger6M)),NA())</f>
        <v>1.6294641550222977E-2</v>
      </c>
      <c r="Q2089" s="186">
        <f>IFERROR(_xll.qlIndexFixing(ONIndex1Y,I2089,TRUE,_xll.ohTrigger(RecalcTrigger,Trigger1Y)),NA())</f>
        <v>1.6487156043289986E-2</v>
      </c>
    </row>
    <row r="2090" spans="2:17" x14ac:dyDescent="0.2">
      <c r="B2090" s="39" t="s">
        <v>42</v>
      </c>
      <c r="D2090" s="42">
        <f>_xll.qlCalendarAdvance(Calendar,$D2089,B2090,"f",FALSE)</f>
        <v>54024</v>
      </c>
      <c r="E2090" s="180">
        <f>_xll.qlInterestRateIndexValueDate(IndexON,D2090)</f>
        <v>54024</v>
      </c>
      <c r="F2090" s="196">
        <f>IFERROR(_xll.qlIndexFixing(IndexON,D2090,TRUE,_xll.ohTrigger(RecalcTrigger,TriggerON)),NA())</f>
        <v>1.6039258017581659E-2</v>
      </c>
      <c r="H2090" s="42">
        <f>_xll.qlCalendarAdvance(Calendar,$H2089,B2090,"f",FALSE)</f>
        <v>54024</v>
      </c>
      <c r="I2090" s="180">
        <f>_xll.qlInterestRateIndexValueDate(Index1M,$H2090)</f>
        <v>54028</v>
      </c>
      <c r="J2090" s="185">
        <f>IFERROR(_xll.qlIndexFixing(Index1M,$H2090,TRUE,_xll.ohTrigger(RecalcTrigger,Trigger1M)),NA())</f>
        <v>1.5961633539482128E-2</v>
      </c>
      <c r="K2090" s="44">
        <f>IFERROR(_xll.qlIndexFixing(Index3M,H2090,TRUE,_xll.ohTrigger(RecalcTrigger,Trigger3M)),NA())</f>
        <v>1.625563704019941E-2</v>
      </c>
      <c r="L2090" s="44">
        <f>IFERROR(_xll.qlIndexFixing(Index6M,$H2090,TRUE,_xll.ohTrigger(RecalcTrigger,Trigger6M)),NA())</f>
        <v>1.6357718662100281E-2</v>
      </c>
      <c r="M2090" s="186">
        <f>IFERROR(_xll.qlIndexFixing(Index1Y,$H2090,TRUE,_xll.ohTrigger(RecalcTrigger,Trigger1Y)),NA())</f>
        <v>1.6629262211735885E-2</v>
      </c>
      <c r="N2090" s="185">
        <f>IFERROR(_xll.qlIndexFixing(ONIndex1M,I2090,TRUE,_xll.ohTrigger(RecalcTrigger,Trigger1M)),NA())</f>
        <v>1.5948480788328112E-2</v>
      </c>
      <c r="O2090" s="44">
        <f>IFERROR(_xll.qlIndexFixing(ONIndex3M,I2090,TRUE,_xll.ohTrigger(RecalcTrigger,Trigger3M)),NA())</f>
        <v>1.6212487222082572E-2</v>
      </c>
      <c r="P2090" s="44">
        <f>IFERROR(_xll.qlIndexFixing(ONIndex6M,I2090,TRUE,_xll.ohTrigger(RecalcTrigger,Trigger6M)),NA())</f>
        <v>1.6294620512251612E-2</v>
      </c>
      <c r="Q2090" s="186">
        <f>IFERROR(_xll.qlIndexFixing(ONIndex1Y,I2090,TRUE,_xll.ohTrigger(RecalcTrigger,Trigger1Y)),NA())</f>
        <v>1.6487452215177001E-2</v>
      </c>
    </row>
    <row r="2091" spans="2:17" x14ac:dyDescent="0.2">
      <c r="B2091" s="39" t="s">
        <v>42</v>
      </c>
      <c r="D2091" s="42">
        <f>_xll.qlCalendarAdvance(Calendar,$D2090,B2091,"f",FALSE)</f>
        <v>54031</v>
      </c>
      <c r="E2091" s="180">
        <f>_xll.qlInterestRateIndexValueDate(IndexON,D2091)</f>
        <v>54031</v>
      </c>
      <c r="F2091" s="196">
        <f>IFERROR(_xll.qlIndexFixing(IndexON,D2091,TRUE,_xll.ohTrigger(RecalcTrigger,TriggerON)),NA())</f>
        <v>1.6041181800554583E-2</v>
      </c>
      <c r="H2091" s="42">
        <f>_xll.qlCalendarAdvance(Calendar,$H2090,B2091,"f",FALSE)</f>
        <v>54031</v>
      </c>
      <c r="I2091" s="180">
        <f>_xll.qlInterestRateIndexValueDate(Index1M,$H2091)</f>
        <v>54035</v>
      </c>
      <c r="J2091" s="185">
        <f>IFERROR(_xll.qlIndexFixing(Index1M,$H2091,TRUE,_xll.ohTrigger(RecalcTrigger,Trigger1M)),NA())</f>
        <v>1.5962985157899318E-2</v>
      </c>
      <c r="K2091" s="44">
        <f>IFERROR(_xll.qlIndexFixing(Index3M,H2091,TRUE,_xll.ohTrigger(RecalcTrigger,Trigger3M)),NA())</f>
        <v>1.6257250869188975E-2</v>
      </c>
      <c r="L2091" s="44">
        <f>IFERROR(_xll.qlIndexFixing(Index6M,$H2091,TRUE,_xll.ohTrigger(RecalcTrigger,Trigger6M)),NA())</f>
        <v>1.6357231214342058E-2</v>
      </c>
      <c r="M2091" s="186">
        <f>IFERROR(_xll.qlIndexFixing(Index1Y,$H2091,TRUE,_xll.ohTrigger(RecalcTrigger,Trigger1Y)),NA())</f>
        <v>1.6629296160729012E-2</v>
      </c>
      <c r="N2091" s="185">
        <f>IFERROR(_xll.qlIndexFixing(ONIndex1M,I2091,TRUE,_xll.ohTrigger(RecalcTrigger,Trigger1M)),NA())</f>
        <v>1.5949870941041056E-2</v>
      </c>
      <c r="O2091" s="44">
        <f>IFERROR(_xll.qlIndexFixing(ONIndex3M,I2091,TRUE,_xll.ohTrigger(RecalcTrigger,Trigger3M)),NA())</f>
        <v>1.6214232193290101E-2</v>
      </c>
      <c r="P2091" s="44">
        <f>IFERROR(_xll.qlIndexFixing(ONIndex6M,I2091,TRUE,_xll.ohTrigger(RecalcTrigger,Trigger6M)),NA())</f>
        <v>1.6294565756771462E-2</v>
      </c>
      <c r="Q2091" s="186">
        <f>IFERROR(_xll.qlIndexFixing(ONIndex1Y,I2091,TRUE,_xll.ohTrigger(RecalcTrigger,Trigger1Y)),NA())</f>
        <v>1.6487738989141576E-2</v>
      </c>
    </row>
    <row r="2092" spans="2:17" x14ac:dyDescent="0.2">
      <c r="B2092" s="39" t="s">
        <v>42</v>
      </c>
      <c r="D2092" s="42">
        <f>_xll.qlCalendarAdvance(Calendar,$D2091,B2092,"f",FALSE)</f>
        <v>54038</v>
      </c>
      <c r="E2092" s="180">
        <f>_xll.qlInterestRateIndexValueDate(IndexON,D2092)</f>
        <v>54038</v>
      </c>
      <c r="F2092" s="196">
        <f>IFERROR(_xll.qlIndexFixing(IndexON,D2092,TRUE,_xll.ohTrigger(RecalcTrigger,TriggerON)),NA())</f>
        <v>1.6043082447474433E-2</v>
      </c>
      <c r="H2092" s="42">
        <f>_xll.qlCalendarAdvance(Calendar,$H2091,B2092,"f",FALSE)</f>
        <v>54038</v>
      </c>
      <c r="I2092" s="180">
        <f>_xll.qlInterestRateIndexValueDate(Index1M,$H2092)</f>
        <v>54042</v>
      </c>
      <c r="J2092" s="185">
        <f>IFERROR(_xll.qlIndexFixing(Index1M,$H2092,TRUE,_xll.ohTrigger(RecalcTrigger,Trigger1M)),NA())</f>
        <v>1.5964314980002076E-2</v>
      </c>
      <c r="K2092" s="44">
        <f>IFERROR(_xll.qlIndexFixing(Index3M,H2092,TRUE,_xll.ohTrigger(RecalcTrigger,Trigger3M)),NA())</f>
        <v>1.6258842057679832E-2</v>
      </c>
      <c r="L2092" s="44">
        <f>IFERROR(_xll.qlIndexFixing(Index6M,$H2092,TRUE,_xll.ohTrigger(RecalcTrigger,Trigger6M)),NA())</f>
        <v>1.6356709770349812E-2</v>
      </c>
      <c r="M2092" s="186">
        <f>IFERROR(_xll.qlIndexFixing(Index1Y,$H2092,TRUE,_xll.ohTrigger(RecalcTrigger,Trigger1Y)),NA())</f>
        <v>1.6629319897622771E-2</v>
      </c>
      <c r="N2092" s="185">
        <f>IFERROR(_xll.qlIndexFixing(ONIndex1M,I2092,TRUE,_xll.ohTrigger(RecalcTrigger,Trigger1M)),NA())</f>
        <v>1.5951239422848928E-2</v>
      </c>
      <c r="O2092" s="44">
        <f>IFERROR(_xll.qlIndexFixing(ONIndex3M,I2092,TRUE,_xll.ohTrigger(RecalcTrigger,Trigger3M)),NA())</f>
        <v>1.6215954962977008E-2</v>
      </c>
      <c r="P2092" s="44">
        <f>IFERROR(_xll.qlIndexFixing(ONIndex6M,I2092,TRUE,_xll.ohTrigger(RecalcTrigger,Trigger6M)),NA())</f>
        <v>1.6294477283782527E-2</v>
      </c>
      <c r="Q2092" s="186">
        <f>IFERROR(_xll.qlIndexFixing(ONIndex1Y,I2092,TRUE,_xll.ohTrigger(RecalcTrigger,Trigger1Y)),NA())</f>
        <v>1.6488016341202893E-2</v>
      </c>
    </row>
    <row r="2093" spans="2:17" x14ac:dyDescent="0.2">
      <c r="B2093" s="39" t="s">
        <v>42</v>
      </c>
      <c r="D2093" s="42">
        <f>_xll.qlCalendarAdvance(Calendar,$D2092,B2093,"f",FALSE)</f>
        <v>54045</v>
      </c>
      <c r="E2093" s="180">
        <f>_xll.qlInterestRateIndexValueDate(IndexON,D2093)</f>
        <v>54045</v>
      </c>
      <c r="F2093" s="196">
        <f>IFERROR(_xll.qlIndexFixing(IndexON,D2093,TRUE,_xll.ohTrigger(RecalcTrigger,TriggerON)),NA())</f>
        <v>1.6044959902545841E-2</v>
      </c>
      <c r="H2093" s="42">
        <f>_xll.qlCalendarAdvance(Calendar,$H2092,B2093,"f",FALSE)</f>
        <v>54045</v>
      </c>
      <c r="I2093" s="180">
        <f>_xll.qlInterestRateIndexValueDate(Index1M,$H2093)</f>
        <v>54049</v>
      </c>
      <c r="J2093" s="185">
        <f>IFERROR(_xll.qlIndexFixing(Index1M,$H2093,TRUE,_xll.ohTrigger(RecalcTrigger,Trigger1M)),NA())</f>
        <v>1.5965622953677251E-2</v>
      </c>
      <c r="K2093" s="44">
        <f>IFERROR(_xll.qlIndexFixing(Index3M,H2093,TRUE,_xll.ohTrigger(RecalcTrigger,Trigger3M)),NA())</f>
        <v>1.6260410548768929E-2</v>
      </c>
      <c r="L2093" s="44">
        <f>IFERROR(_xll.qlIndexFixing(Index6M,$H2093,TRUE,_xll.ohTrigger(RecalcTrigger,Trigger6M)),NA())</f>
        <v>1.6356154330151494E-2</v>
      </c>
      <c r="M2093" s="186">
        <f>IFERROR(_xll.qlIndexFixing(Index1Y,$H2093,TRUE,_xll.ohTrigger(RecalcTrigger,Trigger1Y)),NA())</f>
        <v>1.6629333397934241E-2</v>
      </c>
      <c r="N2093" s="185">
        <f>IFERROR(_xll.qlIndexFixing(ONIndex1M,I2093,TRUE,_xll.ohTrigger(RecalcTrigger,Trigger1M)),NA())</f>
        <v>1.5953863517017552E-2</v>
      </c>
      <c r="O2093" s="44">
        <f>IFERROR(_xll.qlIndexFixing(ONIndex3M,I2093,TRUE,_xll.ohTrigger(RecalcTrigger,Trigger3M)),NA())</f>
        <v>1.6219107951433998E-2</v>
      </c>
      <c r="P2093" s="44">
        <f>IFERROR(_xll.qlIndexFixing(ONIndex6M,I2093,TRUE,_xll.ohTrigger(RecalcTrigger,Trigger6M)),NA())</f>
        <v>1.6295029696911101E-2</v>
      </c>
      <c r="Q2093" s="186">
        <f>IFERROR(_xll.qlIndexFixing(ONIndex1Y,I2093,TRUE,_xll.ohTrigger(RecalcTrigger,Trigger1Y)),NA())</f>
        <v>1.6489151300262961E-2</v>
      </c>
    </row>
    <row r="2094" spans="2:17" x14ac:dyDescent="0.2">
      <c r="B2094" s="39" t="s">
        <v>42</v>
      </c>
      <c r="D2094" s="42">
        <f>_xll.qlCalendarAdvance(Calendar,$D2093,B2094,"f",FALSE)</f>
        <v>54053</v>
      </c>
      <c r="E2094" s="180">
        <f>_xll.qlInterestRateIndexValueDate(IndexON,D2094)</f>
        <v>54053</v>
      </c>
      <c r="F2094" s="196">
        <f>IFERROR(_xll.qlIndexFixing(IndexON,D2094,TRUE,_xll.ohTrigger(RecalcTrigger,TriggerON)),NA())</f>
        <v>1.6048054781911958E-2</v>
      </c>
      <c r="H2094" s="42">
        <f>_xll.qlCalendarAdvance(Calendar,$H2093,B2094,"f",FALSE)</f>
        <v>54053</v>
      </c>
      <c r="I2094" s="180">
        <f>_xll.qlInterestRateIndexValueDate(Index1M,$H2094)</f>
        <v>54057</v>
      </c>
      <c r="J2094" s="185">
        <f>IFERROR(_xll.qlIndexFixing(Index1M,$H2094,TRUE,_xll.ohTrigger(RecalcTrigger,Trigger1M)),NA())</f>
        <v>1.5967090960711895E-2</v>
      </c>
      <c r="K2094" s="44">
        <f>IFERROR(_xll.qlIndexFixing(Index3M,H2094,TRUE,_xll.ohTrigger(RecalcTrigger,Trigger3M)),NA())</f>
        <v>1.6262175244281286E-2</v>
      </c>
      <c r="L2094" s="44">
        <f>IFERROR(_xll.qlIndexFixing(Index6M,$H2094,TRUE,_xll.ohTrigger(RecalcTrigger,Trigger6M)),NA())</f>
        <v>1.6355161540328497E-2</v>
      </c>
      <c r="M2094" s="186">
        <f>IFERROR(_xll.qlIndexFixing(Index1Y,$H2094,TRUE,_xll.ohTrigger(RecalcTrigger,Trigger1Y)),NA())</f>
        <v>1.6629336260862715E-2</v>
      </c>
      <c r="N2094" s="185">
        <f>IFERROR(_xll.qlIndexFixing(ONIndex1M,I2094,TRUE,_xll.ohTrigger(RecalcTrigger,Trigger1M)),NA())</f>
        <v>1.5955179269218078E-2</v>
      </c>
      <c r="O2094" s="44">
        <f>IFERROR(_xll.qlIndexFixing(ONIndex3M,I2094,TRUE,_xll.ohTrigger(RecalcTrigger,Trigger3M)),NA())</f>
        <v>1.6220776717359442E-2</v>
      </c>
      <c r="P2094" s="44">
        <f>IFERROR(_xll.qlIndexFixing(ONIndex6M,I2094,TRUE,_xll.ohTrigger(RecalcTrigger,Trigger6M)),NA())</f>
        <v>1.6294859323036093E-2</v>
      </c>
      <c r="Q2094" s="186">
        <f>IFERROR(_xll.qlIndexFixing(ONIndex1Y,I2094,TRUE,_xll.ohTrigger(RecalcTrigger,Trigger1Y)),NA())</f>
        <v>1.6489405693382864E-2</v>
      </c>
    </row>
    <row r="2095" spans="2:17" x14ac:dyDescent="0.2">
      <c r="B2095" s="39" t="s">
        <v>42</v>
      </c>
      <c r="D2095" s="42">
        <f>_xll.qlCalendarAdvance(Calendar,$D2094,B2095,"f",FALSE)</f>
        <v>54060</v>
      </c>
      <c r="E2095" s="180">
        <f>_xll.qlInterestRateIndexValueDate(IndexON,D2095)</f>
        <v>54060</v>
      </c>
      <c r="F2095" s="196">
        <f>IFERROR(_xll.qlIndexFixing(IndexON,D2095,TRUE,_xll.ohTrigger(RecalcTrigger,TriggerON)),NA())</f>
        <v>1.6049879177639781E-2</v>
      </c>
      <c r="H2095" s="42">
        <f>_xll.qlCalendarAdvance(Calendar,$H2094,B2095,"f",FALSE)</f>
        <v>54060</v>
      </c>
      <c r="I2095" s="180">
        <f>_xll.qlInterestRateIndexValueDate(Index1M,$H2095)</f>
        <v>54064</v>
      </c>
      <c r="J2095" s="185">
        <f>IFERROR(_xll.qlIndexFixing(Index1M,$H2095,TRUE,_xll.ohTrigger(RecalcTrigger,Trigger1M)),NA())</f>
        <v>1.5968351940847687E-2</v>
      </c>
      <c r="K2095" s="44">
        <f>IFERROR(_xll.qlIndexFixing(Index3M,H2095,TRUE,_xll.ohTrigger(RecalcTrigger,Trigger3M)),NA())</f>
        <v>1.6263694906467265E-2</v>
      </c>
      <c r="L2095" s="44">
        <f>IFERROR(_xll.qlIndexFixing(Index6M,$H2095,TRUE,_xll.ohTrigger(RecalcTrigger,Trigger6M)),NA())</f>
        <v>1.6354535707822679E-2</v>
      </c>
      <c r="M2095" s="186">
        <f>IFERROR(_xll.qlIndexFixing(Index1Y,$H2095,TRUE,_xll.ohTrigger(RecalcTrigger,Trigger1Y)),NA())</f>
        <v>1.6629327743195487E-2</v>
      </c>
      <c r="N2095" s="185">
        <f>IFERROR(_xll.qlIndexFixing(ONIndex1M,I2095,TRUE,_xll.ohTrigger(RecalcTrigger,Trigger1M)),NA())</f>
        <v>1.5955398703288992E-2</v>
      </c>
      <c r="O2095" s="44">
        <f>IFERROR(_xll.qlIndexFixing(ONIndex3M,I2095,TRUE,_xll.ohTrigger(RecalcTrigger,Trigger3M)),NA())</f>
        <v>1.6221224213692764E-2</v>
      </c>
      <c r="P2095" s="44">
        <f>IFERROR(_xll.qlIndexFixing(ONIndex6M,I2095,TRUE,_xll.ohTrigger(RecalcTrigger,Trigger6M)),NA())</f>
        <v>1.629397971771418E-2</v>
      </c>
      <c r="Q2095" s="186">
        <f>IFERROR(_xll.qlIndexFixing(ONIndex1Y,I2095,TRUE,_xll.ohTrigger(RecalcTrigger,Trigger1Y)),NA())</f>
        <v>1.6488826411773516E-2</v>
      </c>
    </row>
    <row r="2096" spans="2:17" x14ac:dyDescent="0.2">
      <c r="B2096" s="39" t="s">
        <v>42</v>
      </c>
      <c r="D2096" s="42">
        <f>_xll.qlCalendarAdvance(Calendar,$D2095,B2096,"f",FALSE)</f>
        <v>54067</v>
      </c>
      <c r="E2096" s="180">
        <f>_xll.qlInterestRateIndexValueDate(IndexON,D2096)</f>
        <v>54067</v>
      </c>
      <c r="F2096" s="196">
        <f>IFERROR(_xll.qlIndexFixing(IndexON,D2096,TRUE,_xll.ohTrigger(RecalcTrigger,TriggerON)),NA())</f>
        <v>1.605168019428227E-2</v>
      </c>
      <c r="H2096" s="42">
        <f>_xll.qlCalendarAdvance(Calendar,$H2095,B2096,"f",FALSE)</f>
        <v>54067</v>
      </c>
      <c r="I2096" s="180">
        <f>_xll.qlInterestRateIndexValueDate(Index1M,$H2096)</f>
        <v>54071</v>
      </c>
      <c r="J2096" s="185">
        <f>IFERROR(_xll.qlIndexFixing(Index1M,$H2096,TRUE,_xll.ohTrigger(RecalcTrigger,Trigger1M)),NA())</f>
        <v>1.5969590908774652E-2</v>
      </c>
      <c r="K2096" s="44">
        <f>IFERROR(_xll.qlIndexFixing(Index3M,H2096,TRUE,_xll.ohTrigger(RecalcTrigger,Trigger3M)),NA())</f>
        <v>1.6265191692409926E-2</v>
      </c>
      <c r="L2096" s="44">
        <f>IFERROR(_xll.qlIndexFixing(Index6M,$H2096,TRUE,_xll.ohTrigger(RecalcTrigger,Trigger6M)),NA())</f>
        <v>1.6353875880740918E-2</v>
      </c>
      <c r="M2096" s="186">
        <f>IFERROR(_xll.qlIndexFixing(Index1Y,$H2096,TRUE,_xll.ohTrigger(RecalcTrigger,Trigger1Y)),NA())</f>
        <v>1.6629308911997685E-2</v>
      </c>
      <c r="N2096" s="185">
        <f>IFERROR(_xll.qlIndexFixing(ONIndex1M,I2096,TRUE,_xll.ohTrigger(RecalcTrigger,Trigger1M)),NA())</f>
        <v>1.5956676851516249E-2</v>
      </c>
      <c r="O2096" s="44">
        <f>IFERROR(_xll.qlIndexFixing(ONIndex3M,I2096,TRUE,_xll.ohTrigger(RecalcTrigger,Trigger3M)),NA())</f>
        <v>1.6222854402156983E-2</v>
      </c>
      <c r="P2096" s="44">
        <f>IFERROR(_xll.qlIndexFixing(ONIndex6M,I2096,TRUE,_xll.ohTrigger(RecalcTrigger,Trigger6M)),NA())</f>
        <v>1.62937515578232E-2</v>
      </c>
      <c r="Q2096" s="186">
        <f>IFERROR(_xll.qlIndexFixing(ONIndex1Y,I2096,TRUE,_xll.ohTrigger(RecalcTrigger,Trigger1Y)),NA())</f>
        <v>1.6489064473583781E-2</v>
      </c>
    </row>
    <row r="2097" spans="2:17" x14ac:dyDescent="0.2">
      <c r="B2097" s="39" t="s">
        <v>42</v>
      </c>
      <c r="D2097" s="42">
        <f>_xll.qlCalendarAdvance(Calendar,$D2096,B2097,"f",FALSE)</f>
        <v>54074</v>
      </c>
      <c r="E2097" s="180">
        <f>_xll.qlInterestRateIndexValueDate(IndexON,D2097)</f>
        <v>54074</v>
      </c>
      <c r="F2097" s="196">
        <f>IFERROR(_xll.qlIndexFixing(IndexON,D2097,TRUE,_xll.ohTrigger(RecalcTrigger,TriggerON)),NA())</f>
        <v>1.6053457775724311E-2</v>
      </c>
      <c r="H2097" s="42">
        <f>_xll.qlCalendarAdvance(Calendar,$H2096,B2097,"f",FALSE)</f>
        <v>54074</v>
      </c>
      <c r="I2097" s="180">
        <f>_xll.qlInterestRateIndexValueDate(Index1M,$H2097)</f>
        <v>54078</v>
      </c>
      <c r="J2097" s="185">
        <f>IFERROR(_xll.qlIndexFixing(Index1M,$H2097,TRUE,_xll.ohTrigger(RecalcTrigger,Trigger1M)),NA())</f>
        <v>1.5970807812379629E-2</v>
      </c>
      <c r="K2097" s="44">
        <f>IFERROR(_xll.qlIndexFixing(Index3M,H2097,TRUE,_xll.ohTrigger(RecalcTrigger,Trigger3M)),NA())</f>
        <v>1.6266665545207098E-2</v>
      </c>
      <c r="L2097" s="44">
        <f>IFERROR(_xll.qlIndexFixing(Index6M,$H2097,TRUE,_xll.ohTrigger(RecalcTrigger,Trigger6M)),NA())</f>
        <v>1.6353182059116587E-2</v>
      </c>
      <c r="M2097" s="186">
        <f>IFERROR(_xll.qlIndexFixing(Index1Y,$H2097,TRUE,_xll.ohTrigger(RecalcTrigger,Trigger1Y)),NA())</f>
        <v>1.6629279742787249E-2</v>
      </c>
      <c r="N2097" s="185">
        <f>IFERROR(_xll.qlIndexFixing(ONIndex1M,I2097,TRUE,_xll.ohTrigger(RecalcTrigger,Trigger1M)),NA())</f>
        <v>1.5957933061292451E-2</v>
      </c>
      <c r="O2097" s="44">
        <f>IFERROR(_xll.qlIndexFixing(ONIndex3M,I2097,TRUE,_xll.ohTrigger(RecalcTrigger,Trigger3M)),NA())</f>
        <v>1.6224462097973458E-2</v>
      </c>
      <c r="P2097" s="44">
        <f>IFERROR(_xll.qlIndexFixing(ONIndex6M,I2097,TRUE,_xll.ohTrigger(RecalcTrigger,Trigger6M)),NA())</f>
        <v>1.6293489680183626E-2</v>
      </c>
      <c r="Q2097" s="186">
        <f>IFERROR(_xll.qlIndexFixing(ONIndex1Y,I2097,TRUE,_xll.ohTrigger(RecalcTrigger,Trigger1Y)),NA())</f>
        <v>1.6489292989589899E-2</v>
      </c>
    </row>
    <row r="2098" spans="2:17" x14ac:dyDescent="0.2">
      <c r="B2098" s="39" t="s">
        <v>42</v>
      </c>
      <c r="D2098" s="42">
        <f>_xll.qlCalendarAdvance(Calendar,$D2097,B2098,"f",FALSE)</f>
        <v>54081</v>
      </c>
      <c r="E2098" s="180">
        <f>_xll.qlInterestRateIndexValueDate(IndexON,D2098)</f>
        <v>54081</v>
      </c>
      <c r="F2098" s="196">
        <f>IFERROR(_xll.qlIndexFixing(IndexON,D2098,TRUE,_xll.ohTrigger(RecalcTrigger,TriggerON)),NA())</f>
        <v>1.6055211865637631E-2</v>
      </c>
      <c r="H2098" s="42">
        <f>_xll.qlCalendarAdvance(Calendar,$H2097,B2098,"f",FALSE)</f>
        <v>54081</v>
      </c>
      <c r="I2098" s="180">
        <f>_xll.qlInterestRateIndexValueDate(Index1M,$H2098)</f>
        <v>54085</v>
      </c>
      <c r="J2098" s="185">
        <f>IFERROR(_xll.qlIndexFixing(Index1M,$H2098,TRUE,_xll.ohTrigger(RecalcTrigger,Trigger1M)),NA())</f>
        <v>1.5972002599554634E-2</v>
      </c>
      <c r="K2098" s="44">
        <f>IFERROR(_xll.qlIndexFixing(Index3M,H2098,TRUE,_xll.ohTrigger(RecalcTrigger,Trigger3M)),NA())</f>
        <v>1.6268116407958357E-2</v>
      </c>
      <c r="L2098" s="44">
        <f>IFERROR(_xll.qlIndexFixing(Index6M,$H2098,TRUE,_xll.ohTrigger(RecalcTrigger,Trigger6M)),NA())</f>
        <v>1.6352454242984388E-2</v>
      </c>
      <c r="M2098" s="186">
        <f>IFERROR(_xll.qlIndexFixing(Index1Y,$H2098,TRUE,_xll.ohTrigger(RecalcTrigger,Trigger1Y)),NA())</f>
        <v>1.6629240211082346E-2</v>
      </c>
      <c r="N2098" s="185">
        <f>IFERROR(_xll.qlIndexFixing(ONIndex1M,I2098,TRUE,_xll.ohTrigger(RecalcTrigger,Trigger1M)),NA())</f>
        <v>1.5959167280499287E-2</v>
      </c>
      <c r="O2098" s="44">
        <f>IFERROR(_xll.qlIndexFixing(ONIndex3M,I2098,TRUE,_xll.ohTrigger(RecalcTrigger,Trigger3M)),NA())</f>
        <v>1.6226047244307651E-2</v>
      </c>
      <c r="P2098" s="44">
        <f>IFERROR(_xll.qlIndexFixing(ONIndex6M,I2098,TRUE,_xll.ohTrigger(RecalcTrigger,Trigger6M)),NA())</f>
        <v>1.629319408519514E-2</v>
      </c>
      <c r="Q2098" s="186">
        <f>IFERROR(_xll.qlIndexFixing(ONIndex1Y,I2098,TRUE,_xll.ohTrigger(RecalcTrigger,Trigger1Y)),NA())</f>
        <v>1.6489511935970924E-2</v>
      </c>
    </row>
    <row r="2099" spans="2:17" x14ac:dyDescent="0.2">
      <c r="B2099" s="39" t="s">
        <v>42</v>
      </c>
      <c r="D2099" s="42">
        <f>_xll.qlCalendarAdvance(Calendar,$D2098,B2099,"f",FALSE)</f>
        <v>54088</v>
      </c>
      <c r="E2099" s="180">
        <f>_xll.qlInterestRateIndexValueDate(IndexON,D2099)</f>
        <v>54088</v>
      </c>
      <c r="F2099" s="196">
        <f>IFERROR(_xll.qlIndexFixing(IndexON,D2099,TRUE,_xll.ohTrigger(RecalcTrigger,TriggerON)),NA())</f>
        <v>1.6056942407747243E-2</v>
      </c>
      <c r="H2099" s="42">
        <f>_xll.qlCalendarAdvance(Calendar,$H2098,B2099,"f",FALSE)</f>
        <v>54088</v>
      </c>
      <c r="I2099" s="180">
        <f>_xll.qlInterestRateIndexValueDate(Index1M,$H2099)</f>
        <v>54092</v>
      </c>
      <c r="J2099" s="185">
        <f>IFERROR(_xll.qlIndexFixing(Index1M,$H2099,TRUE,_xll.ohTrigger(RecalcTrigger,Trigger1M)),NA())</f>
        <v>1.5972302958644491E-2</v>
      </c>
      <c r="K2099" s="44">
        <f>IFERROR(_xll.qlIndexFixing(Index3M,H2099,TRUE,_xll.ohTrigger(RecalcTrigger,Trigger3M)),NA())</f>
        <v>1.6269079434506395E-2</v>
      </c>
      <c r="L2099" s="44">
        <f>IFERROR(_xll.qlIndexFixing(Index6M,$H2099,TRUE,_xll.ohTrigger(RecalcTrigger,Trigger6M)),NA())</f>
        <v>1.6351692432383852E-2</v>
      </c>
      <c r="M2099" s="186">
        <f>IFERROR(_xll.qlIndexFixing(Index1Y,$H2099,TRUE,_xll.ohTrigger(RecalcTrigger,Trigger1Y)),NA())</f>
        <v>1.6629190292400481E-2</v>
      </c>
      <c r="N2099" s="185">
        <f>IFERROR(_xll.qlIndexFixing(ONIndex1M,I2099,TRUE,_xll.ohTrigger(RecalcTrigger,Trigger1M)),NA())</f>
        <v>1.5960379457098384E-2</v>
      </c>
      <c r="O2099" s="44">
        <f>IFERROR(_xll.qlIndexFixing(ONIndex3M,I2099,TRUE,_xll.ohTrigger(RecalcTrigger,Trigger3M)),NA())</f>
        <v>1.6227609784325026E-2</v>
      </c>
      <c r="P2099" s="44">
        <f>IFERROR(_xll.qlIndexFixing(ONIndex6M,I2099,TRUE,_xll.ohTrigger(RecalcTrigger,Trigger6M)),NA())</f>
        <v>1.6292864772617932E-2</v>
      </c>
      <c r="Q2099" s="186">
        <f>IFERROR(_xll.qlIndexFixing(ONIndex1Y,I2099,TRUE,_xll.ohTrigger(RecalcTrigger,Trigger1Y)),NA())</f>
        <v>1.6489721288266423E-2</v>
      </c>
    </row>
    <row r="2100" spans="2:17" x14ac:dyDescent="0.2">
      <c r="B2100" s="39" t="s">
        <v>42</v>
      </c>
      <c r="D2100" s="42">
        <f>_xll.qlCalendarAdvance(Calendar,$D2099,B2100,"f",FALSE)</f>
        <v>54095</v>
      </c>
      <c r="E2100" s="180">
        <f>_xll.qlInterestRateIndexValueDate(IndexON,D2100)</f>
        <v>54095</v>
      </c>
      <c r="F2100" s="196">
        <f>IFERROR(_xll.qlIndexFixing(IndexON,D2100,TRUE,_xll.ohTrigger(RecalcTrigger,TriggerON)),NA())</f>
        <v>1.6058649345778164E-2</v>
      </c>
      <c r="H2100" s="42">
        <f>_xll.qlCalendarAdvance(Calendar,$H2099,B2100,"f",FALSE)</f>
        <v>54095</v>
      </c>
      <c r="I2100" s="180">
        <f>_xll.qlInterestRateIndexValueDate(Index1M,$H2100)</f>
        <v>54099</v>
      </c>
      <c r="J2100" s="185">
        <f>IFERROR(_xll.qlIndexFixing(Index1M,$H2100,TRUE,_xll.ohTrigger(RecalcTrigger,Trigger1M)),NA())</f>
        <v>1.5973456437201296E-2</v>
      </c>
      <c r="K2100" s="44">
        <f>IFERROR(_xll.qlIndexFixing(Index3M,H2100,TRUE,_xll.ohTrigger(RecalcTrigger,Trigger3M)),NA())</f>
        <v>1.6270485743942409E-2</v>
      </c>
      <c r="L2100" s="44">
        <f>IFERROR(_xll.qlIndexFixing(Index6M,$H2100,TRUE,_xll.ohTrigger(RecalcTrigger,Trigger6M)),NA())</f>
        <v>1.6350896627351872E-2</v>
      </c>
      <c r="M2100" s="186">
        <f>IFERROR(_xll.qlIndexFixing(Index1Y,$H2100,TRUE,_xll.ohTrigger(RecalcTrigger,Trigger1Y)),NA())</f>
        <v>1.6629129962260035E-2</v>
      </c>
      <c r="N2100" s="185">
        <f>IFERROR(_xll.qlIndexFixing(ONIndex1M,I2100,TRUE,_xll.ohTrigger(RecalcTrigger,Trigger1M)),NA())</f>
        <v>1.596156953921124E-2</v>
      </c>
      <c r="O2100" s="44">
        <f>IFERROR(_xll.qlIndexFixing(ONIndex3M,I2100,TRUE,_xll.ohTrigger(RecalcTrigger,Trigger3M)),NA())</f>
        <v>1.6229149661590725E-2</v>
      </c>
      <c r="P2100" s="44">
        <f>IFERROR(_xll.qlIndexFixing(ONIndex6M,I2100,TRUE,_xll.ohTrigger(RecalcTrigger,Trigger6M)),NA())</f>
        <v>1.629250174253194E-2</v>
      </c>
      <c r="Q2100" s="186">
        <f>IFERROR(_xll.qlIndexFixing(ONIndex1Y,I2100,TRUE,_xll.ohTrigger(RecalcTrigger,Trigger1Y)),NA())</f>
        <v>1.6489921022575516E-2</v>
      </c>
    </row>
    <row r="2101" spans="2:17" x14ac:dyDescent="0.2">
      <c r="B2101" s="39" t="s">
        <v>42</v>
      </c>
      <c r="D2101" s="42">
        <f>_xll.qlCalendarAdvance(Calendar,$D2100,B2101,"f",FALSE)</f>
        <v>54102</v>
      </c>
      <c r="E2101" s="180">
        <f>_xll.qlInterestRateIndexValueDate(IndexON,D2101)</f>
        <v>54102</v>
      </c>
      <c r="F2101" s="196">
        <f>IFERROR(_xll.qlIndexFixing(IndexON,D2101,TRUE,_xll.ohTrigger(RecalcTrigger,TriggerON)),NA())</f>
        <v>1.6060332623428764E-2</v>
      </c>
      <c r="H2101" s="42">
        <f>_xll.qlCalendarAdvance(Calendar,$H2100,B2101,"f",FALSE)</f>
        <v>54102</v>
      </c>
      <c r="I2101" s="180">
        <f>_xll.qlInterestRateIndexValueDate(Index1M,$H2101)</f>
        <v>54106</v>
      </c>
      <c r="J2101" s="185">
        <f>IFERROR(_xll.qlIndexFixing(Index1M,$H2101,TRUE,_xll.ohTrigger(RecalcTrigger,Trigger1M)),NA())</f>
        <v>1.5974587652400053E-2</v>
      </c>
      <c r="K2101" s="44">
        <f>IFERROR(_xll.qlIndexFixing(Index3M,H2101,TRUE,_xll.ohTrigger(RecalcTrigger,Trigger3M)),NA())</f>
        <v>1.6271868897730357E-2</v>
      </c>
      <c r="L2101" s="44">
        <f>IFERROR(_xll.qlIndexFixing(Index6M,$H2101,TRUE,_xll.ohTrigger(RecalcTrigger,Trigger6M)),NA())</f>
        <v>1.6350066827929728E-2</v>
      </c>
      <c r="M2101" s="186">
        <f>IFERROR(_xll.qlIndexFixing(Index1Y,$H2101,TRUE,_xll.ohTrigger(RecalcTrigger,Trigger1Y)),NA())</f>
        <v>1.6629059196180043E-2</v>
      </c>
      <c r="N2101" s="185">
        <f>IFERROR(_xll.qlIndexFixing(ONIndex1M,I2101,TRUE,_xll.ohTrigger(RecalcTrigger,Trigger1M)),NA())</f>
        <v>1.5962737474559674E-2</v>
      </c>
      <c r="O2101" s="44">
        <f>IFERROR(_xll.qlIndexFixing(ONIndex3M,I2101,TRUE,_xll.ohTrigger(RecalcTrigger,Trigger3M)),NA())</f>
        <v>1.6230666819669892E-2</v>
      </c>
      <c r="P2101" s="44">
        <f>IFERROR(_xll.qlIndexFixing(ONIndex6M,I2101,TRUE,_xll.ohTrigger(RecalcTrigger,Trigger6M)),NA())</f>
        <v>1.6292104994857226E-2</v>
      </c>
      <c r="Q2101" s="186">
        <f>IFERROR(_xll.qlIndexFixing(ONIndex1Y,I2101,TRUE,_xll.ohTrigger(RecalcTrigger,Trigger1Y)),NA())</f>
        <v>1.6490111114917383E-2</v>
      </c>
    </row>
    <row r="2102" spans="2:17" x14ac:dyDescent="0.2">
      <c r="B2102" s="39" t="s">
        <v>42</v>
      </c>
      <c r="D2102" s="42">
        <f>_xll.qlCalendarAdvance(Calendar,$D2101,B2102,"f",FALSE)</f>
        <v>54109</v>
      </c>
      <c r="E2102" s="180">
        <f>_xll.qlInterestRateIndexValueDate(IndexON,D2102)</f>
        <v>54109</v>
      </c>
      <c r="F2102" s="196">
        <f>IFERROR(_xll.qlIndexFixing(IndexON,D2102,TRUE,_xll.ohTrigger(RecalcTrigger,TriggerON)),NA())</f>
        <v>1.6061992184450702E-2</v>
      </c>
      <c r="H2102" s="42">
        <f>_xll.qlCalendarAdvance(Calendar,$H2101,B2102,"f",FALSE)</f>
        <v>54109</v>
      </c>
      <c r="I2102" s="180">
        <f>_xll.qlInterestRateIndexValueDate(Index1M,$H2102)</f>
        <v>54113</v>
      </c>
      <c r="J2102" s="185">
        <f>IFERROR(_xll.qlIndexFixing(Index1M,$H2102,TRUE,_xll.ohTrigger(RecalcTrigger,Trigger1M)),NA())</f>
        <v>1.5975696552133468E-2</v>
      </c>
      <c r="K2102" s="44">
        <f>IFERROR(_xll.qlIndexFixing(Index3M,H2102,TRUE,_xll.ohTrigger(RecalcTrigger,Trigger3M)),NA())</f>
        <v>1.6273228838968201E-2</v>
      </c>
      <c r="L2102" s="44">
        <f>IFERROR(_xll.qlIndexFixing(Index6M,$H2102,TRUE,_xll.ohTrigger(RecalcTrigger,Trigger6M)),NA())</f>
        <v>1.6349203034160029E-2</v>
      </c>
      <c r="M2102" s="186">
        <f>IFERROR(_xll.qlIndexFixing(Index1Y,$H2102,TRUE,_xll.ohTrigger(RecalcTrigger,Trigger1Y)),NA())</f>
        <v>1.6628977969679326E-2</v>
      </c>
      <c r="N2102" s="185">
        <f>IFERROR(_xll.qlIndexFixing(ONIndex1M,I2102,TRUE,_xll.ohTrigger(RecalcTrigger,Trigger1M)),NA())</f>
        <v>1.596388321134512E-2</v>
      </c>
      <c r="O2102" s="44">
        <f>IFERROR(_xll.qlIndexFixing(ONIndex3M,I2102,TRUE,_xll.ohTrigger(RecalcTrigger,Trigger3M)),NA())</f>
        <v>1.6232161201408246E-2</v>
      </c>
      <c r="P2102" s="44">
        <f>IFERROR(_xll.qlIndexFixing(ONIndex6M,I2102,TRUE,_xll.ohTrigger(RecalcTrigger,Trigger6M)),NA())</f>
        <v>1.6291674529673728E-2</v>
      </c>
      <c r="Q2102" s="186">
        <f>IFERROR(_xll.qlIndexFixing(ONIndex1Y,I2102,TRUE,_xll.ohTrigger(RecalcTrigger,Trigger1Y)),NA())</f>
        <v>1.64902915410714E-2</v>
      </c>
    </row>
    <row r="2103" spans="2:17" x14ac:dyDescent="0.2">
      <c r="B2103" s="39" t="s">
        <v>42</v>
      </c>
      <c r="D2103" s="42">
        <f>_xll.qlCalendarAdvance(Calendar,$D2102,B2103,"f",FALSE)</f>
        <v>54116</v>
      </c>
      <c r="E2103" s="180">
        <f>_xll.qlInterestRateIndexValueDate(IndexON,D2103)</f>
        <v>54116</v>
      </c>
      <c r="F2103" s="196">
        <f>IFERROR(_xll.qlIndexFixing(IndexON,D2103,TRUE,_xll.ohTrigger(RecalcTrigger,TriggerON)),NA())</f>
        <v>1.6063627972568995E-2</v>
      </c>
      <c r="H2103" s="42">
        <f>_xll.qlCalendarAdvance(Calendar,$H2102,B2103,"f",FALSE)</f>
        <v>54116</v>
      </c>
      <c r="I2103" s="180">
        <f>_xll.qlInterestRateIndexValueDate(Index1M,$H2103)</f>
        <v>54120</v>
      </c>
      <c r="J2103" s="185">
        <f>IFERROR(_xll.qlIndexFixing(Index1M,$H2103,TRUE,_xll.ohTrigger(RecalcTrigger,Trigger1M)),NA())</f>
        <v>1.5979361096248011E-2</v>
      </c>
      <c r="K2103" s="44">
        <f>IFERROR(_xll.qlIndexFixing(Index3M,H2103,TRUE,_xll.ohTrigger(RecalcTrigger,Trigger3M)),NA())</f>
        <v>1.6275482107375078E-2</v>
      </c>
      <c r="L2103" s="44">
        <f>IFERROR(_xll.qlIndexFixing(Index6M,$H2103,TRUE,_xll.ohTrigger(RecalcTrigger,Trigger6M)),NA())</f>
        <v>1.6348893435875127E-2</v>
      </c>
      <c r="M2103" s="186">
        <f>IFERROR(_xll.qlIndexFixing(Index1Y,$H2103,TRUE,_xll.ohTrigger(RecalcTrigger,Trigger1Y)),NA())</f>
        <v>1.6628517784901882E-2</v>
      </c>
      <c r="N2103" s="185">
        <f>IFERROR(_xll.qlIndexFixing(ONIndex1M,I2103,TRUE,_xll.ohTrigger(RecalcTrigger,Trigger1M)),NA())</f>
        <v>1.5965006697369333E-2</v>
      </c>
      <c r="O2103" s="44">
        <f>IFERROR(_xll.qlIndexFixing(ONIndex3M,I2103,TRUE,_xll.ohTrigger(RecalcTrigger,Trigger3M)),NA())</f>
        <v>1.6233632750530802E-2</v>
      </c>
      <c r="P2103" s="44">
        <f>IFERROR(_xll.qlIndexFixing(ONIndex6M,I2103,TRUE,_xll.ohTrigger(RecalcTrigger,Trigger6M)),NA())</f>
        <v>1.6291210346981444E-2</v>
      </c>
      <c r="Q2103" s="186">
        <f>IFERROR(_xll.qlIndexFixing(ONIndex1Y,I2103,TRUE,_xll.ohTrigger(RecalcTrigger,Trigger1Y)),NA())</f>
        <v>1.6490462276976814E-2</v>
      </c>
    </row>
    <row r="2104" spans="2:17" x14ac:dyDescent="0.2">
      <c r="B2104" s="39" t="s">
        <v>42</v>
      </c>
      <c r="D2104" s="42">
        <f>_xll.qlCalendarAdvance(Calendar,$D2103,B2104,"f",FALSE)</f>
        <v>54123</v>
      </c>
      <c r="E2104" s="180">
        <f>_xll.qlInterestRateIndexValueDate(IndexON,D2104)</f>
        <v>54123</v>
      </c>
      <c r="F2104" s="196">
        <f>IFERROR(_xll.qlIndexFixing(IndexON,D2104,TRUE,_xll.ohTrigger(RecalcTrigger,TriggerON)),NA())</f>
        <v>1.6065239931535302E-2</v>
      </c>
      <c r="H2104" s="42">
        <f>_xll.qlCalendarAdvance(Calendar,$H2103,B2104,"f",FALSE)</f>
        <v>54123</v>
      </c>
      <c r="I2104" s="180">
        <f>_xll.qlInterestRateIndexValueDate(Index1M,$H2104)</f>
        <v>54127</v>
      </c>
      <c r="J2104" s="185">
        <f>IFERROR(_xll.qlIndexFixing(Index1M,$H2104,TRUE,_xll.ohTrigger(RecalcTrigger,Trigger1M)),NA())</f>
        <v>1.5978703959194741E-2</v>
      </c>
      <c r="K2104" s="44">
        <f>IFERROR(_xll.qlIndexFixing(Index3M,H2104,TRUE,_xll.ohTrigger(RecalcTrigger,Trigger3M)),NA())</f>
        <v>1.6276792216447608E-2</v>
      </c>
      <c r="L2104" s="44">
        <f>IFERROR(_xll.qlIndexFixing(Index6M,$H2104,TRUE,_xll.ohTrigger(RecalcTrigger,Trigger6M)),NA())</f>
        <v>1.6347956712515814E-2</v>
      </c>
      <c r="M2104" s="186">
        <f>IFERROR(_xll.qlIndexFixing(Index1Y,$H2104,TRUE,_xll.ohTrigger(RecalcTrigger,Trigger1Y)),NA())</f>
        <v>1.6628416335465416E-2</v>
      </c>
      <c r="N2104" s="185">
        <f>IFERROR(_xll.qlIndexFixing(ONIndex1M,I2104,TRUE,_xll.ohTrigger(RecalcTrigger,Trigger1M)),NA())</f>
        <v>1.5966107880673874E-2</v>
      </c>
      <c r="O2104" s="44">
        <f>IFERROR(_xll.qlIndexFixing(ONIndex3M,I2104,TRUE,_xll.ohTrigger(RecalcTrigger,Trigger3M)),NA())</f>
        <v>1.6235081410203023E-2</v>
      </c>
      <c r="P2104" s="44">
        <f>IFERROR(_xll.qlIndexFixing(ONIndex6M,I2104,TRUE,_xll.ohTrigger(RecalcTrigger,Trigger6M)),NA())</f>
        <v>1.6290712446620503E-2</v>
      </c>
      <c r="Q2104" s="186">
        <f>IFERROR(_xll.qlIndexFixing(ONIndex1Y,I2104,TRUE,_xll.ohTrigger(RecalcTrigger,Trigger1Y)),NA())</f>
        <v>1.6490623298652807E-2</v>
      </c>
    </row>
    <row r="2105" spans="2:17" x14ac:dyDescent="0.2">
      <c r="B2105" s="39" t="s">
        <v>42</v>
      </c>
      <c r="D2105" s="42">
        <f>_xll.qlCalendarAdvance(Calendar,$D2104,B2105,"f",FALSE)</f>
        <v>54130</v>
      </c>
      <c r="E2105" s="180">
        <f>_xll.qlInterestRateIndexValueDate(IndexON,D2105)</f>
        <v>54130</v>
      </c>
      <c r="F2105" s="196">
        <f>IFERROR(_xll.qlIndexFixing(IndexON,D2105,TRUE,_xll.ohTrigger(RecalcTrigger,TriggerON)),NA())</f>
        <v>1.6066828004994704E-2</v>
      </c>
      <c r="H2105" s="42">
        <f>_xll.qlCalendarAdvance(Calendar,$H2104,B2105,"f",FALSE)</f>
        <v>54130</v>
      </c>
      <c r="I2105" s="180">
        <f>_xll.qlInterestRateIndexValueDate(Index1M,$H2105)</f>
        <v>54134</v>
      </c>
      <c r="J2105" s="185">
        <f>IFERROR(_xll.qlIndexFixing(Index1M,$H2105,TRUE,_xll.ohTrigger(RecalcTrigger,Trigger1M)),NA())</f>
        <v>1.5979742472194209E-2</v>
      </c>
      <c r="K2105" s="44">
        <f>IFERROR(_xll.qlIndexFixing(Index3M,H2105,TRUE,_xll.ohTrigger(RecalcTrigger,Trigger3M)),NA())</f>
        <v>1.6278078932047763E-2</v>
      </c>
      <c r="L2105" s="44">
        <f>IFERROR(_xll.qlIndexFixing(Index6M,$H2105,TRUE,_xll.ohTrigger(RecalcTrigger,Trigger6M)),NA())</f>
        <v>1.6346985991884111E-2</v>
      </c>
      <c r="M2105" s="186">
        <f>IFERROR(_xll.qlIndexFixing(Index1Y,$H2105,TRUE,_xll.ohTrigger(RecalcTrigger,Trigger1Y)),NA())</f>
        <v>1.6628304354398583E-2</v>
      </c>
      <c r="N2105" s="185">
        <f>IFERROR(_xll.qlIndexFixing(ONIndex1M,I2105,TRUE,_xll.ohTrigger(RecalcTrigger,Trigger1M)),NA())</f>
        <v>1.5967186709220371E-2</v>
      </c>
      <c r="O2105" s="44">
        <f>IFERROR(_xll.qlIndexFixing(ONIndex3M,I2105,TRUE,_xll.ohTrigger(RecalcTrigger,Trigger3M)),NA())</f>
        <v>1.6236507123910116E-2</v>
      </c>
      <c r="P2105" s="44">
        <f>IFERROR(_xll.qlIndexFixing(ONIndex6M,I2105,TRUE,_xll.ohTrigger(RecalcTrigger,Trigger6M)),NA())</f>
        <v>1.6290180828830714E-2</v>
      </c>
      <c r="Q2105" s="186">
        <f>IFERROR(_xll.qlIndexFixing(ONIndex1Y,I2105,TRUE,_xll.ohTrigger(RecalcTrigger,Trigger1Y)),NA())</f>
        <v>1.6490774581958689E-2</v>
      </c>
    </row>
    <row r="2106" spans="2:17" x14ac:dyDescent="0.2">
      <c r="B2106" s="39" t="s">
        <v>42</v>
      </c>
      <c r="D2106" s="42">
        <f>_xll.qlCalendarAdvance(Calendar,$D2105,B2106,"f",FALSE)</f>
        <v>54137</v>
      </c>
      <c r="E2106" s="180">
        <f>_xll.qlInterestRateIndexValueDate(IndexON,D2106)</f>
        <v>54137</v>
      </c>
      <c r="F2106" s="196">
        <f>IFERROR(_xll.qlIndexFixing(IndexON,D2106,TRUE,_xll.ohTrigger(RecalcTrigger,TriggerON)),NA())</f>
        <v>1.6068392136752152E-2</v>
      </c>
      <c r="H2106" s="42">
        <f>_xll.qlCalendarAdvance(Calendar,$H2105,B2106,"f",FALSE)</f>
        <v>54137</v>
      </c>
      <c r="I2106" s="180">
        <f>_xll.qlInterestRateIndexValueDate(Index1M,$H2106)</f>
        <v>54141</v>
      </c>
      <c r="J2106" s="185">
        <f>IFERROR(_xll.qlIndexFixing(Index1M,$H2106,TRUE,_xll.ohTrigger(RecalcTrigger,Trigger1M)),NA())</f>
        <v>1.5980758451866212E-2</v>
      </c>
      <c r="K2106" s="44">
        <f>IFERROR(_xll.qlIndexFixing(Index3M,H2106,TRUE,_xll.ohTrigger(RecalcTrigger,Trigger3M)),NA())</f>
        <v>1.6279342197272364E-2</v>
      </c>
      <c r="L2106" s="44">
        <f>IFERROR(_xll.qlIndexFixing(Index6M,$H2106,TRUE,_xll.ohTrigger(RecalcTrigger,Trigger6M)),NA())</f>
        <v>1.6345981274029111E-2</v>
      </c>
      <c r="M2106" s="186">
        <f>IFERROR(_xll.qlIndexFixing(Index1Y,$H2106,TRUE,_xll.ohTrigger(RecalcTrigger,Trigger1Y)),NA())</f>
        <v>1.6628181817222563E-2</v>
      </c>
      <c r="N2106" s="185">
        <f>IFERROR(_xll.qlIndexFixing(ONIndex1M,I2106,TRUE,_xll.ohTrigger(RecalcTrigger,Trigger1M)),NA())</f>
        <v>1.5968243130890514E-2</v>
      </c>
      <c r="O2106" s="44">
        <f>IFERROR(_xll.qlIndexFixing(ONIndex3M,I2106,TRUE,_xll.ohTrigger(RecalcTrigger,Trigger3M)),NA())</f>
        <v>1.6237909834897479E-2</v>
      </c>
      <c r="P2106" s="44">
        <f>IFERROR(_xll.qlIndexFixing(ONIndex6M,I2106,TRUE,_xll.ohTrigger(RecalcTrigger,Trigger6M)),NA())</f>
        <v>1.6289615493372267E-2</v>
      </c>
      <c r="Q2106" s="186">
        <f>IFERROR(_xll.qlIndexFixing(ONIndex1Y,I2106,TRUE,_xll.ohTrigger(RecalcTrigger,Trigger1Y)),NA())</f>
        <v>1.6490916102673836E-2</v>
      </c>
    </row>
    <row r="2107" spans="2:17" x14ac:dyDescent="0.2">
      <c r="B2107" s="39" t="s">
        <v>42</v>
      </c>
      <c r="D2107" s="42">
        <f>_xll.qlCalendarAdvance(Calendar,$D2106,B2107,"f",FALSE)</f>
        <v>54144</v>
      </c>
      <c r="E2107" s="180">
        <f>_xll.qlInterestRateIndexValueDate(IndexON,D2107)</f>
        <v>54144</v>
      </c>
      <c r="F2107" s="196">
        <f>IFERROR(_xll.qlIndexFixing(IndexON,D2107,TRUE,_xll.ohTrigger(RecalcTrigger,TriggerON)),NA())</f>
        <v>1.6069932270506015E-2</v>
      </c>
      <c r="H2107" s="42">
        <f>_xll.qlCalendarAdvance(Calendar,$H2106,B2107,"f",FALSE)</f>
        <v>54144</v>
      </c>
      <c r="I2107" s="180">
        <f>_xll.qlInterestRateIndexValueDate(Index1M,$H2107)</f>
        <v>54148</v>
      </c>
      <c r="J2107" s="185">
        <f>IFERROR(_xll.qlIndexFixing(Index1M,$H2107,TRUE,_xll.ohTrigger(RecalcTrigger,Trigger1M)),NA())</f>
        <v>1.5981328239465853E-2</v>
      </c>
      <c r="K2107" s="44">
        <f>IFERROR(_xll.qlIndexFixing(Index3M,H2107,TRUE,_xll.ohTrigger(RecalcTrigger,Trigger3M)),NA())</f>
        <v>1.628013023178862E-2</v>
      </c>
      <c r="L2107" s="44">
        <f>IFERROR(_xll.qlIndexFixing(Index6M,$H2107,TRUE,_xll.ohTrigger(RecalcTrigger,Trigger6M)),NA())</f>
        <v>1.6344658469284977E-2</v>
      </c>
      <c r="M2107" s="186">
        <f>IFERROR(_xll.qlIndexFixing(Index1Y,$H2107,TRUE,_xll.ohTrigger(RecalcTrigger,Trigger1Y)),NA())</f>
        <v>1.6628048699459611E-2</v>
      </c>
      <c r="N2107" s="185">
        <f>IFERROR(_xll.qlIndexFixing(ONIndex1M,I2107,TRUE,_xll.ohTrigger(RecalcTrigger,Trigger1M)),NA())</f>
        <v>1.5970984799702492E-2</v>
      </c>
      <c r="O2107" s="44">
        <f>IFERROR(_xll.qlIndexFixing(ONIndex3M,I2107,TRUE,_xll.ohTrigger(RecalcTrigger,Trigger3M)),NA())</f>
        <v>1.6241144174557576E-2</v>
      </c>
      <c r="P2107" s="44">
        <f>IFERROR(_xll.qlIndexFixing(ONIndex6M,I2107,TRUE,_xll.ohTrigger(RecalcTrigger,Trigger6M)),NA())</f>
        <v>1.6290312502894366E-2</v>
      </c>
      <c r="Q2107" s="186">
        <f>IFERROR(_xll.qlIndexFixing(ONIndex1Y,I2107,TRUE,_xll.ohTrigger(RecalcTrigger,Trigger1Y)),NA())</f>
        <v>1.6492594409031724E-2</v>
      </c>
    </row>
    <row r="2108" spans="2:17" x14ac:dyDescent="0.2">
      <c r="B2108" s="39" t="s">
        <v>42</v>
      </c>
      <c r="D2108" s="42">
        <f>_xll.qlCalendarAdvance(Calendar,$D2107,B2108,"f",FALSE)</f>
        <v>54155</v>
      </c>
      <c r="E2108" s="180">
        <f>_xll.qlInterestRateIndexValueDate(IndexON,D2108)</f>
        <v>54155</v>
      </c>
      <c r="F2108" s="196">
        <f>IFERROR(_xll.qlIndexFixing(IndexON,D2108,TRUE,_xll.ohTrigger(RecalcTrigger,TriggerON)),NA())</f>
        <v>1.607137340481124E-2</v>
      </c>
      <c r="H2108" s="42">
        <f>_xll.qlCalendarAdvance(Calendar,$H2107,B2108,"f",FALSE)</f>
        <v>54155</v>
      </c>
      <c r="I2108" s="180">
        <f>_xll.qlInterestRateIndexValueDate(Index1M,$H2108)</f>
        <v>54157</v>
      </c>
      <c r="J2108" s="185">
        <f>IFERROR(_xll.qlIndexFixing(Index1M,$H2108,TRUE,_xll.ohTrigger(RecalcTrigger,Trigger1M)),NA())</f>
        <v>1.598341723477642E-2</v>
      </c>
      <c r="K2108" s="44">
        <f>IFERROR(_xll.qlIndexFixing(Index3M,H2108,TRUE,_xll.ohTrigger(RecalcTrigger,Trigger3M)),NA())</f>
        <v>1.6281691681550196E-2</v>
      </c>
      <c r="L2108" s="44">
        <f>IFERROR(_xll.qlIndexFixing(Index6M,$H2108,TRUE,_xll.ohTrigger(RecalcTrigger,Trigger6M)),NA())</f>
        <v>1.6343276208271567E-2</v>
      </c>
      <c r="M2108" s="186">
        <f>IFERROR(_xll.qlIndexFixing(Index1Y,$H2108,TRUE,_xll.ohTrigger(RecalcTrigger,Trigger1Y)),NA())</f>
        <v>1.6627861961671639E-2</v>
      </c>
      <c r="N2108" s="185">
        <f>IFERROR(_xll.qlIndexFixing(ONIndex1M,I2108,TRUE,_xll.ohTrigger(RecalcTrigger,Trigger1M)),NA())</f>
        <v>1.5970856391378518E-2</v>
      </c>
      <c r="O2108" s="44">
        <f>IFERROR(_xll.qlIndexFixing(ONIndex3M,I2108,TRUE,_xll.ohTrigger(RecalcTrigger,Trigger3M)),NA())</f>
        <v>1.6241410785307053E-2</v>
      </c>
      <c r="P2108" s="44">
        <f>IFERROR(_xll.qlIndexFixing(ONIndex6M,I2108,TRUE,_xll.ohTrigger(RecalcTrigger,Trigger6M)),NA())</f>
        <v>1.6288006948554923E-2</v>
      </c>
      <c r="Q2108" s="186">
        <f>IFERROR(_xll.qlIndexFixing(ONIndex1Y,I2108,TRUE,_xll.ohTrigger(RecalcTrigger,Trigger1Y)),NA())</f>
        <v>1.649123501732852E-2</v>
      </c>
    </row>
    <row r="2109" spans="2:17" x14ac:dyDescent="0.2">
      <c r="B2109" s="39" t="s">
        <v>42</v>
      </c>
      <c r="D2109" s="42">
        <f>_xll.qlCalendarAdvance(Calendar,$D2108,B2109,"f",FALSE)</f>
        <v>54162</v>
      </c>
      <c r="E2109" s="180">
        <f>_xll.qlInterestRateIndexValueDate(IndexON,D2109)</f>
        <v>54162</v>
      </c>
      <c r="F2109" s="196">
        <f>IFERROR(_xll.qlIndexFixing(IndexON,D2109,TRUE,_xll.ohTrigger(RecalcTrigger,TriggerON)),NA())</f>
        <v>1.6072854891504562E-2</v>
      </c>
      <c r="H2109" s="42">
        <f>_xll.qlCalendarAdvance(Calendar,$H2108,B2109,"f",FALSE)</f>
        <v>54162</v>
      </c>
      <c r="I2109" s="180">
        <f>_xll.qlInterestRateIndexValueDate(Index1M,$H2109)</f>
        <v>54164</v>
      </c>
      <c r="J2109" s="185">
        <f>IFERROR(_xll.qlIndexFixing(Index1M,$H2109,TRUE,_xll.ohTrigger(RecalcTrigger,Trigger1M)),NA())</f>
        <v>1.5984357224632373E-2</v>
      </c>
      <c r="K2109" s="44">
        <f>IFERROR(_xll.qlIndexFixing(Index3M,H2109,TRUE,_xll.ohTrigger(RecalcTrigger,Trigger3M)),NA())</f>
        <v>1.6282879140426042E-2</v>
      </c>
      <c r="L2109" s="44">
        <f>IFERROR(_xll.qlIndexFixing(Index6M,$H2109,TRUE,_xll.ohTrigger(RecalcTrigger,Trigger6M)),NA())</f>
        <v>1.6342162264347797E-2</v>
      </c>
      <c r="M2109" s="186">
        <f>IFERROR(_xll.qlIndexFixing(Index1Y,$H2109,TRUE,_xll.ohTrigger(RecalcTrigger,Trigger1Y)),NA())</f>
        <v>1.6629158530672695E-2</v>
      </c>
      <c r="N2109" s="185">
        <f>IFERROR(_xll.qlIndexFixing(ONIndex1M,I2109,TRUE,_xll.ohTrigger(RecalcTrigger,Trigger1M)),NA())</f>
        <v>1.5971832363881333E-2</v>
      </c>
      <c r="O2109" s="44">
        <f>IFERROR(_xll.qlIndexFixing(ONIndex3M,I2109,TRUE,_xll.ohTrigger(RecalcTrigger,Trigger3M)),NA())</f>
        <v>1.6242730881419476E-2</v>
      </c>
      <c r="P2109" s="44">
        <f>IFERROR(_xll.qlIndexFixing(ONIndex6M,I2109,TRUE,_xll.ohTrigger(RecalcTrigger,Trigger6M)),NA())</f>
        <v>1.6287321193342308E-2</v>
      </c>
      <c r="Q2109" s="186">
        <f>IFERROR(_xll.qlIndexFixing(ONIndex1Y,I2109,TRUE,_xll.ohTrigger(RecalcTrigger,Trigger1Y)),NA())</f>
        <v>1.649134147561071E-2</v>
      </c>
    </row>
    <row r="2110" spans="2:17" x14ac:dyDescent="0.2">
      <c r="B2110" s="39" t="s">
        <v>42</v>
      </c>
      <c r="D2110" s="42">
        <f>_xll.qlCalendarAdvance(Calendar,$D2109,B2110,"f",FALSE)</f>
        <v>54169</v>
      </c>
      <c r="E2110" s="180">
        <f>_xll.qlInterestRateIndexValueDate(IndexON,D2110)</f>
        <v>54169</v>
      </c>
      <c r="F2110" s="196">
        <f>IFERROR(_xll.qlIndexFixing(IndexON,D2110,TRUE,_xll.ohTrigger(RecalcTrigger,TriggerON)),NA())</f>
        <v>1.6074312189306994E-2</v>
      </c>
      <c r="H2110" s="42">
        <f>_xll.qlCalendarAdvance(Calendar,$H2109,B2110,"f",FALSE)</f>
        <v>54169</v>
      </c>
      <c r="I2110" s="180">
        <f>_xll.qlInterestRateIndexValueDate(Index1M,$H2110)</f>
        <v>54171</v>
      </c>
      <c r="J2110" s="185">
        <f>IFERROR(_xll.qlIndexFixing(Index1M,$H2110,TRUE,_xll.ohTrigger(RecalcTrigger,Trigger1M)),NA())</f>
        <v>1.5985274453095555E-2</v>
      </c>
      <c r="K2110" s="44">
        <f>IFERROR(_xll.qlIndexFixing(Index3M,H2110,TRUE,_xll.ohTrigger(RecalcTrigger,Trigger3M)),NA())</f>
        <v>1.6284042910191431E-2</v>
      </c>
      <c r="L2110" s="44">
        <f>IFERROR(_xll.qlIndexFixing(Index6M,$H2110,TRUE,_xll.ohTrigger(RecalcTrigger,Trigger6M)),NA())</f>
        <v>1.6341014324966215E-2</v>
      </c>
      <c r="M2110" s="186">
        <f>IFERROR(_xll.qlIndexFixing(Index1Y,$H2110,TRUE,_xll.ohTrigger(RecalcTrigger,Trigger1Y)),NA())</f>
        <v>1.66275365129019E-2</v>
      </c>
      <c r="N2110" s="185">
        <f>IFERROR(_xll.qlIndexFixing(ONIndex1M,I2110,TRUE,_xll.ohTrigger(RecalcTrigger,Trigger1M)),NA())</f>
        <v>1.5972785691857894E-2</v>
      </c>
      <c r="O2110" s="44">
        <f>IFERROR(_xll.qlIndexFixing(ONIndex3M,I2110,TRUE,_xll.ohTrigger(RecalcTrigger,Trigger3M)),NA())</f>
        <v>1.6244027716219023E-2</v>
      </c>
      <c r="P2110" s="44">
        <f>IFERROR(_xll.qlIndexFixing(ONIndex6M,I2110,TRUE,_xll.ohTrigger(RecalcTrigger,Trigger6M)),NA())</f>
        <v>1.6286601720620908E-2</v>
      </c>
      <c r="Q2110" s="186">
        <f>IFERROR(_xll.qlIndexFixing(ONIndex1Y,I2110,TRUE,_xll.ohTrigger(RecalcTrigger,Trigger1Y)),NA())</f>
        <v>1.6491438061390085E-2</v>
      </c>
    </row>
    <row r="2111" spans="2:17" x14ac:dyDescent="0.2">
      <c r="B2111" s="39" t="s">
        <v>42</v>
      </c>
      <c r="D2111" s="42">
        <f>_xll.qlCalendarAdvance(Calendar,$D2110,B2111,"f",FALSE)</f>
        <v>54176</v>
      </c>
      <c r="E2111" s="180">
        <f>_xll.qlInterestRateIndexValueDate(IndexON,D2111)</f>
        <v>54176</v>
      </c>
      <c r="F2111" s="196">
        <f>IFERROR(_xll.qlIndexFixing(IndexON,D2111,TRUE,_xll.ohTrigger(RecalcTrigger,TriggerON)),NA())</f>
        <v>1.6075745242103423E-2</v>
      </c>
      <c r="H2111" s="42">
        <f>_xll.qlCalendarAdvance(Calendar,$H2110,B2111,"f",FALSE)</f>
        <v>54176</v>
      </c>
      <c r="I2111" s="180">
        <f>_xll.qlInterestRateIndexValueDate(Index1M,$H2111)</f>
        <v>54178</v>
      </c>
      <c r="J2111" s="185">
        <f>IFERROR(_xll.qlIndexFixing(Index1M,$H2111,TRUE,_xll.ohTrigger(RecalcTrigger,Trigger1M)),NA())</f>
        <v>1.5984918439996467E-2</v>
      </c>
      <c r="K2111" s="44">
        <f>IFERROR(_xll.qlIndexFixing(Index3M,H2111,TRUE,_xll.ohTrigger(RecalcTrigger,Trigger3M)),NA())</f>
        <v>1.628562759727718E-2</v>
      </c>
      <c r="L2111" s="44">
        <f>IFERROR(_xll.qlIndexFixing(Index6M,$H2111,TRUE,_xll.ohTrigger(RecalcTrigger,Trigger6M)),NA())</f>
        <v>1.6339832390184911E-2</v>
      </c>
      <c r="M2111" s="186">
        <f>IFERROR(_xll.qlIndexFixing(Index1Y,$H2111,TRUE,_xll.ohTrigger(RecalcTrigger,Trigger1Y)),NA())</f>
        <v>1.6627357772520935E-2</v>
      </c>
      <c r="N2111" s="185">
        <f>IFERROR(_xll.qlIndexFixing(ONIndex1M,I2111,TRUE,_xll.ohTrigger(RecalcTrigger,Trigger1M)),NA())</f>
        <v>1.5973847414567643E-2</v>
      </c>
      <c r="O2111" s="44">
        <f>IFERROR(_xll.qlIndexFixing(ONIndex3M,I2111,TRUE,_xll.ohTrigger(RecalcTrigger,Trigger3M)),NA())</f>
        <v>1.6245481256547123E-2</v>
      </c>
      <c r="P2111" s="44">
        <f>IFERROR(_xll.qlIndexFixing(ONIndex6M,I2111,TRUE,_xll.ohTrigger(RecalcTrigger,Trigger6M)),NA())</f>
        <v>1.6285738179382392E-2</v>
      </c>
      <c r="Q2111" s="186">
        <f>IFERROR(_xll.qlIndexFixing(ONIndex1Y,I2111,TRUE,_xll.ohTrigger(RecalcTrigger,Trigger1Y)),NA())</f>
        <v>1.6491536325506928E-2</v>
      </c>
    </row>
    <row r="2112" spans="2:17" x14ac:dyDescent="0.2">
      <c r="B2112" s="39" t="s">
        <v>42</v>
      </c>
      <c r="D2112" s="42">
        <f>_xll.qlCalendarAdvance(Calendar,$D2111,B2112,"f",FALSE)</f>
        <v>54183</v>
      </c>
      <c r="E2112" s="180">
        <f>_xll.qlInterestRateIndexValueDate(IndexON,D2112)</f>
        <v>54183</v>
      </c>
      <c r="F2112" s="196">
        <f>IFERROR(_xll.qlIndexFixing(IndexON,D2112,TRUE,_xll.ohTrigger(RecalcTrigger,TriggerON)),NA())</f>
        <v>1.6077153993618865E-2</v>
      </c>
      <c r="H2112" s="42">
        <f>_xll.qlCalendarAdvance(Calendar,$H2111,B2112,"f",FALSE)</f>
        <v>54183</v>
      </c>
      <c r="I2112" s="180">
        <f>_xll.qlInterestRateIndexValueDate(Index1M,$H2112)</f>
        <v>54185</v>
      </c>
      <c r="J2112" s="185">
        <f>IFERROR(_xll.qlIndexFixing(Index1M,$H2112,TRUE,_xll.ohTrigger(RecalcTrigger,Trigger1M)),NA())</f>
        <v>1.5987040417395348E-2</v>
      </c>
      <c r="K2112" s="44">
        <f>IFERROR(_xll.qlIndexFixing(Index3M,H2112,TRUE,_xll.ohTrigger(RecalcTrigger,Trigger3M)),NA())</f>
        <v>1.6286742157205009E-2</v>
      </c>
      <c r="L2112" s="44">
        <f>IFERROR(_xll.qlIndexFixing(Index6M,$H2112,TRUE,_xll.ohTrigger(RecalcTrigger,Trigger6M)),NA())</f>
        <v>1.6339428715919091E-2</v>
      </c>
      <c r="M2112" s="186">
        <f>IFERROR(_xll.qlIndexFixing(Index1Y,$H2112,TRUE,_xll.ohTrigger(RecalcTrigger,Trigger1Y)),NA())</f>
        <v>1.6627168322173799E-2</v>
      </c>
      <c r="N2112" s="185">
        <f>IFERROR(_xll.qlIndexFixing(ONIndex1M,I2112,TRUE,_xll.ohTrigger(RecalcTrigger,Trigger1M)),NA())</f>
        <v>1.5974624205519206E-2</v>
      </c>
      <c r="O2112" s="44">
        <f>IFERROR(_xll.qlIndexFixing(ONIndex3M,I2112,TRUE,_xll.ohTrigger(RecalcTrigger,Trigger3M)),NA())</f>
        <v>1.6246551373981788E-2</v>
      </c>
      <c r="P2112" s="44">
        <f>IFERROR(_xll.qlIndexFixing(ONIndex6M,I2112,TRUE,_xll.ohTrigger(RecalcTrigger,Trigger6M)),NA())</f>
        <v>1.6285061622651753E-2</v>
      </c>
      <c r="Q2112" s="186">
        <f>IFERROR(_xll.qlIndexFixing(ONIndex1Y,I2112,TRUE,_xll.ohTrigger(RecalcTrigger,Trigger1Y)),NA())</f>
        <v>1.649160151927731E-2</v>
      </c>
    </row>
    <row r="2113" spans="2:17" x14ac:dyDescent="0.2">
      <c r="B2113" s="39" t="s">
        <v>42</v>
      </c>
      <c r="D2113" s="42">
        <f>_xll.qlCalendarAdvance(Calendar,$D2112,B2113,"f",FALSE)</f>
        <v>54190</v>
      </c>
      <c r="E2113" s="180">
        <f>_xll.qlInterestRateIndexValueDate(IndexON,D2113)</f>
        <v>54190</v>
      </c>
      <c r="F2113" s="196">
        <f>IFERROR(_xll.qlIndexFixing(IndexON,D2113,TRUE,_xll.ohTrigger(RecalcTrigger,TriggerON)),NA())</f>
        <v>1.6078538387498398E-2</v>
      </c>
      <c r="H2113" s="42">
        <f>_xll.qlCalendarAdvance(Calendar,$H2112,B2113,"f",FALSE)</f>
        <v>54190</v>
      </c>
      <c r="I2113" s="180">
        <f>_xll.qlInterestRateIndexValueDate(Index1M,$H2113)</f>
        <v>54192</v>
      </c>
      <c r="J2113" s="185">
        <f>IFERROR(_xll.qlIndexFixing(Index1M,$H2113,TRUE,_xll.ohTrigger(RecalcTrigger,Trigger1M)),NA())</f>
        <v>1.5987889049007831E-2</v>
      </c>
      <c r="K2113" s="44">
        <f>IFERROR(_xll.qlIndexFixing(Index3M,H2113,TRUE,_xll.ohTrigger(RecalcTrigger,Trigger3M)),NA())</f>
        <v>1.6287832852189772E-2</v>
      </c>
      <c r="L2113" s="44">
        <f>IFERROR(_xll.qlIndexFixing(Index6M,$H2113,TRUE,_xll.ohTrigger(RecalcTrigger,Trigger6M)),NA())</f>
        <v>1.6338171335379615E-2</v>
      </c>
      <c r="M2113" s="186">
        <f>IFERROR(_xll.qlIndexFixing(Index1Y,$H2113,TRUE,_xll.ohTrigger(RecalcTrigger,Trigger1Y)),NA())</f>
        <v>1.6626968137385383E-2</v>
      </c>
      <c r="N2113" s="185">
        <f>IFERROR(_xll.qlIndexFixing(ONIndex1M,I2113,TRUE,_xll.ohTrigger(RecalcTrigger,Trigger1M)),NA())</f>
        <v>1.5975509287047274E-2</v>
      </c>
      <c r="O2113" s="44">
        <f>IFERROR(_xll.qlIndexFixing(ONIndex3M,I2113,TRUE,_xll.ohTrigger(RecalcTrigger,Trigger3M)),NA())</f>
        <v>1.6247778083755549E-2</v>
      </c>
      <c r="P2113" s="44">
        <f>IFERROR(_xll.qlIndexFixing(ONIndex6M,I2113,TRUE,_xll.ohTrigger(RecalcTrigger,Trigger6M)),NA())</f>
        <v>1.6284240997324062E-2</v>
      </c>
      <c r="Q2113" s="186">
        <f>IFERROR(_xll.qlIndexFixing(ONIndex1Y,I2113,TRUE,_xll.ohTrigger(RecalcTrigger,Trigger1Y)),NA())</f>
        <v>1.6491668343103782E-2</v>
      </c>
    </row>
    <row r="2114" spans="2:17" x14ac:dyDescent="0.2">
      <c r="B2114" s="39" t="s">
        <v>42</v>
      </c>
      <c r="D2114" s="42">
        <f>_xll.qlCalendarAdvance(Calendar,$D2113,B2114,"f",FALSE)</f>
        <v>54197</v>
      </c>
      <c r="E2114" s="180">
        <f>_xll.qlInterestRateIndexValueDate(IndexON,D2114)</f>
        <v>54197</v>
      </c>
      <c r="F2114" s="196">
        <f>IFERROR(_xll.qlIndexFixing(IndexON,D2114,TRUE,_xll.ohTrigger(RecalcTrigger,TriggerON)),NA())</f>
        <v>1.6079898367387102E-2</v>
      </c>
      <c r="H2114" s="42">
        <f>_xll.qlCalendarAdvance(Calendar,$H2113,B2114,"f",FALSE)</f>
        <v>54197</v>
      </c>
      <c r="I2114" s="180">
        <f>_xll.qlInterestRateIndexValueDate(Index1M,$H2114)</f>
        <v>54199</v>
      </c>
      <c r="J2114" s="185">
        <f>IFERROR(_xll.qlIndexFixing(Index1M,$H2114,TRUE,_xll.ohTrigger(RecalcTrigger,Trigger1M)),NA())</f>
        <v>1.5988714710774288E-2</v>
      </c>
      <c r="K2114" s="44">
        <f>IFERROR(_xll.qlIndexFixing(Index3M,H2114,TRUE,_xll.ohTrigger(RecalcTrigger,Trigger3M)),NA())</f>
        <v>1.6288899625331772E-2</v>
      </c>
      <c r="L2114" s="44">
        <f>IFERROR(_xll.qlIndexFixing(Index6M,$H2114,TRUE,_xll.ohTrigger(RecalcTrigger,Trigger6M)),NA())</f>
        <v>1.6336879955047054E-2</v>
      </c>
      <c r="M2114" s="186">
        <f>IFERROR(_xll.qlIndexFixing(Index1Y,$H2114,TRUE,_xll.ohTrigger(RecalcTrigger,Trigger1Y)),NA())</f>
        <v>1.6626757193679703E-2</v>
      </c>
      <c r="N2114" s="185">
        <f>IFERROR(_xll.qlIndexFixing(ONIndex1M,I2114,TRUE,_xll.ohTrigger(RecalcTrigger,Trigger1M)),NA())</f>
        <v>1.5976371515895593E-2</v>
      </c>
      <c r="O2114" s="44">
        <f>IFERROR(_xll.qlIndexFixing(ONIndex3M,I2114,TRUE,_xll.ohTrigger(RecalcTrigger,Trigger3M)),NA())</f>
        <v>1.6248981305357901E-2</v>
      </c>
      <c r="P2114" s="44">
        <f>IFERROR(_xll.qlIndexFixing(ONIndex6M,I2114,TRUE,_xll.ohTrigger(RecalcTrigger,Trigger6M)),NA())</f>
        <v>1.6283386654487586E-2</v>
      </c>
      <c r="Q2114" s="186">
        <f>IFERROR(_xll.qlIndexFixing(ONIndex1Y,I2114,TRUE,_xll.ohTrigger(RecalcTrigger,Trigger1Y)),NA())</f>
        <v>1.649172519810449E-2</v>
      </c>
    </row>
    <row r="2115" spans="2:17" x14ac:dyDescent="0.2">
      <c r="B2115" s="39" t="s">
        <v>42</v>
      </c>
      <c r="D2115" s="42">
        <f>_xll.qlCalendarAdvance(Calendar,$D2114,B2115,"f",FALSE)</f>
        <v>54204</v>
      </c>
      <c r="E2115" s="180">
        <f>_xll.qlInterestRateIndexValueDate(IndexON,D2115)</f>
        <v>54204</v>
      </c>
      <c r="F2115" s="196">
        <f>IFERROR(_xll.qlIndexFixing(IndexON,D2115,TRUE,_xll.ohTrigger(RecalcTrigger,TriggerON)),NA())</f>
        <v>1.6081233877329737E-2</v>
      </c>
      <c r="H2115" s="42">
        <f>_xll.qlCalendarAdvance(Calendar,$H2114,B2115,"f",FALSE)</f>
        <v>54204</v>
      </c>
      <c r="I2115" s="180">
        <f>_xll.qlInterestRateIndexValueDate(Index1M,$H2115)</f>
        <v>54206</v>
      </c>
      <c r="J2115" s="185">
        <f>IFERROR(_xll.qlIndexFixing(Index1M,$H2115,TRUE,_xll.ohTrigger(RecalcTrigger,Trigger1M)),NA())</f>
        <v>1.59895173505889E-2</v>
      </c>
      <c r="K2115" s="44">
        <f>IFERROR(_xll.qlIndexFixing(Index3M,H2115,TRUE,_xll.ohTrigger(RecalcTrigger,Trigger3M)),NA())</f>
        <v>1.6289942419731297E-2</v>
      </c>
      <c r="L2115" s="44">
        <f>IFERROR(_xll.qlIndexFixing(Index6M,$H2115,TRUE,_xll.ohTrigger(RecalcTrigger,Trigger6M)),NA())</f>
        <v>1.6335554574989308E-2</v>
      </c>
      <c r="M2115" s="186">
        <f>IFERROR(_xll.qlIndexFixing(Index1Y,$H2115,TRUE,_xll.ohTrigger(RecalcTrigger,Trigger1Y)),NA())</f>
        <v>1.6626535466581431E-2</v>
      </c>
      <c r="N2115" s="185">
        <f>IFERROR(_xll.qlIndexFixing(ONIndex1M,I2115,TRUE,_xll.ohTrigger(RecalcTrigger,Trigger1M)),NA())</f>
        <v>1.5977210839865919E-2</v>
      </c>
      <c r="O2115" s="44">
        <f>IFERROR(_xll.qlIndexFixing(ONIndex3M,I2115,TRUE,_xll.ohTrigger(RecalcTrigger,Trigger3M)),NA())</f>
        <v>1.6250160982114181E-2</v>
      </c>
      <c r="P2115" s="44">
        <f>IFERROR(_xll.qlIndexFixing(ONIndex6M,I2115,TRUE,_xll.ohTrigger(RecalcTrigger,Trigger6M)),NA())</f>
        <v>1.6282498594222261E-2</v>
      </c>
      <c r="Q2115" s="186">
        <f>IFERROR(_xll.qlIndexFixing(ONIndex1Y,I2115,TRUE,_xll.ohTrigger(RecalcTrigger,Trigger1Y)),NA())</f>
        <v>1.6491772060218679E-2</v>
      </c>
    </row>
    <row r="2116" spans="2:17" x14ac:dyDescent="0.2">
      <c r="B2116" s="39" t="s">
        <v>42</v>
      </c>
      <c r="D2116" s="42">
        <f>_xll.qlCalendarAdvance(Calendar,$D2115,B2116,"f",FALSE)</f>
        <v>54211</v>
      </c>
      <c r="E2116" s="180">
        <f>_xll.qlInterestRateIndexValueDate(IndexON,D2116)</f>
        <v>54211</v>
      </c>
      <c r="F2116" s="196">
        <f>IFERROR(_xll.qlIndexFixing(IndexON,D2116,TRUE,_xll.ohTrigger(RecalcTrigger,TriggerON)),NA())</f>
        <v>1.6082544860731574E-2</v>
      </c>
      <c r="H2116" s="42">
        <f>_xll.qlCalendarAdvance(Calendar,$H2115,B2116,"f",FALSE)</f>
        <v>54211</v>
      </c>
      <c r="I2116" s="180">
        <f>_xll.qlInterestRateIndexValueDate(Index1M,$H2116)</f>
        <v>54213</v>
      </c>
      <c r="J2116" s="185">
        <f>IFERROR(_xll.qlIndexFixing(Index1M,$H2116,TRUE,_xll.ohTrigger(RecalcTrigger,Trigger1M)),NA())</f>
        <v>1.5990296916330859E-2</v>
      </c>
      <c r="K2116" s="44">
        <f>IFERROR(_xll.qlIndexFixing(Index3M,H2116,TRUE,_xll.ohTrigger(RecalcTrigger,Trigger3M)),NA())</f>
        <v>1.6290961178490389E-2</v>
      </c>
      <c r="L2116" s="44">
        <f>IFERROR(_xll.qlIndexFixing(Index6M,$H2116,TRUE,_xll.ohTrigger(RecalcTrigger,Trigger6M)),NA())</f>
        <v>1.6333412787481062E-2</v>
      </c>
      <c r="M2116" s="186">
        <f>IFERROR(_xll.qlIndexFixing(Index1Y,$H2116,TRUE,_xll.ohTrigger(RecalcTrigger,Trigger1Y)),NA())</f>
        <v>1.6626302931615683E-2</v>
      </c>
      <c r="N2116" s="185">
        <f>IFERROR(_xll.qlIndexFixing(ONIndex1M,I2116,TRUE,_xll.ohTrigger(RecalcTrigger,Trigger1M)),NA())</f>
        <v>1.5978027206760004E-2</v>
      </c>
      <c r="O2116" s="44">
        <f>IFERROR(_xll.qlIndexFixing(ONIndex3M,I2116,TRUE,_xll.ohTrigger(RecalcTrigger,Trigger3M)),NA())</f>
        <v>1.6251317057349723E-2</v>
      </c>
      <c r="P2116" s="44">
        <f>IFERROR(_xll.qlIndexFixing(ONIndex6M,I2116,TRUE,_xll.ohTrigger(RecalcTrigger,Trigger6M)),NA())</f>
        <v>1.6281576816288279E-2</v>
      </c>
      <c r="Q2116" s="186">
        <f>IFERROR(_xll.qlIndexFixing(ONIndex1Y,I2116,TRUE,_xll.ohTrigger(RecalcTrigger,Trigger1Y)),NA())</f>
        <v>1.6491808905225724E-2</v>
      </c>
    </row>
    <row r="2117" spans="2:17" x14ac:dyDescent="0.2">
      <c r="B2117" s="39" t="s">
        <v>42</v>
      </c>
      <c r="D2117" s="42">
        <f>_xll.qlCalendarAdvance(Calendar,$D2116,B2117,"f",FALSE)</f>
        <v>54218</v>
      </c>
      <c r="E2117" s="180">
        <f>_xll.qlInterestRateIndexValueDate(IndexON,D2117)</f>
        <v>54218</v>
      </c>
      <c r="F2117" s="196">
        <f>IFERROR(_xll.qlIndexFixing(IndexON,D2117,TRUE,_xll.ohTrigger(RecalcTrigger,TriggerON)),NA())</f>
        <v>1.6083831261477499E-2</v>
      </c>
      <c r="H2117" s="42">
        <f>_xll.qlCalendarAdvance(Calendar,$H2116,B2117,"f",FALSE)</f>
        <v>54218</v>
      </c>
      <c r="I2117" s="180">
        <f>_xll.qlInterestRateIndexValueDate(Index1M,$H2117)</f>
        <v>54220</v>
      </c>
      <c r="J2117" s="185">
        <f>IFERROR(_xll.qlIndexFixing(Index1M,$H2117,TRUE,_xll.ohTrigger(RecalcTrigger,Trigger1M)),NA())</f>
        <v>1.5991053355894347E-2</v>
      </c>
      <c r="K2117" s="44">
        <f>IFERROR(_xll.qlIndexFixing(Index3M,H2117,TRUE,_xll.ohTrigger(RecalcTrigger,Trigger3M)),NA())</f>
        <v>1.6291955844709344E-2</v>
      </c>
      <c r="L2117" s="44">
        <f>IFERROR(_xll.qlIndexFixing(Index6M,$H2117,TRUE,_xll.ohTrigger(RecalcTrigger,Trigger6M)),NA())</f>
        <v>1.6332026881642446E-2</v>
      </c>
      <c r="M2117" s="186">
        <f>IFERROR(_xll.qlIndexFixing(Index1Y,$H2117,TRUE,_xll.ohTrigger(RecalcTrigger,Trigger1Y)),NA())</f>
        <v>1.6626059564308227E-2</v>
      </c>
      <c r="N2117" s="185">
        <f>IFERROR(_xll.qlIndexFixing(ONIndex1M,I2117,TRUE,_xll.ohTrigger(RecalcTrigger,Trigger1M)),NA())</f>
        <v>1.597882056485922E-2</v>
      </c>
      <c r="O2117" s="44">
        <f>IFERROR(_xll.qlIndexFixing(ONIndex3M,I2117,TRUE,_xll.ohTrigger(RecalcTrigger,Trigger3M)),NA())</f>
        <v>1.6252449474389863E-2</v>
      </c>
      <c r="P2117" s="44">
        <f>IFERROR(_xll.qlIndexFixing(ONIndex6M,I2117,TRUE,_xll.ohTrigger(RecalcTrigger,Trigger6M)),NA())</f>
        <v>1.6280621320765576E-2</v>
      </c>
      <c r="Q2117" s="186">
        <f>IFERROR(_xll.qlIndexFixing(ONIndex1Y,I2117,TRUE,_xll.ohTrigger(RecalcTrigger,Trigger1Y)),NA())</f>
        <v>1.6491835709304681E-2</v>
      </c>
    </row>
    <row r="2118" spans="2:17" x14ac:dyDescent="0.2">
      <c r="B2118" s="39" t="s">
        <v>42</v>
      </c>
      <c r="D2118" s="42">
        <f>_xll.qlCalendarAdvance(Calendar,$D2117,B2118,"f",FALSE)</f>
        <v>54225</v>
      </c>
      <c r="E2118" s="180">
        <f>_xll.qlInterestRateIndexValueDate(IndexON,D2118)</f>
        <v>54225</v>
      </c>
      <c r="F2118" s="196">
        <f>IFERROR(_xll.qlIndexFixing(IndexON,D2118,TRUE,_xll.ohTrigger(RecalcTrigger,TriggerON)),NA())</f>
        <v>1.6085093023132657E-2</v>
      </c>
      <c r="H2118" s="42">
        <f>_xll.qlCalendarAdvance(Calendar,$H2117,B2118,"f",FALSE)</f>
        <v>54225</v>
      </c>
      <c r="I2118" s="180">
        <f>_xll.qlInterestRateIndexValueDate(Index1M,$H2118)</f>
        <v>54227</v>
      </c>
      <c r="J2118" s="185">
        <f>IFERROR(_xll.qlIndexFixing(Index1M,$H2118,TRUE,_xll.ohTrigger(RecalcTrigger,Trigger1M)),NA())</f>
        <v>1.599178661716355E-2</v>
      </c>
      <c r="K2118" s="44">
        <f>IFERROR(_xll.qlIndexFixing(Index3M,H2118,TRUE,_xll.ohTrigger(RecalcTrigger,Trigger3M)),NA())</f>
        <v>1.6292926361489327E-2</v>
      </c>
      <c r="L2118" s="44">
        <f>IFERROR(_xll.qlIndexFixing(Index6M,$H2118,TRUE,_xll.ohTrigger(RecalcTrigger,Trigger6M)),NA())</f>
        <v>1.6330606980866254E-2</v>
      </c>
      <c r="M2118" s="186">
        <f>IFERROR(_xll.qlIndexFixing(Index1Y,$H2118,TRUE,_xll.ohTrigger(RecalcTrigger,Trigger1Y)),NA())</f>
        <v>1.6625805340185047E-2</v>
      </c>
      <c r="N2118" s="185">
        <f>IFERROR(_xll.qlIndexFixing(ONIndex1M,I2118,TRUE,_xll.ohTrigger(RecalcTrigger,Trigger1M)),NA())</f>
        <v>1.597959086196532E-2</v>
      </c>
      <c r="O2118" s="44">
        <f>IFERROR(_xll.qlIndexFixing(ONIndex3M,I2118,TRUE,_xll.ohTrigger(RecalcTrigger,Trigger3M)),NA())</f>
        <v>1.6253558176719807E-2</v>
      </c>
      <c r="P2118" s="44">
        <f>IFERROR(_xll.qlIndexFixing(ONIndex6M,I2118,TRUE,_xll.ohTrigger(RecalcTrigger,Trigger6M)),NA())</f>
        <v>1.6279632107814024E-2</v>
      </c>
      <c r="Q2118" s="186">
        <f>IFERROR(_xll.qlIndexFixing(ONIndex1Y,I2118,TRUE,_xll.ohTrigger(RecalcTrigger,Trigger1Y)),NA())</f>
        <v>1.6491852448234923E-2</v>
      </c>
    </row>
    <row r="2119" spans="2:17" x14ac:dyDescent="0.2">
      <c r="B2119" s="39" t="s">
        <v>42</v>
      </c>
      <c r="D2119" s="42">
        <f>_xll.qlCalendarAdvance(Calendar,$D2118,B2119,"f",FALSE)</f>
        <v>54232</v>
      </c>
      <c r="E2119" s="180">
        <f>_xll.qlInterestRateIndexValueDate(IndexON,D2119)</f>
        <v>54232</v>
      </c>
      <c r="F2119" s="196">
        <f>IFERROR(_xll.qlIndexFixing(IndexON,D2119,TRUE,_xll.ohTrigger(RecalcTrigger,TriggerON)),NA())</f>
        <v>1.6086330089821743E-2</v>
      </c>
      <c r="H2119" s="42">
        <f>_xll.qlCalendarAdvance(Calendar,$H2118,B2119,"f",FALSE)</f>
        <v>54232</v>
      </c>
      <c r="I2119" s="180">
        <f>_xll.qlInterestRateIndexValueDate(Index1M,$H2119)</f>
        <v>54234</v>
      </c>
      <c r="J2119" s="185">
        <f>IFERROR(_xll.qlIndexFixing(Index1M,$H2119,TRUE,_xll.ohTrigger(RecalcTrigger,Trigger1M)),NA())</f>
        <v>1.5992496648025156E-2</v>
      </c>
      <c r="K2119" s="44">
        <f>IFERROR(_xll.qlIndexFixing(Index3M,H2119,TRUE,_xll.ohTrigger(RecalcTrigger,Trigger3M)),NA())</f>
        <v>1.6293872671933246E-2</v>
      </c>
      <c r="L2119" s="44">
        <f>IFERROR(_xll.qlIndexFixing(Index6M,$H2119,TRUE,_xll.ohTrigger(RecalcTrigger,Trigger6M)),NA())</f>
        <v>1.6329913058915228E-2</v>
      </c>
      <c r="M2119" s="186">
        <f>IFERROR(_xll.qlIndexFixing(Index1Y,$H2119,TRUE,_xll.ohTrigger(RecalcTrigger,Trigger1Y)),NA())</f>
        <v>1.6625540234772355E-2</v>
      </c>
      <c r="N2119" s="185">
        <f>IFERROR(_xll.qlIndexFixing(ONIndex1M,I2119,TRUE,_xll.ohTrigger(RecalcTrigger,Trigger1M)),NA())</f>
        <v>1.5980338046039932E-2</v>
      </c>
      <c r="O2119" s="44">
        <f>IFERROR(_xll.qlIndexFixing(ONIndex3M,I2119,TRUE,_xll.ohTrigger(RecalcTrigger,Trigger3M)),NA())</f>
        <v>1.6254643107584954E-2</v>
      </c>
      <c r="P2119" s="44">
        <f>IFERROR(_xll.qlIndexFixing(ONIndex6M,I2119,TRUE,_xll.ohTrigger(RecalcTrigger,Trigger6M)),NA())</f>
        <v>1.6278609177273751E-2</v>
      </c>
      <c r="Q2119" s="186">
        <f>IFERROR(_xll.qlIndexFixing(ONIndex1Y,I2119,TRUE,_xll.ohTrigger(RecalcTrigger,Trigger1Y)),NA())</f>
        <v>1.6491859097875761E-2</v>
      </c>
    </row>
    <row r="2120" spans="2:17" x14ac:dyDescent="0.2">
      <c r="B2120" s="39" t="s">
        <v>42</v>
      </c>
      <c r="D2120" s="42">
        <f>_xll.qlCalendarAdvance(Calendar,$D2119,B2120,"f",FALSE)</f>
        <v>54239</v>
      </c>
      <c r="E2120" s="180">
        <f>_xll.qlInterestRateIndexValueDate(IndexON,D2120)</f>
        <v>54239</v>
      </c>
      <c r="F2120" s="196">
        <f>IFERROR(_xll.qlIndexFixing(IndexON,D2120,TRUE,_xll.ohTrigger(RecalcTrigger,TriggerON)),NA())</f>
        <v>1.6087542404870092E-2</v>
      </c>
      <c r="H2120" s="42">
        <f>_xll.qlCalendarAdvance(Calendar,$H2119,B2120,"f",FALSE)</f>
        <v>54239</v>
      </c>
      <c r="I2120" s="180">
        <f>_xll.qlInterestRateIndexValueDate(Index1M,$H2120)</f>
        <v>54241</v>
      </c>
      <c r="J2120" s="185">
        <f>IFERROR(_xll.qlIndexFixing(Index1M,$H2120,TRUE,_xll.ohTrigger(RecalcTrigger,Trigger1M)),NA())</f>
        <v>1.5993183396370847E-2</v>
      </c>
      <c r="K2120" s="44">
        <f>IFERROR(_xll.qlIndexFixing(Index3M,H2120,TRUE,_xll.ohTrigger(RecalcTrigger,Trigger3M)),NA())</f>
        <v>1.6294794719142264E-2</v>
      </c>
      <c r="L2120" s="44">
        <f>IFERROR(_xll.qlIndexFixing(Index6M,$H2120,TRUE,_xll.ohTrigger(RecalcTrigger,Trigger6M)),NA())</f>
        <v>1.6328417681304244E-2</v>
      </c>
      <c r="M2120" s="186">
        <f>IFERROR(_xll.qlIndexFixing(Index1Y,$H2120,TRUE,_xll.ohTrigger(RecalcTrigger,Trigger1Y)),NA())</f>
        <v>1.6625264223596579E-2</v>
      </c>
      <c r="N2120" s="185">
        <f>IFERROR(_xll.qlIndexFixing(ONIndex1M,I2120,TRUE,_xll.ohTrigger(RecalcTrigger,Trigger1M)),NA())</f>
        <v>1.5981062064964746E-2</v>
      </c>
      <c r="O2120" s="44">
        <f>IFERROR(_xll.qlIndexFixing(ONIndex3M,I2120,TRUE,_xll.ohTrigger(RecalcTrigger,Trigger3M)),NA())</f>
        <v>1.6255704210470512E-2</v>
      </c>
      <c r="P2120" s="44">
        <f>IFERROR(_xll.qlIndexFixing(ONIndex6M,I2120,TRUE,_xll.ohTrigger(RecalcTrigger,Trigger6M)),NA())</f>
        <v>1.6277552529224693E-2</v>
      </c>
      <c r="Q2120" s="186">
        <f>IFERROR(_xll.qlIndexFixing(ONIndex1Y,I2120,TRUE,_xll.ohTrigger(RecalcTrigger,Trigger1Y)),NA())</f>
        <v>1.6491855634246377E-2</v>
      </c>
    </row>
    <row r="2121" spans="2:17" x14ac:dyDescent="0.2">
      <c r="B2121" s="39" t="s">
        <v>42</v>
      </c>
      <c r="D2121" s="42">
        <f>_xll.qlCalendarAdvance(Calendar,$D2120,B2121,"f",FALSE)</f>
        <v>54246</v>
      </c>
      <c r="E2121" s="180">
        <f>_xll.qlInterestRateIndexValueDate(IndexON,D2121)</f>
        <v>54246</v>
      </c>
      <c r="F2121" s="196">
        <f>IFERROR(_xll.qlIndexFixing(IndexON,D2121,TRUE,_xll.ohTrigger(RecalcTrigger,TriggerON)),NA())</f>
        <v>1.6088729912162592E-2</v>
      </c>
      <c r="H2121" s="42">
        <f>_xll.qlCalendarAdvance(Calendar,$H2120,B2121,"f",FALSE)</f>
        <v>54246</v>
      </c>
      <c r="I2121" s="180">
        <f>_xll.qlInterestRateIndexValueDate(Index1M,$H2121)</f>
        <v>54248</v>
      </c>
      <c r="J2121" s="185">
        <f>IFERROR(_xll.qlIndexFixing(Index1M,$H2121,TRUE,_xll.ohTrigger(RecalcTrigger,Trigger1M)),NA())</f>
        <v>1.5993846810089807E-2</v>
      </c>
      <c r="K2121" s="44">
        <f>IFERROR(_xll.qlIndexFixing(Index3M,H2121,TRUE,_xll.ohTrigger(RecalcTrigger,Trigger3M)),NA())</f>
        <v>1.6295692446220159E-2</v>
      </c>
      <c r="L2121" s="44">
        <f>IFERROR(_xll.qlIndexFixing(Index6M,$H2121,TRUE,_xll.ohTrigger(RecalcTrigger,Trigger6M)),NA())</f>
        <v>1.632688830440987E-2</v>
      </c>
      <c r="M2121" s="186">
        <f>IFERROR(_xll.qlIndexFixing(Index1Y,$H2121,TRUE,_xll.ohTrigger(RecalcTrigger,Trigger1Y)),NA())</f>
        <v>1.6624977282184799E-2</v>
      </c>
      <c r="N2121" s="185">
        <f>IFERROR(_xll.qlIndexFixing(ONIndex1M,I2121,TRUE,_xll.ohTrigger(RecalcTrigger,Trigger1M)),NA())</f>
        <v>1.5981762866941196E-2</v>
      </c>
      <c r="O2121" s="44">
        <f>IFERROR(_xll.qlIndexFixing(ONIndex3M,I2121,TRUE,_xll.ohTrigger(RecalcTrigger,Trigger3M)),NA())</f>
        <v>1.6256741428382071E-2</v>
      </c>
      <c r="P2121" s="44">
        <f>IFERROR(_xll.qlIndexFixing(ONIndex6M,I2121,TRUE,_xll.ohTrigger(RecalcTrigger,Trigger6M)),NA())</f>
        <v>1.6276462163666849E-2</v>
      </c>
      <c r="Q2121" s="186">
        <f>IFERROR(_xll.qlIndexFixing(ONIndex1Y,I2121,TRUE,_xll.ohTrigger(RecalcTrigger,Trigger1Y)),NA())</f>
        <v>1.6491842033365955E-2</v>
      </c>
    </row>
    <row r="2122" spans="2:17" x14ac:dyDescent="0.2">
      <c r="B2122" s="39" t="s">
        <v>42</v>
      </c>
      <c r="D2122" s="42">
        <f>_xll.qlCalendarAdvance(Calendar,$D2121,B2122,"f",FALSE)</f>
        <v>54253</v>
      </c>
      <c r="E2122" s="180">
        <f>_xll.qlInterestRateIndexValueDate(IndexON,D2122)</f>
        <v>54253</v>
      </c>
      <c r="F2122" s="196">
        <f>IFERROR(_xll.qlIndexFixing(IndexON,D2122,TRUE,_xll.ohTrigger(RecalcTrigger,TriggerON)),NA())</f>
        <v>1.6089892555344321E-2</v>
      </c>
      <c r="H2122" s="42">
        <f>_xll.qlCalendarAdvance(Calendar,$H2121,B2122,"f",FALSE)</f>
        <v>54253</v>
      </c>
      <c r="I2122" s="180">
        <f>_xll.qlInterestRateIndexValueDate(Index1M,$H2122)</f>
        <v>54255</v>
      </c>
      <c r="J2122" s="185">
        <f>IFERROR(_xll.qlIndexFixing(Index1M,$H2122,TRUE,_xll.ohTrigger(RecalcTrigger,Trigger1M)),NA())</f>
        <v>1.5994486837061228E-2</v>
      </c>
      <c r="K2122" s="44">
        <f>IFERROR(_xll.qlIndexFixing(Index3M,H2122,TRUE,_xll.ohTrigger(RecalcTrigger,Trigger3M)),NA())</f>
        <v>1.6296565796270698E-2</v>
      </c>
      <c r="L2122" s="44">
        <f>IFERROR(_xll.qlIndexFixing(Index6M,$H2122,TRUE,_xll.ohTrigger(RecalcTrigger,Trigger6M)),NA())</f>
        <v>1.6325324928312471E-2</v>
      </c>
      <c r="M2122" s="186">
        <f>IFERROR(_xll.qlIndexFixing(Index1Y,$H2122,TRUE,_xll.ohTrigger(RecalcTrigger,Trigger1Y)),NA())</f>
        <v>1.6624679386064972E-2</v>
      </c>
      <c r="N2122" s="185">
        <f>IFERROR(_xll.qlIndexFixing(ONIndex1M,I2122,TRUE,_xll.ohTrigger(RecalcTrigger,Trigger1M)),NA())</f>
        <v>1.59824403996911E-2</v>
      </c>
      <c r="O2122" s="44">
        <f>IFERROR(_xll.qlIndexFixing(ONIndex3M,I2122,TRUE,_xll.ohTrigger(RecalcTrigger,Trigger3M)),NA())</f>
        <v>1.6257754705044647E-2</v>
      </c>
      <c r="P2122" s="44">
        <f>IFERROR(_xll.qlIndexFixing(ONIndex6M,I2122,TRUE,_xll.ohTrigger(RecalcTrigger,Trigger6M)),NA())</f>
        <v>1.6275338080440349E-2</v>
      </c>
      <c r="Q2122" s="186">
        <f>IFERROR(_xll.qlIndexFixing(ONIndex1Y,I2122,TRUE,_xll.ohTrigger(RecalcTrigger,Trigger1Y)),NA())</f>
        <v>1.6491818270853997E-2</v>
      </c>
    </row>
    <row r="2123" spans="2:17" x14ac:dyDescent="0.2">
      <c r="B2123" s="39" t="s">
        <v>42</v>
      </c>
      <c r="D2123" s="42">
        <f>_xll.qlCalendarAdvance(Calendar,$D2122,B2123,"f",FALSE)</f>
        <v>54260</v>
      </c>
      <c r="E2123" s="180">
        <f>_xll.qlInterestRateIndexValueDate(IndexON,D2123)</f>
        <v>54260</v>
      </c>
      <c r="F2123" s="196">
        <f>IFERROR(_xll.qlIndexFixing(IndexON,D2123,TRUE,_xll.ohTrigger(RecalcTrigger,TriggerON)),NA())</f>
        <v>1.6091030278220231E-2</v>
      </c>
      <c r="H2123" s="42">
        <f>_xll.qlCalendarAdvance(Calendar,$H2122,B2123,"f",FALSE)</f>
        <v>54260</v>
      </c>
      <c r="I2123" s="180">
        <f>_xll.qlInterestRateIndexValueDate(Index1M,$H2123)</f>
        <v>54262</v>
      </c>
      <c r="J2123" s="185">
        <f>IFERROR(_xll.qlIndexFixing(Index1M,$H2123,TRUE,_xll.ohTrigger(RecalcTrigger,Trigger1M)),NA())</f>
        <v>1.5995103425186785E-2</v>
      </c>
      <c r="K2123" s="44">
        <f>IFERROR(_xll.qlIndexFixing(Index3M,H2123,TRUE,_xll.ohTrigger(RecalcTrigger,Trigger3M)),NA())</f>
        <v>1.6297414712395049E-2</v>
      </c>
      <c r="L2123" s="44">
        <f>IFERROR(_xll.qlIndexFixing(Index6M,$H2123,TRUE,_xll.ohTrigger(RecalcTrigger,Trigger6M)),NA())</f>
        <v>1.6323727553093276E-2</v>
      </c>
      <c r="M2123" s="186">
        <f>IFERROR(_xll.qlIndexFixing(Index1Y,$H2123,TRUE,_xll.ohTrigger(RecalcTrigger,Trigger1Y)),NA())</f>
        <v>1.662437051076484E-2</v>
      </c>
      <c r="N2123" s="185">
        <f>IFERROR(_xll.qlIndexFixing(ONIndex1M,I2123,TRUE,_xll.ohTrigger(RecalcTrigger,Trigger1M)),NA())</f>
        <v>1.5983094611415893E-2</v>
      </c>
      <c r="O2123" s="44">
        <f>IFERROR(_xll.qlIndexFixing(ONIndex3M,I2123,TRUE,_xll.ohTrigger(RecalcTrigger,Trigger3M)),NA())</f>
        <v>1.6258743983543766E-2</v>
      </c>
      <c r="P2123" s="44">
        <f>IFERROR(_xll.qlIndexFixing(ONIndex6M,I2123,TRUE,_xll.ohTrigger(RecalcTrigger,Trigger6M)),NA())</f>
        <v>1.6274180279864936E-2</v>
      </c>
      <c r="Q2123" s="186">
        <f>IFERROR(_xll.qlIndexFixing(ONIndex1Y,I2123,TRUE,_xll.ohTrigger(RecalcTrigger,Trigger1Y)),NA())</f>
        <v>1.649178432304943E-2</v>
      </c>
    </row>
    <row r="2124" spans="2:17" x14ac:dyDescent="0.2">
      <c r="B2124" s="39" t="s">
        <v>42</v>
      </c>
      <c r="D2124" s="42">
        <f>_xll.qlCalendarAdvance(Calendar,$D2123,B2124,"f",FALSE)</f>
        <v>54267</v>
      </c>
      <c r="E2124" s="180">
        <f>_xll.qlInterestRateIndexValueDate(IndexON,D2124)</f>
        <v>54267</v>
      </c>
      <c r="F2124" s="196">
        <f>IFERROR(_xll.qlIndexFixing(IndexON,D2124,TRUE,_xll.ohTrigger(RecalcTrigger,TriggerON)),NA())</f>
        <v>1.6092143024595273E-2</v>
      </c>
      <c r="H2124" s="42">
        <f>_xll.qlCalendarAdvance(Calendar,$H2123,B2124,"f",FALSE)</f>
        <v>54267</v>
      </c>
      <c r="I2124" s="180">
        <f>_xll.qlInterestRateIndexValueDate(Index1M,$H2124)</f>
        <v>54269</v>
      </c>
      <c r="J2124" s="185">
        <f>IFERROR(_xll.qlIndexFixing(Index1M,$H2124,TRUE,_xll.ohTrigger(RecalcTrigger,Trigger1M)),NA())</f>
        <v>1.5995696522340674E-2</v>
      </c>
      <c r="K2124" s="44">
        <f>IFERROR(_xll.qlIndexFixing(Index3M,H2124,TRUE,_xll.ohTrigger(RecalcTrigger,Trigger3M)),NA())</f>
        <v>1.6298239137700465E-2</v>
      </c>
      <c r="L2124" s="44">
        <f>IFERROR(_xll.qlIndexFixing(Index6M,$H2124,TRUE,_xll.ohTrigger(RecalcTrigger,Trigger6M)),NA())</f>
        <v>1.6321373686745716E-2</v>
      </c>
      <c r="M2124" s="186">
        <f>IFERROR(_xll.qlIndexFixing(Index1Y,$H2124,TRUE,_xll.ohTrigger(RecalcTrigger,Trigger1Y)),NA())</f>
        <v>1.6624050631812142E-2</v>
      </c>
      <c r="N2124" s="185">
        <f>IFERROR(_xll.qlIndexFixing(ONIndex1M,I2124,TRUE,_xll.ohTrigger(RecalcTrigger,Trigger1M)),NA())</f>
        <v>1.5983725449837394E-2</v>
      </c>
      <c r="O2124" s="44">
        <f>IFERROR(_xll.qlIndexFixing(ONIndex3M,I2124,TRUE,_xll.ohTrigger(RecalcTrigger,Trigger3M)),NA())</f>
        <v>1.6259709207524509E-2</v>
      </c>
      <c r="P2124" s="44">
        <f>IFERROR(_xll.qlIndexFixing(ONIndex6M,I2124,TRUE,_xll.ohTrigger(RecalcTrigger,Trigger6M)),NA())</f>
        <v>1.6272988761460994E-2</v>
      </c>
      <c r="Q2124" s="186">
        <f>IFERROR(_xll.qlIndexFixing(ONIndex1Y,I2124,TRUE,_xll.ohTrigger(RecalcTrigger,Trigger1Y)),NA())</f>
        <v>1.6491740165411883E-2</v>
      </c>
    </row>
    <row r="2125" spans="2:17" x14ac:dyDescent="0.2">
      <c r="B2125" s="39" t="s">
        <v>42</v>
      </c>
      <c r="D2125" s="42">
        <f>_xll.qlCalendarAdvance(Calendar,$D2124,B2125,"f",FALSE)</f>
        <v>54274</v>
      </c>
      <c r="E2125" s="180">
        <f>_xll.qlInterestRateIndexValueDate(IndexON,D2125)</f>
        <v>54274</v>
      </c>
      <c r="F2125" s="196">
        <f>IFERROR(_xll.qlIndexFixing(IndexON,D2125,TRUE,_xll.ohTrigger(RecalcTrigger,TriggerON)),NA())</f>
        <v>1.6093230738114528E-2</v>
      </c>
      <c r="H2125" s="42">
        <f>_xll.qlCalendarAdvance(Calendar,$H2124,B2125,"f",FALSE)</f>
        <v>54274</v>
      </c>
      <c r="I2125" s="180">
        <f>_xll.qlInterestRateIndexValueDate(Index1M,$H2125)</f>
        <v>54276</v>
      </c>
      <c r="J2125" s="185">
        <f>IFERROR(_xll.qlIndexFixing(Index1M,$H2125,TRUE,_xll.ohTrigger(RecalcTrigger,Trigger1M)),NA())</f>
        <v>1.5996266076419574E-2</v>
      </c>
      <c r="K2125" s="44">
        <f>IFERROR(_xll.qlIndexFixing(Index3M,H2125,TRUE,_xll.ohTrigger(RecalcTrigger,Trigger3M)),NA())</f>
        <v>1.6299039015288976E-2</v>
      </c>
      <c r="L2125" s="44">
        <f>IFERROR(_xll.qlIndexFixing(Index6M,$H2125,TRUE,_xll.ohTrigger(RecalcTrigger,Trigger6M)),NA())</f>
        <v>1.632043080562557E-2</v>
      </c>
      <c r="M2125" s="186">
        <f>IFERROR(_xll.qlIndexFixing(Index1Y,$H2125,TRUE,_xll.ohTrigger(RecalcTrigger,Trigger1Y)),NA())</f>
        <v>1.6623719724736155E-2</v>
      </c>
      <c r="N2125" s="185">
        <f>IFERROR(_xll.qlIndexFixing(ONIndex1M,I2125,TRUE,_xll.ohTrigger(RecalcTrigger,Trigger1M)),NA())</f>
        <v>1.5984332862997164E-2</v>
      </c>
      <c r="O2125" s="44">
        <f>IFERROR(_xll.qlIndexFixing(ONIndex3M,I2125,TRUE,_xll.ohTrigger(RecalcTrigger,Trigger3M)),NA())</f>
        <v>1.6260650320072401E-2</v>
      </c>
      <c r="P2125" s="44">
        <f>IFERROR(_xll.qlIndexFixing(ONIndex6M,I2125,TRUE,_xll.ohTrigger(RecalcTrigger,Trigger6M)),NA())</f>
        <v>1.627176352586801E-2</v>
      </c>
      <c r="Q2125" s="186">
        <f>IFERROR(_xll.qlIndexFixing(ONIndex1Y,I2125,TRUE,_xll.ohTrigger(RecalcTrigger,Trigger1Y)),NA())</f>
        <v>1.6491685774280285E-2</v>
      </c>
    </row>
    <row r="2126" spans="2:17" x14ac:dyDescent="0.2">
      <c r="B2126" s="39" t="s">
        <v>42</v>
      </c>
      <c r="D2126" s="42">
        <f>_xll.qlCalendarAdvance(Calendar,$D2125,B2126,"f",FALSE)</f>
        <v>54281</v>
      </c>
      <c r="E2126" s="180">
        <f>_xll.qlInterestRateIndexValueDate(IndexON,D2126)</f>
        <v>54281</v>
      </c>
      <c r="F2126" s="196">
        <f>IFERROR(_xll.qlIndexFixing(IndexON,D2126,TRUE,_xll.ohTrigger(RecalcTrigger,TriggerON)),NA())</f>
        <v>1.6094293362423073E-2</v>
      </c>
      <c r="H2126" s="42">
        <f>_xll.qlCalendarAdvance(Calendar,$H2125,B2126,"f",FALSE)</f>
        <v>54281</v>
      </c>
      <c r="I2126" s="180">
        <f>_xll.qlInterestRateIndexValueDate(Index1M,$H2126)</f>
        <v>54283</v>
      </c>
      <c r="J2126" s="185">
        <f>IFERROR(_xll.qlIndexFixing(Index1M,$H2126,TRUE,_xll.ohTrigger(RecalcTrigger,Trigger1M)),NA())</f>
        <v>1.5996812035312669E-2</v>
      </c>
      <c r="K2126" s="44">
        <f>IFERROR(_xll.qlIndexFixing(Index3M,H2126,TRUE,_xll.ohTrigger(RecalcTrigger,Trigger3M)),NA())</f>
        <v>1.6299814288266098E-2</v>
      </c>
      <c r="L2126" s="44">
        <f>IFERROR(_xll.qlIndexFixing(Index6M,$H2126,TRUE,_xll.ohTrigger(RecalcTrigger,Trigger6M)),NA())</f>
        <v>1.6318731433549394E-2</v>
      </c>
      <c r="M2126" s="186">
        <f>IFERROR(_xll.qlIndexFixing(Index1Y,$H2126,TRUE,_xll.ohTrigger(RecalcTrigger,Trigger1Y)),NA())</f>
        <v>1.6623377765065055E-2</v>
      </c>
      <c r="N2126" s="185">
        <f>IFERROR(_xll.qlIndexFixing(ONIndex1M,I2126,TRUE,_xll.ohTrigger(RecalcTrigger,Trigger1M)),NA())</f>
        <v>1.5984916798936766E-2</v>
      </c>
      <c r="O2126" s="44">
        <f>IFERROR(_xll.qlIndexFixing(ONIndex3M,I2126,TRUE,_xll.ohTrigger(RecalcTrigger,Trigger3M)),NA())</f>
        <v>1.6261567264672649E-2</v>
      </c>
      <c r="P2126" s="44">
        <f>IFERROR(_xll.qlIndexFixing(ONIndex6M,I2126,TRUE,_xll.ohTrigger(RecalcTrigger,Trigger6M)),NA())</f>
        <v>1.6270504572526434E-2</v>
      </c>
      <c r="Q2126" s="186">
        <f>IFERROR(_xll.qlIndexFixing(ONIndex1Y,I2126,TRUE,_xll.ohTrigger(RecalcTrigger,Trigger1Y)),NA())</f>
        <v>1.64916211251942E-2</v>
      </c>
    </row>
    <row r="2127" spans="2:17" x14ac:dyDescent="0.2">
      <c r="B2127" s="39" t="s">
        <v>42</v>
      </c>
      <c r="D2127" s="42">
        <f>_xll.qlCalendarAdvance(Calendar,$D2126,B2127,"f",FALSE)</f>
        <v>54288</v>
      </c>
      <c r="E2127" s="180">
        <f>_xll.qlInterestRateIndexValueDate(IndexON,D2127)</f>
        <v>54288</v>
      </c>
      <c r="F2127" s="196">
        <f>IFERROR(_xll.qlIndexFixing(IndexON,D2127,TRUE,_xll.ohTrigger(RecalcTrigger,TriggerON)),NA())</f>
        <v>1.6095330841405797E-2</v>
      </c>
      <c r="H2127" s="42">
        <f>_xll.qlCalendarAdvance(Calendar,$H2126,B2127,"f",FALSE)</f>
        <v>54288</v>
      </c>
      <c r="I2127" s="180">
        <f>_xll.qlInterestRateIndexValueDate(Index1M,$H2127)</f>
        <v>54290</v>
      </c>
      <c r="J2127" s="185">
        <f>IFERROR(_xll.qlIndexFixing(Index1M,$H2127,TRUE,_xll.ohTrigger(RecalcTrigger,Trigger1M)),NA())</f>
        <v>1.5997334346906644E-2</v>
      </c>
      <c r="K2127" s="44">
        <f>IFERROR(_xll.qlIndexFixing(Index3M,H2127,TRUE,_xll.ohTrigger(RecalcTrigger,Trigger3M)),NA())</f>
        <v>1.6300564899737337E-2</v>
      </c>
      <c r="L2127" s="44">
        <f>IFERROR(_xll.qlIndexFixing(Index6M,$H2127,TRUE,_xll.ohTrigger(RecalcTrigger,Trigger6M)),NA())</f>
        <v>1.6316998062696521E-2</v>
      </c>
      <c r="M2127" s="186">
        <f>IFERROR(_xll.qlIndexFixing(Index1Y,$H2127,TRUE,_xll.ohTrigger(RecalcTrigger,Trigger1Y)),NA())</f>
        <v>1.6623024728328991E-2</v>
      </c>
      <c r="N2127" s="185">
        <f>IFERROR(_xll.qlIndexFixing(ONIndex1M,I2127,TRUE,_xll.ohTrigger(RecalcTrigger,Trigger1M)),NA())</f>
        <v>1.598547720553789E-2</v>
      </c>
      <c r="O2127" s="44">
        <f>IFERROR(_xll.qlIndexFixing(ONIndex3M,I2127,TRUE,_xll.ohTrigger(RecalcTrigger,Trigger3M)),NA())</f>
        <v>1.626245998465059E-2</v>
      </c>
      <c r="P2127" s="44">
        <f>IFERROR(_xll.qlIndexFixing(ONIndex6M,I2127,TRUE,_xll.ohTrigger(RecalcTrigger,Trigger6M)),NA())</f>
        <v>1.6269211901596137E-2</v>
      </c>
      <c r="Q2127" s="186">
        <f>IFERROR(_xll.qlIndexFixing(ONIndex1Y,I2127,TRUE,_xll.ohTrigger(RecalcTrigger,Trigger1Y)),NA())</f>
        <v>1.6491546194412621E-2</v>
      </c>
    </row>
    <row r="2128" spans="2:17" x14ac:dyDescent="0.2">
      <c r="B2128" s="39" t="s">
        <v>42</v>
      </c>
      <c r="D2128" s="42">
        <f>_xll.qlCalendarAdvance(Calendar,$D2127,B2128,"f",FALSE)</f>
        <v>54295</v>
      </c>
      <c r="E2128" s="180">
        <f>_xll.qlInterestRateIndexValueDate(IndexON,D2128)</f>
        <v>54295</v>
      </c>
      <c r="F2128" s="196">
        <f>IFERROR(_xll.qlIndexFixing(IndexON,D2128,TRUE,_xll.ohTrigger(RecalcTrigger,TriggerON)),NA())</f>
        <v>1.6096343118867651E-2</v>
      </c>
      <c r="H2128" s="42">
        <f>_xll.qlCalendarAdvance(Calendar,$H2127,B2128,"f",FALSE)</f>
        <v>54295</v>
      </c>
      <c r="I2128" s="180">
        <f>_xll.qlInterestRateIndexValueDate(Index1M,$H2128)</f>
        <v>54297</v>
      </c>
      <c r="J2128" s="185">
        <f>IFERROR(_xll.qlIndexFixing(Index1M,$H2128,TRUE,_xll.ohTrigger(RecalcTrigger,Trigger1M)),NA())</f>
        <v>1.5997832959090685E-2</v>
      </c>
      <c r="K2128" s="44">
        <f>IFERROR(_xll.qlIndexFixing(Index3M,H2128,TRUE,_xll.ohTrigger(RecalcTrigger,Trigger3M)),NA())</f>
        <v>1.6301290792808208E-2</v>
      </c>
      <c r="L2128" s="44">
        <f>IFERROR(_xll.qlIndexFixing(Index6M,$H2128,TRUE,_xll.ohTrigger(RecalcTrigger,Trigger6M)),NA())</f>
        <v>1.6314538268499431E-2</v>
      </c>
      <c r="M2128" s="186">
        <f>IFERROR(_xll.qlIndexFixing(Index1Y,$H2128,TRUE,_xll.ohTrigger(RecalcTrigger,Trigger1Y)),NA())</f>
        <v>1.6622660590057237E-2</v>
      </c>
      <c r="N2128" s="185">
        <f>IFERROR(_xll.qlIndexFixing(ONIndex1M,I2128,TRUE,_xll.ohTrigger(RecalcTrigger,Trigger1M)),NA())</f>
        <v>1.5986014030842099E-2</v>
      </c>
      <c r="O2128" s="44">
        <f>IFERROR(_xll.qlIndexFixing(ONIndex3M,I2128,TRUE,_xll.ohTrigger(RecalcTrigger,Trigger3M)),NA())</f>
        <v>1.6263328423331558E-2</v>
      </c>
      <c r="P2128" s="44">
        <f>IFERROR(_xll.qlIndexFixing(ONIndex6M,I2128,TRUE,_xll.ohTrigger(RecalcTrigger,Trigger6M)),NA())</f>
        <v>1.6267885513316926E-2</v>
      </c>
      <c r="Q2128" s="186">
        <f>IFERROR(_xll.qlIndexFixing(ONIndex1Y,I2128,TRUE,_xll.ohTrigger(RecalcTrigger,Trigger1Y)),NA())</f>
        <v>1.6491460957634985E-2</v>
      </c>
    </row>
    <row r="2129" spans="2:17" x14ac:dyDescent="0.2">
      <c r="B2129" s="39" t="s">
        <v>42</v>
      </c>
      <c r="D2129" s="42">
        <f>_xll.qlCalendarAdvance(Calendar,$D2128,B2129,"f",FALSE)</f>
        <v>54302</v>
      </c>
      <c r="E2129" s="180">
        <f>_xll.qlInterestRateIndexValueDate(IndexON,D2129)</f>
        <v>54302</v>
      </c>
      <c r="F2129" s="196">
        <f>IFERROR(_xll.qlIndexFixing(IndexON,D2129,TRUE,_xll.ohTrigger(RecalcTrigger,TriggerON)),NA())</f>
        <v>1.6097330138213906E-2</v>
      </c>
      <c r="H2129" s="42">
        <f>_xll.qlCalendarAdvance(Calendar,$H2128,B2129,"f",FALSE)</f>
        <v>54302</v>
      </c>
      <c r="I2129" s="180">
        <f>_xll.qlInterestRateIndexValueDate(Index1M,$H2129)</f>
        <v>54304</v>
      </c>
      <c r="J2129" s="185">
        <f>IFERROR(_xll.qlIndexFixing(Index1M,$H2129,TRUE,_xll.ohTrigger(RecalcTrigger,Trigger1M)),NA())</f>
        <v>1.5998307819753976E-2</v>
      </c>
      <c r="K2129" s="44">
        <f>IFERROR(_xll.qlIndexFixing(Index3M,H2129,TRUE,_xll.ohTrigger(RecalcTrigger,Trigger3M)),NA())</f>
        <v>1.6301577932191998E-2</v>
      </c>
      <c r="L2129" s="44">
        <f>IFERROR(_xll.qlIndexFixing(Index6M,$H2129,TRUE,_xll.ohTrigger(RecalcTrigger,Trigger6M)),NA())</f>
        <v>1.6312286667037285E-2</v>
      </c>
      <c r="M2129" s="186">
        <f>IFERROR(_xll.qlIndexFixing(Index1Y,$H2129,TRUE,_xll.ohTrigger(RecalcTrigger,Trigger1Y)),NA())</f>
        <v>1.6622285325780597E-2</v>
      </c>
      <c r="N2129" s="185">
        <f>IFERROR(_xll.qlIndexFixing(ONIndex1M,I2129,TRUE,_xll.ohTrigger(RecalcTrigger,Trigger1M)),NA())</f>
        <v>1.598652722281102E-2</v>
      </c>
      <c r="O2129" s="44">
        <f>IFERROR(_xll.qlIndexFixing(ONIndex3M,I2129,TRUE,_xll.ohTrigger(RecalcTrigger,Trigger3M)),NA())</f>
        <v>1.6264172524120823E-2</v>
      </c>
      <c r="P2129" s="44">
        <f>IFERROR(_xll.qlIndexFixing(ONIndex6M,I2129,TRUE,_xll.ohTrigger(RecalcTrigger,Trigger6M)),NA())</f>
        <v>1.6266525407528931E-2</v>
      </c>
      <c r="Q2129" s="186">
        <f>IFERROR(_xll.qlIndexFixing(ONIndex1Y,I2129,TRUE,_xll.ohTrigger(RecalcTrigger,Trigger1Y)),NA())</f>
        <v>1.6491365391040347E-2</v>
      </c>
    </row>
    <row r="2130" spans="2:17" x14ac:dyDescent="0.2">
      <c r="B2130" s="39" t="s">
        <v>42</v>
      </c>
      <c r="D2130" s="42">
        <f>_xll.qlCalendarAdvance(Calendar,$D2129,B2130,"f",FALSE)</f>
        <v>54309</v>
      </c>
      <c r="E2130" s="180">
        <f>_xll.qlInterestRateIndexValueDate(IndexON,D2130)</f>
        <v>54309</v>
      </c>
      <c r="F2130" s="196">
        <f>IFERROR(_xll.qlIndexFixing(IndexON,D2130,TRUE,_xll.ohTrigger(RecalcTrigger,TriggerON)),NA())</f>
        <v>1.6098291843489321E-2</v>
      </c>
      <c r="H2130" s="42">
        <f>_xll.qlCalendarAdvance(Calendar,$H2129,B2130,"f",FALSE)</f>
        <v>54309</v>
      </c>
      <c r="I2130" s="180">
        <f>_xll.qlInterestRateIndexValueDate(Index1M,$H2130)</f>
        <v>54311</v>
      </c>
      <c r="J2130" s="185">
        <f>IFERROR(_xll.qlIndexFixing(Index1M,$H2130,TRUE,_xll.ohTrigger(RecalcTrigger,Trigger1M)),NA())</f>
        <v>1.5998758876783203E-2</v>
      </c>
      <c r="K2130" s="44">
        <f>IFERROR(_xll.qlIndexFixing(Index3M,H2130,TRUE,_xll.ohTrigger(RecalcTrigger,Trigger3M)),NA())</f>
        <v>1.6302255971606505E-2</v>
      </c>
      <c r="L2130" s="44">
        <f>IFERROR(_xll.qlIndexFixing(Index6M,$H2130,TRUE,_xll.ohTrigger(RecalcTrigger,Trigger6M)),NA())</f>
        <v>1.6310463853978781E-2</v>
      </c>
      <c r="M2130" s="186">
        <f>IFERROR(_xll.qlIndexFixing(Index1Y,$H2130,TRUE,_xll.ohTrigger(RecalcTrigger,Trigger1Y)),NA())</f>
        <v>1.6621898911029224E-2</v>
      </c>
      <c r="N2130" s="185">
        <f>IFERROR(_xll.qlIndexFixing(ONIndex1M,I2130,TRUE,_xll.ohTrigger(RecalcTrigger,Trigger1M)),NA())</f>
        <v>1.5987016729246406E-2</v>
      </c>
      <c r="O2130" s="44">
        <f>IFERROR(_xll.qlIndexFixing(ONIndex3M,I2130,TRUE,_xll.ohTrigger(RecalcTrigger,Trigger3M)),NA())</f>
        <v>1.6264992230343722E-2</v>
      </c>
      <c r="P2130" s="44">
        <f>IFERROR(_xll.qlIndexFixing(ONIndex6M,I2130,TRUE,_xll.ohTrigger(RecalcTrigger,Trigger6M)),NA())</f>
        <v>1.6265131584072279E-2</v>
      </c>
      <c r="Q2130" s="186">
        <f>IFERROR(_xll.qlIndexFixing(ONIndex1Y,I2130,TRUE,_xll.ohTrigger(RecalcTrigger,Trigger1Y)),NA())</f>
        <v>1.649125947024821E-2</v>
      </c>
    </row>
    <row r="2131" spans="2:17" x14ac:dyDescent="0.2">
      <c r="B2131" s="39" t="s">
        <v>42</v>
      </c>
      <c r="D2131" s="42">
        <f>_xll.qlCalendarAdvance(Calendar,$D2130,B2131,"f",FALSE)</f>
        <v>54316</v>
      </c>
      <c r="E2131" s="180">
        <f>_xll.qlInterestRateIndexValueDate(IndexON,D2131)</f>
        <v>54316</v>
      </c>
      <c r="F2131" s="196">
        <f>IFERROR(_xll.qlIndexFixing(IndexON,D2131,TRUE,_xll.ohTrigger(RecalcTrigger,TriggerON)),NA())</f>
        <v>1.6099228178099168E-2</v>
      </c>
      <c r="H2131" s="42">
        <f>_xll.qlCalendarAdvance(Calendar,$H2130,B2131,"f",FALSE)</f>
        <v>54316</v>
      </c>
      <c r="I2131" s="180">
        <f>_xll.qlInterestRateIndexValueDate(Index1M,$H2131)</f>
        <v>54318</v>
      </c>
      <c r="J2131" s="185">
        <f>IFERROR(_xll.qlIndexFixing(Index1M,$H2131,TRUE,_xll.ohTrigger(RecalcTrigger,Trigger1M)),NA())</f>
        <v>1.5999186078075045E-2</v>
      </c>
      <c r="K2131" s="44">
        <f>IFERROR(_xll.qlIndexFixing(Index3M,H2131,TRUE,_xll.ohTrigger(RecalcTrigger,Trigger3M)),NA())</f>
        <v>1.6302909127126505E-2</v>
      </c>
      <c r="L2131" s="44">
        <f>IFERROR(_xll.qlIndexFixing(Index6M,$H2131,TRUE,_xll.ohTrigger(RecalcTrigger,Trigger6M)),NA())</f>
        <v>1.6308607050103927E-2</v>
      </c>
      <c r="M2131" s="186">
        <f>IFERROR(_xll.qlIndexFixing(Index1Y,$H2131,TRUE,_xll.ohTrigger(RecalcTrigger,Trigger1Y)),NA())</f>
        <v>1.6621501321334577E-2</v>
      </c>
      <c r="N2131" s="185">
        <f>IFERROR(_xll.qlIndexFixing(ONIndex1M,I2131,TRUE,_xll.ohTrigger(RecalcTrigger,Trigger1M)),NA())</f>
        <v>1.598748249818982E-2</v>
      </c>
      <c r="O2131" s="44">
        <f>IFERROR(_xll.qlIndexFixing(ONIndex3M,I2131,TRUE,_xll.ohTrigger(RecalcTrigger,Trigger3M)),NA())</f>
        <v>1.6265787485405525E-2</v>
      </c>
      <c r="P2131" s="44">
        <f>IFERROR(_xll.qlIndexFixing(ONIndex6M,I2131,TRUE,_xll.ohTrigger(RecalcTrigger,Trigger6M)),NA())</f>
        <v>1.6263704043026905E-2</v>
      </c>
      <c r="Q2131" s="186">
        <f>IFERROR(_xll.qlIndexFixing(ONIndex1Y,I2131,TRUE,_xll.ohTrigger(RecalcTrigger,Trigger1Y)),NA())</f>
        <v>1.6491143171277756E-2</v>
      </c>
    </row>
    <row r="2132" spans="2:17" x14ac:dyDescent="0.2">
      <c r="B2132" s="39" t="s">
        <v>42</v>
      </c>
      <c r="D2132" s="42">
        <f>_xll.qlCalendarAdvance(Calendar,$D2131,B2132,"f",FALSE)</f>
        <v>54323</v>
      </c>
      <c r="E2132" s="180">
        <f>_xll.qlInterestRateIndexValueDate(IndexON,D2132)</f>
        <v>54323</v>
      </c>
      <c r="F2132" s="196">
        <f>IFERROR(_xll.qlIndexFixing(IndexON,D2132,TRUE,_xll.ohTrigger(RecalcTrigger,TriggerON)),NA())</f>
        <v>1.6100139086248078E-2</v>
      </c>
      <c r="H2132" s="42">
        <f>_xll.qlCalendarAdvance(Calendar,$H2131,B2132,"f",FALSE)</f>
        <v>54323</v>
      </c>
      <c r="I2132" s="180">
        <f>_xll.qlInterestRateIndexValueDate(Index1M,$H2132)</f>
        <v>54325</v>
      </c>
      <c r="J2132" s="185">
        <f>IFERROR(_xll.qlIndexFixing(Index1M,$H2132,TRUE,_xll.ohTrigger(RecalcTrigger,Trigger1M)),NA())</f>
        <v>1.5999589371513689E-2</v>
      </c>
      <c r="K2132" s="44">
        <f>IFERROR(_xll.qlIndexFixing(Index3M,H2132,TRUE,_xll.ohTrigger(RecalcTrigger,Trigger3M)),NA())</f>
        <v>1.6303537341863E-2</v>
      </c>
      <c r="L2132" s="44">
        <f>IFERROR(_xll.qlIndexFixing(Index6M,$H2132,TRUE,_xll.ohTrigger(RecalcTrigger,Trigger6M)),NA())</f>
        <v>1.6306716255507676E-2</v>
      </c>
      <c r="M2132" s="186">
        <f>IFERROR(_xll.qlIndexFixing(Index1Y,$H2132,TRUE,_xll.ohTrigger(RecalcTrigger,Trigger1Y)),NA())</f>
        <v>1.6621092532227464E-2</v>
      </c>
      <c r="N2132" s="185">
        <f>IFERROR(_xll.qlIndexFixing(ONIndex1M,I2132,TRUE,_xll.ohTrigger(RecalcTrigger,Trigger1M)),NA())</f>
        <v>1.5987924477842697E-2</v>
      </c>
      <c r="O2132" s="44">
        <f>IFERROR(_xll.qlIndexFixing(ONIndex3M,I2132,TRUE,_xll.ohTrigger(RecalcTrigger,Trigger3M)),NA())</f>
        <v>1.6266558232471695E-2</v>
      </c>
      <c r="P2132" s="44">
        <f>IFERROR(_xll.qlIndexFixing(ONIndex6M,I2132,TRUE,_xll.ohTrigger(RecalcTrigger,Trigger6M)),NA())</f>
        <v>1.6262242784712555E-2</v>
      </c>
      <c r="Q2132" s="186">
        <f>IFERROR(_xll.qlIndexFixing(ONIndex1Y,I2132,TRUE,_xll.ohTrigger(RecalcTrigger,Trigger1Y)),NA())</f>
        <v>1.6491016470228104E-2</v>
      </c>
    </row>
    <row r="2133" spans="2:17" x14ac:dyDescent="0.2">
      <c r="B2133" s="39" t="s">
        <v>42</v>
      </c>
      <c r="D2133" s="42">
        <f>_xll.qlCalendarAdvance(Calendar,$D2132,B2133,"f",FALSE)</f>
        <v>54330</v>
      </c>
      <c r="E2133" s="180">
        <f>_xll.qlInterestRateIndexValueDate(IndexON,D2133)</f>
        <v>54330</v>
      </c>
      <c r="F2133" s="196">
        <f>IFERROR(_xll.qlIndexFixing(IndexON,D2133,TRUE,_xll.ohTrigger(RecalcTrigger,TriggerON)),NA())</f>
        <v>1.610102451118145E-2</v>
      </c>
      <c r="H2133" s="42">
        <f>_xll.qlCalendarAdvance(Calendar,$H2132,B2133,"f",FALSE)</f>
        <v>54330</v>
      </c>
      <c r="I2133" s="180">
        <f>_xll.qlInterestRateIndexValueDate(Index1M,$H2133)</f>
        <v>54332</v>
      </c>
      <c r="J2133" s="185">
        <f>IFERROR(_xll.qlIndexFixing(Index1M,$H2133,TRUE,_xll.ohTrigger(RecalcTrigger,Trigger1M)),NA())</f>
        <v>1.5999968704985823E-2</v>
      </c>
      <c r="K2133" s="44">
        <f>IFERROR(_xll.qlIndexFixing(Index3M,H2133,TRUE,_xll.ohTrigger(RecalcTrigger,Trigger3M)),NA())</f>
        <v>1.6305767343397306E-2</v>
      </c>
      <c r="L2133" s="44">
        <f>IFERROR(_xll.qlIndexFixing(Index6M,$H2133,TRUE,_xll.ohTrigger(RecalcTrigger,Trigger6M)),NA())</f>
        <v>1.6305010417256093E-2</v>
      </c>
      <c r="M2133" s="186">
        <f>IFERROR(_xll.qlIndexFixing(Index1Y,$H2133,TRUE,_xll.ohTrigger(RecalcTrigger,Trigger1Y)),NA())</f>
        <v>1.6620672519240223E-2</v>
      </c>
      <c r="N2133" s="185">
        <f>IFERROR(_xll.qlIndexFixing(ONIndex1M,I2133,TRUE,_xll.ohTrigger(RecalcTrigger,Trigger1M)),NA())</f>
        <v>1.5988342615846918E-2</v>
      </c>
      <c r="O2133" s="44">
        <f>IFERROR(_xll.qlIndexFixing(ONIndex3M,I2133,TRUE,_xll.ohTrigger(RecalcTrigger,Trigger3M)),NA())</f>
        <v>1.6267304415107375E-2</v>
      </c>
      <c r="P2133" s="44">
        <f>IFERROR(_xll.qlIndexFixing(ONIndex6M,I2133,TRUE,_xll.ohTrigger(RecalcTrigger,Trigger6M)),NA())</f>
        <v>1.6260747808729548E-2</v>
      </c>
      <c r="Q2133" s="186">
        <f>IFERROR(_xll.qlIndexFixing(ONIndex1Y,I2133,TRUE,_xll.ohTrigger(RecalcTrigger,Trigger1Y)),NA())</f>
        <v>1.6490879342718756E-2</v>
      </c>
    </row>
    <row r="2134" spans="2:17" x14ac:dyDescent="0.2">
      <c r="B2134" s="39" t="s">
        <v>42</v>
      </c>
      <c r="D2134" s="42">
        <f>_xll.qlCalendarAdvance(Calendar,$D2133,B2134,"f",FALSE)</f>
        <v>54337</v>
      </c>
      <c r="E2134" s="180">
        <f>_xll.qlInterestRateIndexValueDate(IndexON,D2134)</f>
        <v>54337</v>
      </c>
      <c r="F2134" s="196">
        <f>IFERROR(_xll.qlIndexFixing(IndexON,D2134,TRUE,_xll.ohTrigger(RecalcTrigger,TriggerON)),NA())</f>
        <v>1.6101884396944044E-2</v>
      </c>
      <c r="H2134" s="42">
        <f>_xll.qlCalendarAdvance(Calendar,$H2133,B2134,"f",FALSE)</f>
        <v>54337</v>
      </c>
      <c r="I2134" s="180">
        <f>_xll.qlInterestRateIndexValueDate(Index1M,$H2134)</f>
        <v>54339</v>
      </c>
      <c r="J2134" s="185">
        <f>IFERROR(_xll.qlIndexFixing(Index1M,$H2134,TRUE,_xll.ohTrigger(RecalcTrigger,Trigger1M)),NA())</f>
        <v>1.6000324026388124E-2</v>
      </c>
      <c r="K2134" s="44">
        <f>IFERROR(_xll.qlIndexFixing(Index3M,H2134,TRUE,_xll.ohTrigger(RecalcTrigger,Trigger3M)),NA())</f>
        <v>1.630512387879595E-2</v>
      </c>
      <c r="L2134" s="44">
        <f>IFERROR(_xll.qlIndexFixing(Index6M,$H2134,TRUE,_xll.ohTrigger(RecalcTrigger,Trigger6M)),NA())</f>
        <v>1.6303049125166037E-2</v>
      </c>
      <c r="M2134" s="186">
        <f>IFERROR(_xll.qlIndexFixing(Index1Y,$H2134,TRUE,_xll.ohTrigger(RecalcTrigger,Trigger1Y)),NA())</f>
        <v>1.6620241257905198E-2</v>
      </c>
      <c r="N2134" s="185">
        <f>IFERROR(_xll.qlIndexFixing(ONIndex1M,I2134,TRUE,_xll.ohTrigger(RecalcTrigger,Trigger1M)),NA())</f>
        <v>1.5988736860323982E-2</v>
      </c>
      <c r="O2134" s="44">
        <f>IFERROR(_xll.qlIndexFixing(ONIndex3M,I2134,TRUE,_xll.ohTrigger(RecalcTrigger,Trigger3M)),NA())</f>
        <v>1.6268025976637901E-2</v>
      </c>
      <c r="P2134" s="44">
        <f>IFERROR(_xll.qlIndexFixing(ONIndex6M,I2134,TRUE,_xll.ohTrigger(RecalcTrigger,Trigger6M)),NA())</f>
        <v>1.6259219115077883E-2</v>
      </c>
      <c r="Q2134" s="186">
        <f>IFERROR(_xll.qlIndexFixing(ONIndex1Y,I2134,TRUE,_xll.ohTrigger(RecalcTrigger,Trigger1Y)),NA())</f>
        <v>1.6490731765008704E-2</v>
      </c>
    </row>
    <row r="2135" spans="2:17" x14ac:dyDescent="0.2">
      <c r="B2135" s="39" t="s">
        <v>42</v>
      </c>
      <c r="D2135" s="42">
        <f>_xll.qlCalendarAdvance(Calendar,$D2134,B2135,"f",FALSE)</f>
        <v>54344</v>
      </c>
      <c r="E2135" s="180">
        <f>_xll.qlInterestRateIndexValueDate(IndexON,D2135)</f>
        <v>54344</v>
      </c>
      <c r="F2135" s="196">
        <f>IFERROR(_xll.qlIndexFixing(IndexON,D2135,TRUE,_xll.ohTrigger(RecalcTrigger,TriggerON)),NA())</f>
        <v>1.6102718687180939E-2</v>
      </c>
      <c r="H2135" s="42">
        <f>_xll.qlCalendarAdvance(Calendar,$H2134,B2135,"f",FALSE)</f>
        <v>54344</v>
      </c>
      <c r="I2135" s="180">
        <f>_xll.qlInterestRateIndexValueDate(Index1M,$H2135)</f>
        <v>54346</v>
      </c>
      <c r="J2135" s="185">
        <f>IFERROR(_xll.qlIndexFixing(Index1M,$H2135,TRUE,_xll.ohTrigger(RecalcTrigger,Trigger1M)),NA())</f>
        <v>1.6000655283604781E-2</v>
      </c>
      <c r="K2135" s="44">
        <f>IFERROR(_xll.qlIndexFixing(Index3M,H2135,TRUE,_xll.ohTrigger(RecalcTrigger,Trigger3M)),NA())</f>
        <v>1.6305675150059373E-2</v>
      </c>
      <c r="L2135" s="44">
        <f>IFERROR(_xll.qlIndexFixing(Index6M,$H2135,TRUE,_xll.ohTrigger(RecalcTrigger,Trigger6M)),NA())</f>
        <v>1.6301053841131341E-2</v>
      </c>
      <c r="M2135" s="186">
        <f>IFERROR(_xll.qlIndexFixing(Index1Y,$H2135,TRUE,_xll.ohTrigger(RecalcTrigger,Trigger1Y)),NA())</f>
        <v>1.6619798723754724E-2</v>
      </c>
      <c r="N2135" s="185">
        <f>IFERROR(_xll.qlIndexFixing(ONIndex1M,I2135,TRUE,_xll.ohTrigger(RecalcTrigger,Trigger1M)),NA())</f>
        <v>1.598910715915558E-2</v>
      </c>
      <c r="O2135" s="44">
        <f>IFERROR(_xll.qlIndexFixing(ONIndex3M,I2135,TRUE,_xll.ohTrigger(RecalcTrigger,Trigger3M)),NA())</f>
        <v>1.6268722860308671E-2</v>
      </c>
      <c r="P2135" s="44">
        <f>IFERROR(_xll.qlIndexFixing(ONIndex6M,I2135,TRUE,_xll.ohTrigger(RecalcTrigger,Trigger6M)),NA())</f>
        <v>1.625765670399737E-2</v>
      </c>
      <c r="Q2135" s="186">
        <f>IFERROR(_xll.qlIndexFixing(ONIndex1Y,I2135,TRUE,_xll.ohTrigger(RecalcTrigger,Trigger1Y)),NA())</f>
        <v>1.6490573712717449E-2</v>
      </c>
    </row>
    <row r="2136" spans="2:17" x14ac:dyDescent="0.2">
      <c r="B2136" s="39" t="s">
        <v>42</v>
      </c>
      <c r="D2136" s="42">
        <f>_xll.qlCalendarAdvance(Calendar,$D2135,B2136,"f",FALSE)</f>
        <v>54351</v>
      </c>
      <c r="E2136" s="180">
        <f>_xll.qlInterestRateIndexValueDate(IndexON,D2136)</f>
        <v>54351</v>
      </c>
      <c r="F2136" s="196">
        <f>IFERROR(_xll.qlIndexFixing(IndexON,D2136,TRUE,_xll.ohTrigger(RecalcTrigger,TriggerON)),NA())</f>
        <v>1.6103527325617151E-2</v>
      </c>
      <c r="H2136" s="42">
        <f>_xll.qlCalendarAdvance(Calendar,$H2135,B2136,"f",FALSE)</f>
        <v>54351</v>
      </c>
      <c r="I2136" s="180">
        <f>_xll.qlInterestRateIndexValueDate(Index1M,$H2136)</f>
        <v>54353</v>
      </c>
      <c r="J2136" s="185">
        <f>IFERROR(_xll.qlIndexFixing(Index1M,$H2136,TRUE,_xll.ohTrigger(RecalcTrigger,Trigger1M)),NA())</f>
        <v>1.6000962424529974E-2</v>
      </c>
      <c r="K2136" s="44">
        <f>IFERROR(_xll.qlIndexFixing(Index3M,H2136,TRUE,_xll.ohTrigger(RecalcTrigger,Trigger3M)),NA())</f>
        <v>1.6306201247782148E-2</v>
      </c>
      <c r="L2136" s="44">
        <f>IFERROR(_xll.qlIndexFixing(Index6M,$H2136,TRUE,_xll.ohTrigger(RecalcTrigger,Trigger6M)),NA())</f>
        <v>1.6299024565256091E-2</v>
      </c>
      <c r="M2136" s="186">
        <f>IFERROR(_xll.qlIndexFixing(Index1Y,$H2136,TRUE,_xll.ohTrigger(RecalcTrigger,Trigger1Y)),NA())</f>
        <v>1.6619344892321797E-2</v>
      </c>
      <c r="N2136" s="185">
        <f>IFERROR(_xll.qlIndexFixing(ONIndex1M,I2136,TRUE,_xll.ohTrigger(RecalcTrigger,Trigger1M)),NA())</f>
        <v>1.5989453460383274E-2</v>
      </c>
      <c r="O2136" s="44">
        <f>IFERROR(_xll.qlIndexFixing(ONIndex3M,I2136,TRUE,_xll.ohTrigger(RecalcTrigger,Trigger3M)),NA())</f>
        <v>1.6269395009524956E-2</v>
      </c>
      <c r="P2136" s="44">
        <f>IFERROR(_xll.qlIndexFixing(ONIndex6M,I2136,TRUE,_xll.ohTrigger(RecalcTrigger,Trigger6M)),NA())</f>
        <v>1.6256060575408071E-2</v>
      </c>
      <c r="Q2136" s="186">
        <f>IFERROR(_xll.qlIndexFixing(ONIndex1Y,I2136,TRUE,_xll.ohTrigger(RecalcTrigger,Trigger1Y)),NA())</f>
        <v>1.6490405161944111E-2</v>
      </c>
    </row>
    <row r="2137" spans="2:17" x14ac:dyDescent="0.2">
      <c r="B2137" s="39" t="s">
        <v>42</v>
      </c>
      <c r="D2137" s="42">
        <f>_xll.qlCalendarAdvance(Calendar,$D2136,B2137,"f",FALSE)</f>
        <v>54358</v>
      </c>
      <c r="E2137" s="180">
        <f>_xll.qlInterestRateIndexValueDate(IndexON,D2137)</f>
        <v>54358</v>
      </c>
      <c r="F2137" s="196">
        <f>IFERROR(_xll.qlIndexFixing(IndexON,D2137,TRUE,_xll.ohTrigger(RecalcTrigger,TriggerON)),NA())</f>
        <v>1.6104310255817822E-2</v>
      </c>
      <c r="H2137" s="42">
        <f>_xll.qlCalendarAdvance(Calendar,$H2136,B2137,"f",FALSE)</f>
        <v>54358</v>
      </c>
      <c r="I2137" s="180">
        <f>_xll.qlInterestRateIndexValueDate(Index1M,$H2137)</f>
        <v>54360</v>
      </c>
      <c r="J2137" s="185">
        <f>IFERROR(_xll.qlIndexFixing(Index1M,$H2137,TRUE,_xll.ohTrigger(RecalcTrigger,Trigger1M)),NA())</f>
        <v>1.600124539705039E-2</v>
      </c>
      <c r="K2137" s="44">
        <f>IFERROR(_xll.qlIndexFixing(Index3M,H2137,TRUE,_xll.ohTrigger(RecalcTrigger,Trigger3M)),NA())</f>
        <v>1.6306702115075008E-2</v>
      </c>
      <c r="L2137" s="44">
        <f>IFERROR(_xll.qlIndexFixing(Index6M,$H2137,TRUE,_xll.ohTrigger(RecalcTrigger,Trigger6M)),NA())</f>
        <v>1.6296961297643506E-2</v>
      </c>
      <c r="M2137" s="186">
        <f>IFERROR(_xll.qlIndexFixing(Index1Y,$H2137,TRUE,_xll.ohTrigger(RecalcTrigger,Trigger1Y)),NA())</f>
        <v>1.6618879739140727E-2</v>
      </c>
      <c r="N2137" s="185">
        <f>IFERROR(_xll.qlIndexFixing(ONIndex1M,I2137,TRUE,_xll.ohTrigger(RecalcTrigger,Trigger1M)),NA())</f>
        <v>1.598977571196869E-2</v>
      </c>
      <c r="O2137" s="44">
        <f>IFERROR(_xll.qlIndexFixing(ONIndex3M,I2137,TRUE,_xll.ohTrigger(RecalcTrigger,Trigger3M)),NA())</f>
        <v>1.6270042367692028E-2</v>
      </c>
      <c r="P2137" s="44">
        <f>IFERROR(_xll.qlIndexFixing(ONIndex6M,I2137,TRUE,_xll.ohTrigger(RecalcTrigger,Trigger6M)),NA())</f>
        <v>1.6254430729309988E-2</v>
      </c>
      <c r="Q2137" s="186">
        <f>IFERROR(_xll.qlIndexFixing(ONIndex1Y,I2137,TRUE,_xll.ohTrigger(RecalcTrigger,Trigger1Y)),NA())</f>
        <v>1.6490226088547999E-2</v>
      </c>
    </row>
    <row r="2138" spans="2:17" x14ac:dyDescent="0.2">
      <c r="B2138" s="39" t="s">
        <v>42</v>
      </c>
      <c r="D2138" s="42">
        <f>_xll.qlCalendarAdvance(Calendar,$D2137,B2138,"f",FALSE)</f>
        <v>54365</v>
      </c>
      <c r="E2138" s="180">
        <f>_xll.qlInterestRateIndexValueDate(IndexON,D2138)</f>
        <v>54365</v>
      </c>
      <c r="F2138" s="196">
        <f>IFERROR(_xll.qlIndexFixing(IndexON,D2138,TRUE,_xll.ohTrigger(RecalcTrigger,TriggerON)),NA())</f>
        <v>1.6105067421987584E-2</v>
      </c>
      <c r="H2138" s="42">
        <f>_xll.qlCalendarAdvance(Calendar,$H2137,B2138,"f",FALSE)</f>
        <v>54365</v>
      </c>
      <c r="I2138" s="180">
        <f>_xll.qlInterestRateIndexValueDate(Index1M,$H2138)</f>
        <v>54367</v>
      </c>
      <c r="J2138" s="185">
        <f>IFERROR(_xll.qlIndexFixing(Index1M,$H2138,TRUE,_xll.ohTrigger(RecalcTrigger,Trigger1M)),NA())</f>
        <v>1.6001504149062706E-2</v>
      </c>
      <c r="K2138" s="44">
        <f>IFERROR(_xll.qlIndexFixing(Index3M,H2138,TRUE,_xll.ohTrigger(RecalcTrigger,Trigger3M)),NA())</f>
        <v>1.6307177695047803E-2</v>
      </c>
      <c r="L2138" s="44">
        <f>IFERROR(_xll.qlIndexFixing(Index6M,$H2138,TRUE,_xll.ohTrigger(RecalcTrigger,Trigger6M)),NA())</f>
        <v>1.6294657688266365E-2</v>
      </c>
      <c r="M2138" s="186">
        <f>IFERROR(_xll.qlIndexFixing(Index1Y,$H2138,TRUE,_xll.ohTrigger(RecalcTrigger,Trigger1Y)),NA())</f>
        <v>1.661840323974495E-2</v>
      </c>
      <c r="N2138" s="185">
        <f>IFERROR(_xll.qlIndexFixing(ONIndex1M,I2138,TRUE,_xll.ohTrigger(RecalcTrigger,Trigger1M)),NA())</f>
        <v>1.5990073861793519E-2</v>
      </c>
      <c r="O2138" s="44">
        <f>IFERROR(_xll.qlIndexFixing(ONIndex3M,I2138,TRUE,_xll.ohTrigger(RecalcTrigger,Trigger3M)),NA())</f>
        <v>1.6270664877975349E-2</v>
      </c>
      <c r="P2138" s="44">
        <f>IFERROR(_xll.qlIndexFixing(ONIndex6M,I2138,TRUE,_xll.ohTrigger(RecalcTrigger,Trigger6M)),NA())</f>
        <v>1.6252767165623183E-2</v>
      </c>
      <c r="Q2138" s="186">
        <f>IFERROR(_xll.qlIndexFixing(ONIndex1Y,I2138,TRUE,_xll.ohTrigger(RecalcTrigger,Trigger1Y)),NA())</f>
        <v>1.6490036468468361E-2</v>
      </c>
    </row>
    <row r="2139" spans="2:17" x14ac:dyDescent="0.2">
      <c r="B2139" s="39" t="s">
        <v>42</v>
      </c>
      <c r="D2139" s="42">
        <f>_xll.qlCalendarAdvance(Calendar,$D2138,B2139,"f",FALSE)</f>
        <v>54372</v>
      </c>
      <c r="E2139" s="180">
        <f>_xll.qlInterestRateIndexValueDate(IndexON,D2139)</f>
        <v>54372</v>
      </c>
      <c r="F2139" s="196">
        <f>IFERROR(_xll.qlIndexFixing(IndexON,D2139,TRUE,_xll.ohTrigger(RecalcTrigger,TriggerON)),NA())</f>
        <v>1.6105798767291901E-2</v>
      </c>
      <c r="H2139" s="42">
        <f>_xll.qlCalendarAdvance(Calendar,$H2138,B2139,"f",FALSE)</f>
        <v>54372</v>
      </c>
      <c r="I2139" s="180">
        <f>_xll.qlInterestRateIndexValueDate(Index1M,$H2139)</f>
        <v>54374</v>
      </c>
      <c r="J2139" s="185">
        <f>IFERROR(_xll.qlIndexFixing(Index1M,$H2139,TRUE,_xll.ohTrigger(RecalcTrigger,Trigger1M)),NA())</f>
        <v>1.6001738628451112E-2</v>
      </c>
      <c r="K2139" s="44">
        <f>IFERROR(_xll.qlIndexFixing(Index3M,H2139,TRUE,_xll.ohTrigger(RecalcTrigger,Trigger3M)),NA())</f>
        <v>1.6307627930811256E-2</v>
      </c>
      <c r="L2139" s="44">
        <f>IFERROR(_xll.qlIndexFixing(Index6M,$H2139,TRUE,_xll.ohTrigger(RecalcTrigger,Trigger6M)),NA())</f>
        <v>1.6292528961403957E-2</v>
      </c>
      <c r="M2139" s="186">
        <f>IFERROR(_xll.qlIndexFixing(Index1Y,$H2139,TRUE,_xll.ohTrigger(RecalcTrigger,Trigger1Y)),NA())</f>
        <v>1.6617915369668779E-2</v>
      </c>
      <c r="N2139" s="185">
        <f>IFERROR(_xll.qlIndexFixing(ONIndex1M,I2139,TRUE,_xll.ohTrigger(RecalcTrigger,Trigger1M)),NA())</f>
        <v>1.5990347857979259E-2</v>
      </c>
      <c r="O2139" s="44">
        <f>IFERROR(_xll.qlIndexFixing(ONIndex3M,I2139,TRUE,_xll.ohTrigger(RecalcTrigger,Trigger3M)),NA())</f>
        <v>1.6271262484019999E-2</v>
      </c>
      <c r="P2139" s="44">
        <f>IFERROR(_xll.qlIndexFixing(ONIndex6M,I2139,TRUE,_xll.ohTrigger(RecalcTrigger,Trigger6M)),NA())</f>
        <v>1.6251069884347658E-2</v>
      </c>
      <c r="Q2139" s="186">
        <f>IFERROR(_xll.qlIndexFixing(ONIndex1Y,I2139,TRUE,_xll.ohTrigger(RecalcTrigger,Trigger1Y)),NA())</f>
        <v>1.6489836277724379E-2</v>
      </c>
    </row>
    <row r="2140" spans="2:17" x14ac:dyDescent="0.2">
      <c r="B2140" s="39" t="s">
        <v>42</v>
      </c>
      <c r="D2140" s="42">
        <f>_xll.qlCalendarAdvance(Calendar,$D2139,B2140,"f",FALSE)</f>
        <v>54379</v>
      </c>
      <c r="E2140" s="180">
        <f>_xll.qlInterestRateIndexValueDate(IndexON,D2140)</f>
        <v>54379</v>
      </c>
      <c r="F2140" s="196">
        <f>IFERROR(_xll.qlIndexFixing(IndexON,D2140,TRUE,_xll.ohTrigger(RecalcTrigger,TriggerON)),NA())</f>
        <v>1.6106504235695596E-2</v>
      </c>
      <c r="H2140" s="42">
        <f>_xll.qlCalendarAdvance(Calendar,$H2139,B2140,"f",FALSE)</f>
        <v>54379</v>
      </c>
      <c r="I2140" s="180">
        <f>_xll.qlInterestRateIndexValueDate(Index1M,$H2140)</f>
        <v>54381</v>
      </c>
      <c r="J2140" s="185">
        <f>IFERROR(_xll.qlIndexFixing(Index1M,$H2140,TRUE,_xll.ohTrigger(RecalcTrigger,Trigger1M)),NA())</f>
        <v>1.6001948783107289E-2</v>
      </c>
      <c r="K2140" s="44">
        <f>IFERROR(_xll.qlIndexFixing(Index3M,H2140,TRUE,_xll.ohTrigger(RecalcTrigger,Trigger3M)),NA())</f>
        <v>1.6308052765476963E-2</v>
      </c>
      <c r="L2140" s="44">
        <f>IFERROR(_xll.qlIndexFixing(Index6M,$H2140,TRUE,_xll.ohTrigger(RecalcTrigger,Trigger6M)),NA())</f>
        <v>1.6290366244636294E-2</v>
      </c>
      <c r="M2140" s="186">
        <f>IFERROR(_xll.qlIndexFixing(Index1Y,$H2140,TRUE,_xll.ohTrigger(RecalcTrigger,Trigger1Y)),NA())</f>
        <v>1.6617416104447173E-2</v>
      </c>
      <c r="N2140" s="185">
        <f>IFERROR(_xll.qlIndexFixing(ONIndex1M,I2140,TRUE,_xll.ohTrigger(RecalcTrigger,Trigger1M)),NA())</f>
        <v>1.5990597648327665E-2</v>
      </c>
      <c r="O2140" s="44">
        <f>IFERROR(_xll.qlIndexFixing(ONIndex3M,I2140,TRUE,_xll.ohTrigger(RecalcTrigger,Trigger3M)),NA())</f>
        <v>1.6271835129071377E-2</v>
      </c>
      <c r="P2140" s="44">
        <f>IFERROR(_xll.qlIndexFixing(ONIndex6M,I2140,TRUE,_xll.ohTrigger(RecalcTrigger,Trigger6M)),NA())</f>
        <v>1.6249338885723219E-2</v>
      </c>
      <c r="Q2140" s="186">
        <f>IFERROR(_xll.qlIndexFixing(ONIndex1Y,I2140,TRUE,_xll.ohTrigger(RecalcTrigger,Trigger1Y)),NA())</f>
        <v>1.6489625492015492E-2</v>
      </c>
    </row>
    <row r="2141" spans="2:17" x14ac:dyDescent="0.2">
      <c r="B2141" s="39" t="s">
        <v>42</v>
      </c>
      <c r="D2141" s="42">
        <f>_xll.qlCalendarAdvance(Calendar,$D2140,B2141,"f",FALSE)</f>
        <v>54386</v>
      </c>
      <c r="E2141" s="180">
        <f>_xll.qlInterestRateIndexValueDate(IndexON,D2141)</f>
        <v>54386</v>
      </c>
      <c r="F2141" s="196">
        <f>IFERROR(_xll.qlIndexFixing(IndexON,D2141,TRUE,_xll.ohTrigger(RecalcTrigger,TriggerON)),NA())</f>
        <v>1.6107183770923683E-2</v>
      </c>
      <c r="H2141" s="42">
        <f>_xll.qlCalendarAdvance(Calendar,$H2140,B2141,"f",FALSE)</f>
        <v>54386</v>
      </c>
      <c r="I2141" s="180">
        <f>_xll.qlInterestRateIndexValueDate(Index1M,$H2141)</f>
        <v>54388</v>
      </c>
      <c r="J2141" s="185">
        <f>IFERROR(_xll.qlIndexFixing(Index1M,$H2141,TRUE,_xll.ohTrigger(RecalcTrigger,Trigger1M)),NA())</f>
        <v>1.6002134560925418E-2</v>
      </c>
      <c r="K2141" s="44">
        <f>IFERROR(_xll.qlIndexFixing(Index3M,H2141,TRUE,_xll.ohTrigger(RecalcTrigger,Trigger3M)),NA())</f>
        <v>1.6308452142153911E-2</v>
      </c>
      <c r="L2141" s="44">
        <f>IFERROR(_xll.qlIndexFixing(Index6M,$H2141,TRUE,_xll.ohTrigger(RecalcTrigger,Trigger6M)),NA())</f>
        <v>1.628816953807467E-2</v>
      </c>
      <c r="M2141" s="186">
        <f>IFERROR(_xll.qlIndexFixing(Index1Y,$H2141,TRUE,_xll.ohTrigger(RecalcTrigger,Trigger1Y)),NA())</f>
        <v>1.6616905419615982E-2</v>
      </c>
      <c r="N2141" s="185">
        <f>IFERROR(_xll.qlIndexFixing(ONIndex1M,I2141,TRUE,_xll.ohTrigger(RecalcTrigger,Trigger1M)),NA())</f>
        <v>1.5990823180880298E-2</v>
      </c>
      <c r="O2141" s="44">
        <f>IFERROR(_xll.qlIndexFixing(ONIndex3M,I2141,TRUE,_xll.ohTrigger(RecalcTrigger,Trigger3M)),NA())</f>
        <v>1.6272382756454817E-2</v>
      </c>
      <c r="P2141" s="44">
        <f>IFERROR(_xll.qlIndexFixing(ONIndex6M,I2141,TRUE,_xll.ohTrigger(RecalcTrigger,Trigger6M)),NA())</f>
        <v>1.6247574169430123E-2</v>
      </c>
      <c r="Q2141" s="186">
        <f>IFERROR(_xll.qlIndexFixing(ONIndex1Y,I2141,TRUE,_xll.ohTrigger(RecalcTrigger,Trigger1Y)),NA())</f>
        <v>1.6489404087440818E-2</v>
      </c>
    </row>
    <row r="2142" spans="2:17" x14ac:dyDescent="0.2">
      <c r="B2142" s="39" t="s">
        <v>42</v>
      </c>
      <c r="D2142" s="42">
        <f>_xll.qlCalendarAdvance(Calendar,$D2141,B2142,"f",FALSE)</f>
        <v>54393</v>
      </c>
      <c r="E2142" s="180">
        <f>_xll.qlInterestRateIndexValueDate(IndexON,D2142)</f>
        <v>54393</v>
      </c>
      <c r="F2142" s="196">
        <f>IFERROR(_xll.qlIndexFixing(IndexON,D2142,TRUE,_xll.ohTrigger(RecalcTrigger,TriggerON)),NA())</f>
        <v>1.6107837316940987E-2</v>
      </c>
      <c r="H2142" s="42">
        <f>_xll.qlCalendarAdvance(Calendar,$H2141,B2142,"f",FALSE)</f>
        <v>54393</v>
      </c>
      <c r="I2142" s="180">
        <f>_xll.qlInterestRateIndexValueDate(Index1M,$H2142)</f>
        <v>54395</v>
      </c>
      <c r="J2142" s="185">
        <f>IFERROR(_xll.qlIndexFixing(Index1M,$H2142,TRUE,_xll.ohTrigger(RecalcTrigger,Trigger1M)),NA())</f>
        <v>1.6002295909794684E-2</v>
      </c>
      <c r="K2142" s="44">
        <f>IFERROR(_xll.qlIndexFixing(Index3M,H2142,TRUE,_xll.ohTrigger(RecalcTrigger,Trigger3M)),NA())</f>
        <v>1.6308044295260338E-2</v>
      </c>
      <c r="L2142" s="44">
        <f>IFERROR(_xll.qlIndexFixing(Index6M,$H2142,TRUE,_xll.ohTrigger(RecalcTrigger,Trigger6M)),NA())</f>
        <v>1.628613508726829E-2</v>
      </c>
      <c r="M2142" s="186">
        <f>IFERROR(_xll.qlIndexFixing(Index1Y,$H2142,TRUE,_xll.ohTrigger(RecalcTrigger,Trigger1Y)),NA())</f>
        <v>1.6616383290709955E-2</v>
      </c>
      <c r="N2142" s="185">
        <f>IFERROR(_xll.qlIndexFixing(ONIndex1M,I2142,TRUE,_xll.ohTrigger(RecalcTrigger,Trigger1M)),NA())</f>
        <v>1.599102440351885E-2</v>
      </c>
      <c r="O2142" s="44">
        <f>IFERROR(_xll.qlIndexFixing(ONIndex3M,I2142,TRUE,_xll.ohTrigger(RecalcTrigger,Trigger3M)),NA())</f>
        <v>1.6272905309255847E-2</v>
      </c>
      <c r="P2142" s="44">
        <f>IFERROR(_xll.qlIndexFixing(ONIndex6M,I2142,TRUE,_xll.ohTrigger(RecalcTrigger,Trigger6M)),NA())</f>
        <v>1.6245775735628243E-2</v>
      </c>
      <c r="Q2142" s="186">
        <f>IFERROR(_xll.qlIndexFixing(ONIndex1Y,I2142,TRUE,_xll.ohTrigger(RecalcTrigger,Trigger1Y)),NA())</f>
        <v>1.6489172039859668E-2</v>
      </c>
    </row>
    <row r="2143" spans="2:17" x14ac:dyDescent="0.2">
      <c r="B2143" s="39" t="s">
        <v>42</v>
      </c>
      <c r="D2143" s="42">
        <f>_xll.qlCalendarAdvance(Calendar,$D2142,B2143,"f",FALSE)</f>
        <v>54400</v>
      </c>
      <c r="E2143" s="180">
        <f>_xll.qlInterestRateIndexValueDate(IndexON,D2143)</f>
        <v>54400</v>
      </c>
      <c r="F2143" s="196">
        <f>IFERROR(_xll.qlIndexFixing(IndexON,D2143,TRUE,_xll.ohTrigger(RecalcTrigger,TriggerON)),NA())</f>
        <v>1.6108464817072843E-2</v>
      </c>
      <c r="H2143" s="42">
        <f>_xll.qlCalendarAdvance(Calendar,$H2142,B2143,"f",FALSE)</f>
        <v>54400</v>
      </c>
      <c r="I2143" s="180">
        <f>_xll.qlInterestRateIndexValueDate(Index1M,$H2143)</f>
        <v>54402</v>
      </c>
      <c r="J2143" s="185">
        <f>IFERROR(_xll.qlIndexFixing(Index1M,$H2143,TRUE,_xll.ohTrigger(RecalcTrigger,Trigger1M)),NA())</f>
        <v>1.6002432777606768E-2</v>
      </c>
      <c r="K2143" s="44">
        <f>IFERROR(_xll.qlIndexFixing(Index3M,H2143,TRUE,_xll.ohTrigger(RecalcTrigger,Trigger3M)),NA())</f>
        <v>1.6308396227675992E-2</v>
      </c>
      <c r="L2143" s="44">
        <f>IFERROR(_xll.qlIndexFixing(Index6M,$H2143,TRUE,_xll.ohTrigger(RecalcTrigger,Trigger6M)),NA())</f>
        <v>1.6283867871506347E-2</v>
      </c>
      <c r="M2143" s="186">
        <f>IFERROR(_xll.qlIndexFixing(Index1Y,$H2143,TRUE,_xll.ohTrigger(RecalcTrigger,Trigger1Y)),NA())</f>
        <v>1.6615849693265589E-2</v>
      </c>
      <c r="N2143" s="185">
        <f>IFERROR(_xll.qlIndexFixing(ONIndex1M,I2143,TRUE,_xll.ohTrigger(RecalcTrigger,Trigger1M)),NA())</f>
        <v>1.5991201264284882E-2</v>
      </c>
      <c r="O2143" s="44">
        <f>IFERROR(_xll.qlIndexFixing(ONIndex3M,I2143,TRUE,_xll.ohTrigger(RecalcTrigger,Trigger3M)),NA())</f>
        <v>1.6273402731279418E-2</v>
      </c>
      <c r="P2143" s="44">
        <f>IFERROR(_xll.qlIndexFixing(ONIndex6M,I2143,TRUE,_xll.ohTrigger(RecalcTrigger,Trigger6M)),NA())</f>
        <v>1.6243943584317577E-2</v>
      </c>
      <c r="Q2143" s="186">
        <f>IFERROR(_xll.qlIndexFixing(ONIndex1Y,I2143,TRUE,_xll.ohTrigger(RecalcTrigger,Trigger1Y)),NA())</f>
        <v>1.648892932537116E-2</v>
      </c>
    </row>
    <row r="2144" spans="2:17" x14ac:dyDescent="0.2">
      <c r="B2144" s="39" t="s">
        <v>42</v>
      </c>
      <c r="D2144" s="42">
        <f>_xll.qlCalendarAdvance(Calendar,$D2143,B2144,"f",FALSE)</f>
        <v>54407</v>
      </c>
      <c r="E2144" s="180">
        <f>_xll.qlInterestRateIndexValueDate(IndexON,D2144)</f>
        <v>54407</v>
      </c>
      <c r="F2144" s="196">
        <f>IFERROR(_xll.qlIndexFixing(IndexON,D2144,TRUE,_xll.ohTrigger(RecalcTrigger,TriggerON)),NA())</f>
        <v>1.6109066215204138E-2</v>
      </c>
      <c r="H2144" s="42">
        <f>_xll.qlCalendarAdvance(Calendar,$H2143,B2144,"f",FALSE)</f>
        <v>54407</v>
      </c>
      <c r="I2144" s="180">
        <f>_xll.qlInterestRateIndexValueDate(Index1M,$H2144)</f>
        <v>54409</v>
      </c>
      <c r="J2144" s="185">
        <f>IFERROR(_xll.qlIndexFixing(Index1M,$H2144,TRUE,_xll.ohTrigger(RecalcTrigger,Trigger1M)),NA())</f>
        <v>1.6002545112250854E-2</v>
      </c>
      <c r="K2144" s="44">
        <f>IFERROR(_xll.qlIndexFixing(Index3M,H2144,TRUE,_xll.ohTrigger(RecalcTrigger,Trigger3M)),NA())</f>
        <v>1.6308722541886311E-2</v>
      </c>
      <c r="L2144" s="44">
        <f>IFERROR(_xll.qlIndexFixing(Index6M,$H2144,TRUE,_xll.ohTrigger(RecalcTrigger,Trigger6M)),NA())</f>
        <v>1.6281566664781831E-2</v>
      </c>
      <c r="M2144" s="186">
        <f>IFERROR(_xll.qlIndexFixing(Index1Y,$H2144,TRUE,_xll.ohTrigger(RecalcTrigger,Trigger1Y)),NA())</f>
        <v>1.6615304602819601E-2</v>
      </c>
      <c r="N2144" s="185">
        <f>IFERROR(_xll.qlIndexFixing(ONIndex1M,I2144,TRUE,_xll.ohTrigger(RecalcTrigger,Trigger1M)),NA())</f>
        <v>1.5991353711219958E-2</v>
      </c>
      <c r="O2144" s="44">
        <f>IFERROR(_xll.qlIndexFixing(ONIndex3M,I2144,TRUE,_xll.ohTrigger(RecalcTrigger,Trigger3M)),NA())</f>
        <v>1.6273874965690993E-2</v>
      </c>
      <c r="P2144" s="44">
        <f>IFERROR(_xll.qlIndexFixing(ONIndex6M,I2144,TRUE,_xll.ohTrigger(RecalcTrigger,Trigger6M)),NA())</f>
        <v>1.6242077715578063E-2</v>
      </c>
      <c r="Q2144" s="186">
        <f>IFERROR(_xll.qlIndexFixing(ONIndex1Y,I2144,TRUE,_xll.ohTrigger(RecalcTrigger,Trigger1Y)),NA())</f>
        <v>1.6488675919594797E-2</v>
      </c>
    </row>
    <row r="2145" spans="2:17" x14ac:dyDescent="0.2">
      <c r="B2145" s="39" t="s">
        <v>42</v>
      </c>
      <c r="D2145" s="42">
        <f>_xll.qlCalendarAdvance(Calendar,$D2144,B2145,"f",FALSE)</f>
        <v>54414</v>
      </c>
      <c r="E2145" s="180">
        <f>_xll.qlInterestRateIndexValueDate(IndexON,D2145)</f>
        <v>54414</v>
      </c>
      <c r="F2145" s="196">
        <f>IFERROR(_xll.qlIndexFixing(IndexON,D2145,TRUE,_xll.ohTrigger(RecalcTrigger,TriggerON)),NA())</f>
        <v>1.6109641455219759E-2</v>
      </c>
      <c r="H2145" s="42">
        <f>_xll.qlCalendarAdvance(Calendar,$H2144,B2145,"f",FALSE)</f>
        <v>54414</v>
      </c>
      <c r="I2145" s="180">
        <f>_xll.qlInterestRateIndexValueDate(Index1M,$H2145)</f>
        <v>54416</v>
      </c>
      <c r="J2145" s="185">
        <f>IFERROR(_xll.qlIndexFixing(Index1M,$H2145,TRUE,_xll.ohTrigger(RecalcTrigger,Trigger1M)),NA())</f>
        <v>1.6002632861621124E-2</v>
      </c>
      <c r="K2145" s="44">
        <f>IFERROR(_xll.qlIndexFixing(Index3M,H2145,TRUE,_xll.ohTrigger(RecalcTrigger,Trigger3M)),NA())</f>
        <v>1.6309023181006133E-2</v>
      </c>
      <c r="L2145" s="44">
        <f>IFERROR(_xll.qlIndexFixing(Index6M,$H2145,TRUE,_xll.ohTrigger(RecalcTrigger,Trigger6M)),NA())</f>
        <v>1.6279231467212451E-2</v>
      </c>
      <c r="M2145" s="186">
        <f>IFERROR(_xll.qlIndexFixing(Index1Y,$H2145,TRUE,_xll.ohTrigger(RecalcTrigger,Trigger1Y)),NA())</f>
        <v>1.6614747994909373E-2</v>
      </c>
      <c r="N2145" s="185">
        <f>IFERROR(_xll.qlIndexFixing(ONIndex1M,I2145,TRUE,_xll.ohTrigger(RecalcTrigger,Trigger1M)),NA())</f>
        <v>1.5991497974860991E-2</v>
      </c>
      <c r="O2145" s="44">
        <f>IFERROR(_xll.qlIndexFixing(ONIndex3M,I2145,TRUE,_xll.ohTrigger(RecalcTrigger,Trigger3M)),NA())</f>
        <v>1.6274383747347798E-2</v>
      </c>
      <c r="P2145" s="44">
        <f>IFERROR(_xll.qlIndexFixing(ONIndex6M,I2145,TRUE,_xll.ohTrigger(RecalcTrigger,Trigger6M)),NA())</f>
        <v>1.6239904007164796E-2</v>
      </c>
      <c r="Q2145" s="186">
        <f>IFERROR(_xll.qlIndexFixing(ONIndex1Y,I2145,TRUE,_xll.ohTrigger(RecalcTrigger,Trigger1Y)),NA())</f>
        <v>1.6488373190872707E-2</v>
      </c>
    </row>
    <row r="2146" spans="2:17" x14ac:dyDescent="0.2">
      <c r="B2146" s="39" t="s">
        <v>42</v>
      </c>
      <c r="D2146" s="42">
        <f>_xll.qlCalendarAdvance(Calendar,$D2145,B2146,"f",FALSE)</f>
        <v>54421</v>
      </c>
      <c r="E2146" s="180">
        <f>_xll.qlInterestRateIndexValueDate(IndexON,D2146)</f>
        <v>54421</v>
      </c>
      <c r="F2146" s="196">
        <f>IFERROR(_xll.qlIndexFixing(IndexON,D2146,TRUE,_xll.ohTrigger(RecalcTrigger,TriggerON)),NA())</f>
        <v>1.6110190480684849E-2</v>
      </c>
      <c r="H2146" s="42">
        <f>_xll.qlCalendarAdvance(Calendar,$H2145,B2146,"f",FALSE)</f>
        <v>54421</v>
      </c>
      <c r="I2146" s="180">
        <f>_xll.qlInterestRateIndexValueDate(Index1M,$H2146)</f>
        <v>54423</v>
      </c>
      <c r="J2146" s="185">
        <f>IFERROR(_xll.qlIndexFixing(Index1M,$H2146,TRUE,_xll.ohTrigger(RecalcTrigger,Trigger1M)),NA())</f>
        <v>1.6001621894343041E-2</v>
      </c>
      <c r="K2146" s="44">
        <f>IFERROR(_xll.qlIndexFixing(Index3M,H2146,TRUE,_xll.ohTrigger(RecalcTrigger,Trigger3M)),NA())</f>
        <v>1.6309298088157398E-2</v>
      </c>
      <c r="L2146" s="44">
        <f>IFERROR(_xll.qlIndexFixing(Index6M,$H2146,TRUE,_xll.ohTrigger(RecalcTrigger,Trigger6M)),NA())</f>
        <v>1.6276676162317254E-2</v>
      </c>
      <c r="M2146" s="186">
        <f>IFERROR(_xll.qlIndexFixing(Index1Y,$H2146,TRUE,_xll.ohTrigger(RecalcTrigger,Trigger1Y)),NA())</f>
        <v>1.6614179845072061E-2</v>
      </c>
      <c r="N2146" s="185">
        <f>IFERROR(_xll.qlIndexFixing(ONIndex1M,I2146,TRUE,_xll.ohTrigger(RecalcTrigger,Trigger1M)),NA())</f>
        <v>1.5991597930984369E-2</v>
      </c>
      <c r="O2146" s="44">
        <f>IFERROR(_xll.qlIndexFixing(ONIndex3M,I2146,TRUE,_xll.ohTrigger(RecalcTrigger,Trigger3M)),NA())</f>
        <v>1.6274801817646178E-2</v>
      </c>
      <c r="P2146" s="44">
        <f>IFERROR(_xll.qlIndexFixing(ONIndex6M,I2146,TRUE,_xll.ohTrigger(RecalcTrigger,Trigger6M)),NA())</f>
        <v>1.6237965886540806E-2</v>
      </c>
      <c r="Q2146" s="186">
        <f>IFERROR(_xll.qlIndexFixing(ONIndex1Y,I2146,TRUE,_xll.ohTrigger(RecalcTrigger,Trigger1Y)),NA())</f>
        <v>1.6488096794367024E-2</v>
      </c>
    </row>
    <row r="2147" spans="2:17" x14ac:dyDescent="0.2">
      <c r="B2147" s="39" t="s">
        <v>42</v>
      </c>
      <c r="D2147" s="42">
        <f>_xll.qlCalendarAdvance(Calendar,$D2146,B2147,"f",FALSE)</f>
        <v>54428</v>
      </c>
      <c r="E2147" s="180">
        <f>_xll.qlInterestRateIndexValueDate(IndexON,D2147)</f>
        <v>54428</v>
      </c>
      <c r="F2147" s="196">
        <f>IFERROR(_xll.qlIndexFixing(IndexON,D2147,TRUE,_xll.ohTrigger(RecalcTrigger,TriggerON)),NA())</f>
        <v>1.6110713235324425E-2</v>
      </c>
      <c r="H2147" s="42">
        <f>_xll.qlCalendarAdvance(Calendar,$H2146,B2147,"f",FALSE)</f>
        <v>54428</v>
      </c>
      <c r="I2147" s="180">
        <f>_xll.qlInterestRateIndexValueDate(Index1M,$H2147)</f>
        <v>54430</v>
      </c>
      <c r="J2147" s="185">
        <f>IFERROR(_xll.qlIndexFixing(Index1M,$H2147,TRUE,_xll.ohTrigger(RecalcTrigger,Trigger1M)),NA())</f>
        <v>1.6002734396096951E-2</v>
      </c>
      <c r="K2147" s="44">
        <f>IFERROR(_xll.qlIndexFixing(Index3M,H2147,TRUE,_xll.ohTrigger(RecalcTrigger,Trigger3M)),NA())</f>
        <v>1.6309547206457609E-2</v>
      </c>
      <c r="L2147" s="44">
        <f>IFERROR(_xll.qlIndexFixing(Index6M,$H2147,TRUE,_xll.ohTrigger(RecalcTrigger,Trigger6M)),NA())</f>
        <v>1.6274275519394789E-2</v>
      </c>
      <c r="M2147" s="186">
        <f>IFERROR(_xll.qlIndexFixing(Index1Y,$H2147,TRUE,_xll.ohTrigger(RecalcTrigger,Trigger1Y)),NA())</f>
        <v>1.6613600128845038E-2</v>
      </c>
      <c r="N2147" s="185">
        <f>IFERROR(_xll.qlIndexFixing(ONIndex1M,I2147,TRUE,_xll.ohTrigger(RecalcTrigger,Trigger1M)),NA())</f>
        <v>1.5991664047936283E-2</v>
      </c>
      <c r="O2147" s="44">
        <f>IFERROR(_xll.qlIndexFixing(ONIndex3M,I2147,TRUE,_xll.ohTrigger(RecalcTrigger,Trigger3M)),NA())</f>
        <v>1.6275139976587027E-2</v>
      </c>
      <c r="P2147" s="44">
        <f>IFERROR(_xll.qlIndexFixing(ONIndex6M,I2147,TRUE,_xll.ohTrigger(RecalcTrigger,Trigger6M)),NA())</f>
        <v>1.6236277803907129E-2</v>
      </c>
      <c r="Q2147" s="186">
        <f>IFERROR(_xll.qlIndexFixing(ONIndex1Y,I2147,TRUE,_xll.ohTrigger(RecalcTrigger,Trigger1Y)),NA())</f>
        <v>1.648785131465047E-2</v>
      </c>
    </row>
    <row r="2148" spans="2:17" x14ac:dyDescent="0.2">
      <c r="B2148" s="39" t="s">
        <v>42</v>
      </c>
      <c r="D2148" s="42">
        <f>_xll.qlCalendarAdvance(Calendar,$D2147,B2148,"f",FALSE)</f>
        <v>54435</v>
      </c>
      <c r="E2148" s="180">
        <f>_xll.qlInterestRateIndexValueDate(IndexON,D2148)</f>
        <v>54435</v>
      </c>
      <c r="F2148" s="196">
        <f>IFERROR(_xll.qlIndexFixing(IndexON,D2148,TRUE,_xll.ohTrigger(RecalcTrigger,TriggerON)),NA())</f>
        <v>1.6111209663023374E-2</v>
      </c>
      <c r="H2148" s="42">
        <f>_xll.qlCalendarAdvance(Calendar,$H2147,B2148,"f",FALSE)</f>
        <v>54435</v>
      </c>
      <c r="I2148" s="180">
        <f>_xll.qlInterestRateIndexValueDate(Index1M,$H2148)</f>
        <v>54437</v>
      </c>
      <c r="J2148" s="185">
        <f>IFERROR(_xll.qlIndexFixing(Index1M,$H2148,TRUE,_xll.ohTrigger(RecalcTrigger,Trigger1M)),NA())</f>
        <v>1.6002748076993367E-2</v>
      </c>
      <c r="K2148" s="44">
        <f>IFERROR(_xll.qlIndexFixing(Index3M,H2148,TRUE,_xll.ohTrigger(RecalcTrigger,Trigger3M)),NA())</f>
        <v>1.6309770479027819E-2</v>
      </c>
      <c r="L2148" s="44">
        <f>IFERROR(_xll.qlIndexFixing(Index6M,$H2148,TRUE,_xll.ohTrigger(RecalcTrigger,Trigger6M)),NA())</f>
        <v>1.6271840887496274E-2</v>
      </c>
      <c r="M2148" s="186">
        <f>IFERROR(_xll.qlIndexFixing(Index1Y,$H2148,TRUE,_xll.ohTrigger(RecalcTrigger,Trigger1Y)),NA())</f>
        <v>1.6613008821767871E-2</v>
      </c>
      <c r="N2148" s="185">
        <f>IFERROR(_xll.qlIndexFixing(ONIndex1M,I2148,TRUE,_xll.ohTrigger(RecalcTrigger,Trigger1M)),NA())</f>
        <v>1.599171831884405E-2</v>
      </c>
      <c r="O2148" s="44">
        <f>IFERROR(_xll.qlIndexFixing(ONIndex3M,I2148,TRUE,_xll.ohTrigger(RecalcTrigger,Trigger3M)),NA())</f>
        <v>1.627551089396384E-2</v>
      </c>
      <c r="P2148" s="44">
        <f>IFERROR(_xll.qlIndexFixing(ONIndex6M,I2148,TRUE,_xll.ohTrigger(RecalcTrigger,Trigger6M)),NA())</f>
        <v>1.6234277064892666E-2</v>
      </c>
      <c r="Q2148" s="186">
        <f>IFERROR(_xll.qlIndexFixing(ONIndex1Y,I2148,TRUE,_xll.ohTrigger(RecalcTrigger,Trigger1Y)),NA())</f>
        <v>1.6487554903514834E-2</v>
      </c>
    </row>
    <row r="2149" spans="2:17" x14ac:dyDescent="0.2">
      <c r="B2149" s="39" t="s">
        <v>42</v>
      </c>
      <c r="D2149" s="42">
        <f>_xll.qlCalendarAdvance(Calendar,$D2148,B2149,"f",FALSE)</f>
        <v>54442</v>
      </c>
      <c r="E2149" s="180">
        <f>_xll.qlInterestRateIndexValueDate(IndexON,D2149)</f>
        <v>54442</v>
      </c>
      <c r="F2149" s="196">
        <f>IFERROR(_xll.qlIndexFixing(IndexON,D2149,TRUE,_xll.ohTrigger(RecalcTrigger,TriggerON)),NA())</f>
        <v>1.6111679707266902E-2</v>
      </c>
      <c r="H2149" s="42">
        <f>_xll.qlCalendarAdvance(Calendar,$H2148,B2149,"f",FALSE)</f>
        <v>54442</v>
      </c>
      <c r="I2149" s="180">
        <f>_xll.qlInterestRateIndexValueDate(Index1M,$H2149)</f>
        <v>54444</v>
      </c>
      <c r="J2149" s="185">
        <f>IFERROR(_xll.qlIndexFixing(Index1M,$H2149,TRUE,_xll.ohTrigger(RecalcTrigger,Trigger1M)),NA())</f>
        <v>1.6002736964182696E-2</v>
      </c>
      <c r="K2149" s="44">
        <f>IFERROR(_xll.qlIndexFixing(Index3M,H2149,TRUE,_xll.ohTrigger(RecalcTrigger,Trigger3M)),NA())</f>
        <v>1.630996784898997E-2</v>
      </c>
      <c r="L2149" s="44">
        <f>IFERROR(_xll.qlIndexFixing(Index6M,$H2149,TRUE,_xll.ohTrigger(RecalcTrigger,Trigger6M)),NA())</f>
        <v>1.6269372266744922E-2</v>
      </c>
      <c r="M2149" s="186">
        <f>IFERROR(_xll.qlIndexFixing(Index1Y,$H2149,TRUE,_xll.ohTrigger(RecalcTrigger,Trigger1Y)),NA())</f>
        <v>1.6612405899379037E-2</v>
      </c>
      <c r="N2149" s="185">
        <f>IFERROR(_xll.qlIndexFixing(ONIndex1M,I2149,TRUE,_xll.ohTrigger(RecalcTrigger,Trigger1M)),NA())</f>
        <v>1.5991747915569121E-2</v>
      </c>
      <c r="O2149" s="44">
        <f>IFERROR(_xll.qlIndexFixing(ONIndex3M,I2149,TRUE,_xll.ohTrigger(RecalcTrigger,Trigger3M)),NA())</f>
        <v>1.6275856340435269E-2</v>
      </c>
      <c r="P2149" s="44">
        <f>IFERROR(_xll.qlIndexFixing(ONIndex6M,I2149,TRUE,_xll.ohTrigger(RecalcTrigger,Trigger6M)),NA())</f>
        <v>1.6232242608449354E-2</v>
      </c>
      <c r="Q2149" s="186">
        <f>IFERROR(_xll.qlIndexFixing(ONIndex1Y,I2149,TRUE,_xll.ohTrigger(RecalcTrigger,Trigger1Y)),NA())</f>
        <v>1.6487247680867512E-2</v>
      </c>
    </row>
    <row r="2150" spans="2:17" x14ac:dyDescent="0.2">
      <c r="B2150" s="39" t="s">
        <v>42</v>
      </c>
      <c r="D2150" s="42">
        <f>_xll.qlCalendarAdvance(Calendar,$D2149,B2150,"f",FALSE)</f>
        <v>54449</v>
      </c>
      <c r="E2150" s="180">
        <f>_xll.qlInterestRateIndexValueDate(IndexON,D2150)</f>
        <v>54449</v>
      </c>
      <c r="F2150" s="196">
        <f>IFERROR(_xll.qlIndexFixing(IndexON,D2150,TRUE,_xll.ohTrigger(RecalcTrigger,TriggerON)),NA())</f>
        <v>1.6112123312019833E-2</v>
      </c>
      <c r="H2150" s="42">
        <f>_xll.qlCalendarAdvance(Calendar,$H2149,B2150,"f",FALSE)</f>
        <v>54449</v>
      </c>
      <c r="I2150" s="180">
        <f>_xll.qlInterestRateIndexValueDate(Index1M,$H2150)</f>
        <v>54451</v>
      </c>
      <c r="J2150" s="185">
        <f>IFERROR(_xll.qlIndexFixing(Index1M,$H2150,TRUE,_xll.ohTrigger(RecalcTrigger,Trigger1M)),NA())</f>
        <v>1.6001648202184464E-2</v>
      </c>
      <c r="K2150" s="44">
        <f>IFERROR(_xll.qlIndexFixing(Index3M,H2150,TRUE,_xll.ohTrigger(RecalcTrigger,Trigger3M)),NA())</f>
        <v>1.6310139259460676E-2</v>
      </c>
      <c r="L2150" s="44">
        <f>IFERROR(_xll.qlIndexFixing(Index6M,$H2150,TRUE,_xll.ohTrigger(RecalcTrigger,Trigger6M)),NA())</f>
        <v>1.6266869657266599E-2</v>
      </c>
      <c r="M2150" s="186">
        <f>IFERROR(_xll.qlIndexFixing(Index1Y,$H2150,TRUE,_xll.ohTrigger(RecalcTrigger,Trigger1Y)),NA())</f>
        <v>1.6611791337216998E-2</v>
      </c>
      <c r="N2150" s="185">
        <f>IFERROR(_xll.qlIndexFixing(ONIndex1M,I2150,TRUE,_xll.ohTrigger(RecalcTrigger,Trigger1M)),NA())</f>
        <v>1.5991752786073121E-2</v>
      </c>
      <c r="O2150" s="44">
        <f>IFERROR(_xll.qlIndexFixing(ONIndex3M,I2150,TRUE,_xll.ohTrigger(RecalcTrigger,Trigger3M)),NA())</f>
        <v>1.6276176259566455E-2</v>
      </c>
      <c r="P2150" s="44">
        <f>IFERROR(_xll.qlIndexFixing(ONIndex6M,I2150,TRUE,_xll.ohTrigger(RecalcTrigger,Trigger6M)),NA())</f>
        <v>1.6230174434417322E-2</v>
      </c>
      <c r="Q2150" s="186">
        <f>IFERROR(_xll.qlIndexFixing(ONIndex1Y,I2150,TRUE,_xll.ohTrigger(RecalcTrigger,Trigger1Y)),NA())</f>
        <v>1.6486929622567814E-2</v>
      </c>
    </row>
    <row r="2151" spans="2:17" x14ac:dyDescent="0.2">
      <c r="B2151" s="39" t="s">
        <v>42</v>
      </c>
      <c r="D2151" s="42">
        <f>_xll.qlCalendarAdvance(Calendar,$D2150,B2151,"f",FALSE)</f>
        <v>54456</v>
      </c>
      <c r="E2151" s="180">
        <f>_xll.qlInterestRateIndexValueDate(IndexON,D2151)</f>
        <v>54456</v>
      </c>
      <c r="F2151" s="196">
        <f>IFERROR(_xll.qlIndexFixing(IndexON,D2151,TRUE,_xll.ohTrigger(RecalcTrigger,TriggerON)),NA())</f>
        <v>1.611254042084731E-2</v>
      </c>
      <c r="H2151" s="42">
        <f>_xll.qlCalendarAdvance(Calendar,$H2150,B2151,"f",FALSE)</f>
        <v>54456</v>
      </c>
      <c r="I2151" s="180">
        <f>_xll.qlInterestRateIndexValueDate(Index1M,$H2151)</f>
        <v>54458</v>
      </c>
      <c r="J2151" s="185">
        <f>IFERROR(_xll.qlIndexFixing(Index1M,$H2151,TRUE,_xll.ohTrigger(RecalcTrigger,Trigger1M)),NA())</f>
        <v>1.6001243231294243E-2</v>
      </c>
      <c r="K2151" s="44">
        <f>IFERROR(_xll.qlIndexFixing(Index3M,H2151,TRUE,_xll.ohTrigger(RecalcTrigger,Trigger3M)),NA())</f>
        <v>1.6309910127571055E-2</v>
      </c>
      <c r="L2151" s="44">
        <f>IFERROR(_xll.qlIndexFixing(Index6M,$H2151,TRUE,_xll.ohTrigger(RecalcTrigger,Trigger6M)),NA())</f>
        <v>1.6264333059188934E-2</v>
      </c>
      <c r="M2151" s="186">
        <f>IFERROR(_xll.qlIndexFixing(Index1Y,$H2151,TRUE,_xll.ohTrigger(RecalcTrigger,Trigger1Y)),NA())</f>
        <v>1.6611165110822643E-2</v>
      </c>
      <c r="N2151" s="185">
        <f>IFERROR(_xll.qlIndexFixing(ONIndex1M,I2151,TRUE,_xll.ohTrigger(RecalcTrigger,Trigger1M)),NA())</f>
        <v>1.5991732878637421E-2</v>
      </c>
      <c r="O2151" s="44">
        <f>IFERROR(_xll.qlIndexFixing(ONIndex3M,I2151,TRUE,_xll.ohTrigger(RecalcTrigger,Trigger3M)),NA())</f>
        <v>1.6276470594362991E-2</v>
      </c>
      <c r="P2151" s="44">
        <f>IFERROR(_xll.qlIndexFixing(ONIndex6M,I2151,TRUE,_xll.ohTrigger(RecalcTrigger,Trigger6M)),NA())</f>
        <v>1.6228072542876504E-2</v>
      </c>
      <c r="Q2151" s="186">
        <f>IFERROR(_xll.qlIndexFixing(ONIndex1Y,I2151,TRUE,_xll.ohTrigger(RecalcTrigger,Trigger1Y)),NA())</f>
        <v>1.648660070471486E-2</v>
      </c>
    </row>
    <row r="2152" spans="2:17" x14ac:dyDescent="0.2">
      <c r="B2152" s="39" t="s">
        <v>42</v>
      </c>
      <c r="D2152" s="42">
        <f>_xll.qlCalendarAdvance(Calendar,$D2151,B2152,"f",FALSE)</f>
        <v>54463</v>
      </c>
      <c r="E2152" s="180">
        <f>_xll.qlInterestRateIndexValueDate(IndexON,D2152)</f>
        <v>54463</v>
      </c>
      <c r="F2152" s="196">
        <f>IFERROR(_xll.qlIndexFixing(IndexON,D2152,TRUE,_xll.ohTrigger(RecalcTrigger,TriggerON)),NA())</f>
        <v>1.6112930977794093E-2</v>
      </c>
      <c r="H2152" s="42">
        <f>_xll.qlCalendarAdvance(Calendar,$H2151,B2152,"f",FALSE)</f>
        <v>54463</v>
      </c>
      <c r="I2152" s="180">
        <f>_xll.qlInterestRateIndexValueDate(Index1M,$H2152)</f>
        <v>54465</v>
      </c>
      <c r="J2152" s="185">
        <f>IFERROR(_xll.qlIndexFixing(Index1M,$H2152,TRUE,_xll.ohTrigger(RecalcTrigger,Trigger1M)),NA())</f>
        <v>1.6001164583220477E-2</v>
      </c>
      <c r="K2152" s="44">
        <f>IFERROR(_xll.qlIndexFixing(Index3M,H2152,TRUE,_xll.ohTrigger(RecalcTrigger,Trigger3M)),NA())</f>
        <v>1.6310031315868206E-2</v>
      </c>
      <c r="L2152" s="44">
        <f>IFERROR(_xll.qlIndexFixing(Index6M,$H2152,TRUE,_xll.ohTrigger(RecalcTrigger,Trigger6M)),NA())</f>
        <v>1.626176247264001E-2</v>
      </c>
      <c r="M2152" s="186">
        <f>IFERROR(_xll.qlIndexFixing(Index1Y,$H2152,TRUE,_xll.ohTrigger(RecalcTrigger,Trigger1Y)),NA())</f>
        <v>1.661052719573575E-2</v>
      </c>
      <c r="N2152" s="185">
        <f>IFERROR(_xll.qlIndexFixing(ONIndex1M,I2152,TRUE,_xll.ohTrigger(RecalcTrigger,Trigger1M)),NA())</f>
        <v>1.5991688140823968E-2</v>
      </c>
      <c r="O2152" s="44">
        <f>IFERROR(_xll.qlIndexFixing(ONIndex3M,I2152,TRUE,_xll.ohTrigger(RecalcTrigger,Trigger3M)),NA())</f>
        <v>1.6276739288709763E-2</v>
      </c>
      <c r="P2152" s="44">
        <f>IFERROR(_xll.qlIndexFixing(ONIndex6M,I2152,TRUE,_xll.ohTrigger(RecalcTrigger,Trigger6M)),NA())</f>
        <v>1.6225936933826901E-2</v>
      </c>
      <c r="Q2152" s="186">
        <f>IFERROR(_xll.qlIndexFixing(ONIndex1Y,I2152,TRUE,_xll.ohTrigger(RecalcTrigger,Trigger1Y)),NA())</f>
        <v>1.6486260903008088E-2</v>
      </c>
    </row>
    <row r="2153" spans="2:17" x14ac:dyDescent="0.2">
      <c r="B2153" s="39" t="s">
        <v>42</v>
      </c>
      <c r="D2153" s="42">
        <f>_xll.qlCalendarAdvance(Calendar,$D2152,B2153,"f",FALSE)</f>
        <v>54470</v>
      </c>
      <c r="E2153" s="180">
        <f>_xll.qlInterestRateIndexValueDate(IndexON,D2153)</f>
        <v>54470</v>
      </c>
      <c r="F2153" s="196">
        <f>IFERROR(_xll.qlIndexFixing(IndexON,D2153,TRUE,_xll.ohTrigger(RecalcTrigger,TriggerON)),NA())</f>
        <v>1.6113294926105581E-2</v>
      </c>
      <c r="H2153" s="42">
        <f>_xll.qlCalendarAdvance(Calendar,$H2152,B2153,"f",FALSE)</f>
        <v>54470</v>
      </c>
      <c r="I2153" s="180">
        <f>_xll.qlInterestRateIndexValueDate(Index1M,$H2153)</f>
        <v>54472</v>
      </c>
      <c r="J2153" s="185">
        <f>IFERROR(_xll.qlIndexFixing(Index1M,$H2153,TRUE,_xll.ohTrigger(RecalcTrigger,Trigger1M)),NA())</f>
        <v>1.6001060952336603E-2</v>
      </c>
      <c r="K2153" s="44">
        <f>IFERROR(_xll.qlIndexFixing(Index3M,H2153,TRUE,_xll.ohTrigger(RecalcTrigger,Trigger3M)),NA())</f>
        <v>1.6310126379287814E-2</v>
      </c>
      <c r="L2153" s="44">
        <f>IFERROR(_xll.qlIndexFixing(Index6M,$H2153,TRUE,_xll.ohTrigger(RecalcTrigger,Trigger6M)),NA())</f>
        <v>1.6259157897751869E-2</v>
      </c>
      <c r="M2153" s="186">
        <f>IFERROR(_xll.qlIndexFixing(Index1Y,$H2153,TRUE,_xll.ohTrigger(RecalcTrigger,Trigger1Y)),NA())</f>
        <v>1.6609877567496767E-2</v>
      </c>
      <c r="N2153" s="185">
        <f>IFERROR(_xll.qlIndexFixing(ONIndex1M,I2153,TRUE,_xll.ohTrigger(RecalcTrigger,Trigger1M)),NA())</f>
        <v>1.5991618520754258E-2</v>
      </c>
      <c r="O2153" s="44">
        <f>IFERROR(_xll.qlIndexFixing(ONIndex3M,I2153,TRUE,_xll.ohTrigger(RecalcTrigger,Trigger3M)),NA())</f>
        <v>1.6276982285212682E-2</v>
      </c>
      <c r="P2153" s="44">
        <f>IFERROR(_xll.qlIndexFixing(ONIndex6M,I2153,TRUE,_xll.ohTrigger(RecalcTrigger,Trigger6M)),NA())</f>
        <v>1.6223767607268513E-2</v>
      </c>
      <c r="Q2153" s="186">
        <f>IFERROR(_xll.qlIndexFixing(ONIndex1Y,I2153,TRUE,_xll.ohTrigger(RecalcTrigger,Trigger1Y)),NA())</f>
        <v>1.6485910193386744E-2</v>
      </c>
    </row>
    <row r="2154" spans="2:17" x14ac:dyDescent="0.2">
      <c r="B2154" s="39" t="s">
        <v>42</v>
      </c>
      <c r="D2154" s="42">
        <f>_xll.qlCalendarAdvance(Calendar,$D2153,B2154,"f",FALSE)</f>
        <v>54477</v>
      </c>
      <c r="E2154" s="180">
        <f>_xll.qlInterestRateIndexValueDate(IndexON,D2154)</f>
        <v>54477</v>
      </c>
      <c r="F2154" s="196">
        <f>IFERROR(_xll.qlIndexFixing(IndexON,D2154,TRUE,_xll.ohTrigger(RecalcTrigger,TriggerON)),NA())</f>
        <v>1.6113632209746598E-2</v>
      </c>
      <c r="H2154" s="42">
        <f>_xll.qlCalendarAdvance(Calendar,$H2153,B2154,"f",FALSE)</f>
        <v>54477</v>
      </c>
      <c r="I2154" s="180">
        <f>_xll.qlInterestRateIndexValueDate(Index1M,$H2154)</f>
        <v>54479</v>
      </c>
      <c r="J2154" s="185">
        <f>IFERROR(_xll.qlIndexFixing(Index1M,$H2154,TRUE,_xll.ohTrigger(RecalcTrigger,Trigger1M)),NA())</f>
        <v>1.6000932286544294E-2</v>
      </c>
      <c r="K2154" s="44">
        <f>IFERROR(_xll.qlIndexFixing(Index3M,H2154,TRUE,_xll.ohTrigger(RecalcTrigger,Trigger3M)),NA())</f>
        <v>1.6310195260953127E-2</v>
      </c>
      <c r="L2154" s="44">
        <f>IFERROR(_xll.qlIndexFixing(Index6M,$H2154,TRUE,_xll.ohTrigger(RecalcTrigger,Trigger6M)),NA())</f>
        <v>1.6256519334655679E-2</v>
      </c>
      <c r="M2154" s="186">
        <f>IFERROR(_xll.qlIndexFixing(Index1Y,$H2154,TRUE,_xll.ohTrigger(RecalcTrigger,Trigger1Y)),NA())</f>
        <v>1.6609216201647667E-2</v>
      </c>
      <c r="N2154" s="185">
        <f>IFERROR(_xll.qlIndexFixing(ONIndex1M,I2154,TRUE,_xll.ohTrigger(RecalcTrigger,Trigger1M)),NA())</f>
        <v>1.5991523966469856E-2</v>
      </c>
      <c r="O2154" s="44">
        <f>IFERROR(_xll.qlIndexFixing(ONIndex3M,I2154,TRUE,_xll.ohTrigger(RecalcTrigger,Trigger3M)),NA())</f>
        <v>1.6277199527916508E-2</v>
      </c>
      <c r="P2154" s="44">
        <f>IFERROR(_xll.qlIndexFixing(ONIndex6M,I2154,TRUE,_xll.ohTrigger(RecalcTrigger,Trigger6M)),NA())</f>
        <v>1.6221564563281277E-2</v>
      </c>
      <c r="Q2154" s="186">
        <f>IFERROR(_xll.qlIndexFixing(ONIndex1Y,I2154,TRUE,_xll.ohTrigger(RecalcTrigger,Trigger1Y)),NA())</f>
        <v>1.6485548551949947E-2</v>
      </c>
    </row>
    <row r="2155" spans="2:17" x14ac:dyDescent="0.2">
      <c r="B2155" s="39" t="s">
        <v>42</v>
      </c>
      <c r="D2155" s="42">
        <f>_xll.qlCalendarAdvance(Calendar,$D2154,B2155,"f",FALSE)</f>
        <v>54484</v>
      </c>
      <c r="E2155" s="180">
        <f>_xll.qlInterestRateIndexValueDate(IndexON,D2155)</f>
        <v>54484</v>
      </c>
      <c r="F2155" s="196">
        <f>IFERROR(_xll.qlIndexFixing(IndexON,D2155,TRUE,_xll.ohTrigger(RecalcTrigger,TriggerON)),NA())</f>
        <v>1.6113942772522094E-2</v>
      </c>
      <c r="H2155" s="42">
        <f>_xll.qlCalendarAdvance(Calendar,$H2154,B2155,"f",FALSE)</f>
        <v>54484</v>
      </c>
      <c r="I2155" s="180">
        <f>_xll.qlInterestRateIndexValueDate(Index1M,$H2155)</f>
        <v>54486</v>
      </c>
      <c r="J2155" s="185">
        <f>IFERROR(_xll.qlIndexFixing(Index1M,$H2155,TRUE,_xll.ohTrigger(RecalcTrigger,Trigger1M)),NA())</f>
        <v>1.6002146701434017E-2</v>
      </c>
      <c r="K2155" s="44">
        <f>IFERROR(_xll.qlIndexFixing(Index3M,H2155,TRUE,_xll.ohTrigger(RecalcTrigger,Trigger3M)),NA())</f>
        <v>1.6311338470571052E-2</v>
      </c>
      <c r="L2155" s="44">
        <f>IFERROR(_xll.qlIndexFixing(Index6M,$H2155,TRUE,_xll.ohTrigger(RecalcTrigger,Trigger6M)),NA())</f>
        <v>1.6254660591764218E-2</v>
      </c>
      <c r="M2155" s="186">
        <f>IFERROR(_xll.qlIndexFixing(Index1Y,$H2155,TRUE,_xll.ohTrigger(RecalcTrigger,Trigger1Y)),NA())</f>
        <v>1.6608543073729987E-2</v>
      </c>
      <c r="N2155" s="185">
        <f>IFERROR(_xll.qlIndexFixing(ONIndex1M,I2155,TRUE,_xll.ohTrigger(RecalcTrigger,Trigger1M)),NA())</f>
        <v>1.5991404425772515E-2</v>
      </c>
      <c r="O2155" s="44">
        <f>IFERROR(_xll.qlIndexFixing(ONIndex3M,I2155,TRUE,_xll.ohTrigger(RecalcTrigger,Trigger3M)),NA())</f>
        <v>1.627739095966696E-2</v>
      </c>
      <c r="P2155" s="44">
        <f>IFERROR(_xll.qlIndexFixing(ONIndex6M,I2155,TRUE,_xll.ohTrigger(RecalcTrigger,Trigger6M)),NA())</f>
        <v>1.6219327801705319E-2</v>
      </c>
      <c r="Q2155" s="186">
        <f>IFERROR(_xll.qlIndexFixing(ONIndex1Y,I2155,TRUE,_xll.ohTrigger(RecalcTrigger,Trigger1Y)),NA())</f>
        <v>1.6485175954477072E-2</v>
      </c>
    </row>
    <row r="2156" spans="2:17" x14ac:dyDescent="0.2">
      <c r="B2156" s="39" t="s">
        <v>42</v>
      </c>
      <c r="D2156" s="42">
        <f>_xll.qlCalendarAdvance(Calendar,$D2155,B2156,"f",FALSE)</f>
        <v>54491</v>
      </c>
      <c r="E2156" s="180">
        <f>_xll.qlInterestRateIndexValueDate(IndexON,D2156)</f>
        <v>54491</v>
      </c>
      <c r="F2156" s="196">
        <f>IFERROR(_xll.qlIndexFixing(IndexON,D2156,TRUE,_xll.ohTrigger(RecalcTrigger,TriggerON)),NA())</f>
        <v>1.6114226558157085E-2</v>
      </c>
      <c r="H2156" s="42">
        <f>_xll.qlCalendarAdvance(Calendar,$H2155,B2156,"f",FALSE)</f>
        <v>54491</v>
      </c>
      <c r="I2156" s="180">
        <f>_xll.qlInterestRateIndexValueDate(Index1M,$H2156)</f>
        <v>54493</v>
      </c>
      <c r="J2156" s="185">
        <f>IFERROR(_xll.qlIndexFixing(Index1M,$H2156,TRUE,_xll.ohTrigger(RecalcTrigger,Trigger1M)),NA())</f>
        <v>1.6001960573665819E-2</v>
      </c>
      <c r="K2156" s="44">
        <f>IFERROR(_xll.qlIndexFixing(Index3M,H2156,TRUE,_xll.ohTrigger(RecalcTrigger,Trigger3M)),NA())</f>
        <v>1.6311349151147476E-2</v>
      </c>
      <c r="L2156" s="44">
        <f>IFERROR(_xll.qlIndexFixing(Index6M,$H2156,TRUE,_xll.ohTrigger(RecalcTrigger,Trigger6M)),NA())</f>
        <v>1.6251941302992425E-2</v>
      </c>
      <c r="M2156" s="186">
        <f>IFERROR(_xll.qlIndexFixing(Index1Y,$H2156,TRUE,_xll.ohTrigger(RecalcTrigger,Trigger1Y)),NA())</f>
        <v>1.6607858159284828E-2</v>
      </c>
      <c r="N2156" s="185">
        <f>IFERROR(_xll.qlIndexFixing(ONIndex1M,I2156,TRUE,_xll.ohTrigger(RecalcTrigger,Trigger1M)),NA())</f>
        <v>1.5991259846783734E-2</v>
      </c>
      <c r="O2156" s="44">
        <f>IFERROR(_xll.qlIndexFixing(ONIndex3M,I2156,TRUE,_xll.ohTrigger(RecalcTrigger,Trigger3M)),NA())</f>
        <v>1.6277556524109116E-2</v>
      </c>
      <c r="P2156" s="44">
        <f>IFERROR(_xll.qlIndexFixing(ONIndex6M,I2156,TRUE,_xll.ohTrigger(RecalcTrigger,Trigger6M)),NA())</f>
        <v>1.6217057322460704E-2</v>
      </c>
      <c r="Q2156" s="186">
        <f>IFERROR(_xll.qlIndexFixing(ONIndex1Y,I2156,TRUE,_xll.ohTrigger(RecalcTrigger,Trigger1Y)),NA())</f>
        <v>1.6484792376907365E-2</v>
      </c>
    </row>
    <row r="2157" spans="2:17" x14ac:dyDescent="0.2">
      <c r="B2157" s="39" t="s">
        <v>42</v>
      </c>
      <c r="D2157" s="42">
        <f>_xll.qlCalendarAdvance(Calendar,$D2156,B2157,"f",FALSE)</f>
        <v>54498</v>
      </c>
      <c r="E2157" s="180">
        <f>_xll.qlInterestRateIndexValueDate(IndexON,D2157)</f>
        <v>54498</v>
      </c>
      <c r="F2157" s="196">
        <f>IFERROR(_xll.qlIndexFixing(IndexON,D2157,TRUE,_xll.ohTrigger(RecalcTrigger,TriggerON)),NA())</f>
        <v>1.6114483510296651E-2</v>
      </c>
      <c r="H2157" s="42">
        <f>_xll.qlCalendarAdvance(Calendar,$H2156,B2157,"f",FALSE)</f>
        <v>54498</v>
      </c>
      <c r="I2157" s="180">
        <f>_xll.qlInterestRateIndexValueDate(Index1M,$H2157)</f>
        <v>54500</v>
      </c>
      <c r="J2157" s="185">
        <f>IFERROR(_xll.qlIndexFixing(Index1M,$H2157,TRUE,_xll.ohTrigger(RecalcTrigger,Trigger1M)),NA())</f>
        <v>1.6002087246436956E-2</v>
      </c>
      <c r="K2157" s="44">
        <f>IFERROR(_xll.qlIndexFixing(Index3M,H2157,TRUE,_xll.ohTrigger(RecalcTrigger,Trigger3M)),NA())</f>
        <v>1.6311333463586659E-2</v>
      </c>
      <c r="L2157" s="44">
        <f>IFERROR(_xll.qlIndexFixing(Index6M,$H2157,TRUE,_xll.ohTrigger(RecalcTrigger,Trigger6M)),NA())</f>
        <v>1.624918801893405E-2</v>
      </c>
      <c r="M2157" s="186">
        <f>IFERROR(_xll.qlIndexFixing(Index1Y,$H2157,TRUE,_xll.ohTrigger(RecalcTrigger,Trigger1Y)),NA())</f>
        <v>1.6607161433856356E-2</v>
      </c>
      <c r="N2157" s="185">
        <f>IFERROR(_xll.qlIndexFixing(ONIndex1M,I2157,TRUE,_xll.ohTrigger(RecalcTrigger,Trigger1M)),NA())</f>
        <v>1.5991090177465139E-2</v>
      </c>
      <c r="O2157" s="44">
        <f>IFERROR(_xll.qlIndexFixing(ONIndex3M,I2157,TRUE,_xll.ohTrigger(RecalcTrigger,Trigger3M)),NA())</f>
        <v>1.6277696164488376E-2</v>
      </c>
      <c r="P2157" s="44">
        <f>IFERROR(_xll.qlIndexFixing(ONIndex6M,I2157,TRUE,_xll.ohTrigger(RecalcTrigger,Trigger6M)),NA())</f>
        <v>1.6214753125867176E-2</v>
      </c>
      <c r="Q2157" s="186">
        <f>IFERROR(_xll.qlIndexFixing(ONIndex1Y,I2157,TRUE,_xll.ohTrigger(RecalcTrigger,Trigger1Y)),NA())</f>
        <v>1.6484397795260008E-2</v>
      </c>
    </row>
    <row r="2158" spans="2:17" x14ac:dyDescent="0.2">
      <c r="B2158" s="39" t="s">
        <v>42</v>
      </c>
      <c r="D2158" s="42">
        <f>_xll.qlCalendarAdvance(Calendar,$D2157,B2158,"f",FALSE)</f>
        <v>54505</v>
      </c>
      <c r="E2158" s="180">
        <f>_xll.qlInterestRateIndexValueDate(IndexON,D2158)</f>
        <v>54505</v>
      </c>
      <c r="F2158" s="196">
        <f>IFERROR(_xll.qlIndexFixing(IndexON,D2158,TRUE,_xll.ohTrigger(RecalcTrigger,TriggerON)),NA())</f>
        <v>1.611471357258587E-2</v>
      </c>
      <c r="H2158" s="42">
        <f>_xll.qlCalendarAdvance(Calendar,$H2157,B2158,"f",FALSE)</f>
        <v>54505</v>
      </c>
      <c r="I2158" s="180">
        <f>_xll.qlInterestRateIndexValueDate(Index1M,$H2158)</f>
        <v>54507</v>
      </c>
      <c r="J2158" s="185">
        <f>IFERROR(_xll.qlIndexFixing(Index1M,$H2158,TRUE,_xll.ohTrigger(RecalcTrigger,Trigger1M)),NA())</f>
        <v>1.6001512634325199E-2</v>
      </c>
      <c r="K2158" s="44">
        <f>IFERROR(_xll.qlIndexFixing(Index3M,H2158,TRUE,_xll.ohTrigger(RecalcTrigger,Trigger3M)),NA())</f>
        <v>1.631129135100802E-2</v>
      </c>
      <c r="L2158" s="44">
        <f>IFERROR(_xll.qlIndexFixing(Index6M,$H2158,TRUE,_xll.ohTrigger(RecalcTrigger,Trigger6M)),NA())</f>
        <v>1.6246400739732627E-2</v>
      </c>
      <c r="M2158" s="186">
        <f>IFERROR(_xll.qlIndexFixing(Index1Y,$H2158,TRUE,_xll.ohTrigger(RecalcTrigger,Trigger1Y)),NA())</f>
        <v>1.6606452872986541E-2</v>
      </c>
      <c r="N2158" s="185">
        <f>IFERROR(_xll.qlIndexFixing(ONIndex1M,I2158,TRUE,_xll.ohTrigger(RecalcTrigger,Trigger1M)),NA())</f>
        <v>1.5990895365698421E-2</v>
      </c>
      <c r="O2158" s="44">
        <f>IFERROR(_xll.qlIndexFixing(ONIndex3M,I2158,TRUE,_xll.ohTrigger(RecalcTrigger,Trigger3M)),NA())</f>
        <v>1.6277809824289946E-2</v>
      </c>
      <c r="P2158" s="44">
        <f>IFERROR(_xll.qlIndexFixing(ONIndex6M,I2158,TRUE,_xll.ohTrigger(RecalcTrigger,Trigger6M)),NA())</f>
        <v>1.6212415211684927E-2</v>
      </c>
      <c r="Q2158" s="186">
        <f>IFERROR(_xll.qlIndexFixing(ONIndex1Y,I2158,TRUE,_xll.ohTrigger(RecalcTrigger,Trigger1Y)),NA())</f>
        <v>1.6483992185394314E-2</v>
      </c>
    </row>
    <row r="2159" spans="2:17" x14ac:dyDescent="0.2">
      <c r="B2159" s="39" t="s">
        <v>42</v>
      </c>
      <c r="D2159" s="42">
        <f>_xll.qlCalendarAdvance(Calendar,$D2158,B2159,"f",FALSE)</f>
        <v>54512</v>
      </c>
      <c r="E2159" s="180">
        <f>_xll.qlInterestRateIndexValueDate(IndexON,D2159)</f>
        <v>54512</v>
      </c>
      <c r="F2159" s="196">
        <f>IFERROR(_xll.qlIndexFixing(IndexON,D2159,TRUE,_xll.ohTrigger(RecalcTrigger,TriggerON)),NA())</f>
        <v>1.6114916688909631E-2</v>
      </c>
      <c r="H2159" s="42">
        <f>_xll.qlCalendarAdvance(Calendar,$H2158,B2159,"f",FALSE)</f>
        <v>54512</v>
      </c>
      <c r="I2159" s="180">
        <f>_xll.qlInterestRateIndexValueDate(Index1M,$H2159)</f>
        <v>54514</v>
      </c>
      <c r="J2159" s="185">
        <f>IFERROR(_xll.qlIndexFixing(Index1M,$H2159,TRUE,_xll.ohTrigger(RecalcTrigger,Trigger1M)),NA())</f>
        <v>1.6001250718543636E-2</v>
      </c>
      <c r="K2159" s="44">
        <f>IFERROR(_xll.qlIndexFixing(Index3M,H2159,TRUE,_xll.ohTrigger(RecalcTrigger,Trigger3M)),NA())</f>
        <v>1.6310863659988354E-2</v>
      </c>
      <c r="L2159" s="44">
        <f>IFERROR(_xll.qlIndexFixing(Index6M,$H2159,TRUE,_xll.ohTrigger(RecalcTrigger,Trigger6M)),NA())</f>
        <v>1.624312252493185E-2</v>
      </c>
      <c r="M2159" s="186">
        <f>IFERROR(_xll.qlIndexFixing(Index1Y,$H2159,TRUE,_xll.ohTrigger(RecalcTrigger,Trigger1Y)),NA())</f>
        <v>1.6605732452219555E-2</v>
      </c>
      <c r="N2159" s="185">
        <f>IFERROR(_xll.qlIndexFixing(ONIndex1M,I2159,TRUE,_xll.ohTrigger(RecalcTrigger,Trigger1M)),NA())</f>
        <v>1.599067535936527E-2</v>
      </c>
      <c r="O2159" s="44">
        <f>IFERROR(_xll.qlIndexFixing(ONIndex3M,I2159,TRUE,_xll.ohTrigger(RecalcTrigger,Trigger3M)),NA())</f>
        <v>1.6277897446599354E-2</v>
      </c>
      <c r="P2159" s="44">
        <f>IFERROR(_xll.qlIndexFixing(ONIndex6M,I2159,TRUE,_xll.ohTrigger(RecalcTrigger,Trigger6M)),NA())</f>
        <v>1.621004358007383E-2</v>
      </c>
      <c r="Q2159" s="186">
        <f>IFERROR(_xll.qlIndexFixing(ONIndex1Y,I2159,TRUE,_xll.ohTrigger(RecalcTrigger,Trigger1Y)),NA())</f>
        <v>1.6483575523249527E-2</v>
      </c>
    </row>
    <row r="2160" spans="2:17" x14ac:dyDescent="0.2">
      <c r="B2160" s="39" t="s">
        <v>42</v>
      </c>
      <c r="D2160" s="42">
        <f>_xll.qlCalendarAdvance(Calendar,$D2159,B2160,"f",FALSE)</f>
        <v>54519</v>
      </c>
      <c r="E2160" s="180">
        <f>_xll.qlInterestRateIndexValueDate(IndexON,D2160)</f>
        <v>54519</v>
      </c>
      <c r="F2160" s="196">
        <f>IFERROR(_xll.qlIndexFixing(IndexON,D2160,TRUE,_xll.ohTrigger(RecalcTrigger,TriggerON)),NA())</f>
        <v>1.611509280315282E-2</v>
      </c>
      <c r="H2160" s="42">
        <f>_xll.qlCalendarAdvance(Calendar,$H2159,B2160,"f",FALSE)</f>
        <v>54519</v>
      </c>
      <c r="I2160" s="180">
        <f>_xll.qlInterestRateIndexValueDate(Index1M,$H2160)</f>
        <v>54521</v>
      </c>
      <c r="J2160" s="185">
        <f>IFERROR(_xll.qlIndexFixing(Index1M,$H2160,TRUE,_xll.ohTrigger(RecalcTrigger,Trigger1M)),NA())</f>
        <v>1.6000963435880977E-2</v>
      </c>
      <c r="K2160" s="44">
        <f>IFERROR(_xll.qlIndexFixing(Index3M,H2160,TRUE,_xll.ohTrigger(RecalcTrigger,Trigger3M)),NA())</f>
        <v>1.6310770437316574E-2</v>
      </c>
      <c r="L2160" s="44">
        <f>IFERROR(_xll.qlIndexFixing(Index6M,$H2160,TRUE,_xll.ohTrigger(RecalcTrigger,Trigger6M)),NA())</f>
        <v>1.6240274924293502E-2</v>
      </c>
      <c r="M2160" s="186">
        <f>IFERROR(_xll.qlIndexFixing(Index1Y,$H2160,TRUE,_xll.ohTrigger(RecalcTrigger,Trigger1Y)),NA())</f>
        <v>1.6606282315964359E-2</v>
      </c>
      <c r="N2160" s="185">
        <f>IFERROR(_xll.qlIndexFixing(ONIndex1M,I2160,TRUE,_xll.ohTrigger(RecalcTrigger,Trigger1M)),NA())</f>
        <v>1.5990430106587183E-2</v>
      </c>
      <c r="O2160" s="44">
        <f>IFERROR(_xll.qlIndexFixing(ONIndex3M,I2160,TRUE,_xll.ohTrigger(RecalcTrigger,Trigger3M)),NA())</f>
        <v>1.6277958974901807E-2</v>
      </c>
      <c r="P2160" s="44">
        <f>IFERROR(_xll.qlIndexFixing(ONIndex6M,I2160,TRUE,_xll.ohTrigger(RecalcTrigger,Trigger6M)),NA())</f>
        <v>1.6207638230794075E-2</v>
      </c>
      <c r="Q2160" s="186">
        <f>IFERROR(_xll.qlIndexFixing(ONIndex1Y,I2160,TRUE,_xll.ohTrigger(RecalcTrigger,Trigger1Y)),NA())</f>
        <v>1.6483147784605023E-2</v>
      </c>
    </row>
    <row r="2161" spans="2:17" x14ac:dyDescent="0.2">
      <c r="B2161" s="39" t="s">
        <v>42</v>
      </c>
      <c r="D2161" s="42">
        <f>_xll.qlCalendarAdvance(Calendar,$D2160,B2161,"f",FALSE)</f>
        <v>54526</v>
      </c>
      <c r="E2161" s="180">
        <f>_xll.qlInterestRateIndexValueDate(IndexON,D2161)</f>
        <v>54526</v>
      </c>
      <c r="F2161" s="196">
        <f>IFERROR(_xll.qlIndexFixing(IndexON,D2161,TRUE,_xll.ohTrigger(RecalcTrigger,TriggerON)),NA())</f>
        <v>1.61152418584809E-2</v>
      </c>
      <c r="H2161" s="42">
        <f>_xll.qlCalendarAdvance(Calendar,$H2160,B2161,"f",FALSE)</f>
        <v>54526</v>
      </c>
      <c r="I2161" s="180">
        <f>_xll.qlInterestRateIndexValueDate(Index1M,$H2161)</f>
        <v>54528</v>
      </c>
      <c r="J2161" s="185">
        <f>IFERROR(_xll.qlIndexFixing(Index1M,$H2161,TRUE,_xll.ohTrigger(RecalcTrigger,Trigger1M)),NA())</f>
        <v>1.6000650734228905E-2</v>
      </c>
      <c r="K2161" s="44">
        <f>IFERROR(_xll.qlIndexFixing(Index3M,H2161,TRUE,_xll.ohTrigger(RecalcTrigger,Trigger3M)),NA())</f>
        <v>1.6310650624256878E-2</v>
      </c>
      <c r="L2161" s="44">
        <f>IFERROR(_xll.qlIndexFixing(Index6M,$H2161,TRUE,_xll.ohTrigger(RecalcTrigger,Trigger6M)),NA())</f>
        <v>1.6237393333436864E-2</v>
      </c>
      <c r="M2161" s="186">
        <f>IFERROR(_xll.qlIndexFixing(Index1Y,$H2161,TRUE,_xll.ohTrigger(RecalcTrigger,Trigger1Y)),NA())</f>
        <v>1.6604255933170938E-2</v>
      </c>
      <c r="N2161" s="185">
        <f>IFERROR(_xll.qlIndexFixing(ONIndex1M,I2161,TRUE,_xll.ohTrigger(RecalcTrigger,Trigger1M)),NA())</f>
        <v>1.5990077601042429E-2</v>
      </c>
      <c r="O2161" s="44">
        <f>IFERROR(_xll.qlIndexFixing(ONIndex3M,I2161,TRUE,_xll.ohTrigger(RecalcTrigger,Trigger3M)),NA())</f>
        <v>1.6277999649725317E-2</v>
      </c>
      <c r="P2161" s="44">
        <f>IFERROR(_xll.qlIndexFixing(ONIndex6M,I2161,TRUE,_xll.ohTrigger(RecalcTrigger,Trigger6M)),NA())</f>
        <v>1.6204496094962551E-2</v>
      </c>
      <c r="Q2161" s="186">
        <f>IFERROR(_xll.qlIndexFixing(ONIndex1Y,I2161,TRUE,_xll.ohTrigger(RecalcTrigger,Trigger1Y)),NA())</f>
        <v>1.6482581520769202E-2</v>
      </c>
    </row>
    <row r="2162" spans="2:17" x14ac:dyDescent="0.2">
      <c r="B2162" s="39" t="s">
        <v>42</v>
      </c>
      <c r="D2162" s="42">
        <f>_xll.qlCalendarAdvance(Calendar,$D2161,B2162,"f",FALSE)</f>
        <v>54533</v>
      </c>
      <c r="E2162" s="180">
        <f>_xll.qlInterestRateIndexValueDate(IndexON,D2162)</f>
        <v>54533</v>
      </c>
      <c r="F2162" s="196">
        <f>IFERROR(_xll.qlIndexFixing(IndexON,D2162,TRUE,_xll.ohTrigger(RecalcTrigger,TriggerON)),NA())</f>
        <v>1.6115363799258375E-2</v>
      </c>
      <c r="H2162" s="42">
        <f>_xll.qlCalendarAdvance(Calendar,$H2161,B2162,"f",FALSE)</f>
        <v>54533</v>
      </c>
      <c r="I2162" s="180">
        <f>_xll.qlInterestRateIndexValueDate(Index1M,$H2162)</f>
        <v>54535</v>
      </c>
      <c r="J2162" s="185">
        <f>IFERROR(_xll.qlIndexFixing(Index1M,$H2162,TRUE,_xll.ohTrigger(RecalcTrigger,Trigger1M)),NA())</f>
        <v>1.60003125614816E-2</v>
      </c>
      <c r="K2162" s="44">
        <f>IFERROR(_xll.qlIndexFixing(Index3M,H2162,TRUE,_xll.ohTrigger(RecalcTrigger,Trigger3M)),NA())</f>
        <v>1.6310504163931691E-2</v>
      </c>
      <c r="L2162" s="44">
        <f>IFERROR(_xll.qlIndexFixing(Index6M,$H2162,TRUE,_xll.ohTrigger(RecalcTrigger,Trigger6M)),NA())</f>
        <v>1.623447775250739E-2</v>
      </c>
      <c r="M2162" s="186">
        <f>IFERROR(_xll.qlIndexFixing(Index1Y,$H2162,TRUE,_xll.ohTrigger(RecalcTrigger,Trigger1Y)),NA())</f>
        <v>1.6603499785978519E-2</v>
      </c>
      <c r="N2162" s="185">
        <f>IFERROR(_xll.qlIndexFixing(ONIndex1M,I2162,TRUE,_xll.ohTrigger(RecalcTrigger,Trigger1M)),NA())</f>
        <v>1.5989863653462777E-2</v>
      </c>
      <c r="O2162" s="44">
        <f>IFERROR(_xll.qlIndexFixing(ONIndex3M,I2162,TRUE,_xll.ohTrigger(RecalcTrigger,Trigger3M)),NA())</f>
        <v>1.6278003523506612E-2</v>
      </c>
      <c r="P2162" s="44">
        <f>IFERROR(_xll.qlIndexFixing(ONIndex6M,I2162,TRUE,_xll.ohTrigger(RecalcTrigger,Trigger6M)),NA())</f>
        <v>1.6202726379948018E-2</v>
      </c>
      <c r="Q2162" s="186">
        <f>IFERROR(_xll.qlIndexFixing(ONIndex1Y,I2162,TRUE,_xll.ohTrigger(RecalcTrigger,Trigger1Y)),NA())</f>
        <v>1.648225898197353E-2</v>
      </c>
    </row>
    <row r="2163" spans="2:17" x14ac:dyDescent="0.2">
      <c r="B2163" s="39" t="s">
        <v>42</v>
      </c>
      <c r="D2163" s="42">
        <f>_xll.qlCalendarAdvance(Calendar,$D2162,B2163,"f",FALSE)</f>
        <v>54540</v>
      </c>
      <c r="E2163" s="180">
        <f>_xll.qlInterestRateIndexValueDate(IndexON,D2163)</f>
        <v>54540</v>
      </c>
      <c r="F2163" s="196">
        <f>IFERROR(_xll.qlIndexFixing(IndexON,D2163,TRUE,_xll.ohTrigger(RecalcTrigger,TriggerON)),NA())</f>
        <v>1.6115458568890517E-2</v>
      </c>
      <c r="H2163" s="42">
        <f>_xll.qlCalendarAdvance(Calendar,$H2162,B2163,"f",FALSE)</f>
        <v>54540</v>
      </c>
      <c r="I2163" s="180">
        <f>_xll.qlInterestRateIndexValueDate(Index1M,$H2163)</f>
        <v>54542</v>
      </c>
      <c r="J2163" s="185">
        <f>IFERROR(_xll.qlIndexFixing(Index1M,$H2163,TRUE,_xll.ohTrigger(RecalcTrigger,Trigger1M)),NA())</f>
        <v>1.599994886553574E-2</v>
      </c>
      <c r="K2163" s="44">
        <f>IFERROR(_xll.qlIndexFixing(Index3M,H2163,TRUE,_xll.ohTrigger(RecalcTrigger,Trigger3M)),NA())</f>
        <v>1.6310330999468704E-2</v>
      </c>
      <c r="L2163" s="44">
        <f>IFERROR(_xll.qlIndexFixing(Index6M,$H2163,TRUE,_xll.ohTrigger(RecalcTrigger,Trigger6M)),NA())</f>
        <v>1.6231528181657968E-2</v>
      </c>
      <c r="M2163" s="186">
        <f>IFERROR(_xll.qlIndexFixing(Index1Y,$H2163,TRUE,_xll.ohTrigger(RecalcTrigger,Trigger1Y)),NA())</f>
        <v>1.6602731681068211E-2</v>
      </c>
      <c r="N2163" s="185">
        <f>IFERROR(_xll.qlIndexFixing(ONIndex1M,I2163,TRUE,_xll.ohTrigger(RecalcTrigger,Trigger1M)),NA())</f>
        <v>1.5989542348959773E-2</v>
      </c>
      <c r="O2163" s="44">
        <f>IFERROR(_xll.qlIndexFixing(ONIndex3M,I2163,TRUE,_xll.ohTrigger(RecalcTrigger,Trigger3M)),NA())</f>
        <v>1.6277986430059954E-2</v>
      </c>
      <c r="P2163" s="44">
        <f>IFERROR(_xll.qlIndexFixing(ONIndex6M,I2163,TRUE,_xll.ohTrigger(RecalcTrigger,Trigger6M)),NA())</f>
        <v>1.6200219878141908E-2</v>
      </c>
      <c r="Q2163" s="186">
        <f>IFERROR(_xll.qlIndexFixing(ONIndex1Y,I2163,TRUE,_xll.ohTrigger(RecalcTrigger,Trigger1Y)),NA())</f>
        <v>1.6481797869785098E-2</v>
      </c>
    </row>
    <row r="2164" spans="2:17" x14ac:dyDescent="0.2">
      <c r="B2164" s="39" t="s">
        <v>42</v>
      </c>
      <c r="D2164" s="42">
        <f>_xll.qlCalendarAdvance(Calendar,$D2163,B2164,"f",FALSE)</f>
        <v>54547</v>
      </c>
      <c r="E2164" s="180">
        <f>_xll.qlInterestRateIndexValueDate(IndexON,D2164)</f>
        <v>54547</v>
      </c>
      <c r="F2164" s="196">
        <f>IFERROR(_xll.qlIndexFixing(IndexON,D2164,TRUE,_xll.ohTrigger(RecalcTrigger,TriggerON)),NA())</f>
        <v>1.6115526111182277E-2</v>
      </c>
      <c r="H2164" s="42">
        <f>_xll.qlCalendarAdvance(Calendar,$H2163,B2164,"f",FALSE)</f>
        <v>54547</v>
      </c>
      <c r="I2164" s="180">
        <f>_xll.qlInterestRateIndexValueDate(Index1M,$H2164)</f>
        <v>54549</v>
      </c>
      <c r="J2164" s="185">
        <f>IFERROR(_xll.qlIndexFixing(Index1M,$H2164,TRUE,_xll.ohTrigger(RecalcTrigger,Trigger1M)),NA())</f>
        <v>1.5999559594285506E-2</v>
      </c>
      <c r="K2164" s="44">
        <f>IFERROR(_xll.qlIndexFixing(Index3M,H2164,TRUE,_xll.ohTrigger(RecalcTrigger,Trigger3M)),NA())</f>
        <v>1.631048056496363E-2</v>
      </c>
      <c r="L2164" s="44">
        <f>IFERROR(_xll.qlIndexFixing(Index6M,$H2164,TRUE,_xll.ohTrigger(RecalcTrigger,Trigger6M)),NA())</f>
        <v>1.6228963174805568E-2</v>
      </c>
      <c r="M2164" s="186">
        <f>IFERROR(_xll.qlIndexFixing(Index1Y,$H2164,TRUE,_xll.ohTrigger(RecalcTrigger,Trigger1Y)),NA())</f>
        <v>1.6601951593986596E-2</v>
      </c>
      <c r="N2164" s="185">
        <f>IFERROR(_xll.qlIndexFixing(ONIndex1M,I2164,TRUE,_xll.ohTrigger(RecalcTrigger,Trigger1M)),NA())</f>
        <v>1.5989195589938276E-2</v>
      </c>
      <c r="O2164" s="44">
        <f>IFERROR(_xll.qlIndexFixing(ONIndex3M,I2164,TRUE,_xll.ohTrigger(RecalcTrigger,Trigger3M)),NA())</f>
        <v>1.6277943016067553E-2</v>
      </c>
      <c r="P2164" s="44">
        <f>IFERROR(_xll.qlIndexFixing(ONIndex6M,I2164,TRUE,_xll.ohTrigger(RecalcTrigger,Trigger6M)),NA())</f>
        <v>1.6197679658906949E-2</v>
      </c>
      <c r="Q2164" s="186">
        <f>IFERROR(_xll.qlIndexFixing(ONIndex1Y,I2164,TRUE,_xll.ohTrigger(RecalcTrigger,Trigger1Y)),NA())</f>
        <v>1.648132558493387E-2</v>
      </c>
    </row>
    <row r="2165" spans="2:17" x14ac:dyDescent="0.2">
      <c r="B2165" s="39" t="s">
        <v>42</v>
      </c>
      <c r="D2165" s="42">
        <f>_xll.qlCalendarAdvance(Calendar,$D2164,B2165,"f",FALSE)</f>
        <v>54554</v>
      </c>
      <c r="E2165" s="180">
        <f>_xll.qlInterestRateIndexValueDate(IndexON,D2165)</f>
        <v>54554</v>
      </c>
      <c r="F2165" s="196">
        <f>IFERROR(_xll.qlIndexFixing(IndexON,D2165,TRUE,_xll.ohTrigger(RecalcTrigger,TriggerON)),NA())</f>
        <v>1.6115566369778733E-2</v>
      </c>
      <c r="H2165" s="42">
        <f>_xll.qlCalendarAdvance(Calendar,$H2164,B2165,"f",FALSE)</f>
        <v>54554</v>
      </c>
      <c r="I2165" s="180">
        <f>_xll.qlInterestRateIndexValueDate(Index1M,$H2165)</f>
        <v>54556</v>
      </c>
      <c r="J2165" s="185">
        <f>IFERROR(_xll.qlIndexFixing(Index1M,$H2165,TRUE,_xll.ohTrigger(RecalcTrigger,Trigger1M)),NA())</f>
        <v>1.599914469562258E-2</v>
      </c>
      <c r="K2165" s="44">
        <f>IFERROR(_xll.qlIndexFixing(Index3M,H2165,TRUE,_xll.ohTrigger(RecalcTrigger,Trigger3M)),NA())</f>
        <v>1.6310251884668059E-2</v>
      </c>
      <c r="L2165" s="44">
        <f>IFERROR(_xll.qlIndexFixing(Index6M,$H2165,TRUE,_xll.ohTrigger(RecalcTrigger,Trigger6M)),NA())</f>
        <v>1.6225937933781426E-2</v>
      </c>
      <c r="M2165" s="186">
        <f>IFERROR(_xll.qlIndexFixing(Index1Y,$H2165,TRUE,_xll.ohTrigger(RecalcTrigger,Trigger1Y)),NA())</f>
        <v>1.6601159500279367E-2</v>
      </c>
      <c r="N2165" s="185">
        <f>IFERROR(_xll.qlIndexFixing(ONIndex1M,I2165,TRUE,_xll.ohTrigger(RecalcTrigger,Trigger1M)),NA())</f>
        <v>1.5988823324120105E-2</v>
      </c>
      <c r="O2165" s="44">
        <f>IFERROR(_xll.qlIndexFixing(ONIndex3M,I2165,TRUE,_xll.ohTrigger(RecalcTrigger,Trigger3M)),NA())</f>
        <v>1.6277873225094552E-2</v>
      </c>
      <c r="P2165" s="44">
        <f>IFERROR(_xll.qlIndexFixing(ONIndex6M,I2165,TRUE,_xll.ohTrigger(RecalcTrigger,Trigger6M)),NA())</f>
        <v>1.6195105722163206E-2</v>
      </c>
      <c r="Q2165" s="186">
        <f>IFERROR(_xll.qlIndexFixing(ONIndex1Y,I2165,TRUE,_xll.ohTrigger(RecalcTrigger,Trigger1Y)),NA())</f>
        <v>1.6480842103359095E-2</v>
      </c>
    </row>
    <row r="2166" spans="2:17" x14ac:dyDescent="0.2">
      <c r="B2166" s="39" t="s">
        <v>42</v>
      </c>
      <c r="D2166" s="42">
        <f>_xll.qlCalendarAdvance(Calendar,$D2165,B2166,"f",FALSE)</f>
        <v>54561</v>
      </c>
      <c r="E2166" s="180">
        <f>_xll.qlInterestRateIndexValueDate(IndexON,D2166)</f>
        <v>54561</v>
      </c>
      <c r="F2166" s="196">
        <f>IFERROR(_xll.qlIndexFixing(IndexON,D2166,TRUE,_xll.ohTrigger(RecalcTrigger,TriggerON)),NA())</f>
        <v>1.6115579288564774E-2</v>
      </c>
      <c r="H2166" s="42">
        <f>_xll.qlCalendarAdvance(Calendar,$H2165,B2166,"f",FALSE)</f>
        <v>54561</v>
      </c>
      <c r="I2166" s="180">
        <f>_xll.qlInterestRateIndexValueDate(Index1M,$H2166)</f>
        <v>54563</v>
      </c>
      <c r="J2166" s="185">
        <f>IFERROR(_xll.qlIndexFixing(Index1M,$H2166,TRUE,_xll.ohTrigger(RecalcTrigger,Trigger1M)),NA())</f>
        <v>1.5998704117446139E-2</v>
      </c>
      <c r="K2166" s="44">
        <f>IFERROR(_xll.qlIndexFixing(Index3M,H2166,TRUE,_xll.ohTrigger(RecalcTrigger,Trigger3M)),NA())</f>
        <v>1.6309996324336034E-2</v>
      </c>
      <c r="L2166" s="44">
        <f>IFERROR(_xll.qlIndexFixing(Index6M,$H2166,TRUE,_xll.ohTrigger(RecalcTrigger,Trigger6M)),NA())</f>
        <v>1.6222878698830042E-2</v>
      </c>
      <c r="M2166" s="186">
        <f>IFERROR(_xll.qlIndexFixing(Index1Y,$H2166,TRUE,_xll.ohTrigger(RecalcTrigger,Trigger1Y)),NA())</f>
        <v>1.660035537549398E-2</v>
      </c>
      <c r="N2166" s="185">
        <f>IFERROR(_xll.qlIndexFixing(ONIndex1M,I2166,TRUE,_xll.ohTrigger(RecalcTrigger,Trigger1M)),NA())</f>
        <v>1.5988425499626757E-2</v>
      </c>
      <c r="O2166" s="44">
        <f>IFERROR(_xll.qlIndexFixing(ONIndex3M,I2166,TRUE,_xll.ohTrigger(RecalcTrigger,Trigger3M)),NA())</f>
        <v>1.6277777000066607E-2</v>
      </c>
      <c r="P2166" s="44">
        <f>IFERROR(_xll.qlIndexFixing(ONIndex6M,I2166,TRUE,_xll.ohTrigger(RecalcTrigger,Trigger6M)),NA())</f>
        <v>1.6192498067910677E-2</v>
      </c>
      <c r="Q2166" s="186">
        <f>IFERROR(_xll.qlIndexFixing(ONIndex1Y,I2166,TRUE,_xll.ohTrigger(RecalcTrigger,Trigger1Y)),NA())</f>
        <v>1.6480347400920081E-2</v>
      </c>
    </row>
    <row r="2167" spans="2:17" x14ac:dyDescent="0.2">
      <c r="B2167" s="39" t="s">
        <v>42</v>
      </c>
      <c r="D2167" s="42">
        <f>_xll.qlCalendarAdvance(Calendar,$D2166,B2167,"f",FALSE)</f>
        <v>54568</v>
      </c>
      <c r="E2167" s="180">
        <f>_xll.qlInterestRateIndexValueDate(IndexON,D2167)</f>
        <v>54568</v>
      </c>
      <c r="F2167" s="196">
        <f>IFERROR(_xll.qlIndexFixing(IndexON,D2167,TRUE,_xll.ohTrigger(RecalcTrigger,TriggerON)),NA())</f>
        <v>1.6115564811105543E-2</v>
      </c>
      <c r="H2167" s="42">
        <f>_xll.qlCalendarAdvance(Calendar,$H2166,B2167,"f",FALSE)</f>
        <v>54568</v>
      </c>
      <c r="I2167" s="180">
        <f>_xll.qlInterestRateIndexValueDate(Index1M,$H2167)</f>
        <v>54570</v>
      </c>
      <c r="J2167" s="185">
        <f>IFERROR(_xll.qlIndexFixing(Index1M,$H2167,TRUE,_xll.ohTrigger(RecalcTrigger,Trigger1M)),NA())</f>
        <v>1.599823780765286E-2</v>
      </c>
      <c r="K2167" s="44">
        <f>IFERROR(_xll.qlIndexFixing(Index3M,H2167,TRUE,_xll.ohTrigger(RecalcTrigger,Trigger3M)),NA())</f>
        <v>1.6309713827089567E-2</v>
      </c>
      <c r="L2167" s="44">
        <f>IFERROR(_xll.qlIndexFixing(Index6M,$H2167,TRUE,_xll.ohTrigger(RecalcTrigger,Trigger6M)),NA())</f>
        <v>1.6219785470110857E-2</v>
      </c>
      <c r="M2167" s="186">
        <f>IFERROR(_xll.qlIndexFixing(Index1Y,$H2167,TRUE,_xll.ohTrigger(RecalcTrigger,Trigger1Y)),NA())</f>
        <v>1.6599539195178536E-2</v>
      </c>
      <c r="N2167" s="185">
        <f>IFERROR(_xll.qlIndexFixing(ONIndex1M,I2167,TRUE,_xll.ohTrigger(RecalcTrigger,Trigger1M)),NA())</f>
        <v>1.5988002064339923E-2</v>
      </c>
      <c r="O2167" s="44">
        <f>IFERROR(_xll.qlIndexFixing(ONIndex3M,I2167,TRUE,_xll.ohTrigger(RecalcTrigger,Trigger3M)),NA())</f>
        <v>1.6277654284468923E-2</v>
      </c>
      <c r="P2167" s="44">
        <f>IFERROR(_xll.qlIndexFixing(ONIndex6M,I2167,TRUE,_xll.ohTrigger(RecalcTrigger,Trigger6M)),NA())</f>
        <v>1.6189856695989491E-2</v>
      </c>
      <c r="Q2167" s="186">
        <f>IFERROR(_xll.qlIndexFixing(ONIndex1Y,I2167,TRUE,_xll.ohTrigger(RecalcTrigger,Trigger1Y)),NA())</f>
        <v>1.6479841453476141E-2</v>
      </c>
    </row>
    <row r="2168" spans="2:17" x14ac:dyDescent="0.2">
      <c r="B2168" s="39" t="s">
        <v>42</v>
      </c>
      <c r="D2168" s="42">
        <f>_xll.qlCalendarAdvance(Calendar,$D2167,B2168,"f",FALSE)</f>
        <v>54575</v>
      </c>
      <c r="E2168" s="180">
        <f>_xll.qlInterestRateIndexValueDate(IndexON,D2168)</f>
        <v>54575</v>
      </c>
      <c r="F2168" s="196">
        <f>IFERROR(_xll.qlIndexFixing(IndexON,D2168,TRUE,_xll.ohTrigger(RecalcTrigger,TriggerON)),NA())</f>
        <v>1.6115522881285926E-2</v>
      </c>
      <c r="H2168" s="42">
        <f>_xll.qlCalendarAdvance(Calendar,$H2167,B2168,"f",FALSE)</f>
        <v>54575</v>
      </c>
      <c r="I2168" s="180">
        <f>_xll.qlInterestRateIndexValueDate(Index1M,$H2168)</f>
        <v>54577</v>
      </c>
      <c r="J2168" s="185">
        <f>IFERROR(_xll.qlIndexFixing(Index1M,$H2168,TRUE,_xll.ohTrigger(RecalcTrigger,Trigger1M)),NA())</f>
        <v>1.5997745714131928E-2</v>
      </c>
      <c r="K2168" s="44">
        <f>IFERROR(_xll.qlIndexFixing(Index3M,H2168,TRUE,_xll.ohTrigger(RecalcTrigger,Trigger3M)),NA())</f>
        <v>1.6309404336057636E-2</v>
      </c>
      <c r="L2168" s="44">
        <f>IFERROR(_xll.qlIndexFixing(Index6M,$H2168,TRUE,_xll.ohTrigger(RecalcTrigger,Trigger6M)),NA())</f>
        <v>1.6216270483952914E-2</v>
      </c>
      <c r="M2168" s="186">
        <f>IFERROR(_xll.qlIndexFixing(Index1Y,$H2168,TRUE,_xll.ohTrigger(RecalcTrigger,Trigger1Y)),NA())</f>
        <v>1.6598710934880492E-2</v>
      </c>
      <c r="N2168" s="185">
        <f>IFERROR(_xll.qlIndexFixing(ONIndex1M,I2168,TRUE,_xll.ohTrigger(RecalcTrigger,Trigger1M)),NA())</f>
        <v>1.5987552966381102E-2</v>
      </c>
      <c r="O2168" s="44">
        <f>IFERROR(_xll.qlIndexFixing(ONIndex3M,I2168,TRUE,_xll.ohTrigger(RecalcTrigger,Trigger3M)),NA())</f>
        <v>1.6277505021946581E-2</v>
      </c>
      <c r="P2168" s="44">
        <f>IFERROR(_xll.qlIndexFixing(ONIndex6M,I2168,TRUE,_xll.ohTrigger(RecalcTrigger,Trigger6M)),NA())</f>
        <v>1.6187181606719392E-2</v>
      </c>
      <c r="Q2168" s="186">
        <f>IFERROR(_xll.qlIndexFixing(ONIndex1Y,I2168,TRUE,_xll.ohTrigger(RecalcTrigger,Trigger1Y)),NA())</f>
        <v>1.6479324237126391E-2</v>
      </c>
    </row>
    <row r="2169" spans="2:17" x14ac:dyDescent="0.2">
      <c r="B2169" s="39" t="s">
        <v>42</v>
      </c>
      <c r="D2169" s="42">
        <f>_xll.qlCalendarAdvance(Calendar,$D2168,B2169,"f",FALSE)</f>
        <v>54582</v>
      </c>
      <c r="E2169" s="180">
        <f>_xll.qlInterestRateIndexValueDate(IndexON,D2169)</f>
        <v>54582</v>
      </c>
      <c r="F2169" s="196">
        <f>IFERROR(_xll.qlIndexFixing(IndexON,D2169,TRUE,_xll.ohTrigger(RecalcTrigger,TriggerON)),NA())</f>
        <v>1.6115453442671068E-2</v>
      </c>
      <c r="H2169" s="42">
        <f>_xll.qlCalendarAdvance(Calendar,$H2168,B2169,"f",FALSE)</f>
        <v>54582</v>
      </c>
      <c r="I2169" s="180">
        <f>_xll.qlInterestRateIndexValueDate(Index1M,$H2169)</f>
        <v>54584</v>
      </c>
      <c r="J2169" s="185">
        <f>IFERROR(_xll.qlIndexFixing(Index1M,$H2169,TRUE,_xll.ohTrigger(RecalcTrigger,Trigger1M)),NA())</f>
        <v>1.5997227784782519E-2</v>
      </c>
      <c r="K2169" s="44">
        <f>IFERROR(_xll.qlIndexFixing(Index3M,H2169,TRUE,_xll.ohTrigger(RecalcTrigger,Trigger3M)),NA())</f>
        <v>1.6309067794363124E-2</v>
      </c>
      <c r="L2169" s="44">
        <f>IFERROR(_xll.qlIndexFixing(Index6M,$H2169,TRUE,_xll.ohTrigger(RecalcTrigger,Trigger6M)),NA())</f>
        <v>1.6213116976819236E-2</v>
      </c>
      <c r="M2169" s="186">
        <f>IFERROR(_xll.qlIndexFixing(Index1Y,$H2169,TRUE,_xll.ohTrigger(RecalcTrigger,Trigger1Y)),NA())</f>
        <v>1.6597870570148825E-2</v>
      </c>
      <c r="N2169" s="185">
        <f>IFERROR(_xll.qlIndexFixing(ONIndex1M,I2169,TRUE,_xll.ohTrigger(RecalcTrigger,Trigger1M)),NA())</f>
        <v>1.5987078153552048E-2</v>
      </c>
      <c r="O2169" s="44">
        <f>IFERROR(_xll.qlIndexFixing(ONIndex3M,I2169,TRUE,_xll.ohTrigger(RecalcTrigger,Trigger3M)),NA())</f>
        <v>1.6277329155585107E-2</v>
      </c>
      <c r="P2169" s="44">
        <f>IFERROR(_xll.qlIndexFixing(ONIndex6M,I2169,TRUE,_xll.ohTrigger(RecalcTrigger,Trigger6M)),NA())</f>
        <v>1.6184472799940508E-2</v>
      </c>
      <c r="Q2169" s="186">
        <f>IFERROR(_xll.qlIndexFixing(ONIndex1Y,I2169,TRUE,_xll.ohTrigger(RecalcTrigger,Trigger1Y)),NA())</f>
        <v>1.6478795727570272E-2</v>
      </c>
    </row>
    <row r="2170" spans="2:17" x14ac:dyDescent="0.2">
      <c r="B2170" s="39" t="s">
        <v>42</v>
      </c>
      <c r="D2170" s="42">
        <f>_xll.qlCalendarAdvance(Calendar,$D2169,B2170,"f",FALSE)</f>
        <v>54589</v>
      </c>
      <c r="E2170" s="180">
        <f>_xll.qlInterestRateIndexValueDate(IndexON,D2170)</f>
        <v>54589</v>
      </c>
      <c r="F2170" s="196">
        <f>IFERROR(_xll.qlIndexFixing(IndexON,D2170,TRUE,_xll.ohTrigger(RecalcTrigger,TriggerON)),NA())</f>
        <v>1.6115356439225792E-2</v>
      </c>
      <c r="H2170" s="42">
        <f>_xll.qlCalendarAdvance(Calendar,$H2169,B2170,"f",FALSE)</f>
        <v>54589</v>
      </c>
      <c r="I2170" s="180">
        <f>_xll.qlInterestRateIndexValueDate(Index1M,$H2170)</f>
        <v>54591</v>
      </c>
      <c r="J2170" s="185">
        <f>IFERROR(_xll.qlIndexFixing(Index1M,$H2170,TRUE,_xll.ohTrigger(RecalcTrigger,Trigger1M)),NA())</f>
        <v>1.5996683967503811E-2</v>
      </c>
      <c r="K2170" s="44">
        <f>IFERROR(_xll.qlIndexFixing(Index3M,H2170,TRUE,_xll.ohTrigger(RecalcTrigger,Trigger3M)),NA())</f>
        <v>1.6308704145132396E-2</v>
      </c>
      <c r="L2170" s="44">
        <f>IFERROR(_xll.qlIndexFixing(Index6M,$H2170,TRUE,_xll.ohTrigger(RecalcTrigger,Trigger6M)),NA())</f>
        <v>1.6209929480862875E-2</v>
      </c>
      <c r="M2170" s="186">
        <f>IFERROR(_xll.qlIndexFixing(Index1Y,$H2170,TRUE,_xll.ohTrigger(RecalcTrigger,Trigger1Y)),NA())</f>
        <v>1.6597018076532306E-2</v>
      </c>
      <c r="N2170" s="185">
        <f>IFERROR(_xll.qlIndexFixing(ONIndex1M,I2170,TRUE,_xll.ohTrigger(RecalcTrigger,Trigger1M)),NA())</f>
        <v>1.5986577573814387E-2</v>
      </c>
      <c r="O2170" s="44">
        <f>IFERROR(_xll.qlIndexFixing(ONIndex3M,I2170,TRUE,_xll.ohTrigger(RecalcTrigger,Trigger3M)),NA())</f>
        <v>1.6277126628549965E-2</v>
      </c>
      <c r="P2170" s="44">
        <f>IFERROR(_xll.qlIndexFixing(ONIndex6M,I2170,TRUE,_xll.ohTrigger(RecalcTrigger,Trigger6M)),NA())</f>
        <v>1.6181730275652839E-2</v>
      </c>
      <c r="Q2170" s="186">
        <f>IFERROR(_xll.qlIndexFixing(ONIndex1Y,I2170,TRUE,_xll.ohTrigger(RecalcTrigger,Trigger1Y)),NA())</f>
        <v>1.6478255901066774E-2</v>
      </c>
    </row>
    <row r="2171" spans="2:17" x14ac:dyDescent="0.2">
      <c r="B2171" s="39" t="s">
        <v>42</v>
      </c>
      <c r="D2171" s="42">
        <f>_xll.qlCalendarAdvance(Calendar,$D2170,B2171,"f",FALSE)</f>
        <v>54596</v>
      </c>
      <c r="E2171" s="180">
        <f>_xll.qlInterestRateIndexValueDate(IndexON,D2171)</f>
        <v>54596</v>
      </c>
      <c r="F2171" s="196">
        <f>IFERROR(_xll.qlIndexFixing(IndexON,D2171,TRUE,_xll.ohTrigger(RecalcTrigger,TriggerON)),NA())</f>
        <v>1.6115231814435305E-2</v>
      </c>
      <c r="H2171" s="42">
        <f>_xll.qlCalendarAdvance(Calendar,$H2170,B2171,"f",FALSE)</f>
        <v>54596</v>
      </c>
      <c r="I2171" s="180">
        <f>_xll.qlInterestRateIndexValueDate(Index1M,$H2171)</f>
        <v>54598</v>
      </c>
      <c r="J2171" s="185">
        <f>IFERROR(_xll.qlIndexFixing(Index1M,$H2171,TRUE,_xll.ohTrigger(RecalcTrigger,Trigger1M)),NA())</f>
        <v>1.5996114210187484E-2</v>
      </c>
      <c r="K2171" s="44">
        <f>IFERROR(_xll.qlIndexFixing(Index3M,H2171,TRUE,_xll.ohTrigger(RecalcTrigger,Trigger3M)),NA())</f>
        <v>1.6308313331495291E-2</v>
      </c>
      <c r="L2171" s="44">
        <f>IFERROR(_xll.qlIndexFixing(Index6M,$H2171,TRUE,_xll.ohTrigger(RecalcTrigger,Trigger6M)),NA())</f>
        <v>1.6206707996245889E-2</v>
      </c>
      <c r="M2171" s="186">
        <f>IFERROR(_xll.qlIndexFixing(Index1Y,$H2171,TRUE,_xll.ohTrigger(RecalcTrigger,Trigger1Y)),NA())</f>
        <v>1.6596153429581664E-2</v>
      </c>
      <c r="N2171" s="185">
        <f>IFERROR(_xll.qlIndexFixing(ONIndex1M,I2171,TRUE,_xll.ohTrigger(RecalcTrigger,Trigger1M)),NA())</f>
        <v>1.5986051175129745E-2</v>
      </c>
      <c r="O2171" s="44">
        <f>IFERROR(_xll.qlIndexFixing(ONIndex3M,I2171,TRUE,_xll.ohTrigger(RecalcTrigger,Trigger3M)),NA())</f>
        <v>1.6276897384566169E-2</v>
      </c>
      <c r="P2171" s="44">
        <f>IFERROR(_xll.qlIndexFixing(ONIndex6M,I2171,TRUE,_xll.ohTrigger(RecalcTrigger,Trigger6M)),NA())</f>
        <v>1.6178954033776449E-2</v>
      </c>
      <c r="Q2171" s="186">
        <f>IFERROR(_xll.qlIndexFixing(ONIndex1Y,I2171,TRUE,_xll.ohTrigger(RecalcTrigger,Trigger1Y)),NA())</f>
        <v>1.6477704733155463E-2</v>
      </c>
    </row>
    <row r="2172" spans="2:17" x14ac:dyDescent="0.2">
      <c r="B2172" s="39" t="s">
        <v>42</v>
      </c>
      <c r="D2172" s="42">
        <f>_xll.qlCalendarAdvance(Calendar,$D2171,B2172,"f",FALSE)</f>
        <v>54603</v>
      </c>
      <c r="E2172" s="180">
        <f>_xll.qlInterestRateIndexValueDate(IndexON,D2172)</f>
        <v>54603</v>
      </c>
      <c r="F2172" s="196">
        <f>IFERROR(_xll.qlIndexFixing(IndexON,D2172,TRUE,_xll.ohTrigger(RecalcTrigger,TriggerON)),NA())</f>
        <v>1.6115079512024622E-2</v>
      </c>
      <c r="H2172" s="42">
        <f>_xll.qlCalendarAdvance(Calendar,$H2171,B2172,"f",FALSE)</f>
        <v>54603</v>
      </c>
      <c r="I2172" s="180">
        <f>_xll.qlInterestRateIndexValueDate(Index1M,$H2172)</f>
        <v>54605</v>
      </c>
      <c r="J2172" s="185">
        <f>IFERROR(_xll.qlIndexFixing(Index1M,$H2172,TRUE,_xll.ohTrigger(RecalcTrigger,Trigger1M)),NA())</f>
        <v>1.599551846072772E-2</v>
      </c>
      <c r="K2172" s="44">
        <f>IFERROR(_xll.qlIndexFixing(Index3M,H2172,TRUE,_xll.ohTrigger(RecalcTrigger,Trigger3M)),NA())</f>
        <v>1.6307895296577304E-2</v>
      </c>
      <c r="L2172" s="44">
        <f>IFERROR(_xll.qlIndexFixing(Index6M,$H2172,TRUE,_xll.ohTrigger(RecalcTrigger,Trigger6M)),NA())</f>
        <v>1.6203809425712916E-2</v>
      </c>
      <c r="M2172" s="186">
        <f>IFERROR(_xll.qlIndexFixing(Index1Y,$H2172,TRUE,_xll.ohTrigger(RecalcTrigger,Trigger1Y)),NA())</f>
        <v>1.6595276604845888E-2</v>
      </c>
      <c r="N2172" s="185">
        <f>IFERROR(_xll.qlIndexFixing(ONIndex1M,I2172,TRUE,_xll.ohTrigger(RecalcTrigger,Trigger1M)),NA())</f>
        <v>1.5985498905619622E-2</v>
      </c>
      <c r="O2172" s="44">
        <f>IFERROR(_xll.qlIndexFixing(ONIndex3M,I2172,TRUE,_xll.ohTrigger(RecalcTrigger,Trigger3M)),NA())</f>
        <v>1.6276641367038991E-2</v>
      </c>
      <c r="P2172" s="44">
        <f>IFERROR(_xll.qlIndexFixing(ONIndex6M,I2172,TRUE,_xll.ohTrigger(RecalcTrigger,Trigger6M)),NA())</f>
        <v>1.6176144074551146E-2</v>
      </c>
      <c r="Q2172" s="186">
        <f>IFERROR(_xll.qlIndexFixing(ONIndex1Y,I2172,TRUE,_xll.ohTrigger(RecalcTrigger,Trigger1Y)),NA())</f>
        <v>1.6477142200095329E-2</v>
      </c>
    </row>
    <row r="2173" spans="2:17" x14ac:dyDescent="0.2">
      <c r="B2173" s="39" t="s">
        <v>42</v>
      </c>
      <c r="D2173" s="42">
        <f>_xll.qlCalendarAdvance(Calendar,$D2172,B2173,"f",FALSE)</f>
        <v>54610</v>
      </c>
      <c r="E2173" s="180">
        <f>_xll.qlInterestRateIndexValueDate(IndexON,D2173)</f>
        <v>54610</v>
      </c>
      <c r="F2173" s="196">
        <f>IFERROR(_xll.qlIndexFixing(IndexON,D2173,TRUE,_xll.ohTrigger(RecalcTrigger,TriggerON)),NA())</f>
        <v>1.6114899476038502E-2</v>
      </c>
      <c r="H2173" s="42">
        <f>_xll.qlCalendarAdvance(Calendar,$H2172,B2173,"f",FALSE)</f>
        <v>54610</v>
      </c>
      <c r="I2173" s="180">
        <f>_xll.qlInterestRateIndexValueDate(Index1M,$H2173)</f>
        <v>54612</v>
      </c>
      <c r="J2173" s="185">
        <f>IFERROR(_xll.qlIndexFixing(Index1M,$H2173,TRUE,_xll.ohTrigger(RecalcTrigger,Trigger1M)),NA())</f>
        <v>1.5994896667026193E-2</v>
      </c>
      <c r="K2173" s="44">
        <f>IFERROR(_xll.qlIndexFixing(Index3M,H2173,TRUE,_xll.ohTrigger(RecalcTrigger,Trigger3M)),NA())</f>
        <v>1.6307449983510015E-2</v>
      </c>
      <c r="L2173" s="44">
        <f>IFERROR(_xll.qlIndexFixing(Index6M,$H2173,TRUE,_xll.ohTrigger(RecalcTrigger,Trigger6M)),NA())</f>
        <v>1.6200512237842225E-2</v>
      </c>
      <c r="M2173" s="186">
        <f>IFERROR(_xll.qlIndexFixing(Index1Y,$H2173,TRUE,_xll.ohTrigger(RecalcTrigger,Trigger1Y)),NA())</f>
        <v>1.6594387577876148E-2</v>
      </c>
      <c r="N2173" s="185">
        <f>IFERROR(_xll.qlIndexFixing(ONIndex1M,I2173,TRUE,_xll.ohTrigger(RecalcTrigger,Trigger1M)),NA())</f>
        <v>1.5984920713165707E-2</v>
      </c>
      <c r="O2173" s="44">
        <f>IFERROR(_xll.qlIndexFixing(ONIndex3M,I2173,TRUE,_xll.ohTrigger(RecalcTrigger,Trigger3M)),NA())</f>
        <v>1.6276358518974021E-2</v>
      </c>
      <c r="P2173" s="44">
        <f>IFERROR(_xll.qlIndexFixing(ONIndex6M,I2173,TRUE,_xll.ohTrigger(RecalcTrigger,Trigger6M)),NA())</f>
        <v>1.6173300397497314E-2</v>
      </c>
      <c r="Q2173" s="186">
        <f>IFERROR(_xll.qlIndexFixing(ONIndex1Y,I2173,TRUE,_xll.ohTrigger(RecalcTrigger,Trigger1Y)),NA())</f>
        <v>1.647656827742594E-2</v>
      </c>
    </row>
    <row r="2174" spans="2:17" x14ac:dyDescent="0.2">
      <c r="B2174" s="39" t="s">
        <v>42</v>
      </c>
      <c r="D2174" s="42">
        <f>_xll.qlCalendarAdvance(Calendar,$D2173,B2174,"f",FALSE)</f>
        <v>54617</v>
      </c>
      <c r="E2174" s="180">
        <f>_xll.qlInterestRateIndexValueDate(IndexON,D2174)</f>
        <v>54617</v>
      </c>
      <c r="F2174" s="196">
        <f>IFERROR(_xll.qlIndexFixing(IndexON,D2174,TRUE,_xll.ohTrigger(RecalcTrigger,TriggerON)),NA())</f>
        <v>1.6114691649962154E-2</v>
      </c>
      <c r="H2174" s="42">
        <f>_xll.qlCalendarAdvance(Calendar,$H2173,B2174,"f",FALSE)</f>
        <v>54617</v>
      </c>
      <c r="I2174" s="180">
        <f>_xll.qlInterestRateIndexValueDate(Index1M,$H2174)</f>
        <v>54619</v>
      </c>
      <c r="J2174" s="185">
        <f>IFERROR(_xll.qlIndexFixing(Index1M,$H2174,TRUE,_xll.ohTrigger(RecalcTrigger,Trigger1M)),NA())</f>
        <v>1.599424877697958E-2</v>
      </c>
      <c r="K2174" s="44">
        <f>IFERROR(_xll.qlIndexFixing(Index3M,H2174,TRUE,_xll.ohTrigger(RecalcTrigger,Trigger3M)),NA())</f>
        <v>1.6306977335418044E-2</v>
      </c>
      <c r="L2174" s="44">
        <f>IFERROR(_xll.qlIndexFixing(Index6M,$H2174,TRUE,_xll.ohTrigger(RecalcTrigger,Trigger6M)),NA())</f>
        <v>1.6197181057372695E-2</v>
      </c>
      <c r="M2174" s="186">
        <f>IFERROR(_xll.qlIndexFixing(Index1Y,$H2174,TRUE,_xll.ohTrigger(RecalcTrigger,Trigger1Y)),NA())</f>
        <v>1.6593486324224273E-2</v>
      </c>
      <c r="N2174" s="185">
        <f>IFERROR(_xll.qlIndexFixing(ONIndex1M,I2174,TRUE,_xll.ohTrigger(RecalcTrigger,Trigger1M)),NA())</f>
        <v>1.5984316545649691E-2</v>
      </c>
      <c r="O2174" s="44">
        <f>IFERROR(_xll.qlIndexFixing(ONIndex3M,I2174,TRUE,_xll.ohTrigger(RecalcTrigger,Trigger3M)),NA())</f>
        <v>1.6276048783856467E-2</v>
      </c>
      <c r="P2174" s="44">
        <f>IFERROR(_xll.qlIndexFixing(ONIndex6M,I2174,TRUE,_xll.ohTrigger(RecalcTrigger,Trigger6M)),NA())</f>
        <v>1.6170423003174506E-2</v>
      </c>
      <c r="Q2174" s="186">
        <f>IFERROR(_xll.qlIndexFixing(ONIndex1Y,I2174,TRUE,_xll.ohTrigger(RecalcTrigger,Trigger1Y)),NA())</f>
        <v>1.6475982941406286E-2</v>
      </c>
    </row>
    <row r="2175" spans="2:17" x14ac:dyDescent="0.2">
      <c r="B2175" s="39" t="s">
        <v>42</v>
      </c>
      <c r="D2175" s="42">
        <f>_xll.qlCalendarAdvance(Calendar,$D2174,B2175,"f",FALSE)</f>
        <v>54624</v>
      </c>
      <c r="E2175" s="180">
        <f>_xll.qlInterestRateIndexValueDate(IndexON,D2175)</f>
        <v>54624</v>
      </c>
      <c r="F2175" s="196">
        <f>IFERROR(_xll.qlIndexFixing(IndexON,D2175,TRUE,_xll.ohTrigger(RecalcTrigger,TriggerON)),NA())</f>
        <v>1.6114455977520592E-2</v>
      </c>
      <c r="H2175" s="42">
        <f>_xll.qlCalendarAdvance(Calendar,$H2174,B2175,"f",FALSE)</f>
        <v>54624</v>
      </c>
      <c r="I2175" s="180">
        <f>_xll.qlInterestRateIndexValueDate(Index1M,$H2175)</f>
        <v>54626</v>
      </c>
      <c r="J2175" s="185">
        <f>IFERROR(_xll.qlIndexFixing(Index1M,$H2175,TRUE,_xll.ohTrigger(RecalcTrigger,Trigger1M)),NA())</f>
        <v>1.5993574738477068E-2</v>
      </c>
      <c r="K2175" s="44">
        <f>IFERROR(_xll.qlIndexFixing(Index3M,H2175,TRUE,_xll.ohTrigger(RecalcTrigger,Trigger3M)),NA())</f>
        <v>1.6306477295435582E-2</v>
      </c>
      <c r="L2175" s="44">
        <f>IFERROR(_xll.qlIndexFixing(Index6M,$H2175,TRUE,_xll.ohTrigger(RecalcTrigger,Trigger6M)),NA())</f>
        <v>1.6193815884477512E-2</v>
      </c>
      <c r="M2175" s="186">
        <f>IFERROR(_xll.qlIndexFixing(Index1Y,$H2175,TRUE,_xll.ohTrigger(RecalcTrigger,Trigger1Y)),NA())</f>
        <v>1.6592572819441445E-2</v>
      </c>
      <c r="N2175" s="185">
        <f>IFERROR(_xll.qlIndexFixing(ONIndex1M,I2175,TRUE,_xll.ohTrigger(RecalcTrigger,Trigger1M)),NA())</f>
        <v>1.5983686351113136E-2</v>
      </c>
      <c r="O2175" s="44">
        <f>IFERROR(_xll.qlIndexFixing(ONIndex3M,I2175,TRUE,_xll.ohTrigger(RecalcTrigger,Trigger3M)),NA())</f>
        <v>1.62757121050916E-2</v>
      </c>
      <c r="P2175" s="44">
        <f>IFERROR(_xll.qlIndexFixing(ONIndex6M,I2175,TRUE,_xll.ohTrigger(RecalcTrigger,Trigger6M)),NA())</f>
        <v>1.6167511891262976E-2</v>
      </c>
      <c r="Q2175" s="186">
        <f>IFERROR(_xll.qlIndexFixing(ONIndex1Y,I2175,TRUE,_xll.ohTrigger(RecalcTrigger,Trigger1Y)),NA())</f>
        <v>1.6475386167895678E-2</v>
      </c>
    </row>
    <row r="2176" spans="2:17" x14ac:dyDescent="0.2">
      <c r="B2176" s="39" t="s">
        <v>42</v>
      </c>
      <c r="D2176" s="42">
        <f>_xll.qlCalendarAdvance(Calendar,$D2175,B2176,"f",FALSE)</f>
        <v>54631</v>
      </c>
      <c r="E2176" s="180">
        <f>_xll.qlInterestRateIndexValueDate(IndexON,D2176)</f>
        <v>54631</v>
      </c>
      <c r="F2176" s="196">
        <f>IFERROR(_xll.qlIndexFixing(IndexON,D2176,TRUE,_xll.ohTrigger(RecalcTrigger,TriggerON)),NA())</f>
        <v>1.6114192402518768E-2</v>
      </c>
      <c r="H2176" s="42">
        <f>_xll.qlCalendarAdvance(Calendar,$H2175,B2176,"f",FALSE)</f>
        <v>54631</v>
      </c>
      <c r="I2176" s="180">
        <f>_xll.qlInterestRateIndexValueDate(Index1M,$H2176)</f>
        <v>54633</v>
      </c>
      <c r="J2176" s="185">
        <f>IFERROR(_xll.qlIndexFixing(Index1M,$H2176,TRUE,_xll.ohTrigger(RecalcTrigger,Trigger1M)),NA())</f>
        <v>1.5992874499422827E-2</v>
      </c>
      <c r="K2176" s="44">
        <f>IFERROR(_xll.qlIndexFixing(Index3M,H2176,TRUE,_xll.ohTrigger(RecalcTrigger,Trigger3M)),NA())</f>
        <v>1.6305949806686378E-2</v>
      </c>
      <c r="L2176" s="44">
        <f>IFERROR(_xll.qlIndexFixing(Index6M,$H2176,TRUE,_xll.ohTrigger(RecalcTrigger,Trigger6M)),NA())</f>
        <v>1.6190416719333318E-2</v>
      </c>
      <c r="M2176" s="186">
        <f>IFERROR(_xll.qlIndexFixing(Index1Y,$H2176,TRUE,_xll.ohTrigger(RecalcTrigger,Trigger1Y)),NA())</f>
        <v>1.6591647039080358E-2</v>
      </c>
      <c r="N2176" s="185">
        <f>IFERROR(_xll.qlIndexFixing(ONIndex1M,I2176,TRUE,_xll.ohTrigger(RecalcTrigger,Trigger1M)),NA())</f>
        <v>1.5983030077437732E-2</v>
      </c>
      <c r="O2176" s="44">
        <f>IFERROR(_xll.qlIndexFixing(ONIndex3M,I2176,TRUE,_xll.ohTrigger(RecalcTrigger,Trigger3M)),NA())</f>
        <v>1.6275348426004754E-2</v>
      </c>
      <c r="P2176" s="44">
        <f>IFERROR(_xll.qlIndexFixing(ONIndex6M,I2176,TRUE,_xll.ohTrigger(RecalcTrigger,Trigger6M)),NA())</f>
        <v>1.6164567061922597E-2</v>
      </c>
      <c r="Q2176" s="186">
        <f>IFERROR(_xll.qlIndexFixing(ONIndex1Y,I2176,TRUE,_xll.ohTrigger(RecalcTrigger,Trigger1Y)),NA())</f>
        <v>1.6474777932753426E-2</v>
      </c>
    </row>
    <row r="2177" spans="2:17" x14ac:dyDescent="0.2">
      <c r="B2177" s="39" t="s">
        <v>42</v>
      </c>
      <c r="D2177" s="42">
        <f>_xll.qlCalendarAdvance(Calendar,$D2176,B2177,"f",FALSE)</f>
        <v>54638</v>
      </c>
      <c r="E2177" s="180">
        <f>_xll.qlInterestRateIndexValueDate(IndexON,D2177)</f>
        <v>54638</v>
      </c>
      <c r="F2177" s="196">
        <f>IFERROR(_xll.qlIndexFixing(IndexON,D2177,TRUE,_xll.ohTrigger(RecalcTrigger,TriggerON)),NA())</f>
        <v>1.611390086860176E-2</v>
      </c>
      <c r="H2177" s="42">
        <f>_xll.qlCalendarAdvance(Calendar,$H2176,B2177,"f",FALSE)</f>
        <v>54638</v>
      </c>
      <c r="I2177" s="180">
        <f>_xll.qlInterestRateIndexValueDate(Index1M,$H2177)</f>
        <v>54640</v>
      </c>
      <c r="J2177" s="185">
        <f>IFERROR(_xll.qlIndexFixing(Index1M,$H2177,TRUE,_xll.ohTrigger(RecalcTrigger,Trigger1M)),NA())</f>
        <v>1.5992148007713536E-2</v>
      </c>
      <c r="K2177" s="44">
        <f>IFERROR(_xll.qlIndexFixing(Index3M,H2177,TRUE,_xll.ohTrigger(RecalcTrigger,Trigger3M)),NA())</f>
        <v>1.63053948123081E-2</v>
      </c>
      <c r="L2177" s="44">
        <f>IFERROR(_xll.qlIndexFixing(Index6M,$H2177,TRUE,_xll.ohTrigger(RecalcTrigger,Trigger6M)),NA())</f>
        <v>1.6186983562117167E-2</v>
      </c>
      <c r="M2177" s="186">
        <f>IFERROR(_xll.qlIndexFixing(Index1Y,$H2177,TRUE,_xll.ohTrigger(RecalcTrigger,Trigger1Y)),NA())</f>
        <v>1.6590708958693728E-2</v>
      </c>
      <c r="N2177" s="185">
        <f>IFERROR(_xll.qlIndexFixing(ONIndex1M,I2177,TRUE,_xll.ohTrigger(RecalcTrigger,Trigger1M)),NA())</f>
        <v>1.5982347672744979E-2</v>
      </c>
      <c r="O2177" s="44">
        <f>IFERROR(_xll.qlIndexFixing(ONIndex3M,I2177,TRUE,_xll.ohTrigger(RecalcTrigger,Trigger3M)),NA())</f>
        <v>1.6274957689921266E-2</v>
      </c>
      <c r="P2177" s="44">
        <f>IFERROR(_xll.qlIndexFixing(ONIndex6M,I2177,TRUE,_xll.ohTrigger(RecalcTrigger,Trigger6M)),NA())</f>
        <v>1.6161588515073433E-2</v>
      </c>
      <c r="Q2177" s="186">
        <f>IFERROR(_xll.qlIndexFixing(ONIndex1Y,I2177,TRUE,_xll.ohTrigger(RecalcTrigger,Trigger1Y)),NA())</f>
        <v>1.6474158211918777E-2</v>
      </c>
    </row>
    <row r="2178" spans="2:17" x14ac:dyDescent="0.2">
      <c r="B2178" s="39" t="s">
        <v>42</v>
      </c>
      <c r="D2178" s="42">
        <f>_xll.qlCalendarAdvance(Calendar,$D2177,B2178,"f",FALSE)</f>
        <v>54645</v>
      </c>
      <c r="E2178" s="180">
        <f>_xll.qlInterestRateIndexValueDate(IndexON,D2178)</f>
        <v>54645</v>
      </c>
      <c r="F2178" s="196">
        <f>IFERROR(_xll.qlIndexFixing(IndexON,D2178,TRUE,_xll.ohTrigger(RecalcTrigger,TriggerON)),NA())</f>
        <v>1.6113581319654458E-2</v>
      </c>
      <c r="H2178" s="42">
        <f>_xll.qlCalendarAdvance(Calendar,$H2177,B2178,"f",FALSE)</f>
        <v>54645</v>
      </c>
      <c r="I2178" s="180">
        <f>_xll.qlInterestRateIndexValueDate(Index1M,$H2178)</f>
        <v>54647</v>
      </c>
      <c r="J2178" s="185">
        <f>IFERROR(_xll.qlIndexFixing(Index1M,$H2178,TRUE,_xll.ohTrigger(RecalcTrigger,Trigger1M)),NA())</f>
        <v>1.5991395211245873E-2</v>
      </c>
      <c r="K2178" s="44">
        <f>IFERROR(_xll.qlIndexFixing(Index3M,H2178,TRUE,_xll.ohTrigger(RecalcTrigger,Trigger3M)),NA())</f>
        <v>1.630481225542884E-2</v>
      </c>
      <c r="L2178" s="44">
        <f>IFERROR(_xll.qlIndexFixing(Index6M,$H2178,TRUE,_xll.ohTrigger(RecalcTrigger,Trigger6M)),NA())</f>
        <v>1.6183516413009136E-2</v>
      </c>
      <c r="M2178" s="186">
        <f>IFERROR(_xll.qlIndexFixing(Index1Y,$H2178,TRUE,_xll.ohTrigger(RecalcTrigger,Trigger1Y)),NA())</f>
        <v>1.6589758553834915E-2</v>
      </c>
      <c r="N2178" s="185">
        <f>IFERROR(_xll.qlIndexFixing(ONIndex1M,I2178,TRUE,_xll.ohTrigger(RecalcTrigger,Trigger1M)),NA())</f>
        <v>1.598163908483663E-2</v>
      </c>
      <c r="O2178" s="44">
        <f>IFERROR(_xll.qlIndexFixing(ONIndex3M,I2178,TRUE,_xll.ohTrigger(RecalcTrigger,Trigger3M)),NA())</f>
        <v>1.6274539840246405E-2</v>
      </c>
      <c r="P2178" s="44">
        <f>IFERROR(_xll.qlIndexFixing(ONIndex6M,I2178,TRUE,_xll.ohTrigger(RecalcTrigger,Trigger6M)),NA())</f>
        <v>1.6158576250635548E-2</v>
      </c>
      <c r="Q2178" s="186">
        <f>IFERROR(_xll.qlIndexFixing(ONIndex1Y,I2178,TRUE,_xll.ohTrigger(RecalcTrigger,Trigger1Y)),NA())</f>
        <v>1.6473526981171105E-2</v>
      </c>
    </row>
    <row r="2179" spans="2:17" x14ac:dyDescent="0.2">
      <c r="B2179" s="39" t="s">
        <v>42</v>
      </c>
      <c r="D2179" s="42">
        <f>_xll.qlCalendarAdvance(Calendar,$D2178,B2179,"f",FALSE)</f>
        <v>54652</v>
      </c>
      <c r="E2179" s="180">
        <f>_xll.qlInterestRateIndexValueDate(IndexON,D2179)</f>
        <v>54652</v>
      </c>
      <c r="F2179" s="196">
        <f>IFERROR(_xll.qlIndexFixing(IndexON,D2179,TRUE,_xll.ohTrigger(RecalcTrigger,TriggerON)),NA())</f>
        <v>1.6113233699162066E-2</v>
      </c>
      <c r="H2179" s="42">
        <f>_xll.qlCalendarAdvance(Calendar,$H2178,B2179,"f",FALSE)</f>
        <v>54652</v>
      </c>
      <c r="I2179" s="180">
        <f>_xll.qlInterestRateIndexValueDate(Index1M,$H2179)</f>
        <v>54654</v>
      </c>
      <c r="J2179" s="185">
        <f>IFERROR(_xll.qlIndexFixing(Index1M,$H2179,TRUE,_xll.ohTrigger(RecalcTrigger,Trigger1M)),NA())</f>
        <v>1.599061605791402E-2</v>
      </c>
      <c r="K2179" s="44">
        <f>IFERROR(_xll.qlIndexFixing(Index3M,H2179,TRUE,_xll.ohTrigger(RecalcTrigger,Trigger3M)),NA())</f>
        <v>1.6304202079180184E-2</v>
      </c>
      <c r="L2179" s="44">
        <f>IFERROR(_xll.qlIndexFixing(Index6M,$H2179,TRUE,_xll.ohTrigger(RecalcTrigger,Trigger6M)),NA())</f>
        <v>1.6180015272188864E-2</v>
      </c>
      <c r="M2179" s="186">
        <f>IFERROR(_xll.qlIndexFixing(Index1Y,$H2179,TRUE,_xll.ohTrigger(RecalcTrigger,Trigger1Y)),NA())</f>
        <v>1.6588795800058162E-2</v>
      </c>
      <c r="N2179" s="185">
        <f>IFERROR(_xll.qlIndexFixing(ONIndex1M,I2179,TRUE,_xll.ohTrigger(RecalcTrigger,Trigger1M)),NA())</f>
        <v>1.598090426191412E-2</v>
      </c>
      <c r="O2179" s="44">
        <f>IFERROR(_xll.qlIndexFixing(ONIndex3M,I2179,TRUE,_xll.ohTrigger(RecalcTrigger,Trigger3M)),NA())</f>
        <v>1.6274094820305507E-2</v>
      </c>
      <c r="P2179" s="44">
        <f>IFERROR(_xll.qlIndexFixing(ONIndex6M,I2179,TRUE,_xll.ohTrigger(RecalcTrigger,Trigger6M)),NA())</f>
        <v>1.6155530268768814E-2</v>
      </c>
      <c r="Q2179" s="186">
        <f>IFERROR(_xll.qlIndexFixing(ONIndex1Y,I2179,TRUE,_xll.ohTrigger(RecalcTrigger,Trigger1Y)),NA())</f>
        <v>1.6472884216929273E-2</v>
      </c>
    </row>
    <row r="2180" spans="2:17" x14ac:dyDescent="0.2">
      <c r="B2180" s="39" t="s">
        <v>42</v>
      </c>
      <c r="D2180" s="42">
        <f>_xll.qlCalendarAdvance(Calendar,$D2179,B2180,"f",FALSE)</f>
        <v>54659</v>
      </c>
      <c r="E2180" s="180">
        <f>_xll.qlInterestRateIndexValueDate(IndexON,D2180)</f>
        <v>54659</v>
      </c>
      <c r="F2180" s="196">
        <f>IFERROR(_xll.qlIndexFixing(IndexON,D2180,TRUE,_xll.ohTrigger(RecalcTrigger,TriggerON)),NA())</f>
        <v>1.611285795108941E-2</v>
      </c>
      <c r="H2180" s="42">
        <f>_xll.qlCalendarAdvance(Calendar,$H2179,B2180,"f",FALSE)</f>
        <v>54659</v>
      </c>
      <c r="I2180" s="180">
        <f>_xll.qlInterestRateIndexValueDate(Index1M,$H2180)</f>
        <v>54661</v>
      </c>
      <c r="J2180" s="185">
        <f>IFERROR(_xll.qlIndexFixing(Index1M,$H2180,TRUE,_xll.ohTrigger(RecalcTrigger,Trigger1M)),NA())</f>
        <v>1.5989810495617152E-2</v>
      </c>
      <c r="K2180" s="44">
        <f>IFERROR(_xll.qlIndexFixing(Index3M,H2180,TRUE,_xll.ohTrigger(RecalcTrigger,Trigger3M)),NA())</f>
        <v>1.6303564226697178E-2</v>
      </c>
      <c r="L2180" s="44">
        <f>IFERROR(_xll.qlIndexFixing(Index6M,$H2180,TRUE,_xll.ohTrigger(RecalcTrigger,Trigger6M)),NA())</f>
        <v>1.617648013984201E-2</v>
      </c>
      <c r="M2180" s="186">
        <f>IFERROR(_xll.qlIndexFixing(Index1Y,$H2180,TRUE,_xll.ohTrigger(RecalcTrigger,Trigger1Y)),NA())</f>
        <v>1.65878206729177E-2</v>
      </c>
      <c r="N2180" s="185">
        <f>IFERROR(_xll.qlIndexFixing(ONIndex1M,I2180,TRUE,_xll.ohTrigger(RecalcTrigger,Trigger1M)),NA())</f>
        <v>1.598014315161933E-2</v>
      </c>
      <c r="O2180" s="44">
        <f>IFERROR(_xll.qlIndexFixing(ONIndex3M,I2180,TRUE,_xll.ohTrigger(RecalcTrigger,Trigger3M)),NA())</f>
        <v>1.6273622573503843E-2</v>
      </c>
      <c r="P2180" s="44">
        <f>IFERROR(_xll.qlIndexFixing(ONIndex6M,I2180,TRUE,_xll.ohTrigger(RecalcTrigger,Trigger6M)),NA())</f>
        <v>1.6152450569393295E-2</v>
      </c>
      <c r="Q2180" s="186">
        <f>IFERROR(_xll.qlIndexFixing(ONIndex1Y,I2180,TRUE,_xll.ohTrigger(RecalcTrigger,Trigger1Y)),NA())</f>
        <v>1.647222989449304E-2</v>
      </c>
    </row>
    <row r="2181" spans="2:17" x14ac:dyDescent="0.2">
      <c r="B2181" s="39" t="s">
        <v>42</v>
      </c>
      <c r="D2181" s="42">
        <f>_xll.qlCalendarAdvance(Calendar,$D2180,B2181,"f",FALSE)</f>
        <v>54666</v>
      </c>
      <c r="E2181" s="180">
        <f>_xll.qlInterestRateIndexValueDate(IndexON,D2181)</f>
        <v>54666</v>
      </c>
      <c r="F2181" s="196">
        <f>IFERROR(_xll.qlIndexFixing(IndexON,D2181,TRUE,_xll.ohTrigger(RecalcTrigger,TriggerON)),NA())</f>
        <v>1.6112454019161504E-2</v>
      </c>
      <c r="H2181" s="42">
        <f>_xll.qlCalendarAdvance(Calendar,$H2180,B2181,"f",FALSE)</f>
        <v>54666</v>
      </c>
      <c r="I2181" s="180">
        <f>_xll.qlInterestRateIndexValueDate(Index1M,$H2181)</f>
        <v>54668</v>
      </c>
      <c r="J2181" s="185">
        <f>IFERROR(_xll.qlIndexFixing(Index1M,$H2181,TRUE,_xll.ohTrigger(RecalcTrigger,Trigger1M)),NA())</f>
        <v>1.5988978472256943E-2</v>
      </c>
      <c r="K2181" s="44">
        <f>IFERROR(_xll.qlIndexFixing(Index3M,H2181,TRUE,_xll.ohTrigger(RecalcTrigger,Trigger3M)),NA())</f>
        <v>1.6302582797330791E-2</v>
      </c>
      <c r="L2181" s="44">
        <f>IFERROR(_xll.qlIndexFixing(Index6M,$H2181,TRUE,_xll.ohTrigger(RecalcTrigger,Trigger6M)),NA())</f>
        <v>1.6172431119977074E-2</v>
      </c>
      <c r="M2181" s="186">
        <f>IFERROR(_xll.qlIndexFixing(Index1Y,$H2181,TRUE,_xll.ohTrigger(RecalcTrigger,Trigger1Y)),NA())</f>
        <v>1.6586833147969094E-2</v>
      </c>
      <c r="N2181" s="185">
        <f>IFERROR(_xll.qlIndexFixing(ONIndex1M,I2181,TRUE,_xll.ohTrigger(RecalcTrigger,Trigger1M)),NA())</f>
        <v>1.5979355702073761E-2</v>
      </c>
      <c r="O2181" s="44">
        <f>IFERROR(_xll.qlIndexFixing(ONIndex3M,I2181,TRUE,_xll.ohTrigger(RecalcTrigger,Trigger3M)),NA())</f>
        <v>1.6273123043086812E-2</v>
      </c>
      <c r="P2181" s="44">
        <f>IFERROR(_xll.qlIndexFixing(ONIndex6M,I2181,TRUE,_xll.ohTrigger(RecalcTrigger,Trigger6M)),NA())</f>
        <v>1.6149337152429055E-2</v>
      </c>
      <c r="Q2181" s="186">
        <f>IFERROR(_xll.qlIndexFixing(ONIndex1Y,I2181,TRUE,_xll.ohTrigger(RecalcTrigger,Trigger1Y)),NA())</f>
        <v>1.647156399004146E-2</v>
      </c>
    </row>
    <row r="2182" spans="2:17" x14ac:dyDescent="0.2">
      <c r="B2182" s="39" t="s">
        <v>42</v>
      </c>
      <c r="D2182" s="42">
        <f>_xll.qlCalendarAdvance(Calendar,$D2181,B2182,"f",FALSE)</f>
        <v>54673</v>
      </c>
      <c r="E2182" s="180">
        <f>_xll.qlInterestRateIndexValueDate(IndexON,D2182)</f>
        <v>54673</v>
      </c>
      <c r="F2182" s="196">
        <f>IFERROR(_xll.qlIndexFixing(IndexON,D2182,TRUE,_xll.ohTrigger(RecalcTrigger,TriggerON)),NA())</f>
        <v>1.6112021847023428E-2</v>
      </c>
      <c r="H2182" s="42">
        <f>_xll.qlCalendarAdvance(Calendar,$H2181,B2182,"f",FALSE)</f>
        <v>54673</v>
      </c>
      <c r="I2182" s="180">
        <f>_xll.qlInterestRateIndexValueDate(Index1M,$H2182)</f>
        <v>54675</v>
      </c>
      <c r="J2182" s="185">
        <f>IFERROR(_xll.qlIndexFixing(Index1M,$H2182,TRUE,_xll.ohTrigger(RecalcTrigger,Trigger1M)),NA())</f>
        <v>1.5988119935730072E-2</v>
      </c>
      <c r="K2182" s="44">
        <f>IFERROR(_xll.qlIndexFixing(Index3M,H2182,TRUE,_xll.ohTrigger(RecalcTrigger,Trigger3M)),NA())</f>
        <v>1.6301891448754161E-2</v>
      </c>
      <c r="L2182" s="44">
        <f>IFERROR(_xll.qlIndexFixing(Index6M,$H2182,TRUE,_xll.ohTrigger(RecalcTrigger,Trigger6M)),NA())</f>
        <v>1.6168840947863881E-2</v>
      </c>
      <c r="M2182" s="186">
        <f>IFERROR(_xll.qlIndexFixing(Index1Y,$H2182,TRUE,_xll.ohTrigger(RecalcTrigger,Trigger1Y)),NA())</f>
        <v>1.658583320076723E-2</v>
      </c>
      <c r="N2182" s="185">
        <f>IFERROR(_xll.qlIndexFixing(ONIndex1M,I2182,TRUE,_xll.ohTrigger(RecalcTrigger,Trigger1M)),NA())</f>
        <v>1.5978541861239037E-2</v>
      </c>
      <c r="O2182" s="44">
        <f>IFERROR(_xll.qlIndexFixing(ONIndex3M,I2182,TRUE,_xll.ohTrigger(RecalcTrigger,Trigger3M)),NA())</f>
        <v>1.6272596172539622E-2</v>
      </c>
      <c r="P2182" s="44">
        <f>IFERROR(_xll.qlIndexFixing(ONIndex6M,I2182,TRUE,_xll.ohTrigger(RecalcTrigger,Trigger6M)),NA())</f>
        <v>1.6146190018035966E-2</v>
      </c>
      <c r="Q2182" s="186">
        <f>IFERROR(_xll.qlIndexFixing(ONIndex1Y,I2182,TRUE,_xll.ohTrigger(RecalcTrigger,Trigger1Y)),NA())</f>
        <v>1.6470886479673652E-2</v>
      </c>
    </row>
    <row r="2183" spans="2:17" x14ac:dyDescent="0.2">
      <c r="B2183" s="39" t="s">
        <v>42</v>
      </c>
      <c r="D2183" s="42">
        <f>_xll.qlCalendarAdvance(Calendar,$D2182,B2183,"f",FALSE)</f>
        <v>54680</v>
      </c>
      <c r="E2183" s="180">
        <f>_xll.qlInterestRateIndexValueDate(IndexON,D2183)</f>
        <v>54680</v>
      </c>
      <c r="F2183" s="196">
        <f>IFERROR(_xll.qlIndexFixing(IndexON,D2183,TRUE,_xll.ohTrigger(RecalcTrigger,TriggerON)),NA())</f>
        <v>1.611156137832026E-2</v>
      </c>
      <c r="H2183" s="42">
        <f>_xll.qlCalendarAdvance(Calendar,$H2182,B2183,"f",FALSE)</f>
        <v>54680</v>
      </c>
      <c r="I2183" s="180">
        <f>_xll.qlInterestRateIndexValueDate(Index1M,$H2183)</f>
        <v>54682</v>
      </c>
      <c r="J2183" s="185">
        <f>IFERROR(_xll.qlIndexFixing(Index1M,$H2183,TRUE,_xll.ohTrigger(RecalcTrigger,Trigger1M)),NA())</f>
        <v>1.5987234833933217E-2</v>
      </c>
      <c r="K2183" s="44">
        <f>IFERROR(_xll.qlIndexFixing(Index3M,H2183,TRUE,_xll.ohTrigger(RecalcTrigger,Trigger3M)),NA())</f>
        <v>1.6301172258661189E-2</v>
      </c>
      <c r="L2183" s="44">
        <f>IFERROR(_xll.qlIndexFixing(Index6M,$H2183,TRUE,_xll.ohTrigger(RecalcTrigger,Trigger6M)),NA())</f>
        <v>1.6165216792135211E-2</v>
      </c>
      <c r="M2183" s="186">
        <f>IFERROR(_xll.qlIndexFixing(Index1Y,$H2183,TRUE,_xll.ohTrigger(RecalcTrigger,Trigger1Y)),NA())</f>
        <v>1.65848208068692E-2</v>
      </c>
      <c r="N2183" s="185">
        <f>IFERROR(_xll.qlIndexFixing(ONIndex1M,I2183,TRUE,_xll.ohTrigger(RecalcTrigger,Trigger1M)),NA())</f>
        <v>1.5977701577156722E-2</v>
      </c>
      <c r="O2183" s="44">
        <f>IFERROR(_xll.qlIndexFixing(ONIndex3M,I2183,TRUE,_xll.ohTrigger(RecalcTrigger,Trigger3M)),NA())</f>
        <v>1.627204190510767E-2</v>
      </c>
      <c r="P2183" s="44">
        <f>IFERROR(_xll.qlIndexFixing(ONIndex6M,I2183,TRUE,_xll.ohTrigger(RecalcTrigger,Trigger6M)),NA())</f>
        <v>1.6143009166214028E-2</v>
      </c>
      <c r="Q2183" s="186">
        <f>IFERROR(_xll.qlIndexFixing(ONIndex1Y,I2183,TRUE,_xll.ohTrigger(RecalcTrigger,Trigger1Y)),NA())</f>
        <v>1.6470197339089054E-2</v>
      </c>
    </row>
    <row r="2184" spans="2:17" x14ac:dyDescent="0.2">
      <c r="B2184" s="39" t="s">
        <v>42</v>
      </c>
      <c r="D2184" s="42">
        <f>_xll.qlCalendarAdvance(Calendar,$D2183,B2184,"f",FALSE)</f>
        <v>54687</v>
      </c>
      <c r="E2184" s="180">
        <f>_xll.qlInterestRateIndexValueDate(IndexON,D2184)</f>
        <v>54687</v>
      </c>
      <c r="F2184" s="196">
        <f>IFERROR(_xll.qlIndexFixing(IndexON,D2184,TRUE,_xll.ohTrigger(RecalcTrigger,TriggerON)),NA())</f>
        <v>1.6111072556856953E-2</v>
      </c>
      <c r="H2184" s="42">
        <f>_xll.qlCalendarAdvance(Calendar,$H2183,B2184,"f",FALSE)</f>
        <v>54687</v>
      </c>
      <c r="I2184" s="180">
        <f>_xll.qlInterestRateIndexValueDate(Index1M,$H2184)</f>
        <v>54689</v>
      </c>
      <c r="J2184" s="185">
        <f>IFERROR(_xll.qlIndexFixing(Index1M,$H2184,TRUE,_xll.ohTrigger(RecalcTrigger,Trigger1M)),NA())</f>
        <v>1.5986323114763057E-2</v>
      </c>
      <c r="K2184" s="44">
        <f>IFERROR(_xll.qlIndexFixing(Index3M,H2184,TRUE,_xll.ohTrigger(RecalcTrigger,Trigger3M)),NA())</f>
        <v>1.6300425170189224E-2</v>
      </c>
      <c r="L2184" s="44">
        <f>IFERROR(_xll.qlIndexFixing(Index6M,$H2184,TRUE,_xll.ohTrigger(RecalcTrigger,Trigger6M)),NA())</f>
        <v>1.6161558652976551E-2</v>
      </c>
      <c r="M2184" s="186">
        <f>IFERROR(_xll.qlIndexFixing(Index1Y,$H2184,TRUE,_xll.ohTrigger(RecalcTrigger,Trigger1Y)),NA())</f>
        <v>1.6583795941830775E-2</v>
      </c>
      <c r="N2184" s="185">
        <f>IFERROR(_xll.qlIndexFixing(ONIndex1M,I2184,TRUE,_xll.ohTrigger(RecalcTrigger,Trigger1M)),NA())</f>
        <v>1.597683479762857E-2</v>
      </c>
      <c r="O2184" s="44">
        <f>IFERROR(_xll.qlIndexFixing(ONIndex3M,I2184,TRUE,_xll.ohTrigger(RecalcTrigger,Trigger3M)),NA())</f>
        <v>1.6271460184196229E-2</v>
      </c>
      <c r="P2184" s="44">
        <f>IFERROR(_xll.qlIndexFixing(ONIndex6M,I2184,TRUE,_xll.ohTrigger(RecalcTrigger,Trigger6M)),NA())</f>
        <v>1.613979459680337E-2</v>
      </c>
      <c r="Q2184" s="186">
        <f>IFERROR(_xll.qlIndexFixing(ONIndex1Y,I2184,TRUE,_xll.ohTrigger(RecalcTrigger,Trigger1Y)),NA())</f>
        <v>1.6469496544146978E-2</v>
      </c>
    </row>
    <row r="2185" spans="2:17" x14ac:dyDescent="0.2">
      <c r="B2185" s="39" t="s">
        <v>42</v>
      </c>
      <c r="D2185" s="42">
        <f>_xll.qlCalendarAdvance(Calendar,$D2184,B2185,"f",FALSE)</f>
        <v>54694</v>
      </c>
      <c r="E2185" s="180">
        <f>_xll.qlInterestRateIndexValueDate(IndexON,D2185)</f>
        <v>54694</v>
      </c>
      <c r="F2185" s="196">
        <f>IFERROR(_xll.qlIndexFixing(IndexON,D2185,TRUE,_xll.ohTrigger(RecalcTrigger,TriggerON)),NA())</f>
        <v>1.6110555326438458E-2</v>
      </c>
      <c r="H2185" s="42">
        <f>_xll.qlCalendarAdvance(Calendar,$H2184,B2185,"f",FALSE)</f>
        <v>54694</v>
      </c>
      <c r="I2185" s="180">
        <f>_xll.qlInterestRateIndexValueDate(Index1M,$H2185)</f>
        <v>54696</v>
      </c>
      <c r="J2185" s="185">
        <f>IFERROR(_xll.qlIndexFixing(Index1M,$H2185,TRUE,_xll.ohTrigger(RecalcTrigger,Trigger1M)),NA())</f>
        <v>1.5984528018320787E-2</v>
      </c>
      <c r="K2185" s="44">
        <f>IFERROR(_xll.qlIndexFixing(Index3M,H2185,TRUE,_xll.ohTrigger(RecalcTrigger,Trigger3M)),NA())</f>
        <v>1.6299957830425125E-2</v>
      </c>
      <c r="L2185" s="44">
        <f>IFERROR(_xll.qlIndexFixing(Index6M,$H2185,TRUE,_xll.ohTrigger(RecalcTrigger,Trigger6M)),NA())</f>
        <v>1.6157952636974619E-2</v>
      </c>
      <c r="M2185" s="186">
        <f>IFERROR(_xll.qlIndexFixing(Index1Y,$H2185,TRUE,_xll.ohTrigger(RecalcTrigger,Trigger1Y)),NA())</f>
        <v>1.658275858120992E-2</v>
      </c>
      <c r="N2185" s="185">
        <f>IFERROR(_xll.qlIndexFixing(ONIndex1M,I2185,TRUE,_xll.ohTrigger(RecalcTrigger,Trigger1M)),NA())</f>
        <v>1.5975941470776078E-2</v>
      </c>
      <c r="O2185" s="44">
        <f>IFERROR(_xll.qlIndexFixing(ONIndex3M,I2185,TRUE,_xll.ohTrigger(RecalcTrigger,Trigger3M)),NA())</f>
        <v>1.6270850953130633E-2</v>
      </c>
      <c r="P2185" s="44">
        <f>IFERROR(_xll.qlIndexFixing(ONIndex6M,I2185,TRUE,_xll.ohTrigger(RecalcTrigger,Trigger6M)),NA())</f>
        <v>1.6136546309883926E-2</v>
      </c>
      <c r="Q2185" s="186">
        <f>IFERROR(_xll.qlIndexFixing(ONIndex1Y,I2185,TRUE,_xll.ohTrigger(RecalcTrigger,Trigger1Y)),NA())</f>
        <v>1.6468784071026477E-2</v>
      </c>
    </row>
    <row r="2186" spans="2:17" x14ac:dyDescent="0.2">
      <c r="B2186" s="39" t="s">
        <v>42</v>
      </c>
      <c r="D2186" s="42">
        <f>_xll.qlCalendarAdvance(Calendar,$D2185,B2186,"f",FALSE)</f>
        <v>54701</v>
      </c>
      <c r="E2186" s="180">
        <f>_xll.qlInterestRateIndexValueDate(IndexON,D2186)</f>
        <v>54701</v>
      </c>
      <c r="F2186" s="196">
        <f>IFERROR(_xll.qlIndexFixing(IndexON,D2186,TRUE,_xll.ohTrigger(RecalcTrigger,TriggerON)),NA())</f>
        <v>1.6110009630709854E-2</v>
      </c>
      <c r="H2186" s="42">
        <f>_xll.qlCalendarAdvance(Calendar,$H2185,B2186,"f",FALSE)</f>
        <v>54701</v>
      </c>
      <c r="I2186" s="180">
        <f>_xll.qlInterestRateIndexValueDate(Index1M,$H2186)</f>
        <v>54703</v>
      </c>
      <c r="J2186" s="185">
        <f>IFERROR(_xll.qlIndexFixing(Index1M,$H2186,TRUE,_xll.ohTrigger(RecalcTrigger,Trigger1M)),NA())</f>
        <v>1.5984419615912016E-2</v>
      </c>
      <c r="K2186" s="44">
        <f>IFERROR(_xll.qlIndexFixing(Index3M,H2186,TRUE,_xll.ohTrigger(RecalcTrigger,Trigger3M)),NA())</f>
        <v>1.6299152726346071E-2</v>
      </c>
      <c r="L2186" s="44">
        <f>IFERROR(_xll.qlIndexFixing(Index6M,$H2186,TRUE,_xll.ohTrigger(RecalcTrigger,Trigger6M)),NA())</f>
        <v>1.6154223937528273E-2</v>
      </c>
      <c r="M2186" s="186">
        <f>IFERROR(_xll.qlIndexFixing(Index1Y,$H2186,TRUE,_xll.ohTrigger(RecalcTrigger,Trigger1Y)),NA())</f>
        <v>1.6581708700564815E-2</v>
      </c>
      <c r="N2186" s="185">
        <f>IFERROR(_xll.qlIndexFixing(ONIndex1M,I2186,TRUE,_xll.ohTrigger(RecalcTrigger,Trigger1M)),NA())</f>
        <v>1.5975021544401002E-2</v>
      </c>
      <c r="O2186" s="44">
        <f>IFERROR(_xll.qlIndexFixing(ONIndex3M,I2186,TRUE,_xll.ohTrigger(RecalcTrigger,Trigger3M)),NA())</f>
        <v>1.6270214155156282E-2</v>
      </c>
      <c r="P2186" s="44">
        <f>IFERROR(_xll.qlIndexFixing(ONIndex6M,I2186,TRUE,_xll.ohTrigger(RecalcTrigger,Trigger6M)),NA())</f>
        <v>1.6133264305535633E-2</v>
      </c>
      <c r="Q2186" s="186">
        <f>IFERROR(_xll.qlIndexFixing(ONIndex1Y,I2186,TRUE,_xll.ohTrigger(RecalcTrigger,Trigger1Y)),NA())</f>
        <v>1.646805989542699E-2</v>
      </c>
    </row>
    <row r="2187" spans="2:17" x14ac:dyDescent="0.2">
      <c r="B2187" s="39" t="s">
        <v>42</v>
      </c>
      <c r="D2187" s="42">
        <f>_xll.qlCalendarAdvance(Calendar,$D2186,B2187,"f",FALSE)</f>
        <v>54708</v>
      </c>
      <c r="E2187" s="180">
        <f>_xll.qlInterestRateIndexValueDate(IndexON,D2187)</f>
        <v>54708</v>
      </c>
      <c r="F2187" s="196">
        <f>IFERROR(_xll.qlIndexFixing(IndexON,D2187,TRUE,_xll.ohTrigger(RecalcTrigger,TriggerON)),NA())</f>
        <v>1.6109435413476092E-2</v>
      </c>
      <c r="H2187" s="42">
        <f>_xll.qlCalendarAdvance(Calendar,$H2186,B2187,"f",FALSE)</f>
        <v>54708</v>
      </c>
      <c r="I2187" s="180">
        <f>_xll.qlInterestRateIndexValueDate(Index1M,$H2187)</f>
        <v>54710</v>
      </c>
      <c r="J2187" s="185">
        <f>IFERROR(_xll.qlIndexFixing(Index1M,$H2187,TRUE,_xll.ohTrigger(RecalcTrigger,Trigger1M)),NA())</f>
        <v>1.5983427732024491E-2</v>
      </c>
      <c r="K2187" s="44">
        <f>IFERROR(_xll.qlIndexFixing(Index3M,H2187,TRUE,_xll.ohTrigger(RecalcTrigger,Trigger3M)),NA())</f>
        <v>1.6298319547977162E-2</v>
      </c>
      <c r="L2187" s="44">
        <f>IFERROR(_xll.qlIndexFixing(Index6M,$H2187,TRUE,_xll.ohTrigger(RecalcTrigger,Trigger6M)),NA())</f>
        <v>1.6150461253747018E-2</v>
      </c>
      <c r="M2187" s="186">
        <f>IFERROR(_xll.qlIndexFixing(Index1Y,$H2187,TRUE,_xll.ohTrigger(RecalcTrigger,Trigger1Y)),NA())</f>
        <v>1.6580646275453421E-2</v>
      </c>
      <c r="N2187" s="185">
        <f>IFERROR(_xll.qlIndexFixing(ONIndex1M,I2187,TRUE,_xll.ohTrigger(RecalcTrigger,Trigger1M)),NA())</f>
        <v>1.5974074966704777E-2</v>
      </c>
      <c r="O2187" s="44">
        <f>IFERROR(_xll.qlIndexFixing(ONIndex3M,I2187,TRUE,_xll.ohTrigger(RecalcTrigger,Trigger3M)),NA())</f>
        <v>1.6269549734078126E-2</v>
      </c>
      <c r="P2187" s="44">
        <f>IFERROR(_xll.qlIndexFixing(ONIndex6M,I2187,TRUE,_xll.ohTrigger(RecalcTrigger,Trigger6M)),NA())</f>
        <v>1.6129948583678555E-2</v>
      </c>
      <c r="Q2187" s="186">
        <f>IFERROR(_xll.qlIndexFixing(ONIndex1Y,I2187,TRUE,_xll.ohTrigger(RecalcTrigger,Trigger1Y)),NA())</f>
        <v>1.6467323993447636E-2</v>
      </c>
    </row>
    <row r="2188" spans="2:17" x14ac:dyDescent="0.2">
      <c r="B2188" s="39" t="s">
        <v>42</v>
      </c>
      <c r="D2188" s="42">
        <f>_xll.qlCalendarAdvance(Calendar,$D2187,B2188,"f",FALSE)</f>
        <v>54715</v>
      </c>
      <c r="E2188" s="180">
        <f>_xll.qlInterestRateIndexValueDate(IndexON,D2188)</f>
        <v>54715</v>
      </c>
      <c r="F2188" s="196">
        <f>IFERROR(_xll.qlIndexFixing(IndexON,D2188,TRUE,_xll.ohTrigger(RecalcTrigger,TriggerON)),NA())</f>
        <v>1.6108832618462188E-2</v>
      </c>
      <c r="H2188" s="42">
        <f>_xll.qlCalendarAdvance(Calendar,$H2187,B2188,"f",FALSE)</f>
        <v>54715</v>
      </c>
      <c r="I2188" s="180">
        <f>_xll.qlInterestRateIndexValueDate(Index1M,$H2188)</f>
        <v>54717</v>
      </c>
      <c r="J2188" s="185">
        <f>IFERROR(_xll.qlIndexFixing(Index1M,$H2188,TRUE,_xll.ohTrigger(RecalcTrigger,Trigger1M)),NA())</f>
        <v>1.5982409022362865E-2</v>
      </c>
      <c r="K2188" s="44">
        <f>IFERROR(_xll.qlIndexFixing(Index3M,H2188,TRUE,_xll.ohTrigger(RecalcTrigger,Trigger3M)),NA())</f>
        <v>1.6297458238455197E-2</v>
      </c>
      <c r="L2188" s="44">
        <f>IFERROR(_xll.qlIndexFixing(Index6M,$H2188,TRUE,_xll.ohTrigger(RecalcTrigger,Trigger6M)),NA())</f>
        <v>1.6146664585825869E-2</v>
      </c>
      <c r="M2188" s="186">
        <f>IFERROR(_xll.qlIndexFixing(Index1Y,$H2188,TRUE,_xll.ohTrigger(RecalcTrigger,Trigger1Y)),NA())</f>
        <v>1.6579571281434797E-2</v>
      </c>
      <c r="N2188" s="185">
        <f>IFERROR(_xll.qlIndexFixing(ONIndex1M,I2188,TRUE,_xll.ohTrigger(RecalcTrigger,Trigger1M)),NA())</f>
        <v>1.5973101685329283E-2</v>
      </c>
      <c r="O2188" s="44">
        <f>IFERROR(_xll.qlIndexFixing(ONIndex3M,I2188,TRUE,_xll.ohTrigger(RecalcTrigger,Trigger3M)),NA())</f>
        <v>1.6268857632582012E-2</v>
      </c>
      <c r="P2188" s="44">
        <f>IFERROR(_xll.qlIndexFixing(ONIndex6M,I2188,TRUE,_xll.ohTrigger(RecalcTrigger,Trigger6M)),NA())</f>
        <v>1.6126599144312692E-2</v>
      </c>
      <c r="Q2188" s="186">
        <f>IFERROR(_xll.qlIndexFixing(ONIndex1Y,I2188,TRUE,_xll.ohTrigger(RecalcTrigger,Trigger1Y)),NA())</f>
        <v>1.6466576341027661E-2</v>
      </c>
    </row>
    <row r="2189" spans="2:17" x14ac:dyDescent="0.2">
      <c r="B2189" s="39" t="s">
        <v>42</v>
      </c>
      <c r="D2189" s="42">
        <f>_xll.qlCalendarAdvance(Calendar,$D2188,B2189,"f",FALSE)</f>
        <v>54722</v>
      </c>
      <c r="E2189" s="180">
        <f>_xll.qlInterestRateIndexValueDate(IndexON,D2189)</f>
        <v>54722</v>
      </c>
      <c r="F2189" s="196">
        <f>IFERROR(_xll.qlIndexFixing(IndexON,D2189,TRUE,_xll.ohTrigger(RecalcTrigger,TriggerON)),NA())</f>
        <v>1.6108201189153348E-2</v>
      </c>
      <c r="H2189" s="42">
        <f>_xll.qlCalendarAdvance(Calendar,$H2188,B2189,"f",FALSE)</f>
        <v>54722</v>
      </c>
      <c r="I2189" s="180">
        <f>_xll.qlInterestRateIndexValueDate(Index1M,$H2189)</f>
        <v>54724</v>
      </c>
      <c r="J2189" s="185">
        <f>IFERROR(_xll.qlIndexFixing(Index1M,$H2189,TRUE,_xll.ohTrigger(RecalcTrigger,Trigger1M)),NA())</f>
        <v>1.598136343482881E-2</v>
      </c>
      <c r="K2189" s="44">
        <f>IFERROR(_xll.qlIndexFixing(Index3M,H2189,TRUE,_xll.ohTrigger(RecalcTrigger,Trigger3M)),NA())</f>
        <v>1.629656874092044E-2</v>
      </c>
      <c r="L2189" s="44">
        <f>IFERROR(_xll.qlIndexFixing(Index6M,$H2189,TRUE,_xll.ohTrigger(RecalcTrigger,Trigger6M)),NA())</f>
        <v>1.6142833933956754E-2</v>
      </c>
      <c r="M2189" s="186">
        <f>IFERROR(_xll.qlIndexFixing(Index1Y,$H2189,TRUE,_xll.ohTrigger(RecalcTrigger,Trigger1Y)),NA())</f>
        <v>1.657848369406844E-2</v>
      </c>
      <c r="N2189" s="185">
        <f>IFERROR(_xll.qlIndexFixing(ONIndex1M,I2189,TRUE,_xll.ohTrigger(RecalcTrigger,Trigger1M)),NA())</f>
        <v>1.5972101648475956E-2</v>
      </c>
      <c r="O2189" s="44">
        <f>IFERROR(_xll.qlIndexFixing(ONIndex3M,I2189,TRUE,_xll.ohTrigger(RecalcTrigger,Trigger3M)),NA())</f>
        <v>1.6268137794472892E-2</v>
      </c>
      <c r="P2189" s="44">
        <f>IFERROR(_xll.qlIndexFixing(ONIndex6M,I2189,TRUE,_xll.ohTrigger(RecalcTrigger,Trigger6M)),NA())</f>
        <v>1.6123215987358108E-2</v>
      </c>
      <c r="Q2189" s="186">
        <f>IFERROR(_xll.qlIndexFixing(ONIndex1Y,I2189,TRUE,_xll.ohTrigger(RecalcTrigger,Trigger1Y)),NA())</f>
        <v>1.6465816913786568E-2</v>
      </c>
    </row>
    <row r="2190" spans="2:17" x14ac:dyDescent="0.2">
      <c r="B2190" s="39" t="s">
        <v>42</v>
      </c>
      <c r="D2190" s="42">
        <f>_xll.qlCalendarAdvance(Calendar,$D2189,B2190,"f",FALSE)</f>
        <v>54729</v>
      </c>
      <c r="E2190" s="180">
        <f>_xll.qlInterestRateIndexValueDate(IndexON,D2190)</f>
        <v>54729</v>
      </c>
      <c r="F2190" s="196">
        <f>IFERROR(_xll.qlIndexFixing(IndexON,D2190,TRUE,_xll.ohTrigger(RecalcTrigger,TriggerON)),NA())</f>
        <v>1.6107541069674269E-2</v>
      </c>
      <c r="H2190" s="42">
        <f>_xll.qlCalendarAdvance(Calendar,$H2189,B2190,"f",FALSE)</f>
        <v>54729</v>
      </c>
      <c r="I2190" s="180">
        <f>_xll.qlInterestRateIndexValueDate(Index1M,$H2190)</f>
        <v>54731</v>
      </c>
      <c r="J2190" s="185">
        <f>IFERROR(_xll.qlIndexFixing(Index1M,$H2190,TRUE,_xll.ohTrigger(RecalcTrigger,Trigger1M)),NA())</f>
        <v>1.5980290917314011E-2</v>
      </c>
      <c r="K2190" s="44">
        <f>IFERROR(_xll.qlIndexFixing(Index3M,H2190,TRUE,_xll.ohTrigger(RecalcTrigger,Trigger3M)),NA())</f>
        <v>1.6295650998508809E-2</v>
      </c>
      <c r="L2190" s="44">
        <f>IFERROR(_xll.qlIndexFixing(Index6M,$H2190,TRUE,_xll.ohTrigger(RecalcTrigger,Trigger6M)),NA())</f>
        <v>1.6138896176526411E-2</v>
      </c>
      <c r="M2190" s="186">
        <f>IFERROR(_xll.qlIndexFixing(Index1Y,$H2190,TRUE,_xll.ohTrigger(RecalcTrigger,Trigger1Y)),NA())</f>
        <v>1.6577383488914937E-2</v>
      </c>
      <c r="N2190" s="185">
        <f>IFERROR(_xll.qlIndexFixing(ONIndex1M,I2190,TRUE,_xll.ohTrigger(RecalcTrigger,Trigger1M)),NA())</f>
        <v>1.5971074804106422E-2</v>
      </c>
      <c r="O2190" s="44">
        <f>IFERROR(_xll.qlIndexFixing(ONIndex3M,I2190,TRUE,_xll.ohTrigger(RecalcTrigger,Trigger3M)),NA())</f>
        <v>1.6267390163076101E-2</v>
      </c>
      <c r="P2190" s="44">
        <f>IFERROR(_xll.qlIndexFixing(ONIndex6M,I2190,TRUE,_xll.ohTrigger(RecalcTrigger,Trigger6M)),NA())</f>
        <v>1.6119799112974675E-2</v>
      </c>
      <c r="Q2190" s="186">
        <f>IFERROR(_xll.qlIndexFixing(ONIndex1Y,I2190,TRUE,_xll.ohTrigger(RecalcTrigger,Trigger1Y)),NA())</f>
        <v>1.6465045687903412E-2</v>
      </c>
    </row>
    <row r="2191" spans="2:17" x14ac:dyDescent="0.2">
      <c r="B2191" s="39" t="s">
        <v>42</v>
      </c>
      <c r="D2191" s="42">
        <f>_xll.qlCalendarAdvance(Calendar,$D2190,B2191,"f",FALSE)</f>
        <v>54736</v>
      </c>
      <c r="E2191" s="180">
        <f>_xll.qlInterestRateIndexValueDate(IndexON,D2191)</f>
        <v>54736</v>
      </c>
      <c r="F2191" s="196">
        <f>IFERROR(_xll.qlIndexFixing(IndexON,D2191,TRUE,_xll.ohTrigger(RecalcTrigger,TriggerON)),NA())</f>
        <v>1.6106852203510158E-2</v>
      </c>
      <c r="H2191" s="42">
        <f>_xll.qlCalendarAdvance(Calendar,$H2190,B2191,"f",FALSE)</f>
        <v>54736</v>
      </c>
      <c r="I2191" s="180">
        <f>_xll.qlInterestRateIndexValueDate(Index1M,$H2191)</f>
        <v>54738</v>
      </c>
      <c r="J2191" s="185">
        <f>IFERROR(_xll.qlIndexFixing(Index1M,$H2191,TRUE,_xll.ohTrigger(RecalcTrigger,Trigger1M)),NA())</f>
        <v>1.5979191417727634E-2</v>
      </c>
      <c r="K2191" s="44">
        <f>IFERROR(_xll.qlIndexFixing(Index3M,H2191,TRUE,_xll.ohTrigger(RecalcTrigger,Trigger3M)),NA())</f>
        <v>1.6294704954364046E-2</v>
      </c>
      <c r="L2191" s="44">
        <f>IFERROR(_xll.qlIndexFixing(Index6M,$H2191,TRUE,_xll.ohTrigger(RecalcTrigger,Trigger6M)),NA())</f>
        <v>1.6135000158660963E-2</v>
      </c>
      <c r="M2191" s="186">
        <f>IFERROR(_xll.qlIndexFixing(Index1Y,$H2191,TRUE,_xll.ohTrigger(RecalcTrigger,Trigger1Y)),NA())</f>
        <v>1.6576270641534881E-2</v>
      </c>
      <c r="N2191" s="185">
        <f>IFERROR(_xll.qlIndexFixing(ONIndex1M,I2191,TRUE,_xll.ohTrigger(RecalcTrigger,Trigger1M)),NA())</f>
        <v>1.5970021100102372E-2</v>
      </c>
      <c r="O2191" s="44">
        <f>IFERROR(_xll.qlIndexFixing(ONIndex3M,I2191,TRUE,_xll.ohTrigger(RecalcTrigger,Trigger3M)),NA())</f>
        <v>1.6266614681637037E-2</v>
      </c>
      <c r="P2191" s="44">
        <f>IFERROR(_xll.qlIndexFixing(ONIndex6M,I2191,TRUE,_xll.ohTrigger(RecalcTrigger,Trigger6M)),NA())</f>
        <v>1.6116348521162394E-2</v>
      </c>
      <c r="Q2191" s="186">
        <f>IFERROR(_xll.qlIndexFixing(ONIndex1Y,I2191,TRUE,_xll.ohTrigger(RecalcTrigger,Trigger1Y)),NA())</f>
        <v>1.646426263931744E-2</v>
      </c>
    </row>
    <row r="2192" spans="2:17" x14ac:dyDescent="0.2">
      <c r="B2192" s="39" t="s">
        <v>42</v>
      </c>
      <c r="D2192" s="42">
        <f>_xll.qlCalendarAdvance(Calendar,$D2191,B2192,"f",FALSE)</f>
        <v>54743</v>
      </c>
      <c r="E2192" s="180">
        <f>_xll.qlInterestRateIndexValueDate(IndexON,D2192)</f>
        <v>54743</v>
      </c>
      <c r="F2192" s="196">
        <f>IFERROR(_xll.qlIndexFixing(IndexON,D2192,TRUE,_xll.ohTrigger(RecalcTrigger,TriggerON)),NA())</f>
        <v>1.6106134534545902E-2</v>
      </c>
      <c r="H2192" s="42">
        <f>_xll.qlCalendarAdvance(Calendar,$H2191,B2192,"f",FALSE)</f>
        <v>54743</v>
      </c>
      <c r="I2192" s="180">
        <f>_xll.qlInterestRateIndexValueDate(Index1M,$H2192)</f>
        <v>54745</v>
      </c>
      <c r="J2192" s="185">
        <f>IFERROR(_xll.qlIndexFixing(Index1M,$H2192,TRUE,_xll.ohTrigger(RecalcTrigger,Trigger1M)),NA())</f>
        <v>1.5978064883968857E-2</v>
      </c>
      <c r="K2192" s="44">
        <f>IFERROR(_xll.qlIndexFixing(Index3M,H2192,TRUE,_xll.ohTrigger(RecalcTrigger,Trigger3M)),NA())</f>
        <v>1.6293730551624679E-2</v>
      </c>
      <c r="L2192" s="44">
        <f>IFERROR(_xll.qlIndexFixing(Index6M,$H2192,TRUE,_xll.ohTrigger(RecalcTrigger,Trigger6M)),NA())</f>
        <v>1.6131070158901969E-2</v>
      </c>
      <c r="M2192" s="186">
        <f>IFERROR(_xll.qlIndexFixing(Index1Y,$H2192,TRUE,_xll.ohTrigger(RecalcTrigger,Trigger1Y)),NA())</f>
        <v>1.657514512748974E-2</v>
      </c>
      <c r="N2192" s="185">
        <f>IFERROR(_xll.qlIndexFixing(ONIndex1M,I2192,TRUE,_xll.ohTrigger(RecalcTrigger,Trigger1M)),NA())</f>
        <v>1.5968940484425431E-2</v>
      </c>
      <c r="O2192" s="44">
        <f>IFERROR(_xll.qlIndexFixing(ONIndex3M,I2192,TRUE,_xll.ohTrigger(RecalcTrigger,Trigger3M)),NA())</f>
        <v>1.6265811293321164E-2</v>
      </c>
      <c r="P2192" s="44">
        <f>IFERROR(_xll.qlIndexFixing(ONIndex6M,I2192,TRUE,_xll.ohTrigger(RecalcTrigger,Trigger6M)),NA())</f>
        <v>1.6112864211761391E-2</v>
      </c>
      <c r="Q2192" s="186">
        <f>IFERROR(_xll.qlIndexFixing(ONIndex1Y,I2192,TRUE,_xll.ohTrigger(RecalcTrigger,Trigger1Y)),NA())</f>
        <v>1.6463467743808025E-2</v>
      </c>
    </row>
    <row r="2193" spans="2:17" x14ac:dyDescent="0.2">
      <c r="B2193" s="39" t="s">
        <v>42</v>
      </c>
      <c r="D2193" s="42">
        <f>_xll.qlCalendarAdvance(Calendar,$D2192,B2193,"f",FALSE)</f>
        <v>54750</v>
      </c>
      <c r="E2193" s="180">
        <f>_xll.qlInterestRateIndexValueDate(IndexON,D2193)</f>
        <v>54750</v>
      </c>
      <c r="F2193" s="196">
        <f>IFERROR(_xll.qlIndexFixing(IndexON,D2193,TRUE,_xll.ohTrigger(RecalcTrigger,TriggerON)),NA())</f>
        <v>1.6105388006346644E-2</v>
      </c>
      <c r="H2193" s="42">
        <f>_xll.qlCalendarAdvance(Calendar,$H2192,B2193,"f",FALSE)</f>
        <v>54750</v>
      </c>
      <c r="I2193" s="180">
        <f>_xll.qlInterestRateIndexValueDate(Index1M,$H2193)</f>
        <v>54752</v>
      </c>
      <c r="J2193" s="185">
        <f>IFERROR(_xll.qlIndexFixing(Index1M,$H2193,TRUE,_xll.ohTrigger(RecalcTrigger,Trigger1M)),NA())</f>
        <v>1.5976911263936855E-2</v>
      </c>
      <c r="K2193" s="44">
        <f>IFERROR(_xll.qlIndexFixing(Index3M,H2193,TRUE,_xll.ohTrigger(RecalcTrigger,Trigger3M)),NA())</f>
        <v>1.6292727733430108E-2</v>
      </c>
      <c r="L2193" s="44">
        <f>IFERROR(_xll.qlIndexFixing(Index6M,$H2193,TRUE,_xll.ohTrigger(RecalcTrigger,Trigger6M)),NA())</f>
        <v>1.6127106177449054E-2</v>
      </c>
      <c r="M2193" s="186">
        <f>IFERROR(_xll.qlIndexFixing(Index1Y,$H2193,TRUE,_xll.ohTrigger(RecalcTrigger,Trigger1Y)),NA())</f>
        <v>1.6574006922341199E-2</v>
      </c>
      <c r="N2193" s="185">
        <f>IFERROR(_xll.qlIndexFixing(ONIndex1M,I2193,TRUE,_xll.ohTrigger(RecalcTrigger,Trigger1M)),NA())</f>
        <v>1.5967832905117163E-2</v>
      </c>
      <c r="O2193" s="44">
        <f>IFERROR(_xll.qlIndexFixing(ONIndex3M,I2193,TRUE,_xll.ohTrigger(RecalcTrigger,Trigger3M)),NA())</f>
        <v>1.6264979941853497E-2</v>
      </c>
      <c r="P2193" s="44">
        <f>IFERROR(_xll.qlIndexFixing(ONIndex6M,I2193,TRUE,_xll.ohTrigger(RecalcTrigger,Trigger6M)),NA())</f>
        <v>1.6109346184931539E-2</v>
      </c>
      <c r="Q2193" s="186">
        <f>IFERROR(_xll.qlIndexFixing(ONIndex1Y,I2193,TRUE,_xll.ohTrigger(RecalcTrigger,Trigger1Y)),NA())</f>
        <v>1.646266097739435E-2</v>
      </c>
    </row>
    <row r="2194" spans="2:17" x14ac:dyDescent="0.2">
      <c r="B2194" s="39" t="s">
        <v>42</v>
      </c>
      <c r="D2194" s="42">
        <f>_xll.qlCalendarAdvance(Calendar,$D2193,B2194,"f",FALSE)</f>
        <v>54757</v>
      </c>
      <c r="E2194" s="180">
        <f>_xll.qlInterestRateIndexValueDate(IndexON,D2194)</f>
        <v>54757</v>
      </c>
      <c r="F2194" s="196">
        <f>IFERROR(_xll.qlIndexFixing(IndexON,D2194,TRUE,_xll.ohTrigger(RecalcTrigger,TriggerON)),NA())</f>
        <v>1.6104612562477527E-2</v>
      </c>
      <c r="H2194" s="42">
        <f>_xll.qlCalendarAdvance(Calendar,$H2193,B2194,"f",FALSE)</f>
        <v>54757</v>
      </c>
      <c r="I2194" s="180">
        <f>_xll.qlInterestRateIndexValueDate(Index1M,$H2194)</f>
        <v>54759</v>
      </c>
      <c r="J2194" s="185">
        <f>IFERROR(_xll.qlIndexFixing(Index1M,$H2194,TRUE,_xll.ohTrigger(RecalcTrigger,Trigger1M)),NA())</f>
        <v>1.5975730505528307E-2</v>
      </c>
      <c r="K2194" s="44">
        <f>IFERROR(_xll.qlIndexFixing(Index3M,H2194,TRUE,_xll.ohTrigger(RecalcTrigger,Trigger3M)),NA())</f>
        <v>1.6291118096477319E-2</v>
      </c>
      <c r="L2194" s="44">
        <f>IFERROR(_xll.qlIndexFixing(Index6M,$H2194,TRUE,_xll.ohTrigger(RecalcTrigger,Trigger6M)),NA())</f>
        <v>1.612317092232772E-2</v>
      </c>
      <c r="M2194" s="186">
        <f>IFERROR(_xll.qlIndexFixing(Index1Y,$H2194,TRUE,_xll.ohTrigger(RecalcTrigger,Trigger1Y)),NA())</f>
        <v>1.6572856001652033E-2</v>
      </c>
      <c r="N2194" s="185">
        <f>IFERROR(_xll.qlIndexFixing(ONIndex1M,I2194,TRUE,_xll.ohTrigger(RecalcTrigger,Trigger1M)),NA())</f>
        <v>1.5966698310059257E-2</v>
      </c>
      <c r="O2194" s="44">
        <f>IFERROR(_xll.qlIndexFixing(ONIndex3M,I2194,TRUE,_xll.ohTrigger(RecalcTrigger,Trigger3M)),NA())</f>
        <v>1.6264120570479434E-2</v>
      </c>
      <c r="P2194" s="44">
        <f>IFERROR(_xll.qlIndexFixing(ONIndex6M,I2194,TRUE,_xll.ohTrigger(RecalcTrigger,Trigger6M)),NA())</f>
        <v>1.6105794440672838E-2</v>
      </c>
      <c r="Q2194" s="186">
        <f>IFERROR(_xll.qlIndexFixing(ONIndex1Y,I2194,TRUE,_xll.ohTrigger(RecalcTrigger,Trigger1Y)),NA())</f>
        <v>1.6461842316015662E-2</v>
      </c>
    </row>
    <row r="2195" spans="2:17" x14ac:dyDescent="0.2">
      <c r="B2195" s="39" t="s">
        <v>42</v>
      </c>
      <c r="D2195" s="42">
        <f>_xll.qlCalendarAdvance(Calendar,$D2194,B2195,"f",FALSE)</f>
        <v>54764</v>
      </c>
      <c r="E2195" s="180">
        <f>_xll.qlInterestRateIndexValueDate(IndexON,D2195)</f>
        <v>54764</v>
      </c>
      <c r="F2195" s="196">
        <f>IFERROR(_xll.qlIndexFixing(IndexON,D2195,TRUE,_xll.ohTrigger(RecalcTrigger,TriggerON)),NA())</f>
        <v>1.610380814722312E-2</v>
      </c>
      <c r="H2195" s="42">
        <f>_xll.qlCalendarAdvance(Calendar,$H2194,B2195,"f",FALSE)</f>
        <v>54764</v>
      </c>
      <c r="I2195" s="180">
        <f>_xll.qlInterestRateIndexValueDate(Index1M,$H2195)</f>
        <v>54766</v>
      </c>
      <c r="J2195" s="185">
        <f>IFERROR(_xll.qlIndexFixing(Index1M,$H2195,TRUE,_xll.ohTrigger(RecalcTrigger,Trigger1M)),NA())</f>
        <v>1.597452255664239E-2</v>
      </c>
      <c r="K2195" s="44">
        <f>IFERROR(_xll.qlIndexFixing(Index3M,H2195,TRUE,_xll.ohTrigger(RecalcTrigger,Trigger3M)),NA())</f>
        <v>1.6290062468828914E-2</v>
      </c>
      <c r="L2195" s="44">
        <f>IFERROR(_xll.qlIndexFixing(Index6M,$H2195,TRUE,_xll.ohTrigger(RecalcTrigger,Trigger6M)),NA())</f>
        <v>1.6119136370952535E-2</v>
      </c>
      <c r="M2195" s="186">
        <f>IFERROR(_xll.qlIndexFixing(Index1Y,$H2195,TRUE,_xll.ohTrigger(RecalcTrigger,Trigger1Y)),NA())</f>
        <v>1.6571692340985249E-2</v>
      </c>
      <c r="N2195" s="185">
        <f>IFERROR(_xll.qlIndexFixing(ONIndex1M,I2195,TRUE,_xll.ohTrigger(RecalcTrigger,Trigger1M)),NA())</f>
        <v>1.5965536647293277E-2</v>
      </c>
      <c r="O2195" s="44">
        <f>IFERROR(_xll.qlIndexFixing(ONIndex3M,I2195,TRUE,_xll.ohTrigger(RecalcTrigger,Trigger3M)),NA())</f>
        <v>1.6263233122524312E-2</v>
      </c>
      <c r="P2195" s="44">
        <f>IFERROR(_xll.qlIndexFixing(ONIndex6M,I2195,TRUE,_xll.ohTrigger(RecalcTrigger,Trigger6M)),NA())</f>
        <v>1.6102208978905352E-2</v>
      </c>
      <c r="Q2195" s="186">
        <f>IFERROR(_xll.qlIndexFixing(ONIndex1Y,I2195,TRUE,_xll.ohTrigger(RecalcTrigger,Trigger1Y)),NA())</f>
        <v>1.6461011735611208E-2</v>
      </c>
    </row>
    <row r="2196" spans="2:17" x14ac:dyDescent="0.2">
      <c r="B2196" s="39" t="s">
        <v>42</v>
      </c>
      <c r="D2196" s="42">
        <f>_xll.qlCalendarAdvance(Calendar,$D2195,B2196,"f",FALSE)</f>
        <v>54771</v>
      </c>
      <c r="E2196" s="180">
        <f>_xll.qlInterestRateIndexValueDate(IndexON,D2196)</f>
        <v>54771</v>
      </c>
      <c r="F2196" s="196">
        <f>IFERROR(_xll.qlIndexFixing(IndexON,D2196,TRUE,_xll.ohTrigger(RecalcTrigger,TriggerON)),NA())</f>
        <v>1.6102974703908757E-2</v>
      </c>
      <c r="H2196" s="42">
        <f>_xll.qlCalendarAdvance(Calendar,$H2195,B2196,"f",FALSE)</f>
        <v>54771</v>
      </c>
      <c r="I2196" s="180">
        <f>_xll.qlInterestRateIndexValueDate(Index1M,$H2196)</f>
        <v>54773</v>
      </c>
      <c r="J2196" s="185">
        <f>IFERROR(_xll.qlIndexFixing(Index1M,$H2196,TRUE,_xll.ohTrigger(RecalcTrigger,Trigger1M)),NA())</f>
        <v>1.5973287365193267E-2</v>
      </c>
      <c r="K2196" s="44">
        <f>IFERROR(_xll.qlIndexFixing(Index3M,H2196,TRUE,_xll.ohTrigger(RecalcTrigger,Trigger3M)),NA())</f>
        <v>1.6288978265851739E-2</v>
      </c>
      <c r="L2196" s="44">
        <f>IFERROR(_xll.qlIndexFixing(Index6M,$H2196,TRUE,_xll.ohTrigger(RecalcTrigger,Trigger6M)),NA())</f>
        <v>1.6115067837037492E-2</v>
      </c>
      <c r="M2196" s="186">
        <f>IFERROR(_xll.qlIndexFixing(Index1Y,$H2196,TRUE,_xll.ohTrigger(RecalcTrigger,Trigger1Y)),NA())</f>
        <v>1.6570515915904721E-2</v>
      </c>
      <c r="N2196" s="185">
        <f>IFERROR(_xll.qlIndexFixing(ONIndex1M,I2196,TRUE,_xll.ohTrigger(RecalcTrigger,Trigger1M)),NA())</f>
        <v>1.5964347864620976E-2</v>
      </c>
      <c r="O2196" s="44">
        <f>IFERROR(_xll.qlIndexFixing(ONIndex3M,I2196,TRUE,_xll.ohTrigger(RecalcTrigger,Trigger3M)),NA())</f>
        <v>1.6262317541073656E-2</v>
      </c>
      <c r="P2196" s="44">
        <f>IFERROR(_xll.qlIndexFixing(ONIndex6M,I2196,TRUE,_xll.ohTrigger(RecalcTrigger,Trigger6M)),NA())</f>
        <v>1.6098589799549146E-2</v>
      </c>
      <c r="Q2196" s="186">
        <f>IFERROR(_xll.qlIndexFixing(ONIndex1Y,I2196,TRUE,_xll.ohTrigger(RecalcTrigger,Trigger1Y)),NA())</f>
        <v>1.6460169211960363E-2</v>
      </c>
    </row>
    <row r="2197" spans="2:17" x14ac:dyDescent="0.2">
      <c r="B2197" s="39" t="s">
        <v>42</v>
      </c>
      <c r="D2197" s="42">
        <f>_xll.qlCalendarAdvance(Calendar,$D2196,B2197,"f",FALSE)</f>
        <v>54778</v>
      </c>
      <c r="E2197" s="180">
        <f>_xll.qlInterestRateIndexValueDate(IndexON,D2197)</f>
        <v>54778</v>
      </c>
      <c r="F2197" s="196">
        <f>IFERROR(_xll.qlIndexFixing(IndexON,D2197,TRUE,_xll.ohTrigger(RecalcTrigger,TriggerON)),NA())</f>
        <v>1.6102112176339389E-2</v>
      </c>
      <c r="H2197" s="42">
        <f>_xll.qlCalendarAdvance(Calendar,$H2196,B2197,"f",FALSE)</f>
        <v>54778</v>
      </c>
      <c r="I2197" s="180">
        <f>_xll.qlInterestRateIndexValueDate(Index1M,$H2197)</f>
        <v>54780</v>
      </c>
      <c r="J2197" s="185">
        <f>IFERROR(_xll.qlIndexFixing(Index1M,$H2197,TRUE,_xll.ohTrigger(RecalcTrigger,Trigger1M)),NA())</f>
        <v>1.5972024879070124E-2</v>
      </c>
      <c r="K2197" s="44">
        <f>IFERROR(_xll.qlIndexFixing(Index3M,H2197,TRUE,_xll.ohTrigger(RecalcTrigger,Trigger3M)),NA())</f>
        <v>1.6287865430693493E-2</v>
      </c>
      <c r="L2197" s="44">
        <f>IFERROR(_xll.qlIndexFixing(Index6M,$H2197,TRUE,_xll.ohTrigger(RecalcTrigger,Trigger6M)),NA())</f>
        <v>1.6110965320791211E-2</v>
      </c>
      <c r="M2197" s="186">
        <f>IFERROR(_xll.qlIndexFixing(Index1Y,$H2197,TRUE,_xll.ohTrigger(RecalcTrigger,Trigger1Y)),NA())</f>
        <v>1.656932670197454E-2</v>
      </c>
      <c r="N2197" s="185">
        <f>IFERROR(_xll.qlIndexFixing(ONIndex1M,I2197,TRUE,_xll.ohTrigger(RecalcTrigger,Trigger1M)),NA())</f>
        <v>1.5963131910163852E-2</v>
      </c>
      <c r="O2197" s="44">
        <f>IFERROR(_xll.qlIndexFixing(ONIndex3M,I2197,TRUE,_xll.ohTrigger(RecalcTrigger,Trigger3M)),NA())</f>
        <v>1.6261373770012355E-2</v>
      </c>
      <c r="P2197" s="44">
        <f>IFERROR(_xll.qlIndexFixing(ONIndex6M,I2197,TRUE,_xll.ohTrigger(RecalcTrigger,Trigger6M)),NA())</f>
        <v>1.609493690276409E-2</v>
      </c>
      <c r="Q2197" s="186">
        <f>IFERROR(_xll.qlIndexFixing(ONIndex1Y,I2197,TRUE,_xll.ohTrigger(RecalcTrigger,Trigger1Y)),NA())</f>
        <v>1.6459314721082308E-2</v>
      </c>
    </row>
    <row r="2198" spans="2:17" x14ac:dyDescent="0.2">
      <c r="B2198" s="39" t="s">
        <v>42</v>
      </c>
      <c r="D2198" s="42">
        <f>_xll.qlCalendarAdvance(Calendar,$D2197,B2198,"f",FALSE)</f>
        <v>54785</v>
      </c>
      <c r="E2198" s="180">
        <f>_xll.qlInterestRateIndexValueDate(IndexON,D2198)</f>
        <v>54785</v>
      </c>
      <c r="F2198" s="196">
        <f>IFERROR(_xll.qlIndexFixing(IndexON,D2198,TRUE,_xll.ohTrigger(RecalcTrigger,TriggerON)),NA())</f>
        <v>1.6101220508240033E-2</v>
      </c>
      <c r="H2198" s="42">
        <f>_xll.qlCalendarAdvance(Calendar,$H2197,B2198,"f",FALSE)</f>
        <v>54785</v>
      </c>
      <c r="I2198" s="180">
        <f>_xll.qlInterestRateIndexValueDate(Index1M,$H2198)</f>
        <v>54787</v>
      </c>
      <c r="J2198" s="185">
        <f>IFERROR(_xll.qlIndexFixing(Index1M,$H2198,TRUE,_xll.ohTrigger(RecalcTrigger,Trigger1M)),NA())</f>
        <v>1.5970735046177131E-2</v>
      </c>
      <c r="K2198" s="44">
        <f>IFERROR(_xll.qlIndexFixing(Index3M,H2198,TRUE,_xll.ohTrigger(RecalcTrigger,Trigger3M)),NA())</f>
        <v>1.6286723906500988E-2</v>
      </c>
      <c r="L2198" s="44">
        <f>IFERROR(_xll.qlIndexFixing(Index6M,$H2198,TRUE,_xll.ohTrigger(RecalcTrigger,Trigger6M)),NA())</f>
        <v>1.6106828822423203E-2</v>
      </c>
      <c r="M2198" s="186">
        <f>IFERROR(_xll.qlIndexFixing(Index1Y,$H2198,TRUE,_xll.ohTrigger(RecalcTrigger,Trigger1Y)),NA())</f>
        <v>1.6568124674760119E-2</v>
      </c>
      <c r="N2198" s="185">
        <f>IFERROR(_xll.qlIndexFixing(ONIndex1M,I2198,TRUE,_xll.ohTrigger(RecalcTrigger,Trigger1M)),NA())</f>
        <v>1.5961888731883533E-2</v>
      </c>
      <c r="O2198" s="44">
        <f>IFERROR(_xll.qlIndexFixing(ONIndex3M,I2198,TRUE,_xll.ohTrigger(RecalcTrigger,Trigger3M)),NA())</f>
        <v>1.6260401752186127E-2</v>
      </c>
      <c r="P2198" s="44">
        <f>IFERROR(_xll.qlIndexFixing(ONIndex6M,I2198,TRUE,_xll.ohTrigger(RecalcTrigger,Trigger6M)),NA())</f>
        <v>1.6091250288470249E-2</v>
      </c>
      <c r="Q2198" s="186">
        <f>IFERROR(_xll.qlIndexFixing(ONIndex1Y,I2198,TRUE,_xll.ohTrigger(RecalcTrigger,Trigger1Y)),NA())</f>
        <v>1.645844823891629E-2</v>
      </c>
    </row>
    <row r="2199" spans="2:17" x14ac:dyDescent="0.2">
      <c r="B2199" s="39" t="s">
        <v>42</v>
      </c>
      <c r="D2199" s="42">
        <f>_xll.qlCalendarAdvance(Calendar,$D2198,B2199,"f",FALSE)</f>
        <v>54792</v>
      </c>
      <c r="E2199" s="180">
        <f>_xll.qlInterestRateIndexValueDate(IndexON,D2199)</f>
        <v>54792</v>
      </c>
      <c r="F2199" s="196">
        <f>IFERROR(_xll.qlIndexFixing(IndexON,D2199,TRUE,_xll.ohTrigger(RecalcTrigger,TriggerON)),NA())</f>
        <v>1.6100299643415639E-2</v>
      </c>
      <c r="H2199" s="42">
        <f>_xll.qlCalendarAdvance(Calendar,$H2198,B2199,"f",FALSE)</f>
        <v>54792</v>
      </c>
      <c r="I2199" s="180">
        <f>_xll.qlInterestRateIndexValueDate(Index1M,$H2199)</f>
        <v>54794</v>
      </c>
      <c r="J2199" s="185">
        <f>IFERROR(_xll.qlIndexFixing(Index1M,$H2199,TRUE,_xll.ohTrigger(RecalcTrigger,Trigger1M)),NA())</f>
        <v>1.5969417814420961E-2</v>
      </c>
      <c r="K2199" s="44">
        <f>IFERROR(_xll.qlIndexFixing(Index3M,H2199,TRUE,_xll.ohTrigger(RecalcTrigger,Trigger3M)),NA())</f>
        <v>1.6285553636426364E-2</v>
      </c>
      <c r="L2199" s="44">
        <f>IFERROR(_xll.qlIndexFixing(Index6M,$H2199,TRUE,_xll.ohTrigger(RecalcTrigger,Trigger6M)),NA())</f>
        <v>1.6102608684564864E-2</v>
      </c>
      <c r="M2199" s="186">
        <f>IFERROR(_xll.qlIndexFixing(Index1Y,$H2199,TRUE,_xll.ohTrigger(RecalcTrigger,Trigger1Y)),NA())</f>
        <v>1.6566909809826644E-2</v>
      </c>
      <c r="N2199" s="185">
        <f>IFERROR(_xll.qlIndexFixing(ONIndex1M,I2199,TRUE,_xll.ohTrigger(RecalcTrigger,Trigger1M)),NA())</f>
        <v>1.5960618277661709E-2</v>
      </c>
      <c r="O2199" s="44">
        <f>IFERROR(_xll.qlIndexFixing(ONIndex3M,I2199,TRUE,_xll.ohTrigger(RecalcTrigger,Trigger3M)),NA())</f>
        <v>1.6259401431319986E-2</v>
      </c>
      <c r="P2199" s="44">
        <f>IFERROR(_xll.qlIndexFixing(ONIndex6M,I2199,TRUE,_xll.ohTrigger(RecalcTrigger,Trigger6M)),NA())</f>
        <v>1.6087529956747559E-2</v>
      </c>
      <c r="Q2199" s="186">
        <f>IFERROR(_xll.qlIndexFixing(ONIndex1Y,I2199,TRUE,_xll.ohTrigger(RecalcTrigger,Trigger1Y)),NA())</f>
        <v>1.645756974132162E-2</v>
      </c>
    </row>
    <row r="2200" spans="2:17" x14ac:dyDescent="0.2">
      <c r="B2200" s="39" t="s">
        <v>42</v>
      </c>
      <c r="D2200" s="42">
        <f>_xll.qlCalendarAdvance(Calendar,$D2199,B2200,"f",FALSE)</f>
        <v>54799</v>
      </c>
      <c r="E2200" s="180">
        <f>_xll.qlInterestRateIndexValueDate(IndexON,D2200)</f>
        <v>54799</v>
      </c>
      <c r="F2200" s="196">
        <f>IFERROR(_xll.qlIndexFixing(IndexON,D2200,TRUE,_xll.ohTrigger(RecalcTrigger,TriggerON)),NA())</f>
        <v>1.6099349525591222E-2</v>
      </c>
      <c r="H2200" s="42">
        <f>_xll.qlCalendarAdvance(Calendar,$H2199,B2200,"f",FALSE)</f>
        <v>54799</v>
      </c>
      <c r="I2200" s="180">
        <f>_xll.qlInterestRateIndexValueDate(Index1M,$H2200)</f>
        <v>54801</v>
      </c>
      <c r="J2200" s="185">
        <f>IFERROR(_xll.qlIndexFixing(Index1M,$H2200,TRUE,_xll.ohTrigger(RecalcTrigger,Trigger1M)),NA())</f>
        <v>1.5968073131700788E-2</v>
      </c>
      <c r="K2200" s="44">
        <f>IFERROR(_xll.qlIndexFixing(Index3M,H2200,TRUE,_xll.ohTrigger(RecalcTrigger,Trigger3M)),NA())</f>
        <v>1.6284354563619097E-2</v>
      </c>
      <c r="L2200" s="44">
        <f>IFERROR(_xll.qlIndexFixing(Index6M,$H2200,TRUE,_xll.ohTrigger(RecalcTrigger,Trigger6M)),NA())</f>
        <v>1.6098406836994868E-2</v>
      </c>
      <c r="M2200" s="186">
        <f>IFERROR(_xll.qlIndexFixing(Index1Y,$H2200,TRUE,_xll.ohTrigger(RecalcTrigger,Trigger1Y)),NA())</f>
        <v>1.6565682082740403E-2</v>
      </c>
      <c r="N2200" s="185">
        <f>IFERROR(_xll.qlIndexFixing(ONIndex1M,I2200,TRUE,_xll.ohTrigger(RecalcTrigger,Trigger1M)),NA())</f>
        <v>1.5959320495619878E-2</v>
      </c>
      <c r="O2200" s="44">
        <f>IFERROR(_xll.qlIndexFixing(ONIndex3M,I2200,TRUE,_xll.ohTrigger(RecalcTrigger,Trigger3M)),NA())</f>
        <v>1.6258372750579397E-2</v>
      </c>
      <c r="P2200" s="44">
        <f>IFERROR(_xll.qlIndexFixing(ONIndex6M,I2200,TRUE,_xll.ohTrigger(RecalcTrigger,Trigger6M)),NA())</f>
        <v>1.6083775907436149E-2</v>
      </c>
      <c r="Q2200" s="186">
        <f>IFERROR(_xll.qlIndexFixing(ONIndex1Y,I2200,TRUE,_xll.ohTrigger(RecalcTrigger,Trigger1Y)),NA())</f>
        <v>1.6456679204317481E-2</v>
      </c>
    </row>
    <row r="2201" spans="2:17" x14ac:dyDescent="0.2">
      <c r="B2201" s="39" t="s">
        <v>42</v>
      </c>
      <c r="D2201" s="42">
        <f>_xll.qlCalendarAdvance(Calendar,$D2200,B2201,"f",FALSE)</f>
        <v>54806</v>
      </c>
      <c r="E2201" s="180">
        <f>_xll.qlInterestRateIndexValueDate(IndexON,D2201)</f>
        <v>54806</v>
      </c>
      <c r="F2201" s="196">
        <f>IFERROR(_xll.qlIndexFixing(IndexON,D2201,TRUE,_xll.ohTrigger(RecalcTrigger,TriggerON)),NA())</f>
        <v>1.6098370098251991E-2</v>
      </c>
      <c r="H2201" s="42">
        <f>_xll.qlCalendarAdvance(Calendar,$H2200,B2201,"f",FALSE)</f>
        <v>54806</v>
      </c>
      <c r="I2201" s="180">
        <f>_xll.qlInterestRateIndexValueDate(Index1M,$H2201)</f>
        <v>54808</v>
      </c>
      <c r="J2201" s="185">
        <f>IFERROR(_xll.qlIndexFixing(Index1M,$H2201,TRUE,_xll.ohTrigger(RecalcTrigger,Trigger1M)),NA())</f>
        <v>1.5966700945913292E-2</v>
      </c>
      <c r="K2201" s="44">
        <f>IFERROR(_xll.qlIndexFixing(Index3M,H2201,TRUE,_xll.ohTrigger(RecalcTrigger,Trigger3M)),NA())</f>
        <v>1.6283126631230438E-2</v>
      </c>
      <c r="L2201" s="44">
        <f>IFERROR(_xll.qlIndexFixing(Index6M,$H2201,TRUE,_xll.ohTrigger(RecalcTrigger,Trigger6M)),NA())</f>
        <v>1.6094171009391058E-2</v>
      </c>
      <c r="M2201" s="186">
        <f>IFERROR(_xll.qlIndexFixing(Index1Y,$H2201,TRUE,_xll.ohTrigger(RecalcTrigger,Trigger1Y)),NA())</f>
        <v>1.6564441469068117E-2</v>
      </c>
      <c r="N2201" s="185">
        <f>IFERROR(_xll.qlIndexFixing(ONIndex1M,I2201,TRUE,_xll.ohTrigger(RecalcTrigger,Trigger1M)),NA())</f>
        <v>1.5957995333479857E-2</v>
      </c>
      <c r="O2201" s="44">
        <f>IFERROR(_xll.qlIndexFixing(ONIndex3M,I2201,TRUE,_xll.ohTrigger(RecalcTrigger,Trigger3M)),NA())</f>
        <v>1.6257315653289695E-2</v>
      </c>
      <c r="P2201" s="44">
        <f>IFERROR(_xll.qlIndexFixing(ONIndex6M,I2201,TRUE,_xll.ohTrigger(RecalcTrigger,Trigger6M)),NA())</f>
        <v>1.6079988140775825E-2</v>
      </c>
      <c r="Q2201" s="186">
        <f>IFERROR(_xll.qlIndexFixing(ONIndex1Y,I2201,TRUE,_xll.ohTrigger(RecalcTrigger,Trigger1Y)),NA())</f>
        <v>1.6455776603763184E-2</v>
      </c>
    </row>
    <row r="2202" spans="2:17" x14ac:dyDescent="0.2">
      <c r="B2202" s="39" t="s">
        <v>42</v>
      </c>
      <c r="D2202" s="42">
        <f>_xll.qlCalendarAdvance(Calendar,$D2201,B2202,"f",FALSE)</f>
        <v>54813</v>
      </c>
      <c r="E2202" s="180">
        <f>_xll.qlInterestRateIndexValueDate(IndexON,D2202)</f>
        <v>54813</v>
      </c>
      <c r="F2202" s="196">
        <f>IFERROR(_xll.qlIndexFixing(IndexON,D2202,TRUE,_xll.ohTrigger(RecalcTrigger,TriggerON)),NA())</f>
        <v>1.6097361305442703E-2</v>
      </c>
      <c r="H2202" s="42">
        <f>_xll.qlCalendarAdvance(Calendar,$H2201,B2202,"f",FALSE)</f>
        <v>54813</v>
      </c>
      <c r="I2202" s="180">
        <f>_xll.qlInterestRateIndexValueDate(Index1M,$H2202)</f>
        <v>54815</v>
      </c>
      <c r="J2202" s="185">
        <f>IFERROR(_xll.qlIndexFixing(Index1M,$H2202,TRUE,_xll.ohTrigger(RecalcTrigger,Trigger1M)),NA())</f>
        <v>1.5965301204967641E-2</v>
      </c>
      <c r="K2202" s="44">
        <f>IFERROR(_xll.qlIndexFixing(Index3M,H2202,TRUE,_xll.ohTrigger(RecalcTrigger,Trigger3M)),NA())</f>
        <v>1.6281869782410752E-2</v>
      </c>
      <c r="L2202" s="44">
        <f>IFERROR(_xll.qlIndexFixing(Index6M,$H2202,TRUE,_xll.ohTrigger(RecalcTrigger,Trigger6M)),NA())</f>
        <v>1.6089901201970718E-2</v>
      </c>
      <c r="M2202" s="186">
        <f>IFERROR(_xll.qlIndexFixing(Index1Y,$H2202,TRUE,_xll.ohTrigger(RecalcTrigger,Trigger1Y)),NA())</f>
        <v>1.6563187944377167E-2</v>
      </c>
      <c r="N2202" s="185">
        <f>IFERROR(_xll.qlIndexFixing(ONIndex1M,I2202,TRUE,_xll.ohTrigger(RecalcTrigger,Trigger1M)),NA())</f>
        <v>1.5956642739363147E-2</v>
      </c>
      <c r="O2202" s="44">
        <f>IFERROR(_xll.qlIndexFixing(ONIndex3M,I2202,TRUE,_xll.ohTrigger(RecalcTrigger,Trigger3M)),NA())</f>
        <v>1.6256230082776213E-2</v>
      </c>
      <c r="P2202" s="44">
        <f>IFERROR(_xll.qlIndexFixing(ONIndex6M,I2202,TRUE,_xll.ohTrigger(RecalcTrigger,Trigger6M)),NA())</f>
        <v>1.6076166656606716E-2</v>
      </c>
      <c r="Q2202" s="186">
        <f>IFERROR(_xll.qlIndexFixing(ONIndex1Y,I2202,TRUE,_xll.ohTrigger(RecalcTrigger,Trigger1Y)),NA())</f>
        <v>1.6454861915518038E-2</v>
      </c>
    </row>
    <row r="2203" spans="2:17" x14ac:dyDescent="0.2">
      <c r="B2203" s="39" t="s">
        <v>42</v>
      </c>
      <c r="D2203" s="42">
        <f>_xll.qlCalendarAdvance(Calendar,$D2202,B2203,"f",FALSE)</f>
        <v>54820</v>
      </c>
      <c r="E2203" s="180">
        <f>_xll.qlInterestRateIndexValueDate(IndexON,D2203)</f>
        <v>54820</v>
      </c>
      <c r="F2203" s="196">
        <f>IFERROR(_xll.qlIndexFixing(IndexON,D2203,TRUE,_xll.ohTrigger(RecalcTrigger,TriggerON)),NA())</f>
        <v>1.6096323090888376E-2</v>
      </c>
      <c r="H2203" s="42">
        <f>_xll.qlCalendarAdvance(Calendar,$H2202,B2203,"f",FALSE)</f>
        <v>54820</v>
      </c>
      <c r="I2203" s="180">
        <f>_xll.qlInterestRateIndexValueDate(Index1M,$H2203)</f>
        <v>54822</v>
      </c>
      <c r="J2203" s="185">
        <f>IFERROR(_xll.qlIndexFixing(Index1M,$H2203,TRUE,_xll.ohTrigger(RecalcTrigger,Trigger1M)),NA())</f>
        <v>1.5962875004404329E-2</v>
      </c>
      <c r="K2203" s="44">
        <f>IFERROR(_xll.qlIndexFixing(Index3M,H2203,TRUE,_xll.ohTrigger(RecalcTrigger,Trigger3M)),NA())</f>
        <v>1.6280313549244946E-2</v>
      </c>
      <c r="L2203" s="44">
        <f>IFERROR(_xll.qlIndexFixing(Index6M,$H2203,TRUE,_xll.ohTrigger(RecalcTrigger,Trigger6M)),NA())</f>
        <v>1.6085597414950251E-2</v>
      </c>
      <c r="M2203" s="186">
        <f>IFERROR(_xll.qlIndexFixing(Index1Y,$H2203,TRUE,_xll.ohTrigger(RecalcTrigger,Trigger1Y)),NA())</f>
        <v>1.6561921484235586E-2</v>
      </c>
      <c r="N2203" s="185">
        <f>IFERROR(_xll.qlIndexFixing(ONIndex1M,I2203,TRUE,_xll.ohTrigger(RecalcTrigger,Trigger1M)),NA())</f>
        <v>1.5955262661231373E-2</v>
      </c>
      <c r="O2203" s="44">
        <f>IFERROR(_xll.qlIndexFixing(ONIndex3M,I2203,TRUE,_xll.ohTrigger(RecalcTrigger,Trigger3M)),NA())</f>
        <v>1.6255115982604096E-2</v>
      </c>
      <c r="P2203" s="44">
        <f>IFERROR(_xll.qlIndexFixing(ONIndex6M,I2203,TRUE,_xll.ohTrigger(RecalcTrigger,Trigger6M)),NA())</f>
        <v>1.6072311454928823E-2</v>
      </c>
      <c r="Q2203" s="186">
        <f>IFERROR(_xll.qlIndexFixing(ONIndex1Y,I2203,TRUE,_xll.ohTrigger(RecalcTrigger,Trigger1Y)),NA())</f>
        <v>1.645393511552129E-2</v>
      </c>
    </row>
    <row r="2204" spans="2:17" x14ac:dyDescent="0.2">
      <c r="B2204" s="39" t="s">
        <v>42</v>
      </c>
      <c r="D2204" s="42">
        <f>_xll.qlCalendarAdvance(Calendar,$D2203,B2204,"f",FALSE)</f>
        <v>54827</v>
      </c>
      <c r="E2204" s="180">
        <f>_xll.qlInterestRateIndexValueDate(IndexON,D2204)</f>
        <v>54827</v>
      </c>
      <c r="F2204" s="196">
        <f>IFERROR(_xll.qlIndexFixing(IndexON,D2204,TRUE,_xll.ohTrigger(RecalcTrigger,TriggerON)),NA())</f>
        <v>1.6095255397994279E-2</v>
      </c>
      <c r="H2204" s="42">
        <f>_xll.qlCalendarAdvance(Calendar,$H2203,B2204,"f",FALSE)</f>
        <v>54827</v>
      </c>
      <c r="I2204" s="180">
        <f>_xll.qlInterestRateIndexValueDate(Index1M,$H2204)</f>
        <v>54829</v>
      </c>
      <c r="J2204" s="185">
        <f>IFERROR(_xll.qlIndexFixing(Index1M,$H2204,TRUE,_xll.ohTrigger(RecalcTrigger,Trigger1M)),NA())</f>
        <v>1.5961428171941919E-2</v>
      </c>
      <c r="K2204" s="44">
        <f>IFERROR(_xll.qlIndexFixing(Index3M,H2204,TRUE,_xll.ohTrigger(RecalcTrigger,Trigger3M)),NA())</f>
        <v>1.6279000840389173E-2</v>
      </c>
      <c r="L2204" s="44">
        <f>IFERROR(_xll.qlIndexFixing(Index6M,$H2204,TRUE,_xll.ohTrigger(RecalcTrigger,Trigger6M)),NA())</f>
        <v>1.6081259648546942E-2</v>
      </c>
      <c r="M2204" s="186">
        <f>IFERROR(_xll.qlIndexFixing(Index1Y,$H2204,TRUE,_xll.ohTrigger(RecalcTrigger,Trigger1Y)),NA())</f>
        <v>1.6560642064211852E-2</v>
      </c>
      <c r="N2204" s="185">
        <f>IFERROR(_xll.qlIndexFixing(ONIndex1M,I2204,TRUE,_xll.ohTrigger(RecalcTrigger,Trigger1M)),NA())</f>
        <v>1.5953855046966225E-2</v>
      </c>
      <c r="O2204" s="44">
        <f>IFERROR(_xll.qlIndexFixing(ONIndex3M,I2204,TRUE,_xll.ohTrigger(RecalcTrigger,Trigger3M)),NA())</f>
        <v>1.6253973296018742E-2</v>
      </c>
      <c r="P2204" s="44">
        <f>IFERROR(_xll.qlIndexFixing(ONIndex6M,I2204,TRUE,_xll.ohTrigger(RecalcTrigger,Trigger6M)),NA())</f>
        <v>1.6068422535742144E-2</v>
      </c>
      <c r="Q2204" s="186">
        <f>IFERROR(_xll.qlIndexFixing(ONIndex1Y,I2204,TRUE,_xll.ohTrigger(RecalcTrigger,Trigger1Y)),NA())</f>
        <v>1.6452996179872059E-2</v>
      </c>
    </row>
    <row r="2205" spans="2:17" x14ac:dyDescent="0.2">
      <c r="B2205" s="39" t="s">
        <v>42</v>
      </c>
      <c r="D2205" s="42">
        <f>_xll.qlCalendarAdvance(Calendar,$D2204,B2205,"f",FALSE)</f>
        <v>54834</v>
      </c>
      <c r="E2205" s="180">
        <f>_xll.qlInterestRateIndexValueDate(IndexON,D2205)</f>
        <v>54834</v>
      </c>
      <c r="F2205" s="196">
        <f>IFERROR(_xll.qlIndexFixing(IndexON,D2205,TRUE,_xll.ohTrigger(RecalcTrigger,TriggerON)),NA())</f>
        <v>1.6094158170885109E-2</v>
      </c>
      <c r="H2205" s="42">
        <f>_xll.qlCalendarAdvance(Calendar,$H2204,B2205,"f",FALSE)</f>
        <v>54834</v>
      </c>
      <c r="I2205" s="180">
        <f>_xll.qlInterestRateIndexValueDate(Index1M,$H2205)</f>
        <v>54836</v>
      </c>
      <c r="J2205" s="185">
        <f>IFERROR(_xll.qlIndexFixing(Index1M,$H2205,TRUE,_xll.ohTrigger(RecalcTrigger,Trigger1M)),NA())</f>
        <v>1.5959953647793425E-2</v>
      </c>
      <c r="K2205" s="44">
        <f>IFERROR(_xll.qlIndexFixing(Index3M,H2205,TRUE,_xll.ohTrigger(RecalcTrigger,Trigger3M)),NA())</f>
        <v>1.6277659049927961E-2</v>
      </c>
      <c r="L2205" s="44">
        <f>IFERROR(_xll.qlIndexFixing(Index6M,$H2205,TRUE,_xll.ohTrigger(RecalcTrigger,Trigger6M)),NA())</f>
        <v>1.6076887902983374E-2</v>
      </c>
      <c r="M2205" s="186">
        <f>IFERROR(_xll.qlIndexFixing(Index1Y,$H2205,TRUE,_xll.ohTrigger(RecalcTrigger,Trigger1Y)),NA())</f>
        <v>1.6559349659875974E-2</v>
      </c>
      <c r="N2205" s="185">
        <f>IFERROR(_xll.qlIndexFixing(ONIndex1M,I2205,TRUE,_xll.ohTrigger(RecalcTrigger,Trigger1M)),NA())</f>
        <v>1.5952419844689203E-2</v>
      </c>
      <c r="O2205" s="44">
        <f>IFERROR(_xll.qlIndexFixing(ONIndex3M,I2205,TRUE,_xll.ohTrigger(RecalcTrigger,Trigger3M)),NA())</f>
        <v>1.6252801966425423E-2</v>
      </c>
      <c r="P2205" s="44">
        <f>IFERROR(_xll.qlIndexFixing(ONIndex6M,I2205,TRUE,_xll.ohTrigger(RecalcTrigger,Trigger6M)),NA())</f>
        <v>1.6064499899126616E-2</v>
      </c>
      <c r="Q2205" s="186">
        <f>IFERROR(_xll.qlIndexFixing(ONIndex1Y,I2205,TRUE,_xll.ohTrigger(RecalcTrigger,Trigger1Y)),NA())</f>
        <v>1.645204508434972E-2</v>
      </c>
    </row>
    <row r="2206" spans="2:17" x14ac:dyDescent="0.2">
      <c r="B2206" s="39" t="s">
        <v>42</v>
      </c>
      <c r="D2206" s="42">
        <f>_xll.qlCalendarAdvance(Calendar,$D2205,B2206,"f",FALSE)</f>
        <v>54841</v>
      </c>
      <c r="E2206" s="180">
        <f>_xll.qlInterestRateIndexValueDate(IndexON,D2206)</f>
        <v>54841</v>
      </c>
      <c r="F2206" s="196">
        <f>IFERROR(_xll.qlIndexFixing(IndexON,D2206,TRUE,_xll.ohTrigger(RecalcTrigger,TriggerON)),NA())</f>
        <v>1.60930313528862E-2</v>
      </c>
      <c r="H2206" s="42">
        <f>_xll.qlCalendarAdvance(Calendar,$H2205,B2206,"f",FALSE)</f>
        <v>54841</v>
      </c>
      <c r="I2206" s="180">
        <f>_xll.qlInterestRateIndexValueDate(Index1M,$H2206)</f>
        <v>54843</v>
      </c>
      <c r="J2206" s="185">
        <f>IFERROR(_xll.qlIndexFixing(Index1M,$H2206,TRUE,_xll.ohTrigger(RecalcTrigger,Trigger1M)),NA())</f>
        <v>1.595845137987479E-2</v>
      </c>
      <c r="K2206" s="44">
        <f>IFERROR(_xll.qlIndexFixing(Index3M,H2206,TRUE,_xll.ohTrigger(RecalcTrigger,Trigger3M)),NA())</f>
        <v>1.627628812102408E-2</v>
      </c>
      <c r="L2206" s="44">
        <f>IFERROR(_xll.qlIndexFixing(Index6M,$H2206,TRUE,_xll.ohTrigger(RecalcTrigger,Trigger6M)),NA())</f>
        <v>1.6072482178480802E-2</v>
      </c>
      <c r="M2206" s="186">
        <f>IFERROR(_xll.qlIndexFixing(Index1Y,$H2206,TRUE,_xll.ohTrigger(RecalcTrigger,Trigger1Y)),NA())</f>
        <v>1.6558044246796862E-2</v>
      </c>
      <c r="N2206" s="185">
        <f>IFERROR(_xll.qlIndexFixing(ONIndex1M,I2206,TRUE,_xll.ohTrigger(RecalcTrigger,Trigger1M)),NA())</f>
        <v>1.5950957002122124E-2</v>
      </c>
      <c r="O2206" s="44">
        <f>IFERROR(_xll.qlIndexFixing(ONIndex3M,I2206,TRUE,_xll.ohTrigger(RecalcTrigger,Trigger3M)),NA())</f>
        <v>1.6251601936989601E-2</v>
      </c>
      <c r="P2206" s="44">
        <f>IFERROR(_xll.qlIndexFixing(ONIndex6M,I2206,TRUE,_xll.ohTrigger(RecalcTrigger,Trigger6M)),NA())</f>
        <v>1.6060543545002304E-2</v>
      </c>
      <c r="Q2206" s="186">
        <f>IFERROR(_xll.qlIndexFixing(ONIndex1Y,I2206,TRUE,_xll.ohTrigger(RecalcTrigger,Trigger1Y)),NA())</f>
        <v>1.6451081804973455E-2</v>
      </c>
    </row>
    <row r="2207" spans="2:17" x14ac:dyDescent="0.2">
      <c r="B2207" s="39" t="s">
        <v>42</v>
      </c>
      <c r="D2207" s="42">
        <f>_xll.qlCalendarAdvance(Calendar,$D2206,B2207,"f",FALSE)</f>
        <v>54848</v>
      </c>
      <c r="E2207" s="180">
        <f>_xll.qlInterestRateIndexValueDate(IndexON,D2207)</f>
        <v>54848</v>
      </c>
      <c r="F2207" s="196">
        <f>IFERROR(_xll.qlIndexFixing(IndexON,D2207,TRUE,_xll.ohTrigger(RecalcTrigger,TriggerON)),NA())</f>
        <v>1.6091874888202184E-2</v>
      </c>
      <c r="H2207" s="42">
        <f>_xll.qlCalendarAdvance(Calendar,$H2206,B2207,"f",FALSE)</f>
        <v>54848</v>
      </c>
      <c r="I2207" s="180">
        <f>_xll.qlInterestRateIndexValueDate(Index1M,$H2207)</f>
        <v>54850</v>
      </c>
      <c r="J2207" s="185">
        <f>IFERROR(_xll.qlIndexFixing(Index1M,$H2207,TRUE,_xll.ohTrigger(RecalcTrigger,Trigger1M)),NA())</f>
        <v>1.5957887349443145E-2</v>
      </c>
      <c r="K2207" s="44">
        <f>IFERROR(_xll.qlIndexFixing(Index3M,H2207,TRUE,_xll.ohTrigger(RecalcTrigger,Trigger3M)),NA())</f>
        <v>1.6275672816659963E-2</v>
      </c>
      <c r="L2207" s="44">
        <f>IFERROR(_xll.qlIndexFixing(Index6M,$H2207,TRUE,_xll.ohTrigger(RecalcTrigger,Trigger6M)),NA())</f>
        <v>1.6068183486042966E-2</v>
      </c>
      <c r="M2207" s="186">
        <f>IFERROR(_xll.qlIndexFixing(Index1Y,$H2207,TRUE,_xll.ohTrigger(RecalcTrigger,Trigger1Y)),NA())</f>
        <v>1.6556725800545617E-2</v>
      </c>
      <c r="N2207" s="185">
        <f>IFERROR(_xll.qlIndexFixing(ONIndex1M,I2207,TRUE,_xll.ohTrigger(RecalcTrigger,Trigger1M)),NA())</f>
        <v>1.5949466467546358E-2</v>
      </c>
      <c r="O2207" s="44">
        <f>IFERROR(_xll.qlIndexFixing(ONIndex3M,I2207,TRUE,_xll.ohTrigger(RecalcTrigger,Trigger3M)),NA())</f>
        <v>1.6250373151196484E-2</v>
      </c>
      <c r="P2207" s="44">
        <f>IFERROR(_xll.qlIndexFixing(ONIndex6M,I2207,TRUE,_xll.ohTrigger(RecalcTrigger,Trigger6M)),NA())</f>
        <v>1.6056553473369206E-2</v>
      </c>
      <c r="Q2207" s="186">
        <f>IFERROR(_xll.qlIndexFixing(ONIndex1Y,I2207,TRUE,_xll.ohTrigger(RecalcTrigger,Trigger1Y)),NA())</f>
        <v>1.6450106317442703E-2</v>
      </c>
    </row>
    <row r="2208" spans="2:17" x14ac:dyDescent="0.2">
      <c r="B2208" s="39" t="s">
        <v>42</v>
      </c>
      <c r="D2208" s="42">
        <f>_xll.qlCalendarAdvance(Calendar,$D2207,B2208,"f",FALSE)</f>
        <v>54855</v>
      </c>
      <c r="E2208" s="180">
        <f>_xll.qlInterestRateIndexValueDate(IndexON,D2208)</f>
        <v>54855</v>
      </c>
      <c r="F2208" s="196">
        <f>IFERROR(_xll.qlIndexFixing(IndexON,D2208,TRUE,_xll.ohTrigger(RecalcTrigger,TriggerON)),NA())</f>
        <v>1.6090688720238333E-2</v>
      </c>
      <c r="H2208" s="42">
        <f>_xll.qlCalendarAdvance(Calendar,$H2207,B2208,"f",FALSE)</f>
        <v>54855</v>
      </c>
      <c r="I2208" s="180">
        <f>_xll.qlInterestRateIndexValueDate(Index1M,$H2208)</f>
        <v>54857</v>
      </c>
      <c r="J2208" s="185">
        <f>IFERROR(_xll.qlIndexFixing(Index1M,$H2208,TRUE,_xll.ohTrigger(RecalcTrigger,Trigger1M)),NA())</f>
        <v>1.5956560153362082E-2</v>
      </c>
      <c r="K2208" s="44">
        <f>IFERROR(_xll.qlIndexFixing(Index3M,H2208,TRUE,_xll.ohTrigger(RecalcTrigger,Trigger3M)),NA())</f>
        <v>1.6274236944047848E-2</v>
      </c>
      <c r="L2208" s="44">
        <f>IFERROR(_xll.qlIndexFixing(Index6M,$H2208,TRUE,_xll.ohTrigger(RecalcTrigger,Trigger6M)),NA())</f>
        <v>1.6063696672400193E-2</v>
      </c>
      <c r="M2208" s="186">
        <f>IFERROR(_xll.qlIndexFixing(Index1Y,$H2208,TRUE,_xll.ohTrigger(RecalcTrigger,Trigger1Y)),NA())</f>
        <v>1.6555394296693126E-2</v>
      </c>
      <c r="N2208" s="185">
        <f>IFERROR(_xll.qlIndexFixing(ONIndex1M,I2208,TRUE,_xll.ohTrigger(RecalcTrigger,Trigger1M)),NA())</f>
        <v>1.5947948188683725E-2</v>
      </c>
      <c r="O2208" s="44">
        <f>IFERROR(_xll.qlIndexFixing(ONIndex3M,I2208,TRUE,_xll.ohTrigger(RecalcTrigger,Trigger3M)),NA())</f>
        <v>1.6249115552451343E-2</v>
      </c>
      <c r="P2208" s="44">
        <f>IFERROR(_xll.qlIndexFixing(ONIndex6M,I2208,TRUE,_xll.ohTrigger(RecalcTrigger,Trigger6M)),NA())</f>
        <v>1.605252968430726E-2</v>
      </c>
      <c r="Q2208" s="186">
        <f>IFERROR(_xll.qlIndexFixing(ONIndex1Y,I2208,TRUE,_xll.ohTrigger(RecalcTrigger,Trigger1Y)),NA())</f>
        <v>1.6449118598016454E-2</v>
      </c>
    </row>
    <row r="2209" spans="2:17" x14ac:dyDescent="0.2">
      <c r="B2209" s="39" t="s">
        <v>42</v>
      </c>
      <c r="D2209" s="42">
        <f>_xll.qlCalendarAdvance(Calendar,$D2208,B2209,"f",FALSE)</f>
        <v>54862</v>
      </c>
      <c r="E2209" s="180">
        <f>_xll.qlInterestRateIndexValueDate(IndexON,D2209)</f>
        <v>54862</v>
      </c>
      <c r="F2209" s="196">
        <f>IFERROR(_xll.qlIndexFixing(IndexON,D2209,TRUE,_xll.ohTrigger(RecalcTrigger,TriggerON)),NA())</f>
        <v>1.6089472792719661E-2</v>
      </c>
      <c r="H2209" s="42">
        <f>_xll.qlCalendarAdvance(Calendar,$H2208,B2209,"f",FALSE)</f>
        <v>54862</v>
      </c>
      <c r="I2209" s="180">
        <f>_xll.qlInterestRateIndexValueDate(Index1M,$H2209)</f>
        <v>54864</v>
      </c>
      <c r="J2209" s="185">
        <f>IFERROR(_xll.qlIndexFixing(Index1M,$H2209,TRUE,_xll.ohTrigger(RecalcTrigger,Trigger1M)),NA())</f>
        <v>1.5954727097722832E-2</v>
      </c>
      <c r="K2209" s="44">
        <f>IFERROR(_xll.qlIndexFixing(Index3M,H2209,TRUE,_xll.ohTrigger(RecalcTrigger,Trigger3M)),NA())</f>
        <v>1.6272771746333386E-2</v>
      </c>
      <c r="L2209" s="44">
        <f>IFERROR(_xll.qlIndexFixing(Index6M,$H2209,TRUE,_xll.ohTrigger(RecalcTrigger,Trigger6M)),NA())</f>
        <v>1.6059175873307695E-2</v>
      </c>
      <c r="M2209" s="186">
        <f>IFERROR(_xll.qlIndexFixing(Index1Y,$H2209,TRUE,_xll.ohTrigger(RecalcTrigger,Trigger1Y)),NA())</f>
        <v>1.6554049710811588E-2</v>
      </c>
      <c r="N2209" s="185">
        <f>IFERROR(_xll.qlIndexFixing(ONIndex1M,I2209,TRUE,_xll.ohTrigger(RecalcTrigger,Trigger1M)),NA())</f>
        <v>1.594640211349585E-2</v>
      </c>
      <c r="O2209" s="44">
        <f>IFERROR(_xll.qlIndexFixing(ONIndex3M,I2209,TRUE,_xll.ohTrigger(RecalcTrigger,Trigger3M)),NA())</f>
        <v>1.6247829083999576E-2</v>
      </c>
      <c r="P2209" s="44">
        <f>IFERROR(_xll.qlIndexFixing(ONIndex6M,I2209,TRUE,_xll.ohTrigger(RecalcTrigger,Trigger6M)),NA())</f>
        <v>1.6048472177816464E-2</v>
      </c>
      <c r="Q2209" s="186">
        <f>IFERROR(_xll.qlIndexFixing(ONIndex1Y,I2209,TRUE,_xll.ohTrigger(RecalcTrigger,Trigger1Y)),NA())</f>
        <v>1.644811862215434E-2</v>
      </c>
    </row>
    <row r="2210" spans="2:17" x14ac:dyDescent="0.2">
      <c r="B2210" s="39" t="s">
        <v>42</v>
      </c>
      <c r="D2210" s="42">
        <f>_xll.qlCalendarAdvance(Calendar,$D2209,B2210,"f",FALSE)</f>
        <v>54869</v>
      </c>
      <c r="E2210" s="180">
        <f>_xll.qlInterestRateIndexValueDate(IndexON,D2210)</f>
        <v>54869</v>
      </c>
      <c r="F2210" s="196">
        <f>IFERROR(_xll.qlIndexFixing(IndexON,D2210,TRUE,_xll.ohTrigger(RecalcTrigger,TriggerON)),NA())</f>
        <v>1.6088227049531056E-2</v>
      </c>
      <c r="H2210" s="42">
        <f>_xll.qlCalendarAdvance(Calendar,$H2209,B2210,"f",FALSE)</f>
        <v>54869</v>
      </c>
      <c r="I2210" s="180">
        <f>_xll.qlInterestRateIndexValueDate(Index1M,$H2210)</f>
        <v>54871</v>
      </c>
      <c r="J2210" s="185">
        <f>IFERROR(_xll.qlIndexFixing(Index1M,$H2210,TRUE,_xll.ohTrigger(RecalcTrigger,Trigger1M)),NA())</f>
        <v>1.5953105040014681E-2</v>
      </c>
      <c r="K2210" s="44">
        <f>IFERROR(_xll.qlIndexFixing(Index3M,H2210,TRUE,_xll.ohTrigger(RecalcTrigger,Trigger3M)),NA())</f>
        <v>1.6271277166666404E-2</v>
      </c>
      <c r="L2210" s="44">
        <f>IFERROR(_xll.qlIndexFixing(Index6M,$H2210,TRUE,_xll.ohTrigger(RecalcTrigger,Trigger6M)),NA())</f>
        <v>1.6054621089002276E-2</v>
      </c>
      <c r="M2210" s="186">
        <f>IFERROR(_xll.qlIndexFixing(Index1Y,$H2210,TRUE,_xll.ohTrigger(RecalcTrigger,Trigger1Y)),NA())</f>
        <v>1.6552692018472977E-2</v>
      </c>
      <c r="N2210" s="185">
        <f>IFERROR(_xll.qlIndexFixing(ONIndex1M,I2210,TRUE,_xll.ohTrigger(RecalcTrigger,Trigger1M)),NA())</f>
        <v>1.5944828190104232E-2</v>
      </c>
      <c r="O2210" s="44">
        <f>IFERROR(_xll.qlIndexFixing(ONIndex3M,I2210,TRUE,_xll.ohTrigger(RecalcTrigger,Trigger3M)),NA())</f>
        <v>1.6246513689246456E-2</v>
      </c>
      <c r="P2210" s="44">
        <f>IFERROR(_xll.qlIndexFixing(ONIndex6M,I2210,TRUE,_xll.ohTrigger(RecalcTrigger,Trigger6M)),NA())</f>
        <v>1.6044380953736948E-2</v>
      </c>
      <c r="Q2210" s="186">
        <f>IFERROR(_xll.qlIndexFixing(ONIndex1Y,I2210,TRUE,_xll.ohTrigger(RecalcTrigger,Trigger1Y)),NA())</f>
        <v>1.6447106366195285E-2</v>
      </c>
    </row>
    <row r="2211" spans="2:17" x14ac:dyDescent="0.2">
      <c r="B2211" s="39" t="s">
        <v>42</v>
      </c>
      <c r="D2211" s="42">
        <f>_xll.qlCalendarAdvance(Calendar,$D2210,B2211,"f",FALSE)</f>
        <v>54876</v>
      </c>
      <c r="E2211" s="180">
        <f>_xll.qlInterestRateIndexValueDate(IndexON,D2211)</f>
        <v>54876</v>
      </c>
      <c r="F2211" s="196">
        <f>IFERROR(_xll.qlIndexFixing(IndexON,D2211,TRUE,_xll.ohTrigger(RecalcTrigger,TriggerON)),NA())</f>
        <v>1.6086951434397534E-2</v>
      </c>
      <c r="H2211" s="42">
        <f>_xll.qlCalendarAdvance(Calendar,$H2210,B2211,"f",FALSE)</f>
        <v>54876</v>
      </c>
      <c r="I2211" s="180">
        <f>_xll.qlInterestRateIndexValueDate(Index1M,$H2211)</f>
        <v>54878</v>
      </c>
      <c r="J2211" s="185">
        <f>IFERROR(_xll.qlIndexFixing(Index1M,$H2211,TRUE,_xll.ohTrigger(RecalcTrigger,Trigger1M)),NA())</f>
        <v>1.5950755572272771E-2</v>
      </c>
      <c r="K2211" s="44">
        <f>IFERROR(_xll.qlIndexFixing(Index3M,H2211,TRUE,_xll.ohTrigger(RecalcTrigger,Trigger3M)),NA())</f>
        <v>1.6269500436702274E-2</v>
      </c>
      <c r="L2211" s="44">
        <f>IFERROR(_xll.qlIndexFixing(Index6M,$H2211,TRUE,_xll.ohTrigger(RecalcTrigger,Trigger6M)),NA())</f>
        <v>1.6049980089631551E-2</v>
      </c>
      <c r="M2211" s="186">
        <f>IFERROR(_xll.qlIndexFixing(Index1Y,$H2211,TRUE,_xll.ohTrigger(RecalcTrigger,Trigger1Y)),NA())</f>
        <v>1.6551049332870205E-2</v>
      </c>
      <c r="N2211" s="185">
        <f>IFERROR(_xll.qlIndexFixing(ONIndex1M,I2211,TRUE,_xll.ohTrigger(RecalcTrigger,Trigger1M)),NA())</f>
        <v>1.5943226366310626E-2</v>
      </c>
      <c r="O2211" s="44">
        <f>IFERROR(_xll.qlIndexFixing(ONIndex3M,I2211,TRUE,_xll.ohTrigger(RecalcTrigger,Trigger3M)),NA())</f>
        <v>1.6245169311597252E-2</v>
      </c>
      <c r="P2211" s="44">
        <f>IFERROR(_xll.qlIndexFixing(ONIndex6M,I2211,TRUE,_xll.ohTrigger(RecalcTrigger,Trigger6M)),NA())</f>
        <v>1.6040256012228582E-2</v>
      </c>
      <c r="Q2211" s="186">
        <f>IFERROR(_xll.qlIndexFixing(ONIndex1Y,I2211,TRUE,_xll.ohTrigger(RecalcTrigger,Trigger1Y)),NA())</f>
        <v>1.6446081805998602E-2</v>
      </c>
    </row>
    <row r="2212" spans="2:17" x14ac:dyDescent="0.2">
      <c r="B2212" s="39" t="s">
        <v>42</v>
      </c>
      <c r="D2212" s="42">
        <f>_xll.qlCalendarAdvance(Calendar,$D2211,B2212,"f",FALSE)</f>
        <v>54883</v>
      </c>
      <c r="E2212" s="180">
        <f>_xll.qlInterestRateIndexValueDate(IndexON,D2212)</f>
        <v>54883</v>
      </c>
      <c r="F2212" s="196">
        <f>IFERROR(_xll.qlIndexFixing(IndexON,D2212,TRUE,_xll.ohTrigger(RecalcTrigger,TriggerON)),NA())</f>
        <v>1.6085645890724365E-2</v>
      </c>
      <c r="H2212" s="42">
        <f>_xll.qlCalendarAdvance(Calendar,$H2211,B2212,"f",FALSE)</f>
        <v>54883</v>
      </c>
      <c r="I2212" s="180">
        <f>_xll.qlInterestRateIndexValueDate(Index1M,$H2212)</f>
        <v>54885</v>
      </c>
      <c r="J2212" s="185">
        <f>IFERROR(_xll.qlIndexFixing(Index1M,$H2212,TRUE,_xll.ohTrigger(RecalcTrigger,Trigger1M)),NA())</f>
        <v>1.594977680041576E-2</v>
      </c>
      <c r="K2212" s="44">
        <f>IFERROR(_xll.qlIndexFixing(Index3M,H2212,TRUE,_xll.ohTrigger(RecalcTrigger,Trigger3M)),NA())</f>
        <v>1.6267949110126505E-2</v>
      </c>
      <c r="L2212" s="44">
        <f>IFERROR(_xll.qlIndexFixing(Index6M,$H2212,TRUE,_xll.ohTrigger(RecalcTrigger,Trigger6M)),NA())</f>
        <v>1.604536685025023E-2</v>
      </c>
      <c r="M2212" s="186">
        <f>IFERROR(_xll.qlIndexFixing(Index1Y,$H2212,TRUE,_xll.ohTrigger(RecalcTrigger,Trigger1Y)),NA())</f>
        <v>1.6549937216718595E-2</v>
      </c>
      <c r="N2212" s="185">
        <f>IFERROR(_xll.qlIndexFixing(ONIndex1M,I2212,TRUE,_xll.ohTrigger(RecalcTrigger,Trigger1M)),NA())</f>
        <v>1.5941125798590861E-2</v>
      </c>
      <c r="O2212" s="44">
        <f>IFERROR(_xll.qlIndexFixing(ONIndex3M,I2212,TRUE,_xll.ohTrigger(RecalcTrigger,Trigger3M)),NA())</f>
        <v>1.6243398147741672E-2</v>
      </c>
      <c r="P2212" s="44">
        <f>IFERROR(_xll.qlIndexFixing(ONIndex6M,I2212,TRUE,_xll.ohTrigger(RecalcTrigger,Trigger6M)),NA())</f>
        <v>1.6034902972057452E-2</v>
      </c>
      <c r="Q2212" s="186">
        <f>IFERROR(_xll.qlIndexFixing(ONIndex1Y,I2212,TRUE,_xll.ohTrigger(RecalcTrigger,Trigger1Y)),NA())</f>
        <v>1.6444746395816168E-2</v>
      </c>
    </row>
    <row r="2213" spans="2:17" x14ac:dyDescent="0.2">
      <c r="B2213" s="39" t="s">
        <v>42</v>
      </c>
      <c r="D2213" s="42">
        <f>_xll.qlCalendarAdvance(Calendar,$D2212,B2213,"f",FALSE)</f>
        <v>54890</v>
      </c>
      <c r="E2213" s="180">
        <f>_xll.qlInterestRateIndexValueDate(IndexON,D2213)</f>
        <v>54890</v>
      </c>
      <c r="F2213" s="196">
        <f>IFERROR(_xll.qlIndexFixing(IndexON,D2213,TRUE,_xll.ohTrigger(RecalcTrigger,TriggerON)),NA())</f>
        <v>1.6084310362796117E-2</v>
      </c>
      <c r="H2213" s="42">
        <f>_xll.qlCalendarAdvance(Calendar,$H2212,B2213,"f",FALSE)</f>
        <v>54890</v>
      </c>
      <c r="I2213" s="180">
        <f>_xll.qlInterestRateIndexValueDate(Index1M,$H2213)</f>
        <v>54892</v>
      </c>
      <c r="J2213" s="185">
        <f>IFERROR(_xll.qlIndexFixing(Index1M,$H2213,TRUE,_xll.ohTrigger(RecalcTrigger,Trigger1M)),NA())</f>
        <v>1.5948070514338331E-2</v>
      </c>
      <c r="K2213" s="44">
        <f>IFERROR(_xll.qlIndexFixing(Index3M,H2213,TRUE,_xll.ohTrigger(RecalcTrigger,Trigger3M)),NA())</f>
        <v>1.6266368236453655E-2</v>
      </c>
      <c r="L2213" s="44">
        <f>IFERROR(_xll.qlIndexFixing(Index6M,$H2213,TRUE,_xll.ohTrigger(RecalcTrigger,Trigger6M)),NA())</f>
        <v>1.6040723759566274E-2</v>
      </c>
      <c r="M2213" s="186">
        <f>IFERROR(_xll.qlIndexFixing(Index1Y,$H2213,TRUE,_xll.ohTrigger(RecalcTrigger,Trigger1Y)),NA())</f>
        <v>1.6548540058450502E-2</v>
      </c>
      <c r="N2213" s="185">
        <f>IFERROR(_xll.qlIndexFixing(ONIndex1M,I2213,TRUE,_xll.ohTrigger(RecalcTrigger,Trigger1M)),NA())</f>
        <v>1.5939938809763632E-2</v>
      </c>
      <c r="O2213" s="44">
        <f>IFERROR(_xll.qlIndexFixing(ONIndex3M,I2213,TRUE,_xll.ohTrigger(RecalcTrigger,Trigger3M)),NA())</f>
        <v>1.6242393380831999E-2</v>
      </c>
      <c r="P2213" s="44">
        <f>IFERROR(_xll.qlIndexFixing(ONIndex6M,I2213,TRUE,_xll.ohTrigger(RecalcTrigger,Trigger6M)),NA())</f>
        <v>1.6031904976925304E-2</v>
      </c>
      <c r="Q2213" s="186">
        <f>IFERROR(_xll.qlIndexFixing(ONIndex1Y,I2213,TRUE,_xll.ohTrigger(RecalcTrigger,Trigger1Y)),NA())</f>
        <v>1.6443995676249656E-2</v>
      </c>
    </row>
    <row r="2214" spans="2:17" x14ac:dyDescent="0.2">
      <c r="B2214" s="39" t="s">
        <v>42</v>
      </c>
      <c r="D2214" s="42">
        <f>_xll.qlCalendarAdvance(Calendar,$D2213,B2214,"f",FALSE)</f>
        <v>54897</v>
      </c>
      <c r="E2214" s="180">
        <f>_xll.qlInterestRateIndexValueDate(IndexON,D2214)</f>
        <v>54897</v>
      </c>
      <c r="F2214" s="196">
        <f>IFERROR(_xll.qlIndexFixing(IndexON,D2214,TRUE,_xll.ohTrigger(RecalcTrigger,TriggerON)),NA())</f>
        <v>1.6082944793938125E-2</v>
      </c>
      <c r="H2214" s="42">
        <f>_xll.qlCalendarAdvance(Calendar,$H2213,B2214,"f",FALSE)</f>
        <v>54897</v>
      </c>
      <c r="I2214" s="180">
        <f>_xll.qlInterestRateIndexValueDate(Index1M,$H2214)</f>
        <v>54899</v>
      </c>
      <c r="J2214" s="185">
        <f>IFERROR(_xll.qlIndexFixing(Index1M,$H2214,TRUE,_xll.ohTrigger(RecalcTrigger,Trigger1M)),NA())</f>
        <v>1.5946336047950316E-2</v>
      </c>
      <c r="K2214" s="44">
        <f>IFERROR(_xll.qlIndexFixing(Index3M,H2214,TRUE,_xll.ohTrigger(RecalcTrigger,Trigger3M)),NA())</f>
        <v>1.6264757758836897E-2</v>
      </c>
      <c r="L2214" s="44">
        <f>IFERROR(_xll.qlIndexFixing(Index6M,$H2214,TRUE,_xll.ohTrigger(RecalcTrigger,Trigger6M)),NA())</f>
        <v>1.603605344526661E-2</v>
      </c>
      <c r="M2214" s="186">
        <f>IFERROR(_xll.qlIndexFixing(Index1Y,$H2214,TRUE,_xll.ohTrigger(RecalcTrigger,Trigger1Y)),NA())</f>
        <v>1.654712969602223E-2</v>
      </c>
      <c r="N2214" s="185">
        <f>IFERROR(_xll.qlIndexFixing(ONIndex1M,I2214,TRUE,_xll.ohTrigger(RecalcTrigger,Trigger1M)),NA())</f>
        <v>1.5938252972773626E-2</v>
      </c>
      <c r="O2214" s="44">
        <f>IFERROR(_xll.qlIndexFixing(ONIndex3M,I2214,TRUE,_xll.ohTrigger(RecalcTrigger,Trigger3M)),NA())</f>
        <v>1.624096171436662E-2</v>
      </c>
      <c r="P2214" s="44">
        <f>IFERROR(_xll.qlIndexFixing(ONIndex6M,I2214,TRUE,_xll.ohTrigger(RecalcTrigger,Trigger6M)),NA())</f>
        <v>1.602767888297052E-2</v>
      </c>
      <c r="Q2214" s="186">
        <f>IFERROR(_xll.qlIndexFixing(ONIndex1Y,I2214,TRUE,_xll.ohTrigger(RecalcTrigger,Trigger1Y)),NA())</f>
        <v>1.6442934058575887E-2</v>
      </c>
    </row>
    <row r="2215" spans="2:17" x14ac:dyDescent="0.2">
      <c r="B2215" s="39" t="s">
        <v>42</v>
      </c>
      <c r="D2215" s="42">
        <f>_xll.qlCalendarAdvance(Calendar,$D2214,B2215,"f",FALSE)</f>
        <v>54904</v>
      </c>
      <c r="E2215" s="180">
        <f>_xll.qlInterestRateIndexValueDate(IndexON,D2215)</f>
        <v>54904</v>
      </c>
      <c r="F2215" s="196">
        <f>IFERROR(_xll.qlIndexFixing(IndexON,D2215,TRUE,_xll.ohTrigger(RecalcTrigger,TriggerON)),NA())</f>
        <v>1.6081549127955341E-2</v>
      </c>
      <c r="H2215" s="42">
        <f>_xll.qlCalendarAdvance(Calendar,$H2214,B2215,"f",FALSE)</f>
        <v>54904</v>
      </c>
      <c r="I2215" s="180">
        <f>_xll.qlInterestRateIndexValueDate(Index1M,$H2215)</f>
        <v>54906</v>
      </c>
      <c r="J2215" s="185">
        <f>IFERROR(_xll.qlIndexFixing(Index1M,$H2215,TRUE,_xll.ohTrigger(RecalcTrigger,Trigger1M)),NA())</f>
        <v>1.594457334915339E-2</v>
      </c>
      <c r="K2215" s="44">
        <f>IFERROR(_xll.qlIndexFixing(Index3M,H2215,TRUE,_xll.ohTrigger(RecalcTrigger,Trigger3M)),NA())</f>
        <v>1.626311762043554E-2</v>
      </c>
      <c r="L2215" s="44">
        <f>IFERROR(_xll.qlIndexFixing(Index6M,$H2215,TRUE,_xll.ohTrigger(RecalcTrigger,Trigger6M)),NA())</f>
        <v>1.6031358535015441E-2</v>
      </c>
      <c r="M2215" s="186">
        <f>IFERROR(_xll.qlIndexFixing(Index1Y,$H2215,TRUE,_xll.ohTrigger(RecalcTrigger,Trigger1Y)),NA())</f>
        <v>1.6545706105008832E-2</v>
      </c>
      <c r="N2215" s="185">
        <f>IFERROR(_xll.qlIndexFixing(ONIndex1M,I2215,TRUE,_xll.ohTrigger(RecalcTrigger,Trigger1M)),NA())</f>
        <v>1.5936539027388008E-2</v>
      </c>
      <c r="O2215" s="44">
        <f>IFERROR(_xll.qlIndexFixing(ONIndex3M,I2215,TRUE,_xll.ohTrigger(RecalcTrigger,Trigger3M)),NA())</f>
        <v>1.6239500838546306E-2</v>
      </c>
      <c r="P2215" s="44">
        <f>IFERROR(_xll.qlIndexFixing(ONIndex6M,I2215,TRUE,_xll.ohTrigger(RecalcTrigger,Trigger6M)),NA())</f>
        <v>1.6023419071666822E-2</v>
      </c>
      <c r="Q2215" s="186">
        <f>IFERROR(_xll.qlIndexFixing(ONIndex1Y,I2215,TRUE,_xll.ohTrigger(RecalcTrigger,Trigger1Y)),NA())</f>
        <v>1.6441860040421474E-2</v>
      </c>
    </row>
    <row r="2216" spans="2:17" x14ac:dyDescent="0.2">
      <c r="B2216" s="39" t="s">
        <v>42</v>
      </c>
      <c r="D2216" s="42">
        <f>_xll.qlCalendarAdvance(Calendar,$D2215,B2216,"f",FALSE)</f>
        <v>54911</v>
      </c>
      <c r="E2216" s="180">
        <f>_xll.qlInterestRateIndexValueDate(IndexON,D2216)</f>
        <v>54911</v>
      </c>
      <c r="F2216" s="196">
        <f>IFERROR(_xll.qlIndexFixing(IndexON,D2216,TRUE,_xll.ohTrigger(RecalcTrigger,TriggerON)),NA())</f>
        <v>1.6080123308652716E-2</v>
      </c>
      <c r="H2216" s="42">
        <f>_xll.qlCalendarAdvance(Calendar,$H2215,B2216,"f",FALSE)</f>
        <v>54911</v>
      </c>
      <c r="I2216" s="180">
        <f>_xll.qlInterestRateIndexValueDate(Index1M,$H2216)</f>
        <v>54913</v>
      </c>
      <c r="J2216" s="185">
        <f>IFERROR(_xll.qlIndexFixing(Index1M,$H2216,TRUE,_xll.ohTrigger(RecalcTrigger,Trigger1M)),NA())</f>
        <v>1.5942782365851726E-2</v>
      </c>
      <c r="K2216" s="44">
        <f>IFERROR(_xll.qlIndexFixing(Index3M,H2216,TRUE,_xll.ohTrigger(RecalcTrigger,Trigger3M)),NA())</f>
        <v>1.6261689484386999E-2</v>
      </c>
      <c r="L2216" s="44">
        <f>IFERROR(_xll.qlIndexFixing(Index6M,$H2216,TRUE,_xll.ohTrigger(RecalcTrigger,Trigger6M)),NA())</f>
        <v>1.6026671782582057E-2</v>
      </c>
      <c r="M2216" s="186">
        <f>IFERROR(_xll.qlIndexFixing(Index1Y,$H2216,TRUE,_xll.ohTrigger(RecalcTrigger,Trigger1Y)),NA())</f>
        <v>1.6544269260986875E-2</v>
      </c>
      <c r="N2216" s="185">
        <f>IFERROR(_xll.qlIndexFixing(ONIndex1M,I2216,TRUE,_xll.ohTrigger(RecalcTrigger,Trigger1M)),NA())</f>
        <v>1.593479692148847E-2</v>
      </c>
      <c r="O2216" s="44">
        <f>IFERROR(_xll.qlIndexFixing(ONIndex3M,I2216,TRUE,_xll.ohTrigger(RecalcTrigger,Trigger3M)),NA())</f>
        <v>1.6238010696376648E-2</v>
      </c>
      <c r="P2216" s="44">
        <f>IFERROR(_xll.qlIndexFixing(ONIndex6M,I2216,TRUE,_xll.ohTrigger(RecalcTrigger,Trigger6M)),NA())</f>
        <v>1.6019125542774404E-2</v>
      </c>
      <c r="Q2216" s="186">
        <f>IFERROR(_xll.qlIndexFixing(ONIndex1Y,I2216,TRUE,_xll.ohTrigger(RecalcTrigger,Trigger1Y)),NA())</f>
        <v>1.6440773597325986E-2</v>
      </c>
    </row>
    <row r="2217" spans="2:17" x14ac:dyDescent="0.2">
      <c r="B2217" s="39" t="s">
        <v>42</v>
      </c>
      <c r="D2217" s="42">
        <f>_xll.qlCalendarAdvance(Calendar,$D2216,B2217,"f",FALSE)</f>
        <v>54918</v>
      </c>
      <c r="E2217" s="180">
        <f>_xll.qlInterestRateIndexValueDate(IndexON,D2217)</f>
        <v>54918</v>
      </c>
      <c r="F2217" s="196">
        <f>IFERROR(_xll.qlIndexFixing(IndexON,D2217,TRUE,_xll.ohTrigger(RecalcTrigger,TriggerON)),NA())</f>
        <v>1.6078667279835201E-2</v>
      </c>
      <c r="H2217" s="42">
        <f>_xll.qlCalendarAdvance(Calendar,$H2216,B2217,"f",FALSE)</f>
        <v>54918</v>
      </c>
      <c r="I2217" s="180">
        <f>_xll.qlInterestRateIndexValueDate(Index1M,$H2217)</f>
        <v>54920</v>
      </c>
      <c r="J2217" s="185">
        <f>IFERROR(_xll.qlIndexFixing(Index1M,$H2217,TRUE,_xll.ohTrigger(RecalcTrigger,Trigger1M)),NA())</f>
        <v>1.5940963045959489E-2</v>
      </c>
      <c r="K2217" s="44">
        <f>IFERROR(_xll.qlIndexFixing(Index3M,H2217,TRUE,_xll.ohTrigger(RecalcTrigger,Trigger3M)),NA())</f>
        <v>1.6259987639420308E-2</v>
      </c>
      <c r="L2217" s="44">
        <f>IFERROR(_xll.qlIndexFixing(Index6M,$H2217,TRUE,_xll.ohTrigger(RecalcTrigger,Trigger6M)),NA())</f>
        <v>1.6021933833100709E-2</v>
      </c>
      <c r="M2217" s="186">
        <f>IFERROR(_xll.qlIndexFixing(Index1Y,$H2217,TRUE,_xll.ohTrigger(RecalcTrigger,Trigger1Y)),NA())</f>
        <v>1.6542819139533604E-2</v>
      </c>
      <c r="N2217" s="185">
        <f>IFERROR(_xll.qlIndexFixing(ONIndex1M,I2217,TRUE,_xll.ohTrigger(RecalcTrigger,Trigger1M)),NA())</f>
        <v>1.5933026603036637E-2</v>
      </c>
      <c r="O2217" s="44">
        <f>IFERROR(_xll.qlIndexFixing(ONIndex3M,I2217,TRUE,_xll.ohTrigger(RecalcTrigger,Trigger3M)),NA())</f>
        <v>1.6236491231342853E-2</v>
      </c>
      <c r="P2217" s="44">
        <f>IFERROR(_xll.qlIndexFixing(ONIndex6M,I2217,TRUE,_xll.ohTrigger(RecalcTrigger,Trigger6M)),NA())</f>
        <v>1.6014798296613009E-2</v>
      </c>
      <c r="Q2217" s="186">
        <f>IFERROR(_xll.qlIndexFixing(ONIndex1Y,I2217,TRUE,_xll.ohTrigger(RecalcTrigger,Trigger1Y)),NA())</f>
        <v>1.6439674705628349E-2</v>
      </c>
    </row>
    <row r="2218" spans="2:17" x14ac:dyDescent="0.2">
      <c r="B2218" s="39" t="s">
        <v>42</v>
      </c>
      <c r="D2218" s="42">
        <f>_xll.qlCalendarAdvance(Calendar,$D2217,B2218,"f",FALSE)</f>
        <v>54925</v>
      </c>
      <c r="E2218" s="180">
        <f>_xll.qlInterestRateIndexValueDate(IndexON,D2218)</f>
        <v>54925</v>
      </c>
      <c r="F2218" s="196">
        <f>IFERROR(_xll.qlIndexFixing(IndexON,D2218,TRUE,_xll.ohTrigger(RecalcTrigger,TriggerON)),NA())</f>
        <v>1.6077180984988004E-2</v>
      </c>
      <c r="H2218" s="42">
        <f>_xll.qlCalendarAdvance(Calendar,$H2217,B2218,"f",FALSE)</f>
        <v>54925</v>
      </c>
      <c r="I2218" s="180">
        <f>_xll.qlInterestRateIndexValueDate(Index1M,$H2218)</f>
        <v>54927</v>
      </c>
      <c r="J2218" s="185">
        <f>IFERROR(_xll.qlIndexFixing(Index1M,$H2218,TRUE,_xll.ohTrigger(RecalcTrigger,Trigger1M)),NA())</f>
        <v>1.5939115337378351E-2</v>
      </c>
      <c r="K2218" s="44">
        <f>IFERROR(_xll.qlIndexFixing(Index3M,H2218,TRUE,_xll.ohTrigger(RecalcTrigger,Trigger3M)),NA())</f>
        <v>1.6258255957752685E-2</v>
      </c>
      <c r="L2218" s="44">
        <f>IFERROR(_xll.qlIndexFixing(Index6M,$H2218,TRUE,_xll.ohTrigger(RecalcTrigger,Trigger6M)),NA())</f>
        <v>1.6017179998005244E-2</v>
      </c>
      <c r="M2218" s="186">
        <f>IFERROR(_xll.qlIndexFixing(Index1Y,$H2218,TRUE,_xll.ohTrigger(RecalcTrigger,Trigger1Y)),NA())</f>
        <v>1.6541355716226683E-2</v>
      </c>
      <c r="N2218" s="185">
        <f>IFERROR(_xll.qlIndexFixing(ONIndex1M,I2218,TRUE,_xll.ohTrigger(RecalcTrigger,Trigger1M)),NA())</f>
        <v>1.5931228019994137E-2</v>
      </c>
      <c r="O2218" s="44">
        <f>IFERROR(_xll.qlIndexFixing(ONIndex3M,I2218,TRUE,_xll.ohTrigger(RecalcTrigger,Trigger3M)),NA())</f>
        <v>1.6234942386850193E-2</v>
      </c>
      <c r="P2218" s="44">
        <f>IFERROR(_xll.qlIndexFixing(ONIndex6M,I2218,TRUE,_xll.ohTrigger(RecalcTrigger,Trigger6M)),NA())</f>
        <v>1.6010437332782956E-2</v>
      </c>
      <c r="Q2218" s="186">
        <f>IFERROR(_xll.qlIndexFixing(ONIndex1Y,I2218,TRUE,_xll.ohTrigger(RecalcTrigger,Trigger1Y)),NA())</f>
        <v>1.6438563340948065E-2</v>
      </c>
    </row>
    <row r="2219" spans="2:17" x14ac:dyDescent="0.2">
      <c r="B2219" s="39" t="s">
        <v>42</v>
      </c>
      <c r="D2219" s="42">
        <f>_xll.qlCalendarAdvance(Calendar,$D2218,B2219,"f",FALSE)</f>
        <v>54932</v>
      </c>
      <c r="E2219" s="180">
        <f>_xll.qlInterestRateIndexValueDate(IndexON,D2219)</f>
        <v>54932</v>
      </c>
      <c r="F2219" s="196">
        <f>IFERROR(_xll.qlIndexFixing(IndexON,D2219,TRUE,_xll.ohTrigger(RecalcTrigger,TriggerON)),NA())</f>
        <v>1.6075664367916076E-2</v>
      </c>
      <c r="H2219" s="42">
        <f>_xll.qlCalendarAdvance(Calendar,$H2218,B2219,"f",FALSE)</f>
        <v>54932</v>
      </c>
      <c r="I2219" s="180">
        <f>_xll.qlInterestRateIndexValueDate(Index1M,$H2219)</f>
        <v>54934</v>
      </c>
      <c r="J2219" s="185">
        <f>IFERROR(_xll.qlIndexFixing(Index1M,$H2219,TRUE,_xll.ohTrigger(RecalcTrigger,Trigger1M)),NA())</f>
        <v>1.5937239188012486E-2</v>
      </c>
      <c r="K2219" s="44">
        <f>IFERROR(_xll.qlIndexFixing(Index3M,H2219,TRUE,_xll.ohTrigger(RecalcTrigger,Trigger3M)),NA())</f>
        <v>1.625649438254698E-2</v>
      </c>
      <c r="L2219" s="44">
        <f>IFERROR(_xll.qlIndexFixing(Index6M,$H2219,TRUE,_xll.ohTrigger(RecalcTrigger,Trigger6M)),NA())</f>
        <v>1.6012412862821866E-2</v>
      </c>
      <c r="M2219" s="186">
        <f>IFERROR(_xll.qlIndexFixing(Index1Y,$H2219,TRUE,_xll.ohTrigger(RecalcTrigger,Trigger1Y)),NA())</f>
        <v>1.6539878966644449E-2</v>
      </c>
      <c r="N2219" s="185">
        <f>IFERROR(_xll.qlIndexFixing(ONIndex1M,I2219,TRUE,_xll.ohTrigger(RecalcTrigger,Trigger1M)),NA())</f>
        <v>1.5929401120402531E-2</v>
      </c>
      <c r="O2219" s="44">
        <f>IFERROR(_xll.qlIndexFixing(ONIndex3M,I2219,TRUE,_xll.ohTrigger(RecalcTrigger,Trigger3M)),NA())</f>
        <v>1.6233364106383874E-2</v>
      </c>
      <c r="P2219" s="44">
        <f>IFERROR(_xll.qlIndexFixing(ONIndex6M,I2219,TRUE,_xll.ohTrigger(RecalcTrigger,Trigger6M)),NA())</f>
        <v>1.6006042651603991E-2</v>
      </c>
      <c r="Q2219" s="186">
        <f>IFERROR(_xll.qlIndexFixing(ONIndex1Y,I2219,TRUE,_xll.ohTrigger(RecalcTrigger,Trigger1Y)),NA())</f>
        <v>1.6437439479464189E-2</v>
      </c>
    </row>
    <row r="2220" spans="2:17" x14ac:dyDescent="0.2">
      <c r="B2220" s="39" t="s">
        <v>42</v>
      </c>
      <c r="D2220" s="42">
        <f>_xll.qlCalendarAdvance(Calendar,$D2219,B2220,"f",FALSE)</f>
        <v>54939</v>
      </c>
      <c r="E2220" s="180">
        <f>_xll.qlInterestRateIndexValueDate(IndexON,D2220)</f>
        <v>54939</v>
      </c>
      <c r="F2220" s="196">
        <f>IFERROR(_xll.qlIndexFixing(IndexON,D2220,TRUE,_xll.ohTrigger(RecalcTrigger,TriggerON)),NA())</f>
        <v>1.607411737258424E-2</v>
      </c>
      <c r="H2220" s="42">
        <f>_xll.qlCalendarAdvance(Calendar,$H2219,B2220,"f",FALSE)</f>
        <v>54939</v>
      </c>
      <c r="I2220" s="180">
        <f>_xll.qlInterestRateIndexValueDate(Index1M,$H2220)</f>
        <v>54941</v>
      </c>
      <c r="J2220" s="185">
        <f>IFERROR(_xll.qlIndexFixing(Index1M,$H2220,TRUE,_xll.ohTrigger(RecalcTrigger,Trigger1M)),NA())</f>
        <v>1.5935334545773561E-2</v>
      </c>
      <c r="K2220" s="44">
        <f>IFERROR(_xll.qlIndexFixing(Index3M,H2220,TRUE,_xll.ohTrigger(RecalcTrigger,Trigger3M)),NA())</f>
        <v>1.6254702856964311E-2</v>
      </c>
      <c r="L2220" s="44">
        <f>IFERROR(_xll.qlIndexFixing(Index6M,$H2220,TRUE,_xll.ohTrigger(RecalcTrigger,Trigger6M)),NA())</f>
        <v>1.6007607011023262E-2</v>
      </c>
      <c r="M2220" s="186">
        <f>IFERROR(_xll.qlIndexFixing(Index1Y,$H2220,TRUE,_xll.ohTrigger(RecalcTrigger,Trigger1Y)),NA())</f>
        <v>1.6538388866365664E-2</v>
      </c>
      <c r="N2220" s="185">
        <f>IFERROR(_xll.qlIndexFixing(ONIndex1M,I2220,TRUE,_xll.ohTrigger(RecalcTrigger,Trigger1M)),NA())</f>
        <v>1.5927545852063574E-2</v>
      </c>
      <c r="O2220" s="44">
        <f>IFERROR(_xll.qlIndexFixing(ONIndex3M,I2220,TRUE,_xll.ohTrigger(RecalcTrigger,Trigger3M)),NA())</f>
        <v>1.6231756333029423E-2</v>
      </c>
      <c r="P2220" s="44">
        <f>IFERROR(_xll.qlIndexFixing(ONIndex6M,I2220,TRUE,_xll.ohTrigger(RecalcTrigger,Trigger6M)),NA())</f>
        <v>1.6001614252916241E-2</v>
      </c>
      <c r="Q2220" s="186">
        <f>IFERROR(_xll.qlIndexFixing(ONIndex1Y,I2220,TRUE,_xll.ohTrigger(RecalcTrigger,Trigger1Y)),NA())</f>
        <v>1.6436303096876159E-2</v>
      </c>
    </row>
    <row r="2221" spans="2:17" x14ac:dyDescent="0.2">
      <c r="B2221" s="39" t="s">
        <v>42</v>
      </c>
      <c r="D2221" s="42">
        <f>_xll.qlCalendarAdvance(Calendar,$D2220,B2221,"f",FALSE)</f>
        <v>54946</v>
      </c>
      <c r="E2221" s="180">
        <f>_xll.qlInterestRateIndexValueDate(IndexON,D2221)</f>
        <v>54946</v>
      </c>
      <c r="F2221" s="196">
        <f>IFERROR(_xll.qlIndexFixing(IndexON,D2221,TRUE,_xll.ohTrigger(RecalcTrigger,TriggerON)),NA())</f>
        <v>1.6072539942477704E-2</v>
      </c>
      <c r="H2221" s="42">
        <f>_xll.qlCalendarAdvance(Calendar,$H2220,B2221,"f",FALSE)</f>
        <v>54946</v>
      </c>
      <c r="I2221" s="180">
        <f>_xll.qlInterestRateIndexValueDate(Index1M,$H2221)</f>
        <v>54948</v>
      </c>
      <c r="J2221" s="185">
        <f>IFERROR(_xll.qlIndexFixing(Index1M,$H2221,TRUE,_xll.ohTrigger(RecalcTrigger,Trigger1M)),NA())</f>
        <v>1.5933401358565746E-2</v>
      </c>
      <c r="K2221" s="44">
        <f>IFERROR(_xll.qlIndexFixing(Index3M,H2221,TRUE,_xll.ohTrigger(RecalcTrigger,Trigger3M)),NA())</f>
        <v>1.6252881324163197E-2</v>
      </c>
      <c r="L2221" s="44">
        <f>IFERROR(_xll.qlIndexFixing(Index6M,$H2221,TRUE,_xll.ohTrigger(RecalcTrigger,Trigger6M)),NA())</f>
        <v>1.6002819704642002E-2</v>
      </c>
      <c r="M2221" s="186">
        <f>IFERROR(_xll.qlIndexFixing(Index1Y,$H2221,TRUE,_xll.ohTrigger(RecalcTrigger,Trigger1Y)),NA())</f>
        <v>1.6536885390970417E-2</v>
      </c>
      <c r="N2221" s="185">
        <f>IFERROR(_xll.qlIndexFixing(ONIndex1M,I2221,TRUE,_xll.ohTrigger(RecalcTrigger,Trigger1M)),NA())</f>
        <v>1.5925662163018828E-2</v>
      </c>
      <c r="O2221" s="44">
        <f>IFERROR(_xll.qlIndexFixing(ONIndex3M,I2221,TRUE,_xll.ohTrigger(RecalcTrigger,Trigger3M)),NA())</f>
        <v>1.6230119010272048E-2</v>
      </c>
      <c r="P2221" s="44">
        <f>IFERROR(_xll.qlIndexFixing(ONIndex6M,I2221,TRUE,_xll.ohTrigger(RecalcTrigger,Trigger6M)),NA())</f>
        <v>1.5997152136719706E-2</v>
      </c>
      <c r="Q2221" s="186">
        <f>IFERROR(_xll.qlIndexFixing(ONIndex1Y,I2221,TRUE,_xll.ohTrigger(RecalcTrigger,Trigger1Y)),NA())</f>
        <v>1.6435154169203159E-2</v>
      </c>
    </row>
    <row r="2222" spans="2:17" x14ac:dyDescent="0.2">
      <c r="B2222" s="39" t="s">
        <v>42</v>
      </c>
      <c r="D2222" s="42">
        <f>_xll.qlCalendarAdvance(Calendar,$D2221,B2222,"f",FALSE)</f>
        <v>54953</v>
      </c>
      <c r="E2222" s="180">
        <f>_xll.qlInterestRateIndexValueDate(IndexON,D2222)</f>
        <v>54953</v>
      </c>
      <c r="F2222" s="196">
        <f>IFERROR(_xll.qlIndexFixing(IndexON,D2222,TRUE,_xll.ohTrigger(RecalcTrigger,TriggerON)),NA())</f>
        <v>1.6070932021481354E-2</v>
      </c>
      <c r="H2222" s="42">
        <f>_xll.qlCalendarAdvance(Calendar,$H2221,B2222,"f",FALSE)</f>
        <v>54953</v>
      </c>
      <c r="I2222" s="180">
        <f>_xll.qlInterestRateIndexValueDate(Index1M,$H2222)</f>
        <v>54955</v>
      </c>
      <c r="J2222" s="185">
        <f>IFERROR(_xll.qlIndexFixing(Index1M,$H2222,TRUE,_xll.ohTrigger(RecalcTrigger,Trigger1M)),NA())</f>
        <v>1.5931439574295714E-2</v>
      </c>
      <c r="K2222" s="44">
        <f>IFERROR(_xll.qlIndexFixing(Index3M,H2222,TRUE,_xll.ohTrigger(RecalcTrigger,Trigger3M)),NA())</f>
        <v>1.6251029727308224E-2</v>
      </c>
      <c r="L2222" s="44">
        <f>IFERROR(_xll.qlIndexFixing(Index6M,$H2222,TRUE,_xll.ohTrigger(RecalcTrigger,Trigger6M)),NA())</f>
        <v>1.5998026195272019E-2</v>
      </c>
      <c r="M2222" s="186">
        <f>IFERROR(_xll.qlIndexFixing(Index1Y,$H2222,TRUE,_xll.ohTrigger(RecalcTrigger,Trigger1Y)),NA())</f>
        <v>1.6535368516039001E-2</v>
      </c>
      <c r="N2222" s="185">
        <f>IFERROR(_xll.qlIndexFixing(ONIndex1M,I2222,TRUE,_xll.ohTrigger(RecalcTrigger,Trigger1M)),NA())</f>
        <v>1.5923750001389791E-2</v>
      </c>
      <c r="O2222" s="44">
        <f>IFERROR(_xll.qlIndexFixing(ONIndex3M,I2222,TRUE,_xll.ohTrigger(RecalcTrigger,Trigger3M)),NA())</f>
        <v>1.6228452081357148E-2</v>
      </c>
      <c r="P2222" s="44">
        <f>IFERROR(_xll.qlIndexFixing(ONIndex6M,I2222,TRUE,_xll.ohTrigger(RecalcTrigger,Trigger6M)),NA())</f>
        <v>1.5992656303254194E-2</v>
      </c>
      <c r="Q2222" s="186">
        <f>IFERROR(_xll.qlIndexFixing(ONIndex1Y,I2222,TRUE,_xll.ohTrigger(RecalcTrigger,Trigger1Y)),NA())</f>
        <v>1.643399267246437E-2</v>
      </c>
    </row>
    <row r="2223" spans="2:17" x14ac:dyDescent="0.2">
      <c r="B2223" s="39" t="s">
        <v>42</v>
      </c>
      <c r="D2223" s="42">
        <f>_xll.qlCalendarAdvance(Calendar,$D2222,B2223,"f",FALSE)</f>
        <v>54960</v>
      </c>
      <c r="E2223" s="180">
        <f>_xll.qlInterestRateIndexValueDate(IndexON,D2223)</f>
        <v>54960</v>
      </c>
      <c r="F2223" s="196">
        <f>IFERROR(_xll.qlIndexFixing(IndexON,D2223,TRUE,_xll.ohTrigger(RecalcTrigger,TriggerON)),NA())</f>
        <v>1.6069293553080399E-2</v>
      </c>
      <c r="H2223" s="42">
        <f>_xll.qlCalendarAdvance(Calendar,$H2222,B2223,"f",FALSE)</f>
        <v>54960</v>
      </c>
      <c r="I2223" s="180">
        <f>_xll.qlInterestRateIndexValueDate(Index1M,$H2223)</f>
        <v>54962</v>
      </c>
      <c r="J2223" s="185">
        <f>IFERROR(_xll.qlIndexFixing(Index1M,$H2223,TRUE,_xll.ohTrigger(RecalcTrigger,Trigger1M)),NA())</f>
        <v>1.5929449140870133E-2</v>
      </c>
      <c r="K2223" s="44">
        <f>IFERROR(_xll.qlIndexFixing(Index3M,H2223,TRUE,_xll.ohTrigger(RecalcTrigger,Trigger3M)),NA())</f>
        <v>1.6249148009561388E-2</v>
      </c>
      <c r="L2223" s="44">
        <f>IFERROR(_xll.qlIndexFixing(Index6M,$H2223,TRUE,_xll.ohTrigger(RecalcTrigger,Trigger6M)),NA())</f>
        <v>1.5993229110377895E-2</v>
      </c>
      <c r="M2223" s="186">
        <f>IFERROR(_xll.qlIndexFixing(Index1Y,$H2223,TRUE,_xll.ohTrigger(RecalcTrigger,Trigger1Y)),NA())</f>
        <v>1.6533838217152378E-2</v>
      </c>
      <c r="N2223" s="185">
        <f>IFERROR(_xll.qlIndexFixing(ONIndex1M,I2223,TRUE,_xll.ohTrigger(RecalcTrigger,Trigger1M)),NA())</f>
        <v>1.5921809314978219E-2</v>
      </c>
      <c r="O2223" s="44">
        <f>IFERROR(_xll.qlIndexFixing(ONIndex3M,I2223,TRUE,_xll.ohTrigger(RecalcTrigger,Trigger3M)),NA())</f>
        <v>1.6226755489929801E-2</v>
      </c>
      <c r="P2223" s="44">
        <f>IFERROR(_xll.qlIndexFixing(ONIndex6M,I2223,TRUE,_xll.ohTrigger(RecalcTrigger,Trigger6M)),NA())</f>
        <v>1.5988126752120024E-2</v>
      </c>
      <c r="Q2223" s="186">
        <f>IFERROR(_xll.qlIndexFixing(ONIndex1Y,I2223,TRUE,_xll.ohTrigger(RecalcTrigger,Trigger1Y)),NA())</f>
        <v>1.6432818582359232E-2</v>
      </c>
    </row>
    <row r="2224" spans="2:17" x14ac:dyDescent="0.2">
      <c r="B2224" s="39" t="s">
        <v>42</v>
      </c>
      <c r="D2224" s="42">
        <f>_xll.qlCalendarAdvance(Calendar,$D2223,B2224,"f",FALSE)</f>
        <v>54967</v>
      </c>
      <c r="E2224" s="180">
        <f>_xll.qlInterestRateIndexValueDate(IndexON,D2224)</f>
        <v>54967</v>
      </c>
      <c r="F2224" s="196">
        <f>IFERROR(_xll.qlIndexFixing(IndexON,D2224,TRUE,_xll.ohTrigger(RecalcTrigger,TriggerON)),NA())</f>
        <v>1.6067624481399534E-2</v>
      </c>
      <c r="H2224" s="42">
        <f>_xll.qlCalendarAdvance(Calendar,$H2223,B2224,"f",FALSE)</f>
        <v>54967</v>
      </c>
      <c r="I2224" s="180">
        <f>_xll.qlInterestRateIndexValueDate(Index1M,$H2224)</f>
        <v>54969</v>
      </c>
      <c r="J2224" s="185">
        <f>IFERROR(_xll.qlIndexFixing(Index1M,$H2224,TRUE,_xll.ohTrigger(RecalcTrigger,Trigger1M)),NA())</f>
        <v>1.5926813043675807E-2</v>
      </c>
      <c r="K2224" s="44">
        <f>IFERROR(_xll.qlIndexFixing(Index3M,H2224,TRUE,_xll.ohTrigger(RecalcTrigger,Trigger3M)),NA())</f>
        <v>1.6247236114087276E-2</v>
      </c>
      <c r="L2224" s="44">
        <f>IFERROR(_xll.qlIndexFixing(Index6M,$H2224,TRUE,_xll.ohTrigger(RecalcTrigger,Trigger6M)),NA())</f>
        <v>1.5988431077402377E-2</v>
      </c>
      <c r="M2224" s="186">
        <f>IFERROR(_xll.qlIndexFixing(Index1Y,$H2224,TRUE,_xll.ohTrigger(RecalcTrigger,Trigger1Y)),NA())</f>
        <v>1.65322944698926E-2</v>
      </c>
      <c r="N2224" s="185">
        <f>IFERROR(_xll.qlIndexFixing(ONIndex1M,I2224,TRUE,_xll.ohTrigger(RecalcTrigger,Trigger1M)),NA())</f>
        <v>1.5919840051745737E-2</v>
      </c>
      <c r="O2224" s="44">
        <f>IFERROR(_xll.qlIndexFixing(ONIndex3M,I2224,TRUE,_xll.ohTrigger(RecalcTrigger,Trigger3M)),NA())</f>
        <v>1.6225029179075534E-2</v>
      </c>
      <c r="P2224" s="44">
        <f>IFERROR(_xll.qlIndexFixing(ONIndex6M,I2224,TRUE,_xll.ohTrigger(RecalcTrigger,Trigger6M)),NA())</f>
        <v>1.5983563483716878E-2</v>
      </c>
      <c r="Q2224" s="186">
        <f>IFERROR(_xll.qlIndexFixing(ONIndex1Y,I2224,TRUE,_xll.ohTrigger(RecalcTrigger,Trigger1Y)),NA())</f>
        <v>1.6431631875066799E-2</v>
      </c>
    </row>
    <row r="2225" spans="2:17" x14ac:dyDescent="0.2">
      <c r="B2225" s="39" t="s">
        <v>42</v>
      </c>
      <c r="D2225" s="42">
        <f>_xll.qlCalendarAdvance(Calendar,$D2224,B2225,"f",FALSE)</f>
        <v>54974</v>
      </c>
      <c r="E2225" s="180">
        <f>_xll.qlInterestRateIndexValueDate(IndexON,D2225)</f>
        <v>54974</v>
      </c>
      <c r="F2225" s="196">
        <f>IFERROR(_xll.qlIndexFixing(IndexON,D2225,TRUE,_xll.ohTrigger(RecalcTrigger,TriggerON)),NA())</f>
        <v>1.6065924749844029E-2</v>
      </c>
      <c r="H2225" s="42">
        <f>_xll.qlCalendarAdvance(Calendar,$H2224,B2225,"f",FALSE)</f>
        <v>54974</v>
      </c>
      <c r="I2225" s="180">
        <f>_xll.qlInterestRateIndexValueDate(Index1M,$H2225)</f>
        <v>54976</v>
      </c>
      <c r="J2225" s="185">
        <f>IFERROR(_xll.qlIndexFixing(Index1M,$H2225,TRUE,_xll.ohTrigger(RecalcTrigger,Trigger1M)),NA())</f>
        <v>1.5925382118193998E-2</v>
      </c>
      <c r="K2225" s="44">
        <f>IFERROR(_xll.qlIndexFixing(Index3M,H2225,TRUE,_xll.ohTrigger(RecalcTrigger,Trigger3M)),NA())</f>
        <v>1.6245293984050484E-2</v>
      </c>
      <c r="L2225" s="44">
        <f>IFERROR(_xll.qlIndexFixing(Index6M,$H2225,TRUE,_xll.ohTrigger(RecalcTrigger,Trigger6M)),NA())</f>
        <v>1.5983675536199438E-2</v>
      </c>
      <c r="M2225" s="186">
        <f>IFERROR(_xll.qlIndexFixing(Index1Y,$H2225,TRUE,_xll.ohTrigger(RecalcTrigger,Trigger1Y)),NA())</f>
        <v>1.6530737249841939E-2</v>
      </c>
      <c r="N2225" s="185">
        <f>IFERROR(_xll.qlIndexFixing(ONIndex1M,I2225,TRUE,_xll.ohTrigger(RecalcTrigger,Trigger1M)),NA())</f>
        <v>1.5917842159574036E-2</v>
      </c>
      <c r="O2225" s="44">
        <f>IFERROR(_xll.qlIndexFixing(ONIndex3M,I2225,TRUE,_xll.ohTrigger(RecalcTrigger,Trigger3M)),NA())</f>
        <v>1.6223273092119683E-2</v>
      </c>
      <c r="P2225" s="44">
        <f>IFERROR(_xll.qlIndexFixing(ONIndex6M,I2225,TRUE,_xll.ohTrigger(RecalcTrigger,Trigger6M)),NA())</f>
        <v>1.5978966497725011E-2</v>
      </c>
      <c r="Q2225" s="186">
        <f>IFERROR(_xll.qlIndexFixing(ONIndex1Y,I2225,TRUE,_xll.ohTrigger(RecalcTrigger,Trigger1Y)),NA())</f>
        <v>1.6430432526286509E-2</v>
      </c>
    </row>
    <row r="2226" spans="2:17" x14ac:dyDescent="0.2">
      <c r="B2226" s="39" t="s">
        <v>42</v>
      </c>
      <c r="D2226" s="42">
        <f>_xll.qlCalendarAdvance(Calendar,$D2225,B2226,"f",FALSE)</f>
        <v>54981</v>
      </c>
      <c r="E2226" s="180">
        <f>_xll.qlInterestRateIndexValueDate(IndexON,D2226)</f>
        <v>54981</v>
      </c>
      <c r="F2226" s="196">
        <f>IFERROR(_xll.qlIndexFixing(IndexON,D2226,TRUE,_xll.ohTrigger(RecalcTrigger,TriggerON)),NA())</f>
        <v>1.6064194301979029E-2</v>
      </c>
      <c r="H2226" s="42">
        <f>_xll.qlCalendarAdvance(Calendar,$H2225,B2226,"f",FALSE)</f>
        <v>54981</v>
      </c>
      <c r="I2226" s="180">
        <f>_xll.qlInterestRateIndexValueDate(Index1M,$H2226)</f>
        <v>54983</v>
      </c>
      <c r="J2226" s="185">
        <f>IFERROR(_xll.qlIndexFixing(Index1M,$H2226,TRUE,_xll.ohTrigger(RecalcTrigger,Trigger1M)),NA())</f>
        <v>1.5923305424754286E-2</v>
      </c>
      <c r="K2226" s="44">
        <f>IFERROR(_xll.qlIndexFixing(Index3M,H2226,TRUE,_xll.ohTrigger(RecalcTrigger,Trigger3M)),NA())</f>
        <v>1.6243321562616476E-2</v>
      </c>
      <c r="L2226" s="44">
        <f>IFERROR(_xll.qlIndexFixing(Index6M,$H2226,TRUE,_xll.ohTrigger(RecalcTrigger,Trigger6M)),NA())</f>
        <v>1.5978887693031057E-2</v>
      </c>
      <c r="M2226" s="186">
        <f>IFERROR(_xll.qlIndexFixing(Index1Y,$H2226,TRUE,_xll.ohTrigger(RecalcTrigger,Trigger1Y)),NA())</f>
        <v>1.6529166532583541E-2</v>
      </c>
      <c r="N2226" s="185">
        <f>IFERROR(_xll.qlIndexFixing(ONIndex1M,I2226,TRUE,_xll.ohTrigger(RecalcTrigger,Trigger1M)),NA())</f>
        <v>1.5915815586744486E-2</v>
      </c>
      <c r="O2226" s="44">
        <f>IFERROR(_xll.qlIndexFixing(ONIndex3M,I2226,TRUE,_xll.ohTrigger(RecalcTrigger,Trigger3M)),NA())</f>
        <v>1.6221487172707327E-2</v>
      </c>
      <c r="P2226" s="44">
        <f>IFERROR(_xll.qlIndexFixing(ONIndex6M,I2226,TRUE,_xll.ohTrigger(RecalcTrigger,Trigger6M)),NA())</f>
        <v>1.5974335794304295E-2</v>
      </c>
      <c r="Q2226" s="186">
        <f>IFERROR(_xll.qlIndexFixing(ONIndex1Y,I2226,TRUE,_xll.ohTrigger(RecalcTrigger,Trigger1Y)),NA())</f>
        <v>1.6429220512117482E-2</v>
      </c>
    </row>
    <row r="2227" spans="2:17" x14ac:dyDescent="0.2">
      <c r="B2227" s="39" t="s">
        <v>42</v>
      </c>
      <c r="D2227" s="42">
        <f>_xll.qlCalendarAdvance(Calendar,$D2226,B2227,"f",FALSE)</f>
        <v>54988</v>
      </c>
      <c r="E2227" s="180">
        <f>_xll.qlInterestRateIndexValueDate(IndexON,D2227)</f>
        <v>54988</v>
      </c>
      <c r="F2227" s="196">
        <f>IFERROR(_xll.qlIndexFixing(IndexON,D2227,TRUE,_xll.ohTrigger(RecalcTrigger,TriggerON)),NA())</f>
        <v>1.6062433082169036E-2</v>
      </c>
      <c r="H2227" s="42">
        <f>_xll.qlCalendarAdvance(Calendar,$H2226,B2227,"f",FALSE)</f>
        <v>54988</v>
      </c>
      <c r="I2227" s="180">
        <f>_xll.qlInterestRateIndexValueDate(Index1M,$H2227)</f>
        <v>54990</v>
      </c>
      <c r="J2227" s="185">
        <f>IFERROR(_xll.qlIndexFixing(Index1M,$H2227,TRUE,_xll.ohTrigger(RecalcTrigger,Trigger1M)),NA())</f>
        <v>1.5921199873798197E-2</v>
      </c>
      <c r="K2227" s="44">
        <f>IFERROR(_xll.qlIndexFixing(Index3M,H2227,TRUE,_xll.ohTrigger(RecalcTrigger,Trigger3M)),NA())</f>
        <v>1.6241318792949846E-2</v>
      </c>
      <c r="L2227" s="44">
        <f>IFERROR(_xll.qlIndexFixing(Index6M,$H2227,TRUE,_xll.ohTrigger(RecalcTrigger,Trigger6M)),NA())</f>
        <v>1.5974107233078433E-2</v>
      </c>
      <c r="M2227" s="186">
        <f>IFERROR(_xll.qlIndexFixing(Index1Y,$H2227,TRUE,_xll.ohTrigger(RecalcTrigger,Trigger1Y)),NA())</f>
        <v>1.6527582293701434E-2</v>
      </c>
      <c r="N2227" s="185">
        <f>IFERROR(_xll.qlIndexFixing(ONIndex1M,I2227,TRUE,_xll.ohTrigger(RecalcTrigger,Trigger1M)),NA())</f>
        <v>1.591376028089897E-2</v>
      </c>
      <c r="O2227" s="44">
        <f>IFERROR(_xll.qlIndexFixing(ONIndex3M,I2227,TRUE,_xll.ohTrigger(RecalcTrigger,Trigger3M)),NA())</f>
        <v>1.6219671363844057E-2</v>
      </c>
      <c r="P2227" s="44">
        <f>IFERROR(_xll.qlIndexFixing(ONIndex6M,I2227,TRUE,_xll.ohTrigger(RecalcTrigger,Trigger6M)),NA())</f>
        <v>1.596967137345473E-2</v>
      </c>
      <c r="Q2227" s="186">
        <f>IFERROR(_xll.qlIndexFixing(ONIndex1Y,I2227,TRUE,_xll.ohTrigger(RecalcTrigger,Trigger1Y)),NA())</f>
        <v>1.6427995808339091E-2</v>
      </c>
    </row>
    <row r="2228" spans="2:17" x14ac:dyDescent="0.2">
      <c r="B2228" s="39" t="s">
        <v>42</v>
      </c>
      <c r="D2228" s="42">
        <f>_xll.qlCalendarAdvance(Calendar,$D2227,B2228,"f",FALSE)</f>
        <v>54995</v>
      </c>
      <c r="E2228" s="180">
        <f>_xll.qlInterestRateIndexValueDate(IndexON,D2228)</f>
        <v>54995</v>
      </c>
      <c r="F2228" s="196">
        <f>IFERROR(_xll.qlIndexFixing(IndexON,D2228,TRUE,_xll.ohTrigger(RecalcTrigger,TriggerON)),NA())</f>
        <v>1.6060641033579515E-2</v>
      </c>
      <c r="H2228" s="42">
        <f>_xll.qlCalendarAdvance(Calendar,$H2227,B2228,"f",FALSE)</f>
        <v>54995</v>
      </c>
      <c r="I2228" s="180">
        <f>_xll.qlInterestRateIndexValueDate(Index1M,$H2228)</f>
        <v>54997</v>
      </c>
      <c r="J2228" s="185">
        <f>IFERROR(_xll.qlIndexFixing(Index1M,$H2228,TRUE,_xll.ohTrigger(RecalcTrigger,Trigger1M)),NA())</f>
        <v>1.5919065413224909E-2</v>
      </c>
      <c r="K2228" s="44">
        <f>IFERROR(_xll.qlIndexFixing(Index3M,H2228,TRUE,_xll.ohTrigger(RecalcTrigger,Trigger3M)),NA())</f>
        <v>1.6239285618222136E-2</v>
      </c>
      <c r="L2228" s="44">
        <f>IFERROR(_xll.qlIndexFixing(Index6M,$H2228,TRUE,_xll.ohTrigger(RecalcTrigger,Trigger6M)),NA())</f>
        <v>1.5969336741643435E-2</v>
      </c>
      <c r="M2228" s="186">
        <f>IFERROR(_xll.qlIndexFixing(Index1Y,$H2228,TRUE,_xll.ohTrigger(RecalcTrigger,Trigger1Y)),NA())</f>
        <v>1.6525984508780078E-2</v>
      </c>
      <c r="N2228" s="185">
        <f>IFERROR(_xll.qlIndexFixing(ONIndex1M,I2228,TRUE,_xll.ohTrigger(RecalcTrigger,Trigger1M)),NA())</f>
        <v>1.5911676190158985E-2</v>
      </c>
      <c r="O2228" s="44">
        <f>IFERROR(_xll.qlIndexFixing(ONIndex3M,I2228,TRUE,_xll.ohTrigger(RecalcTrigger,Trigger3M)),NA())</f>
        <v>1.6217825608935144E-2</v>
      </c>
      <c r="P2228" s="44">
        <f>IFERROR(_xll.qlIndexFixing(ONIndex6M,I2228,TRUE,_xll.ohTrigger(RecalcTrigger,Trigger6M)),NA())</f>
        <v>1.5964973235176316E-2</v>
      </c>
      <c r="Q2228" s="186">
        <f>IFERROR(_xll.qlIndexFixing(ONIndex1Y,I2228,TRUE,_xll.ohTrigger(RecalcTrigger,Trigger1Y)),NA())</f>
        <v>1.6426758390890583E-2</v>
      </c>
    </row>
    <row r="2229" spans="2:17" x14ac:dyDescent="0.2">
      <c r="B2229" s="39" t="s">
        <v>42</v>
      </c>
      <c r="D2229" s="42">
        <f>_xll.qlCalendarAdvance(Calendar,$D2228,B2229,"f",FALSE)</f>
        <v>55002</v>
      </c>
      <c r="E2229" s="180">
        <f>_xll.qlInterestRateIndexValueDate(IndexON,D2229)</f>
        <v>55002</v>
      </c>
      <c r="F2229" s="196">
        <f>IFERROR(_xll.qlIndexFixing(IndexON,D2229,TRUE,_xll.ohTrigger(RecalcTrigger,TriggerON)),NA())</f>
        <v>1.6058818100255223E-2</v>
      </c>
      <c r="H2229" s="42">
        <f>_xll.qlCalendarAdvance(Calendar,$H2228,B2229,"f",FALSE)</f>
        <v>55002</v>
      </c>
      <c r="I2229" s="180">
        <f>_xll.qlInterestRateIndexValueDate(Index1M,$H2229)</f>
        <v>55004</v>
      </c>
      <c r="J2229" s="185">
        <f>IFERROR(_xll.qlIndexFixing(Index1M,$H2229,TRUE,_xll.ohTrigger(RecalcTrigger,Trigger1M)),NA())</f>
        <v>1.5916901990951082E-2</v>
      </c>
      <c r="K2229" s="44">
        <f>IFERROR(_xll.qlIndexFixing(Index3M,H2229,TRUE,_xll.ohTrigger(RecalcTrigger,Trigger3M)),NA())</f>
        <v>1.6237221981596207E-2</v>
      </c>
      <c r="L2229" s="44">
        <f>IFERROR(_xll.qlIndexFixing(Index6M,$H2229,TRUE,_xll.ohTrigger(RecalcTrigger,Trigger6M)),NA())</f>
        <v>1.5964578803996984E-2</v>
      </c>
      <c r="M2229" s="186">
        <f>IFERROR(_xll.qlIndexFixing(Index1Y,$H2229,TRUE,_xll.ohTrigger(RecalcTrigger,Trigger1Y)),NA())</f>
        <v>1.6524373153404812E-2</v>
      </c>
      <c r="N2229" s="185">
        <f>IFERROR(_xll.qlIndexFixing(ONIndex1M,I2229,TRUE,_xll.ohTrigger(RecalcTrigger,Trigger1M)),NA())</f>
        <v>1.5909563262486159E-2</v>
      </c>
      <c r="O2229" s="44">
        <f>IFERROR(_xll.qlIndexFixing(ONIndex3M,I2229,TRUE,_xll.ohTrigger(RecalcTrigger,Trigger3M)),NA())</f>
        <v>1.6215949851705602E-2</v>
      </c>
      <c r="P2229" s="44">
        <f>IFERROR(_xll.qlIndexFixing(ONIndex6M,I2229,TRUE,_xll.ohTrigger(RecalcTrigger,Trigger6M)),NA())</f>
        <v>1.5960241379309181E-2</v>
      </c>
      <c r="Q2229" s="186">
        <f>IFERROR(_xll.qlIndexFixing(ONIndex1Y,I2229,TRUE,_xll.ohTrigger(RecalcTrigger,Trigger1Y)),NA())</f>
        <v>1.6425508235791142E-2</v>
      </c>
    </row>
    <row r="2230" spans="2:17" x14ac:dyDescent="0.2">
      <c r="B2230" s="39" t="s">
        <v>42</v>
      </c>
      <c r="D2230" s="42">
        <f>_xll.qlCalendarAdvance(Calendar,$D2229,B2230,"f",FALSE)</f>
        <v>55009</v>
      </c>
      <c r="E2230" s="180">
        <f>_xll.qlInterestRateIndexValueDate(IndexON,D2230)</f>
        <v>55009</v>
      </c>
      <c r="F2230" s="196">
        <f>IFERROR(_xll.qlIndexFixing(IndexON,D2230,TRUE,_xll.ohTrigger(RecalcTrigger,TriggerON)),NA())</f>
        <v>1.6056964225601433E-2</v>
      </c>
      <c r="H2230" s="42">
        <f>_xll.qlCalendarAdvance(Calendar,$H2229,B2230,"f",FALSE)</f>
        <v>55009</v>
      </c>
      <c r="I2230" s="180">
        <f>_xll.qlInterestRateIndexValueDate(Index1M,$H2230)</f>
        <v>55011</v>
      </c>
      <c r="J2230" s="185">
        <f>IFERROR(_xll.qlIndexFixing(Index1M,$H2230,TRUE,_xll.ohTrigger(RecalcTrigger,Trigger1M)),NA())</f>
        <v>1.591470955488089E-2</v>
      </c>
      <c r="K2230" s="44">
        <f>IFERROR(_xll.qlIndexFixing(Index3M,H2230,TRUE,_xll.ohTrigger(RecalcTrigger,Trigger3M)),NA())</f>
        <v>1.62351278262436E-2</v>
      </c>
      <c r="L2230" s="44">
        <f>IFERROR(_xll.qlIndexFixing(Index6M,$H2230,TRUE,_xll.ohTrigger(RecalcTrigger,Trigger6M)),NA())</f>
        <v>1.5959836005388084E-2</v>
      </c>
      <c r="M2230" s="186">
        <f>IFERROR(_xll.qlIndexFixing(Index1Y,$H2230,TRUE,_xll.ohTrigger(RecalcTrigger,Trigger1Y)),NA())</f>
        <v>1.6522748203161845E-2</v>
      </c>
      <c r="N2230" s="185">
        <f>IFERROR(_xll.qlIndexFixing(ONIndex1M,I2230,TRUE,_xll.ohTrigger(RecalcTrigger,Trigger1M)),NA())</f>
        <v>1.5907421445682246E-2</v>
      </c>
      <c r="O2230" s="44">
        <f>IFERROR(_xll.qlIndexFixing(ONIndex3M,I2230,TRUE,_xll.ohTrigger(RecalcTrigger,Trigger3M)),NA())</f>
        <v>1.6214044035161024E-2</v>
      </c>
      <c r="P2230" s="44">
        <f>IFERROR(_xll.qlIndexFixing(ONIndex6M,I2230,TRUE,_xll.ohTrigger(RecalcTrigger,Trigger6M)),NA())</f>
        <v>1.5955475806253006E-2</v>
      </c>
      <c r="Q2230" s="186">
        <f>IFERROR(_xll.qlIndexFixing(ONIndex1Y,I2230,TRUE,_xll.ohTrigger(RecalcTrigger,Trigger1Y)),NA())</f>
        <v>1.6424245318980013E-2</v>
      </c>
    </row>
    <row r="2231" spans="2:17" x14ac:dyDescent="0.2">
      <c r="B2231" s="39" t="s">
        <v>42</v>
      </c>
      <c r="D2231" s="42">
        <f>_xll.qlCalendarAdvance(Calendar,$D2230,B2231,"f",FALSE)</f>
        <v>55016</v>
      </c>
      <c r="E2231" s="180">
        <f>_xll.qlInterestRateIndexValueDate(IndexON,D2231)</f>
        <v>55016</v>
      </c>
      <c r="F2231" s="196">
        <f>IFERROR(_xll.qlIndexFixing(IndexON,D2231,TRUE,_xll.ohTrigger(RecalcTrigger,TriggerON)),NA())</f>
        <v>1.6055079353822777E-2</v>
      </c>
      <c r="H2231" s="42">
        <f>_xll.qlCalendarAdvance(Calendar,$H2230,B2231,"f",FALSE)</f>
        <v>55016</v>
      </c>
      <c r="I2231" s="180">
        <f>_xll.qlInterestRateIndexValueDate(Index1M,$H2231)</f>
        <v>55018</v>
      </c>
      <c r="J2231" s="185">
        <f>IFERROR(_xll.qlIndexFixing(Index1M,$H2231,TRUE,_xll.ohTrigger(RecalcTrigger,Trigger1M)),NA())</f>
        <v>1.5912488052928497E-2</v>
      </c>
      <c r="K2231" s="44">
        <f>IFERROR(_xll.qlIndexFixing(Index3M,H2231,TRUE,_xll.ohTrigger(RecalcTrigger,Trigger3M)),NA())</f>
        <v>1.623300309533152E-2</v>
      </c>
      <c r="L2231" s="44">
        <f>IFERROR(_xll.qlIndexFixing(Index6M,$H2231,TRUE,_xll.ohTrigger(RecalcTrigger,Trigger6M)),NA())</f>
        <v>1.5955110931043386E-2</v>
      </c>
      <c r="M2231" s="186">
        <f>IFERROR(_xll.qlIndexFixing(Index1Y,$H2231,TRUE,_xll.ohTrigger(RecalcTrigger,Trigger1Y)),NA())</f>
        <v>1.652110963363718E-2</v>
      </c>
      <c r="N2231" s="185">
        <f>IFERROR(_xll.qlIndexFixing(ONIndex1M,I2231,TRUE,_xll.ohTrigger(RecalcTrigger,Trigger1M)),NA())</f>
        <v>1.5905250688028616E-2</v>
      </c>
      <c r="O2231" s="44">
        <f>IFERROR(_xll.qlIndexFixing(ONIndex3M,I2231,TRUE,_xll.ohTrigger(RecalcTrigger,Trigger3M)),NA())</f>
        <v>1.6212108102626743E-2</v>
      </c>
      <c r="P2231" s="44">
        <f>IFERROR(_xll.qlIndexFixing(ONIndex6M,I2231,TRUE,_xll.ohTrigger(RecalcTrigger,Trigger6M)),NA())</f>
        <v>1.5950676515528173E-2</v>
      </c>
      <c r="Q2231" s="186">
        <f>IFERROR(_xll.qlIndexFixing(ONIndex1Y,I2231,TRUE,_xll.ohTrigger(RecalcTrigger,Trigger1Y)),NA())</f>
        <v>1.6422969616236571E-2</v>
      </c>
    </row>
    <row r="2232" spans="2:17" x14ac:dyDescent="0.2">
      <c r="B2232" s="39" t="s">
        <v>42</v>
      </c>
      <c r="D2232" s="42">
        <f>_xll.qlCalendarAdvance(Calendar,$D2231,B2232,"f",FALSE)</f>
        <v>55023</v>
      </c>
      <c r="E2232" s="180">
        <f>_xll.qlInterestRateIndexValueDate(IndexON,D2232)</f>
        <v>55023</v>
      </c>
      <c r="F2232" s="196">
        <f>IFERROR(_xll.qlIndexFixing(IndexON,D2232,TRUE,_xll.ohTrigger(RecalcTrigger,TriggerON)),NA())</f>
        <v>1.6053163428324524E-2</v>
      </c>
      <c r="H2232" s="42">
        <f>_xll.qlCalendarAdvance(Calendar,$H2231,B2232,"f",FALSE)</f>
        <v>55023</v>
      </c>
      <c r="I2232" s="180">
        <f>_xll.qlInterestRateIndexValueDate(Index1M,$H2232)</f>
        <v>55025</v>
      </c>
      <c r="J2232" s="185">
        <f>IFERROR(_xll.qlIndexFixing(Index1M,$H2232,TRUE,_xll.ohTrigger(RecalcTrigger,Trigger1M)),NA())</f>
        <v>1.5910237433003072E-2</v>
      </c>
      <c r="K2232" s="44">
        <f>IFERROR(_xll.qlIndexFixing(Index3M,H2232,TRUE,_xll.ohTrigger(RecalcTrigger,Trigger3M)),NA())</f>
        <v>1.6230847732033243E-2</v>
      </c>
      <c r="L2232" s="44">
        <f>IFERROR(_xll.qlIndexFixing(Index6M,$H2232,TRUE,_xll.ohTrigger(RecalcTrigger,Trigger6M)),NA())</f>
        <v>1.5950406166159472E-2</v>
      </c>
      <c r="M2232" s="186">
        <f>IFERROR(_xll.qlIndexFixing(Index1Y,$H2232,TRUE,_xll.ohTrigger(RecalcTrigger,Trigger1Y)),NA())</f>
        <v>1.6519457420418774E-2</v>
      </c>
      <c r="N2232" s="185">
        <f>IFERROR(_xll.qlIndexFixing(ONIndex1M,I2232,TRUE,_xll.ohTrigger(RecalcTrigger,Trigger1M)),NA())</f>
        <v>1.5903050937247087E-2</v>
      </c>
      <c r="O2232" s="44">
        <f>IFERROR(_xll.qlIndexFixing(ONIndex3M,I2232,TRUE,_xll.ohTrigger(RecalcTrigger,Trigger3M)),NA())</f>
        <v>1.6210141997667904E-2</v>
      </c>
      <c r="P2232" s="44">
        <f>IFERROR(_xll.qlIndexFixing(ONIndex6M,I2232,TRUE,_xll.ohTrigger(RecalcTrigger,Trigger6M)),NA())</f>
        <v>1.5945843507374491E-2</v>
      </c>
      <c r="Q2232" s="186">
        <f>IFERROR(_xll.qlIndexFixing(ONIndex1Y,I2232,TRUE,_xll.ohTrigger(RecalcTrigger,Trigger1Y)),NA())</f>
        <v>1.6421681103579999E-2</v>
      </c>
    </row>
    <row r="2233" spans="2:17" x14ac:dyDescent="0.2">
      <c r="B2233" s="39" t="s">
        <v>42</v>
      </c>
      <c r="D2233" s="42">
        <f>_xll.qlCalendarAdvance(Calendar,$D2232,B2233,"f",FALSE)</f>
        <v>55030</v>
      </c>
      <c r="E2233" s="180">
        <f>_xll.qlInterestRateIndexValueDate(IndexON,D2233)</f>
        <v>55030</v>
      </c>
      <c r="F2233" s="196">
        <f>IFERROR(_xll.qlIndexFixing(IndexON,D2233,TRUE,_xll.ohTrigger(RecalcTrigger,TriggerON)),NA())</f>
        <v>1.6051216392831691E-2</v>
      </c>
      <c r="H2233" s="42">
        <f>_xll.qlCalendarAdvance(Calendar,$H2232,B2233,"f",FALSE)</f>
        <v>55030</v>
      </c>
      <c r="I2233" s="180">
        <f>_xll.qlInterestRateIndexValueDate(Index1M,$H2233)</f>
        <v>55032</v>
      </c>
      <c r="J2233" s="185">
        <f>IFERROR(_xll.qlIndexFixing(Index1M,$H2233,TRUE,_xll.ohTrigger(RecalcTrigger,Trigger1M)),NA())</f>
        <v>1.5907957643011283E-2</v>
      </c>
      <c r="K2233" s="44">
        <f>IFERROR(_xll.qlIndexFixing(Index3M,H2233,TRUE,_xll.ohTrigger(RecalcTrigger,Trigger3M)),NA())</f>
        <v>1.6228458341030368E-2</v>
      </c>
      <c r="L2233" s="44">
        <f>IFERROR(_xll.qlIndexFixing(Index6M,$H2233,TRUE,_xll.ohTrigger(RecalcTrigger,Trigger6M)),NA())</f>
        <v>1.5945584272789311E-2</v>
      </c>
      <c r="M2233" s="186">
        <f>IFERROR(_xll.qlIndexFixing(Index1Y,$H2233,TRUE,_xll.ohTrigger(RecalcTrigger,Trigger1Y)),NA())</f>
        <v>1.6517791539094599E-2</v>
      </c>
      <c r="N2233" s="185">
        <f>IFERROR(_xll.qlIndexFixing(ONIndex1M,I2233,TRUE,_xll.ohTrigger(RecalcTrigger,Trigger1M)),NA())</f>
        <v>1.5900822141219351E-2</v>
      </c>
      <c r="O2233" s="44">
        <f>IFERROR(_xll.qlIndexFixing(ONIndex3M,I2233,TRUE,_xll.ohTrigger(RecalcTrigger,Trigger3M)),NA())</f>
        <v>1.6208145663529905E-2</v>
      </c>
      <c r="P2233" s="44">
        <f>IFERROR(_xll.qlIndexFixing(ONIndex6M,I2233,TRUE,_xll.ohTrigger(RecalcTrigger,Trigger6M)),NA())</f>
        <v>1.5940976781871896E-2</v>
      </c>
      <c r="Q2233" s="186">
        <f>IFERROR(_xll.qlIndexFixing(ONIndex1Y,I2233,TRUE,_xll.ohTrigger(RecalcTrigger,Trigger1Y)),NA())</f>
        <v>1.6420379756949544E-2</v>
      </c>
    </row>
    <row r="2234" spans="2:17" x14ac:dyDescent="0.2">
      <c r="B2234" s="39" t="s">
        <v>42</v>
      </c>
      <c r="D2234" s="42">
        <f>_xll.qlCalendarAdvance(Calendar,$D2233,B2234,"f",FALSE)</f>
        <v>55037</v>
      </c>
      <c r="E2234" s="180">
        <f>_xll.qlInterestRateIndexValueDate(IndexON,D2234)</f>
        <v>55037</v>
      </c>
      <c r="F2234" s="196">
        <f>IFERROR(_xll.qlIndexFixing(IndexON,D2234,TRUE,_xll.ohTrigger(RecalcTrigger,TriggerON)),NA())</f>
        <v>1.6049238191309101E-2</v>
      </c>
      <c r="H2234" s="42">
        <f>_xll.qlCalendarAdvance(Calendar,$H2233,B2234,"f",FALSE)</f>
        <v>55037</v>
      </c>
      <c r="I2234" s="180">
        <f>_xll.qlInterestRateIndexValueDate(Index1M,$H2234)</f>
        <v>55039</v>
      </c>
      <c r="J2234" s="185">
        <f>IFERROR(_xll.qlIndexFixing(Index1M,$H2234,TRUE,_xll.ohTrigger(RecalcTrigger,Trigger1M)),NA())</f>
        <v>1.5905648630864799E-2</v>
      </c>
      <c r="K2234" s="44">
        <f>IFERROR(_xll.qlIndexFixing(Index3M,H2234,TRUE,_xll.ohTrigger(RecalcTrigger,Trigger3M)),NA())</f>
        <v>1.6226243848968994E-2</v>
      </c>
      <c r="L2234" s="44">
        <f>IFERROR(_xll.qlIndexFixing(Index6M,$H2234,TRUE,_xll.ohTrigger(RecalcTrigger,Trigger6M)),NA())</f>
        <v>1.594091685430225E-2</v>
      </c>
      <c r="M2234" s="186">
        <f>IFERROR(_xll.qlIndexFixing(Index1Y,$H2234,TRUE,_xll.ohTrigger(RecalcTrigger,Trigger1Y)),NA())</f>
        <v>1.6516111965253499E-2</v>
      </c>
      <c r="N2234" s="185">
        <f>IFERROR(_xll.qlIndexFixing(ONIndex1M,I2234,TRUE,_xll.ohTrigger(RecalcTrigger,Trigger1M)),NA())</f>
        <v>1.589856424814684E-2</v>
      </c>
      <c r="O2234" s="44">
        <f>IFERROR(_xll.qlIndexFixing(ONIndex3M,I2234,TRUE,_xll.ohTrigger(RecalcTrigger,Trigger3M)),NA())</f>
        <v>1.6206119043618017E-2</v>
      </c>
      <c r="P2234" s="44">
        <f>IFERROR(_xll.qlIndexFixing(ONIndex6M,I2234,TRUE,_xll.ohTrigger(RecalcTrigger,Trigger6M)),NA())</f>
        <v>1.5936076339020389E-2</v>
      </c>
      <c r="Q2234" s="186">
        <f>IFERROR(_xll.qlIndexFixing(ONIndex1Y,I2234,TRUE,_xll.ohTrigger(RecalcTrigger,Trigger1Y)),NA())</f>
        <v>1.6419065552124579E-2</v>
      </c>
    </row>
    <row r="2235" spans="2:17" x14ac:dyDescent="0.2">
      <c r="B2235" s="39" t="s">
        <v>42</v>
      </c>
      <c r="D2235" s="42">
        <f>_xll.qlCalendarAdvance(Calendar,$D2234,B2235,"f",FALSE)</f>
        <v>55044</v>
      </c>
      <c r="E2235" s="180">
        <f>_xll.qlInterestRateIndexValueDate(IndexON,D2235)</f>
        <v>55044</v>
      </c>
      <c r="F2235" s="196">
        <f>IFERROR(_xll.qlIndexFixing(IndexON,D2235,TRUE,_xll.ohTrigger(RecalcTrigger,TriggerON)),NA())</f>
        <v>1.6047228767082089E-2</v>
      </c>
      <c r="H2235" s="42">
        <f>_xll.qlCalendarAdvance(Calendar,$H2234,B2235,"f",FALSE)</f>
        <v>55044</v>
      </c>
      <c r="I2235" s="180">
        <f>_xll.qlInterestRateIndexValueDate(Index1M,$H2235)</f>
        <v>55046</v>
      </c>
      <c r="J2235" s="185">
        <f>IFERROR(_xll.qlIndexFixing(Index1M,$H2235,TRUE,_xll.ohTrigger(RecalcTrigger,Trigger1M)),NA())</f>
        <v>1.5903310344477783E-2</v>
      </c>
      <c r="K2235" s="44">
        <f>IFERROR(_xll.qlIndexFixing(Index3M,H2235,TRUE,_xll.ohTrigger(RecalcTrigger,Trigger3M)),NA())</f>
        <v>1.6223998559467417E-2</v>
      </c>
      <c r="L2235" s="44">
        <f>IFERROR(_xll.qlIndexFixing(Index6M,$H2235,TRUE,_xll.ohTrigger(RecalcTrigger,Trigger6M)),NA())</f>
        <v>1.5936277310720663E-2</v>
      </c>
      <c r="M2235" s="186">
        <f>IFERROR(_xll.qlIndexFixing(Index1Y,$H2235,TRUE,_xll.ohTrigger(RecalcTrigger,Trigger1Y)),NA())</f>
        <v>1.6514418674485404E-2</v>
      </c>
      <c r="N2235" s="185">
        <f>IFERROR(_xll.qlIndexFixing(ONIndex1M,I2235,TRUE,_xll.ohTrigger(RecalcTrigger,Trigger1M)),NA())</f>
        <v>1.5896277205911247E-2</v>
      </c>
      <c r="O2235" s="44">
        <f>IFERROR(_xll.qlIndexFixing(ONIndex3M,I2235,TRUE,_xll.ohTrigger(RecalcTrigger,Trigger3M)),NA())</f>
        <v>1.6204062081177639E-2</v>
      </c>
      <c r="P2235" s="44">
        <f>IFERROR(_xll.qlIndexFixing(ONIndex6M,I2235,TRUE,_xll.ohTrigger(RecalcTrigger,Trigger6M)),NA())</f>
        <v>1.593114217858016E-2</v>
      </c>
      <c r="Q2235" s="186">
        <f>IFERROR(_xll.qlIndexFixing(ONIndex1Y,I2235,TRUE,_xll.ohTrigger(RecalcTrigger,Trigger1Y)),NA())</f>
        <v>1.641773846528416E-2</v>
      </c>
    </row>
    <row r="2236" spans="2:17" x14ac:dyDescent="0.2">
      <c r="B2236" s="39" t="s">
        <v>42</v>
      </c>
      <c r="D2236" s="42">
        <f>_xll.qlCalendarAdvance(Calendar,$D2235,B2236,"f",FALSE)</f>
        <v>55051</v>
      </c>
      <c r="E2236" s="180">
        <f>_xll.qlInterestRateIndexValueDate(IndexON,D2236)</f>
        <v>55051</v>
      </c>
      <c r="F2236" s="196">
        <f>IFERROR(_xll.qlIndexFixing(IndexON,D2236,TRUE,_xll.ohTrigger(RecalcTrigger,TriggerON)),NA())</f>
        <v>1.6045188064275351E-2</v>
      </c>
      <c r="H2236" s="42">
        <f>_xll.qlCalendarAdvance(Calendar,$H2235,B2236,"f",FALSE)</f>
        <v>55051</v>
      </c>
      <c r="I2236" s="180">
        <f>_xll.qlInterestRateIndexValueDate(Index1M,$H2236)</f>
        <v>55053</v>
      </c>
      <c r="J2236" s="185">
        <f>IFERROR(_xll.qlIndexFixing(Index1M,$H2236,TRUE,_xll.ohTrigger(RecalcTrigger,Trigger1M)),NA())</f>
        <v>1.5900942731754408E-2</v>
      </c>
      <c r="K2236" s="44">
        <f>IFERROR(_xll.qlIndexFixing(Index3M,H2236,TRUE,_xll.ohTrigger(RecalcTrigger,Trigger3M)),NA())</f>
        <v>1.6221722415701644E-2</v>
      </c>
      <c r="L2236" s="44">
        <f>IFERROR(_xll.qlIndexFixing(Index6M,$H2236,TRUE,_xll.ohTrigger(RecalcTrigger,Trigger6M)),NA())</f>
        <v>1.5931668297988973E-2</v>
      </c>
      <c r="M2236" s="186">
        <f>IFERROR(_xll.qlIndexFixing(Index1Y,$H2236,TRUE,_xll.ohTrigger(RecalcTrigger,Trigger1Y)),NA())</f>
        <v>1.6512711642379819E-2</v>
      </c>
      <c r="N2236" s="185">
        <f>IFERROR(_xll.qlIndexFixing(ONIndex1M,I2236,TRUE,_xll.ohTrigger(RecalcTrigger,Trigger1M)),NA())</f>
        <v>1.589396096239426E-2</v>
      </c>
      <c r="O2236" s="44">
        <f>IFERROR(_xll.qlIndexFixing(ONIndex3M,I2236,TRUE,_xll.ohTrigger(RecalcTrigger,Trigger3M)),NA())</f>
        <v>1.6201974719534107E-2</v>
      </c>
      <c r="P2236" s="44">
        <f>IFERROR(_xll.qlIndexFixing(ONIndex6M,I2236,TRUE,_xll.ohTrigger(RecalcTrigger,Trigger6M)),NA())</f>
        <v>1.5926174532445714E-2</v>
      </c>
      <c r="Q2236" s="186">
        <f>IFERROR(_xll.qlIndexFixing(ONIndex1Y,I2236,TRUE,_xll.ohTrigger(RecalcTrigger,Trigger1Y)),NA())</f>
        <v>1.6416398472047788E-2</v>
      </c>
    </row>
    <row r="2237" spans="2:17" x14ac:dyDescent="0.2">
      <c r="B2237" s="39" t="s">
        <v>42</v>
      </c>
      <c r="D2237" s="42">
        <f>_xll.qlCalendarAdvance(Calendar,$D2236,B2237,"f",FALSE)</f>
        <v>55058</v>
      </c>
      <c r="E2237" s="180">
        <f>_xll.qlInterestRateIndexValueDate(IndexON,D2237)</f>
        <v>55058</v>
      </c>
      <c r="F2237" s="196">
        <f>IFERROR(_xll.qlIndexFixing(IndexON,D2237,TRUE,_xll.ohTrigger(RecalcTrigger,TriggerON)),NA())</f>
        <v>1.6043116026374094E-2</v>
      </c>
      <c r="H2237" s="42">
        <f>_xll.qlCalendarAdvance(Calendar,$H2236,B2237,"f",FALSE)</f>
        <v>55058</v>
      </c>
      <c r="I2237" s="180">
        <f>_xll.qlInterestRateIndexValueDate(Index1M,$H2237)</f>
        <v>55060</v>
      </c>
      <c r="J2237" s="185">
        <f>IFERROR(_xll.qlIndexFixing(Index1M,$H2237,TRUE,_xll.ohTrigger(RecalcTrigger,Trigger1M)),NA())</f>
        <v>1.5898545740611336E-2</v>
      </c>
      <c r="K2237" s="44">
        <f>IFERROR(_xll.qlIndexFixing(Index3M,H2237,TRUE,_xll.ohTrigger(RecalcTrigger,Trigger3M)),NA())</f>
        <v>1.6219415360845917E-2</v>
      </c>
      <c r="L2237" s="44">
        <f>IFERROR(_xll.qlIndexFixing(Index6M,$H2237,TRUE,_xll.ohTrigger(RecalcTrigger,Trigger6M)),NA())</f>
        <v>1.5927092437179591E-2</v>
      </c>
      <c r="M2237" s="186">
        <f>IFERROR(_xll.qlIndexFixing(Index1Y,$H2237,TRUE,_xll.ohTrigger(RecalcTrigger,Trigger1Y)),NA())</f>
        <v>1.6510990844528426E-2</v>
      </c>
      <c r="N2237" s="185">
        <f>IFERROR(_xll.qlIndexFixing(ONIndex1M,I2237,TRUE,_xll.ohTrigger(RecalcTrigger,Trigger1M)),NA())</f>
        <v>1.5891615465717379E-2</v>
      </c>
      <c r="O2237" s="44">
        <f>IFERROR(_xll.qlIndexFixing(ONIndex3M,I2237,TRUE,_xll.ohTrigger(RecalcTrigger,Trigger3M)),NA())</f>
        <v>1.6199856902252563E-2</v>
      </c>
      <c r="P2237" s="44">
        <f>IFERROR(_xll.qlIndexFixing(ONIndex6M,I2237,TRUE,_xll.ohTrigger(RecalcTrigger,Trigger6M)),NA())</f>
        <v>1.5921211872802488E-2</v>
      </c>
      <c r="Q2237" s="186">
        <f>IFERROR(_xll.qlIndexFixing(ONIndex1Y,I2237,TRUE,_xll.ohTrigger(RecalcTrigger,Trigger1Y)),NA())</f>
        <v>1.641504554859452E-2</v>
      </c>
    </row>
    <row r="2238" spans="2:17" x14ac:dyDescent="0.2">
      <c r="B2238" s="39" t="s">
        <v>42</v>
      </c>
      <c r="D2238" s="42">
        <f>_xll.qlCalendarAdvance(Calendar,$D2237,B2238,"f",FALSE)</f>
        <v>55065</v>
      </c>
      <c r="E2238" s="180">
        <f>_xll.qlInterestRateIndexValueDate(IndexON,D2238)</f>
        <v>55065</v>
      </c>
      <c r="F2238" s="196">
        <f>IFERROR(_xll.qlIndexFixing(IndexON,D2238,TRUE,_xll.ohTrigger(RecalcTrigger,TriggerON)),NA())</f>
        <v>1.6041012597263204E-2</v>
      </c>
      <c r="H2238" s="42">
        <f>_xll.qlCalendarAdvance(Calendar,$H2237,B2238,"f",FALSE)</f>
        <v>55065</v>
      </c>
      <c r="I2238" s="180">
        <f>_xll.qlInterestRateIndexValueDate(Index1M,$H2238)</f>
        <v>55067</v>
      </c>
      <c r="J2238" s="185">
        <f>IFERROR(_xll.qlIndexFixing(Index1M,$H2238,TRUE,_xll.ohTrigger(RecalcTrigger,Trigger1M)),NA())</f>
        <v>1.5896119318960233E-2</v>
      </c>
      <c r="K2238" s="44">
        <f>IFERROR(_xll.qlIndexFixing(Index3M,H2238,TRUE,_xll.ohTrigger(RecalcTrigger,Trigger3M)),NA())</f>
        <v>1.6217269089757447E-2</v>
      </c>
      <c r="L2238" s="44">
        <f>IFERROR(_xll.qlIndexFixing(Index6M,$H2238,TRUE,_xll.ohTrigger(RecalcTrigger,Trigger6M)),NA())</f>
        <v>1.5922590038149168E-2</v>
      </c>
      <c r="M2238" s="186">
        <f>IFERROR(_xll.qlIndexFixing(Index1Y,$H2238,TRUE,_xll.ohTrigger(RecalcTrigger,Trigger1Y)),NA())</f>
        <v>1.6509256256522484E-2</v>
      </c>
      <c r="N2238" s="185">
        <f>IFERROR(_xll.qlIndexFixing(ONIndex1M,I2238,TRUE,_xll.ohTrigger(RecalcTrigger,Trigger1M)),NA())</f>
        <v>1.5889240663602422E-2</v>
      </c>
      <c r="O2238" s="44">
        <f>IFERROR(_xll.qlIndexFixing(ONIndex3M,I2238,TRUE,_xll.ohTrigger(RecalcTrigger,Trigger3M)),NA())</f>
        <v>1.619770857249847E-2</v>
      </c>
      <c r="P2238" s="44">
        <f>IFERROR(_xll.qlIndexFixing(ONIndex6M,I2238,TRUE,_xll.ohTrigger(RecalcTrigger,Trigger6M)),NA())</f>
        <v>1.5916283633066186E-2</v>
      </c>
      <c r="Q2238" s="186">
        <f>IFERROR(_xll.qlIndexFixing(ONIndex1Y,I2238,TRUE,_xll.ohTrigger(RecalcTrigger,Trigger1Y)),NA())</f>
        <v>1.6413679670703729E-2</v>
      </c>
    </row>
    <row r="2239" spans="2:17" x14ac:dyDescent="0.2">
      <c r="B2239" s="39" t="s">
        <v>42</v>
      </c>
      <c r="D2239" s="42">
        <f>_xll.qlCalendarAdvance(Calendar,$D2238,B2239,"f",FALSE)</f>
        <v>55072</v>
      </c>
      <c r="E2239" s="180">
        <f>_xll.qlInterestRateIndexValueDate(IndexON,D2239)</f>
        <v>55072</v>
      </c>
      <c r="F2239" s="196">
        <f>IFERROR(_xll.qlIndexFixing(IndexON,D2239,TRUE,_xll.ohTrigger(RecalcTrigger,TriggerON)),NA())</f>
        <v>1.6038877720667699E-2</v>
      </c>
      <c r="H2239" s="42">
        <f>_xll.qlCalendarAdvance(Calendar,$H2238,B2239,"f",FALSE)</f>
        <v>55072</v>
      </c>
      <c r="I2239" s="180">
        <f>_xll.qlInterestRateIndexValueDate(Index1M,$H2239)</f>
        <v>55074</v>
      </c>
      <c r="J2239" s="185">
        <f>IFERROR(_xll.qlIndexFixing(Index1M,$H2239,TRUE,_xll.ohTrigger(RecalcTrigger,Trigger1M)),NA())</f>
        <v>1.5893663414712766E-2</v>
      </c>
      <c r="K2239" s="44">
        <f>IFERROR(_xll.qlIndexFixing(Index3M,H2239,TRUE,_xll.ohTrigger(RecalcTrigger,Trigger3M)),NA())</f>
        <v>1.6214897708589495E-2</v>
      </c>
      <c r="L2239" s="44">
        <f>IFERROR(_xll.qlIndexFixing(Index6M,$H2239,TRUE,_xll.ohTrigger(RecalcTrigger,Trigger6M)),NA())</f>
        <v>1.5918085783602241E-2</v>
      </c>
      <c r="M2239" s="186">
        <f>IFERROR(_xll.qlIndexFixing(Index1Y,$H2239,TRUE,_xll.ohTrigger(RecalcTrigger,Trigger1Y)),NA())</f>
        <v>1.650750785395521E-2</v>
      </c>
      <c r="N2239" s="185">
        <f>IFERROR(_xll.qlIndexFixing(ONIndex1M,I2239,TRUE,_xll.ohTrigger(RecalcTrigger,Trigger1M)),NA())</f>
        <v>1.5886836504250823E-2</v>
      </c>
      <c r="O2239" s="44">
        <f>IFERROR(_xll.qlIndexFixing(ONIndex3M,I2239,TRUE,_xll.ohTrigger(RecalcTrigger,Trigger3M)),NA())</f>
        <v>1.6195529673757036E-2</v>
      </c>
      <c r="P2239" s="44">
        <f>IFERROR(_xll.qlIndexFixing(ONIndex6M,I2239,TRUE,_xll.ohTrigger(RecalcTrigger,Trigger6M)),NA())</f>
        <v>1.5911389813316745E-2</v>
      </c>
      <c r="Q2239" s="186">
        <f>IFERROR(_xll.qlIndexFixing(ONIndex1Y,I2239,TRUE,_xll.ohTrigger(RecalcTrigger,Trigger1Y)),NA())</f>
        <v>1.6412300814314662E-2</v>
      </c>
    </row>
    <row r="2240" spans="2:17" x14ac:dyDescent="0.2">
      <c r="B2240" s="39" t="s">
        <v>42</v>
      </c>
      <c r="D2240" s="42">
        <f>_xll.qlCalendarAdvance(Calendar,$D2239,B2240,"f",FALSE)</f>
        <v>55079</v>
      </c>
      <c r="E2240" s="180">
        <f>_xll.qlInterestRateIndexValueDate(IndexON,D2240)</f>
        <v>55079</v>
      </c>
      <c r="F2240" s="196">
        <f>IFERROR(_xll.qlIndexFixing(IndexON,D2240,TRUE,_xll.ohTrigger(RecalcTrigger,TriggerON)),NA())</f>
        <v>1.6036711340152721E-2</v>
      </c>
      <c r="H2240" s="42">
        <f>_xll.qlCalendarAdvance(Calendar,$H2239,B2240,"f",FALSE)</f>
        <v>55079</v>
      </c>
      <c r="I2240" s="180">
        <f>_xll.qlInterestRateIndexValueDate(Index1M,$H2240)</f>
        <v>55081</v>
      </c>
      <c r="J2240" s="185">
        <f>IFERROR(_xll.qlIndexFixing(Index1M,$H2240,TRUE,_xll.ohTrigger(RecalcTrigger,Trigger1M)),NA())</f>
        <v>1.5891177975775606E-2</v>
      </c>
      <c r="K2240" s="44">
        <f>IFERROR(_xll.qlIndexFixing(Index3M,H2240,TRUE,_xll.ohTrigger(RecalcTrigger,Trigger3M)),NA())</f>
        <v>1.6212495240430298E-2</v>
      </c>
      <c r="L2240" s="44">
        <f>IFERROR(_xll.qlIndexFixing(Index6M,$H2240,TRUE,_xll.ohTrigger(RecalcTrigger,Trigger6M)),NA())</f>
        <v>1.5913616234482418E-2</v>
      </c>
      <c r="M2240" s="186">
        <f>IFERROR(_xll.qlIndexFixing(Index1Y,$H2240,TRUE,_xll.ohTrigger(RecalcTrigger,Trigger1Y)),NA())</f>
        <v>1.6505745612419173E-2</v>
      </c>
      <c r="N2240" s="185">
        <f>IFERROR(_xll.qlIndexFixing(ONIndex1M,I2240,TRUE,_xll.ohTrigger(RecalcTrigger,Trigger1M)),NA())</f>
        <v>1.5884402935624209E-2</v>
      </c>
      <c r="O2240" s="44">
        <f>IFERROR(_xll.qlIndexFixing(ONIndex3M,I2240,TRUE,_xll.ohTrigger(RecalcTrigger,Trigger3M)),NA())</f>
        <v>1.619332014927366E-2</v>
      </c>
      <c r="P2240" s="44">
        <f>IFERROR(_xll.qlIndexFixing(ONIndex6M,I2240,TRUE,_xll.ohTrigger(RecalcTrigger,Trigger6M)),NA())</f>
        <v>1.5906530413394293E-2</v>
      </c>
      <c r="Q2240" s="186">
        <f>IFERROR(_xll.qlIndexFixing(ONIndex1Y,I2240,TRUE,_xll.ohTrigger(RecalcTrigger,Trigger1Y)),NA())</f>
        <v>1.6410908955366565E-2</v>
      </c>
    </row>
    <row r="2241" spans="2:17" x14ac:dyDescent="0.2">
      <c r="B2241" s="39" t="s">
        <v>42</v>
      </c>
      <c r="D2241" s="42">
        <f>_xll.qlCalendarAdvance(Calendar,$D2240,B2241,"f",FALSE)</f>
        <v>55086</v>
      </c>
      <c r="E2241" s="180">
        <f>_xll.qlInterestRateIndexValueDate(IndexON,D2241)</f>
        <v>55086</v>
      </c>
      <c r="F2241" s="196">
        <f>IFERROR(_xll.qlIndexFixing(IndexON,D2241,TRUE,_xll.ohTrigger(RecalcTrigger,TriggerON)),NA())</f>
        <v>1.6034513399603156E-2</v>
      </c>
      <c r="H2241" s="42">
        <f>_xll.qlCalendarAdvance(Calendar,$H2240,B2241,"f",FALSE)</f>
        <v>55086</v>
      </c>
      <c r="I2241" s="180">
        <f>_xll.qlInterestRateIndexValueDate(Index1M,$H2241)</f>
        <v>55088</v>
      </c>
      <c r="J2241" s="185">
        <f>IFERROR(_xll.qlIndexFixing(Index1M,$H2241,TRUE,_xll.ohTrigger(RecalcTrigger,Trigger1M)),NA())</f>
        <v>1.5888662950062915E-2</v>
      </c>
      <c r="K2241" s="44">
        <f>IFERROR(_xll.qlIndexFixing(Index3M,H2241,TRUE,_xll.ohTrigger(RecalcTrigger,Trigger3M)),NA())</f>
        <v>1.6210061628453145E-2</v>
      </c>
      <c r="L2241" s="44">
        <f>IFERROR(_xll.qlIndexFixing(Index6M,$H2241,TRUE,_xll.ohTrigger(RecalcTrigger,Trigger6M)),NA())</f>
        <v>1.59091813905556E-2</v>
      </c>
      <c r="M2241" s="186">
        <f>IFERROR(_xll.qlIndexFixing(Index1Y,$H2241,TRUE,_xll.ohTrigger(RecalcTrigger,Trigger1Y)),NA())</f>
        <v>1.6503969507508466E-2</v>
      </c>
      <c r="N2241" s="185">
        <f>IFERROR(_xll.qlIndexFixing(ONIndex1M,I2241,TRUE,_xll.ohTrigger(RecalcTrigger,Trigger1M)),NA())</f>
        <v>1.5881939905524334E-2</v>
      </c>
      <c r="O2241" s="44">
        <f>IFERROR(_xll.qlIndexFixing(ONIndex3M,I2241,TRUE,_xll.ohTrigger(RecalcTrigger,Trigger3M)),NA())</f>
        <v>1.6191079942613484E-2</v>
      </c>
      <c r="P2241" s="44">
        <f>IFERROR(_xll.qlIndexFixing(ONIndex6M,I2241,TRUE,_xll.ohTrigger(RecalcTrigger,Trigger6M)),NA())</f>
        <v>1.5901705433618574E-2</v>
      </c>
      <c r="Q2241" s="186">
        <f>IFERROR(_xll.qlIndexFixing(ONIndex1Y,I2241,TRUE,_xll.ohTrigger(RecalcTrigger,Trigger1Y)),NA())</f>
        <v>1.6409504069878622E-2</v>
      </c>
    </row>
    <row r="2242" spans="2:17" x14ac:dyDescent="0.2">
      <c r="B2242" s="39" t="s">
        <v>42</v>
      </c>
      <c r="D2242" s="42">
        <f>_xll.qlCalendarAdvance(Calendar,$D2241,B2242,"f",FALSE)</f>
        <v>55093</v>
      </c>
      <c r="E2242" s="180">
        <f>_xll.qlInterestRateIndexValueDate(IndexON,D2242)</f>
        <v>55093</v>
      </c>
      <c r="F2242" s="196">
        <f>IFERROR(_xll.qlIndexFixing(IndexON,D2242,TRUE,_xll.ohTrigger(RecalcTrigger,TriggerON)),NA())</f>
        <v>1.6032283842664086E-2</v>
      </c>
      <c r="H2242" s="42">
        <f>_xll.qlCalendarAdvance(Calendar,$H2241,B2242,"f",FALSE)</f>
        <v>55093</v>
      </c>
      <c r="I2242" s="180">
        <f>_xll.qlInterestRateIndexValueDate(Index1M,$H2242)</f>
        <v>55095</v>
      </c>
      <c r="J2242" s="185">
        <f>IFERROR(_xll.qlIndexFixing(Index1M,$H2242,TRUE,_xll.ohTrigger(RecalcTrigger,Trigger1M)),NA())</f>
        <v>1.5886118285493855E-2</v>
      </c>
      <c r="K2242" s="44">
        <f>IFERROR(_xll.qlIndexFixing(Index3M,H2242,TRUE,_xll.ohTrigger(RecalcTrigger,Trigger3M)),NA())</f>
        <v>1.6207596815840868E-2</v>
      </c>
      <c r="L2242" s="44">
        <f>IFERROR(_xll.qlIndexFixing(Index6M,$H2242,TRUE,_xll.ohTrigger(RecalcTrigger,Trigger6M)),NA())</f>
        <v>1.5904733280381722E-2</v>
      </c>
      <c r="M2242" s="186">
        <f>IFERROR(_xll.qlIndexFixing(Index1Y,$H2242,TRUE,_xll.ohTrigger(RecalcTrigger,Trigger1Y)),NA())</f>
        <v>1.6502179514817847E-2</v>
      </c>
      <c r="N2242" s="185">
        <f>IFERROR(_xll.qlIndexFixing(ONIndex1M,I2242,TRUE,_xll.ohTrigger(RecalcTrigger,Trigger1M)),NA())</f>
        <v>1.587944736199276E-2</v>
      </c>
      <c r="O2242" s="44">
        <f>IFERROR(_xll.qlIndexFixing(ONIndex3M,I2242,TRUE,_xll.ohTrigger(RecalcTrigger,Trigger3M)),NA())</f>
        <v>1.6188808996622228E-2</v>
      </c>
      <c r="P2242" s="44">
        <f>IFERROR(_xll.qlIndexFixing(ONIndex6M,I2242,TRUE,_xll.ohTrigger(RecalcTrigger,Trigger6M)),NA())</f>
        <v>1.5896914873509971E-2</v>
      </c>
      <c r="Q2242" s="186">
        <f>IFERROR(_xll.qlIndexFixing(ONIndex1Y,I2242,TRUE,_xll.ohTrigger(RecalcTrigger,Trigger1Y)),NA())</f>
        <v>1.6408086133790079E-2</v>
      </c>
    </row>
    <row r="2243" spans="2:17" x14ac:dyDescent="0.2">
      <c r="B2243" s="39" t="s">
        <v>42</v>
      </c>
      <c r="D2243" s="42">
        <f>_xll.qlCalendarAdvance(Calendar,$D2242,B2243,"f",FALSE)</f>
        <v>55100</v>
      </c>
      <c r="E2243" s="180">
        <f>_xll.qlInterestRateIndexValueDate(IndexON,D2243)</f>
        <v>55100</v>
      </c>
      <c r="F2243" s="196">
        <f>IFERROR(_xll.qlIndexFixing(IndexON,D2243,TRUE,_xll.ohTrigger(RecalcTrigger,TriggerON)),NA())</f>
        <v>1.6030022613220396E-2</v>
      </c>
      <c r="H2243" s="42">
        <f>_xll.qlCalendarAdvance(Calendar,$H2242,B2243,"f",FALSE)</f>
        <v>55100</v>
      </c>
      <c r="I2243" s="180">
        <f>_xll.qlInterestRateIndexValueDate(Index1M,$H2243)</f>
        <v>55102</v>
      </c>
      <c r="J2243" s="185">
        <f>IFERROR(_xll.qlIndexFixing(Index1M,$H2243,TRUE,_xll.ohTrigger(RecalcTrigger,Trigger1M)),NA())</f>
        <v>1.5883543929975097E-2</v>
      </c>
      <c r="K2243" s="44">
        <f>IFERROR(_xll.qlIndexFixing(Index3M,H2243,TRUE,_xll.ohTrigger(RecalcTrigger,Trigger3M)),NA())</f>
        <v>1.6205100745771105E-2</v>
      </c>
      <c r="L2243" s="44">
        <f>IFERROR(_xll.qlIndexFixing(Index6M,$H2243,TRUE,_xll.ohTrigger(RecalcTrigger,Trigger6M)),NA())</f>
        <v>1.5900365559446739E-2</v>
      </c>
      <c r="M2243" s="186">
        <f>IFERROR(_xll.qlIndexFixing(Index1Y,$H2243,TRUE,_xll.ohTrigger(RecalcTrigger,Trigger1Y)),NA())</f>
        <v>1.6500375609943167E-2</v>
      </c>
      <c r="N2243" s="185">
        <f>IFERROR(_xll.qlIndexFixing(ONIndex1M,I2243,TRUE,_xll.ohTrigger(RecalcTrigger,Trigger1M)),NA())</f>
        <v>1.5876925252911178E-2</v>
      </c>
      <c r="O2243" s="44">
        <f>IFERROR(_xll.qlIndexFixing(ONIndex3M,I2243,TRUE,_xll.ohTrigger(RecalcTrigger,Trigger3M)),NA())</f>
        <v>1.6186507255264715E-2</v>
      </c>
      <c r="P2243" s="44">
        <f>IFERROR(_xll.qlIndexFixing(ONIndex6M,I2243,TRUE,_xll.ohTrigger(RecalcTrigger,Trigger6M)),NA())</f>
        <v>1.5892158733548101E-2</v>
      </c>
      <c r="Q2243" s="186">
        <f>IFERROR(_xll.qlIndexFixing(ONIndex1Y,I2243,TRUE,_xll.ohTrigger(RecalcTrigger,Trigger1Y)),NA())</f>
        <v>1.6406655122640501E-2</v>
      </c>
    </row>
    <row r="2244" spans="2:17" x14ac:dyDescent="0.2">
      <c r="B2244" s="39" t="s">
        <v>42</v>
      </c>
      <c r="D2244" s="42">
        <f>_xll.qlCalendarAdvance(Calendar,$D2243,B2244,"f",FALSE)</f>
        <v>55107</v>
      </c>
      <c r="E2244" s="180">
        <f>_xll.qlInterestRateIndexValueDate(IndexON,D2244)</f>
        <v>55107</v>
      </c>
      <c r="F2244" s="196">
        <f>IFERROR(_xll.qlIndexFixing(IndexON,D2244,TRUE,_xll.ohTrigger(RecalcTrigger,TriggerON)),NA())</f>
        <v>1.6027729654837231E-2</v>
      </c>
      <c r="H2244" s="42">
        <f>_xll.qlCalendarAdvance(Calendar,$H2243,B2244,"f",FALSE)</f>
        <v>55107</v>
      </c>
      <c r="I2244" s="180">
        <f>_xll.qlInterestRateIndexValueDate(Index1M,$H2244)</f>
        <v>55109</v>
      </c>
      <c r="J2244" s="185">
        <f>IFERROR(_xll.qlIndexFixing(Index1M,$H2244,TRUE,_xll.ohTrigger(RecalcTrigger,Trigger1M)),NA())</f>
        <v>1.5880939831423302E-2</v>
      </c>
      <c r="K2244" s="44">
        <f>IFERROR(_xll.qlIndexFixing(Index3M,H2244,TRUE,_xll.ohTrigger(RecalcTrigger,Trigger3M)),NA())</f>
        <v>1.6202573361427556E-2</v>
      </c>
      <c r="L2244" s="44">
        <f>IFERROR(_xll.qlIndexFixing(Index6M,$H2244,TRUE,_xll.ohTrigger(RecalcTrigger,Trigger6M)),NA())</f>
        <v>1.5896032541454597E-2</v>
      </c>
      <c r="M2244" s="186">
        <f>IFERROR(_xll.qlIndexFixing(Index1Y,$H2244,TRUE,_xll.ohTrigger(RecalcTrigger,Trigger1Y)),NA())</f>
        <v>1.6498557768480492E-2</v>
      </c>
      <c r="N2244" s="185">
        <f>IFERROR(_xll.qlIndexFixing(ONIndex1M,I2244,TRUE,_xll.ohTrigger(RecalcTrigger,Trigger1M)),NA())</f>
        <v>1.5874373526560959E-2</v>
      </c>
      <c r="O2244" s="44">
        <f>IFERROR(_xll.qlIndexFixing(ONIndex3M,I2244,TRUE,_xll.ohTrigger(RecalcTrigger,Trigger3M)),NA())</f>
        <v>1.6184174661626471E-2</v>
      </c>
      <c r="P2244" s="44">
        <f>IFERROR(_xll.qlIndexFixing(ONIndex6M,I2244,TRUE,_xll.ohTrigger(RecalcTrigger,Trigger6M)),NA())</f>
        <v>1.5887437013493155E-2</v>
      </c>
      <c r="Q2244" s="186">
        <f>IFERROR(_xll.qlIndexFixing(ONIndex1Y,I2244,TRUE,_xll.ohTrigger(RecalcTrigger,Trigger1Y)),NA())</f>
        <v>1.6405211012848753E-2</v>
      </c>
    </row>
    <row r="2245" spans="2:17" x14ac:dyDescent="0.2">
      <c r="B2245" s="39" t="s">
        <v>42</v>
      </c>
      <c r="D2245" s="42">
        <f>_xll.qlCalendarAdvance(Calendar,$D2244,B2245,"f",FALSE)</f>
        <v>55114</v>
      </c>
      <c r="E2245" s="180">
        <f>_xll.qlInterestRateIndexValueDate(IndexON,D2245)</f>
        <v>55114</v>
      </c>
      <c r="F2245" s="196">
        <f>IFERROR(_xll.qlIndexFixing(IndexON,D2245,TRUE,_xll.ohTrigger(RecalcTrigger,TriggerON)),NA())</f>
        <v>1.6025404911159669E-2</v>
      </c>
      <c r="H2245" s="42">
        <f>_xll.qlCalendarAdvance(Calendar,$H2244,B2245,"f",FALSE)</f>
        <v>55114</v>
      </c>
      <c r="I2245" s="180">
        <f>_xll.qlInterestRateIndexValueDate(Index1M,$H2245)</f>
        <v>55116</v>
      </c>
      <c r="J2245" s="185">
        <f>IFERROR(_xll.qlIndexFixing(Index1M,$H2245,TRUE,_xll.ohTrigger(RecalcTrigger,Trigger1M)),NA())</f>
        <v>1.5878465010628871E-2</v>
      </c>
      <c r="K2245" s="44">
        <f>IFERROR(_xll.qlIndexFixing(Index3M,H2245,TRUE,_xll.ohTrigger(RecalcTrigger,Trigger3M)),NA())</f>
        <v>1.6200014605987852E-2</v>
      </c>
      <c r="L2245" s="44">
        <f>IFERROR(_xll.qlIndexFixing(Index6M,$H2245,TRUE,_xll.ohTrigger(RecalcTrigger,Trigger6M)),NA())</f>
        <v>1.5891734226178292E-2</v>
      </c>
      <c r="M2245" s="186">
        <f>IFERROR(_xll.qlIndexFixing(Index1Y,$H2245,TRUE,_xll.ohTrigger(RecalcTrigger,Trigger1Y)),NA())</f>
        <v>1.6496725966026551E-2</v>
      </c>
      <c r="N2245" s="185">
        <f>IFERROR(_xll.qlIndexFixing(ONIndex1M,I2245,TRUE,_xll.ohTrigger(RecalcTrigger,Trigger1M)),NA())</f>
        <v>1.5871792130504048E-2</v>
      </c>
      <c r="O2245" s="44">
        <f>IFERROR(_xll.qlIndexFixing(ONIndex3M,I2245,TRUE,_xll.ohTrigger(RecalcTrigger,Trigger3M)),NA())</f>
        <v>1.6181811158952897E-2</v>
      </c>
      <c r="P2245" s="44">
        <f>IFERROR(_xll.qlIndexFixing(ONIndex6M,I2245,TRUE,_xll.ohTrigger(RecalcTrigger,Trigger6M)),NA())</f>
        <v>1.5882749713185262E-2</v>
      </c>
      <c r="Q2245" s="186">
        <f>IFERROR(_xll.qlIndexFixing(ONIndex1Y,I2245,TRUE,_xll.ohTrigger(RecalcTrigger,Trigger1Y)),NA())</f>
        <v>1.6403753780034336E-2</v>
      </c>
    </row>
    <row r="2246" spans="2:17" x14ac:dyDescent="0.2">
      <c r="B2246" s="39" t="s">
        <v>42</v>
      </c>
      <c r="D2246" s="42">
        <f>_xll.qlCalendarAdvance(Calendar,$D2245,B2246,"f",FALSE)</f>
        <v>55121</v>
      </c>
      <c r="E2246" s="180">
        <f>_xll.qlInterestRateIndexValueDate(IndexON,D2246)</f>
        <v>55121</v>
      </c>
      <c r="F2246" s="196">
        <f>IFERROR(_xll.qlIndexFixing(IndexON,D2246,TRUE,_xll.ohTrigger(RecalcTrigger,TriggerON)),NA())</f>
        <v>1.6023048326312406E-2</v>
      </c>
      <c r="H2246" s="42">
        <f>_xll.qlCalendarAdvance(Calendar,$H2245,B2246,"f",FALSE)</f>
        <v>55121</v>
      </c>
      <c r="I2246" s="180">
        <f>_xll.qlInterestRateIndexValueDate(Index1M,$H2246)</f>
        <v>55123</v>
      </c>
      <c r="J2246" s="185">
        <f>IFERROR(_xll.qlIndexFixing(Index1M,$H2246,TRUE,_xll.ohTrigger(RecalcTrigger,Trigger1M)),NA())</f>
        <v>1.5875642196862272E-2</v>
      </c>
      <c r="K2246" s="44">
        <f>IFERROR(_xll.qlIndexFixing(Index3M,H2246,TRUE,_xll.ohTrigger(RecalcTrigger,Trigger3M)),NA())</f>
        <v>1.6197078341200211E-2</v>
      </c>
      <c r="L2246" s="44">
        <f>IFERROR(_xll.qlIndexFixing(Index6M,$H2246,TRUE,_xll.ohTrigger(RecalcTrigger,Trigger6M)),NA())</f>
        <v>1.5887527740790039E-2</v>
      </c>
      <c r="M2246" s="186">
        <f>IFERROR(_xll.qlIndexFixing(Index1Y,$H2246,TRUE,_xll.ohTrigger(RecalcTrigger,Trigger1Y)),NA())</f>
        <v>1.6494880178179162E-2</v>
      </c>
      <c r="N2246" s="185">
        <f>IFERROR(_xll.qlIndexFixing(ONIndex1M,I2246,TRUE,_xll.ohTrigger(RecalcTrigger,Trigger1M)),NA())</f>
        <v>1.586918101294188E-2</v>
      </c>
      <c r="O2246" s="44">
        <f>IFERROR(_xll.qlIndexFixing(ONIndex3M,I2246,TRUE,_xll.ohTrigger(RecalcTrigger,Trigger3M)),NA())</f>
        <v>1.6179416690809134E-2</v>
      </c>
      <c r="P2246" s="44">
        <f>IFERROR(_xll.qlIndexFixing(ONIndex6M,I2246,TRUE,_xll.ohTrigger(RecalcTrigger,Trigger6M)),NA())</f>
        <v>1.5878096833024102E-2</v>
      </c>
      <c r="Q2246" s="186">
        <f>IFERROR(_xll.qlIndexFixing(ONIndex1Y,I2246,TRUE,_xll.ohTrigger(RecalcTrigger,Trigger1Y)),NA())</f>
        <v>1.6402283400136497E-2</v>
      </c>
    </row>
    <row r="2247" spans="2:17" x14ac:dyDescent="0.2">
      <c r="B2247" s="39" t="s">
        <v>42</v>
      </c>
      <c r="D2247" s="42">
        <f>_xll.qlCalendarAdvance(Calendar,$D2246,B2247,"f",FALSE)</f>
        <v>55128</v>
      </c>
      <c r="E2247" s="180">
        <f>_xll.qlInterestRateIndexValueDate(IndexON,D2247)</f>
        <v>55128</v>
      </c>
      <c r="F2247" s="196">
        <f>IFERROR(_xll.qlIndexFixing(IndexON,D2247,TRUE,_xll.ohTrigger(RecalcTrigger,TriggerON)),NA())</f>
        <v>1.6020659843700713E-2</v>
      </c>
      <c r="H2247" s="42">
        <f>_xll.qlCalendarAdvance(Calendar,$H2246,B2247,"f",FALSE)</f>
        <v>55128</v>
      </c>
      <c r="I2247" s="180">
        <f>_xll.qlInterestRateIndexValueDate(Index1M,$H2247)</f>
        <v>55130</v>
      </c>
      <c r="J2247" s="185">
        <f>IFERROR(_xll.qlIndexFixing(Index1M,$H2247,TRUE,_xll.ohTrigger(RecalcTrigger,Trigger1M)),NA())</f>
        <v>1.5872948556686362E-2</v>
      </c>
      <c r="K2247" s="44">
        <f>IFERROR(_xll.qlIndexFixing(Index3M,H2247,TRUE,_xll.ohTrigger(RecalcTrigger,Trigger3M)),NA())</f>
        <v>1.6194461427014417E-2</v>
      </c>
      <c r="L2247" s="44">
        <f>IFERROR(_xll.qlIndexFixing(Index6M,$H2247,TRUE,_xll.ohTrigger(RecalcTrigger,Trigger6M)),NA())</f>
        <v>1.5883301123228163E-2</v>
      </c>
      <c r="M2247" s="186">
        <f>IFERROR(_xll.qlIndexFixing(Index1Y,$H2247,TRUE,_xll.ohTrigger(RecalcTrigger,Trigger1Y)),NA())</f>
        <v>1.6493020380536808E-2</v>
      </c>
      <c r="N2247" s="185">
        <f>IFERROR(_xll.qlIndexFixing(ONIndex1M,I2247,TRUE,_xll.ohTrigger(RecalcTrigger,Trigger1M)),NA())</f>
        <v>1.5866540121756145E-2</v>
      </c>
      <c r="O2247" s="44">
        <f>IFERROR(_xll.qlIndexFixing(ONIndex3M,I2247,TRUE,_xll.ohTrigger(RecalcTrigger,Trigger3M)),NA())</f>
        <v>1.6176991200360646E-2</v>
      </c>
      <c r="P2247" s="44">
        <f>IFERROR(_xll.qlIndexFixing(ONIndex6M,I2247,TRUE,_xll.ohTrigger(RecalcTrigger,Trigger6M)),NA())</f>
        <v>1.5873478372609995E-2</v>
      </c>
      <c r="Q2247" s="186">
        <f>IFERROR(_xll.qlIndexFixing(ONIndex1Y,I2247,TRUE,_xll.ohTrigger(RecalcTrigger,Trigger1Y)),NA())</f>
        <v>1.6400799849254355E-2</v>
      </c>
    </row>
    <row r="2248" spans="2:17" x14ac:dyDescent="0.2">
      <c r="B2248" s="39" t="s">
        <v>42</v>
      </c>
      <c r="D2248" s="42">
        <f>_xll.qlCalendarAdvance(Calendar,$D2247,B2248,"f",FALSE)</f>
        <v>55135</v>
      </c>
      <c r="E2248" s="180">
        <f>_xll.qlInterestRateIndexValueDate(IndexON,D2248)</f>
        <v>55135</v>
      </c>
      <c r="F2248" s="196">
        <f>IFERROR(_xll.qlIndexFixing(IndexON,D2248,TRUE,_xll.ohTrigger(RecalcTrigger,TriggerON)),NA())</f>
        <v>1.6018239407049606E-2</v>
      </c>
      <c r="H2248" s="42">
        <f>_xll.qlCalendarAdvance(Calendar,$H2247,B2248,"f",FALSE)</f>
        <v>55135</v>
      </c>
      <c r="I2248" s="180">
        <f>_xll.qlInterestRateIndexValueDate(Index1M,$H2248)</f>
        <v>55137</v>
      </c>
      <c r="J2248" s="185">
        <f>IFERROR(_xll.qlIndexFixing(Index1M,$H2248,TRUE,_xll.ohTrigger(RecalcTrigger,Trigger1M)),NA())</f>
        <v>1.5870224965129076E-2</v>
      </c>
      <c r="K2248" s="44">
        <f>IFERROR(_xll.qlIndexFixing(Index3M,H2248,TRUE,_xll.ohTrigger(RecalcTrigger,Trigger3M)),NA())</f>
        <v>1.619181298219452E-2</v>
      </c>
      <c r="L2248" s="44">
        <f>IFERROR(_xll.qlIndexFixing(Index6M,$H2248,TRUE,_xll.ohTrigger(RecalcTrigger,Trigger6M)),NA())</f>
        <v>1.5879109209276824E-2</v>
      </c>
      <c r="M2248" s="186">
        <f>IFERROR(_xll.qlIndexFixing(Index1Y,$H2248,TRUE,_xll.ohTrigger(RecalcTrigger,Trigger1Y)),NA())</f>
        <v>1.6491146548699279E-2</v>
      </c>
      <c r="N2248" s="185">
        <f>IFERROR(_xll.qlIndexFixing(ONIndex1M,I2248,TRUE,_xll.ohTrigger(RecalcTrigger,Trigger1M)),NA())</f>
        <v>1.5863869404828534E-2</v>
      </c>
      <c r="O2248" s="44">
        <f>IFERROR(_xll.qlIndexFixing(ONIndex3M,I2248,TRUE,_xll.ohTrigger(RecalcTrigger,Trigger3M)),NA())</f>
        <v>1.6174534631092641E-2</v>
      </c>
      <c r="P2248" s="44">
        <f>IFERROR(_xll.qlIndexFixing(ONIndex6M,I2248,TRUE,_xll.ohTrigger(RecalcTrigger,Trigger6M)),NA())</f>
        <v>1.586889433234262E-2</v>
      </c>
      <c r="Q2248" s="186">
        <f>IFERROR(_xll.qlIndexFixing(ONIndex1Y,I2248,TRUE,_xll.ohTrigger(RecalcTrigger,Trigger1Y)),NA())</f>
        <v>1.6399303103167284E-2</v>
      </c>
    </row>
    <row r="2249" spans="2:17" x14ac:dyDescent="0.2">
      <c r="B2249" s="39" t="s">
        <v>42</v>
      </c>
      <c r="D2249" s="42">
        <f>_xll.qlCalendarAdvance(Calendar,$D2248,B2249,"f",FALSE)</f>
        <v>55142</v>
      </c>
      <c r="E2249" s="180">
        <f>_xll.qlInterestRateIndexValueDate(IndexON,D2249)</f>
        <v>55142</v>
      </c>
      <c r="F2249" s="196">
        <f>IFERROR(_xll.qlIndexFixing(IndexON,D2249,TRUE,_xll.ohTrigger(RecalcTrigger,TriggerON)),NA())</f>
        <v>1.6015786960164036E-2</v>
      </c>
      <c r="H2249" s="42">
        <f>_xll.qlCalendarAdvance(Calendar,$H2248,B2249,"f",FALSE)</f>
        <v>55142</v>
      </c>
      <c r="I2249" s="180">
        <f>_xll.qlInterestRateIndexValueDate(Index1M,$H2249)</f>
        <v>55144</v>
      </c>
      <c r="J2249" s="185">
        <f>IFERROR(_xll.qlIndexFixing(Index1M,$H2249,TRUE,_xll.ohTrigger(RecalcTrigger,Trigger1M)),NA())</f>
        <v>1.5867471370107078E-2</v>
      </c>
      <c r="K2249" s="44">
        <f>IFERROR(_xll.qlIndexFixing(Index3M,H2249,TRUE,_xll.ohTrigger(RecalcTrigger,Trigger3M)),NA())</f>
        <v>1.618913294992641E-2</v>
      </c>
      <c r="L2249" s="44">
        <f>IFERROR(_xll.qlIndexFixing(Index6M,$H2249,TRUE,_xll.ohTrigger(RecalcTrigger,Trigger6M)),NA())</f>
        <v>1.5874951998718169E-2</v>
      </c>
      <c r="M2249" s="186">
        <f>IFERROR(_xll.qlIndexFixing(Index1Y,$H2249,TRUE,_xll.ohTrigger(RecalcTrigger,Trigger1Y)),NA())</f>
        <v>1.6489258658265924E-2</v>
      </c>
      <c r="N2249" s="185">
        <f>IFERROR(_xll.qlIndexFixing(ONIndex1M,I2249,TRUE,_xll.ohTrigger(RecalcTrigger,Trigger1M)),NA())</f>
        <v>1.5860780569161292E-2</v>
      </c>
      <c r="O2249" s="44">
        <f>IFERROR(_xll.qlIndexFixing(ONIndex3M,I2249,TRUE,_xll.ohTrigger(RecalcTrigger,Trigger3M)),NA())</f>
        <v>1.6171688994885969E-2</v>
      </c>
      <c r="P2249" s="44">
        <f>IFERROR(_xll.qlIndexFixing(ONIndex6M,I2249,TRUE,_xll.ohTrigger(RecalcTrigger,Trigger6M)),NA())</f>
        <v>1.5863697575957403E-2</v>
      </c>
      <c r="Q2249" s="186">
        <f>IFERROR(_xll.qlIndexFixing(ONIndex1Y,I2249,TRUE,_xll.ohTrigger(RecalcTrigger,Trigger1Y)),NA())</f>
        <v>1.6397576348108345E-2</v>
      </c>
    </row>
    <row r="2250" spans="2:17" x14ac:dyDescent="0.2">
      <c r="B2250" s="39" t="s">
        <v>42</v>
      </c>
      <c r="D2250" s="42">
        <f>_xll.qlCalendarAdvance(Calendar,$D2249,B2250,"f",FALSE)</f>
        <v>55149</v>
      </c>
      <c r="E2250" s="180">
        <f>_xll.qlInterestRateIndexValueDate(IndexON,D2250)</f>
        <v>55149</v>
      </c>
      <c r="F2250" s="196">
        <f>IFERROR(_xll.qlIndexFixing(IndexON,D2250,TRUE,_xll.ohTrigger(RecalcTrigger,TriggerON)),NA())</f>
        <v>1.601330244692889E-2</v>
      </c>
      <c r="H2250" s="42">
        <f>_xll.qlCalendarAdvance(Calendar,$H2249,B2250,"f",FALSE)</f>
        <v>55149</v>
      </c>
      <c r="I2250" s="180">
        <f>_xll.qlInterestRateIndexValueDate(Index1M,$H2250)</f>
        <v>55151</v>
      </c>
      <c r="J2250" s="185">
        <f>IFERROR(_xll.qlIndexFixing(Index1M,$H2250,TRUE,_xll.ohTrigger(RecalcTrigger,Trigger1M)),NA())</f>
        <v>1.5864687719537029E-2</v>
      </c>
      <c r="K2250" s="44">
        <f>IFERROR(_xll.qlIndexFixing(Index3M,H2250,TRUE,_xll.ohTrigger(RecalcTrigger,Trigger3M)),NA())</f>
        <v>1.6186421273406637E-2</v>
      </c>
      <c r="L2250" s="44">
        <f>IFERROR(_xll.qlIndexFixing(Index6M,$H2250,TRUE,_xll.ohTrigger(RecalcTrigger,Trigger6M)),NA())</f>
        <v>1.5870829491333473E-2</v>
      </c>
      <c r="M2250" s="186">
        <f>IFERROR(_xll.qlIndexFixing(Index1Y,$H2250,TRUE,_xll.ohTrigger(RecalcTrigger,Trigger1Y)),NA())</f>
        <v>1.6487356684838295E-2</v>
      </c>
      <c r="N2250" s="185">
        <f>IFERROR(_xll.qlIndexFixing(ONIndex1M,I2250,TRUE,_xll.ohTrigger(RecalcTrigger,Trigger1M)),NA())</f>
        <v>1.5858438286153742E-2</v>
      </c>
      <c r="O2250" s="44">
        <f>IFERROR(_xll.qlIndexFixing(ONIndex3M,I2250,TRUE,_xll.ohTrigger(RecalcTrigger,Trigger3M)),NA())</f>
        <v>1.616952802931948E-2</v>
      </c>
      <c r="P2250" s="44">
        <f>IFERROR(_xll.qlIndexFixing(ONIndex6M,I2250,TRUE,_xll.ohTrigger(RecalcTrigger,Trigger6M)),NA())</f>
        <v>1.58598295112089E-2</v>
      </c>
      <c r="Q2250" s="186">
        <f>IFERROR(_xll.qlIndexFixing(ONIndex1Y,I2250,TRUE,_xll.ohTrigger(RecalcTrigger,Trigger1Y)),NA())</f>
        <v>1.6396269929295215E-2</v>
      </c>
    </row>
    <row r="2251" spans="2:17" x14ac:dyDescent="0.2">
      <c r="B2251" s="39" t="s">
        <v>42</v>
      </c>
      <c r="D2251" s="42">
        <f>_xll.qlCalendarAdvance(Calendar,$D2250,B2251,"f",FALSE)</f>
        <v>55156</v>
      </c>
      <c r="E2251" s="180">
        <f>_xll.qlInterestRateIndexValueDate(IndexON,D2251)</f>
        <v>55156</v>
      </c>
      <c r="F2251" s="196">
        <f>IFERROR(_xll.qlIndexFixing(IndexON,D2251,TRUE,_xll.ohTrigger(RecalcTrigger,TriggerON)),NA())</f>
        <v>1.6010785810749439E-2</v>
      </c>
      <c r="H2251" s="42">
        <f>_xll.qlCalendarAdvance(Calendar,$H2250,B2251,"f",FALSE)</f>
        <v>55156</v>
      </c>
      <c r="I2251" s="180">
        <f>_xll.qlInterestRateIndexValueDate(Index1M,$H2251)</f>
        <v>55158</v>
      </c>
      <c r="J2251" s="185">
        <f>IFERROR(_xll.qlIndexFixing(Index1M,$H2251,TRUE,_xll.ohTrigger(RecalcTrigger,Trigger1M)),NA())</f>
        <v>1.5861873961330597E-2</v>
      </c>
      <c r="K2251" s="44">
        <f>IFERROR(_xll.qlIndexFixing(Index3M,H2251,TRUE,_xll.ohTrigger(RecalcTrigger,Trigger3M)),NA())</f>
        <v>1.6183677895820203E-2</v>
      </c>
      <c r="L2251" s="44">
        <f>IFERROR(_xll.qlIndexFixing(Index6M,$H2251,TRUE,_xll.ohTrigger(RecalcTrigger,Trigger6M)),NA())</f>
        <v>1.5866673079206278E-2</v>
      </c>
      <c r="M2251" s="186">
        <f>IFERROR(_xll.qlIndexFixing(Index1Y,$H2251,TRUE,_xll.ohTrigger(RecalcTrigger,Trigger1Y)),NA())</f>
        <v>1.6485440604017274E-2</v>
      </c>
      <c r="N2251" s="185">
        <f>IFERROR(_xll.qlIndexFixing(ONIndex1M,I2251,TRUE,_xll.ohTrigger(RecalcTrigger,Trigger1M)),NA())</f>
        <v>1.5855677780169941E-2</v>
      </c>
      <c r="O2251" s="44">
        <f>IFERROR(_xll.qlIndexFixing(ONIndex3M,I2251,TRUE,_xll.ohTrigger(RecalcTrigger,Trigger3M)),NA())</f>
        <v>1.6166977883704803E-2</v>
      </c>
      <c r="P2251" s="44">
        <f>IFERROR(_xll.qlIndexFixing(ONIndex6M,I2251,TRUE,_xll.ohTrigger(RecalcTrigger,Trigger6M)),NA())</f>
        <v>1.5855348730582364E-2</v>
      </c>
      <c r="Q2251" s="186">
        <f>IFERROR(_xll.qlIndexFixing(ONIndex1Y,I2251,TRUE,_xll.ohTrigger(RecalcTrigger,Trigger1Y)),NA())</f>
        <v>1.6394733453148902E-2</v>
      </c>
    </row>
    <row r="2252" spans="2:17" x14ac:dyDescent="0.2">
      <c r="B2252" s="39" t="s">
        <v>42</v>
      </c>
      <c r="D2252" s="42">
        <f>_xll.qlCalendarAdvance(Calendar,$D2251,B2252,"f",FALSE)</f>
        <v>55163</v>
      </c>
      <c r="E2252" s="180">
        <f>_xll.qlInterestRateIndexValueDate(IndexON,D2252)</f>
        <v>55163</v>
      </c>
      <c r="F2252" s="196">
        <f>IFERROR(_xll.qlIndexFixing(IndexON,D2252,TRUE,_xll.ohTrigger(RecalcTrigger,TriggerON)),NA())</f>
        <v>1.6008236995590508E-2</v>
      </c>
      <c r="H2252" s="42">
        <f>_xll.qlCalendarAdvance(Calendar,$H2251,B2252,"f",FALSE)</f>
        <v>55163</v>
      </c>
      <c r="I2252" s="180">
        <f>_xll.qlInterestRateIndexValueDate(Index1M,$H2252)</f>
        <v>55165</v>
      </c>
      <c r="J2252" s="185">
        <f>IFERROR(_xll.qlIndexFixing(Index1M,$H2252,TRUE,_xll.ohTrigger(RecalcTrigger,Trigger1M)),NA())</f>
        <v>1.5859030043404443E-2</v>
      </c>
      <c r="K2252" s="44">
        <f>IFERROR(_xll.qlIndexFixing(Index3M,H2252,TRUE,_xll.ohTrigger(RecalcTrigger,Trigger3M)),NA())</f>
        <v>1.6180902760360105E-2</v>
      </c>
      <c r="L2252" s="44">
        <f>IFERROR(_xll.qlIndexFixing(Index6M,$H2252,TRUE,_xll.ohTrigger(RecalcTrigger,Trigger6M)),NA())</f>
        <v>1.5862617676800788E-2</v>
      </c>
      <c r="M2252" s="186">
        <f>IFERROR(_xll.qlIndexFixing(Index1Y,$H2252,TRUE,_xll.ohTrigger(RecalcTrigger,Trigger1Y)),NA())</f>
        <v>1.6483510391405939E-2</v>
      </c>
      <c r="N2252" s="185">
        <f>IFERROR(_xll.qlIndexFixing(ONIndex1M,I2252,TRUE,_xll.ohTrigger(RecalcTrigger,Trigger1M)),NA())</f>
        <v>1.5852887240530578E-2</v>
      </c>
      <c r="O2252" s="44">
        <f>IFERROR(_xll.qlIndexFixing(ONIndex3M,I2252,TRUE,_xll.ohTrigger(RecalcTrigger,Trigger3M)),NA())</f>
        <v>1.6164396432412076E-2</v>
      </c>
      <c r="P2252" s="44">
        <f>IFERROR(_xll.qlIndexFixing(ONIndex6M,I2252,TRUE,_xll.ohTrigger(RecalcTrigger,Trigger6M)),NA())</f>
        <v>1.5850902369862752E-2</v>
      </c>
      <c r="Q2252" s="186">
        <f>IFERROR(_xll.qlIndexFixing(ONIndex1Y,I2252,TRUE,_xll.ohTrigger(RecalcTrigger,Trigger1Y)),NA())</f>
        <v>1.6393183685794455E-2</v>
      </c>
    </row>
    <row r="2253" spans="2:17" x14ac:dyDescent="0.2">
      <c r="B2253" s="39" t="s">
        <v>42</v>
      </c>
      <c r="D2253" s="42">
        <f>_xll.qlCalendarAdvance(Calendar,$D2252,B2253,"f",FALSE)</f>
        <v>55170</v>
      </c>
      <c r="E2253" s="180">
        <f>_xll.qlInterestRateIndexValueDate(IndexON,D2253)</f>
        <v>55170</v>
      </c>
      <c r="F2253" s="196">
        <f>IFERROR(_xll.qlIndexFixing(IndexON,D2253,TRUE,_xll.ohTrigger(RecalcTrigger,TriggerON)),NA())</f>
        <v>1.6005655945177111E-2</v>
      </c>
      <c r="H2253" s="42">
        <f>_xll.qlCalendarAdvance(Calendar,$H2252,B2253,"f",FALSE)</f>
        <v>55170</v>
      </c>
      <c r="I2253" s="180">
        <f>_xll.qlInterestRateIndexValueDate(Index1M,$H2253)</f>
        <v>55172</v>
      </c>
      <c r="J2253" s="185">
        <f>IFERROR(_xll.qlIndexFixing(Index1M,$H2253,TRUE,_xll.ohTrigger(RecalcTrigger,Trigger1M)),NA())</f>
        <v>1.5856155913675229E-2</v>
      </c>
      <c r="K2253" s="44">
        <f>IFERROR(_xll.qlIndexFixing(Index3M,H2253,TRUE,_xll.ohTrigger(RecalcTrigger,Trigger3M)),NA())</f>
        <v>1.6178095810218451E-2</v>
      </c>
      <c r="L2253" s="44">
        <f>IFERROR(_xll.qlIndexFixing(Index6M,$H2253,TRUE,_xll.ohTrigger(RecalcTrigger,Trigger6M)),NA())</f>
        <v>1.585859697537683E-2</v>
      </c>
      <c r="M2253" s="186">
        <f>IFERROR(_xll.qlIndexFixing(Index1Y,$H2253,TRUE,_xll.ohTrigger(RecalcTrigger,Trigger1Y)),NA())</f>
        <v>1.648156602260693E-2</v>
      </c>
      <c r="N2253" s="185">
        <f>IFERROR(_xll.qlIndexFixing(ONIndex1M,I2253,TRUE,_xll.ohTrigger(RecalcTrigger,Trigger1M)),NA())</f>
        <v>1.5850066614877534E-2</v>
      </c>
      <c r="O2253" s="44">
        <f>IFERROR(_xll.qlIndexFixing(ONIndex3M,I2253,TRUE,_xll.ohTrigger(RecalcTrigger,Trigger3M)),NA())</f>
        <v>1.6161783619166314E-2</v>
      </c>
      <c r="P2253" s="44">
        <f>IFERROR(_xll.qlIndexFixing(ONIndex6M,I2253,TRUE,_xll.ohTrigger(RecalcTrigger,Trigger6M)),NA())</f>
        <v>1.5846490429209936E-2</v>
      </c>
      <c r="Q2253" s="186">
        <f>IFERROR(_xll.qlIndexFixing(ONIndex1Y,I2253,TRUE,_xll.ohTrigger(RecalcTrigger,Trigger1Y)),NA())</f>
        <v>1.639162060277144E-2</v>
      </c>
    </row>
    <row r="2254" spans="2:17" x14ac:dyDescent="0.2">
      <c r="B2254" s="39" t="s">
        <v>42</v>
      </c>
      <c r="D2254" s="42">
        <f>_xll.qlCalendarAdvance(Calendar,$D2253,B2254,"f",FALSE)</f>
        <v>55177</v>
      </c>
      <c r="E2254" s="180">
        <f>_xll.qlInterestRateIndexValueDate(IndexON,D2254)</f>
        <v>55177</v>
      </c>
      <c r="F2254" s="196">
        <f>IFERROR(_xll.qlIndexFixing(IndexON,D2254,TRUE,_xll.ohTrigger(RecalcTrigger,TriggerON)),NA())</f>
        <v>1.6003042603234263E-2</v>
      </c>
      <c r="H2254" s="42">
        <f>_xll.qlCalendarAdvance(Calendar,$H2253,B2254,"f",FALSE)</f>
        <v>55177</v>
      </c>
      <c r="I2254" s="180">
        <f>_xll.qlInterestRateIndexValueDate(Index1M,$H2254)</f>
        <v>55179</v>
      </c>
      <c r="J2254" s="185">
        <f>IFERROR(_xll.qlIndexFixing(Index1M,$H2254,TRUE,_xll.ohTrigger(RecalcTrigger,Trigger1M)),NA())</f>
        <v>1.5853251520057121E-2</v>
      </c>
      <c r="K2254" s="44">
        <f>IFERROR(_xll.qlIndexFixing(Index3M,H2254,TRUE,_xll.ohTrigger(RecalcTrigger,Trigger3M)),NA())</f>
        <v>1.6175256988590014E-2</v>
      </c>
      <c r="L2254" s="44">
        <f>IFERROR(_xll.qlIndexFixing(Index6M,$H2254,TRUE,_xll.ohTrigger(RecalcTrigger,Trigger6M)),NA())</f>
        <v>1.5854610974726398E-2</v>
      </c>
      <c r="M2254" s="186">
        <f>IFERROR(_xll.qlIndexFixing(Index1Y,$H2254,TRUE,_xll.ohTrigger(RecalcTrigger,Trigger1Y)),NA())</f>
        <v>1.647960747322464E-2</v>
      </c>
      <c r="N2254" s="185">
        <f>IFERROR(_xll.qlIndexFixing(ONIndex1M,I2254,TRUE,_xll.ohTrigger(RecalcTrigger,Trigger1M)),NA())</f>
        <v>1.584721585149218E-2</v>
      </c>
      <c r="O2254" s="44">
        <f>IFERROR(_xll.qlIndexFixing(ONIndex3M,I2254,TRUE,_xll.ohTrigger(RecalcTrigger,Trigger3M)),NA())</f>
        <v>1.6159139387053045E-2</v>
      </c>
      <c r="P2254" s="44">
        <f>IFERROR(_xll.qlIndexFixing(ONIndex6M,I2254,TRUE,_xll.ohTrigger(RecalcTrigger,Trigger6M)),NA())</f>
        <v>1.5842112908224237E-2</v>
      </c>
      <c r="Q2254" s="186">
        <f>IFERROR(_xll.qlIndexFixing(ONIndex1Y,I2254,TRUE,_xll.ohTrigger(RecalcTrigger,Trigger1Y)),NA())</f>
        <v>1.6390044179859231E-2</v>
      </c>
    </row>
    <row r="2255" spans="2:17" x14ac:dyDescent="0.2">
      <c r="B2255" s="39" t="s">
        <v>42</v>
      </c>
      <c r="D2255" s="42">
        <f>_xll.qlCalendarAdvance(Calendar,$D2254,B2255,"f",FALSE)</f>
        <v>55184</v>
      </c>
      <c r="E2255" s="180">
        <f>_xll.qlInterestRateIndexValueDate(IndexON,D2255)</f>
        <v>55184</v>
      </c>
      <c r="F2255" s="196">
        <f>IFERROR(_xll.qlIndexFixing(IndexON,D2255,TRUE,_xll.ohTrigger(RecalcTrigger,TriggerON)),NA())</f>
        <v>1.6000396913327108E-2</v>
      </c>
      <c r="H2255" s="42">
        <f>_xll.qlCalendarAdvance(Calendar,$H2254,B2255,"f",FALSE)</f>
        <v>55184</v>
      </c>
      <c r="I2255" s="180">
        <f>_xll.qlInterestRateIndexValueDate(Index1M,$H2255)</f>
        <v>55186</v>
      </c>
      <c r="J2255" s="185">
        <f>IFERROR(_xll.qlIndexFixing(Index1M,$H2255,TRUE,_xll.ohTrigger(RecalcTrigger,Trigger1M)),NA())</f>
        <v>1.5849769441445956E-2</v>
      </c>
      <c r="K2255" s="44">
        <f>IFERROR(_xll.qlIndexFixing(Index3M,H2255,TRUE,_xll.ohTrigger(RecalcTrigger,Trigger3M)),NA())</f>
        <v>1.6172234446569789E-2</v>
      </c>
      <c r="L2255" s="44">
        <f>IFERROR(_xll.qlIndexFixing(Index6M,$H2255,TRUE,_xll.ohTrigger(RecalcTrigger,Trigger6M)),NA())</f>
        <v>1.5850659674642366E-2</v>
      </c>
      <c r="M2255" s="186">
        <f>IFERROR(_xll.qlIndexFixing(Index1Y,$H2255,TRUE,_xll.ohTrigger(RecalcTrigger,Trigger1Y)),NA())</f>
        <v>1.6477634718863456E-2</v>
      </c>
      <c r="N2255" s="185">
        <f>IFERROR(_xll.qlIndexFixing(ONIndex1M,I2255,TRUE,_xll.ohTrigger(RecalcTrigger,Trigger1M)),NA())</f>
        <v>1.5844334898256207E-2</v>
      </c>
      <c r="O2255" s="44">
        <f>IFERROR(_xll.qlIndexFixing(ONIndex3M,I2255,TRUE,_xll.ohTrigger(RecalcTrigger,Trigger3M)),NA())</f>
        <v>1.6156463679637412E-2</v>
      </c>
      <c r="P2255" s="44">
        <f>IFERROR(_xll.qlIndexFixing(ONIndex6M,I2255,TRUE,_xll.ohTrigger(RecalcTrigger,Trigger6M)),NA())</f>
        <v>1.5837769807385271E-2</v>
      </c>
      <c r="Q2255" s="186">
        <f>IFERROR(_xll.qlIndexFixing(ONIndex1Y,I2255,TRUE,_xll.ohTrigger(RecalcTrigger,Trigger1Y)),NA())</f>
        <v>1.6388454393636565E-2</v>
      </c>
    </row>
    <row r="2256" spans="2:17" x14ac:dyDescent="0.2">
      <c r="B2256" s="39" t="s">
        <v>42</v>
      </c>
      <c r="D2256" s="42">
        <f>_xll.qlCalendarAdvance(Calendar,$D2255,B2256,"f",FALSE)</f>
        <v>55191</v>
      </c>
      <c r="E2256" s="180">
        <f>_xll.qlInterestRateIndexValueDate(IndexON,D2256)</f>
        <v>55191</v>
      </c>
      <c r="F2256" s="196">
        <f>IFERROR(_xll.qlIndexFixing(IndexON,D2256,TRUE,_xll.ohTrigger(RecalcTrigger,TriggerON)),NA())</f>
        <v>1.5997718819340534E-2</v>
      </c>
      <c r="H2256" s="42">
        <f>_xll.qlCalendarAdvance(Calendar,$H2255,B2256,"f",FALSE)</f>
        <v>55191</v>
      </c>
      <c r="I2256" s="180">
        <f>_xll.qlInterestRateIndexValueDate(Index1M,$H2256)</f>
        <v>55193</v>
      </c>
      <c r="J2256" s="185">
        <f>IFERROR(_xll.qlIndexFixing(Index1M,$H2256,TRUE,_xll.ohTrigger(RecalcTrigger,Trigger1M)),NA())</f>
        <v>1.5846813576567378E-2</v>
      </c>
      <c r="K2256" s="44">
        <f>IFERROR(_xll.qlIndexFixing(Index3M,H2256,TRUE,_xll.ohTrigger(RecalcTrigger,Trigger3M)),NA())</f>
        <v>1.6169334136761738E-2</v>
      </c>
      <c r="L2256" s="44">
        <f>IFERROR(_xll.qlIndexFixing(Index6M,$H2256,TRUE,_xll.ohTrigger(RecalcTrigger,Trigger6M)),NA())</f>
        <v>1.5846743074918488E-2</v>
      </c>
      <c r="M2256" s="186">
        <f>IFERROR(_xll.qlIndexFixing(Index1Y,$H2256,TRUE,_xll.ohTrigger(RecalcTrigger,Trigger1Y)),NA())</f>
        <v>1.6475647735128867E-2</v>
      </c>
      <c r="N2256" s="185">
        <f>IFERROR(_xll.qlIndexFixing(ONIndex1M,I2256,TRUE,_xll.ohTrigger(RecalcTrigger,Trigger1M)),NA())</f>
        <v>1.5841423702891433E-2</v>
      </c>
      <c r="O2256" s="44">
        <f>IFERROR(_xll.qlIndexFixing(ONIndex3M,I2256,TRUE,_xll.ohTrigger(RecalcTrigger,Trigger3M)),NA())</f>
        <v>1.6153756440164813E-2</v>
      </c>
      <c r="P2256" s="44">
        <f>IFERROR(_xll.qlIndexFixing(ONIndex6M,I2256,TRUE,_xll.ohTrigger(RecalcTrigger,Trigger6M)),NA())</f>
        <v>1.5833461126293358E-2</v>
      </c>
      <c r="Q2256" s="186">
        <f>IFERROR(_xll.qlIndexFixing(ONIndex1Y,I2256,TRUE,_xll.ohTrigger(RecalcTrigger,Trigger1Y)),NA())</f>
        <v>1.6386851219403198E-2</v>
      </c>
    </row>
    <row r="2257" spans="2:17" x14ac:dyDescent="0.2">
      <c r="B2257" s="39" t="s">
        <v>42</v>
      </c>
      <c r="D2257" s="42">
        <f>_xll.qlCalendarAdvance(Calendar,$D2256,B2257,"f",FALSE)</f>
        <v>55198</v>
      </c>
      <c r="E2257" s="180">
        <f>_xll.qlInterestRateIndexValueDate(IndexON,D2257)</f>
        <v>55198</v>
      </c>
      <c r="F2257" s="196">
        <f>IFERROR(_xll.qlIndexFixing(IndexON,D2257,TRUE,_xll.ohTrigger(RecalcTrigger,TriggerON)),NA())</f>
        <v>1.5995008265079491E-2</v>
      </c>
      <c r="H2257" s="42">
        <f>_xll.qlCalendarAdvance(Calendar,$H2256,B2257,"f",FALSE)</f>
        <v>55198</v>
      </c>
      <c r="I2257" s="180">
        <f>_xll.qlInterestRateIndexValueDate(Index1M,$H2257)</f>
        <v>55200</v>
      </c>
      <c r="J2257" s="185">
        <f>IFERROR(_xll.qlIndexFixing(Index1M,$H2257,TRUE,_xll.ohTrigger(RecalcTrigger,Trigger1M)),NA())</f>
        <v>1.5843827311683434E-2</v>
      </c>
      <c r="K2257" s="44">
        <f>IFERROR(_xll.qlIndexFixing(Index3M,H2257,TRUE,_xll.ohTrigger(RecalcTrigger,Trigger3M)),NA())</f>
        <v>1.6166401790518165E-2</v>
      </c>
      <c r="L2257" s="44">
        <f>IFERROR(_xll.qlIndexFixing(Index6M,$H2257,TRUE,_xll.ohTrigger(RecalcTrigger,Trigger6M)),NA())</f>
        <v>1.5842861175354262E-2</v>
      </c>
      <c r="M2257" s="186">
        <f>IFERROR(_xll.qlIndexFixing(Index1Y,$H2257,TRUE,_xll.ohTrigger(RecalcTrigger,Trigger1Y)),NA())</f>
        <v>1.6473646497627673E-2</v>
      </c>
      <c r="N2257" s="185">
        <f>IFERROR(_xll.qlIndexFixing(ONIndex1M,I2257,TRUE,_xll.ohTrigger(RecalcTrigger,Trigger1M)),NA())</f>
        <v>1.5838482213679228E-2</v>
      </c>
      <c r="O2257" s="44">
        <f>IFERROR(_xll.qlIndexFixing(ONIndex3M,I2257,TRUE,_xll.ohTrigger(RecalcTrigger,Trigger3M)),NA())</f>
        <v>1.6151017611960583E-2</v>
      </c>
      <c r="P2257" s="44">
        <f>IFERROR(_xll.qlIndexFixing(ONIndex6M,I2257,TRUE,_xll.ohTrigger(RecalcTrigger,Trigger6M)),NA())</f>
        <v>1.5829186865108369E-2</v>
      </c>
      <c r="Q2257" s="186">
        <f>IFERROR(_xll.qlIndexFixing(ONIndex1Y,I2257,TRUE,_xll.ohTrigger(RecalcTrigger,Trigger1Y)),NA())</f>
        <v>1.6385234633338186E-2</v>
      </c>
    </row>
    <row r="2258" spans="2:17" x14ac:dyDescent="0.2">
      <c r="B2258" s="39" t="s">
        <v>42</v>
      </c>
      <c r="D2258" s="42">
        <f>_xll.qlCalendarAdvance(Calendar,$D2257,B2258,"f",FALSE)</f>
        <v>55205</v>
      </c>
      <c r="E2258" s="180">
        <f>_xll.qlInterestRateIndexValueDate(IndexON,D2258)</f>
        <v>55205</v>
      </c>
      <c r="F2258" s="196">
        <f>IFERROR(_xll.qlIndexFixing(IndexON,D2258,TRUE,_xll.ohTrigger(RecalcTrigger,TriggerON)),NA())</f>
        <v>1.5992265194109123E-2</v>
      </c>
      <c r="H2258" s="42">
        <f>_xll.qlCalendarAdvance(Calendar,$H2257,B2258,"f",FALSE)</f>
        <v>55205</v>
      </c>
      <c r="I2258" s="180">
        <f>_xll.qlInterestRateIndexValueDate(Index1M,$H2258)</f>
        <v>55207</v>
      </c>
      <c r="J2258" s="185">
        <f>IFERROR(_xll.qlIndexFixing(Index1M,$H2258,TRUE,_xll.ohTrigger(RecalcTrigger,Trigger1M)),NA())</f>
        <v>1.5840810594718629E-2</v>
      </c>
      <c r="K2258" s="44">
        <f>IFERROR(_xll.qlIndexFixing(Index3M,H2258,TRUE,_xll.ohTrigger(RecalcTrigger,Trigger3M)),NA())</f>
        <v>1.6163437351043145E-2</v>
      </c>
      <c r="L2258" s="44">
        <f>IFERROR(_xll.qlIndexFixing(Index6M,$H2258,TRUE,_xll.ohTrigger(RecalcTrigger,Trigger6M)),NA())</f>
        <v>1.5839013975744328E-2</v>
      </c>
      <c r="M2258" s="186">
        <f>IFERROR(_xll.qlIndexFixing(Index1Y,$H2258,TRUE,_xll.ohTrigger(RecalcTrigger,Trigger1Y)),NA())</f>
        <v>1.6471630981966894E-2</v>
      </c>
      <c r="N2258" s="185">
        <f>IFERROR(_xll.qlIndexFixing(ONIndex1M,I2258,TRUE,_xll.ohTrigger(RecalcTrigger,Trigger1M)),NA())</f>
        <v>1.5835510378501283E-2</v>
      </c>
      <c r="O2258" s="44">
        <f>IFERROR(_xll.qlIndexFixing(ONIndex3M,I2258,TRUE,_xll.ohTrigger(RecalcTrigger,Trigger3M)),NA())</f>
        <v>1.6148247138589866E-2</v>
      </c>
      <c r="P2258" s="44">
        <f>IFERROR(_xll.qlIndexFixing(ONIndex6M,I2258,TRUE,_xll.ohTrigger(RecalcTrigger,Trigger6M)),NA())</f>
        <v>1.5824947024070113E-2</v>
      </c>
      <c r="Q2258" s="186">
        <f>IFERROR(_xll.qlIndexFixing(ONIndex1Y,I2258,TRUE,_xll.ohTrigger(RecalcTrigger,Trigger1Y)),NA())</f>
        <v>1.6383604611380775E-2</v>
      </c>
    </row>
    <row r="2259" spans="2:17" x14ac:dyDescent="0.2">
      <c r="B2259" s="39" t="s">
        <v>42</v>
      </c>
      <c r="D2259" s="42">
        <f>_xll.qlCalendarAdvance(Calendar,$D2258,B2259,"f",FALSE)</f>
        <v>55212</v>
      </c>
      <c r="E2259" s="180">
        <f>_xll.qlInterestRateIndexValueDate(IndexON,D2259)</f>
        <v>55212</v>
      </c>
      <c r="F2259" s="196">
        <f>IFERROR(_xll.qlIndexFixing(IndexON,D2259,TRUE,_xll.ohTrigger(RecalcTrigger,TriggerON)),NA())</f>
        <v>1.5989489550234381E-2</v>
      </c>
      <c r="H2259" s="42">
        <f>_xll.qlCalendarAdvance(Calendar,$H2258,B2259,"f",FALSE)</f>
        <v>55212</v>
      </c>
      <c r="I2259" s="180">
        <f>_xll.qlInterestRateIndexValueDate(Index1M,$H2259)</f>
        <v>55214</v>
      </c>
      <c r="J2259" s="185">
        <f>IFERROR(_xll.qlIndexFixing(Index1M,$H2259,TRUE,_xll.ohTrigger(RecalcTrigger,Trigger1M)),NA())</f>
        <v>1.5838400826094074E-2</v>
      </c>
      <c r="K2259" s="44">
        <f>IFERROR(_xll.qlIndexFixing(Index3M,H2259,TRUE,_xll.ohTrigger(RecalcTrigger,Trigger3M)),NA())</f>
        <v>1.6160866248895265E-2</v>
      </c>
      <c r="L2259" s="44">
        <f>IFERROR(_xll.qlIndexFixing(Index6M,$H2259,TRUE,_xll.ohTrigger(RecalcTrigger,Trigger6M)),NA())</f>
        <v>1.5835638995009262E-2</v>
      </c>
      <c r="M2259" s="186">
        <f>IFERROR(_xll.qlIndexFixing(Index1Y,$H2259,TRUE,_xll.ohTrigger(RecalcTrigger,Trigger1Y)),NA())</f>
        <v>1.6470261480272943E-2</v>
      </c>
      <c r="N2259" s="185">
        <f>IFERROR(_xll.qlIndexFixing(ONIndex1M,I2259,TRUE,_xll.ohTrigger(RecalcTrigger,Trigger1M)),NA())</f>
        <v>1.5832508145319224E-2</v>
      </c>
      <c r="O2259" s="44">
        <f>IFERROR(_xll.qlIndexFixing(ONIndex3M,I2259,TRUE,_xll.ohTrigger(RecalcTrigger,Trigger3M)),NA())</f>
        <v>1.6145444963138189E-2</v>
      </c>
      <c r="P2259" s="44">
        <f>IFERROR(_xll.qlIndexFixing(ONIndex6M,I2259,TRUE,_xll.ohTrigger(RecalcTrigger,Trigger6M)),NA())</f>
        <v>1.5820741602778909E-2</v>
      </c>
      <c r="Q2259" s="186">
        <f>IFERROR(_xll.qlIndexFixing(ONIndex1Y,I2259,TRUE,_xll.ohTrigger(RecalcTrigger,Trigger1Y)),NA())</f>
        <v>1.6381961129390277E-2</v>
      </c>
    </row>
    <row r="2260" spans="2:17" x14ac:dyDescent="0.2">
      <c r="B2260" s="39" t="s">
        <v>42</v>
      </c>
      <c r="D2260" s="42">
        <f>_xll.qlCalendarAdvance(Calendar,$D2259,B2260,"f",FALSE)</f>
        <v>55219</v>
      </c>
      <c r="E2260" s="180">
        <f>_xll.qlInterestRateIndexValueDate(IndexON,D2260)</f>
        <v>55219</v>
      </c>
      <c r="F2260" s="196">
        <f>IFERROR(_xll.qlIndexFixing(IndexON,D2260,TRUE,_xll.ohTrigger(RecalcTrigger,TriggerON)),NA())</f>
        <v>1.5986681277260217E-2</v>
      </c>
      <c r="H2260" s="42">
        <f>_xll.qlCalendarAdvance(Calendar,$H2259,B2260,"f",FALSE)</f>
        <v>55219</v>
      </c>
      <c r="I2260" s="180">
        <f>_xll.qlInterestRateIndexValueDate(Index1M,$H2260)</f>
        <v>55221</v>
      </c>
      <c r="J2260" s="185">
        <f>IFERROR(_xll.qlIndexFixing(Index1M,$H2260,TRUE,_xll.ohTrigger(RecalcTrigger,Trigger1M)),NA())</f>
        <v>1.5835186700052239E-2</v>
      </c>
      <c r="K2260" s="44">
        <f>IFERROR(_xll.qlIndexFixing(Index3M,H2260,TRUE,_xll.ohTrigger(RecalcTrigger,Trigger3M)),NA())</f>
        <v>1.6157830109471045E-2</v>
      </c>
      <c r="L2260" s="44">
        <f>IFERROR(_xll.qlIndexFixing(Index6M,$H2260,TRUE,_xll.ohTrigger(RecalcTrigger,Trigger6M)),NA())</f>
        <v>1.5831872762481266E-2</v>
      </c>
      <c r="M2260" s="186">
        <f>IFERROR(_xll.qlIndexFixing(Index1Y,$H2260,TRUE,_xll.ohTrigger(RecalcTrigger,Trigger1Y)),NA())</f>
        <v>1.6468213937514336E-2</v>
      </c>
      <c r="N2260" s="185">
        <f>IFERROR(_xll.qlIndexFixing(ONIndex1M,I2260,TRUE,_xll.ohTrigger(RecalcTrigger,Trigger1M)),NA())</f>
        <v>1.5829475461934805E-2</v>
      </c>
      <c r="O2260" s="44">
        <f>IFERROR(_xll.qlIndexFixing(ONIndex3M,I2260,TRUE,_xll.ohTrigger(RecalcTrigger,Trigger3M)),NA())</f>
        <v>1.6142611029090759E-2</v>
      </c>
      <c r="P2260" s="44">
        <f>IFERROR(_xll.qlIndexFixing(ONIndex6M,I2260,TRUE,_xll.ohTrigger(RecalcTrigger,Trigger6M)),NA())</f>
        <v>1.5816570601394631E-2</v>
      </c>
      <c r="Q2260" s="186">
        <f>IFERROR(_xll.qlIndexFixing(ONIndex1Y,I2260,TRUE,_xll.ohTrigger(RecalcTrigger,Trigger1Y)),NA())</f>
        <v>1.6380304163385873E-2</v>
      </c>
    </row>
    <row r="2261" spans="2:17" x14ac:dyDescent="0.2">
      <c r="B2261" s="39" t="s">
        <v>42</v>
      </c>
      <c r="D2261" s="42">
        <f>_xll.qlCalendarAdvance(Calendar,$D2260,B2261,"f",FALSE)</f>
        <v>55226</v>
      </c>
      <c r="E2261" s="180">
        <f>_xll.qlInterestRateIndexValueDate(IndexON,D2261)</f>
        <v>55226</v>
      </c>
      <c r="F2261" s="196">
        <f>IFERROR(_xll.qlIndexFixing(IndexON,D2261,TRUE,_xll.ohTrigger(RecalcTrigger,TriggerON)),NA())</f>
        <v>1.5983840318671838E-2</v>
      </c>
      <c r="H2261" s="42">
        <f>_xll.qlCalendarAdvance(Calendar,$H2260,B2261,"f",FALSE)</f>
        <v>55226</v>
      </c>
      <c r="I2261" s="180">
        <f>_xll.qlInterestRateIndexValueDate(Index1M,$H2261)</f>
        <v>55228</v>
      </c>
      <c r="J2261" s="185">
        <f>IFERROR(_xll.qlIndexFixing(Index1M,$H2261,TRUE,_xll.ohTrigger(RecalcTrigger,Trigger1M)),NA())</f>
        <v>1.5832069000895899E-2</v>
      </c>
      <c r="K2261" s="44">
        <f>IFERROR(_xll.qlIndexFixing(Index3M,H2261,TRUE,_xll.ohTrigger(RecalcTrigger,Trigger3M)),NA())</f>
        <v>1.615476168998559E-2</v>
      </c>
      <c r="L2261" s="44">
        <f>IFERROR(_xll.qlIndexFixing(Index6M,$H2261,TRUE,_xll.ohTrigger(RecalcTrigger,Trigger6M)),NA())</f>
        <v>1.5828141237039507E-2</v>
      </c>
      <c r="M2261" s="186">
        <f>IFERROR(_xll.qlIndexFixing(Index1Y,$H2261,TRUE,_xll.ohTrigger(RecalcTrigger,Trigger1Y)),NA())</f>
        <v>1.6466152036276764E-2</v>
      </c>
      <c r="N2261" s="185">
        <f>IFERROR(_xll.qlIndexFixing(ONIndex1M,I2261,TRUE,_xll.ohTrigger(RecalcTrigger,Trigger1M)),NA())</f>
        <v>1.5826412276549462E-2</v>
      </c>
      <c r="O2261" s="44">
        <f>IFERROR(_xll.qlIndexFixing(ONIndex3M,I2261,TRUE,_xll.ohTrigger(RecalcTrigger,Trigger3M)),NA())</f>
        <v>1.6139745279692974E-2</v>
      </c>
      <c r="P2261" s="44">
        <f>IFERROR(_xll.qlIndexFixing(ONIndex6M,I2261,TRUE,_xll.ohTrigger(RecalcTrigger,Trigger6M)),NA())</f>
        <v>1.581243401983734E-2</v>
      </c>
      <c r="Q2261" s="186">
        <f>IFERROR(_xll.qlIndexFixing(ONIndex1Y,I2261,TRUE,_xll.ohTrigger(RecalcTrigger,Trigger1Y)),NA())</f>
        <v>1.6378633689146938E-2</v>
      </c>
    </row>
    <row r="2262" spans="2:17" x14ac:dyDescent="0.2">
      <c r="B2262" s="39" t="s">
        <v>42</v>
      </c>
      <c r="D2262" s="42">
        <f>_xll.qlCalendarAdvance(Calendar,$D2261,B2262,"f",FALSE)</f>
        <v>55233</v>
      </c>
      <c r="E2262" s="180">
        <f>_xll.qlInterestRateIndexValueDate(IndexON,D2262)</f>
        <v>55233</v>
      </c>
      <c r="F2262" s="196">
        <f>IFERROR(_xll.qlIndexFixing(IndexON,D2262,TRUE,_xll.ohTrigger(RecalcTrigger,TriggerON)),NA())</f>
        <v>1.5980966618514003E-2</v>
      </c>
      <c r="H2262" s="42">
        <f>_xll.qlCalendarAdvance(Calendar,$H2261,B2262,"f",FALSE)</f>
        <v>55233</v>
      </c>
      <c r="I2262" s="180">
        <f>_xll.qlInterestRateIndexValueDate(Index1M,$H2262)</f>
        <v>55235</v>
      </c>
      <c r="J2262" s="185">
        <f>IFERROR(_xll.qlIndexFixing(Index1M,$H2262,TRUE,_xll.ohTrigger(RecalcTrigger,Trigger1M)),NA())</f>
        <v>1.5828920621196452E-2</v>
      </c>
      <c r="K2262" s="44">
        <f>IFERROR(_xll.qlIndexFixing(Index3M,H2262,TRUE,_xll.ohTrigger(RecalcTrigger,Trigger3M)),NA())</f>
        <v>1.6151660933637384E-2</v>
      </c>
      <c r="L2262" s="44">
        <f>IFERROR(_xll.qlIndexFixing(Index6M,$H2262,TRUE,_xll.ohTrigger(RecalcTrigger,Trigger6M)),NA())</f>
        <v>1.5824444418485864E-2</v>
      </c>
      <c r="M2262" s="186">
        <f>IFERROR(_xll.qlIndexFixing(Index1Y,$H2262,TRUE,_xll.ohTrigger(RecalcTrigger,Trigger1Y)),NA())</f>
        <v>1.6464075752169075E-2</v>
      </c>
      <c r="N2262" s="185">
        <f>IFERROR(_xll.qlIndexFixing(ONIndex1M,I2262,TRUE,_xll.ohTrigger(RecalcTrigger,Trigger1M)),NA())</f>
        <v>1.582331853712482E-2</v>
      </c>
      <c r="O2262" s="44">
        <f>IFERROR(_xll.qlIndexFixing(ONIndex3M,I2262,TRUE,_xll.ohTrigger(RecalcTrigger,Trigger3M)),NA())</f>
        <v>1.6136847658509978E-2</v>
      </c>
      <c r="P2262" s="44">
        <f>IFERROR(_xll.qlIndexFixing(ONIndex6M,I2262,TRUE,_xll.ohTrigger(RecalcTrigger,Trigger6M)),NA())</f>
        <v>1.5808331858186975E-2</v>
      </c>
      <c r="Q2262" s="186">
        <f>IFERROR(_xll.qlIndexFixing(ONIndex1Y,I2262,TRUE,_xll.ohTrigger(RecalcTrigger,Trigger1Y)),NA())</f>
        <v>1.6376949682532782E-2</v>
      </c>
    </row>
    <row r="2263" spans="2:17" x14ac:dyDescent="0.2">
      <c r="B2263" s="39" t="s">
        <v>42</v>
      </c>
      <c r="D2263" s="42">
        <f>_xll.qlCalendarAdvance(Calendar,$D2262,B2263,"f",FALSE)</f>
        <v>55240</v>
      </c>
      <c r="E2263" s="180">
        <f>_xll.qlInterestRateIndexValueDate(IndexON,D2263)</f>
        <v>55240</v>
      </c>
      <c r="F2263" s="196">
        <f>IFERROR(_xll.qlIndexFixing(IndexON,D2263,TRUE,_xll.ohTrigger(RecalcTrigger,TriggerON)),NA())</f>
        <v>1.597806012027192E-2</v>
      </c>
      <c r="H2263" s="42">
        <f>_xll.qlCalendarAdvance(Calendar,$H2262,B2263,"f",FALSE)</f>
        <v>55240</v>
      </c>
      <c r="I2263" s="180">
        <f>_xll.qlInterestRateIndexValueDate(Index1M,$H2263)</f>
        <v>55242</v>
      </c>
      <c r="J2263" s="185">
        <f>IFERROR(_xll.qlIndexFixing(Index1M,$H2263,TRUE,_xll.ohTrigger(RecalcTrigger,Trigger1M)),NA())</f>
        <v>1.5825387011236813E-2</v>
      </c>
      <c r="K2263" s="44">
        <f>IFERROR(_xll.qlIndexFixing(Index3M,H2263,TRUE,_xll.ohTrigger(RecalcTrigger,Trigger3M)),NA())</f>
        <v>1.6148527783622298E-2</v>
      </c>
      <c r="L2263" s="44">
        <f>IFERROR(_xll.qlIndexFixing(Index6M,$H2263,TRUE,_xll.ohTrigger(RecalcTrigger,Trigger6M)),NA())</f>
        <v>1.5820491331824785E-2</v>
      </c>
      <c r="M2263" s="186">
        <f>IFERROR(_xll.qlIndexFixing(Index1Y,$H2263,TRUE,_xll.ohTrigger(RecalcTrigger,Trigger1Y)),NA())</f>
        <v>1.6461338377574658E-2</v>
      </c>
      <c r="N2263" s="185">
        <f>IFERROR(_xll.qlIndexFixing(ONIndex1M,I2263,TRUE,_xll.ohTrigger(RecalcTrigger,Trigger1M)),NA())</f>
        <v>1.5819295892507412E-2</v>
      </c>
      <c r="O2263" s="44">
        <f>IFERROR(_xll.qlIndexFixing(ONIndex3M,I2263,TRUE,_xll.ohTrigger(RecalcTrigger,Trigger3M)),NA())</f>
        <v>1.6133075222066751E-2</v>
      </c>
      <c r="P2263" s="44">
        <f>IFERROR(_xll.qlIndexFixing(ONIndex6M,I2263,TRUE,_xll.ohTrigger(RecalcTrigger,Trigger6M)),NA())</f>
        <v>1.5803108226819518E-2</v>
      </c>
      <c r="Q2263" s="186">
        <f>IFERROR(_xll.qlIndexFixing(ONIndex1Y,I2263,TRUE,_xll.ohTrigger(RecalcTrigger,Trigger1Y)),NA())</f>
        <v>1.6374764608571013E-2</v>
      </c>
    </row>
    <row r="2264" spans="2:17" x14ac:dyDescent="0.2">
      <c r="B2264" s="39" t="s">
        <v>42</v>
      </c>
      <c r="D2264" s="42">
        <f>_xll.qlCalendarAdvance(Calendar,$D2263,B2264,"f",FALSE)</f>
        <v>55247</v>
      </c>
      <c r="E2264" s="180">
        <f>_xll.qlInterestRateIndexValueDate(IndexON,D2264)</f>
        <v>55247</v>
      </c>
      <c r="F2264" s="196">
        <f>IFERROR(_xll.qlIndexFixing(IndexON,D2264,TRUE,_xll.ohTrigger(RecalcTrigger,TriggerON)),NA())</f>
        <v>1.5975120767830475E-2</v>
      </c>
      <c r="H2264" s="42">
        <f>_xll.qlCalendarAdvance(Calendar,$H2263,B2264,"f",FALSE)</f>
        <v>55247</v>
      </c>
      <c r="I2264" s="180">
        <f>_xll.qlInterestRateIndexValueDate(Index1M,$H2264)</f>
        <v>55249</v>
      </c>
      <c r="J2264" s="185">
        <f>IFERROR(_xll.qlIndexFixing(Index1M,$H2264,TRUE,_xll.ohTrigger(RecalcTrigger,Trigger1M)),NA())</f>
        <v>1.5822531611817403E-2</v>
      </c>
      <c r="K2264" s="44">
        <f>IFERROR(_xll.qlIndexFixing(Index3M,H2264,TRUE,_xll.ohTrigger(RecalcTrigger,Trigger3M)),NA())</f>
        <v>1.6145232879603282E-2</v>
      </c>
      <c r="L2264" s="44">
        <f>IFERROR(_xll.qlIndexFixing(Index6M,$H2264,TRUE,_xll.ohTrigger(RecalcTrigger,Trigger6M)),NA())</f>
        <v>1.5816856966633912E-2</v>
      </c>
      <c r="M2264" s="186">
        <f>IFERROR(_xll.qlIndexFixing(Index1Y,$H2264,TRUE,_xll.ohTrigger(RecalcTrigger,Trigger1Y)),NA())</f>
        <v>1.6459879937777495E-2</v>
      </c>
      <c r="N2264" s="185">
        <f>IFERROR(_xll.qlIndexFixing(ONIndex1M,I2264,TRUE,_xll.ohTrigger(RecalcTrigger,Trigger1M)),NA())</f>
        <v>1.5817039187524529E-2</v>
      </c>
      <c r="O2264" s="44">
        <f>IFERROR(_xll.qlIndexFixing(ONIndex3M,I2264,TRUE,_xll.ohTrigger(RecalcTrigger,Trigger3M)),NA())</f>
        <v>1.613095657376995E-2</v>
      </c>
      <c r="P2264" s="44">
        <f>IFERROR(_xll.qlIndexFixing(ONIndex6M,I2264,TRUE,_xll.ohTrigger(RecalcTrigger,Trigger6M)),NA())</f>
        <v>1.5800230794846826E-2</v>
      </c>
      <c r="Q2264" s="186">
        <f>IFERROR(_xll.qlIndexFixing(ONIndex1Y,I2264,TRUE,_xll.ohTrigger(RecalcTrigger,Trigger1Y)),NA())</f>
        <v>1.6373540976655221E-2</v>
      </c>
    </row>
    <row r="2265" spans="2:17" x14ac:dyDescent="0.2">
      <c r="B2265" s="39" t="s">
        <v>42</v>
      </c>
      <c r="D2265" s="42">
        <f>_xll.qlCalendarAdvance(Calendar,$D2264,B2265,"f",FALSE)</f>
        <v>55254</v>
      </c>
      <c r="E2265" s="180">
        <f>_xll.qlInterestRateIndexValueDate(IndexON,D2265)</f>
        <v>55254</v>
      </c>
      <c r="F2265" s="196">
        <f>IFERROR(_xll.qlIndexFixing(IndexON,D2265,TRUE,_xll.ohTrigger(RecalcTrigger,TriggerON)),NA())</f>
        <v>1.5972148504914685E-2</v>
      </c>
      <c r="H2265" s="42">
        <f>_xll.qlCalendarAdvance(Calendar,$H2264,B2265,"f",FALSE)</f>
        <v>55254</v>
      </c>
      <c r="I2265" s="180">
        <f>_xll.qlInterestRateIndexValueDate(Index1M,$H2265)</f>
        <v>55256</v>
      </c>
      <c r="J2265" s="185">
        <f>IFERROR(_xll.qlIndexFixing(Index1M,$H2265,TRUE,_xll.ohTrigger(RecalcTrigger,Trigger1M)),NA())</f>
        <v>1.5819290877983616E-2</v>
      </c>
      <c r="K2265" s="44">
        <f>IFERROR(_xll.qlIndexFixing(Index3M,H2265,TRUE,_xll.ohTrigger(RecalcTrigger,Trigger3M)),NA())</f>
        <v>1.6142037247549798E-2</v>
      </c>
      <c r="L2265" s="44">
        <f>IFERROR(_xll.qlIndexFixing(Index6M,$H2265,TRUE,_xll.ohTrigger(RecalcTrigger,Trigger6M)),NA())</f>
        <v>1.5813257303122382E-2</v>
      </c>
      <c r="M2265" s="186">
        <f>IFERROR(_xll.qlIndexFixing(Index1Y,$H2265,TRUE,_xll.ohTrigger(RecalcTrigger,Trigger1Y)),NA())</f>
        <v>1.6457760358714144E-2</v>
      </c>
      <c r="N2265" s="185">
        <f>IFERROR(_xll.qlIndexFixing(ONIndex1M,I2265,TRUE,_xll.ohTrigger(RecalcTrigger,Trigger1M)),NA())</f>
        <v>1.5813853473432005E-2</v>
      </c>
      <c r="O2265" s="44">
        <f>IFERROR(_xll.qlIndexFixing(ONIndex3M,I2265,TRUE,_xll.ohTrigger(RecalcTrigger,Trigger3M)),NA())</f>
        <v>1.6127962996863587E-2</v>
      </c>
      <c r="P2265" s="44">
        <f>IFERROR(_xll.qlIndexFixing(ONIndex6M,I2265,TRUE,_xll.ohTrigger(RecalcTrigger,Trigger6M)),NA())</f>
        <v>1.579623189299717E-2</v>
      </c>
      <c r="Q2265" s="186">
        <f>IFERROR(_xll.qlIndexFixing(ONIndex1Y,I2265,TRUE,_xll.ohTrigger(RecalcTrigger,Trigger1Y)),NA())</f>
        <v>1.6371816228790692E-2</v>
      </c>
    </row>
    <row r="2266" spans="2:17" x14ac:dyDescent="0.2">
      <c r="B2266" s="39" t="s">
        <v>42</v>
      </c>
      <c r="D2266" s="42">
        <f>_xll.qlCalendarAdvance(Calendar,$D2265,B2266,"f",FALSE)</f>
        <v>55261</v>
      </c>
      <c r="E2266" s="180">
        <f>_xll.qlInterestRateIndexValueDate(IndexON,D2266)</f>
        <v>55261</v>
      </c>
      <c r="F2266" s="196">
        <f>IFERROR(_xll.qlIndexFixing(IndexON,D2266,TRUE,_xll.ohTrigger(RecalcTrigger,TriggerON)),NA())</f>
        <v>1.596914327492982E-2</v>
      </c>
      <c r="H2266" s="42">
        <f>_xll.qlCalendarAdvance(Calendar,$H2265,B2266,"f",FALSE)</f>
        <v>55261</v>
      </c>
      <c r="I2266" s="180">
        <f>_xll.qlInterestRateIndexValueDate(Index1M,$H2266)</f>
        <v>55263</v>
      </c>
      <c r="J2266" s="185">
        <f>IFERROR(_xll.qlIndexFixing(Index1M,$H2266,TRUE,_xll.ohTrigger(RecalcTrigger,Trigger1M)),NA())</f>
        <v>1.581601925527587E-2</v>
      </c>
      <c r="K2266" s="44">
        <f>IFERROR(_xll.qlIndexFixing(Index3M,H2266,TRUE,_xll.ohTrigger(RecalcTrigger,Trigger3M)),NA())</f>
        <v>1.6138809056918064E-2</v>
      </c>
      <c r="L2266" s="44">
        <f>IFERROR(_xll.qlIndexFixing(Index6M,$H2266,TRUE,_xll.ohTrigger(RecalcTrigger,Trigger6M)),NA())</f>
        <v>1.5809692341098878E-2</v>
      </c>
      <c r="M2266" s="186">
        <f>IFERROR(_xll.qlIndexFixing(Index1Y,$H2266,TRUE,_xll.ohTrigger(RecalcTrigger,Trigger1Y)),NA())</f>
        <v>1.6455838218508361E-2</v>
      </c>
      <c r="N2266" s="185">
        <f>IFERROR(_xll.qlIndexFixing(ONIndex1M,I2266,TRUE,_xll.ohTrigger(RecalcTrigger,Trigger1M)),NA())</f>
        <v>1.5810636996986815E-2</v>
      </c>
      <c r="O2266" s="44">
        <f>IFERROR(_xll.qlIndexFixing(ONIndex3M,I2266,TRUE,_xll.ohTrigger(RecalcTrigger,Trigger3M)),NA())</f>
        <v>1.612493732155329E-2</v>
      </c>
      <c r="P2266" s="44">
        <f>IFERROR(_xll.qlIndexFixing(ONIndex6M,I2266,TRUE,_xll.ohTrigger(RecalcTrigger,Trigger6M)),NA())</f>
        <v>1.5792267411054439E-2</v>
      </c>
      <c r="Q2266" s="186">
        <f>IFERROR(_xll.qlIndexFixing(ONIndex1Y,I2266,TRUE,_xll.ohTrigger(RecalcTrigger,Trigger1Y)),NA())</f>
        <v>1.6370077852627674E-2</v>
      </c>
    </row>
    <row r="2267" spans="2:17" x14ac:dyDescent="0.2">
      <c r="B2267" s="39" t="s">
        <v>42</v>
      </c>
      <c r="D2267" s="42">
        <f>_xll.qlCalendarAdvance(Calendar,$D2266,B2267,"f",FALSE)</f>
        <v>55268</v>
      </c>
      <c r="E2267" s="180">
        <f>_xll.qlInterestRateIndexValueDate(IndexON,D2267)</f>
        <v>55268</v>
      </c>
      <c r="F2267" s="196">
        <f>IFERROR(_xll.qlIndexFixing(IndexON,D2267,TRUE,_xll.ohTrigger(RecalcTrigger,TriggerON)),NA())</f>
        <v>1.5966105022080512E-2</v>
      </c>
      <c r="H2267" s="42">
        <f>_xll.qlCalendarAdvance(Calendar,$H2266,B2267,"f",FALSE)</f>
        <v>55268</v>
      </c>
      <c r="I2267" s="180">
        <f>_xll.qlInterestRateIndexValueDate(Index1M,$H2267)</f>
        <v>55270</v>
      </c>
      <c r="J2267" s="185">
        <f>IFERROR(_xll.qlIndexFixing(Index1M,$H2267,TRUE,_xll.ohTrigger(RecalcTrigger,Trigger1M)),NA())</f>
        <v>1.5812716691618323E-2</v>
      </c>
      <c r="K2267" s="44">
        <f>IFERROR(_xll.qlIndexFixing(Index3M,H2267,TRUE,_xll.ohTrigger(RecalcTrigger,Trigger3M)),NA())</f>
        <v>1.6135548250912193E-2</v>
      </c>
      <c r="L2267" s="44">
        <f>IFERROR(_xll.qlIndexFixing(Index6M,$H2267,TRUE,_xll.ohTrigger(RecalcTrigger,Trigger6M)),NA())</f>
        <v>1.5806162080379497E-2</v>
      </c>
      <c r="M2267" s="186">
        <f>IFERROR(_xll.qlIndexFixing(Index1Y,$H2267,TRUE,_xll.ohTrigger(RecalcTrigger,Trigger1Y)),NA())</f>
        <v>1.6453477734908992E-2</v>
      </c>
      <c r="N2267" s="185">
        <f>IFERROR(_xll.qlIndexFixing(ONIndex1M,I2267,TRUE,_xll.ohTrigger(RecalcTrigger,Trigger1M)),NA())</f>
        <v>1.5806923289165553E-2</v>
      </c>
      <c r="O2267" s="44">
        <f>IFERROR(_xll.qlIndexFixing(ONIndex3M,I2267,TRUE,_xll.ohTrigger(RecalcTrigger,Trigger3M)),NA())</f>
        <v>1.6121440030056888E-2</v>
      </c>
      <c r="P2267" s="44">
        <f>IFERROR(_xll.qlIndexFixing(ONIndex6M,I2267,TRUE,_xll.ohTrigger(RecalcTrigger,Trigger6M)),NA())</f>
        <v>1.5787778721394474E-2</v>
      </c>
      <c r="Q2267" s="186">
        <f>IFERROR(_xll.qlIndexFixing(ONIndex1Y,I2267,TRUE,_xll.ohTrigger(RecalcTrigger,Trigger1Y)),NA())</f>
        <v>1.6368074418089407E-2</v>
      </c>
    </row>
    <row r="2268" spans="2:17" x14ac:dyDescent="0.2">
      <c r="B2268" s="39" t="s">
        <v>42</v>
      </c>
      <c r="D2268" s="42">
        <f>_xll.qlCalendarAdvance(Calendar,$D2267,B2268,"f",FALSE)</f>
        <v>55275</v>
      </c>
      <c r="E2268" s="180">
        <f>_xll.qlInterestRateIndexValueDate(IndexON,D2268)</f>
        <v>55275</v>
      </c>
      <c r="F2268" s="196">
        <f>IFERROR(_xll.qlIndexFixing(IndexON,D2268,TRUE,_xll.ohTrigger(RecalcTrigger,TriggerON)),NA())</f>
        <v>1.5963033690011841E-2</v>
      </c>
      <c r="H2268" s="42">
        <f>_xll.qlCalendarAdvance(Calendar,$H2267,B2268,"f",FALSE)</f>
        <v>55275</v>
      </c>
      <c r="I2268" s="180">
        <f>_xll.qlInterestRateIndexValueDate(Index1M,$H2268)</f>
        <v>55277</v>
      </c>
      <c r="J2268" s="185">
        <f>IFERROR(_xll.qlIndexFixing(Index1M,$H2268,TRUE,_xll.ohTrigger(RecalcTrigger,Trigger1M)),NA())</f>
        <v>1.5809383134930133E-2</v>
      </c>
      <c r="K2268" s="44">
        <f>IFERROR(_xll.qlIndexFixing(Index3M,H2268,TRUE,_xll.ohTrigger(RecalcTrigger,Trigger3M)),NA())</f>
        <v>1.6132374140585187E-2</v>
      </c>
      <c r="L2268" s="44">
        <f>IFERROR(_xll.qlIndexFixing(Index6M,$H2268,TRUE,_xll.ohTrigger(RecalcTrigger,Trigger6M)),NA())</f>
        <v>1.5802992340897583E-2</v>
      </c>
      <c r="M2268" s="186">
        <f>IFERROR(_xll.qlIndexFixing(Index1Y,$H2268,TRUE,_xll.ohTrigger(RecalcTrigger,Trigger1Y)),NA())</f>
        <v>1.6451314641391861E-2</v>
      </c>
      <c r="N2268" s="185">
        <f>IFERROR(_xll.qlIndexFixing(ONIndex1M,I2268,TRUE,_xll.ohTrigger(RecalcTrigger,Trigger1M)),NA())</f>
        <v>1.5804111549204691E-2</v>
      </c>
      <c r="O2268" s="44">
        <f>IFERROR(_xll.qlIndexFixing(ONIndex3M,I2268,TRUE,_xll.ohTrigger(RecalcTrigger,Trigger3M)),NA())</f>
        <v>1.6118789448862358E-2</v>
      </c>
      <c r="P2268" s="44">
        <f>IFERROR(_xll.qlIndexFixing(ONIndex6M,I2268,TRUE,_xll.ohTrigger(RecalcTrigger,Trigger6M)),NA())</f>
        <v>1.5784441706889751E-2</v>
      </c>
      <c r="Q2268" s="186">
        <f>IFERROR(_xll.qlIndexFixing(ONIndex1Y,I2268,TRUE,_xll.ohTrigger(RecalcTrigger,Trigger1Y)),NA())</f>
        <v>1.6366560118123985E-2</v>
      </c>
    </row>
    <row r="2269" spans="2:17" x14ac:dyDescent="0.2">
      <c r="B2269" s="39" t="s">
        <v>42</v>
      </c>
      <c r="D2269" s="42">
        <f>_xll.qlCalendarAdvance(Calendar,$D2268,B2269,"f",FALSE)</f>
        <v>55282</v>
      </c>
      <c r="E2269" s="180">
        <f>_xll.qlInterestRateIndexValueDate(IndexON,D2269)</f>
        <v>55282</v>
      </c>
      <c r="F2269" s="196">
        <f>IFERROR(_xll.qlIndexFixing(IndexON,D2269,TRUE,_xll.ohTrigger(RecalcTrigger,TriggerON)),NA())</f>
        <v>1.5959929222129077E-2</v>
      </c>
      <c r="H2269" s="42">
        <f>_xll.qlCalendarAdvance(Calendar,$H2268,B2269,"f",FALSE)</f>
        <v>55282</v>
      </c>
      <c r="I2269" s="180">
        <f>_xll.qlInterestRateIndexValueDate(Index1M,$H2269)</f>
        <v>55284</v>
      </c>
      <c r="J2269" s="185">
        <f>IFERROR(_xll.qlIndexFixing(Index1M,$H2269,TRUE,_xll.ohTrigger(RecalcTrigger,Trigger1M)),NA())</f>
        <v>1.5806018533130461E-2</v>
      </c>
      <c r="K2269" s="44">
        <f>IFERROR(_xll.qlIndexFixing(Index3M,H2269,TRUE,_xll.ohTrigger(RecalcTrigger,Trigger3M)),NA())</f>
        <v>1.612904543580294E-2</v>
      </c>
      <c r="L2269" s="44">
        <f>IFERROR(_xll.qlIndexFixing(Index6M,$H2269,TRUE,_xll.ohTrigger(RecalcTrigger,Trigger6M)),NA())</f>
        <v>1.5799538465141861E-2</v>
      </c>
      <c r="M2269" s="186">
        <f>IFERROR(_xll.qlIndexFixing(Index1Y,$H2269,TRUE,_xll.ohTrigger(RecalcTrigger,Trigger1Y)),NA())</f>
        <v>1.644913699428379E-2</v>
      </c>
      <c r="N2269" s="185">
        <f>IFERROR(_xll.qlIndexFixing(ONIndex1M,I2269,TRUE,_xll.ohTrigger(RecalcTrigger,Trigger1M)),NA())</f>
        <v>1.5800802473711073E-2</v>
      </c>
      <c r="O2269" s="44">
        <f>IFERROR(_xll.qlIndexFixing(ONIndex3M,I2269,TRUE,_xll.ohTrigger(RecalcTrigger,Trigger3M)),NA())</f>
        <v>1.6115667138132395E-2</v>
      </c>
      <c r="P2269" s="44">
        <f>IFERROR(_xll.qlIndexFixing(ONIndex6M,I2269,TRUE,_xll.ohTrigger(RecalcTrigger,Trigger6M)),NA())</f>
        <v>1.5780580484667794E-2</v>
      </c>
      <c r="Q2269" s="186">
        <f>IFERROR(_xll.qlIndexFixing(ONIndex1Y,I2269,TRUE,_xll.ohTrigger(RecalcTrigger,Trigger1Y)),NA())</f>
        <v>1.6364780711901616E-2</v>
      </c>
    </row>
    <row r="2270" spans="2:17" x14ac:dyDescent="0.2">
      <c r="B2270" s="39" t="s">
        <v>42</v>
      </c>
      <c r="D2270" s="42">
        <f>_xll.qlCalendarAdvance(Calendar,$D2269,B2270,"f",FALSE)</f>
        <v>55289</v>
      </c>
      <c r="E2270" s="180">
        <f>_xll.qlInterestRateIndexValueDate(IndexON,D2270)</f>
        <v>55289</v>
      </c>
      <c r="F2270" s="196">
        <f>IFERROR(_xll.qlIndexFixing(IndexON,D2270,TRUE,_xll.ohTrigger(RecalcTrigger,TriggerON)),NA())</f>
        <v>1.5956791562556916E-2</v>
      </c>
      <c r="H2270" s="42">
        <f>_xll.qlCalendarAdvance(Calendar,$H2269,B2270,"f",FALSE)</f>
        <v>55289</v>
      </c>
      <c r="I2270" s="180">
        <f>_xll.qlInterestRateIndexValueDate(Index1M,$H2270)</f>
        <v>55291</v>
      </c>
      <c r="J2270" s="185">
        <f>IFERROR(_xll.qlIndexFixing(Index1M,$H2270,TRUE,_xll.ohTrigger(RecalcTrigger,Trigger1M)),NA())</f>
        <v>1.5802622834140967E-2</v>
      </c>
      <c r="K2270" s="44">
        <f>IFERROR(_xll.qlIndexFixing(Index3M,H2270,TRUE,_xll.ohTrigger(RecalcTrigger,Trigger3M)),NA())</f>
        <v>1.6125683939771845E-2</v>
      </c>
      <c r="L2270" s="44">
        <f>IFERROR(_xll.qlIndexFixing(Index6M,$H2270,TRUE,_xll.ohTrigger(RecalcTrigger,Trigger6M)),NA())</f>
        <v>1.5796119294747734E-2</v>
      </c>
      <c r="M2270" s="186">
        <f>IFERROR(_xll.qlIndexFixing(Index1Y,$H2270,TRUE,_xll.ohTrigger(RecalcTrigger,Trigger1Y)),NA())</f>
        <v>1.6446944769198852E-2</v>
      </c>
      <c r="N2270" s="185">
        <f>IFERROR(_xll.qlIndexFixing(ONIndex1M,I2270,TRUE,_xll.ohTrigger(RecalcTrigger,Trigger1M)),NA())</f>
        <v>1.5797462427871167E-2</v>
      </c>
      <c r="O2270" s="44">
        <f>IFERROR(_xll.qlIndexFixing(ONIndex3M,I2270,TRUE,_xll.ohTrigger(RecalcTrigger,Trigger3M)),NA())</f>
        <v>1.6112512502379772E-2</v>
      </c>
      <c r="P2270" s="44">
        <f>IFERROR(_xll.qlIndexFixing(ONIndex6M,I2270,TRUE,_xll.ohTrigger(RecalcTrigger,Trigger6M)),NA())</f>
        <v>1.5776753682352762E-2</v>
      </c>
      <c r="Q2270" s="186">
        <f>IFERROR(_xll.qlIndexFixing(ONIndex1Y,I2270,TRUE,_xll.ohTrigger(RecalcTrigger,Trigger1Y)),NA())</f>
        <v>1.6362987580658128E-2</v>
      </c>
    </row>
    <row r="2271" spans="2:17" x14ac:dyDescent="0.2">
      <c r="B2271" s="39" t="s">
        <v>42</v>
      </c>
      <c r="D2271" s="42">
        <f>_xll.qlCalendarAdvance(Calendar,$D2270,B2271,"f",FALSE)</f>
        <v>55296</v>
      </c>
      <c r="E2271" s="180">
        <f>_xll.qlInterestRateIndexValueDate(IndexON,D2271)</f>
        <v>55296</v>
      </c>
      <c r="F2271" s="196">
        <f>IFERROR(_xll.qlIndexFixing(IndexON,D2271,TRUE,_xll.ohTrigger(RecalcTrigger,TriggerON)),NA())</f>
        <v>1.5953620654860501E-2</v>
      </c>
      <c r="H2271" s="42">
        <f>_xll.qlCalendarAdvance(Calendar,$H2270,B2271,"f",FALSE)</f>
        <v>55296</v>
      </c>
      <c r="I2271" s="180">
        <f>_xll.qlInterestRateIndexValueDate(Index1M,$H2271)</f>
        <v>55298</v>
      </c>
      <c r="J2271" s="185">
        <f>IFERROR(_xll.qlIndexFixing(Index1M,$H2271,TRUE,_xll.ohTrigger(RecalcTrigger,Trigger1M)),NA())</f>
        <v>1.5799195985885806E-2</v>
      </c>
      <c r="K2271" s="44">
        <f>IFERROR(_xll.qlIndexFixing(Index3M,H2271,TRUE,_xll.ohTrigger(RecalcTrigger,Trigger3M)),NA())</f>
        <v>1.6122289595699942E-2</v>
      </c>
      <c r="L2271" s="44">
        <f>IFERROR(_xll.qlIndexFixing(Index6M,$H2271,TRUE,_xll.ohTrigger(RecalcTrigger,Trigger6M)),NA())</f>
        <v>1.5792734829533413E-2</v>
      </c>
      <c r="M2271" s="186">
        <f>IFERROR(_xll.qlIndexFixing(Index1Y,$H2271,TRUE,_xll.ohTrigger(RecalcTrigger,Trigger1Y)),NA())</f>
        <v>1.6444737941753284E-2</v>
      </c>
      <c r="N2271" s="185">
        <f>IFERROR(_xll.qlIndexFixing(ONIndex1M,I2271,TRUE,_xll.ohTrigger(RecalcTrigger,Trigger1M)),NA())</f>
        <v>1.57940913596466E-2</v>
      </c>
      <c r="O2271" s="44">
        <f>IFERROR(_xll.qlIndexFixing(ONIndex3M,I2271,TRUE,_xll.ohTrigger(RecalcTrigger,Trigger3M)),NA())</f>
        <v>1.610932548484989E-2</v>
      </c>
      <c r="P2271" s="44">
        <f>IFERROR(_xll.qlIndexFixing(ONIndex6M,I2271,TRUE,_xll.ohTrigger(RecalcTrigger,Trigger6M)),NA())</f>
        <v>1.5772961299864718E-2</v>
      </c>
      <c r="Q2271" s="186">
        <f>IFERROR(_xll.qlIndexFixing(ONIndex1Y,I2271,TRUE,_xll.ohTrigger(RecalcTrigger,Trigger1Y)),NA())</f>
        <v>1.6361180700492639E-2</v>
      </c>
    </row>
    <row r="2272" spans="2:17" x14ac:dyDescent="0.2">
      <c r="B2272" s="39" t="s">
        <v>42</v>
      </c>
      <c r="D2272" s="42">
        <f>_xll.qlCalendarAdvance(Calendar,$D2271,B2272,"f",FALSE)</f>
        <v>55303</v>
      </c>
      <c r="E2272" s="180">
        <f>_xll.qlInterestRateIndexValueDate(IndexON,D2272)</f>
        <v>55303</v>
      </c>
      <c r="F2272" s="196">
        <f>IFERROR(_xll.qlIndexFixing(IndexON,D2272,TRUE,_xll.ohTrigger(RecalcTrigger,TriggerON)),NA())</f>
        <v>1.5950416442684912E-2</v>
      </c>
      <c r="H2272" s="42">
        <f>_xll.qlCalendarAdvance(Calendar,$H2271,B2272,"f",FALSE)</f>
        <v>55303</v>
      </c>
      <c r="I2272" s="180">
        <f>_xll.qlInterestRateIndexValueDate(Index1M,$H2272)</f>
        <v>55305</v>
      </c>
      <c r="J2272" s="185">
        <f>IFERROR(_xll.qlIndexFixing(Index1M,$H2272,TRUE,_xll.ohTrigger(RecalcTrigger,Trigger1M)),NA())</f>
        <v>1.5795737936284138E-2</v>
      </c>
      <c r="K2272" s="44">
        <f>IFERROR(_xll.qlIndexFixing(Index3M,H2272,TRUE,_xll.ohTrigger(RecalcTrigger,Trigger3M)),NA())</f>
        <v>1.6118862346795267E-2</v>
      </c>
      <c r="L2272" s="44">
        <f>IFERROR(_xll.qlIndexFixing(Index6M,$H2272,TRUE,_xll.ohTrigger(RecalcTrigger,Trigger6M)),NA())</f>
        <v>1.5789031289893233E-2</v>
      </c>
      <c r="M2272" s="186">
        <f>IFERROR(_xll.qlIndexFixing(Index1Y,$H2272,TRUE,_xll.ohTrigger(RecalcTrigger,Trigger1Y)),NA())</f>
        <v>1.6442516487563338E-2</v>
      </c>
      <c r="N2272" s="185">
        <f>IFERROR(_xll.qlIndexFixing(ONIndex1M,I2272,TRUE,_xll.ohTrigger(RecalcTrigger,Trigger1M)),NA())</f>
        <v>1.5790689216759191E-2</v>
      </c>
      <c r="O2272" s="44">
        <f>IFERROR(_xll.qlIndexFixing(ONIndex3M,I2272,TRUE,_xll.ohTrigger(RecalcTrigger,Trigger3M)),NA())</f>
        <v>1.610610602894802E-2</v>
      </c>
      <c r="P2272" s="44">
        <f>IFERROR(_xll.qlIndexFixing(ONIndex6M,I2272,TRUE,_xll.ohTrigger(RecalcTrigger,Trigger6M)),NA())</f>
        <v>1.5769203337283599E-2</v>
      </c>
      <c r="Q2272" s="186">
        <f>IFERROR(_xll.qlIndexFixing(ONIndex1Y,I2272,TRUE,_xll.ohTrigger(RecalcTrigger,Trigger1Y)),NA())</f>
        <v>1.6359360047344396E-2</v>
      </c>
    </row>
    <row r="2273" spans="2:17" x14ac:dyDescent="0.2">
      <c r="B2273" s="39" t="s">
        <v>42</v>
      </c>
      <c r="D2273" s="42">
        <f>_xll.qlCalendarAdvance(Calendar,$D2272,B2273,"f",FALSE)</f>
        <v>55310</v>
      </c>
      <c r="E2273" s="180">
        <f>_xll.qlInterestRateIndexValueDate(IndexON,D2273)</f>
        <v>55310</v>
      </c>
      <c r="F2273" s="196">
        <f>IFERROR(_xll.qlIndexFixing(IndexON,D2273,TRUE,_xll.ohTrigger(RecalcTrigger,TriggerON)),NA())</f>
        <v>1.5947178869755163E-2</v>
      </c>
      <c r="H2273" s="42">
        <f>_xll.qlCalendarAdvance(Calendar,$H2272,B2273,"f",FALSE)</f>
        <v>55310</v>
      </c>
      <c r="I2273" s="180">
        <f>_xll.qlInterestRateIndexValueDate(Index1M,$H2273)</f>
        <v>55312</v>
      </c>
      <c r="J2273" s="185">
        <f>IFERROR(_xll.qlIndexFixing(Index1M,$H2273,TRUE,_xll.ohTrigger(RecalcTrigger,Trigger1M)),NA())</f>
        <v>1.5792248633252626E-2</v>
      </c>
      <c r="K2273" s="44">
        <f>IFERROR(_xll.qlIndexFixing(Index3M,H2273,TRUE,_xll.ohTrigger(RecalcTrigger,Trigger3M)),NA())</f>
        <v>1.6115402136264119E-2</v>
      </c>
      <c r="L2273" s="44">
        <f>IFERROR(_xll.qlIndexFixing(Index6M,$H2273,TRUE,_xll.ohTrigger(RecalcTrigger,Trigger6M)),NA())</f>
        <v>1.5785709233159487E-2</v>
      </c>
      <c r="M2273" s="186">
        <f>IFERROR(_xll.qlIndexFixing(Index1Y,$H2273,TRUE,_xll.ohTrigger(RecalcTrigger,Trigger1Y)),NA())</f>
        <v>1.6440280382245254E-2</v>
      </c>
      <c r="N2273" s="185">
        <f>IFERROR(_xll.qlIndexFixing(ONIndex1M,I2273,TRUE,_xll.ohTrigger(RecalcTrigger,Trigger1M)),NA())</f>
        <v>1.5787255947410372E-2</v>
      </c>
      <c r="O2273" s="44">
        <f>IFERROR(_xll.qlIndexFixing(ONIndex3M,I2273,TRUE,_xll.ohTrigger(RecalcTrigger,Trigger3M)),NA())</f>
        <v>1.6102854078079432E-2</v>
      </c>
      <c r="P2273" s="44">
        <f>IFERROR(_xll.qlIndexFixing(ONIndex6M,I2273,TRUE,_xll.ohTrigger(RecalcTrigger,Trigger6M)),NA())</f>
        <v>1.5765479794689341E-2</v>
      </c>
      <c r="Q2273" s="186">
        <f>IFERROR(_xll.qlIndexFixing(ONIndex1Y,I2273,TRUE,_xll.ohTrigger(RecalcTrigger,Trigger1Y)),NA())</f>
        <v>1.6357525597072708E-2</v>
      </c>
    </row>
    <row r="2274" spans="2:17" x14ac:dyDescent="0.2">
      <c r="B2274" s="39" t="s">
        <v>42</v>
      </c>
      <c r="D2274" s="42">
        <f>_xll.qlCalendarAdvance(Calendar,$D2273,B2274,"f",FALSE)</f>
        <v>55317</v>
      </c>
      <c r="E2274" s="180">
        <f>_xll.qlInterestRateIndexValueDate(IndexON,D2274)</f>
        <v>55317</v>
      </c>
      <c r="F2274" s="196">
        <f>IFERROR(_xll.qlIndexFixing(IndexON,D2274,TRUE,_xll.ohTrigger(RecalcTrigger,TriggerON)),NA())</f>
        <v>1.5943907880036079E-2</v>
      </c>
      <c r="H2274" s="42">
        <f>_xll.qlCalendarAdvance(Calendar,$H2273,B2274,"f",FALSE)</f>
        <v>55317</v>
      </c>
      <c r="I2274" s="180">
        <f>_xll.qlInterestRateIndexValueDate(Index1M,$H2274)</f>
        <v>55319</v>
      </c>
      <c r="J2274" s="185">
        <f>IFERROR(_xll.qlIndexFixing(Index1M,$H2274,TRUE,_xll.ohTrigger(RecalcTrigger,Trigger1M)),NA())</f>
        <v>1.5788728024725418E-2</v>
      </c>
      <c r="K2274" s="44">
        <f>IFERROR(_xll.qlIndexFixing(Index3M,H2274,TRUE,_xll.ohTrigger(RecalcTrigger,Trigger3M)),NA())</f>
        <v>1.6111908907318884E-2</v>
      </c>
      <c r="L2274" s="44">
        <f>IFERROR(_xll.qlIndexFixing(Index6M,$H2274,TRUE,_xll.ohTrigger(RecalcTrigger,Trigger6M)),NA())</f>
        <v>1.5782421876469676E-2</v>
      </c>
      <c r="M2274" s="186">
        <f>IFERROR(_xll.qlIndexFixing(Index1Y,$H2274,TRUE,_xll.ohTrigger(RecalcTrigger,Trigger1Y)),NA())</f>
        <v>1.643802960141897E-2</v>
      </c>
      <c r="N2274" s="185">
        <f>IFERROR(_xll.qlIndexFixing(ONIndex1M,I2274,TRUE,_xll.ohTrigger(RecalcTrigger,Trigger1M)),NA())</f>
        <v>1.5783791499481836E-2</v>
      </c>
      <c r="O2274" s="44">
        <f>IFERROR(_xll.qlIndexFixing(ONIndex3M,I2274,TRUE,_xll.ohTrigger(RecalcTrigger,Trigger3M)),NA())</f>
        <v>1.6099569575649397E-2</v>
      </c>
      <c r="P2274" s="44">
        <f>IFERROR(_xll.qlIndexFixing(ONIndex6M,I2274,TRUE,_xll.ohTrigger(RecalcTrigger,Trigger6M)),NA())</f>
        <v>1.5761790672002007E-2</v>
      </c>
      <c r="Q2274" s="186">
        <f>IFERROR(_xll.qlIndexFixing(ONIndex1Y,I2274,TRUE,_xll.ohTrigger(RecalcTrigger,Trigger1Y)),NA())</f>
        <v>1.6355677325616824E-2</v>
      </c>
    </row>
    <row r="2275" spans="2:17" x14ac:dyDescent="0.2">
      <c r="B2275" s="39" t="s">
        <v>42</v>
      </c>
      <c r="D2275" s="42">
        <f>_xll.qlCalendarAdvance(Calendar,$D2274,B2275,"f",FALSE)</f>
        <v>55324</v>
      </c>
      <c r="E2275" s="180">
        <f>_xll.qlInterestRateIndexValueDate(IndexON,D2275)</f>
        <v>55324</v>
      </c>
      <c r="F2275" s="196">
        <f>IFERROR(_xll.qlIndexFixing(IndexON,D2275,TRUE,_xll.ohTrigger(RecalcTrigger,TriggerON)),NA())</f>
        <v>1.5940603417092802E-2</v>
      </c>
      <c r="H2275" s="42">
        <f>_xll.qlCalendarAdvance(Calendar,$H2274,B2275,"f",FALSE)</f>
        <v>55324</v>
      </c>
      <c r="I2275" s="180">
        <f>_xll.qlInterestRateIndexValueDate(Index1M,$H2275)</f>
        <v>55326</v>
      </c>
      <c r="J2275" s="185">
        <f>IFERROR(_xll.qlIndexFixing(Index1M,$H2275,TRUE,_xll.ohTrigger(RecalcTrigger,Trigger1M)),NA())</f>
        <v>1.5785176058614181E-2</v>
      </c>
      <c r="K2275" s="44">
        <f>IFERROR(_xll.qlIndexFixing(Index3M,H2275,TRUE,_xll.ohTrigger(RecalcTrigger,Trigger3M)),NA())</f>
        <v>1.6108382603167597E-2</v>
      </c>
      <c r="L2275" s="44">
        <f>IFERROR(_xll.qlIndexFixing(Index6M,$H2275,TRUE,_xll.ohTrigger(RecalcTrigger,Trigger6M)),NA())</f>
        <v>1.5779169219650814E-2</v>
      </c>
      <c r="M2275" s="186">
        <f>IFERROR(_xll.qlIndexFixing(Index1Y,$H2275,TRUE,_xll.ohTrigger(RecalcTrigger,Trigger1Y)),NA())</f>
        <v>1.6435764120702467E-2</v>
      </c>
      <c r="N2275" s="185">
        <f>IFERROR(_xll.qlIndexFixing(ONIndex1M,I2275,TRUE,_xll.ohTrigger(RecalcTrigger,Trigger1M)),NA())</f>
        <v>1.5780295821095081E-2</v>
      </c>
      <c r="O2275" s="44">
        <f>IFERROR(_xll.qlIndexFixing(ONIndex3M,I2275,TRUE,_xll.ohTrigger(RecalcTrigger,Trigger3M)),NA())</f>
        <v>1.6096252464743444E-2</v>
      </c>
      <c r="P2275" s="44">
        <f>IFERROR(_xll.qlIndexFixing(ONIndex6M,I2275,TRUE,_xll.ohTrigger(RecalcTrigger,Trigger6M)),NA())</f>
        <v>1.575813596898179E-2</v>
      </c>
      <c r="Q2275" s="186">
        <f>IFERROR(_xll.qlIndexFixing(ONIndex1Y,I2275,TRUE,_xll.ohTrigger(RecalcTrigger,Trigger1Y)),NA())</f>
        <v>1.6353815208995925E-2</v>
      </c>
    </row>
    <row r="2276" spans="2:17" x14ac:dyDescent="0.2">
      <c r="B2276" s="39" t="s">
        <v>42</v>
      </c>
      <c r="D2276" s="42">
        <f>_xll.qlCalendarAdvance(Calendar,$D2275,B2276,"f",FALSE)</f>
        <v>55331</v>
      </c>
      <c r="E2276" s="180">
        <f>_xll.qlInterestRateIndexValueDate(IndexON,D2276)</f>
        <v>55331</v>
      </c>
      <c r="F2276" s="196">
        <f>IFERROR(_xll.qlIndexFixing(IndexON,D2276,TRUE,_xll.ohTrigger(RecalcTrigger,TriggerON)),NA())</f>
        <v>1.5937265424490477E-2</v>
      </c>
      <c r="H2276" s="42">
        <f>_xll.qlCalendarAdvance(Calendar,$H2275,B2276,"f",FALSE)</f>
        <v>55331</v>
      </c>
      <c r="I2276" s="180">
        <f>_xll.qlInterestRateIndexValueDate(Index1M,$H2276)</f>
        <v>55333</v>
      </c>
      <c r="J2276" s="185">
        <f>IFERROR(_xll.qlIndexFixing(Index1M,$H2276,TRUE,_xll.ohTrigger(RecalcTrigger,Trigger1M)),NA())</f>
        <v>1.5781592682853063E-2</v>
      </c>
      <c r="K2276" s="44">
        <f>IFERROR(_xll.qlIndexFixing(Index3M,H2276,TRUE,_xll.ohTrigger(RecalcTrigger,Trigger3M)),NA())</f>
        <v>1.6104823167025242E-2</v>
      </c>
      <c r="L2276" s="44">
        <f>IFERROR(_xll.qlIndexFixing(Index6M,$H2276,TRUE,_xll.ohTrigger(RecalcTrigger,Trigger6M)),NA())</f>
        <v>1.5775951262532121E-2</v>
      </c>
      <c r="M2276" s="186">
        <f>IFERROR(_xll.qlIndexFixing(Index1Y,$H2276,TRUE,_xll.ohTrigger(RecalcTrigger,Trigger1Y)),NA())</f>
        <v>1.6432882331821927E-2</v>
      </c>
      <c r="N2276" s="185">
        <f>IFERROR(_xll.qlIndexFixing(ONIndex1M,I2276,TRUE,_xll.ohTrigger(RecalcTrigger,Trigger1M)),NA())</f>
        <v>1.5776768859891988E-2</v>
      </c>
      <c r="O2276" s="44">
        <f>IFERROR(_xll.qlIndexFixing(ONIndex3M,I2276,TRUE,_xll.ohTrigger(RecalcTrigger,Trigger3M)),NA())</f>
        <v>1.6092902688846777E-2</v>
      </c>
      <c r="P2276" s="44">
        <f>IFERROR(_xll.qlIndexFixing(ONIndex6M,I2276,TRUE,_xll.ohTrigger(RecalcTrigger,Trigger6M)),NA())</f>
        <v>1.575451568602837E-2</v>
      </c>
      <c r="Q2276" s="186">
        <f>IFERROR(_xll.qlIndexFixing(ONIndex1Y,I2276,TRUE,_xll.ohTrigger(RecalcTrigger,Trigger1Y)),NA())</f>
        <v>1.6351939222989387E-2</v>
      </c>
    </row>
    <row r="2277" spans="2:17" x14ac:dyDescent="0.2">
      <c r="B2277" s="39" t="s">
        <v>42</v>
      </c>
      <c r="D2277" s="42">
        <f>_xll.qlCalendarAdvance(Calendar,$D2276,B2277,"f",FALSE)</f>
        <v>55338</v>
      </c>
      <c r="E2277" s="180">
        <f>_xll.qlInterestRateIndexValueDate(IndexON,D2277)</f>
        <v>55338</v>
      </c>
      <c r="F2277" s="196">
        <f>IFERROR(_xll.qlIndexFixing(IndexON,D2277,TRUE,_xll.ohTrigger(RecalcTrigger,TriggerON)),NA())</f>
        <v>1.5933893846273861E-2</v>
      </c>
      <c r="H2277" s="42">
        <f>_xll.qlCalendarAdvance(Calendar,$H2276,B2277,"f",FALSE)</f>
        <v>55338</v>
      </c>
      <c r="I2277" s="180">
        <f>_xll.qlInterestRateIndexValueDate(Index1M,$H2277)</f>
        <v>55340</v>
      </c>
      <c r="J2277" s="185">
        <f>IFERROR(_xll.qlIndexFixing(Index1M,$H2277,TRUE,_xll.ohTrigger(RecalcTrigger,Trigger1M)),NA())</f>
        <v>1.5777977845348734E-2</v>
      </c>
      <c r="K2277" s="44">
        <f>IFERROR(_xll.qlIndexFixing(Index3M,H2277,TRUE,_xll.ohTrigger(RecalcTrigger,Trigger3M)),NA())</f>
        <v>1.6101230542099863E-2</v>
      </c>
      <c r="L2277" s="44">
        <f>IFERROR(_xll.qlIndexFixing(Index6M,$H2277,TRUE,_xll.ohTrigger(RecalcTrigger,Trigger6M)),NA())</f>
        <v>1.577315683703354E-2</v>
      </c>
      <c r="M2277" s="186">
        <f>IFERROR(_xll.qlIndexFixing(Index1Y,$H2277,TRUE,_xll.ohTrigger(RecalcTrigger,Trigger1Y)),NA())</f>
        <v>1.6431188962079211E-2</v>
      </c>
      <c r="N2277" s="185">
        <f>IFERROR(_xll.qlIndexFixing(ONIndex1M,I2277,TRUE,_xll.ohTrigger(RecalcTrigger,Trigger1M)),NA())</f>
        <v>1.5773210564233864E-2</v>
      </c>
      <c r="O2277" s="44">
        <f>IFERROR(_xll.qlIndexFixing(ONIndex3M,I2277,TRUE,_xll.ohTrigger(RecalcTrigger,Trigger3M)),NA())</f>
        <v>1.6089520191604478E-2</v>
      </c>
      <c r="P2277" s="44">
        <f>IFERROR(_xll.qlIndexFixing(ONIndex6M,I2277,TRUE,_xll.ohTrigger(RecalcTrigger,Trigger6M)),NA())</f>
        <v>1.5750929822981874E-2</v>
      </c>
      <c r="Q2277" s="186">
        <f>IFERROR(_xll.qlIndexFixing(ONIndex1Y,I2277,TRUE,_xll.ohTrigger(RecalcTrigger,Trigger1Y)),NA())</f>
        <v>1.6350049343616391E-2</v>
      </c>
    </row>
    <row r="2278" spans="2:17" x14ac:dyDescent="0.2">
      <c r="B2278" s="39" t="s">
        <v>42</v>
      </c>
      <c r="D2278" s="42">
        <f>_xll.qlCalendarAdvance(Calendar,$D2277,B2278,"f",FALSE)</f>
        <v>55345</v>
      </c>
      <c r="E2278" s="180">
        <f>_xll.qlInterestRateIndexValueDate(IndexON,D2278)</f>
        <v>55345</v>
      </c>
      <c r="F2278" s="196">
        <f>IFERROR(_xll.qlIndexFixing(IndexON,D2278,TRUE,_xll.ohTrigger(RecalcTrigger,TriggerON)),NA())</f>
        <v>1.5930488626008099E-2</v>
      </c>
      <c r="H2278" s="42">
        <f>_xll.qlCalendarAdvance(Calendar,$H2277,B2278,"f",FALSE)</f>
        <v>55345</v>
      </c>
      <c r="I2278" s="180">
        <f>_xll.qlInterestRateIndexValueDate(Index1M,$H2278)</f>
        <v>55347</v>
      </c>
      <c r="J2278" s="185">
        <f>IFERROR(_xll.qlIndexFixing(Index1M,$H2278,TRUE,_xll.ohTrigger(RecalcTrigger,Trigger1M)),NA())</f>
        <v>1.5774331494040339E-2</v>
      </c>
      <c r="K2278" s="44">
        <f>IFERROR(_xll.qlIndexFixing(Index3M,H2278,TRUE,_xll.ohTrigger(RecalcTrigger,Trigger3M)),NA())</f>
        <v>1.6097604671609922E-2</v>
      </c>
      <c r="L2278" s="44">
        <f>IFERROR(_xll.qlIndexFixing(Index6M,$H2278,TRUE,_xll.ohTrigger(RecalcTrigger,Trigger6M)),NA())</f>
        <v>1.5770015303123969E-2</v>
      </c>
      <c r="M2278" s="186">
        <f>IFERROR(_xll.qlIndexFixing(Index1Y,$H2278,TRUE,_xll.ohTrigger(RecalcTrigger,Trigger1Y)),NA())</f>
        <v>1.6428879235415368E-2</v>
      </c>
      <c r="N2278" s="185">
        <f>IFERROR(_xll.qlIndexFixing(ONIndex1M,I2278,TRUE,_xll.ohTrigger(RecalcTrigger,Trigger1M)),NA())</f>
        <v>1.5769620881682656E-2</v>
      </c>
      <c r="O2278" s="44">
        <f>IFERROR(_xll.qlIndexFixing(ONIndex3M,I2278,TRUE,_xll.ohTrigger(RecalcTrigger,Trigger3M)),NA())</f>
        <v>1.6086104915942201E-2</v>
      </c>
      <c r="P2278" s="44">
        <f>IFERROR(_xll.qlIndexFixing(ONIndex6M,I2278,TRUE,_xll.ohTrigger(RecalcTrigger,Trigger6M)),NA())</f>
        <v>1.5747378379842303E-2</v>
      </c>
      <c r="Q2278" s="186">
        <f>IFERROR(_xll.qlIndexFixing(ONIndex1Y,I2278,TRUE,_xll.ohTrigger(RecalcTrigger,Trigger1Y)),NA())</f>
        <v>1.6348145546736248E-2</v>
      </c>
    </row>
    <row r="2279" spans="2:17" x14ac:dyDescent="0.2">
      <c r="B2279" s="39" t="s">
        <v>42</v>
      </c>
      <c r="D2279" s="42">
        <f>_xll.qlCalendarAdvance(Calendar,$D2278,B2279,"f",FALSE)</f>
        <v>55352</v>
      </c>
      <c r="E2279" s="180">
        <f>_xll.qlInterestRateIndexValueDate(IndexON,D2279)</f>
        <v>55352</v>
      </c>
      <c r="F2279" s="196">
        <f>IFERROR(_xll.qlIndexFixing(IndexON,D2279,TRUE,_xll.ohTrigger(RecalcTrigger,TriggerON)),NA())</f>
        <v>1.592704970773795E-2</v>
      </c>
      <c r="H2279" s="42">
        <f>_xll.qlCalendarAdvance(Calendar,$H2278,B2279,"f",FALSE)</f>
        <v>55352</v>
      </c>
      <c r="I2279" s="180">
        <f>_xll.qlInterestRateIndexValueDate(Index1M,$H2279)</f>
        <v>55354</v>
      </c>
      <c r="J2279" s="185">
        <f>IFERROR(_xll.qlIndexFixing(Index1M,$H2279,TRUE,_xll.ohTrigger(RecalcTrigger,Trigger1M)),NA())</f>
        <v>1.577065357684454E-2</v>
      </c>
      <c r="K2279" s="44">
        <f>IFERROR(_xll.qlIndexFixing(Index3M,H2279,TRUE,_xll.ohTrigger(RecalcTrigger,Trigger3M)),NA())</f>
        <v>1.6093945498766932E-2</v>
      </c>
      <c r="L2279" s="44">
        <f>IFERROR(_xll.qlIndexFixing(Index6M,$H2279,TRUE,_xll.ohTrigger(RecalcTrigger,Trigger6M)),NA())</f>
        <v>1.5766908473001769E-2</v>
      </c>
      <c r="M2279" s="186">
        <f>IFERROR(_xll.qlIndexFixing(Index1Y,$H2279,TRUE,_xll.ohTrigger(RecalcTrigger,Trigger1Y)),NA())</f>
        <v>1.6426554711346266E-2</v>
      </c>
      <c r="N2279" s="185">
        <f>IFERROR(_xll.qlIndexFixing(ONIndex1M,I2279,TRUE,_xll.ohTrigger(RecalcTrigger,Trigger1M)),NA())</f>
        <v>1.5765999760519733E-2</v>
      </c>
      <c r="O2279" s="44">
        <f>IFERROR(_xll.qlIndexFixing(ONIndex3M,I2279,TRUE,_xll.ohTrigger(RecalcTrigger,Trigger3M)),NA())</f>
        <v>1.6082656805345152E-2</v>
      </c>
      <c r="P2279" s="44">
        <f>IFERROR(_xll.qlIndexFixing(ONIndex6M,I2279,TRUE,_xll.ohTrigger(RecalcTrigger,Trigger6M)),NA())</f>
        <v>1.5743861356449784E-2</v>
      </c>
      <c r="Q2279" s="186">
        <f>IFERROR(_xll.qlIndexFixing(ONIndex1Y,I2279,TRUE,_xll.ohTrigger(RecalcTrigger,Trigger1Y)),NA())</f>
        <v>1.6346227808208269E-2</v>
      </c>
    </row>
    <row r="2280" spans="2:17" x14ac:dyDescent="0.2">
      <c r="B2280" s="39" t="s">
        <v>42</v>
      </c>
      <c r="D2280" s="42">
        <f>_xll.qlCalendarAdvance(Calendar,$D2279,B2280,"f",FALSE)</f>
        <v>55359</v>
      </c>
      <c r="E2280" s="180">
        <f>_xll.qlInterestRateIndexValueDate(IndexON,D2280)</f>
        <v>55359</v>
      </c>
      <c r="F2280" s="196">
        <f>IFERROR(_xll.qlIndexFixing(IndexON,D2280,TRUE,_xll.ohTrigger(RecalcTrigger,TriggerON)),NA())</f>
        <v>1.5923577034548941E-2</v>
      </c>
      <c r="H2280" s="42">
        <f>_xll.qlCalendarAdvance(Calendar,$H2279,B2280,"f",FALSE)</f>
        <v>55359</v>
      </c>
      <c r="I2280" s="180">
        <f>_xll.qlInterestRateIndexValueDate(Index1M,$H2280)</f>
        <v>55361</v>
      </c>
      <c r="J2280" s="185">
        <f>IFERROR(_xll.qlIndexFixing(Index1M,$H2280,TRUE,_xll.ohTrigger(RecalcTrigger,Trigger1M)),NA())</f>
        <v>1.5766944041685493E-2</v>
      </c>
      <c r="K2280" s="44">
        <f>IFERROR(_xll.qlIndexFixing(Index3M,H2280,TRUE,_xll.ohTrigger(RecalcTrigger,Trigger3M)),NA())</f>
        <v>1.6090252966787622E-2</v>
      </c>
      <c r="L2280" s="44">
        <f>IFERROR(_xll.qlIndexFixing(Index6M,$H2280,TRUE,_xll.ohTrigger(RecalcTrigger,Trigger6M)),NA())</f>
        <v>1.5763836346499759E-2</v>
      </c>
      <c r="M2280" s="186">
        <f>IFERROR(_xll.qlIndexFixing(Index1Y,$H2280,TRUE,_xll.ohTrigger(RecalcTrigger,Trigger1Y)),NA())</f>
        <v>1.642421536549532E-2</v>
      </c>
      <c r="N2280" s="185">
        <f>IFERROR(_xll.qlIndexFixing(ONIndex1M,I2280,TRUE,_xll.ohTrigger(RecalcTrigger,Trigger1M)),NA())</f>
        <v>1.5762347148546851E-2</v>
      </c>
      <c r="O2280" s="44">
        <f>IFERROR(_xll.qlIndexFixing(ONIndex3M,I2280,TRUE,_xll.ohTrigger(RecalcTrigger,Trigger3M)),NA())</f>
        <v>1.6079175803218604E-2</v>
      </c>
      <c r="P2280" s="44">
        <f>IFERROR(_xll.qlIndexFixing(ONIndex6M,I2280,TRUE,_xll.ohTrigger(RecalcTrigger,Trigger6M)),NA())</f>
        <v>1.5740378753124062E-2</v>
      </c>
      <c r="Q2280" s="186">
        <f>IFERROR(_xll.qlIndexFixing(ONIndex1Y,I2280,TRUE,_xll.ohTrigger(RecalcTrigger,Trigger1Y)),NA())</f>
        <v>1.6344296104291445E-2</v>
      </c>
    </row>
    <row r="2281" spans="2:17" x14ac:dyDescent="0.2">
      <c r="B2281" s="39" t="s">
        <v>42</v>
      </c>
      <c r="D2281" s="42">
        <f>_xll.qlCalendarAdvance(Calendar,$D2280,B2281,"f",FALSE)</f>
        <v>55366</v>
      </c>
      <c r="E2281" s="180">
        <f>_xll.qlInterestRateIndexValueDate(IndexON,D2281)</f>
        <v>55366</v>
      </c>
      <c r="F2281" s="196">
        <f>IFERROR(_xll.qlIndexFixing(IndexON,D2281,TRUE,_xll.ohTrigger(RecalcTrigger,TriggerON)),NA())</f>
        <v>1.5920070550645704E-2</v>
      </c>
      <c r="H2281" s="42">
        <f>_xll.qlCalendarAdvance(Calendar,$H2280,B2281,"f",FALSE)</f>
        <v>55366</v>
      </c>
      <c r="I2281" s="180">
        <f>_xll.qlInterestRateIndexValueDate(Index1M,$H2281)</f>
        <v>55368</v>
      </c>
      <c r="J2281" s="185">
        <f>IFERROR(_xll.qlIndexFixing(Index1M,$H2281,TRUE,_xll.ohTrigger(RecalcTrigger,Trigger1M)),NA())</f>
        <v>1.5763202836489854E-2</v>
      </c>
      <c r="K2281" s="44">
        <f>IFERROR(_xll.qlIndexFixing(Index3M,H2281,TRUE,_xll.ohTrigger(RecalcTrigger,Trigger3M)),NA())</f>
        <v>1.6086527018889581E-2</v>
      </c>
      <c r="L2281" s="44">
        <f>IFERROR(_xll.qlIndexFixing(Index6M,$H2281,TRUE,_xll.ohTrigger(RecalcTrigger,Trigger6M)),NA())</f>
        <v>1.5760798923455496E-2</v>
      </c>
      <c r="M2281" s="186">
        <f>IFERROR(_xll.qlIndexFixing(Index1Y,$H2281,TRUE,_xll.ohTrigger(RecalcTrigger,Trigger1Y)),NA())</f>
        <v>1.6421861173486811E-2</v>
      </c>
      <c r="N2281" s="185">
        <f>IFERROR(_xll.qlIndexFixing(ONIndex1M,I2281,TRUE,_xll.ohTrigger(RecalcTrigger,Trigger1M)),NA())</f>
        <v>1.5758662993725636E-2</v>
      </c>
      <c r="O2281" s="44">
        <f>IFERROR(_xll.qlIndexFixing(ONIndex3M,I2281,TRUE,_xll.ohTrigger(RecalcTrigger,Trigger3M)),NA())</f>
        <v>1.6075661852967826E-2</v>
      </c>
      <c r="P2281" s="44">
        <f>IFERROR(_xll.qlIndexFixing(ONIndex6M,I2281,TRUE,_xll.ohTrigger(RecalcTrigger,Trigger6M)),NA())</f>
        <v>1.5736930569545393E-2</v>
      </c>
      <c r="Q2281" s="186">
        <f>IFERROR(_xll.qlIndexFixing(ONIndex1Y,I2281,TRUE,_xll.ohTrigger(RecalcTrigger,Trigger1Y)),NA())</f>
        <v>1.6342350410445405E-2</v>
      </c>
    </row>
    <row r="2282" spans="2:17" x14ac:dyDescent="0.2">
      <c r="B2282" s="39" t="s">
        <v>42</v>
      </c>
      <c r="D2282" s="42">
        <f>_xll.qlCalendarAdvance(Calendar,$D2281,B2282,"f",FALSE)</f>
        <v>55373</v>
      </c>
      <c r="E2282" s="180">
        <f>_xll.qlInterestRateIndexValueDate(IndexON,D2282)</f>
        <v>55373</v>
      </c>
      <c r="F2282" s="196">
        <f>IFERROR(_xll.qlIndexFixing(IndexON,D2282,TRUE,_xll.ohTrigger(RecalcTrigger,TriggerON)),NA())</f>
        <v>1.5916530199673318E-2</v>
      </c>
      <c r="H2282" s="42">
        <f>_xll.qlCalendarAdvance(Calendar,$H2281,B2282,"f",FALSE)</f>
        <v>55373</v>
      </c>
      <c r="I2282" s="180">
        <f>_xll.qlInterestRateIndexValueDate(Index1M,$H2282)</f>
        <v>55375</v>
      </c>
      <c r="J2282" s="185">
        <f>IFERROR(_xll.qlIndexFixing(Index1M,$H2282,TRUE,_xll.ohTrigger(RecalcTrigger,Trigger1M)),NA())</f>
        <v>1.5759429909186773E-2</v>
      </c>
      <c r="K2282" s="44">
        <f>IFERROR(_xll.qlIndexFixing(Index3M,H2282,TRUE,_xll.ohTrigger(RecalcTrigger,Trigger3M)),NA())</f>
        <v>1.6082767598292143E-2</v>
      </c>
      <c r="L2282" s="44">
        <f>IFERROR(_xll.qlIndexFixing(Index6M,$H2282,TRUE,_xll.ohTrigger(RecalcTrigger,Trigger6M)),NA())</f>
        <v>1.5757796203706518E-2</v>
      </c>
      <c r="M2282" s="186">
        <f>IFERROR(_xll.qlIndexFixing(Index1Y,$H2282,TRUE,_xll.ohTrigger(RecalcTrigger,Trigger1Y)),NA())</f>
        <v>1.6419492110946104E-2</v>
      </c>
      <c r="N2282" s="185">
        <f>IFERROR(_xll.qlIndexFixing(ONIndex1M,I2282,TRUE,_xll.ohTrigger(RecalcTrigger,Trigger1M)),NA())</f>
        <v>1.575494724409765E-2</v>
      </c>
      <c r="O2282" s="44">
        <f>IFERROR(_xll.qlIndexFixing(ONIndex3M,I2282,TRUE,_xll.ohTrigger(RecalcTrigger,Trigger3M)),NA())</f>
        <v>1.6072114897918155E-2</v>
      </c>
      <c r="P2282" s="44">
        <f>IFERROR(_xll.qlIndexFixing(ONIndex6M,I2282,TRUE,_xll.ohTrigger(RecalcTrigger,Trigger6M)),NA())</f>
        <v>1.5733516805873649E-2</v>
      </c>
      <c r="Q2282" s="186">
        <f>IFERROR(_xll.qlIndexFixing(ONIndex1Y,I2282,TRUE,_xll.ohTrigger(RecalcTrigger,Trigger1Y)),NA())</f>
        <v>1.6340390702849206E-2</v>
      </c>
    </row>
    <row r="2283" spans="2:17" x14ac:dyDescent="0.2">
      <c r="B2283" s="39" t="s">
        <v>42</v>
      </c>
      <c r="D2283" s="42">
        <f>_xll.qlCalendarAdvance(Calendar,$D2282,B2283,"f",FALSE)</f>
        <v>55380</v>
      </c>
      <c r="E2283" s="180">
        <f>_xll.qlInterestRateIndexValueDate(IndexON,D2283)</f>
        <v>55380</v>
      </c>
      <c r="F2283" s="196">
        <f>IFERROR(_xll.qlIndexFixing(IndexON,D2283,TRUE,_xll.ohTrigger(RecalcTrigger,TriggerON)),NA())</f>
        <v>1.5912955925276862E-2</v>
      </c>
      <c r="H2283" s="42">
        <f>_xll.qlCalendarAdvance(Calendar,$H2282,B2283,"f",FALSE)</f>
        <v>55380</v>
      </c>
      <c r="I2283" s="180">
        <f>_xll.qlInterestRateIndexValueDate(Index1M,$H2283)</f>
        <v>55382</v>
      </c>
      <c r="J2283" s="185">
        <f>IFERROR(_xll.qlIndexFixing(Index1M,$H2283,TRUE,_xll.ohTrigger(RecalcTrigger,Trigger1M)),NA())</f>
        <v>1.5755625207692914E-2</v>
      </c>
      <c r="K2283" s="44">
        <f>IFERROR(_xll.qlIndexFixing(Index3M,H2283,TRUE,_xll.ohTrigger(RecalcTrigger,Trigger3M)),NA())</f>
        <v>1.6078974648212039E-2</v>
      </c>
      <c r="L2283" s="44">
        <f>IFERROR(_xll.qlIndexFixing(Index6M,$H2283,TRUE,_xll.ohTrigger(RecalcTrigger,Trigger6M)),NA())</f>
        <v>1.5754828187092104E-2</v>
      </c>
      <c r="M2283" s="186">
        <f>IFERROR(_xll.qlIndexFixing(Index1Y,$H2283,TRUE,_xll.ohTrigger(RecalcTrigger,Trigger1Y)),NA())</f>
        <v>1.6417108153499439E-2</v>
      </c>
      <c r="N2283" s="185">
        <f>IFERROR(_xll.qlIndexFixing(ONIndex1M,I2283,TRUE,_xll.ohTrigger(RecalcTrigger,Trigger1M)),NA())</f>
        <v>1.5751199847704456E-2</v>
      </c>
      <c r="O2283" s="44">
        <f>IFERROR(_xll.qlIndexFixing(ONIndex3M,I2283,TRUE,_xll.ohTrigger(RecalcTrigger,Trigger3M)),NA())</f>
        <v>1.6068534881394925E-2</v>
      </c>
      <c r="P2283" s="44">
        <f>IFERROR(_xll.qlIndexFixing(ONIndex6M,I2283,TRUE,_xll.ohTrigger(RecalcTrigger,Trigger6M)),NA())</f>
        <v>1.5730137462108829E-2</v>
      </c>
      <c r="Q2283" s="186">
        <f>IFERROR(_xll.qlIndexFixing(ONIndex1Y,I2283,TRUE,_xll.ohTrigger(RecalcTrigger,Trigger1Y)),NA())</f>
        <v>1.6338416957442092E-2</v>
      </c>
    </row>
    <row r="2284" spans="2:17" x14ac:dyDescent="0.2">
      <c r="B2284" s="39" t="s">
        <v>42</v>
      </c>
      <c r="D2284" s="42">
        <f>_xll.qlCalendarAdvance(Calendar,$D2283,B2284,"f",FALSE)</f>
        <v>55387</v>
      </c>
      <c r="E2284" s="180">
        <f>_xll.qlInterestRateIndexValueDate(IndexON,D2284)</f>
        <v>55387</v>
      </c>
      <c r="F2284" s="196">
        <f>IFERROR(_xll.qlIndexFixing(IndexON,D2284,TRUE,_xll.ohTrigger(RecalcTrigger,TriggerON)),NA())</f>
        <v>1.5909347671341223E-2</v>
      </c>
      <c r="H2284" s="42">
        <f>_xll.qlCalendarAdvance(Calendar,$H2283,B2284,"f",FALSE)</f>
        <v>55387</v>
      </c>
      <c r="I2284" s="180">
        <f>_xll.qlInterestRateIndexValueDate(Index1M,$H2284)</f>
        <v>55389</v>
      </c>
      <c r="J2284" s="185">
        <f>IFERROR(_xll.qlIndexFixing(Index1M,$H2284,TRUE,_xll.ohTrigger(RecalcTrigger,Trigger1M)),NA())</f>
        <v>1.5751788679937428E-2</v>
      </c>
      <c r="K2284" s="44">
        <f>IFERROR(_xll.qlIndexFixing(Index3M,H2284,TRUE,_xll.ohTrigger(RecalcTrigger,Trigger3M)),NA())</f>
        <v>1.6075148111870337E-2</v>
      </c>
      <c r="L2284" s="44">
        <f>IFERROR(_xll.qlIndexFixing(Index6M,$H2284,TRUE,_xll.ohTrigger(RecalcTrigger,Trigger6M)),NA())</f>
        <v>1.5751894873453666E-2</v>
      </c>
      <c r="M2284" s="186">
        <f>IFERROR(_xll.qlIndexFixing(Index1Y,$H2284,TRUE,_xll.ohTrigger(RecalcTrigger,Trigger1Y)),NA())</f>
        <v>1.6414709276773482E-2</v>
      </c>
      <c r="N2284" s="185">
        <f>IFERROR(_xll.qlIndexFixing(ONIndex1M,I2284,TRUE,_xll.ohTrigger(RecalcTrigger,Trigger1M)),NA())</f>
        <v>1.5747420752347807E-2</v>
      </c>
      <c r="O2284" s="44">
        <f>IFERROR(_xll.qlIndexFixing(ONIndex3M,I2284,TRUE,_xll.ohTrigger(RecalcTrigger,Trigger3M)),NA())</f>
        <v>1.6064921746723471E-2</v>
      </c>
      <c r="P2284" s="44">
        <f>IFERROR(_xll.qlIndexFixing(ONIndex6M,I2284,TRUE,_xll.ohTrigger(RecalcTrigger,Trigger6M)),NA())</f>
        <v>1.5726792538330869E-2</v>
      </c>
      <c r="Q2284" s="186">
        <f>IFERROR(_xll.qlIndexFixing(ONIndex1Y,I2284,TRUE,_xll.ohTrigger(RecalcTrigger,Trigger1Y)),NA())</f>
        <v>1.6336429150243248E-2</v>
      </c>
    </row>
    <row r="2285" spans="2:17" x14ac:dyDescent="0.2">
      <c r="B2285" s="39" t="s">
        <v>42</v>
      </c>
      <c r="D2285" s="42">
        <f>_xll.qlCalendarAdvance(Calendar,$D2284,B2285,"f",FALSE)</f>
        <v>55394</v>
      </c>
      <c r="E2285" s="180">
        <f>_xll.qlInterestRateIndexValueDate(IndexON,D2285)</f>
        <v>55394</v>
      </c>
      <c r="F2285" s="196">
        <f>IFERROR(_xll.qlIndexFixing(IndexON,D2285,TRUE,_xll.ohTrigger(RecalcTrigger,TriggerON)),NA())</f>
        <v>1.5905705381511481E-2</v>
      </c>
      <c r="H2285" s="42">
        <f>_xll.qlCalendarAdvance(Calendar,$H2284,B2285,"f",FALSE)</f>
        <v>55394</v>
      </c>
      <c r="I2285" s="180">
        <f>_xll.qlInterestRateIndexValueDate(Index1M,$H2285)</f>
        <v>55396</v>
      </c>
      <c r="J2285" s="185">
        <f>IFERROR(_xll.qlIndexFixing(Index1M,$H2285,TRUE,_xll.ohTrigger(RecalcTrigger,Trigger1M)),NA())</f>
        <v>1.5747723967946641E-2</v>
      </c>
      <c r="K2285" s="44">
        <f>IFERROR(_xll.qlIndexFixing(Index3M,H2285,TRUE,_xll.ohTrigger(RecalcTrigger,Trigger3M)),NA())</f>
        <v>1.607121177247647E-2</v>
      </c>
      <c r="L2285" s="44">
        <f>IFERROR(_xll.qlIndexFixing(Index6M,$H2285,TRUE,_xll.ohTrigger(RecalcTrigger,Trigger6M)),NA())</f>
        <v>1.5748403180729093E-2</v>
      </c>
      <c r="M2285" s="186">
        <f>IFERROR(_xll.qlIndexFixing(Index1Y,$H2285,TRUE,_xll.ohTrigger(RecalcTrigger,Trigger1Y)),NA())</f>
        <v>1.6411725805909497E-2</v>
      </c>
      <c r="N2285" s="185">
        <f>IFERROR(_xll.qlIndexFixing(ONIndex1M,I2285,TRUE,_xll.ohTrigger(RecalcTrigger,Trigger1M)),NA())</f>
        <v>1.5743609905909395E-2</v>
      </c>
      <c r="O2285" s="44">
        <f>IFERROR(_xll.qlIndexFixing(ONIndex3M,I2285,TRUE,_xll.ohTrigger(RecalcTrigger,Trigger3M)),NA())</f>
        <v>1.6061275437309064E-2</v>
      </c>
      <c r="P2285" s="44">
        <f>IFERROR(_xll.qlIndexFixing(ONIndex6M,I2285,TRUE,_xll.ohTrigger(RecalcTrigger,Trigger6M)),NA())</f>
        <v>1.5723482034379899E-2</v>
      </c>
      <c r="Q2285" s="186">
        <f>IFERROR(_xll.qlIndexFixing(ONIndex1Y,I2285,TRUE,_xll.ohTrigger(RecalcTrigger,Trigger1Y)),NA())</f>
        <v>1.6334427256792239E-2</v>
      </c>
    </row>
    <row r="2286" spans="2:17" x14ac:dyDescent="0.2">
      <c r="B2286" s="39" t="s">
        <v>42</v>
      </c>
      <c r="D2286" s="42">
        <f>_xll.qlCalendarAdvance(Calendar,$D2285,B2286,"f",FALSE)</f>
        <v>55401</v>
      </c>
      <c r="E2286" s="180">
        <f>_xll.qlInterestRateIndexValueDate(IndexON,D2286)</f>
        <v>55401</v>
      </c>
      <c r="F2286" s="196">
        <f>IFERROR(_xll.qlIndexFixing(IndexON,D2286,TRUE,_xll.ohTrigger(RecalcTrigger,TriggerON)),NA())</f>
        <v>1.5902028999512652E-2</v>
      </c>
      <c r="H2286" s="42">
        <f>_xll.qlCalendarAdvance(Calendar,$H2285,B2286,"f",FALSE)</f>
        <v>55401</v>
      </c>
      <c r="I2286" s="180">
        <f>_xll.qlInterestRateIndexValueDate(Index1M,$H2286)</f>
        <v>55403</v>
      </c>
      <c r="J2286" s="185">
        <f>IFERROR(_xll.qlIndexFixing(Index1M,$H2286,TRUE,_xll.ohTrigger(RecalcTrigger,Trigger1M)),NA())</f>
        <v>1.5744019937348197E-2</v>
      </c>
      <c r="K2286" s="44">
        <f>IFERROR(_xll.qlIndexFixing(Index3M,H2286,TRUE,_xll.ohTrigger(RecalcTrigger,Trigger3M)),NA())</f>
        <v>1.6067320484481347E-2</v>
      </c>
      <c r="L2286" s="44">
        <f>IFERROR(_xll.qlIndexFixing(Index6M,$H2286,TRUE,_xll.ohTrigger(RecalcTrigger,Trigger6M)),NA())</f>
        <v>1.5745529858396938E-2</v>
      </c>
      <c r="M2286" s="186">
        <f>IFERROR(_xll.qlIndexFixing(Index1Y,$H2286,TRUE,_xll.ohTrigger(RecalcTrigger,Trigger1Y)),NA())</f>
        <v>1.6409866667997111E-2</v>
      </c>
      <c r="N2286" s="185">
        <f>IFERROR(_xll.qlIndexFixing(ONIndex1M,I2286,TRUE,_xll.ohTrigger(RecalcTrigger,Trigger1M)),NA())</f>
        <v>1.5739767256510717E-2</v>
      </c>
      <c r="O2286" s="44">
        <f>IFERROR(_xll.qlIndexFixing(ONIndex3M,I2286,TRUE,_xll.ohTrigger(RecalcTrigger,Trigger3M)),NA())</f>
        <v>1.6057595896317167E-2</v>
      </c>
      <c r="P2286" s="44">
        <f>IFERROR(_xll.qlIndexFixing(ONIndex6M,I2286,TRUE,_xll.ohTrigger(RecalcTrigger,Trigger6M)),NA())</f>
        <v>1.5720205950175981E-2</v>
      </c>
      <c r="Q2286" s="186">
        <f>IFERROR(_xll.qlIndexFixing(ONIndex1Y,I2286,TRUE,_xll.ohTrigger(RecalcTrigger,Trigger1Y)),NA())</f>
        <v>1.633241125326812E-2</v>
      </c>
    </row>
    <row r="2287" spans="2:17" x14ac:dyDescent="0.2">
      <c r="B2287" s="39" t="s">
        <v>42</v>
      </c>
      <c r="D2287" s="42">
        <f>_xll.qlCalendarAdvance(Calendar,$D2286,B2287,"f",FALSE)</f>
        <v>55408</v>
      </c>
      <c r="E2287" s="180">
        <f>_xll.qlInterestRateIndexValueDate(IndexON,D2287)</f>
        <v>55408</v>
      </c>
      <c r="F2287" s="196">
        <f>IFERROR(_xll.qlIndexFixing(IndexON,D2287,TRUE,_xll.ohTrigger(RecalcTrigger,TriggerON)),NA())</f>
        <v>1.5898318469149686E-2</v>
      </c>
      <c r="H2287" s="42">
        <f>_xll.qlCalendarAdvance(Calendar,$H2286,B2287,"f",FALSE)</f>
        <v>55408</v>
      </c>
      <c r="I2287" s="180">
        <f>_xll.qlInterestRateIndexValueDate(Index1M,$H2287)</f>
        <v>55410</v>
      </c>
      <c r="J2287" s="185">
        <f>IFERROR(_xll.qlIndexFixing(Index1M,$H2287,TRUE,_xll.ohTrigger(RecalcTrigger,Trigger1M)),NA())</f>
        <v>1.5740087618365262E-2</v>
      </c>
      <c r="K2287" s="44">
        <f>IFERROR(_xll.qlIndexFixing(Index3M,H2287,TRUE,_xll.ohTrigger(RecalcTrigger,Trigger3M)),NA())</f>
        <v>1.6063395445409565E-2</v>
      </c>
      <c r="L2287" s="44">
        <f>IFERROR(_xll.qlIndexFixing(Index6M,$H2287,TRUE,_xll.ohTrigger(RecalcTrigger,Trigger6M)),NA())</f>
        <v>1.5742691232483712E-2</v>
      </c>
      <c r="M2287" s="186">
        <f>IFERROR(_xll.qlIndexFixing(Index1Y,$H2287,TRUE,_xll.ohTrigger(RecalcTrigger,Trigger1Y)),NA())</f>
        <v>1.6407422887205252E-2</v>
      </c>
      <c r="N2287" s="185">
        <f>IFERROR(_xll.qlIndexFixing(ONIndex1M,I2287,TRUE,_xll.ohTrigger(RecalcTrigger,Trigger1M)),NA())</f>
        <v>1.5735892752193337E-2</v>
      </c>
      <c r="O2287" s="44">
        <f>IFERROR(_xll.qlIndexFixing(ONIndex3M,I2287,TRUE,_xll.ohTrigger(RecalcTrigger,Trigger3M)),NA())</f>
        <v>1.6053883067472796E-2</v>
      </c>
      <c r="P2287" s="44">
        <f>IFERROR(_xll.qlIndexFixing(ONIndex6M,I2287,TRUE,_xll.ohTrigger(RecalcTrigger,Trigger6M)),NA())</f>
        <v>1.5716964286038859E-2</v>
      </c>
      <c r="Q2287" s="186">
        <f>IFERROR(_xll.qlIndexFixing(ONIndex1Y,I2287,TRUE,_xll.ohTrigger(RecalcTrigger,Trigger1Y)),NA())</f>
        <v>1.6330381115610137E-2</v>
      </c>
    </row>
    <row r="2288" spans="2:17" x14ac:dyDescent="0.2">
      <c r="B2288" s="39" t="s">
        <v>42</v>
      </c>
      <c r="D2288" s="42">
        <f>_xll.qlCalendarAdvance(Calendar,$D2287,B2288,"f",FALSE)</f>
        <v>55415</v>
      </c>
      <c r="E2288" s="180">
        <f>_xll.qlInterestRateIndexValueDate(IndexON,D2288)</f>
        <v>55415</v>
      </c>
      <c r="F2288" s="196">
        <f>IFERROR(_xll.qlIndexFixing(IndexON,D2288,TRUE,_xll.ohTrigger(RecalcTrigger,TriggerON)),NA())</f>
        <v>1.5894573733907791E-2</v>
      </c>
      <c r="H2288" s="42">
        <f>_xll.qlCalendarAdvance(Calendar,$H2287,B2288,"f",FALSE)</f>
        <v>55415</v>
      </c>
      <c r="I2288" s="180">
        <f>_xll.qlInterestRateIndexValueDate(Index1M,$H2288)</f>
        <v>55417</v>
      </c>
      <c r="J2288" s="185">
        <f>IFERROR(_xll.qlIndexFixing(Index1M,$H2288,TRUE,_xll.ohTrigger(RecalcTrigger,Trigger1M)),NA())</f>
        <v>1.5736123264829815E-2</v>
      </c>
      <c r="K2288" s="44">
        <f>IFERROR(_xll.qlIndexFixing(Index3M,H2288,TRUE,_xll.ohTrigger(RecalcTrigger,Trigger3M)),NA())</f>
        <v>1.6059436598481924E-2</v>
      </c>
      <c r="L2288" s="44">
        <f>IFERROR(_xll.qlIndexFixing(Index6M,$H2288,TRUE,_xll.ohTrigger(RecalcTrigger,Trigger6M)),NA())</f>
        <v>1.5739887302841395E-2</v>
      </c>
      <c r="M2288" s="186">
        <f>IFERROR(_xll.qlIndexFixing(Index1Y,$H2288,TRUE,_xll.ohTrigger(RecalcTrigger,Trigger1Y)),NA())</f>
        <v>1.6404964089651648E-2</v>
      </c>
      <c r="N2288" s="185">
        <f>IFERROR(_xll.qlIndexFixing(ONIndex1M,I2288,TRUE,_xll.ohTrigger(RecalcTrigger,Trigger1M)),NA())</f>
        <v>1.5731986340838944E-2</v>
      </c>
      <c r="O2288" s="44">
        <f>IFERROR(_xll.qlIndexFixing(ONIndex3M,I2288,TRUE,_xll.ohTrigger(RecalcTrigger,Trigger3M)),NA())</f>
        <v>1.6050136893861477E-2</v>
      </c>
      <c r="P2288" s="44">
        <f>IFERROR(_xll.qlIndexFixing(ONIndex6M,I2288,TRUE,_xll.ohTrigger(RecalcTrigger,Trigger6M)),NA())</f>
        <v>1.5713757041728726E-2</v>
      </c>
      <c r="Q2288" s="186">
        <f>IFERROR(_xll.qlIndexFixing(ONIndex1Y,I2288,TRUE,_xll.ohTrigger(RecalcTrigger,Trigger1Y)),NA())</f>
        <v>1.6328336819837475E-2</v>
      </c>
    </row>
    <row r="2289" spans="2:17" x14ac:dyDescent="0.2">
      <c r="B2289" s="39" t="s">
        <v>42</v>
      </c>
      <c r="D2289" s="42">
        <f>_xll.qlCalendarAdvance(Calendar,$D2288,B2289,"f",FALSE)</f>
        <v>55422</v>
      </c>
      <c r="E2289" s="180">
        <f>_xll.qlInterestRateIndexValueDate(IndexON,D2289)</f>
        <v>55422</v>
      </c>
      <c r="F2289" s="196">
        <f>IFERROR(_xll.qlIndexFixing(IndexON,D2289,TRUE,_xll.ohTrigger(RecalcTrigger,TriggerON)),NA())</f>
        <v>1.5890794737911662E-2</v>
      </c>
      <c r="H2289" s="42">
        <f>_xll.qlCalendarAdvance(Calendar,$H2288,B2289,"f",FALSE)</f>
        <v>55422</v>
      </c>
      <c r="I2289" s="180">
        <f>_xll.qlInterestRateIndexValueDate(Index1M,$H2289)</f>
        <v>55424</v>
      </c>
      <c r="J2289" s="185">
        <f>IFERROR(_xll.qlIndexFixing(Index1M,$H2289,TRUE,_xll.ohTrigger(RecalcTrigger,Trigger1M)),NA())</f>
        <v>1.5732126824661019E-2</v>
      </c>
      <c r="K2289" s="44">
        <f>IFERROR(_xll.qlIndexFixing(Index3M,H2289,TRUE,_xll.ohTrigger(RecalcTrigger,Trigger3M)),NA())</f>
        <v>1.6055443886933286E-2</v>
      </c>
      <c r="L2289" s="44">
        <f>IFERROR(_xll.qlIndexFixing(Index6M,$H2289,TRUE,_xll.ohTrigger(RecalcTrigger,Trigger6M)),NA())</f>
        <v>1.5737118069323736E-2</v>
      </c>
      <c r="M2289" s="186">
        <f>IFERROR(_xll.qlIndexFixing(Index1Y,$H2289,TRUE,_xll.ohTrigger(RecalcTrigger,Trigger1Y)),NA())</f>
        <v>1.6402490250967745E-2</v>
      </c>
      <c r="N2289" s="185">
        <f>IFERROR(_xll.qlIndexFixing(ONIndex1M,I2289,TRUE,_xll.ohTrigger(RecalcTrigger,Trigger1M)),NA())</f>
        <v>1.5728047970329229E-2</v>
      </c>
      <c r="O2289" s="44">
        <f>IFERROR(_xll.qlIndexFixing(ONIndex3M,I2289,TRUE,_xll.ohTrigger(RecalcTrigger,Trigger3M)),NA())</f>
        <v>1.6046357318888482E-2</v>
      </c>
      <c r="P2289" s="44">
        <f>IFERROR(_xll.qlIndexFixing(ONIndex6M,I2289,TRUE,_xll.ohTrigger(RecalcTrigger,Trigger6M)),NA())</f>
        <v>1.5710584217245582E-2</v>
      </c>
      <c r="Q2289" s="186">
        <f>IFERROR(_xll.qlIndexFixing(ONIndex1Y,I2289,TRUE,_xll.ohTrigger(RecalcTrigger,Trigger1Y)),NA())</f>
        <v>1.6326278341569633E-2</v>
      </c>
    </row>
    <row r="2290" spans="2:17" x14ac:dyDescent="0.2">
      <c r="B2290" s="39" t="s">
        <v>42</v>
      </c>
      <c r="D2290" s="42">
        <f>_xll.qlCalendarAdvance(Calendar,$D2289,B2290,"f",FALSE)</f>
        <v>55429</v>
      </c>
      <c r="E2290" s="180">
        <f>_xll.qlInterestRateIndexValueDate(IndexON,D2290)</f>
        <v>55429</v>
      </c>
      <c r="F2290" s="196">
        <f>IFERROR(_xll.qlIndexFixing(IndexON,D2290,TRUE,_xll.ohTrigger(RecalcTrigger,TriggerON)),NA())</f>
        <v>1.5886981424566571E-2</v>
      </c>
      <c r="H2290" s="42">
        <f>_xll.qlCalendarAdvance(Calendar,$H2289,B2290,"f",FALSE)</f>
        <v>55429</v>
      </c>
      <c r="I2290" s="180">
        <f>_xll.qlInterestRateIndexValueDate(Index1M,$H2290)</f>
        <v>55431</v>
      </c>
      <c r="J2290" s="185">
        <f>IFERROR(_xll.qlIndexFixing(Index1M,$H2290,TRUE,_xll.ohTrigger(RecalcTrigger,Trigger1M)),NA())</f>
        <v>1.5728098245798017E-2</v>
      </c>
      <c r="K2290" s="44">
        <f>IFERROR(_xll.qlIndexFixing(Index3M,H2290,TRUE,_xll.ohTrigger(RecalcTrigger,Trigger3M)),NA())</f>
        <v>1.605148040279341E-2</v>
      </c>
      <c r="L2290" s="44">
        <f>IFERROR(_xll.qlIndexFixing(Index6M,$H2290,TRUE,_xll.ohTrigger(RecalcTrigger,Trigger6M)),NA())</f>
        <v>1.5734543240118352E-2</v>
      </c>
      <c r="M2290" s="186">
        <f>IFERROR(_xll.qlIndexFixing(Index1Y,$H2290,TRUE,_xll.ohTrigger(RecalcTrigger,Trigger1Y)),NA())</f>
        <v>1.6400001346785646E-2</v>
      </c>
      <c r="N2290" s="185">
        <f>IFERROR(_xll.qlIndexFixing(ONIndex1M,I2290,TRUE,_xll.ohTrigger(RecalcTrigger,Trigger1M)),NA())</f>
        <v>1.5724077588865626E-2</v>
      </c>
      <c r="O2290" s="44">
        <f>IFERROR(_xll.qlIndexFixing(ONIndex3M,I2290,TRUE,_xll.ohTrigger(RecalcTrigger,Trigger3M)),NA())</f>
        <v>1.6042544285879146E-2</v>
      </c>
      <c r="P2290" s="44">
        <f>IFERROR(_xll.qlIndexFixing(ONIndex6M,I2290,TRUE,_xll.ohTrigger(RecalcTrigger,Trigger6M)),NA())</f>
        <v>1.5707445812589427E-2</v>
      </c>
      <c r="Q2290" s="186">
        <f>IFERROR(_xll.qlIndexFixing(ONIndex1Y,I2290,TRUE,_xll.ohTrigger(RecalcTrigger,Trigger1Y)),NA())</f>
        <v>1.6324205657065605E-2</v>
      </c>
    </row>
    <row r="2291" spans="2:17" x14ac:dyDescent="0.2">
      <c r="B2291" s="39" t="s">
        <v>42</v>
      </c>
      <c r="D2291" s="42">
        <f>_xll.qlCalendarAdvance(Calendar,$D2290,B2291,"f",FALSE)</f>
        <v>55436</v>
      </c>
      <c r="E2291" s="180">
        <f>_xll.qlInterestRateIndexValueDate(IndexON,D2291)</f>
        <v>55436</v>
      </c>
      <c r="F2291" s="196">
        <f>IFERROR(_xll.qlIndexFixing(IndexON,D2291,TRUE,_xll.ohTrigger(RecalcTrigger,TriggerON)),NA())</f>
        <v>1.5883133737677468E-2</v>
      </c>
      <c r="H2291" s="42">
        <f>_xll.qlCalendarAdvance(Calendar,$H2290,B2291,"f",FALSE)</f>
        <v>55436</v>
      </c>
      <c r="I2291" s="180">
        <f>_xll.qlInterestRateIndexValueDate(Index1M,$H2291)</f>
        <v>55438</v>
      </c>
      <c r="J2291" s="185">
        <f>IFERROR(_xll.qlIndexFixing(Index1M,$H2291,TRUE,_xll.ohTrigger(RecalcTrigger,Trigger1M)),NA())</f>
        <v>1.5724037476157471E-2</v>
      </c>
      <c r="K2291" s="44">
        <f>IFERROR(_xll.qlIndexFixing(Index3M,H2291,TRUE,_xll.ohTrigger(RecalcTrigger,Trigger3M)),NA())</f>
        <v>1.6047417172877405E-2</v>
      </c>
      <c r="L2291" s="44">
        <f>IFERROR(_xll.qlIndexFixing(Index6M,$H2291,TRUE,_xll.ohTrigger(RecalcTrigger,Trigger6M)),NA())</f>
        <v>1.5731845759253665E-2</v>
      </c>
      <c r="M2291" s="186">
        <f>IFERROR(_xll.qlIndexFixing(Index1Y,$H2291,TRUE,_xll.ohTrigger(RecalcTrigger,Trigger1Y)),NA())</f>
        <v>1.6397497352739623E-2</v>
      </c>
      <c r="N2291" s="185">
        <f>IFERROR(_xll.qlIndexFixing(ONIndex1M,I2291,TRUE,_xll.ohTrigger(RecalcTrigger,Trigger1M)),NA())</f>
        <v>1.5720075144169954E-2</v>
      </c>
      <c r="O2291" s="44">
        <f>IFERROR(_xll.qlIndexFixing(ONIndex3M,I2291,TRUE,_xll.ohTrigger(RecalcTrigger,Trigger3M)),NA())</f>
        <v>1.6038697738318675E-2</v>
      </c>
      <c r="P2291" s="44">
        <f>IFERROR(_xll.qlIndexFixing(ONIndex6M,I2291,TRUE,_xll.ohTrigger(RecalcTrigger,Trigger6M)),NA())</f>
        <v>1.5704341827920132E-2</v>
      </c>
      <c r="Q2291" s="186">
        <f>IFERROR(_xll.qlIndexFixing(ONIndex1Y,I2291,TRUE,_xll.ohTrigger(RecalcTrigger,Trigger1Y)),NA())</f>
        <v>1.6322118741944891E-2</v>
      </c>
    </row>
    <row r="2292" spans="2:17" x14ac:dyDescent="0.2">
      <c r="B2292" s="39" t="s">
        <v>42</v>
      </c>
      <c r="D2292" s="42">
        <f>_xll.qlCalendarAdvance(Calendar,$D2291,B2292,"f",FALSE)</f>
        <v>55443</v>
      </c>
      <c r="E2292" s="180">
        <f>_xll.qlInterestRateIndexValueDate(IndexON,D2292)</f>
        <v>55443</v>
      </c>
      <c r="F2292" s="196">
        <f>IFERROR(_xll.qlIndexFixing(IndexON,D2292,TRUE,_xll.ohTrigger(RecalcTrigger,TriggerON)),NA())</f>
        <v>1.5879251621049306E-2</v>
      </c>
      <c r="H2292" s="42">
        <f>_xll.qlCalendarAdvance(Calendar,$H2291,B2292,"f",FALSE)</f>
        <v>55443</v>
      </c>
      <c r="I2292" s="180">
        <f>_xll.qlInterestRateIndexValueDate(Index1M,$H2292)</f>
        <v>55445</v>
      </c>
      <c r="J2292" s="185">
        <f>IFERROR(_xll.qlIndexFixing(Index1M,$H2292,TRUE,_xll.ohTrigger(RecalcTrigger,Trigger1M)),NA())</f>
        <v>1.5719944463671032E-2</v>
      </c>
      <c r="K2292" s="44">
        <f>IFERROR(_xll.qlIndexFixing(Index3M,H2292,TRUE,_xll.ohTrigger(RecalcTrigger,Trigger3M)),NA())</f>
        <v>1.6043319902500512E-2</v>
      </c>
      <c r="L2292" s="44">
        <f>IFERROR(_xll.qlIndexFixing(Index6M,$H2292,TRUE,_xll.ohTrigger(RecalcTrigger,Trigger6M)),NA())</f>
        <v>1.572984300670887E-2</v>
      </c>
      <c r="M2292" s="186">
        <f>IFERROR(_xll.qlIndexFixing(Index1Y,$H2292,TRUE,_xll.ohTrigger(RecalcTrigger,Trigger1Y)),NA())</f>
        <v>1.6394978244463294E-2</v>
      </c>
      <c r="N2292" s="185">
        <f>IFERROR(_xll.qlIndexFixing(ONIndex1M,I2292,TRUE,_xll.ohTrigger(RecalcTrigger,Trigger1M)),NA())</f>
        <v>1.5716040584203839E-2</v>
      </c>
      <c r="O2292" s="44">
        <f>IFERROR(_xll.qlIndexFixing(ONIndex3M,I2292,TRUE,_xll.ohTrigger(RecalcTrigger,Trigger3M)),NA())</f>
        <v>1.6034817619452468E-2</v>
      </c>
      <c r="P2292" s="44">
        <f>IFERROR(_xll.qlIndexFixing(ONIndex6M,I2292,TRUE,_xll.ohTrigger(RecalcTrigger,Trigger6M)),NA())</f>
        <v>1.5701272263077826E-2</v>
      </c>
      <c r="Q2292" s="186">
        <f>IFERROR(_xll.qlIndexFixing(ONIndex1Y,I2292,TRUE,_xll.ohTrigger(RecalcTrigger,Trigger1Y)),NA())</f>
        <v>1.6320017572306611E-2</v>
      </c>
    </row>
    <row r="2293" spans="2:17" x14ac:dyDescent="0.2">
      <c r="B2293" s="39" t="s">
        <v>42</v>
      </c>
      <c r="D2293" s="42">
        <f>_xll.qlCalendarAdvance(Calendar,$D2292,B2293,"f",FALSE)</f>
        <v>55450</v>
      </c>
      <c r="E2293" s="180">
        <f>_xll.qlInterestRateIndexValueDate(IndexON,D2293)</f>
        <v>55450</v>
      </c>
      <c r="F2293" s="196">
        <f>IFERROR(_xll.qlIndexFixing(IndexON,D2293,TRUE,_xll.ohTrigger(RecalcTrigger,TriggerON)),NA())</f>
        <v>1.5875335018487036E-2</v>
      </c>
      <c r="H2293" s="42">
        <f>_xll.qlCalendarAdvance(Calendar,$H2292,B2293,"f",FALSE)</f>
        <v>55450</v>
      </c>
      <c r="I2293" s="180">
        <f>_xll.qlInterestRateIndexValueDate(Index1M,$H2293)</f>
        <v>55452</v>
      </c>
      <c r="J2293" s="185">
        <f>IFERROR(_xll.qlIndexFixing(Index1M,$H2293,TRUE,_xll.ohTrigger(RecalcTrigger,Trigger1M)),NA())</f>
        <v>1.5715819156275346E-2</v>
      </c>
      <c r="K2293" s="44">
        <f>IFERROR(_xll.qlIndexFixing(Index3M,H2293,TRUE,_xll.ohTrigger(RecalcTrigger,Trigger3M)),NA())</f>
        <v>1.6039188534890756E-2</v>
      </c>
      <c r="L2293" s="44">
        <f>IFERROR(_xll.qlIndexFixing(Index6M,$H2293,TRUE,_xll.ohTrigger(RecalcTrigger,Trigger6M)),NA())</f>
        <v>1.5726554889032598E-2</v>
      </c>
      <c r="M2293" s="186">
        <f>IFERROR(_xll.qlIndexFixing(Index1Y,$H2293,TRUE,_xll.ohTrigger(RecalcTrigger,Trigger1Y)),NA())</f>
        <v>1.6392443997592678E-2</v>
      </c>
      <c r="N2293" s="185">
        <f>IFERROR(_xll.qlIndexFixing(ONIndex1M,I2293,TRUE,_xll.ohTrigger(RecalcTrigger,Trigger1M)),NA())</f>
        <v>1.5711973857008843E-2</v>
      </c>
      <c r="O2293" s="44">
        <f>IFERROR(_xll.qlIndexFixing(ONIndex3M,I2293,TRUE,_xll.ohTrigger(RecalcTrigger,Trigger3M)),NA())</f>
        <v>1.6030903872685798E-2</v>
      </c>
      <c r="P2293" s="44">
        <f>IFERROR(_xll.qlIndexFixing(ONIndex6M,I2293,TRUE,_xll.ohTrigger(RecalcTrigger,Trigger6M)),NA())</f>
        <v>1.569823711822238E-2</v>
      </c>
      <c r="Q2293" s="186">
        <f>IFERROR(_xll.qlIndexFixing(ONIndex1Y,I2293,TRUE,_xll.ohTrigger(RecalcTrigger,Trigger1Y)),NA())</f>
        <v>1.6317902124010075E-2</v>
      </c>
    </row>
    <row r="2294" spans="2:17" x14ac:dyDescent="0.2">
      <c r="B2294" s="39" t="s">
        <v>42</v>
      </c>
      <c r="D2294" s="42">
        <f>_xll.qlCalendarAdvance(Calendar,$D2293,B2294,"f",FALSE)</f>
        <v>55457</v>
      </c>
      <c r="E2294" s="180">
        <f>_xll.qlInterestRateIndexValueDate(IndexON,D2294)</f>
        <v>55457</v>
      </c>
      <c r="F2294" s="196">
        <f>IFERROR(_xll.qlIndexFixing(IndexON,D2294,TRUE,_xll.ohTrigger(RecalcTrigger,TriggerON)),NA())</f>
        <v>1.58713838735558E-2</v>
      </c>
      <c r="H2294" s="42">
        <f>_xll.qlCalendarAdvance(Calendar,$H2293,B2294,"f",FALSE)</f>
        <v>55457</v>
      </c>
      <c r="I2294" s="180">
        <f>_xll.qlInterestRateIndexValueDate(Index1M,$H2294)</f>
        <v>55459</v>
      </c>
      <c r="J2294" s="185">
        <f>IFERROR(_xll.qlIndexFixing(Index1M,$H2294,TRUE,_xll.ohTrigger(RecalcTrigger,Trigger1M)),NA())</f>
        <v>1.5711661501884577E-2</v>
      </c>
      <c r="K2294" s="44">
        <f>IFERROR(_xll.qlIndexFixing(Index3M,H2294,TRUE,_xll.ohTrigger(RecalcTrigger,Trigger3M)),NA())</f>
        <v>1.6035023013283977E-2</v>
      </c>
      <c r="L2294" s="44">
        <f>IFERROR(_xll.qlIndexFixing(Index6M,$H2294,TRUE,_xll.ohTrigger(RecalcTrigger,Trigger6M)),NA())</f>
        <v>1.572379233860046E-2</v>
      </c>
      <c r="M2294" s="186">
        <f>IFERROR(_xll.qlIndexFixing(Index1Y,$H2294,TRUE,_xll.ohTrigger(RecalcTrigger,Trigger1Y)),NA())</f>
        <v>1.6389894587763566E-2</v>
      </c>
      <c r="N2294" s="185">
        <f>IFERROR(_xll.qlIndexFixing(ONIndex1M,I2294,TRUE,_xll.ohTrigger(RecalcTrigger,Trigger1M)),NA())</f>
        <v>1.5707874910626529E-2</v>
      </c>
      <c r="O2294" s="44">
        <f>IFERROR(_xll.qlIndexFixing(ONIndex3M,I2294,TRUE,_xll.ohTrigger(RecalcTrigger,Trigger3M)),NA())</f>
        <v>1.6026956441184126E-2</v>
      </c>
      <c r="P2294" s="44">
        <f>IFERROR(_xll.qlIndexFixing(ONIndex6M,I2294,TRUE,_xll.ohTrigger(RecalcTrigger,Trigger6M)),NA())</f>
        <v>1.5695236393113987E-2</v>
      </c>
      <c r="Q2294" s="186">
        <f>IFERROR(_xll.qlIndexFixing(ONIndex1Y,I2294,TRUE,_xll.ohTrigger(RecalcTrigger,Trigger1Y)),NA())</f>
        <v>1.631577237299453E-2</v>
      </c>
    </row>
    <row r="2295" spans="2:17" x14ac:dyDescent="0.2">
      <c r="B2295" s="39" t="s">
        <v>42</v>
      </c>
      <c r="D2295" s="42">
        <f>_xll.qlCalendarAdvance(Calendar,$D2294,B2295,"f",FALSE)</f>
        <v>55464</v>
      </c>
      <c r="E2295" s="180">
        <f>_xll.qlInterestRateIndexValueDate(IndexON,D2295)</f>
        <v>55464</v>
      </c>
      <c r="F2295" s="196">
        <f>IFERROR(_xll.qlIndexFixing(IndexON,D2295,TRUE,_xll.ohTrigger(RecalcTrigger,TriggerON)),NA())</f>
        <v>1.5867398129980614E-2</v>
      </c>
      <c r="H2295" s="42">
        <f>_xll.qlCalendarAdvance(Calendar,$H2294,B2295,"f",FALSE)</f>
        <v>55464</v>
      </c>
      <c r="I2295" s="180">
        <f>_xll.qlInterestRateIndexValueDate(Index1M,$H2295)</f>
        <v>55466</v>
      </c>
      <c r="J2295" s="185">
        <f>IFERROR(_xll.qlIndexFixing(Index1M,$H2295,TRUE,_xll.ohTrigger(RecalcTrigger,Trigger1M)),NA())</f>
        <v>1.5707471448445365E-2</v>
      </c>
      <c r="K2295" s="44">
        <f>IFERROR(_xll.qlIndexFixing(Index3M,H2295,TRUE,_xll.ohTrigger(RecalcTrigger,Trigger3M)),NA())</f>
        <v>1.6030823280907332E-2</v>
      </c>
      <c r="L2295" s="44">
        <f>IFERROR(_xll.qlIndexFixing(Index6M,$H2295,TRUE,_xll.ohTrigger(RecalcTrigger,Trigger6M)),NA())</f>
        <v>1.5721231278855965E-2</v>
      </c>
      <c r="M2295" s="186">
        <f>IFERROR(_xll.qlIndexFixing(Index1Y,$H2295,TRUE,_xll.ohTrigger(RecalcTrigger,Trigger1Y)),NA())</f>
        <v>1.6387329990613268E-2</v>
      </c>
      <c r="N2295" s="185">
        <f>IFERROR(_xll.qlIndexFixing(ONIndex1M,I2295,TRUE,_xll.ohTrigger(RecalcTrigger,Trigger1M)),NA())</f>
        <v>1.5703743692938588E-2</v>
      </c>
      <c r="O2295" s="44">
        <f>IFERROR(_xll.qlIndexFixing(ONIndex3M,I2295,TRUE,_xll.ohTrigger(RecalcTrigger,Trigger3M)),NA())</f>
        <v>1.6022975268592532E-2</v>
      </c>
      <c r="P2295" s="44">
        <f>IFERROR(_xll.qlIndexFixing(ONIndex6M,I2295,TRUE,_xll.ohTrigger(RecalcTrigger,Trigger6M)),NA())</f>
        <v>1.5692270087912519E-2</v>
      </c>
      <c r="Q2295" s="186">
        <f>IFERROR(_xll.qlIndexFixing(ONIndex1Y,I2295,TRUE,_xll.ohTrigger(RecalcTrigger,Trigger1Y)),NA())</f>
        <v>1.6313628295199223E-2</v>
      </c>
    </row>
    <row r="2296" spans="2:17" x14ac:dyDescent="0.2">
      <c r="B2296" s="39" t="s">
        <v>42</v>
      </c>
      <c r="D2296" s="42">
        <f>_xll.qlCalendarAdvance(Calendar,$D2295,B2296,"f",FALSE)</f>
        <v>55471</v>
      </c>
      <c r="E2296" s="180">
        <f>_xll.qlInterestRateIndexValueDate(IndexON,D2296)</f>
        <v>55471</v>
      </c>
      <c r="F2296" s="196">
        <f>IFERROR(_xll.qlIndexFixing(IndexON,D2296,TRUE,_xll.ohTrigger(RecalcTrigger,TriggerON)),NA())</f>
        <v>1.586337773156643E-2</v>
      </c>
      <c r="H2296" s="42">
        <f>_xll.qlCalendarAdvance(Calendar,$H2295,B2296,"f",FALSE)</f>
        <v>55471</v>
      </c>
      <c r="I2296" s="180">
        <f>_xll.qlInterestRateIndexValueDate(Index1M,$H2296)</f>
        <v>55473</v>
      </c>
      <c r="J2296" s="185">
        <f>IFERROR(_xll.qlIndexFixing(Index1M,$H2296,TRUE,_xll.ohTrigger(RecalcTrigger,Trigger1M)),NA())</f>
        <v>1.5703248943874371E-2</v>
      </c>
      <c r="K2296" s="44">
        <f>IFERROR(_xll.qlIndexFixing(Index3M,H2296,TRUE,_xll.ohTrigger(RecalcTrigger,Trigger3M)),NA())</f>
        <v>1.6026589280999263E-2</v>
      </c>
      <c r="L2296" s="44">
        <f>IFERROR(_xll.qlIndexFixing(Index6M,$H2296,TRUE,_xll.ohTrigger(RecalcTrigger,Trigger6M)),NA())</f>
        <v>1.5718704914261517E-2</v>
      </c>
      <c r="M2296" s="186">
        <f>IFERROR(_xll.qlIndexFixing(Index1Y,$H2296,TRUE,_xll.ohTrigger(RecalcTrigger,Trigger1Y)),NA())</f>
        <v>1.638475018177997E-2</v>
      </c>
      <c r="N2296" s="185">
        <f>IFERROR(_xll.qlIndexFixing(ONIndex1M,I2296,TRUE,_xll.ohTrigger(RecalcTrigger,Trigger1M)),NA())</f>
        <v>1.5699580151906645E-2</v>
      </c>
      <c r="O2296" s="44">
        <f>IFERROR(_xll.qlIndexFixing(ONIndex3M,I2296,TRUE,_xll.ohTrigger(RecalcTrigger,Trigger3M)),NA())</f>
        <v>1.6018960298236351E-2</v>
      </c>
      <c r="P2296" s="44">
        <f>IFERROR(_xll.qlIndexFixing(ONIndex6M,I2296,TRUE,_xll.ohTrigger(RecalcTrigger,Trigger6M)),NA())</f>
        <v>1.5689338202538039E-2</v>
      </c>
      <c r="Q2296" s="186">
        <f>IFERROR(_xll.qlIndexFixing(ONIndex1Y,I2296,TRUE,_xll.ohTrigger(RecalcTrigger,Trigger1Y)),NA())</f>
        <v>1.6311469866643336E-2</v>
      </c>
    </row>
    <row r="2297" spans="2:17" x14ac:dyDescent="0.2">
      <c r="B2297" s="39" t="s">
        <v>42</v>
      </c>
      <c r="D2297" s="42">
        <f>_xll.qlCalendarAdvance(Calendar,$D2296,B2297,"f",FALSE)</f>
        <v>55478</v>
      </c>
      <c r="E2297" s="180">
        <f>_xll.qlInterestRateIndexValueDate(IndexON,D2297)</f>
        <v>55478</v>
      </c>
      <c r="F2297" s="196">
        <f>IFERROR(_xll.qlIndexFixing(IndexON,D2297,TRUE,_xll.ohTrigger(RecalcTrigger,TriggerON)),NA())</f>
        <v>1.5859322622198135E-2</v>
      </c>
      <c r="H2297" s="42">
        <f>_xll.qlCalendarAdvance(Calendar,$H2296,B2297,"f",FALSE)</f>
        <v>55478</v>
      </c>
      <c r="I2297" s="180">
        <f>_xll.qlInterestRateIndexValueDate(Index1M,$H2297)</f>
        <v>55480</v>
      </c>
      <c r="J2297" s="185">
        <f>IFERROR(_xll.qlIndexFixing(Index1M,$H2297,TRUE,_xll.ohTrigger(RecalcTrigger,Trigger1M)),NA())</f>
        <v>1.5699064021140283E-2</v>
      </c>
      <c r="K2297" s="44">
        <f>IFERROR(_xll.qlIndexFixing(Index3M,H2297,TRUE,_xll.ohTrigger(RecalcTrigger,Trigger3M)),NA())</f>
        <v>1.6022320956791271E-2</v>
      </c>
      <c r="L2297" s="44">
        <f>IFERROR(_xll.qlIndexFixing(Index6M,$H2297,TRUE,_xll.ohTrigger(RecalcTrigger,Trigger6M)),NA())</f>
        <v>1.5716213244684918E-2</v>
      </c>
      <c r="M2297" s="186">
        <f>IFERROR(_xll.qlIndexFixing(Index1Y,$H2297,TRUE,_xll.ohTrigger(RecalcTrigger,Trigger1Y)),NA())</f>
        <v>1.6382155136902506E-2</v>
      </c>
      <c r="N2297" s="185">
        <f>IFERROR(_xll.qlIndexFixing(ONIndex1M,I2297,TRUE,_xll.ohTrigger(RecalcTrigger,Trigger1M)),NA())</f>
        <v>1.5695384235492327E-2</v>
      </c>
      <c r="O2297" s="44">
        <f>IFERROR(_xll.qlIndexFixing(ONIndex3M,I2297,TRUE,_xll.ohTrigger(RecalcTrigger,Trigger3M)),NA())</f>
        <v>1.601491147320111E-2</v>
      </c>
      <c r="P2297" s="44">
        <f>IFERROR(_xll.qlIndexFixing(ONIndex6M,I2297,TRUE,_xll.ohTrigger(RecalcTrigger,Trigger6M)),NA())</f>
        <v>1.5686440737070484E-2</v>
      </c>
      <c r="Q2297" s="186">
        <f>IFERROR(_xll.qlIndexFixing(ONIndex1Y,I2297,TRUE,_xll.ohTrigger(RecalcTrigger,Trigger1Y)),NA())</f>
        <v>1.6309297063026307E-2</v>
      </c>
    </row>
    <row r="2298" spans="2:17" x14ac:dyDescent="0.2">
      <c r="B2298" s="39" t="s">
        <v>42</v>
      </c>
      <c r="D2298" s="42">
        <f>_xll.qlCalendarAdvance(Calendar,$D2297,B2298,"f",FALSE)</f>
        <v>55485</v>
      </c>
      <c r="E2298" s="180">
        <f>_xll.qlInterestRateIndexValueDate(IndexON,D2298)</f>
        <v>55485</v>
      </c>
      <c r="F2298" s="196">
        <f>IFERROR(_xll.qlIndexFixing(IndexON,D2298,TRUE,_xll.ohTrigger(RecalcTrigger,TriggerON)),NA())</f>
        <v>1.5855232745360937E-2</v>
      </c>
      <c r="H2298" s="42">
        <f>_xll.qlCalendarAdvance(Calendar,$H2297,B2298,"f",FALSE)</f>
        <v>55485</v>
      </c>
      <c r="I2298" s="180">
        <f>_xll.qlInterestRateIndexValueDate(Index1M,$H2298)</f>
        <v>55487</v>
      </c>
      <c r="J2298" s="185">
        <f>IFERROR(_xll.qlIndexFixing(Index1M,$H2298,TRUE,_xll.ohTrigger(RecalcTrigger,Trigger1M)),NA())</f>
        <v>1.5694607003776097E-2</v>
      </c>
      <c r="K2298" s="44">
        <f>IFERROR(_xll.qlIndexFixing(Index3M,H2298,TRUE,_xll.ohTrigger(RecalcTrigger,Trigger3M)),NA())</f>
        <v>1.6017976207835974E-2</v>
      </c>
      <c r="L2298" s="44">
        <f>IFERROR(_xll.qlIndexFixing(Index6M,$H2298,TRUE,_xll.ohTrigger(RecalcTrigger,Trigger6M)),NA())</f>
        <v>1.5713934907554402E-2</v>
      </c>
      <c r="M2298" s="186">
        <f>IFERROR(_xll.qlIndexFixing(Index1Y,$H2298,TRUE,_xll.ohTrigger(RecalcTrigger,Trigger1Y)),NA())</f>
        <v>1.637902233762735E-2</v>
      </c>
      <c r="N2298" s="185">
        <f>IFERROR(_xll.qlIndexFixing(ONIndex1M,I2298,TRUE,_xll.ohTrigger(RecalcTrigger,Trigger1M)),NA())</f>
        <v>1.5691155891737196E-2</v>
      </c>
      <c r="O2298" s="44">
        <f>IFERROR(_xll.qlIndexFixing(ONIndex3M,I2298,TRUE,_xll.ohTrigger(RecalcTrigger,Trigger3M)),NA())</f>
        <v>1.6010828736972016E-2</v>
      </c>
      <c r="P2298" s="44">
        <f>IFERROR(_xll.qlIndexFixing(ONIndex6M,I2298,TRUE,_xll.ohTrigger(RecalcTrigger,Trigger6M)),NA())</f>
        <v>1.5683577691509853E-2</v>
      </c>
      <c r="Q2298" s="186">
        <f>IFERROR(_xll.qlIndexFixing(ONIndex1Y,I2298,TRUE,_xll.ohTrigger(RecalcTrigger,Trigger1Y)),NA())</f>
        <v>1.6307109860447255E-2</v>
      </c>
    </row>
    <row r="2299" spans="2:17" x14ac:dyDescent="0.2">
      <c r="B2299" s="39" t="s">
        <v>42</v>
      </c>
      <c r="D2299" s="42">
        <f>_xll.qlCalendarAdvance(Calendar,$D2298,B2299,"f",FALSE)</f>
        <v>55492</v>
      </c>
      <c r="E2299" s="180">
        <f>_xll.qlInterestRateIndexValueDate(IndexON,D2299)</f>
        <v>55492</v>
      </c>
      <c r="F2299" s="196">
        <f>IFERROR(_xll.qlIndexFixing(IndexON,D2299,TRUE,_xll.ohTrigger(RecalcTrigger,TriggerON)),NA())</f>
        <v>1.5851108044779849E-2</v>
      </c>
      <c r="H2299" s="42">
        <f>_xll.qlCalendarAdvance(Calendar,$H2298,B2299,"f",FALSE)</f>
        <v>55492</v>
      </c>
      <c r="I2299" s="180">
        <f>_xll.qlInterestRateIndexValueDate(Index1M,$H2299)</f>
        <v>55494</v>
      </c>
      <c r="J2299" s="185">
        <f>IFERROR(_xll.qlIndexFixing(Index1M,$H2299,TRUE,_xll.ohTrigger(RecalcTrigger,Trigger1M)),NA())</f>
        <v>1.5690386202702189E-2</v>
      </c>
      <c r="K2299" s="44">
        <f>IFERROR(_xll.qlIndexFixing(Index3M,H2299,TRUE,_xll.ohTrigger(RecalcTrigger,Trigger3M)),NA())</f>
        <v>1.6013641727759133E-2</v>
      </c>
      <c r="L2299" s="44">
        <f>IFERROR(_xll.qlIndexFixing(Index6M,$H2299,TRUE,_xll.ohTrigger(RecalcTrigger,Trigger6M)),NA())</f>
        <v>1.5711515000608099E-2</v>
      </c>
      <c r="M2299" s="186">
        <f>IFERROR(_xll.qlIndexFixing(Index1Y,$H2299,TRUE,_xll.ohTrigger(RecalcTrigger,Trigger1Y)),NA())</f>
        <v>1.6376919241577376E-2</v>
      </c>
      <c r="N2299" s="185">
        <f>IFERROR(_xll.qlIndexFixing(ONIndex1M,I2299,TRUE,_xll.ohTrigger(RecalcTrigger,Trigger1M)),NA())</f>
        <v>1.568689506860288E-2</v>
      </c>
      <c r="O2299" s="44">
        <f>IFERROR(_xll.qlIndexFixing(ONIndex3M,I2299,TRUE,_xll.ohTrigger(RecalcTrigger,Trigger3M)),NA())</f>
        <v>1.6006712033034276E-2</v>
      </c>
      <c r="P2299" s="44">
        <f>IFERROR(_xll.qlIndexFixing(ONIndex6M,I2299,TRUE,_xll.ohTrigger(RecalcTrigger,Trigger6M)),NA())</f>
        <v>1.5680749065776212E-2</v>
      </c>
      <c r="Q2299" s="186">
        <f>IFERROR(_xll.qlIndexFixing(ONIndex1Y,I2299,TRUE,_xll.ohTrigger(RecalcTrigger,Trigger1Y)),NA())</f>
        <v>1.6304908234845428E-2</v>
      </c>
    </row>
    <row r="2300" spans="2:17" x14ac:dyDescent="0.2">
      <c r="B2300" s="39" t="s">
        <v>42</v>
      </c>
      <c r="D2300" s="42">
        <f>_xll.qlCalendarAdvance(Calendar,$D2299,B2300,"f",FALSE)</f>
        <v>55499</v>
      </c>
      <c r="E2300" s="180">
        <f>_xll.qlInterestRateIndexValueDate(IndexON,D2300)</f>
        <v>55499</v>
      </c>
      <c r="F2300" s="196">
        <f>IFERROR(_xll.qlIndexFixing(IndexON,D2300,TRUE,_xll.ohTrigger(RecalcTrigger,TriggerON)),NA())</f>
        <v>1.5846948464499633E-2</v>
      </c>
      <c r="H2300" s="42">
        <f>_xll.qlCalendarAdvance(Calendar,$H2299,B2300,"f",FALSE)</f>
        <v>55499</v>
      </c>
      <c r="I2300" s="180">
        <f>_xll.qlInterestRateIndexValueDate(Index1M,$H2300)</f>
        <v>55501</v>
      </c>
      <c r="J2300" s="185">
        <f>IFERROR(_xll.qlIndexFixing(Index1M,$H2300,TRUE,_xll.ohTrigger(RecalcTrigger,Trigger1M)),NA())</f>
        <v>1.5686033372930563E-2</v>
      </c>
      <c r="K2300" s="44">
        <f>IFERROR(_xll.qlIndexFixing(Index3M,H2300,TRUE,_xll.ohTrigger(RecalcTrigger,Trigger3M)),NA())</f>
        <v>1.600927275862541E-2</v>
      </c>
      <c r="L2300" s="44">
        <f>IFERROR(_xll.qlIndexFixing(Index6M,$H2300,TRUE,_xll.ohTrigger(RecalcTrigger,Trigger6M)),NA())</f>
        <v>1.5709129789810265E-2</v>
      </c>
      <c r="M2300" s="186">
        <f>IFERROR(_xll.qlIndexFixing(Index1Y,$H2300,TRUE,_xll.ohTrigger(RecalcTrigger,Trigger1Y)),NA())</f>
        <v>1.6374278342412372E-2</v>
      </c>
      <c r="N2300" s="185">
        <f>IFERROR(_xll.qlIndexFixing(ONIndex1M,I2300,TRUE,_xll.ohTrigger(RecalcTrigger,Trigger1M)),NA())</f>
        <v>1.5682601713811195E-2</v>
      </c>
      <c r="O2300" s="44">
        <f>IFERROR(_xll.qlIndexFixing(ONIndex3M,I2300,TRUE,_xll.ohTrigger(RecalcTrigger,Trigger3M)),NA())</f>
        <v>1.6002561304633289E-2</v>
      </c>
      <c r="P2300" s="44">
        <f>IFERROR(_xll.qlIndexFixing(ONIndex6M,I2300,TRUE,_xll.ohTrigger(RecalcTrigger,Trigger6M)),NA())</f>
        <v>1.5677954860029431E-2</v>
      </c>
      <c r="Q2300" s="186">
        <f>IFERROR(_xll.qlIndexFixing(ONIndex1Y,I2300,TRUE,_xll.ohTrigger(RecalcTrigger,Trigger1Y)),NA())</f>
        <v>1.6302692162000199E-2</v>
      </c>
    </row>
    <row r="2301" spans="2:17" x14ac:dyDescent="0.2">
      <c r="B2301" s="39" t="s">
        <v>42</v>
      </c>
      <c r="D2301" s="42">
        <f>_xll.qlCalendarAdvance(Calendar,$D2300,B2301,"f",FALSE)</f>
        <v>55506</v>
      </c>
      <c r="E2301" s="180">
        <f>_xll.qlInterestRateIndexValueDate(IndexON,D2301)</f>
        <v>55506</v>
      </c>
      <c r="F2301" s="196">
        <f>IFERROR(_xll.qlIndexFixing(IndexON,D2301,TRUE,_xll.ohTrigger(RecalcTrigger,TriggerON)),NA())</f>
        <v>1.5842753947765686E-2</v>
      </c>
      <c r="H2301" s="42">
        <f>_xll.qlCalendarAdvance(Calendar,$H2300,B2301,"f",FALSE)</f>
        <v>55506</v>
      </c>
      <c r="I2301" s="180">
        <f>_xll.qlInterestRateIndexValueDate(Index1M,$H2301)</f>
        <v>55508</v>
      </c>
      <c r="J2301" s="185">
        <f>IFERROR(_xll.qlIndexFixing(Index1M,$H2301,TRUE,_xll.ohTrigger(RecalcTrigger,Trigger1M)),NA())</f>
        <v>1.5681647831680412E-2</v>
      </c>
      <c r="K2301" s="44">
        <f>IFERROR(_xll.qlIndexFixing(Index3M,H2301,TRUE,_xll.ohTrigger(RecalcTrigger,Trigger3M)),NA())</f>
        <v>1.6004869243679318E-2</v>
      </c>
      <c r="L2301" s="44">
        <f>IFERROR(_xll.qlIndexFixing(Index6M,$H2301,TRUE,_xll.ohTrigger(RecalcTrigger,Trigger6M)),NA())</f>
        <v>1.570677927503597E-2</v>
      </c>
      <c r="M2301" s="186">
        <f>IFERROR(_xll.qlIndexFixing(Index1Y,$H2301,TRUE,_xll.ohTrigger(RecalcTrigger,Trigger1Y)),NA())</f>
        <v>1.6371622109769619E-2</v>
      </c>
      <c r="N2301" s="185">
        <f>IFERROR(_xll.qlIndexFixing(ONIndex1M,I2301,TRUE,_xll.ohTrigger(RecalcTrigger,Trigger1M)),NA())</f>
        <v>1.567703380128016E-2</v>
      </c>
      <c r="O2301" s="44">
        <f>IFERROR(_xll.qlIndexFixing(ONIndex3M,I2301,TRUE,_xll.ohTrigger(RecalcTrigger,Trigger3M)),NA())</f>
        <v>1.5997174567576877E-2</v>
      </c>
      <c r="P2301" s="44">
        <f>IFERROR(_xll.qlIndexFixing(ONIndex6M,I2301,TRUE,_xll.ohTrigger(RecalcTrigger,Trigger6M)),NA())</f>
        <v>1.5674412885795519E-2</v>
      </c>
      <c r="Q2301" s="186">
        <f>IFERROR(_xll.qlIndexFixing(ONIndex1Y,I2301,TRUE,_xll.ohTrigger(RecalcTrigger,Trigger1Y)),NA())</f>
        <v>1.6299821658245506E-2</v>
      </c>
    </row>
    <row r="2302" spans="2:17" x14ac:dyDescent="0.2">
      <c r="B2302" s="39" t="s">
        <v>42</v>
      </c>
      <c r="D2302" s="42">
        <f>_xll.qlCalendarAdvance(Calendar,$D2301,B2302,"f",FALSE)</f>
        <v>55514</v>
      </c>
      <c r="E2302" s="180">
        <f>_xll.qlInterestRateIndexValueDate(IndexON,D2302)</f>
        <v>55514</v>
      </c>
      <c r="F2302" s="196">
        <f>IFERROR(_xll.qlIndexFixing(IndexON,D2302,TRUE,_xll.ohTrigger(RecalcTrigger,TriggerON)),NA())</f>
        <v>1.5837917363512588E-2</v>
      </c>
      <c r="H2302" s="42">
        <f>_xll.qlCalendarAdvance(Calendar,$H2301,B2302,"f",FALSE)</f>
        <v>55514</v>
      </c>
      <c r="I2302" s="180">
        <f>_xll.qlInterestRateIndexValueDate(Index1M,$H2302)</f>
        <v>55516</v>
      </c>
      <c r="J2302" s="185">
        <f>IFERROR(_xll.qlIndexFixing(Index1M,$H2302,TRUE,_xll.ohTrigger(RecalcTrigger,Trigger1M)),NA())</f>
        <v>1.5676617825119976E-2</v>
      </c>
      <c r="K2302" s="44">
        <f>IFERROR(_xll.qlIndexFixing(Index3M,H2302,TRUE,_xll.ohTrigger(RecalcTrigger,Trigger3M)),NA())</f>
        <v>1.5999794281359923E-2</v>
      </c>
      <c r="L2302" s="44">
        <f>IFERROR(_xll.qlIndexFixing(Index6M,$H2302,TRUE,_xll.ohTrigger(RecalcTrigger,Trigger6M)),NA())</f>
        <v>1.5703946978867338E-2</v>
      </c>
      <c r="M2302" s="186">
        <f>IFERROR(_xll.qlIndexFixing(Index1Y,$H2302,TRUE,_xll.ohTrigger(RecalcTrigger,Trigger1Y)),NA())</f>
        <v>1.6368567608389312E-2</v>
      </c>
      <c r="N2302" s="185">
        <f>IFERROR(_xll.qlIndexFixing(ONIndex1M,I2302,TRUE,_xll.ohTrigger(RecalcTrigger,Trigger1M)),NA())</f>
        <v>1.5672665893564641E-2</v>
      </c>
      <c r="O2302" s="44">
        <f>IFERROR(_xll.qlIndexFixing(ONIndex3M,I2302,TRUE,_xll.ohTrigger(RecalcTrigger,Trigger3M)),NA())</f>
        <v>1.5992945856275753E-2</v>
      </c>
      <c r="P2302" s="44">
        <f>IFERROR(_xll.qlIndexFixing(ONIndex6M,I2302,TRUE,_xll.ohTrigger(RecalcTrigger,Trigger6M)),NA())</f>
        <v>1.5671697353996095E-2</v>
      </c>
      <c r="Q2302" s="186">
        <f>IFERROR(_xll.qlIndexFixing(ONIndex1Y,I2302,TRUE,_xll.ohTrigger(RecalcTrigger,Trigger1Y)),NA())</f>
        <v>1.6297572472847577E-2</v>
      </c>
    </row>
    <row r="2303" spans="2:17" x14ac:dyDescent="0.2">
      <c r="B2303" s="39" t="s">
        <v>42</v>
      </c>
      <c r="D2303" s="42">
        <f>_xll.qlCalendarAdvance(Calendar,$D2302,B2303,"f",FALSE)</f>
        <v>55521</v>
      </c>
      <c r="E2303" s="180">
        <f>_xll.qlInterestRateIndexValueDate(IndexON,D2303)</f>
        <v>55521</v>
      </c>
      <c r="F2303" s="196">
        <f>IFERROR(_xll.qlIndexFixing(IndexON,D2303,TRUE,_xll.ohTrigger(RecalcTrigger,TriggerON)),NA())</f>
        <v>1.5833647794094574E-2</v>
      </c>
      <c r="H2303" s="42">
        <f>_xll.qlCalendarAdvance(Calendar,$H2302,B2303,"f",FALSE)</f>
        <v>55521</v>
      </c>
      <c r="I2303" s="180">
        <f>_xll.qlInterestRateIndexValueDate(Index1M,$H2303)</f>
        <v>55523</v>
      </c>
      <c r="J2303" s="185">
        <f>IFERROR(_xll.qlIndexFixing(Index1M,$H2303,TRUE,_xll.ohTrigger(RecalcTrigger,Trigger1M)),NA())</f>
        <v>1.5672119989300914E-2</v>
      </c>
      <c r="K2303" s="44">
        <f>IFERROR(_xll.qlIndexFixing(Index3M,H2303,TRUE,_xll.ohTrigger(RecalcTrigger,Trigger3M)),NA())</f>
        <v>1.5995316548542426E-2</v>
      </c>
      <c r="L2303" s="44">
        <f>IFERROR(_xll.qlIndexFixing(Index6M,$H2303,TRUE,_xll.ohTrigger(RecalcTrigger,Trigger6M)),NA())</f>
        <v>1.5701668433048061E-2</v>
      </c>
      <c r="M2303" s="186">
        <f>IFERROR(_xll.qlIndexFixing(Index1Y,$H2303,TRUE,_xll.ohTrigger(RecalcTrigger,Trigger1Y)),NA())</f>
        <v>1.6365710716508566E-2</v>
      </c>
      <c r="N2303" s="185">
        <f>IFERROR(_xll.qlIndexFixing(ONIndex1M,I2303,TRUE,_xll.ohTrigger(RecalcTrigger,Trigger1M)),NA())</f>
        <v>1.5668895946090444E-2</v>
      </c>
      <c r="O2303" s="44">
        <f>IFERROR(_xll.qlIndexFixing(ONIndex3M,I2303,TRUE,_xll.ohTrigger(RecalcTrigger,Trigger3M)),NA())</f>
        <v>1.5989294019842504E-2</v>
      </c>
      <c r="P2303" s="44">
        <f>IFERROR(_xll.qlIndexFixing(ONIndex6M,I2303,TRUE,_xll.ohTrigger(RecalcTrigger,Trigger6M)),NA())</f>
        <v>1.5669397150608333E-2</v>
      </c>
      <c r="Q2303" s="186">
        <f>IFERROR(_xll.qlIndexFixing(ONIndex1Y,I2303,TRUE,_xll.ohTrigger(RecalcTrigger,Trigger1Y)),NA())</f>
        <v>1.6295633038794222E-2</v>
      </c>
    </row>
    <row r="2304" spans="2:17" x14ac:dyDescent="0.2">
      <c r="B2304" s="39" t="s">
        <v>42</v>
      </c>
      <c r="D2304" s="42">
        <f>_xll.qlCalendarAdvance(Calendar,$D2303,B2304,"f",FALSE)</f>
        <v>55528</v>
      </c>
      <c r="E2304" s="180">
        <f>_xll.qlInterestRateIndexValueDate(IndexON,D2304)</f>
        <v>55528</v>
      </c>
      <c r="F2304" s="196">
        <f>IFERROR(_xll.qlIndexFixing(IndexON,D2304,TRUE,_xll.ohTrigger(RecalcTrigger,TriggerON)),NA())</f>
        <v>1.5829343111724015E-2</v>
      </c>
      <c r="H2304" s="42">
        <f>_xll.qlCalendarAdvance(Calendar,$H2303,B2304,"f",FALSE)</f>
        <v>55528</v>
      </c>
      <c r="I2304" s="180">
        <f>_xll.qlInterestRateIndexValueDate(Index1M,$H2304)</f>
        <v>55530</v>
      </c>
      <c r="J2304" s="185">
        <f>IFERROR(_xll.qlIndexFixing(Index1M,$H2304,TRUE,_xll.ohTrigger(RecalcTrigger,Trigger1M)),NA())</f>
        <v>1.5667633849474841E-2</v>
      </c>
      <c r="K2304" s="44">
        <f>IFERROR(_xll.qlIndexFixing(Index3M,H2304,TRUE,_xll.ohTrigger(RecalcTrigger,Trigger3M)),NA())</f>
        <v>1.5990804091529538E-2</v>
      </c>
      <c r="L2304" s="44">
        <f>IFERROR(_xll.qlIndexFixing(Index6M,$H2304,TRUE,_xll.ohTrigger(RecalcTrigger,Trigger6M)),NA())</f>
        <v>1.5699424581358114E-2</v>
      </c>
      <c r="M2304" s="186">
        <f>IFERROR(_xll.qlIndexFixing(Index1Y,$H2304,TRUE,_xll.ohTrigger(RecalcTrigger,Trigger1Y)),NA())</f>
        <v>1.6363007373046457E-2</v>
      </c>
      <c r="N2304" s="185">
        <f>IFERROR(_xll.qlIndexFixing(ONIndex1M,I2304,TRUE,_xll.ohTrigger(RecalcTrigger,Trigger1M)),NA())</f>
        <v>1.5664467263949433E-2</v>
      </c>
      <c r="O2304" s="44">
        <f>IFERROR(_xll.qlIndexFixing(ONIndex3M,I2304,TRUE,_xll.ohTrigger(RecalcTrigger,Trigger3M)),NA())</f>
        <v>1.5985001729559301E-2</v>
      </c>
      <c r="P2304" s="44">
        <f>IFERROR(_xll.qlIndexFixing(ONIndex6M,I2304,TRUE,_xll.ohTrigger(RecalcTrigger,Trigger6M)),NA())</f>
        <v>1.5666745541356164E-2</v>
      </c>
      <c r="Q2304" s="186">
        <f>IFERROR(_xll.qlIndexFixing(ONIndex1Y,I2304,TRUE,_xll.ohTrigger(RecalcTrigger,Trigger1Y)),NA())</f>
        <v>1.6293356857071117E-2</v>
      </c>
    </row>
    <row r="2305" spans="2:17" x14ac:dyDescent="0.2">
      <c r="B2305" s="39" t="s">
        <v>42</v>
      </c>
      <c r="D2305" s="42">
        <f>_xll.qlCalendarAdvance(Calendar,$D2304,B2305,"f",FALSE)</f>
        <v>55535</v>
      </c>
      <c r="E2305" s="180">
        <f>_xll.qlInterestRateIndexValueDate(IndexON,D2305)</f>
        <v>55535</v>
      </c>
      <c r="F2305" s="196">
        <f>IFERROR(_xll.qlIndexFixing(IndexON,D2305,TRUE,_xll.ohTrigger(RecalcTrigger,TriggerON)),NA())</f>
        <v>1.5825003260125925E-2</v>
      </c>
      <c r="H2305" s="42">
        <f>_xll.qlCalendarAdvance(Calendar,$H2304,B2305,"f",FALSE)</f>
        <v>55535</v>
      </c>
      <c r="I2305" s="180">
        <f>_xll.qlInterestRateIndexValueDate(Index1M,$H2305)</f>
        <v>55537</v>
      </c>
      <c r="J2305" s="185">
        <f>IFERROR(_xll.qlIndexFixing(Index1M,$H2305,TRUE,_xll.ohTrigger(RecalcTrigger,Trigger1M)),NA())</f>
        <v>1.5663114787563066E-2</v>
      </c>
      <c r="K2305" s="44">
        <f>IFERROR(_xll.qlIndexFixing(Index3M,H2305,TRUE,_xll.ohTrigger(RecalcTrigger,Trigger3M)),NA())</f>
        <v>1.5986346912592053E-2</v>
      </c>
      <c r="L2305" s="44">
        <f>IFERROR(_xll.qlIndexFixing(Index6M,$H2305,TRUE,_xll.ohTrigger(RecalcTrigger,Trigger6M)),NA())</f>
        <v>1.5697215423679346E-2</v>
      </c>
      <c r="M2305" s="186">
        <f>IFERROR(_xll.qlIndexFixing(Index1Y,$H2305,TRUE,_xll.ohTrigger(RecalcTrigger,Trigger1Y)),NA())</f>
        <v>1.6360288597623895E-2</v>
      </c>
      <c r="N2305" s="185">
        <f>IFERROR(_xll.qlIndexFixing(ONIndex1M,I2305,TRUE,_xll.ohTrigger(RecalcTrigger,Trigger1M)),NA())</f>
        <v>1.5660005782525133E-2</v>
      </c>
      <c r="O2305" s="44">
        <f>IFERROR(_xll.qlIndexFixing(ONIndex3M,I2305,TRUE,_xll.ohTrigger(RecalcTrigger,Trigger3M)),NA())</f>
        <v>1.598067512344592E-2</v>
      </c>
      <c r="P2305" s="44">
        <f>IFERROR(_xll.qlIndexFixing(ONIndex6M,I2305,TRUE,_xll.ohTrigger(RecalcTrigger,Trigger6M)),NA())</f>
        <v>1.566412835201092E-2</v>
      </c>
      <c r="Q2305" s="186">
        <f>IFERROR(_xll.qlIndexFixing(ONIndex1Y,I2305,TRUE,_xll.ohTrigger(RecalcTrigger,Trigger1Y)),NA())</f>
        <v>1.6291066104203722E-2</v>
      </c>
    </row>
    <row r="2306" spans="2:17" x14ac:dyDescent="0.2">
      <c r="B2306" s="39" t="s">
        <v>42</v>
      </c>
      <c r="D2306" s="42">
        <f>_xll.qlCalendarAdvance(Calendar,$D2305,B2306,"f",FALSE)</f>
        <v>55542</v>
      </c>
      <c r="E2306" s="180">
        <f>_xll.qlInterestRateIndexValueDate(IndexON,D2306)</f>
        <v>55542</v>
      </c>
      <c r="F2306" s="196">
        <f>IFERROR(_xll.qlIndexFixing(IndexON,D2306,TRUE,_xll.ohTrigger(RecalcTrigger,TriggerON)),NA())</f>
        <v>1.5820628182945384E-2</v>
      </c>
      <c r="H2306" s="42">
        <f>_xll.qlCalendarAdvance(Calendar,$H2305,B2306,"f",FALSE)</f>
        <v>55542</v>
      </c>
      <c r="I2306" s="180">
        <f>_xll.qlInterestRateIndexValueDate(Index1M,$H2306)</f>
        <v>55544</v>
      </c>
      <c r="J2306" s="185">
        <f>IFERROR(_xll.qlIndexFixing(Index1M,$H2306,TRUE,_xll.ohTrigger(RecalcTrigger,Trigger1M)),NA())</f>
        <v>1.5658562751504006E-2</v>
      </c>
      <c r="K2306" s="44">
        <f>IFERROR(_xll.qlIndexFixing(Index3M,H2306,TRUE,_xll.ohTrigger(RecalcTrigger,Trigger3M)),NA())</f>
        <v>1.5981674777905349E-2</v>
      </c>
      <c r="L2306" s="44">
        <f>IFERROR(_xll.qlIndexFixing(Index6M,$H2306,TRUE,_xll.ohTrigger(RecalcTrigger,Trigger6M)),NA())</f>
        <v>1.5695040959898442E-2</v>
      </c>
      <c r="M2306" s="186">
        <f>IFERROR(_xll.qlIndexFixing(Index1Y,$H2306,TRUE,_xll.ohTrigger(RecalcTrigger,Trigger1Y)),NA())</f>
        <v>1.6357554365889357E-2</v>
      </c>
      <c r="N2306" s="185">
        <f>IFERROR(_xll.qlIndexFixing(ONIndex1M,I2306,TRUE,_xll.ohTrigger(RecalcTrigger,Trigger1M)),NA())</f>
        <v>1.5655511450098913E-2</v>
      </c>
      <c r="O2306" s="44">
        <f>IFERROR(_xll.qlIndexFixing(ONIndex3M,I2306,TRUE,_xll.ohTrigger(RecalcTrigger,Trigger3M)),NA())</f>
        <v>1.5976314144987569E-2</v>
      </c>
      <c r="P2306" s="44">
        <f>IFERROR(_xll.qlIndexFixing(ONIndex6M,I2306,TRUE,_xll.ohTrigger(RecalcTrigger,Trigger6M)),NA())</f>
        <v>1.56615455825726E-2</v>
      </c>
      <c r="Q2306" s="186">
        <f>IFERROR(_xll.qlIndexFixing(ONIndex1Y,I2306,TRUE,_xll.ohTrigger(RecalcTrigger,Trigger1Y)),NA())</f>
        <v>1.6288760756131282E-2</v>
      </c>
    </row>
    <row r="2307" spans="2:17" x14ac:dyDescent="0.2">
      <c r="B2307" s="39" t="s">
        <v>42</v>
      </c>
      <c r="D2307" s="42">
        <f>_xll.qlCalendarAdvance(Calendar,$D2306,B2307,"f",FALSE)</f>
        <v>55549</v>
      </c>
      <c r="E2307" s="180">
        <f>_xll.qlInterestRateIndexValueDate(IndexON,D2307)</f>
        <v>55549</v>
      </c>
      <c r="F2307" s="196">
        <f>IFERROR(_xll.qlIndexFixing(IndexON,D2307,TRUE,_xll.ohTrigger(RecalcTrigger,TriggerON)),NA())</f>
        <v>1.5816217823827472E-2</v>
      </c>
      <c r="H2307" s="42">
        <f>_xll.qlCalendarAdvance(Calendar,$H2306,B2307,"f",FALSE)</f>
        <v>55549</v>
      </c>
      <c r="I2307" s="180">
        <f>_xll.qlInterestRateIndexValueDate(Index1M,$H2307)</f>
        <v>55551</v>
      </c>
      <c r="J2307" s="185">
        <f>IFERROR(_xll.qlIndexFixing(Index1M,$H2307,TRUE,_xll.ohTrigger(RecalcTrigger,Trigger1M)),NA())</f>
        <v>1.5653977689225766E-2</v>
      </c>
      <c r="K2307" s="44">
        <f>IFERROR(_xll.qlIndexFixing(Index3M,H2307,TRUE,_xll.ohTrigger(RecalcTrigger,Trigger3M)),NA())</f>
        <v>1.5977040059411252E-2</v>
      </c>
      <c r="L2307" s="44">
        <f>IFERROR(_xll.qlIndexFixing(Index6M,$H2307,TRUE,_xll.ohTrigger(RecalcTrigger,Trigger6M)),NA())</f>
        <v>1.5692901189899893E-2</v>
      </c>
      <c r="M2307" s="186">
        <f>IFERROR(_xll.qlIndexFixing(Index1Y,$H2307,TRUE,_xll.ohTrigger(RecalcTrigger,Trigger1Y)),NA())</f>
        <v>1.6354804653492615E-2</v>
      </c>
      <c r="N2307" s="185">
        <f>IFERROR(_xll.qlIndexFixing(ONIndex1M,I2307,TRUE,_xll.ohTrigger(RecalcTrigger,Trigger1M)),NA())</f>
        <v>1.5650984214632402E-2</v>
      </c>
      <c r="O2307" s="44">
        <f>IFERROR(_xll.qlIndexFixing(ONIndex3M,I2307,TRUE,_xll.ohTrigger(RecalcTrigger,Trigger3M)),NA())</f>
        <v>1.5971918737509583E-2</v>
      </c>
      <c r="P2307" s="44">
        <f>IFERROR(_xll.qlIndexFixing(ONIndex6M,I2307,TRUE,_xll.ohTrigger(RecalcTrigger,Trigger6M)),NA())</f>
        <v>1.5658997232881333E-2</v>
      </c>
      <c r="Q2307" s="186">
        <f>IFERROR(_xll.qlIndexFixing(ONIndex1Y,I2307,TRUE,_xll.ohTrigger(RecalcTrigger,Trigger1Y)),NA())</f>
        <v>1.6286440788952916E-2</v>
      </c>
    </row>
    <row r="2308" spans="2:17" x14ac:dyDescent="0.2">
      <c r="B2308" s="39" t="s">
        <v>42</v>
      </c>
      <c r="D2308" s="42">
        <f>_xll.qlCalendarAdvance(Calendar,$D2307,B2308,"f",FALSE)</f>
        <v>55556</v>
      </c>
      <c r="E2308" s="180">
        <f>_xll.qlInterestRateIndexValueDate(IndexON,D2308)</f>
        <v>55556</v>
      </c>
      <c r="F2308" s="196">
        <f>IFERROR(_xll.qlIndexFixing(IndexON,D2308,TRUE,_xll.ohTrigger(RecalcTrigger,TriggerON)),NA())</f>
        <v>1.5811772126737011E-2</v>
      </c>
      <c r="H2308" s="42">
        <f>_xll.qlCalendarAdvance(Calendar,$H2307,B2308,"f",FALSE)</f>
        <v>55556</v>
      </c>
      <c r="I2308" s="180">
        <f>_xll.qlInterestRateIndexValueDate(Index1M,$H2308)</f>
        <v>55558</v>
      </c>
      <c r="J2308" s="185">
        <f>IFERROR(_xll.qlIndexFixing(Index1M,$H2308,TRUE,_xll.ohTrigger(RecalcTrigger,Trigger1M)),NA())</f>
        <v>1.5649359548661614E-2</v>
      </c>
      <c r="K2308" s="44">
        <f>IFERROR(_xll.qlIndexFixing(Index3M,H2308,TRUE,_xll.ohTrigger(RecalcTrigger,Trigger3M)),NA())</f>
        <v>1.5972390851127116E-2</v>
      </c>
      <c r="L2308" s="44">
        <f>IFERROR(_xll.qlIndexFixing(Index6M,$H2308,TRUE,_xll.ohTrigger(RecalcTrigger,Trigger6M)),NA())</f>
        <v>1.5690796113573453E-2</v>
      </c>
      <c r="M2308" s="186">
        <f>IFERROR(_xll.qlIndexFixing(Index1Y,$H2308,TRUE,_xll.ohTrigger(RecalcTrigger,Trigger1Y)),NA())</f>
        <v>1.635203943608432E-2</v>
      </c>
      <c r="N2308" s="185">
        <f>IFERROR(_xll.qlIndexFixing(ONIndex1M,I2308,TRUE,_xll.ohTrigger(RecalcTrigger,Trigger1M)),NA())</f>
        <v>1.5646424023927352E-2</v>
      </c>
      <c r="O2308" s="44">
        <f>IFERROR(_xll.qlIndexFixing(ONIndex3M,I2308,TRUE,_xll.ohTrigger(RecalcTrigger,Trigger3M)),NA())</f>
        <v>1.5967488844097488E-2</v>
      </c>
      <c r="P2308" s="44">
        <f>IFERROR(_xll.qlIndexFixing(ONIndex6M,I2308,TRUE,_xll.ohTrigger(RecalcTrigger,Trigger6M)),NA())</f>
        <v>1.5656483303017055E-2</v>
      </c>
      <c r="Q2308" s="186">
        <f>IFERROR(_xll.qlIndexFixing(ONIndex1Y,I2308,TRUE,_xll.ohTrigger(RecalcTrigger,Trigger1Y)),NA())</f>
        <v>1.6284106178767743E-2</v>
      </c>
    </row>
    <row r="2309" spans="2:17" x14ac:dyDescent="0.2">
      <c r="B2309" s="39" t="s">
        <v>42</v>
      </c>
      <c r="D2309" s="42">
        <f>_xll.qlCalendarAdvance(Calendar,$D2308,B2309,"f",FALSE)</f>
        <v>55563</v>
      </c>
      <c r="E2309" s="180">
        <f>_xll.qlInterestRateIndexValueDate(IndexON,D2309)</f>
        <v>55563</v>
      </c>
      <c r="F2309" s="196">
        <f>IFERROR(_xll.qlIndexFixing(IndexON,D2309,TRUE,_xll.ohTrigger(RecalcTrigger,TriggerON)),NA())</f>
        <v>1.5807291035239146E-2</v>
      </c>
      <c r="H2309" s="42">
        <f>_xll.qlCalendarAdvance(Calendar,$H2308,B2309,"f",FALSE)</f>
        <v>55563</v>
      </c>
      <c r="I2309" s="180">
        <f>_xll.qlInterestRateIndexValueDate(Index1M,$H2309)</f>
        <v>55565</v>
      </c>
      <c r="J2309" s="185">
        <f>IFERROR(_xll.qlIndexFixing(Index1M,$H2309,TRUE,_xll.ohTrigger(RecalcTrigger,Trigger1M)),NA())</f>
        <v>1.5644708277757696E-2</v>
      </c>
      <c r="K2309" s="44">
        <f>IFERROR(_xll.qlIndexFixing(Index3M,H2309,TRUE,_xll.ohTrigger(RecalcTrigger,Trigger3M)),NA())</f>
        <v>1.5967706640427792E-2</v>
      </c>
      <c r="L2309" s="44">
        <f>IFERROR(_xll.qlIndexFixing(Index6M,$H2309,TRUE,_xll.ohTrigger(RecalcTrigger,Trigger6M)),NA())</f>
        <v>1.5688725730808442E-2</v>
      </c>
      <c r="M2309" s="186">
        <f>IFERROR(_xll.qlIndexFixing(Index1Y,$H2309,TRUE,_xll.ohTrigger(RecalcTrigger,Trigger1Y)),NA())</f>
        <v>1.6349258689315777E-2</v>
      </c>
      <c r="N2309" s="185">
        <f>IFERROR(_xll.qlIndexFixing(ONIndex1M,I2309,TRUE,_xll.ohTrigger(RecalcTrigger,Trigger1M)),NA())</f>
        <v>1.5641830825945391E-2</v>
      </c>
      <c r="O2309" s="44">
        <f>IFERROR(_xll.qlIndexFixing(ONIndex3M,I2309,TRUE,_xll.ohTrigger(RecalcTrigger,Trigger3M)),NA())</f>
        <v>1.5963024408556237E-2</v>
      </c>
      <c r="P2309" s="44">
        <f>IFERROR(_xll.qlIndexFixing(ONIndex6M,I2309,TRUE,_xll.ohTrigger(RecalcTrigger,Trigger6M)),NA())</f>
        <v>1.5654003793139637E-2</v>
      </c>
      <c r="Q2309" s="186">
        <f>IFERROR(_xll.qlIndexFixing(ONIndex1Y,I2309,TRUE,_xll.ohTrigger(RecalcTrigger,Trigger1Y)),NA())</f>
        <v>1.6281756901035394E-2</v>
      </c>
    </row>
    <row r="2310" spans="2:17" x14ac:dyDescent="0.2">
      <c r="B2310" s="39" t="s">
        <v>42</v>
      </c>
      <c r="D2310" s="42">
        <f>_xll.qlCalendarAdvance(Calendar,$D2309,B2310,"f",FALSE)</f>
        <v>55570</v>
      </c>
      <c r="E2310" s="180">
        <f>_xll.qlInterestRateIndexValueDate(IndexON,D2310)</f>
        <v>55570</v>
      </c>
      <c r="F2310" s="196">
        <f>IFERROR(_xll.qlIndexFixing(IndexON,D2310,TRUE,_xll.ohTrigger(RecalcTrigger,TriggerON)),NA())</f>
        <v>1.5802774493058891E-2</v>
      </c>
      <c r="H2310" s="42">
        <f>_xll.qlCalendarAdvance(Calendar,$H2309,B2310,"f",FALSE)</f>
        <v>55570</v>
      </c>
      <c r="I2310" s="180">
        <f>_xll.qlInterestRateIndexValueDate(Index1M,$H2310)</f>
        <v>55572</v>
      </c>
      <c r="J2310" s="185">
        <f>IFERROR(_xll.qlIndexFixing(Index1M,$H2310,TRUE,_xll.ohTrigger(RecalcTrigger,Trigger1M)),NA())</f>
        <v>1.5640023824439544E-2</v>
      </c>
      <c r="K2310" s="44">
        <f>IFERROR(_xll.qlIndexFixing(Index3M,H2310,TRUE,_xll.ohTrigger(RecalcTrigger,Trigger3M)),NA())</f>
        <v>1.5962987370570225E-2</v>
      </c>
      <c r="L2310" s="44">
        <f>IFERROR(_xll.qlIndexFixing(Index6M,$H2310,TRUE,_xll.ohTrigger(RecalcTrigger,Trigger6M)),NA())</f>
        <v>1.568669004149682E-2</v>
      </c>
      <c r="M2310" s="186">
        <f>IFERROR(_xll.qlIndexFixing(Index1Y,$H2310,TRUE,_xll.ohTrigger(RecalcTrigger,Trigger1Y)),NA())</f>
        <v>1.634646238883981E-2</v>
      </c>
      <c r="N2310" s="185">
        <f>IFERROR(_xll.qlIndexFixing(ONIndex1M,I2310,TRUE,_xll.ohTrigger(RecalcTrigger,Trigger1M)),NA())</f>
        <v>1.5637204568648144E-2</v>
      </c>
      <c r="O2310" s="44">
        <f>IFERROR(_xll.qlIndexFixing(ONIndex3M,I2310,TRUE,_xll.ohTrigger(RecalcTrigger,Trigger3M)),NA())</f>
        <v>1.5958525373971355E-2</v>
      </c>
      <c r="P2310" s="44">
        <f>IFERROR(_xll.qlIndexFixing(ONIndex6M,I2310,TRUE,_xll.ohTrigger(RecalcTrigger,Trigger6M)),NA())</f>
        <v>1.5651558703009272E-2</v>
      </c>
      <c r="Q2310" s="186">
        <f>IFERROR(_xll.qlIndexFixing(ONIndex1Y,I2310,TRUE,_xll.ohTrigger(RecalcTrigger,Trigger1Y)),NA())</f>
        <v>1.6279392932014858E-2</v>
      </c>
    </row>
    <row r="2311" spans="2:17" x14ac:dyDescent="0.2">
      <c r="B2311" s="39" t="s">
        <v>42</v>
      </c>
      <c r="D2311" s="42">
        <f>_xll.qlCalendarAdvance(Calendar,$D2310,B2311,"f",FALSE)</f>
        <v>55577</v>
      </c>
      <c r="E2311" s="180">
        <f>_xll.qlInterestRateIndexValueDate(IndexON,D2311)</f>
        <v>55577</v>
      </c>
      <c r="F2311" s="196">
        <f>IFERROR(_xll.qlIndexFixing(IndexON,D2311,TRUE,_xll.ohTrigger(RecalcTrigger,TriggerON)),NA())</f>
        <v>1.5798222444001198E-2</v>
      </c>
      <c r="H2311" s="42">
        <f>_xll.qlCalendarAdvance(Calendar,$H2310,B2311,"f",FALSE)</f>
        <v>55577</v>
      </c>
      <c r="I2311" s="180">
        <f>_xll.qlInterestRateIndexValueDate(Index1M,$H2311)</f>
        <v>55579</v>
      </c>
      <c r="J2311" s="185">
        <f>IFERROR(_xll.qlIndexFixing(Index1M,$H2311,TRUE,_xll.ohTrigger(RecalcTrigger,Trigger1M)),NA())</f>
        <v>1.5635306136645575E-2</v>
      </c>
      <c r="K2311" s="44">
        <f>IFERROR(_xll.qlIndexFixing(Index3M,H2311,TRUE,_xll.ohTrigger(RecalcTrigger,Trigger3M)),NA())</f>
        <v>1.5958258871405808E-2</v>
      </c>
      <c r="L2311" s="44">
        <f>IFERROR(_xll.qlIndexFixing(Index6M,$H2311,TRUE,_xll.ohTrigger(RecalcTrigger,Trigger6M)),NA())</f>
        <v>1.5685319587350827E-2</v>
      </c>
      <c r="M2311" s="186">
        <f>IFERROR(_xll.qlIndexFixing(Index1Y,$H2311,TRUE,_xll.ohTrigger(RecalcTrigger,Trigger1Y)),NA())</f>
        <v>1.6343650510310118E-2</v>
      </c>
      <c r="N2311" s="185">
        <f>IFERROR(_xll.qlIndexFixing(ONIndex1M,I2311,TRUE,_xll.ohTrigger(RecalcTrigger,Trigger1M)),NA())</f>
        <v>1.5632545200157111E-2</v>
      </c>
      <c r="O2311" s="44">
        <f>IFERROR(_xll.qlIndexFixing(ONIndex3M,I2311,TRUE,_xll.ohTrigger(RecalcTrigger,Trigger3M)),NA())</f>
        <v>1.5953991683748114E-2</v>
      </c>
      <c r="P2311" s="44">
        <f>IFERROR(_xll.qlIndexFixing(ONIndex6M,I2311,TRUE,_xll.ohTrigger(RecalcTrigger,Trigger6M)),NA())</f>
        <v>1.5649148032945703E-2</v>
      </c>
      <c r="Q2311" s="186">
        <f>IFERROR(_xll.qlIndexFixing(ONIndex1Y,I2311,TRUE,_xll.ohTrigger(RecalcTrigger,Trigger1Y)),NA())</f>
        <v>1.6277014247645383E-2</v>
      </c>
    </row>
    <row r="2312" spans="2:17" x14ac:dyDescent="0.2">
      <c r="B2312" s="39" t="s">
        <v>42</v>
      </c>
      <c r="D2312" s="42">
        <f>_xll.qlCalendarAdvance(Calendar,$D2311,B2312,"f",FALSE)</f>
        <v>55584</v>
      </c>
      <c r="E2312" s="180">
        <f>_xll.qlInterestRateIndexValueDate(IndexON,D2312)</f>
        <v>55584</v>
      </c>
      <c r="F2312" s="196">
        <f>IFERROR(_xll.qlIndexFixing(IndexON,D2312,TRUE,_xll.ohTrigger(RecalcTrigger,TriggerON)),NA())</f>
        <v>1.5793634831791081E-2</v>
      </c>
      <c r="H2312" s="42">
        <f>_xll.qlCalendarAdvance(Calendar,$H2311,B2312,"f",FALSE)</f>
        <v>55584</v>
      </c>
      <c r="I2312" s="180">
        <f>_xll.qlInterestRateIndexValueDate(Index1M,$H2312)</f>
        <v>55586</v>
      </c>
      <c r="J2312" s="185">
        <f>IFERROR(_xll.qlIndexFixing(Index1M,$H2312,TRUE,_xll.ohTrigger(RecalcTrigger,Trigger1M)),NA())</f>
        <v>1.5630555162316789E-2</v>
      </c>
      <c r="K2312" s="44">
        <f>IFERROR(_xll.qlIndexFixing(Index3M,H2312,TRUE,_xll.ohTrigger(RecalcTrigger,Trigger3M)),NA())</f>
        <v>1.5953458368443856E-2</v>
      </c>
      <c r="L2312" s="44">
        <f>IFERROR(_xll.qlIndexFixing(Index6M,$H2312,TRUE,_xll.ohTrigger(RecalcTrigger,Trigger6M)),NA())</f>
        <v>1.5683360463830551E-2</v>
      </c>
      <c r="M2312" s="186">
        <f>IFERROR(_xll.qlIndexFixing(Index1Y,$H2312,TRUE,_xll.ohTrigger(RecalcTrigger,Trigger1Y)),NA())</f>
        <v>1.6340823029381057E-2</v>
      </c>
      <c r="N2312" s="185">
        <f>IFERROR(_xll.qlIndexFixing(ONIndex1M,I2312,TRUE,_xll.ohTrigger(RecalcTrigger,Trigger1M)),NA())</f>
        <v>1.5627852668274045E-2</v>
      </c>
      <c r="O2312" s="44">
        <f>IFERROR(_xll.qlIndexFixing(ONIndex3M,I2312,TRUE,_xll.ohTrigger(RecalcTrigger,Trigger3M)),NA())</f>
        <v>1.5949423281291786E-2</v>
      </c>
      <c r="P2312" s="44">
        <f>IFERROR(_xll.qlIndexFixing(ONIndex6M,I2312,TRUE,_xll.ohTrigger(RecalcTrigger,Trigger6M)),NA())</f>
        <v>1.5646771782629187E-2</v>
      </c>
      <c r="Q2312" s="186">
        <f>IFERROR(_xll.qlIndexFixing(ONIndex1Y,I2312,TRUE,_xll.ohTrigger(RecalcTrigger,Trigger1Y)),NA())</f>
        <v>1.6274620823626407E-2</v>
      </c>
    </row>
    <row r="2313" spans="2:17" x14ac:dyDescent="0.2">
      <c r="B2313" s="39" t="s">
        <v>42</v>
      </c>
      <c r="D2313" s="42">
        <f>_xll.qlCalendarAdvance(Calendar,$D2312,B2313,"f",FALSE)</f>
        <v>55591</v>
      </c>
      <c r="E2313" s="180">
        <f>_xll.qlInterestRateIndexValueDate(IndexON,D2313)</f>
        <v>55591</v>
      </c>
      <c r="F2313" s="196">
        <f>IFERROR(_xll.qlIndexFixing(IndexON,D2313,TRUE,_xll.ohTrigger(RecalcTrigger,TriggerON)),NA())</f>
        <v>1.5789011600233493E-2</v>
      </c>
      <c r="H2313" s="42">
        <f>_xll.qlCalendarAdvance(Calendar,$H2312,B2313,"f",FALSE)</f>
        <v>55591</v>
      </c>
      <c r="I2313" s="180">
        <f>_xll.qlInterestRateIndexValueDate(Index1M,$H2313)</f>
        <v>55593</v>
      </c>
      <c r="J2313" s="185">
        <f>IFERROR(_xll.qlIndexFixing(Index1M,$H2313,TRUE,_xll.ohTrigger(RecalcTrigger,Trigger1M)),NA())</f>
        <v>1.5625770849383866E-2</v>
      </c>
      <c r="K2313" s="44">
        <f>IFERROR(_xll.qlIndexFixing(Index3M,H2313,TRUE,_xll.ohTrigger(RecalcTrigger,Trigger3M)),NA())</f>
        <v>1.5948622613890469E-2</v>
      </c>
      <c r="L2313" s="44">
        <f>IFERROR(_xll.qlIndexFixing(Index6M,$H2313,TRUE,_xll.ohTrigger(RecalcTrigger,Trigger6M)),NA())</f>
        <v>1.5681436037976851E-2</v>
      </c>
      <c r="M2313" s="186">
        <f>IFERROR(_xll.qlIndexFixing(Index1Y,$H2313,TRUE,_xll.ohTrigger(RecalcTrigger,Trigger1Y)),NA())</f>
        <v>1.6337979921708278E-2</v>
      </c>
      <c r="N2313" s="185">
        <f>IFERROR(_xll.qlIndexFixing(ONIndex1M,I2313,TRUE,_xll.ohTrigger(RecalcTrigger,Trigger1M)),NA())</f>
        <v>1.5623126921200381E-2</v>
      </c>
      <c r="O2313" s="44">
        <f>IFERROR(_xll.qlIndexFixing(ONIndex3M,I2313,TRUE,_xll.ohTrigger(RecalcTrigger,Trigger3M)),NA())</f>
        <v>1.5944820109687896E-2</v>
      </c>
      <c r="P2313" s="44">
        <f>IFERROR(_xll.qlIndexFixing(ONIndex6M,I2313,TRUE,_xll.ohTrigger(RecalcTrigger,Trigger6M)),NA())</f>
        <v>1.564442995213966E-2</v>
      </c>
      <c r="Q2313" s="186">
        <f>IFERROR(_xll.qlIndexFixing(ONIndex1Y,I2313,TRUE,_xll.ohTrigger(RecalcTrigger,Trigger1Y)),NA())</f>
        <v>1.6272212635897176E-2</v>
      </c>
    </row>
    <row r="2314" spans="2:17" x14ac:dyDescent="0.2">
      <c r="B2314" s="39" t="s">
        <v>42</v>
      </c>
      <c r="D2314" s="42">
        <f>_xll.qlCalendarAdvance(Calendar,$D2313,B2314,"f",FALSE)</f>
        <v>55598</v>
      </c>
      <c r="E2314" s="180">
        <f>_xll.qlInterestRateIndexValueDate(IndexON,D2314)</f>
        <v>55598</v>
      </c>
      <c r="F2314" s="196">
        <f>IFERROR(_xll.qlIndexFixing(IndexON,D2314,TRUE,_xll.ohTrigger(RecalcTrigger,TriggerON)),NA())</f>
        <v>1.5784352692893577E-2</v>
      </c>
      <c r="H2314" s="42">
        <f>_xll.qlCalendarAdvance(Calendar,$H2313,B2314,"f",FALSE)</f>
        <v>55598</v>
      </c>
      <c r="I2314" s="180">
        <f>_xll.qlInterestRateIndexValueDate(Index1M,$H2314)</f>
        <v>55600</v>
      </c>
      <c r="J2314" s="185">
        <f>IFERROR(_xll.qlIndexFixing(Index1M,$H2314,TRUE,_xll.ohTrigger(RecalcTrigger,Trigger1M)),NA())</f>
        <v>1.5620944699709371E-2</v>
      </c>
      <c r="K2314" s="44">
        <f>IFERROR(_xll.qlIndexFixing(Index3M,H2314,TRUE,_xll.ohTrigger(RecalcTrigger,Trigger3M)),NA())</f>
        <v>1.5943751551003804E-2</v>
      </c>
      <c r="L2314" s="44">
        <f>IFERROR(_xll.qlIndexFixing(Index6M,$H2314,TRUE,_xll.ohTrigger(RecalcTrigger,Trigger6M)),NA())</f>
        <v>1.5679546309686893E-2</v>
      </c>
      <c r="M2314" s="186">
        <f>IFERROR(_xll.qlIndexFixing(Index1Y,$H2314,TRUE,_xll.ohTrigger(RecalcTrigger,Trigger1Y)),NA())</f>
        <v>1.6335121162948971E-2</v>
      </c>
      <c r="N2314" s="185">
        <f>IFERROR(_xll.qlIndexFixing(ONIndex1M,I2314,TRUE,_xll.ohTrigger(RecalcTrigger,Trigger1M)),NA())</f>
        <v>1.5618367906657937E-2</v>
      </c>
      <c r="O2314" s="44">
        <f>IFERROR(_xll.qlIndexFixing(ONIndex3M,I2314,TRUE,_xll.ohTrigger(RecalcTrigger,Trigger3M)),NA())</f>
        <v>1.5940182112661461E-2</v>
      </c>
      <c r="P2314" s="44">
        <f>IFERROR(_xll.qlIndexFixing(ONIndex6M,I2314,TRUE,_xll.ohTrigger(RecalcTrigger,Trigger6M)),NA())</f>
        <v>1.5642122541557058E-2</v>
      </c>
      <c r="Q2314" s="186">
        <f>IFERROR(_xll.qlIndexFixing(ONIndex1Y,I2314,TRUE,_xll.ohTrigger(RecalcTrigger,Trigger1Y)),NA())</f>
        <v>1.6269789660716683E-2</v>
      </c>
    </row>
    <row r="2315" spans="2:17" x14ac:dyDescent="0.2">
      <c r="B2315" s="39" t="s">
        <v>42</v>
      </c>
      <c r="D2315" s="42">
        <f>_xll.qlCalendarAdvance(Calendar,$D2314,B2315,"f",FALSE)</f>
        <v>55605</v>
      </c>
      <c r="E2315" s="180">
        <f>_xll.qlInterestRateIndexValueDate(IndexON,D2315)</f>
        <v>55605</v>
      </c>
      <c r="F2315" s="196">
        <f>IFERROR(_xll.qlIndexFixing(IndexON,D2315,TRUE,_xll.ohTrigger(RecalcTrigger,TriggerON)),NA())</f>
        <v>1.5779658053496348E-2</v>
      </c>
      <c r="H2315" s="42">
        <f>_xll.qlCalendarAdvance(Calendar,$H2314,B2315,"f",FALSE)</f>
        <v>55605</v>
      </c>
      <c r="I2315" s="180">
        <f>_xll.qlInterestRateIndexValueDate(Index1M,$H2315)</f>
        <v>55607</v>
      </c>
      <c r="J2315" s="185">
        <f>IFERROR(_xll.qlIndexFixing(Index1M,$H2315,TRUE,_xll.ohTrigger(RecalcTrigger,Trigger1M)),NA())</f>
        <v>1.5616090949415184E-2</v>
      </c>
      <c r="K2315" s="44">
        <f>IFERROR(_xll.qlIndexFixing(Index3M,H2315,TRUE,_xll.ohTrigger(RecalcTrigger,Trigger3M)),NA())</f>
        <v>1.5938859036528412E-2</v>
      </c>
      <c r="L2315" s="44">
        <f>IFERROR(_xll.qlIndexFixing(Index6M,$H2315,TRUE,_xll.ohTrigger(RecalcTrigger,Trigger6M)),NA())</f>
        <v>1.5677691278860865E-2</v>
      </c>
      <c r="M2315" s="186">
        <f>IFERROR(_xll.qlIndexFixing(Index1Y,$H2315,TRUE,_xll.ohTrigger(RecalcTrigger,Trigger1Y)),NA())</f>
        <v>1.6332246728760318E-2</v>
      </c>
      <c r="N2315" s="185">
        <f>IFERROR(_xll.qlIndexFixing(ONIndex1M,I2315,TRUE,_xll.ohTrigger(RecalcTrigger,Trigger1M)),NA())</f>
        <v>1.561357557260834E-2</v>
      </c>
      <c r="O2315" s="44">
        <f>IFERROR(_xll.qlIndexFixing(ONIndex3M,I2315,TRUE,_xll.ohTrigger(RecalcTrigger,Trigger3M)),NA())</f>
        <v>1.5935509233377942E-2</v>
      </c>
      <c r="P2315" s="44">
        <f>IFERROR(_xll.qlIndexFixing(ONIndex6M,I2315,TRUE,_xll.ohTrigger(RecalcTrigger,Trigger6M)),NA())</f>
        <v>1.5639849550801443E-2</v>
      </c>
      <c r="Q2315" s="186">
        <f>IFERROR(_xll.qlIndexFixing(ONIndex1Y,I2315,TRUE,_xll.ohTrigger(RecalcTrigger,Trigger1Y)),NA())</f>
        <v>1.6267351873704428E-2</v>
      </c>
    </row>
    <row r="2316" spans="2:17" x14ac:dyDescent="0.2">
      <c r="B2316" s="39" t="s">
        <v>42</v>
      </c>
      <c r="D2316" s="42">
        <f>_xll.qlCalendarAdvance(Calendar,$D2315,B2316,"f",FALSE)</f>
        <v>55612</v>
      </c>
      <c r="E2316" s="180">
        <f>_xll.qlInterestRateIndexValueDate(IndexON,D2316)</f>
        <v>55612</v>
      </c>
      <c r="F2316" s="196">
        <f>IFERROR(_xll.qlIndexFixing(IndexON,D2316,TRUE,_xll.ohTrigger(RecalcTrigger,TriggerON)),NA())</f>
        <v>1.5774927626086566E-2</v>
      </c>
      <c r="H2316" s="42">
        <f>_xll.qlCalendarAdvance(Calendar,$H2315,B2316,"f",FALSE)</f>
        <v>55612</v>
      </c>
      <c r="I2316" s="180">
        <f>_xll.qlInterestRateIndexValueDate(Index1M,$H2316)</f>
        <v>55614</v>
      </c>
      <c r="J2316" s="185">
        <f>IFERROR(_xll.qlIndexFixing(Index1M,$H2316,TRUE,_xll.ohTrigger(RecalcTrigger,Trigger1M)),NA())</f>
        <v>1.5611217358370262E-2</v>
      </c>
      <c r="K2316" s="44">
        <f>IFERROR(_xll.qlIndexFixing(Index3M,H2316,TRUE,_xll.ohTrigger(RecalcTrigger,Trigger3M)),NA())</f>
        <v>1.5933925462647557E-2</v>
      </c>
      <c r="L2316" s="44">
        <f>IFERROR(_xll.qlIndexFixing(Index6M,$H2316,TRUE,_xll.ohTrigger(RecalcTrigger,Trigger6M)),NA())</f>
        <v>1.5675870945400683E-2</v>
      </c>
      <c r="M2316" s="186">
        <f>IFERROR(_xll.qlIndexFixing(Index1Y,$H2316,TRUE,_xll.ohTrigger(RecalcTrigger,Trigger1Y)),NA())</f>
        <v>1.6329508023310593E-2</v>
      </c>
      <c r="N2316" s="185">
        <f>IFERROR(_xll.qlIndexFixing(ONIndex1M,I2316,TRUE,_xll.ohTrigger(RecalcTrigger,Trigger1M)),NA())</f>
        <v>1.5608749867173088E-2</v>
      </c>
      <c r="O2316" s="44">
        <f>IFERROR(_xll.qlIndexFixing(ONIndex3M,I2316,TRUE,_xll.ohTrigger(RecalcTrigger,Trigger3M)),NA())</f>
        <v>1.5930801415242613E-2</v>
      </c>
      <c r="P2316" s="44">
        <f>IFERROR(_xll.qlIndexFixing(ONIndex6M,I2316,TRUE,_xll.ohTrigger(RecalcTrigger,Trigger6M)),NA())</f>
        <v>1.5637610979952754E-2</v>
      </c>
      <c r="Q2316" s="186">
        <f>IFERROR(_xll.qlIndexFixing(ONIndex1Y,I2316,TRUE,_xll.ohTrigger(RecalcTrigger,Trigger1Y)),NA())</f>
        <v>1.6264899250799658E-2</v>
      </c>
    </row>
    <row r="2317" spans="2:17" x14ac:dyDescent="0.2">
      <c r="B2317" s="39" t="s">
        <v>42</v>
      </c>
      <c r="D2317" s="42">
        <f>_xll.qlCalendarAdvance(Calendar,$D2316,B2317,"f",FALSE)</f>
        <v>55619</v>
      </c>
      <c r="E2317" s="180">
        <f>_xll.qlInterestRateIndexValueDate(IndexON,D2317)</f>
        <v>55619</v>
      </c>
      <c r="F2317" s="196">
        <f>IFERROR(_xll.qlIndexFixing(IndexON,D2317,TRUE,_xll.ohTrigger(RecalcTrigger,TriggerON)),NA())</f>
        <v>1.5770161353989565E-2</v>
      </c>
      <c r="H2317" s="42">
        <f>_xll.qlCalendarAdvance(Calendar,$H2316,B2317,"f",FALSE)</f>
        <v>55619</v>
      </c>
      <c r="I2317" s="180">
        <f>_xll.qlInterestRateIndexValueDate(Index1M,$H2317)</f>
        <v>55621</v>
      </c>
      <c r="J2317" s="185">
        <f>IFERROR(_xll.qlIndexFixing(Index1M,$H2317,TRUE,_xll.ohTrigger(RecalcTrigger,Trigger1M)),NA())</f>
        <v>1.5606299170417882E-2</v>
      </c>
      <c r="K2317" s="44">
        <f>IFERROR(_xll.qlIndexFixing(Index3M,H2317,TRUE,_xll.ohTrigger(RecalcTrigger,Trigger3M)),NA())</f>
        <v>1.5928956426851978E-2</v>
      </c>
      <c r="L2317" s="44">
        <f>IFERROR(_xll.qlIndexFixing(Index6M,$H2317,TRUE,_xll.ohTrigger(RecalcTrigger,Trigger6M)),NA())</f>
        <v>1.5674085309209555E-2</v>
      </c>
      <c r="M2317" s="186">
        <f>IFERROR(_xll.qlIndexFixing(Index1Y,$H2317,TRUE,_xll.ohTrigger(RecalcTrigger,Trigger1Y)),NA())</f>
        <v>1.6326450736730887E-2</v>
      </c>
      <c r="N2317" s="185">
        <f>IFERROR(_xll.qlIndexFixing(ONIndex1M,I2317,TRUE,_xll.ohTrigger(RecalcTrigger,Trigger1M)),NA())</f>
        <v>1.5603890738313808E-2</v>
      </c>
      <c r="O2317" s="44">
        <f>IFERROR(_xll.qlIndexFixing(ONIndex3M,I2317,TRUE,_xll.ohTrigger(RecalcTrigger,Trigger3M)),NA())</f>
        <v>1.592605860150087E-2</v>
      </c>
      <c r="P2317" s="44">
        <f>IFERROR(_xll.qlIndexFixing(ONIndex6M,I2317,TRUE,_xll.ohTrigger(RecalcTrigger,Trigger6M)),NA())</f>
        <v>1.5635406828851117E-2</v>
      </c>
      <c r="Q2317" s="186">
        <f>IFERROR(_xll.qlIndexFixing(ONIndex1Y,I2317,TRUE,_xll.ohTrigger(RecalcTrigger,Trigger1Y)),NA())</f>
        <v>1.6262431767861685E-2</v>
      </c>
    </row>
    <row r="2318" spans="2:17" x14ac:dyDescent="0.2">
      <c r="B2318" s="39" t="s">
        <v>42</v>
      </c>
      <c r="D2318" s="42">
        <f>_xll.qlCalendarAdvance(Calendar,$D2317,B2318,"f",FALSE)</f>
        <v>55626</v>
      </c>
      <c r="E2318" s="180">
        <f>_xll.qlInterestRateIndexValueDate(IndexON,D2318)</f>
        <v>55626</v>
      </c>
      <c r="F2318" s="196">
        <f>IFERROR(_xll.qlIndexFixing(IndexON,D2318,TRUE,_xll.ohTrigger(RecalcTrigger,TriggerON)),NA())</f>
        <v>1.5765359181170169E-2</v>
      </c>
      <c r="H2318" s="42">
        <f>_xll.qlCalendarAdvance(Calendar,$H2317,B2318,"f",FALSE)</f>
        <v>55626</v>
      </c>
      <c r="I2318" s="180">
        <f>_xll.qlInterestRateIndexValueDate(Index1M,$H2318)</f>
        <v>55632</v>
      </c>
      <c r="J2318" s="185">
        <f>IFERROR(_xll.qlIndexFixing(Index1M,$H2318,TRUE,_xll.ohTrigger(RecalcTrigger,Trigger1M)),NA())</f>
        <v>1.5598522826686612E-2</v>
      </c>
      <c r="K2318" s="44">
        <f>IFERROR(_xll.qlIndexFixing(Index3M,H2318,TRUE,_xll.ohTrigger(RecalcTrigger,Trigger3M)),NA())</f>
        <v>1.5921076158018903E-2</v>
      </c>
      <c r="L2318" s="44">
        <f>IFERROR(_xll.qlIndexFixing(Index6M,$H2318,TRUE,_xll.ohTrigger(RecalcTrigger,Trigger6M)),NA())</f>
        <v>1.5670892501633414E-2</v>
      </c>
      <c r="M2318" s="186">
        <f>IFERROR(_xll.qlIndexFixing(Index1Y,$H2318,TRUE,_xll.ohTrigger(RecalcTrigger,Trigger1Y)),NA())</f>
        <v>1.6321555890592736E-2</v>
      </c>
      <c r="N2318" s="185">
        <f>IFERROR(_xll.qlIndexFixing(ONIndex1M,I2318,TRUE,_xll.ohTrigger(RecalcTrigger,Trigger1M)),NA())</f>
        <v>1.5597594090950295E-2</v>
      </c>
      <c r="O2318" s="44">
        <f>IFERROR(_xll.qlIndexFixing(ONIndex3M,I2318,TRUE,_xll.ohTrigger(RecalcTrigger,Trigger3M)),NA())</f>
        <v>1.5919909185244663E-2</v>
      </c>
      <c r="P2318" s="44">
        <f>IFERROR(_xll.qlIndexFixing(ONIndex6M,I2318,TRUE,_xll.ohTrigger(RecalcTrigger,Trigger6M)),NA())</f>
        <v>1.5632623496566467E-2</v>
      </c>
      <c r="Q2318" s="186">
        <f>IFERROR(_xll.qlIndexFixing(ONIndex1Y,I2318,TRUE,_xll.ohTrigger(RecalcTrigger,Trigger1Y)),NA())</f>
        <v>1.6259237416278438E-2</v>
      </c>
    </row>
    <row r="2319" spans="2:17" x14ac:dyDescent="0.2">
      <c r="B2319" s="39" t="s">
        <v>42</v>
      </c>
      <c r="D2319" s="42">
        <f>_xll.qlCalendarAdvance(Calendar,$D2318,B2319,"f",FALSE)</f>
        <v>55633</v>
      </c>
      <c r="E2319" s="180">
        <f>_xll.qlInterestRateIndexValueDate(IndexON,D2319)</f>
        <v>55633</v>
      </c>
      <c r="F2319" s="196">
        <f>IFERROR(_xll.qlIndexFixing(IndexON,D2319,TRUE,_xll.ohTrigger(RecalcTrigger,TriggerON)),NA())</f>
        <v>1.5760521051113585E-2</v>
      </c>
      <c r="H2319" s="42">
        <f>_xll.qlCalendarAdvance(Calendar,$H2318,B2319,"f",FALSE)</f>
        <v>55633</v>
      </c>
      <c r="I2319" s="180">
        <f>_xll.qlInterestRateIndexValueDate(Index1M,$H2319)</f>
        <v>55635</v>
      </c>
      <c r="J2319" s="185">
        <f>IFERROR(_xll.qlIndexFixing(Index1M,$H2319,TRUE,_xll.ohTrigger(RecalcTrigger,Trigger1M)),NA())</f>
        <v>1.5596361945720578E-2</v>
      </c>
      <c r="K2319" s="44">
        <f>IFERROR(_xll.qlIndexFixing(Index3M,H2319,TRUE,_xll.ohTrigger(RecalcTrigger,Trigger3M)),NA())</f>
        <v>1.5918911742564126E-2</v>
      </c>
      <c r="L2319" s="44">
        <f>IFERROR(_xll.qlIndexFixing(Index6M,$H2319,TRUE,_xll.ohTrigger(RecalcTrigger,Trigger6M)),NA())</f>
        <v>1.5670618128256833E-2</v>
      </c>
      <c r="M2319" s="186">
        <f>IFERROR(_xll.qlIndexFixing(Index1Y,$H2319,TRUE,_xll.ohTrigger(RecalcTrigger,Trigger1Y)),NA())</f>
        <v>1.6320591750901853E-2</v>
      </c>
      <c r="N2319" s="185">
        <f>IFERROR(_xll.qlIndexFixing(ONIndex1M,I2319,TRUE,_xll.ohTrigger(RecalcTrigger,Trigger1M)),NA())</f>
        <v>1.5594056493095643E-2</v>
      </c>
      <c r="O2319" s="44">
        <f>IFERROR(_xll.qlIndexFixing(ONIndex3M,I2319,TRUE,_xll.ohTrigger(RecalcTrigger,Trigger3M)),NA())</f>
        <v>1.5916474380044399E-2</v>
      </c>
      <c r="P2319" s="44">
        <f>IFERROR(_xll.qlIndexFixing(ONIndex6M,I2319,TRUE,_xll.ohTrigger(RecalcTrigger,Trigger6M)),NA())</f>
        <v>1.5631290011604015E-2</v>
      </c>
      <c r="Q2319" s="186">
        <f>IFERROR(_xll.qlIndexFixing(ONIndex1Y,I2319,TRUE,_xll.ohTrigger(RecalcTrigger,Trigger1Y)),NA())</f>
        <v>1.625764022214149E-2</v>
      </c>
    </row>
    <row r="2320" spans="2:17" x14ac:dyDescent="0.2">
      <c r="B2320" s="39" t="s">
        <v>42</v>
      </c>
      <c r="D2320" s="42">
        <f>_xll.qlCalendarAdvance(Calendar,$D2319,B2320,"f",FALSE)</f>
        <v>55641</v>
      </c>
      <c r="E2320" s="180">
        <f>_xll.qlInterestRateIndexValueDate(IndexON,D2320)</f>
        <v>55641</v>
      </c>
      <c r="F2320" s="196">
        <f>IFERROR(_xll.qlIndexFixing(IndexON,D2320,TRUE,_xll.ohTrigger(RecalcTrigger,TriggerON)),NA())</f>
        <v>1.5754947658646046E-2</v>
      </c>
      <c r="H2320" s="42">
        <f>_xll.qlCalendarAdvance(Calendar,$H2319,B2320,"f",FALSE)</f>
        <v>55641</v>
      </c>
      <c r="I2320" s="180">
        <f>_xll.qlInterestRateIndexValueDate(Index1M,$H2320)</f>
        <v>55645</v>
      </c>
      <c r="J2320" s="185">
        <f>IFERROR(_xll.qlIndexFixing(Index1M,$H2320,TRUE,_xll.ohTrigger(RecalcTrigger,Trigger1M)),NA())</f>
        <v>1.5589181414330451E-2</v>
      </c>
      <c r="K2320" s="44">
        <f>IFERROR(_xll.qlIndexFixing(Index3M,H2320,TRUE,_xll.ohTrigger(RecalcTrigger,Trigger3M)),NA())</f>
        <v>1.5911630318813135E-2</v>
      </c>
      <c r="L2320" s="44">
        <f>IFERROR(_xll.qlIndexFixing(Index6M,$H2320,TRUE,_xll.ohTrigger(RecalcTrigger,Trigger6M)),NA())</f>
        <v>1.5667993502423695E-2</v>
      </c>
      <c r="M2320" s="186">
        <f>IFERROR(_xll.qlIndexFixing(Index1Y,$H2320,TRUE,_xll.ohTrigger(RecalcTrigger,Trigger1Y)),NA())</f>
        <v>1.6316076158531968E-2</v>
      </c>
      <c r="N2320" s="185">
        <f>IFERROR(_xll.qlIndexFixing(ONIndex1M,I2320,TRUE,_xll.ohTrigger(RecalcTrigger,Trigger1M)),NA())</f>
        <v>1.5588401015769193E-2</v>
      </c>
      <c r="O2320" s="44">
        <f>IFERROR(_xll.qlIndexFixing(ONIndex3M,I2320,TRUE,_xll.ohTrigger(RecalcTrigger,Trigger3M)),NA())</f>
        <v>1.591092415572426E-2</v>
      </c>
      <c r="P2320" s="44">
        <f>IFERROR(_xll.qlIndexFixing(ONIndex6M,I2320,TRUE,_xll.ohTrigger(RecalcTrigger,Trigger6M)),NA())</f>
        <v>1.5628703577377223E-2</v>
      </c>
      <c r="Q2320" s="186">
        <f>IFERROR(_xll.qlIndexFixing(ONIndex1Y,I2320,TRUE,_xll.ohTrigger(RecalcTrigger,Trigger1Y)),NA())</f>
        <v>1.6254579812136072E-2</v>
      </c>
    </row>
    <row r="2321" spans="2:17" x14ac:dyDescent="0.2">
      <c r="B2321" s="39" t="s">
        <v>42</v>
      </c>
      <c r="D2321" s="42">
        <f>_xll.qlCalendarAdvance(Calendar,$D2320,B2321,"f",FALSE)</f>
        <v>55648</v>
      </c>
      <c r="E2321" s="180">
        <f>_xll.qlInterestRateIndexValueDate(IndexON,D2321)</f>
        <v>55648</v>
      </c>
      <c r="F2321" s="196">
        <f>IFERROR(_xll.qlIndexFixing(IndexON,D2321,TRUE,_xll.ohTrigger(RecalcTrigger,TriggerON)),NA())</f>
        <v>1.5750032288455174E-2</v>
      </c>
      <c r="H2321" s="42">
        <f>_xll.qlCalendarAdvance(Calendar,$H2320,B2321,"f",FALSE)</f>
        <v>55648</v>
      </c>
      <c r="I2321" s="180">
        <f>_xll.qlInterestRateIndexValueDate(Index1M,$H2321)</f>
        <v>55652</v>
      </c>
      <c r="J2321" s="185">
        <f>IFERROR(_xll.qlIndexFixing(Index1M,$H2321,TRUE,_xll.ohTrigger(RecalcTrigger,Trigger1M)),NA())</f>
        <v>1.5584114035968367E-2</v>
      </c>
      <c r="K2321" s="44">
        <f>IFERROR(_xll.qlIndexFixing(Index3M,H2321,TRUE,_xll.ohTrigger(RecalcTrigger,Trigger3M)),NA())</f>
        <v>1.5906500767212263E-2</v>
      </c>
      <c r="L2321" s="44">
        <f>IFERROR(_xll.qlIndexFixing(Index6M,$H2321,TRUE,_xll.ohTrigger(RecalcTrigger,Trigger6M)),NA())</f>
        <v>1.5666359116964984E-2</v>
      </c>
      <c r="M2321" s="186">
        <f>IFERROR(_xll.qlIndexFixing(Index1Y,$H2321,TRUE,_xll.ohTrigger(RecalcTrigger,Trigger1Y)),NA())</f>
        <v>1.6313102933451257E-2</v>
      </c>
      <c r="N2321" s="185">
        <f>IFERROR(_xll.qlIndexFixing(ONIndex1M,I2321,TRUE,_xll.ohTrigger(RecalcTrigger,Trigger1M)),NA())</f>
        <v>1.5583402863716955E-2</v>
      </c>
      <c r="O2321" s="44">
        <f>IFERROR(_xll.qlIndexFixing(ONIndex3M,I2321,TRUE,_xll.ohTrigger(RecalcTrigger,Trigger3M)),NA())</f>
        <v>1.5906035757158321E-2</v>
      </c>
      <c r="P2321" s="44">
        <f>IFERROR(_xll.qlIndexFixing(ONIndex6M,I2321,TRUE,_xll.ohTrigger(RecalcTrigger,Trigger6M)),NA())</f>
        <v>1.5626642022930071E-2</v>
      </c>
      <c r="Q2321" s="186">
        <f>IFERROR(_xll.qlIndexFixing(ONIndex1Y,I2321,TRUE,_xll.ohTrigger(RecalcTrigger,Trigger1Y)),NA())</f>
        <v>1.6252050510248139E-2</v>
      </c>
    </row>
    <row r="2322" spans="2:17" x14ac:dyDescent="0.2">
      <c r="B2322" s="39" t="s">
        <v>42</v>
      </c>
      <c r="D2322" s="42">
        <f>_xll.qlCalendarAdvance(Calendar,$D2321,B2322,"f",FALSE)</f>
        <v>55655</v>
      </c>
      <c r="E2322" s="180">
        <f>_xll.qlInterestRateIndexValueDate(IndexON,D2322)</f>
        <v>55655</v>
      </c>
      <c r="F2322" s="196">
        <f>IFERROR(_xll.qlIndexFixing(IndexON,D2322,TRUE,_xll.ohTrigger(RecalcTrigger,TriggerON)),NA())</f>
        <v>1.5745080784448362E-2</v>
      </c>
      <c r="H2322" s="42">
        <f>_xll.qlCalendarAdvance(Calendar,$H2321,B2322,"f",FALSE)</f>
        <v>55655</v>
      </c>
      <c r="I2322" s="180">
        <f>_xll.qlInterestRateIndexValueDate(Index1M,$H2322)</f>
        <v>55659</v>
      </c>
      <c r="J2322" s="185">
        <f>IFERROR(_xll.qlIndexFixing(Index1M,$H2322,TRUE,_xll.ohTrigger(RecalcTrigger,Trigger1M)),NA())</f>
        <v>1.5579012828148338E-2</v>
      </c>
      <c r="K2322" s="44">
        <f>IFERROR(_xll.qlIndexFixing(Index3M,H2322,TRUE,_xll.ohTrigger(RecalcTrigger,Trigger3M)),NA())</f>
        <v>1.5901335440147064E-2</v>
      </c>
      <c r="L2322" s="44">
        <f>IFERROR(_xll.qlIndexFixing(Index6M,$H2322,TRUE,_xll.ohTrigger(RecalcTrigger,Trigger6M)),NA())</f>
        <v>1.566475942677641E-2</v>
      </c>
      <c r="M2322" s="186">
        <f>IFERROR(_xll.qlIndexFixing(Index1Y,$H2322,TRUE,_xll.ohTrigger(RecalcTrigger,Trigger1Y)),NA())</f>
        <v>1.6310113856997068E-2</v>
      </c>
      <c r="N2322" s="185">
        <f>IFERROR(_xll.qlIndexFixing(ONIndex1M,I2322,TRUE,_xll.ohTrigger(RecalcTrigger,Trigger1M)),NA())</f>
        <v>1.5578371020614767E-2</v>
      </c>
      <c r="O2322" s="44">
        <f>IFERROR(_xll.qlIndexFixing(ONIndex3M,I2322,TRUE,_xll.ohTrigger(RecalcTrigger,Trigger3M)),NA())</f>
        <v>1.5901112071778911E-2</v>
      </c>
      <c r="P2322" s="44">
        <f>IFERROR(_xll.qlIndexFixing(ONIndex6M,I2322,TRUE,_xll.ohTrigger(RecalcTrigger,Trigger6M)),NA())</f>
        <v>1.5624614888229971E-2</v>
      </c>
      <c r="Q2322" s="186">
        <f>IFERROR(_xll.qlIndexFixing(ONIndex1Y,I2322,TRUE,_xll.ohTrigger(RecalcTrigger,Trigger1Y)),NA())</f>
        <v>1.6249506224665922E-2</v>
      </c>
    </row>
    <row r="2323" spans="2:17" x14ac:dyDescent="0.2">
      <c r="B2323" s="39" t="s">
        <v>42</v>
      </c>
      <c r="D2323" s="42">
        <f>_xll.qlCalendarAdvance(Calendar,$D2322,B2323,"f",FALSE)</f>
        <v>55662</v>
      </c>
      <c r="E2323" s="180">
        <f>_xll.qlInterestRateIndexValueDate(IndexON,D2323)</f>
        <v>55662</v>
      </c>
      <c r="F2323" s="196">
        <f>IFERROR(_xll.qlIndexFixing(IndexON,D2323,TRUE,_xll.ohTrigger(RecalcTrigger,TriggerON)),NA())</f>
        <v>1.5740093090190754E-2</v>
      </c>
      <c r="H2323" s="42">
        <f>_xll.qlCalendarAdvance(Calendar,$H2322,B2323,"f",FALSE)</f>
        <v>55662</v>
      </c>
      <c r="I2323" s="180">
        <f>_xll.qlInterestRateIndexValueDate(Index1M,$H2323)</f>
        <v>55666</v>
      </c>
      <c r="J2323" s="185">
        <f>IFERROR(_xll.qlIndexFixing(Index1M,$H2323,TRUE,_xll.ohTrigger(RecalcTrigger,Trigger1M)),NA())</f>
        <v>1.5573877738808785E-2</v>
      </c>
      <c r="K2323" s="44">
        <f>IFERROR(_xll.qlIndexFixing(Index3M,H2323,TRUE,_xll.ohTrigger(RecalcTrigger,Trigger3M)),NA())</f>
        <v>1.589613428087857E-2</v>
      </c>
      <c r="L2323" s="44">
        <f>IFERROR(_xll.qlIndexFixing(Index6M,$H2323,TRUE,_xll.ohTrigger(RecalcTrigger,Trigger6M)),NA())</f>
        <v>1.5663194431776297E-2</v>
      </c>
      <c r="M2323" s="186">
        <f>IFERROR(_xll.qlIndexFixing(Index1Y,$H2323,TRUE,_xll.ohTrigger(RecalcTrigger,Trigger1Y)),NA())</f>
        <v>1.6307108904836651E-2</v>
      </c>
      <c r="N2323" s="185">
        <f>IFERROR(_xll.qlIndexFixing(ONIndex1M,I2323,TRUE,_xll.ohTrigger(RecalcTrigger,Trigger1M)),NA())</f>
        <v>1.5573305434504192E-2</v>
      </c>
      <c r="O2323" s="44">
        <f>IFERROR(_xll.qlIndexFixing(ONIndex3M,I2323,TRUE,_xll.ohTrigger(RecalcTrigger,Trigger3M)),NA())</f>
        <v>1.5896153042991301E-2</v>
      </c>
      <c r="P2323" s="44">
        <f>IFERROR(_xll.qlIndexFixing(ONIndex6M,I2323,TRUE,_xll.ohTrigger(RecalcTrigger,Trigger6M)),NA())</f>
        <v>1.5622622173436795E-2</v>
      </c>
      <c r="Q2323" s="186">
        <f>IFERROR(_xll.qlIndexFixing(ONIndex1Y,I2323,TRUE,_xll.ohTrigger(RecalcTrigger,Trigger1Y)),NA())</f>
        <v>1.6246946931328665E-2</v>
      </c>
    </row>
    <row r="2324" spans="2:17" x14ac:dyDescent="0.2">
      <c r="B2324" s="39" t="s">
        <v>42</v>
      </c>
      <c r="D2324" s="42">
        <f>_xll.qlCalendarAdvance(Calendar,$D2323,B2324,"f",FALSE)</f>
        <v>55669</v>
      </c>
      <c r="E2324" s="180">
        <f>_xll.qlInterestRateIndexValueDate(IndexON,D2324)</f>
        <v>55669</v>
      </c>
      <c r="F2324" s="196">
        <f>IFERROR(_xll.qlIndexFixing(IndexON,D2324,TRUE,_xll.ohTrigger(RecalcTrigger,TriggerON)),NA())</f>
        <v>1.5735069149647174E-2</v>
      </c>
      <c r="H2324" s="42">
        <f>_xll.qlCalendarAdvance(Calendar,$H2323,B2324,"f",FALSE)</f>
        <v>55669</v>
      </c>
      <c r="I2324" s="180">
        <f>_xll.qlInterestRateIndexValueDate(Index1M,$H2324)</f>
        <v>55673</v>
      </c>
      <c r="J2324" s="185">
        <f>IFERROR(_xll.qlIndexFixing(Index1M,$H2324,TRUE,_xll.ohTrigger(RecalcTrigger,Trigger1M)),NA())</f>
        <v>1.5568744314758298E-2</v>
      </c>
      <c r="K2324" s="44">
        <f>IFERROR(_xll.qlIndexFixing(Index3M,H2324,TRUE,_xll.ohTrigger(RecalcTrigger,Trigger3M)),NA())</f>
        <v>1.5890897232677382E-2</v>
      </c>
      <c r="L2324" s="44">
        <f>IFERROR(_xll.qlIndexFixing(Index6M,$H2324,TRUE,_xll.ohTrigger(RecalcTrigger,Trigger6M)),NA())</f>
        <v>1.5661421690035714E-2</v>
      </c>
      <c r="M2324" s="186">
        <f>IFERROR(_xll.qlIndexFixing(Index1Y,$H2324,TRUE,_xll.ohTrigger(RecalcTrigger,Trigger1Y)),NA())</f>
        <v>1.6304088052638784E-2</v>
      </c>
      <c r="N2324" s="185">
        <f>IFERROR(_xll.qlIndexFixing(ONIndex1M,I2324,TRUE,_xll.ohTrigger(RecalcTrigger,Trigger1M)),NA())</f>
        <v>1.5568206052947176E-2</v>
      </c>
      <c r="O2324" s="44">
        <f>IFERROR(_xll.qlIndexFixing(ONIndex3M,I2324,TRUE,_xll.ohTrigger(RecalcTrigger,Trigger3M)),NA())</f>
        <v>1.5891158613960954E-2</v>
      </c>
      <c r="P2324" s="44">
        <f>IFERROR(_xll.qlIndexFixing(ONIndex6M,I2324,TRUE,_xll.ohTrigger(RecalcTrigger,Trigger6M)),NA())</f>
        <v>1.5620663878630481E-2</v>
      </c>
      <c r="Q2324" s="186">
        <f>IFERROR(_xll.qlIndexFixing(ONIndex1Y,I2324,TRUE,_xll.ohTrigger(RecalcTrigger,Trigger1Y)),NA())</f>
        <v>1.6244372606095681E-2</v>
      </c>
    </row>
    <row r="2325" spans="2:17" x14ac:dyDescent="0.2">
      <c r="B2325" s="39" t="s">
        <v>42</v>
      </c>
      <c r="D2325" s="42">
        <f>_xll.qlCalendarAdvance(Calendar,$D2324,B2325,"f",FALSE)</f>
        <v>55676</v>
      </c>
      <c r="E2325" s="180">
        <f>_xll.qlInterestRateIndexValueDate(IndexON,D2325)</f>
        <v>55676</v>
      </c>
      <c r="F2325" s="196">
        <f>IFERROR(_xll.qlIndexFixing(IndexON,D2325,TRUE,_xll.ohTrigger(RecalcTrigger,TriggerON)),NA())</f>
        <v>1.5730008906302828E-2</v>
      </c>
      <c r="H2325" s="42">
        <f>_xll.qlCalendarAdvance(Calendar,$H2324,B2325,"f",FALSE)</f>
        <v>55676</v>
      </c>
      <c r="I2325" s="180">
        <f>_xll.qlInterestRateIndexValueDate(Index1M,$H2325)</f>
        <v>55680</v>
      </c>
      <c r="J2325" s="185">
        <f>IFERROR(_xll.qlIndexFixing(Index1M,$H2325,TRUE,_xll.ohTrigger(RecalcTrigger,Trigger1M)),NA())</f>
        <v>1.5563543962897164E-2</v>
      </c>
      <c r="K2325" s="44">
        <f>IFERROR(_xll.qlIndexFixing(Index3M,H2325,TRUE,_xll.ohTrigger(RecalcTrigger,Trigger3M)),NA())</f>
        <v>1.5885624238812356E-2</v>
      </c>
      <c r="L2325" s="44">
        <f>IFERROR(_xll.qlIndexFixing(Index6M,$H2325,TRUE,_xll.ohTrigger(RecalcTrigger,Trigger6M)),NA())</f>
        <v>1.5659923671868498E-2</v>
      </c>
      <c r="M2325" s="186">
        <f>IFERROR(_xll.qlIndexFixing(Index1Y,$H2325,TRUE,_xll.ohTrigger(RecalcTrigger,Trigger1Y)),NA())</f>
        <v>1.6301051276073557E-2</v>
      </c>
      <c r="N2325" s="185">
        <f>IFERROR(_xll.qlIndexFixing(ONIndex1M,I2325,TRUE,_xll.ohTrigger(RecalcTrigger,Trigger1M)),NA())</f>
        <v>1.5563072824305024E-2</v>
      </c>
      <c r="O2325" s="44">
        <f>IFERROR(_xll.qlIndexFixing(ONIndex3M,I2325,TRUE,_xll.ohTrigger(RecalcTrigger,Trigger3M)),NA())</f>
        <v>1.5886128728253013E-2</v>
      </c>
      <c r="P2325" s="44">
        <f>IFERROR(_xll.qlIndexFixing(ONIndex6M,I2325,TRUE,_xll.ohTrigger(RecalcTrigger,Trigger6M)),NA())</f>
        <v>1.5618740003491283E-2</v>
      </c>
      <c r="Q2325" s="186">
        <f>IFERROR(_xll.qlIndexFixing(ONIndex1Y,I2325,TRUE,_xll.ohTrigger(RecalcTrigger,Trigger1Y)),NA())</f>
        <v>1.6241783224746342E-2</v>
      </c>
    </row>
    <row r="2326" spans="2:17" x14ac:dyDescent="0.2">
      <c r="B2326" s="39" t="s">
        <v>42</v>
      </c>
      <c r="D2326" s="42">
        <f>_xll.qlCalendarAdvance(Calendar,$D2325,B2326,"f",FALSE)</f>
        <v>55683</v>
      </c>
      <c r="E2326" s="180">
        <f>_xll.qlInterestRateIndexValueDate(IndexON,D2326)</f>
        <v>55683</v>
      </c>
      <c r="F2326" s="196">
        <f>IFERROR(_xll.qlIndexFixing(IndexON,D2326,TRUE,_xll.ohTrigger(RecalcTrigger,TriggerON)),NA())</f>
        <v>1.5724912303962668E-2</v>
      </c>
      <c r="H2326" s="42">
        <f>_xll.qlCalendarAdvance(Calendar,$H2325,B2326,"f",FALSE)</f>
        <v>55683</v>
      </c>
      <c r="I2326" s="180">
        <f>_xll.qlInterestRateIndexValueDate(Index1M,$H2326)</f>
        <v>55687</v>
      </c>
      <c r="J2326" s="185">
        <f>IFERROR(_xll.qlIndexFixing(Index1M,$H2326,TRUE,_xll.ohTrigger(RecalcTrigger,Trigger1M)),NA())</f>
        <v>1.5558309578448615E-2</v>
      </c>
      <c r="K2326" s="44">
        <f>IFERROR(_xll.qlIndexFixing(Index3M,H2326,TRUE,_xll.ohTrigger(RecalcTrigger,Trigger3M)),NA())</f>
        <v>1.5880315242555829E-2</v>
      </c>
      <c r="L2326" s="44">
        <f>IFERROR(_xll.qlIndexFixing(Index6M,$H2326,TRUE,_xll.ohTrigger(RecalcTrigger,Trigger6M)),NA())</f>
        <v>1.5658460347142845E-2</v>
      </c>
      <c r="M2326" s="186">
        <f>IFERROR(_xll.qlIndexFixing(Index1Y,$H2326,TRUE,_xll.ohTrigger(RecalcTrigger,Trigger1Y)),NA())</f>
        <v>1.6297998550811283E-2</v>
      </c>
      <c r="N2326" s="185">
        <f>IFERROR(_xll.qlIndexFixing(ONIndex1M,I2326,TRUE,_xll.ohTrigger(RecalcTrigger,Trigger1M)),NA())</f>
        <v>1.5557905696539365E-2</v>
      </c>
      <c r="O2326" s="44">
        <f>IFERROR(_xll.qlIndexFixing(ONIndex3M,I2326,TRUE,_xll.ohTrigger(RecalcTrigger,Trigger3M)),NA())</f>
        <v>1.5881063329032941E-2</v>
      </c>
      <c r="P2326" s="44">
        <f>IFERROR(_xll.qlIndexFixing(ONIndex6M,I2326,TRUE,_xll.ohTrigger(RecalcTrigger,Trigger6M)),NA())</f>
        <v>1.5616850548179073E-2</v>
      </c>
      <c r="Q2326" s="186">
        <f>IFERROR(_xll.qlIndexFixing(ONIndex1Y,I2326,TRUE,_xll.ohTrigger(RecalcTrigger,Trigger1Y)),NA())</f>
        <v>1.6239178763459705E-2</v>
      </c>
    </row>
    <row r="2327" spans="2:17" x14ac:dyDescent="0.2">
      <c r="B2327" s="39" t="s">
        <v>42</v>
      </c>
      <c r="D2327" s="42">
        <f>_xll.qlCalendarAdvance(Calendar,$D2326,B2327,"f",FALSE)</f>
        <v>55690</v>
      </c>
      <c r="E2327" s="180">
        <f>_xll.qlInterestRateIndexValueDate(IndexON,D2327)</f>
        <v>55690</v>
      </c>
      <c r="F2327" s="196">
        <f>IFERROR(_xll.qlIndexFixing(IndexON,D2327,TRUE,_xll.ohTrigger(RecalcTrigger,TriggerON)),NA())</f>
        <v>1.5719779286591518E-2</v>
      </c>
      <c r="H2327" s="42">
        <f>_xll.qlCalendarAdvance(Calendar,$H2326,B2327,"f",FALSE)</f>
        <v>55690</v>
      </c>
      <c r="I2327" s="180">
        <f>_xll.qlInterestRateIndexValueDate(Index1M,$H2327)</f>
        <v>55694</v>
      </c>
      <c r="J2327" s="185">
        <f>IFERROR(_xll.qlIndexFixing(Index1M,$H2327,TRUE,_xll.ohTrigger(RecalcTrigger,Trigger1M)),NA())</f>
        <v>1.5553041109363619E-2</v>
      </c>
      <c r="K2327" s="44">
        <f>IFERROR(_xll.qlIndexFixing(Index3M,H2327,TRUE,_xll.ohTrigger(RecalcTrigger,Trigger3M)),NA())</f>
        <v>1.5874970187178396E-2</v>
      </c>
      <c r="L2327" s="44">
        <f>IFERROR(_xll.qlIndexFixing(Index6M,$H2327,TRUE,_xll.ohTrigger(RecalcTrigger,Trigger6M)),NA())</f>
        <v>1.5657031715781436E-2</v>
      </c>
      <c r="M2327" s="186">
        <f>IFERROR(_xll.qlIndexFixing(Index1Y,$H2327,TRUE,_xll.ohTrigger(RecalcTrigger,Trigger1Y)),NA())</f>
        <v>1.6294929852524023E-2</v>
      </c>
      <c r="N2327" s="185">
        <f>IFERROR(_xll.qlIndexFixing(ONIndex1M,I2327,TRUE,_xll.ohTrigger(RecalcTrigger,Trigger1M)),NA())</f>
        <v>1.5552704617451951E-2</v>
      </c>
      <c r="O2327" s="44">
        <f>IFERROR(_xll.qlIndexFixing(ONIndex3M,I2327,TRUE,_xll.ohTrigger(RecalcTrigger,Trigger3M)),NA())</f>
        <v>1.5875962359865881E-2</v>
      </c>
      <c r="P2327" s="44">
        <f>IFERROR(_xll.qlIndexFixing(ONIndex6M,I2327,TRUE,_xll.ohTrigger(RecalcTrigger,Trigger6M)),NA())</f>
        <v>1.5614995512853724E-2</v>
      </c>
      <c r="Q2327" s="186">
        <f>IFERROR(_xll.qlIndexFixing(ONIndex1Y,I2327,TRUE,_xll.ohTrigger(RecalcTrigger,Trigger1Y)),NA())</f>
        <v>1.623655919809508E-2</v>
      </c>
    </row>
    <row r="2328" spans="2:17" x14ac:dyDescent="0.2">
      <c r="B2328" s="39" t="s">
        <v>42</v>
      </c>
      <c r="D2328" s="42">
        <f>_xll.qlCalendarAdvance(Calendar,$D2327,B2328,"f",FALSE)</f>
        <v>55697</v>
      </c>
      <c r="E2328" s="180">
        <f>_xll.qlInterestRateIndexValueDate(IndexON,D2328)</f>
        <v>55697</v>
      </c>
      <c r="F2328" s="196">
        <f>IFERROR(_xll.qlIndexFixing(IndexON,D2328,TRUE,_xll.ohTrigger(RecalcTrigger,TriggerON)),NA())</f>
        <v>1.5714609797434775E-2</v>
      </c>
      <c r="H2328" s="42">
        <f>_xll.qlCalendarAdvance(Calendar,$H2327,B2328,"f",FALSE)</f>
        <v>55697</v>
      </c>
      <c r="I2328" s="180">
        <f>_xll.qlInterestRateIndexValueDate(Index1M,$H2328)</f>
        <v>55701</v>
      </c>
      <c r="J2328" s="185">
        <f>IFERROR(_xll.qlIndexFixing(Index1M,$H2328,TRUE,_xll.ohTrigger(RecalcTrigger,Trigger1M)),NA())</f>
        <v>1.5547692247263368E-2</v>
      </c>
      <c r="K2328" s="44">
        <f>IFERROR(_xll.qlIndexFixing(Index3M,H2328,TRUE,_xll.ohTrigger(RecalcTrigger,Trigger3M)),NA())</f>
        <v>1.5869589015949783E-2</v>
      </c>
      <c r="L2328" s="44">
        <f>IFERROR(_xll.qlIndexFixing(Index6M,$H2328,TRUE,_xll.ohTrigger(RecalcTrigger,Trigger6M)),NA())</f>
        <v>1.5656142224068189E-2</v>
      </c>
      <c r="M2328" s="186">
        <f>IFERROR(_xll.qlIndexFixing(Index1Y,$H2328,TRUE,_xll.ohTrigger(RecalcTrigger,Trigger1Y)),NA())</f>
        <v>1.6291845156884938E-2</v>
      </c>
      <c r="N2328" s="185">
        <f>IFERROR(_xll.qlIndexFixing(ONIndex1M,I2328,TRUE,_xll.ohTrigger(RecalcTrigger,Trigger1M)),NA())</f>
        <v>1.554746953500441E-2</v>
      </c>
      <c r="O2328" s="44">
        <f>IFERROR(_xll.qlIndexFixing(ONIndex3M,I2328,TRUE,_xll.ohTrigger(RecalcTrigger,Trigger3M)),NA())</f>
        <v>1.587082576383736E-2</v>
      </c>
      <c r="P2328" s="44">
        <f>IFERROR(_xll.qlIndexFixing(ONIndex6M,I2328,TRUE,_xll.ohTrigger(RecalcTrigger,Trigger6M)),NA())</f>
        <v>1.5613174897355364E-2</v>
      </c>
      <c r="Q2328" s="186">
        <f>IFERROR(_xll.qlIndexFixing(ONIndex1Y,I2328,TRUE,_xll.ohTrigger(RecalcTrigger,Trigger1Y)),NA())</f>
        <v>1.623392450443184E-2</v>
      </c>
    </row>
    <row r="2329" spans="2:17" x14ac:dyDescent="0.2">
      <c r="B2329" s="39" t="s">
        <v>42</v>
      </c>
      <c r="D2329" s="42">
        <f>_xll.qlCalendarAdvance(Calendar,$D2328,B2329,"f",FALSE)</f>
        <v>55704</v>
      </c>
      <c r="E2329" s="180">
        <f>_xll.qlInterestRateIndexValueDate(IndexON,D2329)</f>
        <v>55704</v>
      </c>
      <c r="F2329" s="196">
        <f>IFERROR(_xll.qlIndexFixing(IndexON,D2329,TRUE,_xll.ohTrigger(RecalcTrigger,TriggerON)),NA())</f>
        <v>1.5709403780617137E-2</v>
      </c>
      <c r="H2329" s="42">
        <f>_xll.qlCalendarAdvance(Calendar,$H2328,B2329,"f",FALSE)</f>
        <v>55704</v>
      </c>
      <c r="I2329" s="180">
        <f>_xll.qlInterestRateIndexValueDate(Index1M,$H2329)</f>
        <v>55708</v>
      </c>
      <c r="J2329" s="185">
        <f>IFERROR(_xll.qlIndexFixing(Index1M,$H2329,TRUE,_xll.ohTrigger(RecalcTrigger,Trigger1M)),NA())</f>
        <v>1.5542352775583084E-2</v>
      </c>
      <c r="K2329" s="44">
        <f>IFERROR(_xll.qlIndexFixing(Index3M,H2329,TRUE,_xll.ohTrigger(RecalcTrigger,Trigger3M)),NA())</f>
        <v>1.5864171672151879E-2</v>
      </c>
      <c r="L2329" s="44">
        <f>IFERROR(_xll.qlIndexFixing(Index6M,$H2329,TRUE,_xll.ohTrigger(RecalcTrigger,Trigger6M)),NA())</f>
        <v>1.5654533056209095E-2</v>
      </c>
      <c r="M2329" s="186">
        <f>IFERROR(_xll.qlIndexFixing(Index1Y,$H2329,TRUE,_xll.ohTrigger(RecalcTrigger,Trigger1Y)),NA())</f>
        <v>1.6288744439567619E-2</v>
      </c>
      <c r="N2329" s="185">
        <f>IFERROR(_xll.qlIndexFixing(ONIndex1M,I2329,TRUE,_xll.ohTrigger(RecalcTrigger,Trigger1M)),NA())</f>
        <v>1.5542200397158368E-2</v>
      </c>
      <c r="O2329" s="44">
        <f>IFERROR(_xll.qlIndexFixing(ONIndex3M,I2329,TRUE,_xll.ohTrigger(RecalcTrigger,Trigger3M)),NA())</f>
        <v>1.5865653484592457E-2</v>
      </c>
      <c r="P2329" s="44">
        <f>IFERROR(_xll.qlIndexFixing(ONIndex6M,I2329,TRUE,_xll.ohTrigger(RecalcTrigger,Trigger6M)),NA())</f>
        <v>1.5611388701763929E-2</v>
      </c>
      <c r="Q2329" s="186">
        <f>IFERROR(_xll.qlIndexFixing(ONIndex1Y,I2329,TRUE,_xll.ohTrigger(RecalcTrigger,Trigger1Y)),NA())</f>
        <v>1.623127465848917E-2</v>
      </c>
    </row>
    <row r="2330" spans="2:17" x14ac:dyDescent="0.2">
      <c r="B2330" s="39" t="s">
        <v>42</v>
      </c>
      <c r="D2330" s="42">
        <f>_xll.qlCalendarAdvance(Calendar,$D2329,B2330,"f",FALSE)</f>
        <v>55711</v>
      </c>
      <c r="E2330" s="180">
        <f>_xll.qlInterestRateIndexValueDate(IndexON,D2330)</f>
        <v>55711</v>
      </c>
      <c r="F2330" s="196">
        <f>IFERROR(_xll.qlIndexFixing(IndexON,D2330,TRUE,_xll.ohTrigger(RecalcTrigger,TriggerON)),NA())</f>
        <v>1.5704161179863618E-2</v>
      </c>
      <c r="H2330" s="42">
        <f>_xll.qlCalendarAdvance(Calendar,$H2329,B2330,"f",FALSE)</f>
        <v>55711</v>
      </c>
      <c r="I2330" s="180">
        <f>_xll.qlInterestRateIndexValueDate(Index1M,$H2330)</f>
        <v>55715</v>
      </c>
      <c r="J2330" s="185">
        <f>IFERROR(_xll.qlIndexFixing(Index1M,$H2330,TRUE,_xll.ohTrigger(RecalcTrigger,Trigger1M)),NA())</f>
        <v>1.5536979057983154E-2</v>
      </c>
      <c r="K2330" s="44">
        <f>IFERROR(_xll.qlIndexFixing(Index3M,H2330,TRUE,_xll.ohTrigger(RecalcTrigger,Trigger3M)),NA())</f>
        <v>1.5858718099054418E-2</v>
      </c>
      <c r="L2330" s="44">
        <f>IFERROR(_xll.qlIndexFixing(Index6M,$H2330,TRUE,_xll.ohTrigger(RecalcTrigger,Trigger6M)),NA())</f>
        <v>1.5653210925309118E-2</v>
      </c>
      <c r="M2330" s="186">
        <f>IFERROR(_xll.qlIndexFixing(Index1Y,$H2330,TRUE,_xll.ohTrigger(RecalcTrigger,Trigger1Y)),NA())</f>
        <v>1.6285627676247423E-2</v>
      </c>
      <c r="N2330" s="185">
        <f>IFERROR(_xll.qlIndexFixing(ONIndex1M,I2330,TRUE,_xll.ohTrigger(RecalcTrigger,Trigger1M)),NA())</f>
        <v>1.5536897152035323E-2</v>
      </c>
      <c r="O2330" s="44">
        <f>IFERROR(_xll.qlIndexFixing(ONIndex3M,I2330,TRUE,_xll.ohTrigger(RecalcTrigger,Trigger3M)),NA())</f>
        <v>1.5860445465296635E-2</v>
      </c>
      <c r="P2330" s="44">
        <f>IFERROR(_xll.qlIndexFixing(ONIndex6M,I2330,TRUE,_xll.ohTrigger(RecalcTrigger,Trigger6M)),NA())</f>
        <v>1.5609636925919546E-2</v>
      </c>
      <c r="Q2330" s="186">
        <f>IFERROR(_xll.qlIndexFixing(ONIndex1Y,I2330,TRUE,_xll.ohTrigger(RecalcTrigger,Trigger1Y)),NA())</f>
        <v>1.6228609636286251E-2</v>
      </c>
    </row>
    <row r="2331" spans="2:17" x14ac:dyDescent="0.2">
      <c r="B2331" s="39" t="s">
        <v>42</v>
      </c>
      <c r="D2331" s="42">
        <f>_xll.qlCalendarAdvance(Calendar,$D2330,B2331,"f",FALSE)</f>
        <v>55718</v>
      </c>
      <c r="E2331" s="180">
        <f>_xll.qlInterestRateIndexValueDate(IndexON,D2331)</f>
        <v>55718</v>
      </c>
      <c r="F2331" s="196">
        <f>IFERROR(_xll.qlIndexFixing(IndexON,D2331,TRUE,_xll.ohTrigger(RecalcTrigger,TriggerON)),NA())</f>
        <v>1.5698881938739362E-2</v>
      </c>
      <c r="H2331" s="42">
        <f>_xll.qlCalendarAdvance(Calendar,$H2330,B2331,"f",FALSE)</f>
        <v>55718</v>
      </c>
      <c r="I2331" s="180">
        <f>_xll.qlInterestRateIndexValueDate(Index1M,$H2331)</f>
        <v>55722</v>
      </c>
      <c r="J2331" s="185">
        <f>IFERROR(_xll.qlIndexFixing(Index1M,$H2331,TRUE,_xll.ohTrigger(RecalcTrigger,Trigger1M)),NA())</f>
        <v>1.5531571042401993E-2</v>
      </c>
      <c r="K2331" s="44">
        <f>IFERROR(_xll.qlIndexFixing(Index3M,H2331,TRUE,_xll.ohTrigger(RecalcTrigger,Trigger3M)),NA())</f>
        <v>1.5853228239936682E-2</v>
      </c>
      <c r="L2331" s="44">
        <f>IFERROR(_xll.qlIndexFixing(Index6M,$H2331,TRUE,_xll.ohTrigger(RecalcTrigger,Trigger6M)),NA())</f>
        <v>1.565192348898722E-2</v>
      </c>
      <c r="M2331" s="186">
        <f>IFERROR(_xll.qlIndexFixing(Index1Y,$H2331,TRUE,_xll.ohTrigger(RecalcTrigger,Trigger1Y)),NA())</f>
        <v>1.6282494842600127E-2</v>
      </c>
      <c r="N2331" s="185">
        <f>IFERROR(_xll.qlIndexFixing(ONIndex1M,I2331,TRUE,_xll.ohTrigger(RecalcTrigger,Trigger1M)),NA())</f>
        <v>1.5531559747516965E-2</v>
      </c>
      <c r="O2331" s="44">
        <f>IFERROR(_xll.qlIndexFixing(ONIndex3M,I2331,TRUE,_xll.ohTrigger(RecalcTrigger,Trigger3M)),NA())</f>
        <v>1.5855201649355166E-2</v>
      </c>
      <c r="P2331" s="44">
        <f>IFERROR(_xll.qlIndexFixing(ONIndex6M,I2331,TRUE,_xll.ohTrigger(RecalcTrigger,Trigger6M)),NA())</f>
        <v>1.5607919569982087E-2</v>
      </c>
      <c r="Q2331" s="186">
        <f>IFERROR(_xll.qlIndexFixing(ONIndex1Y,I2331,TRUE,_xll.ohTrigger(RecalcTrigger,Trigger1Y)),NA())</f>
        <v>1.6225929413522522E-2</v>
      </c>
    </row>
    <row r="2332" spans="2:17" x14ac:dyDescent="0.2">
      <c r="B2332" s="39" t="s">
        <v>42</v>
      </c>
      <c r="D2332" s="42">
        <f>_xll.qlCalendarAdvance(Calendar,$D2331,B2332,"f",FALSE)</f>
        <v>55725</v>
      </c>
      <c r="E2332" s="180">
        <f>_xll.qlInterestRateIndexValueDate(IndexON,D2332)</f>
        <v>55725</v>
      </c>
      <c r="F2332" s="196">
        <f>IFERROR(_xll.qlIndexFixing(IndexON,D2332,TRUE,_xll.ohTrigger(RecalcTrigger,TriggerON)),NA())</f>
        <v>1.5693566001049319E-2</v>
      </c>
      <c r="H2332" s="42">
        <f>_xll.qlCalendarAdvance(Calendar,$H2331,B2332,"f",FALSE)</f>
        <v>55725</v>
      </c>
      <c r="I2332" s="180">
        <f>_xll.qlInterestRateIndexValueDate(Index1M,$H2332)</f>
        <v>55729</v>
      </c>
      <c r="J2332" s="185">
        <f>IFERROR(_xll.qlIndexFixing(Index1M,$H2332,TRUE,_xll.ohTrigger(RecalcTrigger,Trigger1M)),NA())</f>
        <v>1.5526128676788336E-2</v>
      </c>
      <c r="K2332" s="44">
        <f>IFERROR(_xll.qlIndexFixing(Index3M,H2332,TRUE,_xll.ohTrigger(RecalcTrigger,Trigger3M)),NA())</f>
        <v>1.5847702038078823E-2</v>
      </c>
      <c r="L2332" s="44">
        <f>IFERROR(_xll.qlIndexFixing(Index6M,$H2332,TRUE,_xll.ohTrigger(RecalcTrigger,Trigger6M)),NA())</f>
        <v>1.5650670747174762E-2</v>
      </c>
      <c r="M2332" s="186">
        <f>IFERROR(_xll.qlIndexFixing(Index1Y,$H2332,TRUE,_xll.ohTrigger(RecalcTrigger,Trigger1Y)),NA())</f>
        <v>1.6279345914303273E-2</v>
      </c>
      <c r="N2332" s="185">
        <f>IFERROR(_xll.qlIndexFixing(ONIndex1M,I2332,TRUE,_xll.ohTrigger(RecalcTrigger,Trigger1M)),NA())</f>
        <v>1.5526188131564922E-2</v>
      </c>
      <c r="O2332" s="44">
        <f>IFERROR(_xll.qlIndexFixing(ONIndex3M,I2332,TRUE,_xll.ohTrigger(RecalcTrigger,Trigger3M)),NA())</f>
        <v>1.584992198017332E-2</v>
      </c>
      <c r="P2332" s="44">
        <f>IFERROR(_xll.qlIndexFixing(ONIndex6M,I2332,TRUE,_xll.ohTrigger(RecalcTrigger,Trigger6M)),NA())</f>
        <v>1.5606236633871617E-2</v>
      </c>
      <c r="Q2332" s="186">
        <f>IFERROR(_xll.qlIndexFixing(ONIndex1Y,I2332,TRUE,_xll.ohTrigger(RecalcTrigger,Trigger1Y)),NA())</f>
        <v>1.6223233966297101E-2</v>
      </c>
    </row>
    <row r="2333" spans="2:17" x14ac:dyDescent="0.2">
      <c r="B2333" s="39" t="s">
        <v>42</v>
      </c>
      <c r="D2333" s="42">
        <f>_xll.qlCalendarAdvance(Calendar,$D2332,B2333,"f",FALSE)</f>
        <v>55732</v>
      </c>
      <c r="E2333" s="180">
        <f>_xll.qlInterestRateIndexValueDate(IndexON,D2333)</f>
        <v>55732</v>
      </c>
      <c r="F2333" s="196">
        <f>IFERROR(_xll.qlIndexFixing(IndexON,D2333,TRUE,_xll.ohTrigger(RecalcTrigger,TriggerON)),NA())</f>
        <v>1.5688213310518506E-2</v>
      </c>
      <c r="H2333" s="42">
        <f>_xll.qlCalendarAdvance(Calendar,$H2332,B2333,"f",FALSE)</f>
        <v>55732</v>
      </c>
      <c r="I2333" s="180">
        <f>_xll.qlInterestRateIndexValueDate(Index1M,$H2333)</f>
        <v>55736</v>
      </c>
      <c r="J2333" s="185">
        <f>IFERROR(_xll.qlIndexFixing(Index1M,$H2333,TRUE,_xll.ohTrigger(RecalcTrigger,Trigger1M)),NA())</f>
        <v>1.552065190908576E-2</v>
      </c>
      <c r="K2333" s="44">
        <f>IFERROR(_xll.qlIndexFixing(Index3M,H2333,TRUE,_xll.ohTrigger(RecalcTrigger,Trigger3M)),NA())</f>
        <v>1.5842139436757521E-2</v>
      </c>
      <c r="L2333" s="44">
        <f>IFERROR(_xll.qlIndexFixing(Index6M,$H2333,TRUE,_xll.ohTrigger(RecalcTrigger,Trigger6M)),NA())</f>
        <v>1.5649452699806575E-2</v>
      </c>
      <c r="M2333" s="186">
        <f>IFERROR(_xll.qlIndexFixing(Index1Y,$H2333,TRUE,_xll.ohTrigger(RecalcTrigger,Trigger1Y)),NA())</f>
        <v>1.6276180867035275E-2</v>
      </c>
      <c r="N2333" s="185">
        <f>IFERROR(_xll.qlIndexFixing(ONIndex1M,I2333,TRUE,_xll.ohTrigger(RecalcTrigger,Trigger1M)),NA())</f>
        <v>1.5520782251980947E-2</v>
      </c>
      <c r="O2333" s="44">
        <f>IFERROR(_xll.qlIndexFixing(ONIndex3M,I2333,TRUE,_xll.ohTrigger(RecalcTrigger,Trigger3M)),NA())</f>
        <v>1.5844606401076433E-2</v>
      </c>
      <c r="P2333" s="44">
        <f>IFERROR(_xll.qlIndexFixing(ONIndex6M,I2333,TRUE,_xll.ohTrigger(RecalcTrigger,Trigger6M)),NA())</f>
        <v>1.5604588117588136E-2</v>
      </c>
      <c r="Q2333" s="186">
        <f>IFERROR(_xll.qlIndexFixing(ONIndex1Y,I2333,TRUE,_xll.ohTrigger(RecalcTrigger,Trigger1Y)),NA())</f>
        <v>1.6220523270549236E-2</v>
      </c>
    </row>
    <row r="2334" spans="2:17" x14ac:dyDescent="0.2">
      <c r="B2334" s="39" t="s">
        <v>42</v>
      </c>
      <c r="D2334" s="42">
        <f>_xll.qlCalendarAdvance(Calendar,$D2333,B2334,"f",FALSE)</f>
        <v>55739</v>
      </c>
      <c r="E2334" s="180">
        <f>_xll.qlInterestRateIndexValueDate(IndexON,D2334)</f>
        <v>55739</v>
      </c>
      <c r="F2334" s="196">
        <f>IFERROR(_xll.qlIndexFixing(IndexON,D2334,TRUE,_xll.ohTrigger(RecalcTrigger,TriggerON)),NA())</f>
        <v>1.568282381103181E-2</v>
      </c>
      <c r="H2334" s="42">
        <f>_xll.qlCalendarAdvance(Calendar,$H2333,B2334,"f",FALSE)</f>
        <v>55739</v>
      </c>
      <c r="I2334" s="180">
        <f>_xll.qlInterestRateIndexValueDate(Index1M,$H2334)</f>
        <v>55743</v>
      </c>
      <c r="J2334" s="185">
        <f>IFERROR(_xll.qlIndexFixing(Index1M,$H2334,TRUE,_xll.ohTrigger(RecalcTrigger,Trigger1M)),NA())</f>
        <v>1.5515140687240419E-2</v>
      </c>
      <c r="K2334" s="44">
        <f>IFERROR(_xll.qlIndexFixing(Index3M,H2334,TRUE,_xll.ohTrigger(RecalcTrigger,Trigger3M)),NA())</f>
        <v>1.5836540379255536E-2</v>
      </c>
      <c r="L2334" s="44">
        <f>IFERROR(_xll.qlIndexFixing(Index6M,$H2334,TRUE,_xll.ohTrigger(RecalcTrigger,Trigger6M)),NA())</f>
        <v>1.5648269346817931E-2</v>
      </c>
      <c r="M2334" s="186">
        <f>IFERROR(_xll.qlIndexFixing(Index1Y,$H2334,TRUE,_xll.ohTrigger(RecalcTrigger,Trigger1Y)),NA())</f>
        <v>1.6272999676474983E-2</v>
      </c>
      <c r="N2334" s="185">
        <f>IFERROR(_xll.qlIndexFixing(ONIndex1M,I2334,TRUE,_xll.ohTrigger(RecalcTrigger,Trigger1M)),NA())</f>
        <v>1.5515342057046411E-2</v>
      </c>
      <c r="O2334" s="44">
        <f>IFERROR(_xll.qlIndexFixing(ONIndex3M,I2334,TRUE,_xll.ohTrigger(RecalcTrigger,Trigger3M)),NA())</f>
        <v>1.5839254855389839E-2</v>
      </c>
      <c r="P2334" s="44">
        <f>IFERROR(_xll.qlIndexFixing(ONIndex6M,I2334,TRUE,_xll.ohTrigger(RecalcTrigger,Trigger6M)),NA())</f>
        <v>1.560297402121158E-2</v>
      </c>
      <c r="Q2334" s="186">
        <f>IFERROR(_xll.qlIndexFixing(ONIndex1Y,I2334,TRUE,_xll.ohTrigger(RecalcTrigger,Trigger1Y)),NA())</f>
        <v>1.6217797302138237E-2</v>
      </c>
    </row>
    <row r="2335" spans="2:17" x14ac:dyDescent="0.2">
      <c r="B2335" s="39" t="s">
        <v>42</v>
      </c>
      <c r="D2335" s="42">
        <f>_xll.qlCalendarAdvance(Calendar,$D2334,B2335,"f",FALSE)</f>
        <v>55746</v>
      </c>
      <c r="E2335" s="180">
        <f>_xll.qlInterestRateIndexValueDate(IndexON,D2335)</f>
        <v>55746</v>
      </c>
      <c r="F2335" s="196">
        <f>IFERROR(_xll.qlIndexFixing(IndexON,D2335,TRUE,_xll.ohTrigger(RecalcTrigger,TriggerON)),NA())</f>
        <v>1.5677397445994501E-2</v>
      </c>
      <c r="H2335" s="42">
        <f>_xll.qlCalendarAdvance(Calendar,$H2334,B2335,"f",FALSE)</f>
        <v>55746</v>
      </c>
      <c r="I2335" s="180">
        <f>_xll.qlInterestRateIndexValueDate(Index1M,$H2335)</f>
        <v>55750</v>
      </c>
      <c r="J2335" s="185">
        <f>IFERROR(_xll.qlIndexFixing(Index1M,$H2335,TRUE,_xll.ohTrigger(RecalcTrigger,Trigger1M)),NA())</f>
        <v>1.5509594959195891E-2</v>
      </c>
      <c r="K2335" s="44">
        <f>IFERROR(_xll.qlIndexFixing(Index3M,H2335,TRUE,_xll.ohTrigger(RecalcTrigger,Trigger3M)),NA())</f>
        <v>1.5830904808856499E-2</v>
      </c>
      <c r="L2335" s="44">
        <f>IFERROR(_xll.qlIndexFixing(Index6M,$H2335,TRUE,_xll.ohTrigger(RecalcTrigger,Trigger6M)),NA())</f>
        <v>1.5647120688145406E-2</v>
      </c>
      <c r="M2335" s="186">
        <f>IFERROR(_xll.qlIndexFixing(Index1Y,$H2335,TRUE,_xll.ohTrigger(RecalcTrigger,Trigger1Y)),NA())</f>
        <v>1.6269802318303224E-2</v>
      </c>
      <c r="N2335" s="185">
        <f>IFERROR(_xll.qlIndexFixing(ONIndex1M,I2335,TRUE,_xll.ohTrigger(RecalcTrigger,Trigger1M)),NA())</f>
        <v>1.5509867494483132E-2</v>
      </c>
      <c r="O2335" s="44">
        <f>IFERROR(_xll.qlIndexFixing(ONIndex3M,I2335,TRUE,_xll.ohTrigger(RecalcTrigger,Trigger3M)),NA())</f>
        <v>1.5833867286438874E-2</v>
      </c>
      <c r="P2335" s="44">
        <f>IFERROR(_xll.qlIndexFixing(ONIndex6M,I2335,TRUE,_xll.ohTrigger(RecalcTrigger,Trigger6M)),NA())</f>
        <v>1.5601394344662012E-2</v>
      </c>
      <c r="Q2335" s="186">
        <f>IFERROR(_xll.qlIndexFixing(ONIndex1Y,I2335,TRUE,_xll.ohTrigger(RecalcTrigger,Trigger1Y)),NA())</f>
        <v>1.6215056036923414E-2</v>
      </c>
    </row>
    <row r="2336" spans="2:17" x14ac:dyDescent="0.2">
      <c r="B2336" s="39" t="s">
        <v>42</v>
      </c>
      <c r="D2336" s="42">
        <f>_xll.qlCalendarAdvance(Calendar,$D2335,B2336,"f",FALSE)</f>
        <v>55753</v>
      </c>
      <c r="E2336" s="180">
        <f>_xll.qlInterestRateIndexValueDate(IndexON,D2336)</f>
        <v>55753</v>
      </c>
      <c r="F2336" s="196">
        <f>IFERROR(_xll.qlIndexFixing(IndexON,D2336,TRUE,_xll.ohTrigger(RecalcTrigger,TriggerON)),NA())</f>
        <v>1.5671934159531276E-2</v>
      </c>
      <c r="H2336" s="42">
        <f>_xll.qlCalendarAdvance(Calendar,$H2335,B2336,"f",FALSE)</f>
        <v>55753</v>
      </c>
      <c r="I2336" s="180">
        <f>_xll.qlInterestRateIndexValueDate(Index1M,$H2336)</f>
        <v>55757</v>
      </c>
      <c r="J2336" s="185">
        <f>IFERROR(_xll.qlIndexFixing(Index1M,$H2336,TRUE,_xll.ohTrigger(RecalcTrigger,Trigger1M)),NA())</f>
        <v>1.5504014672900907E-2</v>
      </c>
      <c r="K2336" s="44">
        <f>IFERROR(_xll.qlIndexFixing(Index3M,H2336,TRUE,_xll.ohTrigger(RecalcTrigger,Trigger3M)),NA())</f>
        <v>1.5825232668841428E-2</v>
      </c>
      <c r="L2336" s="44">
        <f>IFERROR(_xll.qlIndexFixing(Index6M,$H2336,TRUE,_xll.ohTrigger(RecalcTrigger,Trigger6M)),NA())</f>
        <v>1.5646006723729042E-2</v>
      </c>
      <c r="M2336" s="186">
        <f>IFERROR(_xll.qlIndexFixing(Index1Y,$H2336,TRUE,_xll.ohTrigger(RecalcTrigger,Trigger1Y)),NA())</f>
        <v>1.6266588768201695E-2</v>
      </c>
      <c r="N2336" s="185">
        <f>IFERROR(_xll.qlIndexFixing(ONIndex1M,I2336,TRUE,_xll.ohTrigger(RecalcTrigger,Trigger1M)),NA())</f>
        <v>1.5504358512412608E-2</v>
      </c>
      <c r="O2336" s="44">
        <f>IFERROR(_xll.qlIndexFixing(ONIndex3M,I2336,TRUE,_xll.ohTrigger(RecalcTrigger,Trigger3M)),NA())</f>
        <v>1.5828443637628808E-2</v>
      </c>
      <c r="P2336" s="44">
        <f>IFERROR(_xll.qlIndexFixing(ONIndex6M,I2336,TRUE,_xll.ohTrigger(RecalcTrigger,Trigger6M)),NA())</f>
        <v>1.5599849087939432E-2</v>
      </c>
      <c r="Q2336" s="186">
        <f>IFERROR(_xll.qlIndexFixing(ONIndex1Y,I2336,TRUE,_xll.ohTrigger(RecalcTrigger,Trigger1Y)),NA())</f>
        <v>1.621229945092395E-2</v>
      </c>
    </row>
    <row r="2337" spans="2:17" x14ac:dyDescent="0.2">
      <c r="B2337" s="39" t="s">
        <v>42</v>
      </c>
      <c r="D2337" s="42">
        <f>_xll.qlCalendarAdvance(Calendar,$D2336,B2337,"f",FALSE)</f>
        <v>55760</v>
      </c>
      <c r="E2337" s="180">
        <f>_xll.qlInterestRateIndexValueDate(IndexON,D2337)</f>
        <v>55760</v>
      </c>
      <c r="F2337" s="196">
        <f>IFERROR(_xll.qlIndexFixing(IndexON,D2337,TRUE,_xll.ohTrigger(RecalcTrigger,TriggerON)),NA())</f>
        <v>1.5666433894967469E-2</v>
      </c>
      <c r="H2337" s="42">
        <f>_xll.qlCalendarAdvance(Calendar,$H2336,B2337,"f",FALSE)</f>
        <v>55760</v>
      </c>
      <c r="I2337" s="180">
        <f>_xll.qlInterestRateIndexValueDate(Index1M,$H2337)</f>
        <v>55764</v>
      </c>
      <c r="J2337" s="185">
        <f>IFERROR(_xll.qlIndexFixing(Index1M,$H2337,TRUE,_xll.ohTrigger(RecalcTrigger,Trigger1M)),NA())</f>
        <v>1.5498470311205992E-2</v>
      </c>
      <c r="K2337" s="44">
        <f>IFERROR(_xll.qlIndexFixing(Index3M,H2337,TRUE,_xll.ohTrigger(RecalcTrigger,Trigger3M)),NA())</f>
        <v>1.5819591471082656E-2</v>
      </c>
      <c r="L2337" s="44">
        <f>IFERROR(_xll.qlIndexFixing(Index6M,$H2337,TRUE,_xll.ohTrigger(RecalcTrigger,Trigger6M)),NA())</f>
        <v>1.5644379829842139E-2</v>
      </c>
      <c r="M2337" s="186">
        <f>IFERROR(_xll.qlIndexFixing(Index1Y,$H2337,TRUE,_xll.ohTrigger(RecalcTrigger,Trigger1Y)),NA())</f>
        <v>1.6263359001852534E-2</v>
      </c>
      <c r="N2337" s="185">
        <f>IFERROR(_xll.qlIndexFixing(ONIndex1M,I2337,TRUE,_xll.ohTrigger(RecalcTrigger,Trigger1M)),NA())</f>
        <v>1.5498815058716531E-2</v>
      </c>
      <c r="O2337" s="44">
        <f>IFERROR(_xll.qlIndexFixing(ONIndex3M,I2337,TRUE,_xll.ohTrigger(RecalcTrigger,Trigger3M)),NA())</f>
        <v>1.5822983852364914E-2</v>
      </c>
      <c r="P2337" s="44">
        <f>IFERROR(_xll.qlIndexFixing(ONIndex6M,I2337,TRUE,_xll.ohTrigger(RecalcTrigger,Trigger6M)),NA())</f>
        <v>1.5598338251123778E-2</v>
      </c>
      <c r="Q2337" s="186">
        <f>IFERROR(_xll.qlIndexFixing(ONIndex1Y,I2337,TRUE,_xll.ohTrigger(RecalcTrigger,Trigger1Y)),NA())</f>
        <v>1.6209527519999156E-2</v>
      </c>
    </row>
    <row r="2338" spans="2:17" x14ac:dyDescent="0.2">
      <c r="B2338" s="39" t="s">
        <v>42</v>
      </c>
      <c r="D2338" s="42">
        <f>_xll.qlCalendarAdvance(Calendar,$D2337,B2338,"f",FALSE)</f>
        <v>55767</v>
      </c>
      <c r="E2338" s="180">
        <f>_xll.qlInterestRateIndexValueDate(IndexON,D2338)</f>
        <v>55767</v>
      </c>
      <c r="F2338" s="196">
        <f>IFERROR(_xll.qlIndexFixing(IndexON,D2338,TRUE,_xll.ohTrigger(RecalcTrigger,TriggerON)),NA())</f>
        <v>1.5660896596187968E-2</v>
      </c>
      <c r="H2338" s="42">
        <f>_xll.qlCalendarAdvance(Calendar,$H2337,B2338,"f",FALSE)</f>
        <v>55767</v>
      </c>
      <c r="I2338" s="180">
        <f>_xll.qlInterestRateIndexValueDate(Index1M,$H2338)</f>
        <v>55771</v>
      </c>
      <c r="J2338" s="185">
        <f>IFERROR(_xll.qlIndexFixing(Index1M,$H2338,TRUE,_xll.ohTrigger(RecalcTrigger,Trigger1M)),NA())</f>
        <v>1.549282347546832E-2</v>
      </c>
      <c r="K2338" s="44">
        <f>IFERROR(_xll.qlIndexFixing(Index3M,H2338,TRUE,_xll.ohTrigger(RecalcTrigger,Trigger3M)),NA())</f>
        <v>1.5813848904440667E-2</v>
      </c>
      <c r="L2338" s="44">
        <f>IFERROR(_xll.qlIndexFixing(Index6M,$H2338,TRUE,_xll.ohTrigger(RecalcTrigger,Trigger6M)),NA())</f>
        <v>1.5643330388325157E-2</v>
      </c>
      <c r="M2338" s="186">
        <f>IFERROR(_xll.qlIndexFixing(Index1Y,$H2338,TRUE,_xll.ohTrigger(RecalcTrigger,Trigger1Y)),NA())</f>
        <v>1.6260112994939631E-2</v>
      </c>
      <c r="N2338" s="185">
        <f>IFERROR(_xll.qlIndexFixing(ONIndex1M,I2338,TRUE,_xll.ohTrigger(RecalcTrigger,Trigger1M)),NA())</f>
        <v>1.5493237081356526E-2</v>
      </c>
      <c r="O2338" s="44">
        <f>IFERROR(_xll.qlIndexFixing(ONIndex3M,I2338,TRUE,_xll.ohTrigger(RecalcTrigger,Trigger3M)),NA())</f>
        <v>1.5817487873892588E-2</v>
      </c>
      <c r="P2338" s="44">
        <f>IFERROR(_xll.qlIndexFixing(ONIndex6M,I2338,TRUE,_xll.ohTrigger(RecalcTrigger,Trigger6M)),NA())</f>
        <v>1.5596861834135112E-2</v>
      </c>
      <c r="Q2338" s="186">
        <f>IFERROR(_xll.qlIndexFixing(ONIndex1Y,I2338,TRUE,_xll.ohTrigger(RecalcTrigger,Trigger1Y)),NA())</f>
        <v>1.6206740220088278E-2</v>
      </c>
    </row>
    <row r="2339" spans="2:17" x14ac:dyDescent="0.2">
      <c r="B2339" s="39" t="s">
        <v>42</v>
      </c>
      <c r="D2339" s="42">
        <f>_xll.qlCalendarAdvance(Calendar,$D2338,B2339,"f",FALSE)</f>
        <v>55774</v>
      </c>
      <c r="E2339" s="180">
        <f>_xll.qlInterestRateIndexValueDate(IndexON,D2339)</f>
        <v>55774</v>
      </c>
      <c r="F2339" s="196">
        <f>IFERROR(_xll.qlIndexFixing(IndexON,D2339,TRUE,_xll.ohTrigger(RecalcTrigger,TriggerON)),NA())</f>
        <v>1.5655322207237532E-2</v>
      </c>
      <c r="H2339" s="42">
        <f>_xll.qlCalendarAdvance(Calendar,$H2338,B2339,"f",FALSE)</f>
        <v>55774</v>
      </c>
      <c r="I2339" s="180">
        <f>_xll.qlInterestRateIndexValueDate(Index1M,$H2339)</f>
        <v>55778</v>
      </c>
      <c r="J2339" s="185">
        <f>IFERROR(_xll.qlIndexFixing(Index1M,$H2339,TRUE,_xll.ohTrigger(RecalcTrigger,Trigger1M)),NA())</f>
        <v>1.5487141930441872E-2</v>
      </c>
      <c r="K2339" s="44">
        <f>IFERROR(_xll.qlIndexFixing(Index3M,H2339,TRUE,_xll.ohTrigger(RecalcTrigger,Trigger3M)),NA())</f>
        <v>1.5808069603612876E-2</v>
      </c>
      <c r="L2339" s="44">
        <f>IFERROR(_xll.qlIndexFixing(Index6M,$H2339,TRUE,_xll.ohTrigger(RecalcTrigger,Trigger6M)),NA())</f>
        <v>1.5642315637892902E-2</v>
      </c>
      <c r="M2339" s="186">
        <f>IFERROR(_xll.qlIndexFixing(Index1Y,$H2339,TRUE,_xll.ohTrigger(RecalcTrigger,Trigger1Y)),NA())</f>
        <v>1.6256850723148187E-2</v>
      </c>
      <c r="N2339" s="185">
        <f>IFERROR(_xll.qlIndexFixing(ONIndex1M,I2339,TRUE,_xll.ohTrigger(RecalcTrigger,Trigger1M)),NA())</f>
        <v>1.5487624528294219E-2</v>
      </c>
      <c r="O2339" s="44">
        <f>IFERROR(_xll.qlIndexFixing(ONIndex3M,I2339,TRUE,_xll.ohTrigger(RecalcTrigger,Trigger3M)),NA())</f>
        <v>1.5811955645537168E-2</v>
      </c>
      <c r="P2339" s="44">
        <f>IFERROR(_xll.qlIndexFixing(ONIndex6M,I2339,TRUE,_xll.ohTrigger(RecalcTrigger,Trigger6M)),NA())</f>
        <v>1.5595419836893498E-2</v>
      </c>
      <c r="Q2339" s="186">
        <f>IFERROR(_xll.qlIndexFixing(ONIndex1Y,I2339,TRUE,_xll.ohTrigger(RecalcTrigger,Trigger1Y)),NA())</f>
        <v>1.6203937527210499E-2</v>
      </c>
    </row>
    <row r="2340" spans="2:17" x14ac:dyDescent="0.2">
      <c r="B2340" s="39" t="s">
        <v>42</v>
      </c>
      <c r="D2340" s="42">
        <f>_xll.qlCalendarAdvance(Calendar,$D2339,B2340,"f",FALSE)</f>
        <v>55781</v>
      </c>
      <c r="E2340" s="180">
        <f>_xll.qlInterestRateIndexValueDate(IndexON,D2340)</f>
        <v>55781</v>
      </c>
      <c r="F2340" s="196">
        <f>IFERROR(_xll.qlIndexFixing(IndexON,D2340,TRUE,_xll.ohTrigger(RecalcTrigger,TriggerON)),NA())</f>
        <v>1.5649710671361561E-2</v>
      </c>
      <c r="H2340" s="42">
        <f>_xll.qlCalendarAdvance(Calendar,$H2339,B2340,"f",FALSE)</f>
        <v>55781</v>
      </c>
      <c r="I2340" s="180">
        <f>_xll.qlInterestRateIndexValueDate(Index1M,$H2340)</f>
        <v>55785</v>
      </c>
      <c r="J2340" s="185">
        <f>IFERROR(_xll.qlIndexFixing(Index1M,$H2340,TRUE,_xll.ohTrigger(RecalcTrigger,Trigger1M)),NA())</f>
        <v>1.5481425624072287E-2</v>
      </c>
      <c r="K2340" s="44">
        <f>IFERROR(_xll.qlIndexFixing(Index3M,H2340,TRUE,_xll.ohTrigger(RecalcTrigger,Trigger3M)),NA())</f>
        <v>1.58022535118886E-2</v>
      </c>
      <c r="L2340" s="44">
        <f>IFERROR(_xll.qlIndexFixing(Index6M,$H2340,TRUE,_xll.ohTrigger(RecalcTrigger,Trigger6M)),NA())</f>
        <v>1.5641335578492236E-2</v>
      </c>
      <c r="M2340" s="186">
        <f>IFERROR(_xll.qlIndexFixing(Index1Y,$H2340,TRUE,_xll.ohTrigger(RecalcTrigger,Trigger1Y)),NA())</f>
        <v>1.6253572162164283E-2</v>
      </c>
      <c r="N2340" s="185">
        <f>IFERROR(_xll.qlIndexFixing(ONIndex1M,I2340,TRUE,_xll.ohTrigger(RecalcTrigger,Trigger1M)),NA())</f>
        <v>1.5481977347411302E-2</v>
      </c>
      <c r="O2340" s="44">
        <f>IFERROR(_xll.qlIndexFixing(ONIndex3M,I2340,TRUE,_xll.ohTrigger(RecalcTrigger,Trigger3M)),NA())</f>
        <v>1.5806387110863795E-2</v>
      </c>
      <c r="P2340" s="44">
        <f>IFERROR(_xll.qlIndexFixing(ONIndex6M,I2340,TRUE,_xll.ohTrigger(RecalcTrigger,Trigger6M)),NA())</f>
        <v>1.5594012259558809E-2</v>
      </c>
      <c r="Q2340" s="186">
        <f>IFERROR(_xll.qlIndexFixing(ONIndex1Y,I2340,TRUE,_xll.ohTrigger(RecalcTrigger,Trigger1Y)),NA())</f>
        <v>1.6201119417065257E-2</v>
      </c>
    </row>
    <row r="2341" spans="2:17" x14ac:dyDescent="0.2">
      <c r="B2341" s="39" t="s">
        <v>42</v>
      </c>
      <c r="D2341" s="42">
        <f>_xll.qlCalendarAdvance(Calendar,$D2340,B2341,"f",FALSE)</f>
        <v>55788</v>
      </c>
      <c r="E2341" s="180">
        <f>_xll.qlInterestRateIndexValueDate(IndexON,D2341)</f>
        <v>55788</v>
      </c>
      <c r="F2341" s="196">
        <f>IFERROR(_xll.qlIndexFixing(IndexON,D2341,TRUE,_xll.ohTrigger(RecalcTrigger,TriggerON)),NA())</f>
        <v>1.5644061932604814E-2</v>
      </c>
      <c r="H2341" s="42">
        <f>_xll.qlCalendarAdvance(Calendar,$H2340,B2341,"f",FALSE)</f>
        <v>55788</v>
      </c>
      <c r="I2341" s="180">
        <f>_xll.qlInterestRateIndexValueDate(Index1M,$H2341)</f>
        <v>55792</v>
      </c>
      <c r="J2341" s="185">
        <f>IFERROR(_xll.qlIndexFixing(Index1M,$H2341,TRUE,_xll.ohTrigger(RecalcTrigger,Trigger1M)),NA())</f>
        <v>1.54755930457949E-2</v>
      </c>
      <c r="K2341" s="44">
        <f>IFERROR(_xll.qlIndexFixing(Index3M,H2341,TRUE,_xll.ohTrigger(RecalcTrigger,Trigger3M)),NA())</f>
        <v>1.5796321439578626E-2</v>
      </c>
      <c r="L2341" s="44">
        <f>IFERROR(_xll.qlIndexFixing(Index6M,$H2341,TRUE,_xll.ohTrigger(RecalcTrigger,Trigger6M)),NA())</f>
        <v>1.5640390210070007E-2</v>
      </c>
      <c r="M2341" s="186">
        <f>IFERROR(_xll.qlIndexFixing(Index1Y,$H2341,TRUE,_xll.ohTrigger(RecalcTrigger,Trigger1Y)),NA())</f>
        <v>1.6250277287674215E-2</v>
      </c>
      <c r="N2341" s="185">
        <f>IFERROR(_xll.qlIndexFixing(ONIndex1M,I2341,TRUE,_xll.ohTrigger(RecalcTrigger,Trigger1M)),NA())</f>
        <v>1.5476295486989144E-2</v>
      </c>
      <c r="O2341" s="44">
        <f>IFERROR(_xll.qlIndexFixing(ONIndex3M,I2341,TRUE,_xll.ohTrigger(RecalcTrigger,Trigger3M)),NA())</f>
        <v>1.5800782213037934E-2</v>
      </c>
      <c r="P2341" s="44">
        <f>IFERROR(_xll.qlIndexFixing(ONIndex6M,I2341,TRUE,_xll.ohTrigger(RecalcTrigger,Trigger6M)),NA())</f>
        <v>1.5592639102051109E-2</v>
      </c>
      <c r="Q2341" s="186">
        <f>IFERROR(_xll.qlIndexFixing(ONIndex1Y,I2341,TRUE,_xll.ohTrigger(RecalcTrigger,Trigger1Y)),NA())</f>
        <v>1.6198285865831608E-2</v>
      </c>
    </row>
    <row r="2342" spans="2:17" x14ac:dyDescent="0.2">
      <c r="B2342" s="39" t="s">
        <v>42</v>
      </c>
      <c r="D2342" s="42">
        <f>_xll.qlCalendarAdvance(Calendar,$D2341,B2342,"f",FALSE)</f>
        <v>55795</v>
      </c>
      <c r="E2342" s="180">
        <f>_xll.qlInterestRateIndexValueDate(IndexON,D2342)</f>
        <v>55795</v>
      </c>
      <c r="F2342" s="196">
        <f>IFERROR(_xll.qlIndexFixing(IndexON,D2342,TRUE,_xll.ohTrigger(RecalcTrigger,TriggerON)),NA())</f>
        <v>1.5638375934532434E-2</v>
      </c>
      <c r="H2342" s="42">
        <f>_xll.qlCalendarAdvance(Calendar,$H2341,B2342,"f",FALSE)</f>
        <v>55795</v>
      </c>
      <c r="I2342" s="180">
        <f>_xll.qlInterestRateIndexValueDate(Index1M,$H2342)</f>
        <v>55799</v>
      </c>
      <c r="J2342" s="185">
        <f>IFERROR(_xll.qlIndexFixing(Index1M,$H2342,TRUE,_xll.ohTrigger(RecalcTrigger,Trigger1M)),NA())</f>
        <v>1.5469804316884491E-2</v>
      </c>
      <c r="K2342" s="44">
        <f>IFERROR(_xll.qlIndexFixing(Index3M,H2342,TRUE,_xll.ohTrigger(RecalcTrigger,Trigger3M)),NA())</f>
        <v>1.5790428690913946E-2</v>
      </c>
      <c r="L2342" s="44">
        <f>IFERROR(_xll.qlIndexFixing(Index6M,$H2342,TRUE,_xll.ohTrigger(RecalcTrigger,Trigger6M)),NA())</f>
        <v>1.563976540241133E-2</v>
      </c>
      <c r="M2342" s="186">
        <f>IFERROR(_xll.qlIndexFixing(Index1Y,$H2342,TRUE,_xll.ohTrigger(RecalcTrigger,Trigger1Y)),NA())</f>
        <v>1.6246966075367131E-2</v>
      </c>
      <c r="N2342" s="185">
        <f>IFERROR(_xll.qlIndexFixing(ONIndex1M,I2342,TRUE,_xll.ohTrigger(RecalcTrigger,Trigger1M)),NA())</f>
        <v>1.5470578894589693E-2</v>
      </c>
      <c r="O2342" s="44">
        <f>IFERROR(_xll.qlIndexFixing(ONIndex3M,I2342,TRUE,_xll.ohTrigger(RecalcTrigger,Trigger3M)),NA())</f>
        <v>1.5795140895384918E-2</v>
      </c>
      <c r="P2342" s="44">
        <f>IFERROR(_xll.qlIndexFixing(ONIndex6M,I2342,TRUE,_xll.ohTrigger(RecalcTrigger,Trigger6M)),NA())</f>
        <v>1.5591300364450333E-2</v>
      </c>
      <c r="Q2342" s="186">
        <f>IFERROR(_xll.qlIndexFixing(ONIndex1Y,I2342,TRUE,_xll.ohTrigger(RecalcTrigger,Trigger1Y)),NA())</f>
        <v>1.6195436849368861E-2</v>
      </c>
    </row>
    <row r="2343" spans="2:17" x14ac:dyDescent="0.2">
      <c r="B2343" s="39" t="s">
        <v>42</v>
      </c>
      <c r="D2343" s="42">
        <f>_xll.qlCalendarAdvance(Calendar,$D2342,B2343,"f",FALSE)</f>
        <v>55802</v>
      </c>
      <c r="E2343" s="180">
        <f>_xll.qlInterestRateIndexValueDate(IndexON,D2343)</f>
        <v>55802</v>
      </c>
      <c r="F2343" s="196">
        <f>IFERROR(_xll.qlIndexFixing(IndexON,D2343,TRUE,_xll.ohTrigger(RecalcTrigger,TriggerON)),NA())</f>
        <v>1.5632652621109244E-2</v>
      </c>
      <c r="H2343" s="42">
        <f>_xll.qlCalendarAdvance(Calendar,$H2342,B2343,"f",FALSE)</f>
        <v>55802</v>
      </c>
      <c r="I2343" s="180">
        <f>_xll.qlInterestRateIndexValueDate(Index1M,$H2343)</f>
        <v>55806</v>
      </c>
      <c r="J2343" s="185">
        <f>IFERROR(_xll.qlIndexFixing(Index1M,$H2343,TRUE,_xll.ohTrigger(RecalcTrigger,Trigger1M)),NA())</f>
        <v>1.5463980665357025E-2</v>
      </c>
      <c r="K2343" s="44">
        <f>IFERROR(_xll.qlIndexFixing(Index3M,H2343,TRUE,_xll.ohTrigger(RecalcTrigger,Trigger3M)),NA())</f>
        <v>1.578449897565774E-2</v>
      </c>
      <c r="L2343" s="44">
        <f>IFERROR(_xll.qlIndexFixing(Index6M,$H2343,TRUE,_xll.ohTrigger(RecalcTrigger,Trigger6M)),NA())</f>
        <v>1.5638603545969826E-2</v>
      </c>
      <c r="M2343" s="186">
        <f>IFERROR(_xll.qlIndexFixing(Index1Y,$H2343,TRUE,_xll.ohTrigger(RecalcTrigger,Trigger1Y)),NA())</f>
        <v>1.6243638500931516E-2</v>
      </c>
      <c r="N2343" s="185">
        <f>IFERROR(_xll.qlIndexFixing(ONIndex1M,I2343,TRUE,_xll.ohTrigger(RecalcTrigger,Trigger1M)),NA())</f>
        <v>1.5464827518414381E-2</v>
      </c>
      <c r="O2343" s="44">
        <f>IFERROR(_xll.qlIndexFixing(ONIndex3M,I2343,TRUE,_xll.ohTrigger(RecalcTrigger,Trigger3M)),NA())</f>
        <v>1.5789463101469892E-2</v>
      </c>
      <c r="P2343" s="44">
        <f>IFERROR(_xll.qlIndexFixing(ONIndex6M,I2343,TRUE,_xll.ohTrigger(RecalcTrigger,Trigger6M)),NA())</f>
        <v>1.558999604659661E-2</v>
      </c>
      <c r="Q2343" s="186">
        <f>IFERROR(_xll.qlIndexFixing(ONIndex1Y,I2343,TRUE,_xll.ohTrigger(RecalcTrigger,Trigger1Y)),NA())</f>
        <v>1.6192572343536327E-2</v>
      </c>
    </row>
    <row r="2344" spans="2:17" x14ac:dyDescent="0.2">
      <c r="B2344" s="39" t="s">
        <v>42</v>
      </c>
      <c r="D2344" s="42">
        <f>_xll.qlCalendarAdvance(Calendar,$D2343,B2344,"f",FALSE)</f>
        <v>55809</v>
      </c>
      <c r="E2344" s="180">
        <f>_xll.qlInterestRateIndexValueDate(IndexON,D2344)</f>
        <v>55809</v>
      </c>
      <c r="F2344" s="196">
        <f>IFERROR(_xll.qlIndexFixing(IndexON,D2344,TRUE,_xll.ohTrigger(RecalcTrigger,TriggerON)),NA())</f>
        <v>1.5626891935820453E-2</v>
      </c>
      <c r="H2344" s="42">
        <f>_xll.qlCalendarAdvance(Calendar,$H2343,B2344,"f",FALSE)</f>
        <v>55809</v>
      </c>
      <c r="I2344" s="180">
        <f>_xll.qlInterestRateIndexValueDate(Index1M,$H2344)</f>
        <v>55813</v>
      </c>
      <c r="J2344" s="185">
        <f>IFERROR(_xll.qlIndexFixing(Index1M,$H2344,TRUE,_xll.ohTrigger(RecalcTrigger,Trigger1M)),NA())</f>
        <v>1.5458122039161236E-2</v>
      </c>
      <c r="K2344" s="44">
        <f>IFERROR(_xll.qlIndexFixing(Index3M,H2344,TRUE,_xll.ohTrigger(RecalcTrigger,Trigger3M)),NA())</f>
        <v>1.5778532237106672E-2</v>
      </c>
      <c r="L2344" s="44">
        <f>IFERROR(_xll.qlIndexFixing(Index6M,$H2344,TRUE,_xll.ohTrigger(RecalcTrigger,Trigger6M)),NA())</f>
        <v>1.5637762250197435E-2</v>
      </c>
      <c r="M2344" s="186">
        <f>IFERROR(_xll.qlIndexFixing(Index1Y,$H2344,TRUE,_xll.ohTrigger(RecalcTrigger,Trigger1Y)),NA())</f>
        <v>1.6240294540058493E-2</v>
      </c>
      <c r="N2344" s="185">
        <f>IFERROR(_xll.qlIndexFixing(ONIndex1M,I2344,TRUE,_xll.ohTrigger(RecalcTrigger,Trigger1M)),NA())</f>
        <v>1.5459041306424837E-2</v>
      </c>
      <c r="O2344" s="44">
        <f>IFERROR(_xll.qlIndexFixing(ONIndex3M,I2344,TRUE,_xll.ohTrigger(RecalcTrigger,Trigger3M)),NA())</f>
        <v>1.5783748774538253E-2</v>
      </c>
      <c r="P2344" s="44">
        <f>IFERROR(_xll.qlIndexFixing(ONIndex6M,I2344,TRUE,_xll.ohTrigger(RecalcTrigger,Trigger6M)),NA())</f>
        <v>1.5588726148649812E-2</v>
      </c>
      <c r="Q2344" s="186">
        <f>IFERROR(_xll.qlIndexFixing(ONIndex1Y,I2344,TRUE,_xll.ohTrigger(RecalcTrigger,Trigger1Y)),NA())</f>
        <v>1.6189692324113381E-2</v>
      </c>
    </row>
    <row r="2345" spans="2:17" x14ac:dyDescent="0.2">
      <c r="B2345" s="39" t="s">
        <v>42</v>
      </c>
      <c r="D2345" s="42">
        <f>_xll.qlCalendarAdvance(Calendar,$D2344,B2345,"f",FALSE)</f>
        <v>55816</v>
      </c>
      <c r="E2345" s="180">
        <f>_xll.qlInterestRateIndexValueDate(IndexON,D2345)</f>
        <v>55816</v>
      </c>
      <c r="F2345" s="196">
        <f>IFERROR(_xll.qlIndexFixing(IndexON,D2345,TRUE,_xll.ohTrigger(RecalcTrigger,TriggerON)),NA())</f>
        <v>1.5621093822471011E-2</v>
      </c>
      <c r="H2345" s="42">
        <f>_xll.qlCalendarAdvance(Calendar,$H2344,B2345,"f",FALSE)</f>
        <v>55816</v>
      </c>
      <c r="I2345" s="180">
        <f>_xll.qlInterestRateIndexValueDate(Index1M,$H2345)</f>
        <v>55820</v>
      </c>
      <c r="J2345" s="185">
        <f>IFERROR(_xll.qlIndexFixing(Index1M,$H2345,TRUE,_xll.ohTrigger(RecalcTrigger,Trigger1M)),NA())</f>
        <v>1.5452228386248436E-2</v>
      </c>
      <c r="K2345" s="44">
        <f>IFERROR(_xll.qlIndexFixing(Index3M,H2345,TRUE,_xll.ohTrigger(RecalcTrigger,Trigger3M)),NA())</f>
        <v>1.5772528418558269E-2</v>
      </c>
      <c r="L2345" s="44">
        <f>IFERROR(_xll.qlIndexFixing(Index6M,$H2345,TRUE,_xll.ohTrigger(RecalcTrigger,Trigger6M)),NA())</f>
        <v>1.5636955645219462E-2</v>
      </c>
      <c r="M2345" s="186">
        <f>IFERROR(_xll.qlIndexFixing(Index1Y,$H2345,TRUE,_xll.ohTrigger(RecalcTrigger,Trigger1Y)),NA())</f>
        <v>1.623693416843917E-2</v>
      </c>
      <c r="N2345" s="185">
        <f>IFERROR(_xll.qlIndexFixing(ONIndex1M,I2345,TRUE,_xll.ohTrigger(RecalcTrigger,Trigger1M)),NA())</f>
        <v>1.5453220206582685E-2</v>
      </c>
      <c r="O2345" s="44">
        <f>IFERROR(_xll.qlIndexFixing(ONIndex3M,I2345,TRUE,_xll.ohTrigger(RecalcTrigger,Trigger3M)),NA())</f>
        <v>1.5777997857995274E-2</v>
      </c>
      <c r="P2345" s="44">
        <f>IFERROR(_xll.qlIndexFixing(ONIndex6M,I2345,TRUE,_xll.ohTrigger(RecalcTrigger,Trigger6M)),NA())</f>
        <v>1.5587490670609938E-2</v>
      </c>
      <c r="Q2345" s="186">
        <f>IFERROR(_xll.qlIndexFixing(ONIndex1Y,I2345,TRUE,_xll.ohTrigger(RecalcTrigger,Trigger1Y)),NA())</f>
        <v>1.6186796767359013E-2</v>
      </c>
    </row>
    <row r="2346" spans="2:17" x14ac:dyDescent="0.2">
      <c r="B2346" s="39" t="s">
        <v>42</v>
      </c>
      <c r="D2346" s="42">
        <f>_xll.qlCalendarAdvance(Calendar,$D2345,B2346,"f",FALSE)</f>
        <v>55823</v>
      </c>
      <c r="E2346" s="180">
        <f>_xll.qlInterestRateIndexValueDate(IndexON,D2346)</f>
        <v>55823</v>
      </c>
      <c r="F2346" s="196">
        <f>IFERROR(_xll.qlIndexFixing(IndexON,D2346,TRUE,_xll.ohTrigger(RecalcTrigger,TriggerON)),NA())</f>
        <v>1.5615258224705997E-2</v>
      </c>
      <c r="H2346" s="42">
        <f>_xll.qlCalendarAdvance(Calendar,$H2345,B2346,"f",FALSE)</f>
        <v>55823</v>
      </c>
      <c r="I2346" s="180">
        <f>_xll.qlInterestRateIndexValueDate(Index1M,$H2346)</f>
        <v>55827</v>
      </c>
      <c r="J2346" s="185">
        <f>IFERROR(_xll.qlIndexFixing(Index1M,$H2346,TRUE,_xll.ohTrigger(RecalcTrigger,Trigger1M)),NA())</f>
        <v>1.5446394882871139E-2</v>
      </c>
      <c r="K2346" s="44">
        <f>IFERROR(_xll.qlIndexFixing(Index3M,H2346,TRUE,_xll.ohTrigger(RecalcTrigger,Trigger3M)),NA())</f>
        <v>1.5766487463309192E-2</v>
      </c>
      <c r="L2346" s="44">
        <f>IFERROR(_xll.qlIndexFixing(Index6M,$H2346,TRUE,_xll.ohTrigger(RecalcTrigger,Trigger6M)),NA())</f>
        <v>1.563618373099198E-2</v>
      </c>
      <c r="M2346" s="186">
        <f>IFERROR(_xll.qlIndexFixing(Index1Y,$H2346,TRUE,_xll.ohTrigger(RecalcTrigger,Trigger1Y)),NA())</f>
        <v>1.6233557361766422E-2</v>
      </c>
      <c r="N2346" s="185">
        <f>IFERROR(_xll.qlIndexFixing(ONIndex1M,I2346,TRUE,_xll.ohTrigger(RecalcTrigger,Trigger1M)),NA())</f>
        <v>1.5447364166689681E-2</v>
      </c>
      <c r="O2346" s="44">
        <f>IFERROR(_xll.qlIndexFixing(ONIndex3M,I2346,TRUE,_xll.ohTrigger(RecalcTrigger,Trigger3M)),NA())</f>
        <v>1.5772210295006417E-2</v>
      </c>
      <c r="P2346" s="44">
        <f>IFERROR(_xll.qlIndexFixing(ONIndex6M,I2346,TRUE,_xll.ohTrigger(RecalcTrigger,Trigger6M)),NA())</f>
        <v>1.5586289612397053E-2</v>
      </c>
      <c r="Q2346" s="186">
        <f>IFERROR(_xll.qlIndexFixing(ONIndex1Y,I2346,TRUE,_xll.ohTrigger(RecalcTrigger,Trigger1Y)),NA())</f>
        <v>1.618388564881279E-2</v>
      </c>
    </row>
    <row r="2347" spans="2:17" x14ac:dyDescent="0.2">
      <c r="B2347" s="39" t="s">
        <v>42</v>
      </c>
      <c r="D2347" s="42">
        <f>_xll.qlCalendarAdvance(Calendar,$D2346,B2347,"f",FALSE)</f>
        <v>55830</v>
      </c>
      <c r="E2347" s="180">
        <f>_xll.qlInterestRateIndexValueDate(IndexON,D2347)</f>
        <v>55830</v>
      </c>
      <c r="F2347" s="196">
        <f>IFERROR(_xll.qlIndexFixing(IndexON,D2347,TRUE,_xll.ohTrigger(RecalcTrigger,TriggerON)),NA())</f>
        <v>1.5609385086570171E-2</v>
      </c>
      <c r="H2347" s="42">
        <f>_xll.qlCalendarAdvance(Calendar,$H2346,B2347,"f",FALSE)</f>
        <v>55830</v>
      </c>
      <c r="I2347" s="180">
        <f>_xll.qlInterestRateIndexValueDate(Index1M,$H2347)</f>
        <v>55834</v>
      </c>
      <c r="J2347" s="185">
        <f>IFERROR(_xll.qlIndexFixing(Index1M,$H2347,TRUE,_xll.ohTrigger(RecalcTrigger,Trigger1M)),NA())</f>
        <v>1.5440433789708052E-2</v>
      </c>
      <c r="K2347" s="44">
        <f>IFERROR(_xll.qlIndexFixing(Index3M,H2347,TRUE,_xll.ohTrigger(RecalcTrigger,Trigger3M)),NA())</f>
        <v>1.5760409314656977E-2</v>
      </c>
      <c r="L2347" s="44">
        <f>IFERROR(_xll.qlIndexFixing(Index6M,$H2347,TRUE,_xll.ohTrigger(RecalcTrigger,Trigger6M)),NA())</f>
        <v>1.563544650747458E-2</v>
      </c>
      <c r="M2347" s="186">
        <f>IFERROR(_xll.qlIndexFixing(Index1Y,$H2347,TRUE,_xll.ohTrigger(RecalcTrigger,Trigger1Y)),NA())</f>
        <v>1.6230164095733988E-2</v>
      </c>
      <c r="N2347" s="185">
        <f>IFERROR(_xll.qlIndexFixing(ONIndex1M,I2347,TRUE,_xll.ohTrigger(RecalcTrigger,Trigger1M)),NA())</f>
        <v>1.5441473134867323E-2</v>
      </c>
      <c r="O2347" s="44">
        <f>IFERROR(_xll.qlIndexFixing(ONIndex3M,I2347,TRUE,_xll.ohTrigger(RecalcTrigger,Trigger3M)),NA())</f>
        <v>1.5766386029056889E-2</v>
      </c>
      <c r="P2347" s="44">
        <f>IFERROR(_xll.qlIndexFixing(ONIndex6M,I2347,TRUE,_xll.ohTrigger(RecalcTrigger,Trigger6M)),NA())</f>
        <v>1.5585122973851284E-2</v>
      </c>
      <c r="Q2347" s="186">
        <f>IFERROR(_xll.qlIndexFixing(ONIndex1Y,I2347,TRUE,_xll.ohTrigger(RecalcTrigger,Trigger1Y)),NA())</f>
        <v>1.6180958944733703E-2</v>
      </c>
    </row>
    <row r="2348" spans="2:17" x14ac:dyDescent="0.2">
      <c r="B2348" s="39" t="s">
        <v>42</v>
      </c>
      <c r="D2348" s="42">
        <f>_xll.qlCalendarAdvance(Calendar,$D2347,B2348,"f",FALSE)</f>
        <v>55837</v>
      </c>
      <c r="E2348" s="180">
        <f>_xll.qlInterestRateIndexValueDate(IndexON,D2348)</f>
        <v>55837</v>
      </c>
      <c r="F2348" s="196">
        <f>IFERROR(_xll.qlIndexFixing(IndexON,D2348,TRUE,_xll.ohTrigger(RecalcTrigger,TriggerON)),NA())</f>
        <v>1.5603474351468805E-2</v>
      </c>
      <c r="H2348" s="42">
        <f>_xll.qlCalendarAdvance(Calendar,$H2347,B2348,"f",FALSE)</f>
        <v>55837</v>
      </c>
      <c r="I2348" s="180">
        <f>_xll.qlInterestRateIndexValueDate(Index1M,$H2348)</f>
        <v>55841</v>
      </c>
      <c r="J2348" s="185">
        <f>IFERROR(_xll.qlIndexFixing(Index1M,$H2348,TRUE,_xll.ohTrigger(RecalcTrigger,Trigger1M)),NA())</f>
        <v>1.5434437518804245E-2</v>
      </c>
      <c r="K2348" s="44">
        <f>IFERROR(_xll.qlIndexFixing(Index3M,H2348,TRUE,_xll.ohTrigger(RecalcTrigger,Trigger3M)),NA())</f>
        <v>1.575429391590176E-2</v>
      </c>
      <c r="L2348" s="44">
        <f>IFERROR(_xll.qlIndexFixing(Index6M,$H2348,TRUE,_xll.ohTrigger(RecalcTrigger,Trigger6M)),NA())</f>
        <v>1.5634743974630376E-2</v>
      </c>
      <c r="M2348" s="186">
        <f>IFERROR(_xll.qlIndexFixing(Index1Y,$H2348,TRUE,_xll.ohTrigger(RecalcTrigger,Trigger1Y)),NA())</f>
        <v>1.622675434603715E-2</v>
      </c>
      <c r="N2348" s="185">
        <f>IFERROR(_xll.qlIndexFixing(ONIndex1M,I2348,TRUE,_xll.ohTrigger(RecalcTrigger,Trigger1M)),NA())</f>
        <v>1.5435547059157173E-2</v>
      </c>
      <c r="O2348" s="44">
        <f>IFERROR(_xll.qlIndexFixing(ONIndex3M,I2348,TRUE,_xll.ohTrigger(RecalcTrigger,Trigger3M)),NA())</f>
        <v>1.576052500339209E-2</v>
      </c>
      <c r="P2348" s="44">
        <f>IFERROR(_xll.qlIndexFixing(ONIndex6M,I2348,TRUE,_xll.ohTrigger(RecalcTrigger,Trigger6M)),NA())</f>
        <v>1.5583990755292376E-2</v>
      </c>
      <c r="Q2348" s="186">
        <f>IFERROR(_xll.qlIndexFixing(ONIndex1Y,I2348,TRUE,_xll.ohTrigger(RecalcTrigger,Trigger1Y)),NA())</f>
        <v>1.6178016630981062E-2</v>
      </c>
    </row>
    <row r="2349" spans="2:17" x14ac:dyDescent="0.2">
      <c r="B2349" s="39" t="s">
        <v>42</v>
      </c>
      <c r="D2349" s="42">
        <f>_xll.qlCalendarAdvance(Calendar,$D2348,B2349,"f",FALSE)</f>
        <v>55844</v>
      </c>
      <c r="E2349" s="180">
        <f>_xll.qlInterestRateIndexValueDate(IndexON,D2349)</f>
        <v>55844</v>
      </c>
      <c r="F2349" s="196">
        <f>IFERROR(_xll.qlIndexFixing(IndexON,D2349,TRUE,_xll.ohTrigger(RecalcTrigger,TriggerON)),NA())</f>
        <v>1.5597525963206849E-2</v>
      </c>
      <c r="H2349" s="42">
        <f>_xll.qlCalendarAdvance(Calendar,$H2348,B2349,"f",FALSE)</f>
        <v>55844</v>
      </c>
      <c r="I2349" s="180">
        <f>_xll.qlInterestRateIndexValueDate(Index1M,$H2349)</f>
        <v>55848</v>
      </c>
      <c r="J2349" s="185">
        <f>IFERROR(_xll.qlIndexFixing(Index1M,$H2349,TRUE,_xll.ohTrigger(RecalcTrigger,Trigger1M)),NA())</f>
        <v>1.5428198646548763E-2</v>
      </c>
      <c r="K2349" s="44">
        <f>IFERROR(_xll.qlIndexFixing(Index3M,H2349,TRUE,_xll.ohTrigger(RecalcTrigger,Trigger3M)),NA())</f>
        <v>1.5748141210348024E-2</v>
      </c>
      <c r="L2349" s="44">
        <f>IFERROR(_xll.qlIndexFixing(Index6M,$H2349,TRUE,_xll.ohTrigger(RecalcTrigger,Trigger6M)),NA())</f>
        <v>1.5634076132421147E-2</v>
      </c>
      <c r="M2349" s="186">
        <f>IFERROR(_xll.qlIndexFixing(Index1Y,$H2349,TRUE,_xll.ohTrigger(RecalcTrigger,Trigger1Y)),NA())</f>
        <v>1.6223328088372058E-2</v>
      </c>
      <c r="N2349" s="185">
        <f>IFERROR(_xll.qlIndexFixing(ONIndex1M,I2349,TRUE,_xll.ohTrigger(RecalcTrigger,Trigger1M)),NA())</f>
        <v>1.5429585887360986E-2</v>
      </c>
      <c r="O2349" s="44">
        <f>IFERROR(_xll.qlIndexFixing(ONIndex3M,I2349,TRUE,_xll.ohTrigger(RecalcTrigger,Trigger3M)),NA())</f>
        <v>1.5754627161737034E-2</v>
      </c>
      <c r="P2349" s="44">
        <f>IFERROR(_xll.qlIndexFixing(ONIndex6M,I2349,TRUE,_xll.ohTrigger(RecalcTrigger,Trigger6M)),NA())</f>
        <v>1.5582892956640393E-2</v>
      </c>
      <c r="Q2349" s="186">
        <f>IFERROR(_xll.qlIndexFixing(ONIndex1Y,I2349,TRUE,_xll.ohTrigger(RecalcTrigger,Trigger1Y)),NA())</f>
        <v>1.6175058683414179E-2</v>
      </c>
    </row>
    <row r="2350" spans="2:17" x14ac:dyDescent="0.2">
      <c r="B2350" s="39" t="s">
        <v>42</v>
      </c>
      <c r="D2350" s="42">
        <f>_xll.qlCalendarAdvance(Calendar,$D2349,B2350,"f",FALSE)</f>
        <v>55851</v>
      </c>
      <c r="E2350" s="180">
        <f>_xll.qlInterestRateIndexValueDate(IndexON,D2350)</f>
        <v>55851</v>
      </c>
      <c r="F2350" s="196">
        <f>IFERROR(_xll.qlIndexFixing(IndexON,D2350,TRUE,_xll.ohTrigger(RecalcTrigger,TriggerON)),NA())</f>
        <v>1.5591539865749127E-2</v>
      </c>
      <c r="H2350" s="42">
        <f>_xll.qlCalendarAdvance(Calendar,$H2349,B2350,"f",FALSE)</f>
        <v>55851</v>
      </c>
      <c r="I2350" s="180">
        <f>_xll.qlInterestRateIndexValueDate(Index1M,$H2350)</f>
        <v>55855</v>
      </c>
      <c r="J2350" s="185">
        <f>IFERROR(_xll.qlIndexFixing(Index1M,$H2350,TRUE,_xll.ohTrigger(RecalcTrigger,Trigger1M)),NA())</f>
        <v>1.5422232899191679E-2</v>
      </c>
      <c r="K2350" s="44">
        <f>IFERROR(_xll.qlIndexFixing(Index3M,H2350,TRUE,_xll.ohTrigger(RecalcTrigger,Trigger3M)),NA())</f>
        <v>1.5742056620134229E-2</v>
      </c>
      <c r="L2350" s="44">
        <f>IFERROR(_xll.qlIndexFixing(Index6M,$H2350,TRUE,_xll.ohTrigger(RecalcTrigger,Trigger6M)),NA())</f>
        <v>1.5633442980812644E-2</v>
      </c>
      <c r="M2350" s="186">
        <f>IFERROR(_xll.qlIndexFixing(Index1Y,$H2350,TRUE,_xll.ohTrigger(RecalcTrigger,Trigger1Y)),NA())</f>
        <v>1.6219885298435304E-2</v>
      </c>
      <c r="N2350" s="185">
        <f>IFERROR(_xll.qlIndexFixing(ONIndex1M,I2350,TRUE,_xll.ohTrigger(RecalcTrigger,Trigger1M)),NA())</f>
        <v>1.5423589567520324E-2</v>
      </c>
      <c r="O2350" s="44">
        <f>IFERROR(_xll.qlIndexFixing(ONIndex3M,I2350,TRUE,_xll.ohTrigger(RecalcTrigger,Trigger3M)),NA())</f>
        <v>1.5748692447097312E-2</v>
      </c>
      <c r="P2350" s="44">
        <f>IFERROR(_xll.qlIndexFixing(ONIndex6M,I2350,TRUE,_xll.ohTrigger(RecalcTrigger,Trigger6M)),NA())</f>
        <v>1.5581829577735462E-2</v>
      </c>
      <c r="Q2350" s="186">
        <f>IFERROR(_xll.qlIndexFixing(ONIndex1Y,I2350,TRUE,_xll.ohTrigger(RecalcTrigger,Trigger1Y)),NA())</f>
        <v>1.6172085077812426E-2</v>
      </c>
    </row>
    <row r="2351" spans="2:17" x14ac:dyDescent="0.2">
      <c r="B2351" s="39" t="s">
        <v>42</v>
      </c>
      <c r="D2351" s="42">
        <f>_xll.qlCalendarAdvance(Calendar,$D2350,B2351,"f",FALSE)</f>
        <v>55858</v>
      </c>
      <c r="E2351" s="180">
        <f>_xll.qlInterestRateIndexValueDate(IndexON,D2351)</f>
        <v>55858</v>
      </c>
      <c r="F2351" s="196">
        <f>IFERROR(_xll.qlIndexFixing(IndexON,D2351,TRUE,_xll.ohTrigger(RecalcTrigger,TriggerON)),NA())</f>
        <v>1.5585516002580846E-2</v>
      </c>
      <c r="H2351" s="42">
        <f>_xll.qlCalendarAdvance(Calendar,$H2350,B2351,"f",FALSE)</f>
        <v>55858</v>
      </c>
      <c r="I2351" s="180">
        <f>_xll.qlInterestRateIndexValueDate(Index1M,$H2351)</f>
        <v>55862</v>
      </c>
      <c r="J2351" s="185">
        <f>IFERROR(_xll.qlIndexFixing(Index1M,$H2351,TRUE,_xll.ohTrigger(RecalcTrigger,Trigger1M)),NA())</f>
        <v>1.5416127992941474E-2</v>
      </c>
      <c r="K2351" s="44">
        <f>IFERROR(_xll.qlIndexFixing(Index3M,H2351,TRUE,_xll.ohTrigger(RecalcTrigger,Trigger3M)),NA())</f>
        <v>1.5735832086081203E-2</v>
      </c>
      <c r="L2351" s="44">
        <f>IFERROR(_xll.qlIndexFixing(Index6M,$H2351,TRUE,_xll.ohTrigger(RecalcTrigger,Trigger6M)),NA())</f>
        <v>1.563284451977192E-2</v>
      </c>
      <c r="M2351" s="186">
        <f>IFERROR(_xll.qlIndexFixing(Index1Y,$H2351,TRUE,_xll.ohTrigger(RecalcTrigger,Trigger1Y)),NA())</f>
        <v>1.621642595192611E-2</v>
      </c>
      <c r="N2351" s="185">
        <f>IFERROR(_xll.qlIndexFixing(ONIndex1M,I2351,TRUE,_xll.ohTrigger(RecalcTrigger,Trigger1M)),NA())</f>
        <v>1.5417558047516877E-2</v>
      </c>
      <c r="O2351" s="44">
        <f>IFERROR(_xll.qlIndexFixing(ONIndex3M,I2351,TRUE,_xll.ohTrigger(RecalcTrigger,Trigger3M)),NA())</f>
        <v>1.574272080279826E-2</v>
      </c>
      <c r="P2351" s="44">
        <f>IFERROR(_xll.qlIndexFixing(ONIndex6M,I2351,TRUE,_xll.ohTrigger(RecalcTrigger,Trigger6M)),NA())</f>
        <v>1.558080061865752E-2</v>
      </c>
      <c r="Q2351" s="186">
        <f>IFERROR(_xll.qlIndexFixing(ONIndex1Y,I2351,TRUE,_xll.ohTrigger(RecalcTrigger,Trigger1Y)),NA())</f>
        <v>1.6169095790354859E-2</v>
      </c>
    </row>
    <row r="2352" spans="2:17" x14ac:dyDescent="0.2">
      <c r="B2352" s="39" t="s">
        <v>42</v>
      </c>
      <c r="D2352" s="42">
        <f>_xll.qlCalendarAdvance(Calendar,$D2351,B2352,"f",FALSE)</f>
        <v>55865</v>
      </c>
      <c r="E2352" s="180">
        <f>_xll.qlInterestRateIndexValueDate(IndexON,D2352)</f>
        <v>55865</v>
      </c>
      <c r="F2352" s="196">
        <f>IFERROR(_xll.qlIndexFixing(IndexON,D2352,TRUE,_xll.ohTrigger(RecalcTrigger,TriggerON)),NA())</f>
        <v>1.5579454317347086E-2</v>
      </c>
      <c r="H2352" s="42">
        <f>_xll.qlCalendarAdvance(Calendar,$H2351,B2352,"f",FALSE)</f>
        <v>55865</v>
      </c>
      <c r="I2352" s="180">
        <f>_xll.qlInterestRateIndexValueDate(Index1M,$H2352)</f>
        <v>55869</v>
      </c>
      <c r="J2352" s="185">
        <f>IFERROR(_xll.qlIndexFixing(Index1M,$H2352,TRUE,_xll.ohTrigger(RecalcTrigger,Trigger1M)),NA())</f>
        <v>1.5409987695638602E-2</v>
      </c>
      <c r="K2352" s="44">
        <f>IFERROR(_xll.qlIndexFixing(Index3M,H2352,TRUE,_xll.ohTrigger(RecalcTrigger,Trigger3M)),NA())</f>
        <v>1.5729570080716852E-2</v>
      </c>
      <c r="L2352" s="44">
        <f>IFERROR(_xll.qlIndexFixing(Index6M,$H2352,TRUE,_xll.ohTrigger(RecalcTrigger,Trigger6M)),NA())</f>
        <v>1.5632280749267792E-2</v>
      </c>
      <c r="M2352" s="186">
        <f>IFERROR(_xll.qlIndexFixing(Index1Y,$H2352,TRUE,_xll.ohTrigger(RecalcTrigger,Trigger1Y)),NA())</f>
        <v>1.6212950024543694E-2</v>
      </c>
      <c r="N2352" s="185">
        <f>IFERROR(_xll.qlIndexFixing(ONIndex1M,I2352,TRUE,_xll.ohTrigger(RecalcTrigger,Trigger1M)),NA())</f>
        <v>1.5411491275472144E-2</v>
      </c>
      <c r="O2352" s="44">
        <f>IFERROR(_xll.qlIndexFixing(ONIndex3M,I2352,TRUE,_xll.ohTrigger(RecalcTrigger,Trigger3M)),NA())</f>
        <v>1.5736712172484957E-2</v>
      </c>
      <c r="P2352" s="44">
        <f>IFERROR(_xll.qlIndexFixing(ONIndex6M,I2352,TRUE,_xll.ohTrigger(RecalcTrigger,Trigger6M)),NA())</f>
        <v>1.5579806079486502E-2</v>
      </c>
      <c r="Q2352" s="186">
        <f>IFERROR(_xll.qlIndexFixing(ONIndex1Y,I2352,TRUE,_xll.ohTrigger(RecalcTrigger,Trigger1Y)),NA())</f>
        <v>1.6166090796820853E-2</v>
      </c>
    </row>
    <row r="2353" spans="2:17" x14ac:dyDescent="0.2">
      <c r="B2353" s="39" t="s">
        <v>42</v>
      </c>
      <c r="D2353" s="42">
        <f>_xll.qlCalendarAdvance(Calendar,$D2352,B2353,"f",FALSE)</f>
        <v>55872</v>
      </c>
      <c r="E2353" s="180">
        <f>_xll.qlInterestRateIndexValueDate(IndexON,D2353)</f>
        <v>55872</v>
      </c>
      <c r="F2353" s="196">
        <f>IFERROR(_xll.qlIndexFixing(IndexON,D2353,TRUE,_xll.ohTrigger(RecalcTrigger,TriggerON)),NA())</f>
        <v>1.5573354754092605E-2</v>
      </c>
      <c r="H2353" s="42">
        <f>_xll.qlCalendarAdvance(Calendar,$H2352,B2353,"f",FALSE)</f>
        <v>55872</v>
      </c>
      <c r="I2353" s="180">
        <f>_xll.qlInterestRateIndexValueDate(Index1M,$H2353)</f>
        <v>55876</v>
      </c>
      <c r="J2353" s="185">
        <f>IFERROR(_xll.qlIndexFixing(Index1M,$H2353,TRUE,_xll.ohTrigger(RecalcTrigger,Trigger1M)),NA())</f>
        <v>1.5403811955234372E-2</v>
      </c>
      <c r="K2353" s="44">
        <f>IFERROR(_xll.qlIndexFixing(Index3M,H2353,TRUE,_xll.ohTrigger(RecalcTrigger,Trigger3M)),NA())</f>
        <v>1.5723270547351571E-2</v>
      </c>
      <c r="L2353" s="44">
        <f>IFERROR(_xll.qlIndexFixing(Index6M,$H2353,TRUE,_xll.ohTrigger(RecalcTrigger,Trigger6M)),NA())</f>
        <v>1.5631751669270395E-2</v>
      </c>
      <c r="M2353" s="186">
        <f>IFERROR(_xll.qlIndexFixing(Index1Y,$H2353,TRUE,_xll.ohTrigger(RecalcTrigger,Trigger1Y)),NA())</f>
        <v>1.6209457491989026E-2</v>
      </c>
      <c r="N2353" s="185">
        <f>IFERROR(_xll.qlIndexFixing(ONIndex1M,I2353,TRUE,_xll.ohTrigger(RecalcTrigger,Trigger1M)),NA())</f>
        <v>1.5403421986261989E-2</v>
      </c>
      <c r="O2353" s="44">
        <f>IFERROR(_xll.qlIndexFixing(ONIndex3M,I2353,TRUE,_xll.ohTrigger(RecalcTrigger,Trigger3M)),NA())</f>
        <v>1.5728751044594702E-2</v>
      </c>
      <c r="P2353" s="44">
        <f>IFERROR(_xll.qlIndexFixing(ONIndex6M,I2353,TRUE,_xll.ohTrigger(RecalcTrigger,Trigger6M)),NA())</f>
        <v>1.5579119394137919E-2</v>
      </c>
      <c r="Q2353" s="186">
        <f>IFERROR(_xll.qlIndexFixing(ONIndex1Y,I2353,TRUE,_xll.ohTrigger(RecalcTrigger,Trigger1Y)),NA())</f>
        <v>1.6162496122982262E-2</v>
      </c>
    </row>
    <row r="2354" spans="2:17" x14ac:dyDescent="0.2">
      <c r="B2354" s="39" t="s">
        <v>42</v>
      </c>
      <c r="D2354" s="42">
        <f>_xll.qlCalendarAdvance(Calendar,$D2353,B2354,"f",FALSE)</f>
        <v>55880</v>
      </c>
      <c r="E2354" s="180">
        <f>_xll.qlInterestRateIndexValueDate(IndexON,D2354)</f>
        <v>55880</v>
      </c>
      <c r="F2354" s="196">
        <f>IFERROR(_xll.qlIndexFixing(IndexON,D2354,TRUE,_xll.ohTrigger(RecalcTrigger,TriggerON)),NA())</f>
        <v>1.5566129470707679E-2</v>
      </c>
      <c r="H2354" s="42">
        <f>_xll.qlCalendarAdvance(Calendar,$H2353,B2354,"f",FALSE)</f>
        <v>55880</v>
      </c>
      <c r="I2354" s="180">
        <f>_xll.qlInterestRateIndexValueDate(Index1M,$H2354)</f>
        <v>55884</v>
      </c>
      <c r="J2354" s="185">
        <f>IFERROR(_xll.qlIndexFixing(Index1M,$H2354,TRUE,_xll.ohTrigger(RecalcTrigger,Trigger1M)),NA())</f>
        <v>1.5396710499712678E-2</v>
      </c>
      <c r="K2354" s="44">
        <f>IFERROR(_xll.qlIndexFixing(Index3M,H2354,TRUE,_xll.ohTrigger(RecalcTrigger,Trigger3M)),NA())</f>
        <v>1.5716142525802113E-2</v>
      </c>
      <c r="L2354" s="44">
        <f>IFERROR(_xll.qlIndexFixing(Index6M,$H2354,TRUE,_xll.ohTrigger(RecalcTrigger,Trigger6M)),NA())</f>
        <v>1.5630874127046949E-2</v>
      </c>
      <c r="M2354" s="186">
        <f>IFERROR(_xll.qlIndexFixing(Index1Y,$H2354,TRUE,_xll.ohTrigger(RecalcTrigger,Trigger1Y)),NA())</f>
        <v>1.6205445662178204E-2</v>
      </c>
      <c r="N2354" s="185">
        <f>IFERROR(_xll.qlIndexFixing(ONIndex1M,I2354,TRUE,_xll.ohTrigger(RecalcTrigger,Trigger1M)),NA())</f>
        <v>1.5397268858521329E-2</v>
      </c>
      <c r="O2354" s="44">
        <f>IFERROR(_xll.qlIndexFixing(ONIndex3M,I2354,TRUE,_xll.ohTrigger(RecalcTrigger,Trigger3M)),NA())</f>
        <v>1.5722651821574729E-2</v>
      </c>
      <c r="P2354" s="44">
        <f>IFERROR(_xll.qlIndexFixing(ONIndex6M,I2354,TRUE,_xll.ohTrigger(RecalcTrigger,Trigger6M)),NA())</f>
        <v>1.5578208367150737E-2</v>
      </c>
      <c r="Q2354" s="186">
        <f>IFERROR(_xll.qlIndexFixing(ONIndex1Y,I2354,TRUE,_xll.ohTrigger(RecalcTrigger,Trigger1Y)),NA())</f>
        <v>1.6159452612551917E-2</v>
      </c>
    </row>
    <row r="2355" spans="2:17" x14ac:dyDescent="0.2">
      <c r="B2355" s="39" t="s">
        <v>42</v>
      </c>
      <c r="D2355" s="42">
        <f>_xll.qlCalendarAdvance(Calendar,$D2354,B2355,"f",FALSE)</f>
        <v>55887</v>
      </c>
      <c r="E2355" s="180">
        <f>_xll.qlInterestRateIndexValueDate(IndexON,D2355)</f>
        <v>55887</v>
      </c>
      <c r="F2355" s="196">
        <f>IFERROR(_xll.qlIndexFixing(IndexON,D2355,TRUE,_xll.ohTrigger(RecalcTrigger,TriggerON)),NA())</f>
        <v>1.5559942582159536E-2</v>
      </c>
      <c r="H2355" s="42">
        <f>_xll.qlCalendarAdvance(Calendar,$H2354,B2355,"f",FALSE)</f>
        <v>55887</v>
      </c>
      <c r="I2355" s="180">
        <f>_xll.qlInterestRateIndexValueDate(Index1M,$H2355)</f>
        <v>55891</v>
      </c>
      <c r="J2355" s="185">
        <f>IFERROR(_xll.qlIndexFixing(Index1M,$H2355,TRUE,_xll.ohTrigger(RecalcTrigger,Trigger1M)),NA())</f>
        <v>1.5390458634545181E-2</v>
      </c>
      <c r="K2355" s="44">
        <f>IFERROR(_xll.qlIndexFixing(Index3M,H2355,TRUE,_xll.ohTrigger(RecalcTrigger,Trigger3M)),NA())</f>
        <v>1.5709644913861499E-2</v>
      </c>
      <c r="L2355" s="44">
        <f>IFERROR(_xll.qlIndexFixing(Index6M,$H2355,TRUE,_xll.ohTrigger(RecalcTrigger,Trigger6M)),NA())</f>
        <v>1.5630416925647112E-2</v>
      </c>
      <c r="M2355" s="186">
        <f>IFERROR(_xll.qlIndexFixing(Index1Y,$H2355,TRUE,_xll.ohTrigger(RecalcTrigger,Trigger1Y)),NA())</f>
        <v>1.6201917465292651E-2</v>
      </c>
      <c r="N2355" s="185">
        <f>IFERROR(_xll.qlIndexFixing(ONIndex1M,I2355,TRUE,_xll.ohTrigger(RecalcTrigger,Trigger1M)),NA())</f>
        <v>1.5392194198176057E-2</v>
      </c>
      <c r="O2355" s="44">
        <f>IFERROR(_xll.qlIndexFixing(ONIndex3M,I2355,TRUE,_xll.ohTrigger(RecalcTrigger,Trigger3M)),NA())</f>
        <v>1.571758648569066E-2</v>
      </c>
      <c r="P2355" s="44">
        <f>IFERROR(_xll.qlIndexFixing(ONIndex6M,I2355,TRUE,_xll.ohTrigger(RecalcTrigger,Trigger6M)),NA())</f>
        <v>1.5576904465097741E-2</v>
      </c>
      <c r="Q2355" s="186">
        <f>IFERROR(_xll.qlIndexFixing(ONIndex1Y,I2355,TRUE,_xll.ohTrigger(RecalcTrigger,Trigger1Y)),NA())</f>
        <v>1.6156544013137264E-2</v>
      </c>
    </row>
    <row r="2356" spans="2:17" x14ac:dyDescent="0.2">
      <c r="B2356" s="39" t="s">
        <v>42</v>
      </c>
      <c r="D2356" s="42">
        <f>_xll.qlCalendarAdvance(Calendar,$D2355,B2356,"f",FALSE)</f>
        <v>55894</v>
      </c>
      <c r="E2356" s="180">
        <f>_xll.qlInterestRateIndexValueDate(IndexON,D2356)</f>
        <v>55894</v>
      </c>
      <c r="F2356" s="196">
        <f>IFERROR(_xll.qlIndexFixing(IndexON,D2356,TRUE,_xll.ohTrigger(RecalcTrigger,TriggerON)),NA())</f>
        <v>1.5553717627474484E-2</v>
      </c>
      <c r="H2356" s="42">
        <f>_xll.qlCalendarAdvance(Calendar,$H2355,B2356,"f",FALSE)</f>
        <v>55894</v>
      </c>
      <c r="I2356" s="180">
        <f>_xll.qlInterestRateIndexValueDate(Index1M,$H2356)</f>
        <v>55898</v>
      </c>
      <c r="J2356" s="185">
        <f>IFERROR(_xll.qlIndexFixing(Index1M,$H2356,TRUE,_xll.ohTrigger(RecalcTrigger,Trigger1M)),NA())</f>
        <v>1.5384171162696209E-2</v>
      </c>
      <c r="K2356" s="44">
        <f>IFERROR(_xll.qlIndexFixing(Index3M,H2356,TRUE,_xll.ohTrigger(RecalcTrigger,Trigger3M)),NA())</f>
        <v>1.5703350497751067E-2</v>
      </c>
      <c r="L2356" s="44">
        <f>IFERROR(_xll.qlIndexFixing(Index6M,$H2356,TRUE,_xll.ohTrigger(RecalcTrigger,Trigger6M)),NA())</f>
        <v>1.5629994413174812E-2</v>
      </c>
      <c r="M2356" s="186">
        <f>IFERROR(_xll.qlIndexFixing(Index1Y,$H2356,TRUE,_xll.ohTrigger(RecalcTrigger,Trigger1Y)),NA())</f>
        <v>1.6198372586873136E-2</v>
      </c>
      <c r="N2356" s="185">
        <f>IFERROR(_xll.qlIndexFixing(ONIndex1M,I2356,TRUE,_xll.ohTrigger(RecalcTrigger,Trigger1M)),NA())</f>
        <v>1.5385980827238299E-2</v>
      </c>
      <c r="O2356" s="44">
        <f>IFERROR(_xll.qlIndexFixing(ONIndex3M,I2356,TRUE,_xll.ohTrigger(RecalcTrigger,Trigger3M)),NA())</f>
        <v>1.5711424023310272E-2</v>
      </c>
      <c r="P2356" s="44">
        <f>IFERROR(_xll.qlIndexFixing(ONIndex6M,I2356,TRUE,_xll.ohTrigger(RecalcTrigger,Trigger6M)),NA())</f>
        <v>1.5576052522341399E-2</v>
      </c>
      <c r="Q2356" s="186">
        <f>IFERROR(_xll.qlIndexFixing(ONIndex1Y,I2356,TRUE,_xll.ohTrigger(RecalcTrigger,Trigger1Y)),NA())</f>
        <v>1.6153473695137421E-2</v>
      </c>
    </row>
    <row r="2357" spans="2:17" x14ac:dyDescent="0.2">
      <c r="B2357" s="39" t="s">
        <v>42</v>
      </c>
      <c r="D2357" s="42">
        <f>_xll.qlCalendarAdvance(Calendar,$D2356,B2357,"f",FALSE)</f>
        <v>55901</v>
      </c>
      <c r="E2357" s="180">
        <f>_xll.qlInterestRateIndexValueDate(IndexON,D2357)</f>
        <v>55901</v>
      </c>
      <c r="F2357" s="196">
        <f>IFERROR(_xll.qlIndexFixing(IndexON,D2357,TRUE,_xll.ohTrigger(RecalcTrigger,TriggerON)),NA())</f>
        <v>1.5547454550350892E-2</v>
      </c>
      <c r="H2357" s="42">
        <f>_xll.qlCalendarAdvance(Calendar,$H2356,B2357,"f",FALSE)</f>
        <v>55901</v>
      </c>
      <c r="I2357" s="180">
        <f>_xll.qlInterestRateIndexValueDate(Index1M,$H2357)</f>
        <v>55905</v>
      </c>
      <c r="J2357" s="185">
        <f>IFERROR(_xll.qlIndexFixing(Index1M,$H2357,TRUE,_xll.ohTrigger(RecalcTrigger,Trigger1M)),NA())</f>
        <v>1.5377848032127391E-2</v>
      </c>
      <c r="K2357" s="44">
        <f>IFERROR(_xll.qlIndexFixing(Index3M,H2357,TRUE,_xll.ohTrigger(RecalcTrigger,Trigger3M)),NA())</f>
        <v>1.5696897876154026E-2</v>
      </c>
      <c r="L2357" s="44">
        <f>IFERROR(_xll.qlIndexFixing(Index6M,$H2357,TRUE,_xll.ohTrigger(RecalcTrigger,Trigger6M)),NA())</f>
        <v>1.5629606589607076E-2</v>
      </c>
      <c r="M2357" s="186">
        <f>IFERROR(_xll.qlIndexFixing(Index1Y,$H2357,TRUE,_xll.ohTrigger(RecalcTrigger,Trigger1Y)),NA())</f>
        <v>1.6194811002625226E-2</v>
      </c>
      <c r="N2357" s="185">
        <f>IFERROR(_xll.qlIndexFixing(ONIndex1M,I2357,TRUE,_xll.ohTrigger(RecalcTrigger,Trigger1M)),NA())</f>
        <v>1.5379731936553398E-2</v>
      </c>
      <c r="O2357" s="44">
        <f>IFERROR(_xll.qlIndexFixing(ONIndex3M,I2357,TRUE,_xll.ohTrigger(RecalcTrigger,Trigger3M)),NA())</f>
        <v>1.5705224283468766E-2</v>
      </c>
      <c r="P2357" s="44">
        <f>IFERROR(_xll.qlIndexFixing(ONIndex6M,I2357,TRUE,_xll.ohTrigger(RecalcTrigger,Trigger6M)),NA())</f>
        <v>1.5575234999491983E-2</v>
      </c>
      <c r="Q2357" s="186">
        <f>IFERROR(_xll.qlIndexFixing(ONIndex1Y,I2357,TRUE,_xll.ohTrigger(RecalcTrigger,Trigger1Y)),NA())</f>
        <v>1.6150387547400058E-2</v>
      </c>
    </row>
    <row r="2358" spans="2:17" x14ac:dyDescent="0.2">
      <c r="B2358" s="39" t="s">
        <v>42</v>
      </c>
      <c r="D2358" s="42">
        <f>_xll.qlCalendarAdvance(Calendar,$D2357,B2358,"f",FALSE)</f>
        <v>55908</v>
      </c>
      <c r="E2358" s="180">
        <f>_xll.qlInterestRateIndexValueDate(IndexON,D2358)</f>
        <v>55908</v>
      </c>
      <c r="F2358" s="196">
        <f>IFERROR(_xll.qlIndexFixing(IndexON,D2358,TRUE,_xll.ohTrigger(RecalcTrigger,TriggerON)),NA())</f>
        <v>1.5541153294567067E-2</v>
      </c>
      <c r="H2358" s="42">
        <f>_xll.qlCalendarAdvance(Calendar,$H2357,B2358,"f",FALSE)</f>
        <v>55908</v>
      </c>
      <c r="I2358" s="180">
        <f>_xll.qlInterestRateIndexValueDate(Index1M,$H2358)</f>
        <v>55912</v>
      </c>
      <c r="J2358" s="185">
        <f>IFERROR(_xll.qlIndexFixing(Index1M,$H2358,TRUE,_xll.ohTrigger(RecalcTrigger,Trigger1M)),NA())</f>
        <v>1.5371489190795192E-2</v>
      </c>
      <c r="K2358" s="44">
        <f>IFERROR(_xll.qlIndexFixing(Index3M,H2358,TRUE,_xll.ohTrigger(RecalcTrigger,Trigger3M)),NA())</f>
        <v>1.5690407440597021E-2</v>
      </c>
      <c r="L2358" s="44">
        <f>IFERROR(_xll.qlIndexFixing(Index6M,$H2358,TRUE,_xll.ohTrigger(RecalcTrigger,Trigger6M)),NA())</f>
        <v>1.5629253454924916E-2</v>
      </c>
      <c r="M2358" s="186">
        <f>IFERROR(_xll.qlIndexFixing(Index1Y,$H2358,TRUE,_xll.ohTrigger(RecalcTrigger,Trigger1Y)),NA())</f>
        <v>1.619123268825625E-2</v>
      </c>
      <c r="N2358" s="185">
        <f>IFERROR(_xll.qlIndexFixing(ONIndex1M,I2358,TRUE,_xll.ohTrigger(RecalcTrigger,Trigger1M)),NA())</f>
        <v>1.537344747408298E-2</v>
      </c>
      <c r="O2358" s="44">
        <f>IFERROR(_xll.qlIndexFixing(ONIndex3M,I2358,TRUE,_xll.ohTrigger(RecalcTrigger,Trigger3M)),NA())</f>
        <v>1.5698987209411541E-2</v>
      </c>
      <c r="P2358" s="44">
        <f>IFERROR(_xll.qlIndexFixing(ONIndex6M,I2358,TRUE,_xll.ohTrigger(RecalcTrigger,Trigger6M)),NA())</f>
        <v>1.5574451896389618E-2</v>
      </c>
      <c r="Q2358" s="186">
        <f>IFERROR(_xll.qlIndexFixing(ONIndex1Y,I2358,TRUE,_xll.ohTrigger(RecalcTrigger,Trigger1Y)),NA())</f>
        <v>1.6147285545624612E-2</v>
      </c>
    </row>
    <row r="2359" spans="2:17" x14ac:dyDescent="0.2">
      <c r="B2359" s="39" t="s">
        <v>42</v>
      </c>
      <c r="D2359" s="42">
        <f>_xll.qlCalendarAdvance(Calendar,$D2358,B2359,"f",FALSE)</f>
        <v>55915</v>
      </c>
      <c r="E2359" s="180">
        <f>_xll.qlInterestRateIndexValueDate(IndexON,D2359)</f>
        <v>55915</v>
      </c>
      <c r="F2359" s="196">
        <f>IFERROR(_xll.qlIndexFixing(IndexON,D2359,TRUE,_xll.ohTrigger(RecalcTrigger,TriggerON)),NA())</f>
        <v>1.5534813803848024E-2</v>
      </c>
      <c r="H2359" s="42">
        <f>_xll.qlCalendarAdvance(Calendar,$H2358,B2359,"f",FALSE)</f>
        <v>55915</v>
      </c>
      <c r="I2359" s="180">
        <f>_xll.qlInterestRateIndexValueDate(Index1M,$H2359)</f>
        <v>55919</v>
      </c>
      <c r="J2359" s="185">
        <f>IFERROR(_xll.qlIndexFixing(Index1M,$H2359,TRUE,_xll.ohTrigger(RecalcTrigger,Trigger1M)),NA())</f>
        <v>1.5365489868451401E-2</v>
      </c>
      <c r="K2359" s="44">
        <f>IFERROR(_xll.qlIndexFixing(Index3M,H2359,TRUE,_xll.ohTrigger(RecalcTrigger,Trigger3M)),NA())</f>
        <v>1.5683879134396506E-2</v>
      </c>
      <c r="L2359" s="44">
        <f>IFERROR(_xll.qlIndexFixing(Index6M,$H2359,TRUE,_xll.ohTrigger(RecalcTrigger,Trigger6M)),NA())</f>
        <v>1.5628935009108901E-2</v>
      </c>
      <c r="M2359" s="186">
        <f>IFERROR(_xll.qlIndexFixing(Index1Y,$H2359,TRUE,_xll.ohTrigger(RecalcTrigger,Trigger1Y)),NA())</f>
        <v>1.6187637619473526E-2</v>
      </c>
      <c r="N2359" s="185">
        <f>IFERROR(_xll.qlIndexFixing(ONIndex1M,I2359,TRUE,_xll.ohTrigger(RecalcTrigger,Trigger1M)),NA())</f>
        <v>1.5367127387868607E-2</v>
      </c>
      <c r="O2359" s="44">
        <f>IFERROR(_xll.qlIndexFixing(ONIndex3M,I2359,TRUE,_xll.ohTrigger(RecalcTrigger,Trigger3M)),NA())</f>
        <v>1.5692712744623805E-2</v>
      </c>
      <c r="P2359" s="44">
        <f>IFERROR(_xll.qlIndexFixing(ONIndex6M,I2359,TRUE,_xll.ohTrigger(RecalcTrigger,Trigger6M)),NA())</f>
        <v>1.5573703213194179E-2</v>
      </c>
      <c r="Q2359" s="186">
        <f>IFERROR(_xll.qlIndexFixing(ONIndex1Y,I2359,TRUE,_xll.ohTrigger(RecalcTrigger,Trigger1Y)),NA())</f>
        <v>1.6144167665830267E-2</v>
      </c>
    </row>
    <row r="2360" spans="2:17" x14ac:dyDescent="0.2">
      <c r="B2360" s="39" t="s">
        <v>42</v>
      </c>
      <c r="D2360" s="42">
        <f>_xll.qlCalendarAdvance(Calendar,$D2359,B2360,"f",FALSE)</f>
        <v>55922</v>
      </c>
      <c r="E2360" s="180">
        <f>_xll.qlInterestRateIndexValueDate(IndexON,D2360)</f>
        <v>55922</v>
      </c>
      <c r="F2360" s="196">
        <f>IFERROR(_xll.qlIndexFixing(IndexON,D2360,TRUE,_xll.ohTrigger(RecalcTrigger,TriggerON)),NA())</f>
        <v>1.5528436021945424E-2</v>
      </c>
      <c r="H2360" s="42">
        <f>_xll.qlCalendarAdvance(Calendar,$H2359,B2360,"f",FALSE)</f>
        <v>55922</v>
      </c>
      <c r="I2360" s="180">
        <f>_xll.qlInterestRateIndexValueDate(Index1M,$H2360)</f>
        <v>55926</v>
      </c>
      <c r="J2360" s="185">
        <f>IFERROR(_xll.qlIndexFixing(Index1M,$H2360,TRUE,_xll.ohTrigger(RecalcTrigger,Trigger1M)),NA())</f>
        <v>1.5359067957976575E-2</v>
      </c>
      <c r="K2360" s="44">
        <f>IFERROR(_xll.qlIndexFixing(Index3M,H2360,TRUE,_xll.ohTrigger(RecalcTrigger,Trigger3M)),NA())</f>
        <v>1.567731290087071E-2</v>
      </c>
      <c r="L2360" s="44">
        <f>IFERROR(_xll.qlIndexFixing(Index6M,$H2360,TRUE,_xll.ohTrigger(RecalcTrigger,Trigger6M)),NA())</f>
        <v>1.5628651252142248E-2</v>
      </c>
      <c r="M2360" s="186">
        <f>IFERROR(_xll.qlIndexFixing(Index1Y,$H2360,TRUE,_xll.ohTrigger(RecalcTrigger,Trigger1Y)),NA())</f>
        <v>1.6184025771986348E-2</v>
      </c>
      <c r="N2360" s="185">
        <f>IFERROR(_xll.qlIndexFixing(ONIndex1M,I2360,TRUE,_xll.ohTrigger(RecalcTrigger,Trigger1M)),NA())</f>
        <v>1.5360771625712033E-2</v>
      </c>
      <c r="O2360" s="44">
        <f>IFERROR(_xll.qlIndexFixing(ONIndex3M,I2360,TRUE,_xll.ohTrigger(RecalcTrigger,Trigger3M)),NA())</f>
        <v>1.5686400832430891E-2</v>
      </c>
      <c r="P2360" s="44">
        <f>IFERROR(_xll.qlIndexFixing(ONIndex6M,I2360,TRUE,_xll.ohTrigger(RecalcTrigger,Trigger6M)),NA())</f>
        <v>1.5572988949825728E-2</v>
      </c>
      <c r="Q2360" s="186">
        <f>IFERROR(_xll.qlIndexFixing(ONIndex1Y,I2360,TRUE,_xll.ohTrigger(RecalcTrigger,Trigger1Y)),NA())</f>
        <v>1.6141033883876332E-2</v>
      </c>
    </row>
    <row r="2361" spans="2:17" x14ac:dyDescent="0.2">
      <c r="B2361" s="39" t="s">
        <v>42</v>
      </c>
      <c r="D2361" s="42">
        <f>_xll.qlCalendarAdvance(Calendar,$D2360,B2361,"f",FALSE)</f>
        <v>55929</v>
      </c>
      <c r="E2361" s="180">
        <f>_xll.qlInterestRateIndexValueDate(IndexON,D2361)</f>
        <v>55929</v>
      </c>
      <c r="F2361" s="196">
        <f>IFERROR(_xll.qlIndexFixing(IndexON,D2361,TRUE,_xll.ohTrigger(RecalcTrigger,TriggerON)),NA())</f>
        <v>1.5522019892530992E-2</v>
      </c>
      <c r="H2361" s="42">
        <f>_xll.qlCalendarAdvance(Calendar,$H2360,B2361,"f",FALSE)</f>
        <v>55929</v>
      </c>
      <c r="I2361" s="180">
        <f>_xll.qlInterestRateIndexValueDate(Index1M,$H2361)</f>
        <v>55933</v>
      </c>
      <c r="J2361" s="185">
        <f>IFERROR(_xll.qlIndexFixing(Index1M,$H2361,TRUE,_xll.ohTrigger(RecalcTrigger,Trigger1M)),NA())</f>
        <v>1.5352610195999983E-2</v>
      </c>
      <c r="K2361" s="44">
        <f>IFERROR(_xll.qlIndexFixing(Index3M,H2361,TRUE,_xll.ohTrigger(RecalcTrigger,Trigger3M)),NA())</f>
        <v>1.5670708683340528E-2</v>
      </c>
      <c r="L2361" s="44">
        <f>IFERROR(_xll.qlIndexFixing(Index6M,$H2361,TRUE,_xll.ohTrigger(RecalcTrigger,Trigger6M)),NA())</f>
        <v>1.5628402184011268E-2</v>
      </c>
      <c r="M2361" s="186">
        <f>IFERROR(_xll.qlIndexFixing(Index1Y,$H2361,TRUE,_xll.ohTrigger(RecalcTrigger,Trigger1Y)),NA())</f>
        <v>1.6180397121505544E-2</v>
      </c>
      <c r="N2361" s="185">
        <f>IFERROR(_xll.qlIndexFixing(ONIndex1M,I2361,TRUE,_xll.ohTrigger(RecalcTrigger,Trigger1M)),NA())</f>
        <v>1.5354380135814694E-2</v>
      </c>
      <c r="O2361" s="44">
        <f>IFERROR(_xll.qlIndexFixing(ONIndex3M,I2361,TRUE,_xll.ohTrigger(RecalcTrigger,Trigger3M)),NA())</f>
        <v>1.56800514160782E-2</v>
      </c>
      <c r="P2361" s="44">
        <f>IFERROR(_xll.qlIndexFixing(ONIndex6M,I2361,TRUE,_xll.ohTrigger(RecalcTrigger,Trigger6M)),NA())</f>
        <v>1.5572309106364202E-2</v>
      </c>
      <c r="Q2361" s="186">
        <f>IFERROR(_xll.qlIndexFixing(ONIndex1Y,I2361,TRUE,_xll.ohTrigger(RecalcTrigger,Trigger1Y)),NA())</f>
        <v>1.6137884175941863E-2</v>
      </c>
    </row>
    <row r="2362" spans="2:17" x14ac:dyDescent="0.2">
      <c r="B2362" s="39" t="s">
        <v>42</v>
      </c>
      <c r="D2362" s="42">
        <f>_xll.qlCalendarAdvance(Calendar,$D2361,B2362,"f",FALSE)</f>
        <v>55936</v>
      </c>
      <c r="E2362" s="180">
        <f>_xll.qlInterestRateIndexValueDate(IndexON,D2362)</f>
        <v>55936</v>
      </c>
      <c r="F2362" s="196">
        <f>IFERROR(_xll.qlIndexFixing(IndexON,D2362,TRUE,_xll.ohTrigger(RecalcTrigger,TriggerON)),NA())</f>
        <v>1.5515565359409678E-2</v>
      </c>
      <c r="H2362" s="42">
        <f>_xll.qlCalendarAdvance(Calendar,$H2361,B2362,"f",FALSE)</f>
        <v>55936</v>
      </c>
      <c r="I2362" s="180">
        <f>_xll.qlInterestRateIndexValueDate(Index1M,$H2362)</f>
        <v>55940</v>
      </c>
      <c r="J2362" s="185">
        <f>IFERROR(_xll.qlIndexFixing(Index1M,$H2362,TRUE,_xll.ohTrigger(RecalcTrigger,Trigger1M)),NA())</f>
        <v>1.5346116530480394E-2</v>
      </c>
      <c r="K2362" s="44">
        <f>IFERROR(_xll.qlIndexFixing(Index3M,H2362,TRUE,_xll.ohTrigger(RecalcTrigger,Trigger3M)),NA())</f>
        <v>1.5664066425126855E-2</v>
      </c>
      <c r="L2362" s="44">
        <f>IFERROR(_xll.qlIndexFixing(Index6M,$H2362,TRUE,_xll.ohTrigger(RecalcTrigger,Trigger6M)),NA())</f>
        <v>1.562818780470315E-2</v>
      </c>
      <c r="M2362" s="186">
        <f>IFERROR(_xll.qlIndexFixing(Index1Y,$H2362,TRUE,_xll.ohTrigger(RecalcTrigger,Trigger1Y)),NA())</f>
        <v>1.617675164374216E-2</v>
      </c>
      <c r="N2362" s="185">
        <f>IFERROR(_xll.qlIndexFixing(ONIndex1M,I2362,TRUE,_xll.ohTrigger(RecalcTrigger,Trigger1M)),NA())</f>
        <v>1.5347952865898407E-2</v>
      </c>
      <c r="O2362" s="44">
        <f>IFERROR(_xll.qlIndexFixing(ONIndex3M,I2362,TRUE,_xll.ohTrigger(RecalcTrigger,Trigger3M)),NA())</f>
        <v>1.5673664439130874E-2</v>
      </c>
      <c r="P2362" s="44">
        <f>IFERROR(_xll.qlIndexFixing(ONIndex6M,I2362,TRUE,_xll.ohTrigger(RecalcTrigger,Trigger6M)),NA())</f>
        <v>1.5571663682649728E-2</v>
      </c>
      <c r="Q2362" s="186">
        <f>IFERROR(_xll.qlIndexFixing(ONIndex1Y,I2362,TRUE,_xll.ohTrigger(RecalcTrigger,Trigger1Y)),NA())</f>
        <v>1.6134718517566426E-2</v>
      </c>
    </row>
    <row r="2363" spans="2:17" x14ac:dyDescent="0.2">
      <c r="B2363" s="39" t="s">
        <v>42</v>
      </c>
      <c r="D2363" s="42">
        <f>_xll.qlCalendarAdvance(Calendar,$D2362,B2363,"f",FALSE)</f>
        <v>55943</v>
      </c>
      <c r="E2363" s="180">
        <f>_xll.qlInterestRateIndexValueDate(IndexON,D2363)</f>
        <v>55943</v>
      </c>
      <c r="F2363" s="196">
        <f>IFERROR(_xll.qlIndexFixing(IndexON,D2363,TRUE,_xll.ohTrigger(RecalcTrigger,TriggerON)),NA())</f>
        <v>1.5509072366253207E-2</v>
      </c>
      <c r="H2363" s="42">
        <f>_xll.qlCalendarAdvance(Calendar,$H2362,B2363,"f",FALSE)</f>
        <v>55943</v>
      </c>
      <c r="I2363" s="180">
        <f>_xll.qlInterestRateIndexValueDate(Index1M,$H2363)</f>
        <v>55947</v>
      </c>
      <c r="J2363" s="185">
        <f>IFERROR(_xll.qlIndexFixing(Index1M,$H2363,TRUE,_xll.ohTrigger(RecalcTrigger,Trigger1M)),NA())</f>
        <v>1.5338581089384715E-2</v>
      </c>
      <c r="K2363" s="44">
        <f>IFERROR(_xll.qlIndexFixing(Index3M,H2363,TRUE,_xll.ohTrigger(RecalcTrigger,Trigger3M)),NA())</f>
        <v>1.5657096835541839E-2</v>
      </c>
      <c r="L2363" s="44">
        <f>IFERROR(_xll.qlIndexFixing(Index6M,$H2363,TRUE,_xll.ohTrigger(RecalcTrigger,Trigger6M)),NA())</f>
        <v>1.562902145478727E-2</v>
      </c>
      <c r="M2363" s="186">
        <f>IFERROR(_xll.qlIndexFixing(Index1Y,$H2363,TRUE,_xll.ohTrigger(RecalcTrigger,Trigger1Y)),NA())</f>
        <v>1.6173089314409212E-2</v>
      </c>
      <c r="N2363" s="185">
        <f>IFERROR(_xll.qlIndexFixing(ONIndex1M,I2363,TRUE,_xll.ohTrigger(RecalcTrigger,Trigger1M)),NA())</f>
        <v>1.534148976408467E-2</v>
      </c>
      <c r="O2363" s="44">
        <f>IFERROR(_xll.qlIndexFixing(ONIndex3M,I2363,TRUE,_xll.ohTrigger(RecalcTrigger,Trigger3M)),NA())</f>
        <v>1.5667239844594505E-2</v>
      </c>
      <c r="P2363" s="44">
        <f>IFERROR(_xll.qlIndexFixing(ONIndex6M,I2363,TRUE,_xll.ohTrigger(RecalcTrigger,Trigger6M)),NA())</f>
        <v>1.5571052678842179E-2</v>
      </c>
      <c r="Q2363" s="186">
        <f>IFERROR(_xll.qlIndexFixing(ONIndex1Y,I2363,TRUE,_xll.ohTrigger(RecalcTrigger,Trigger1Y)),NA())</f>
        <v>1.6131536884929076E-2</v>
      </c>
    </row>
    <row r="2364" spans="2:17" x14ac:dyDescent="0.2">
      <c r="B2364" s="39" t="s">
        <v>42</v>
      </c>
      <c r="D2364" s="42">
        <f>_xll.qlCalendarAdvance(Calendar,$D2363,B2364,"f",FALSE)</f>
        <v>55950</v>
      </c>
      <c r="E2364" s="180">
        <f>_xll.qlInterestRateIndexValueDate(IndexON,D2364)</f>
        <v>55950</v>
      </c>
      <c r="F2364" s="196">
        <f>IFERROR(_xll.qlIndexFixing(IndexON,D2364,TRUE,_xll.ohTrigger(RecalcTrigger,TriggerON)),NA())</f>
        <v>1.5502540856786595E-2</v>
      </c>
      <c r="H2364" s="42">
        <f>_xll.qlCalendarAdvance(Calendar,$H2363,B2364,"f",FALSE)</f>
        <v>55950</v>
      </c>
      <c r="I2364" s="180">
        <f>_xll.qlInterestRateIndexValueDate(Index1M,$H2364)</f>
        <v>55954</v>
      </c>
      <c r="J2364" s="185">
        <f>IFERROR(_xll.qlIndexFixing(Index1M,$H2364,TRUE,_xll.ohTrigger(RecalcTrigger,Trigger1M)),NA())</f>
        <v>1.5332583302304968E-2</v>
      </c>
      <c r="K2364" s="44">
        <f>IFERROR(_xll.qlIndexFixing(Index3M,H2364,TRUE,_xll.ohTrigger(RecalcTrigger,Trigger3M)),NA())</f>
        <v>1.5650372269533461E-2</v>
      </c>
      <c r="L2364" s="44">
        <f>IFERROR(_xll.qlIndexFixing(Index6M,$H2364,TRUE,_xll.ohTrigger(RecalcTrigger,Trigger6M)),NA())</f>
        <v>1.5628883868556168E-2</v>
      </c>
      <c r="M2364" s="186">
        <f>IFERROR(_xll.qlIndexFixing(Index1Y,$H2364,TRUE,_xll.ohTrigger(RecalcTrigger,Trigger1Y)),NA())</f>
        <v>1.616941010922059E-2</v>
      </c>
      <c r="N2364" s="185">
        <f>IFERROR(_xll.qlIndexFixing(ONIndex1M,I2364,TRUE,_xll.ohTrigger(RecalcTrigger,Trigger1M)),NA())</f>
        <v>1.5334990778335111E-2</v>
      </c>
      <c r="O2364" s="44">
        <f>IFERROR(_xll.qlIndexFixing(ONIndex3M,I2364,TRUE,_xll.ohTrigger(RecalcTrigger,Trigger3M)),NA())</f>
        <v>1.5660777576353979E-2</v>
      </c>
      <c r="P2364" s="44">
        <f>IFERROR(_xll.qlIndexFixing(ONIndex6M,I2364,TRUE,_xll.ohTrigger(RecalcTrigger,Trigger6M)),NA())</f>
        <v>1.5570476094781682E-2</v>
      </c>
      <c r="Q2364" s="186">
        <f>IFERROR(_xll.qlIndexFixing(ONIndex1Y,I2364,TRUE,_xll.ohTrigger(RecalcTrigger,Trigger1Y)),NA())</f>
        <v>1.6128339253889123E-2</v>
      </c>
    </row>
    <row r="2365" spans="2:17" x14ac:dyDescent="0.2">
      <c r="B2365" s="39" t="s">
        <v>42</v>
      </c>
      <c r="D2365" s="42">
        <f>_xll.qlCalendarAdvance(Calendar,$D2364,B2365,"f",FALSE)</f>
        <v>55957</v>
      </c>
      <c r="E2365" s="180">
        <f>_xll.qlInterestRateIndexValueDate(IndexON,D2365)</f>
        <v>55957</v>
      </c>
      <c r="F2365" s="196">
        <f>IFERROR(_xll.qlIndexFixing(IndexON,D2365,TRUE,_xll.ohTrigger(RecalcTrigger,TriggerON)),NA())</f>
        <v>1.5495970774788148E-2</v>
      </c>
      <c r="H2365" s="42">
        <f>_xll.qlCalendarAdvance(Calendar,$H2364,B2365,"f",FALSE)</f>
        <v>55957</v>
      </c>
      <c r="I2365" s="180">
        <f>_xll.qlInterestRateIndexValueDate(Index1M,$H2365)</f>
        <v>55961</v>
      </c>
      <c r="J2365" s="185">
        <f>IFERROR(_xll.qlIndexFixing(Index1M,$H2365,TRUE,_xll.ohTrigger(RecalcTrigger,Trigger1M)),NA())</f>
        <v>1.5325973028407679E-2</v>
      </c>
      <c r="K2365" s="44">
        <f>IFERROR(_xll.qlIndexFixing(Index3M,H2365,TRUE,_xll.ohTrigger(RecalcTrigger,Trigger3M)),NA())</f>
        <v>1.5643609481655933E-2</v>
      </c>
      <c r="L2365" s="44">
        <f>IFERROR(_xll.qlIndexFixing(Index6M,$H2365,TRUE,_xll.ohTrigger(RecalcTrigger,Trigger6M)),NA())</f>
        <v>1.5628780975618952E-2</v>
      </c>
      <c r="M2365" s="186">
        <f>IFERROR(_xll.qlIndexFixing(Index1Y,$H2365,TRUE,_xll.ohTrigger(RecalcTrigger,Trigger1Y)),NA())</f>
        <v>1.6165714003891503E-2</v>
      </c>
      <c r="N2365" s="185">
        <f>IFERROR(_xll.qlIndexFixing(ONIndex1M,I2365,TRUE,_xll.ohTrigger(RecalcTrigger,Trigger1M)),NA())</f>
        <v>1.532845585653142E-2</v>
      </c>
      <c r="O2365" s="44">
        <f>IFERROR(_xll.qlIndexFixing(ONIndex3M,I2365,TRUE,_xll.ohTrigger(RecalcTrigger,Trigger3M)),NA())</f>
        <v>1.5654277577255016E-2</v>
      </c>
      <c r="P2365" s="44">
        <f>IFERROR(_xll.qlIndexFixing(ONIndex6M,I2365,TRUE,_xll.ohTrigger(RecalcTrigger,Trigger6M)),NA())</f>
        <v>1.556993393062811E-2</v>
      </c>
      <c r="Q2365" s="186">
        <f>IFERROR(_xll.qlIndexFixing(ONIndex1Y,I2365,TRUE,_xll.ohTrigger(RecalcTrigger,Trigger1Y)),NA())</f>
        <v>1.6125125600385815E-2</v>
      </c>
    </row>
    <row r="2366" spans="2:17" x14ac:dyDescent="0.2">
      <c r="B2366" s="39" t="s">
        <v>42</v>
      </c>
      <c r="D2366" s="42">
        <f>_xll.qlCalendarAdvance(Calendar,$D2365,B2366,"f",FALSE)</f>
        <v>55964</v>
      </c>
      <c r="E2366" s="180">
        <f>_xll.qlInterestRateIndexValueDate(IndexON,D2366)</f>
        <v>55964</v>
      </c>
      <c r="F2366" s="196">
        <f>IFERROR(_xll.qlIndexFixing(IndexON,D2366,TRUE,_xll.ohTrigger(RecalcTrigger,TriggerON)),NA())</f>
        <v>1.5489362063982881E-2</v>
      </c>
      <c r="H2366" s="42">
        <f>_xll.qlCalendarAdvance(Calendar,$H2365,B2366,"f",FALSE)</f>
        <v>55964</v>
      </c>
      <c r="I2366" s="180">
        <f>_xll.qlInterestRateIndexValueDate(Index1M,$H2366)</f>
        <v>55968</v>
      </c>
      <c r="J2366" s="185">
        <f>IFERROR(_xll.qlIndexFixing(Index1M,$H2366,TRUE,_xll.ohTrigger(RecalcTrigger,Trigger1M)),NA())</f>
        <v>1.5319326627411659E-2</v>
      </c>
      <c r="K2366" s="44">
        <f>IFERROR(_xll.qlIndexFixing(Index3M,H2366,TRUE,_xll.ohTrigger(RecalcTrigger,Trigger3M)),NA())</f>
        <v>1.5636808415234595E-2</v>
      </c>
      <c r="L2366" s="44">
        <f>IFERROR(_xll.qlIndexFixing(Index6M,$H2366,TRUE,_xll.ohTrigger(RecalcTrigger,Trigger6M)),NA())</f>
        <v>1.5628712775970416E-2</v>
      </c>
      <c r="M2366" s="186">
        <f>IFERROR(_xll.qlIndexFixing(Index1Y,$H2366,TRUE,_xll.ohTrigger(RecalcTrigger,Trigger1Y)),NA())</f>
        <v>1.6162000974138474E-2</v>
      </c>
      <c r="N2366" s="185">
        <f>IFERROR(_xll.qlIndexFixing(ONIndex1M,I2366,TRUE,_xll.ohTrigger(RecalcTrigger,Trigger1M)),NA())</f>
        <v>1.5321884946635222E-2</v>
      </c>
      <c r="O2366" s="44">
        <f>IFERROR(_xll.qlIndexFixing(ONIndex3M,I2366,TRUE,_xll.ohTrigger(RecalcTrigger,Trigger3M)),NA())</f>
        <v>1.5647739790782822E-2</v>
      </c>
      <c r="P2366" s="44">
        <f>IFERROR(_xll.qlIndexFixing(ONIndex6M,I2366,TRUE,_xll.ohTrigger(RecalcTrigger,Trigger6M)),NA())</f>
        <v>1.5569426186301527E-2</v>
      </c>
      <c r="Q2366" s="186">
        <f>IFERROR(_xll.qlIndexFixing(ONIndex1Y,I2366,TRUE,_xll.ohTrigger(RecalcTrigger,Trigger1Y)),NA())</f>
        <v>1.612189590027846E-2</v>
      </c>
    </row>
    <row r="2367" spans="2:17" x14ac:dyDescent="0.2">
      <c r="B2367" s="39" t="s">
        <v>42</v>
      </c>
      <c r="D2367" s="42">
        <f>_xll.qlCalendarAdvance(Calendar,$D2366,B2367,"f",FALSE)</f>
        <v>55971</v>
      </c>
      <c r="E2367" s="180">
        <f>_xll.qlInterestRateIndexValueDate(IndexON,D2367)</f>
        <v>55971</v>
      </c>
      <c r="F2367" s="196">
        <f>IFERROR(_xll.qlIndexFixing(IndexON,D2367,TRUE,_xll.ohTrigger(RecalcTrigger,TriggerON)),NA())</f>
        <v>1.5482714668069164E-2</v>
      </c>
      <c r="H2367" s="42">
        <f>_xll.qlCalendarAdvance(Calendar,$H2366,B2367,"f",FALSE)</f>
        <v>55971</v>
      </c>
      <c r="I2367" s="180">
        <f>_xll.qlInterestRateIndexValueDate(Index1M,$H2367)</f>
        <v>55975</v>
      </c>
      <c r="J2367" s="185">
        <f>IFERROR(_xll.qlIndexFixing(Index1M,$H2367,TRUE,_xll.ohTrigger(RecalcTrigger,Trigger1M)),NA())</f>
        <v>1.5312644047268219E-2</v>
      </c>
      <c r="K2367" s="44">
        <f>IFERROR(_xll.qlIndexFixing(Index3M,H2367,TRUE,_xll.ohTrigger(RecalcTrigger,Trigger3M)),NA())</f>
        <v>1.5630125924658057E-2</v>
      </c>
      <c r="L2367" s="44">
        <f>IFERROR(_xll.qlIndexFixing(Index6M,$H2367,TRUE,_xll.ohTrigger(RecalcTrigger,Trigger6M)),NA())</f>
        <v>1.5628331346560564E-2</v>
      </c>
      <c r="M2367" s="186">
        <f>IFERROR(_xll.qlIndexFixing(Index1Y,$H2367,TRUE,_xll.ohTrigger(RecalcTrigger,Trigger1Y)),NA())</f>
        <v>1.6158270995678674E-2</v>
      </c>
      <c r="N2367" s="185">
        <f>IFERROR(_xll.qlIndexFixing(ONIndex1M,I2367,TRUE,_xll.ohTrigger(RecalcTrigger,Trigger1M)),NA())</f>
        <v>1.5314685764504787E-2</v>
      </c>
      <c r="O2367" s="44">
        <f>IFERROR(_xll.qlIndexFixing(ONIndex3M,I2367,TRUE,_xll.ohTrigger(RecalcTrigger,Trigger3M)),NA())</f>
        <v>1.5640636552033627E-2</v>
      </c>
      <c r="P2367" s="44">
        <f>IFERROR(_xll.qlIndexFixing(ONIndex6M,I2367,TRUE,_xll.ohTrigger(RecalcTrigger,Trigger6M)),NA())</f>
        <v>1.5570171310615777E-2</v>
      </c>
      <c r="Q2367" s="186">
        <f>IFERROR(_xll.qlIndexFixing(ONIndex1Y,I2367,TRUE,_xll.ohTrigger(RecalcTrigger,Trigger1Y)),NA())</f>
        <v>1.6119162774440809E-2</v>
      </c>
    </row>
    <row r="2368" spans="2:17" x14ac:dyDescent="0.2">
      <c r="B2368" s="39" t="s">
        <v>42</v>
      </c>
      <c r="D2368" s="42">
        <f>_xll.qlCalendarAdvance(Calendar,$D2367,B2368,"f",FALSE)</f>
        <v>55982</v>
      </c>
      <c r="E2368" s="180">
        <f>_xll.qlInterestRateIndexValueDate(IndexON,D2368)</f>
        <v>55982</v>
      </c>
      <c r="F2368" s="196">
        <f>IFERROR(_xll.qlIndexFixing(IndexON,D2368,TRUE,_xll.ohTrigger(RecalcTrigger,TriggerON)),NA())</f>
        <v>1.5472486430478938E-2</v>
      </c>
      <c r="H2368" s="42">
        <f>_xll.qlCalendarAdvance(Calendar,$H2367,B2368,"f",FALSE)</f>
        <v>55982</v>
      </c>
      <c r="I2368" s="180">
        <f>_xll.qlInterestRateIndexValueDate(Index1M,$H2368)</f>
        <v>55984</v>
      </c>
      <c r="J2368" s="185">
        <f>IFERROR(_xll.qlIndexFixing(Index1M,$H2368,TRUE,_xll.ohTrigger(RecalcTrigger,Trigger1M)),NA())</f>
        <v>1.5303840061309248E-2</v>
      </c>
      <c r="K2368" s="44">
        <f>IFERROR(_xll.qlIndexFixing(Index3M,H2368,TRUE,_xll.ohTrigger(RecalcTrigger,Trigger3M)),NA())</f>
        <v>1.5621279911288333E-2</v>
      </c>
      <c r="L2368" s="44">
        <f>IFERROR(_xll.qlIndexFixing(Index6M,$H2368,TRUE,_xll.ohTrigger(RecalcTrigger,Trigger6M)),NA())</f>
        <v>1.5628336058514231E-2</v>
      </c>
      <c r="M2368" s="186">
        <f>IFERROR(_xll.qlIndexFixing(Index1Y,$H2368,TRUE,_xll.ohTrigger(RecalcTrigger,Trigger1Y)),NA())</f>
        <v>1.6153450365789763E-2</v>
      </c>
      <c r="N2368" s="185">
        <f>IFERROR(_xll.qlIndexFixing(ONIndex1M,I2368,TRUE,_xll.ohTrigger(RecalcTrigger,Trigger1M)),NA())</f>
        <v>1.5304822706054821E-2</v>
      </c>
      <c r="O2368" s="44">
        <f>IFERROR(_xll.qlIndexFixing(ONIndex3M,I2368,TRUE,_xll.ohTrigger(RecalcTrigger,Trigger3M)),NA())</f>
        <v>1.5630754430544513E-2</v>
      </c>
      <c r="P2368" s="44">
        <f>IFERROR(_xll.qlIndexFixing(ONIndex6M,I2368,TRUE,_xll.ohTrigger(RecalcTrigger,Trigger6M)),NA())</f>
        <v>1.5568278608268926E-2</v>
      </c>
      <c r="Q2368" s="186">
        <f>IFERROR(_xll.qlIndexFixing(ONIndex1Y,I2368,TRUE,_xll.ohTrigger(RecalcTrigger,Trigger1Y)),NA())</f>
        <v>1.6113517105420527E-2</v>
      </c>
    </row>
    <row r="2369" spans="2:17" x14ac:dyDescent="0.2">
      <c r="B2369" s="39" t="s">
        <v>42</v>
      </c>
      <c r="D2369" s="42">
        <f>_xll.qlCalendarAdvance(Calendar,$D2368,B2369,"f",FALSE)</f>
        <v>55989</v>
      </c>
      <c r="E2369" s="180">
        <f>_xll.qlInterestRateIndexValueDate(IndexON,D2369)</f>
        <v>55989</v>
      </c>
      <c r="F2369" s="196">
        <f>IFERROR(_xll.qlIndexFixing(IndexON,D2369,TRUE,_xll.ohTrigger(RecalcTrigger,TriggerON)),NA())</f>
        <v>1.5465745430640609E-2</v>
      </c>
      <c r="H2369" s="42">
        <f>_xll.qlCalendarAdvance(Calendar,$H2368,B2369,"f",FALSE)</f>
        <v>55989</v>
      </c>
      <c r="I2369" s="180">
        <f>_xll.qlInterestRateIndexValueDate(Index1M,$H2369)</f>
        <v>55991</v>
      </c>
      <c r="J2369" s="185">
        <f>IFERROR(_xll.qlIndexFixing(Index1M,$H2369,TRUE,_xll.ohTrigger(RecalcTrigger,Trigger1M)),NA())</f>
        <v>1.5297071705598353E-2</v>
      </c>
      <c r="K2369" s="44">
        <f>IFERROR(_xll.qlIndexFixing(Index3M,H2369,TRUE,_xll.ohTrigger(RecalcTrigger,Trigger3M)),NA())</f>
        <v>1.5614355731504069E-2</v>
      </c>
      <c r="L2369" s="44">
        <f>IFERROR(_xll.qlIndexFixing(Index6M,$H2369,TRUE,_xll.ohTrigger(RecalcTrigger,Trigger6M)),NA())</f>
        <v>1.5628379371118446E-2</v>
      </c>
      <c r="M2369" s="186">
        <f>IFERROR(_xll.qlIndexFixing(Index1Y,$H2369,TRUE,_xll.ohTrigger(RecalcTrigger,Trigger1Y)),NA())</f>
        <v>1.614968155625331E-2</v>
      </c>
      <c r="N2369" s="185">
        <f>IFERROR(_xll.qlIndexFixing(ONIndex1M,I2369,TRUE,_xll.ohTrigger(RecalcTrigger,Trigger1M)),NA())</f>
        <v>1.5298122842750672E-2</v>
      </c>
      <c r="O2369" s="44">
        <f>IFERROR(_xll.qlIndexFixing(ONIndex3M,I2369,TRUE,_xll.ohTrigger(RecalcTrigger,Trigger3M)),NA())</f>
        <v>1.5624081227194608E-2</v>
      </c>
      <c r="P2369" s="44">
        <f>IFERROR(_xll.qlIndexFixing(ONIndex6M,I2369,TRUE,_xll.ohTrigger(RecalcTrigger,Trigger6M)),NA())</f>
        <v>1.5567893791930132E-2</v>
      </c>
      <c r="Q2369" s="186">
        <f>IFERROR(_xll.qlIndexFixing(ONIndex1Y,I2369,TRUE,_xll.ohTrigger(RecalcTrigger,Trigger1Y)),NA())</f>
        <v>1.6110229899632955E-2</v>
      </c>
    </row>
    <row r="2370" spans="2:17" x14ac:dyDescent="0.2">
      <c r="B2370" s="39" t="s">
        <v>42</v>
      </c>
      <c r="D2370" s="42">
        <f>_xll.qlCalendarAdvance(Calendar,$D2369,B2370,"f",FALSE)</f>
        <v>55996</v>
      </c>
      <c r="E2370" s="180">
        <f>_xll.qlInterestRateIndexValueDate(IndexON,D2370)</f>
        <v>55996</v>
      </c>
      <c r="F2370" s="196">
        <f>IFERROR(_xll.qlIndexFixing(IndexON,D2370,TRUE,_xll.ohTrigger(RecalcTrigger,TriggerON)),NA())</f>
        <v>1.5458965555739113E-2</v>
      </c>
      <c r="H2370" s="42">
        <f>_xll.qlCalendarAdvance(Calendar,$H2369,B2370,"f",FALSE)</f>
        <v>55996</v>
      </c>
      <c r="I2370" s="180">
        <f>_xll.qlInterestRateIndexValueDate(Index1M,$H2370)</f>
        <v>55998</v>
      </c>
      <c r="J2370" s="185">
        <f>IFERROR(_xll.qlIndexFixing(Index1M,$H2370,TRUE,_xll.ohTrigger(RecalcTrigger,Trigger1M)),NA())</f>
        <v>1.529026699462116E-2</v>
      </c>
      <c r="K2370" s="44">
        <f>IFERROR(_xll.qlIndexFixing(Index3M,H2370,TRUE,_xll.ohTrigger(RecalcTrigger,Trigger3M)),NA())</f>
        <v>1.5607393035887521E-2</v>
      </c>
      <c r="L2370" s="44">
        <f>IFERROR(_xll.qlIndexFixing(Index6M,$H2370,TRUE,_xll.ohTrigger(RecalcTrigger,Trigger6M)),NA())</f>
        <v>1.5628457375508279E-2</v>
      </c>
      <c r="M2370" s="186">
        <f>IFERROR(_xll.qlIndexFixing(Index1Y,$H2370,TRUE,_xll.ohTrigger(RecalcTrigger,Trigger1Y)),NA())</f>
        <v>1.6145895718233903E-2</v>
      </c>
      <c r="N2370" s="185">
        <f>IFERROR(_xll.qlIndexFixing(ONIndex1M,I2370,TRUE,_xll.ohTrigger(RecalcTrigger,Trigger1M)),NA())</f>
        <v>1.5291386753544245E-2</v>
      </c>
      <c r="O2370" s="44">
        <f>IFERROR(_xll.qlIndexFixing(ONIndex3M,I2370,TRUE,_xll.ohTrigger(RecalcTrigger,Trigger3M)),NA())</f>
        <v>1.5617369977558582E-2</v>
      </c>
      <c r="P2370" s="44">
        <f>IFERROR(_xll.qlIndexFixing(ONIndex6M,I2370,TRUE,_xll.ohTrigger(RecalcTrigger,Trigger6M)),NA())</f>
        <v>1.5567543395578198E-2</v>
      </c>
      <c r="Q2370" s="186">
        <f>IFERROR(_xll.qlIndexFixing(ONIndex1Y,I2370,TRUE,_xll.ohTrigger(RecalcTrigger,Trigger1Y)),NA())</f>
        <v>1.6106926537249322E-2</v>
      </c>
    </row>
    <row r="2371" spans="2:17" x14ac:dyDescent="0.2">
      <c r="B2371" s="39" t="s">
        <v>42</v>
      </c>
      <c r="D2371" s="42">
        <f>_xll.qlCalendarAdvance(Calendar,$D2370,B2371,"f",FALSE)</f>
        <v>56003</v>
      </c>
      <c r="E2371" s="180">
        <f>_xll.qlInterestRateIndexValueDate(IndexON,D2371)</f>
        <v>56003</v>
      </c>
      <c r="F2371" s="196">
        <f>IFERROR(_xll.qlIndexFixing(IndexON,D2371,TRUE,_xll.ohTrigger(RecalcTrigger,TriggerON)),NA())</f>
        <v>1.5452146749659335E-2</v>
      </c>
      <c r="H2371" s="42">
        <f>_xll.qlCalendarAdvance(Calendar,$H2370,B2371,"f",FALSE)</f>
        <v>56003</v>
      </c>
      <c r="I2371" s="180">
        <f>_xll.qlInterestRateIndexValueDate(Index1M,$H2371)</f>
        <v>56006</v>
      </c>
      <c r="J2371" s="185">
        <f>IFERROR(_xll.qlIndexFixing(Index1M,$H2371,TRUE,_xll.ohTrigger(RecalcTrigger,Trigger1M)),NA())</f>
        <v>1.5282613535247886E-2</v>
      </c>
      <c r="K2371" s="44">
        <f>IFERROR(_xll.qlIndexFixing(Index3M,H2371,TRUE,_xll.ohTrigger(RecalcTrigger,Trigger3M)),NA())</f>
        <v>1.55988761465507E-2</v>
      </c>
      <c r="L2371" s="44">
        <f>IFERROR(_xll.qlIndexFixing(Index6M,$H2371,TRUE,_xll.ohTrigger(RecalcTrigger,Trigger6M)),NA())</f>
        <v>1.5629307067874153E-2</v>
      </c>
      <c r="M2371" s="186">
        <f>IFERROR(_xll.qlIndexFixing(Index1Y,$H2371,TRUE,_xll.ohTrigger(RecalcTrigger,Trigger1Y)),NA())</f>
        <v>1.6141701669398035E-2</v>
      </c>
      <c r="N2371" s="185">
        <f>IFERROR(_xll.qlIndexFixing(ONIndex1M,I2371,TRUE,_xll.ohTrigger(RecalcTrigger,Trigger1M)),NA())</f>
        <v>1.5283643940833258E-2</v>
      </c>
      <c r="O2371" s="44">
        <f>IFERROR(_xll.qlIndexFixing(ONIndex3M,I2371,TRUE,_xll.ohTrigger(RecalcTrigger,Trigger3M)),NA())</f>
        <v>1.5609653317847361E-2</v>
      </c>
      <c r="P2371" s="44">
        <f>IFERROR(_xll.qlIndexFixing(ONIndex6M,I2371,TRUE,_xll.ohTrigger(RecalcTrigger,Trigger6M)),NA())</f>
        <v>1.5567185089153668E-2</v>
      </c>
      <c r="Q2371" s="186">
        <f>IFERROR(_xll.qlIndexFixing(ONIndex1Y,I2371,TRUE,_xll.ohTrigger(RecalcTrigger,Trigger1Y)),NA())</f>
        <v>1.610313145140374E-2</v>
      </c>
    </row>
    <row r="2372" spans="2:17" x14ac:dyDescent="0.2">
      <c r="B2372" s="39" t="s">
        <v>42</v>
      </c>
      <c r="D2372" s="42">
        <f>_xll.qlCalendarAdvance(Calendar,$D2371,B2372,"f",FALSE)</f>
        <v>56010</v>
      </c>
      <c r="E2372" s="180">
        <f>_xll.qlInterestRateIndexValueDate(IndexON,D2372)</f>
        <v>56010</v>
      </c>
      <c r="F2372" s="196">
        <f>IFERROR(_xll.qlIndexFixing(IndexON,D2372,TRUE,_xll.ohTrigger(RecalcTrigger,TriggerON)),NA())</f>
        <v>1.5445288956286163E-2</v>
      </c>
      <c r="H2372" s="42">
        <f>_xll.qlCalendarAdvance(Calendar,$H2371,B2372,"f",FALSE)</f>
        <v>56010</v>
      </c>
      <c r="I2372" s="180">
        <f>_xll.qlInterestRateIndexValueDate(Index1M,$H2372)</f>
        <v>56012</v>
      </c>
      <c r="J2372" s="185">
        <f>IFERROR(_xll.qlIndexFixing(Index1M,$H2372,TRUE,_xll.ohTrigger(RecalcTrigger,Trigger1M)),NA())</f>
        <v>1.5276548298724379E-2</v>
      </c>
      <c r="K2372" s="44">
        <f>IFERROR(_xll.qlIndexFixing(Index3M,H2372,TRUE,_xll.ohTrigger(RecalcTrigger,Trigger3M)),NA())</f>
        <v>1.559317877040807E-2</v>
      </c>
      <c r="L2372" s="44">
        <f>IFERROR(_xll.qlIndexFixing(Index6M,$H2372,TRUE,_xll.ohTrigger(RecalcTrigger,Trigger6M)),NA())</f>
        <v>1.5629801317610128E-2</v>
      </c>
      <c r="M2372" s="186">
        <f>IFERROR(_xll.qlIndexFixing(Index1Y,$H2372,TRUE,_xll.ohTrigger(RecalcTrigger,Trigger1Y)),NA())</f>
        <v>1.6138272859639258E-2</v>
      </c>
      <c r="N2372" s="185">
        <f>IFERROR(_xll.qlIndexFixing(ONIndex1M,I2372,TRUE,_xll.ohTrigger(RecalcTrigger,Trigger1M)),NA())</f>
        <v>1.5277805689191126E-2</v>
      </c>
      <c r="O2372" s="44">
        <f>IFERROR(_xll.qlIndexFixing(ONIndex3M,I2372,TRUE,_xll.ohTrigger(RecalcTrigger,Trigger3M)),NA())</f>
        <v>1.5603833112649568E-2</v>
      </c>
      <c r="P2372" s="44">
        <f>IFERROR(_xll.qlIndexFixing(ONIndex6M,I2372,TRUE,_xll.ohTrigger(RecalcTrigger,Trigger6M)),NA())</f>
        <v>1.5566945862035553E-2</v>
      </c>
      <c r="Q2372" s="186">
        <f>IFERROR(_xll.qlIndexFixing(ONIndex1Y,I2372,TRUE,_xll.ohTrigger(RecalcTrigger,Trigger1Y)),NA())</f>
        <v>1.6100271246211051E-2</v>
      </c>
    </row>
    <row r="2373" spans="2:17" x14ac:dyDescent="0.2">
      <c r="B2373" s="39" t="s">
        <v>42</v>
      </c>
      <c r="D2373" s="42">
        <f>_xll.qlCalendarAdvance(Calendar,$D2372,B2373,"f",FALSE)</f>
        <v>56017</v>
      </c>
      <c r="E2373" s="180">
        <f>_xll.qlInterestRateIndexValueDate(IndexON,D2373)</f>
        <v>56017</v>
      </c>
      <c r="F2373" s="196">
        <f>IFERROR(_xll.qlIndexFixing(IndexON,D2373,TRUE,_xll.ohTrigger(RecalcTrigger,TriggerON)),NA())</f>
        <v>1.5438392119104805E-2</v>
      </c>
      <c r="H2373" s="42">
        <f>_xll.qlCalendarAdvance(Calendar,$H2372,B2373,"f",FALSE)</f>
        <v>56017</v>
      </c>
      <c r="I2373" s="180">
        <f>_xll.qlInterestRateIndexValueDate(Index1M,$H2373)</f>
        <v>56019</v>
      </c>
      <c r="J2373" s="185">
        <f>IFERROR(_xll.qlIndexFixing(Index1M,$H2373,TRUE,_xll.ohTrigger(RecalcTrigger,Trigger1M)),NA())</f>
        <v>1.5269634209725547E-2</v>
      </c>
      <c r="K2373" s="44">
        <f>IFERROR(_xll.qlIndexFixing(Index3M,H2373,TRUE,_xll.ohTrigger(RecalcTrigger,Trigger3M)),NA())</f>
        <v>1.5586097106982836E-2</v>
      </c>
      <c r="L2373" s="44">
        <f>IFERROR(_xll.qlIndexFixing(Index6M,$H2373,TRUE,_xll.ohTrigger(RecalcTrigger,Trigger6M)),NA())</f>
        <v>1.5629990855936238E-2</v>
      </c>
      <c r="M2373" s="186">
        <f>IFERROR(_xll.qlIndexFixing(Index1Y,$H2373,TRUE,_xll.ohTrigger(RecalcTrigger,Trigger1Y)),NA())</f>
        <v>1.6134435790513917E-2</v>
      </c>
      <c r="N2373" s="185">
        <f>IFERROR(_xll.qlIndexFixing(ONIndex1M,I2373,TRUE,_xll.ohTrigger(RecalcTrigger,Trigger1M)),NA())</f>
        <v>1.5270960610047624E-2</v>
      </c>
      <c r="O2373" s="44">
        <f>IFERROR(_xll.qlIndexFixing(ONIndex3M,I2373,TRUE,_xll.ohTrigger(RecalcTrigger,Trigger3M)),NA())</f>
        <v>1.5597007384426931E-2</v>
      </c>
      <c r="P2373" s="44">
        <f>IFERROR(_xll.qlIndexFixing(ONIndex6M,I2373,TRUE,_xll.ohTrigger(RecalcTrigger,Trigger6M)),NA())</f>
        <v>1.5566698725004713E-2</v>
      </c>
      <c r="Q2373" s="186">
        <f>IFERROR(_xll.qlIndexFixing(ONIndex1Y,I2373,TRUE,_xll.ohTrigger(RecalcTrigger,Trigger1Y)),NA())</f>
        <v>1.6096919269514842E-2</v>
      </c>
    </row>
    <row r="2374" spans="2:17" x14ac:dyDescent="0.2">
      <c r="B2374" s="39" t="s">
        <v>42</v>
      </c>
      <c r="D2374" s="42">
        <f>_xll.qlCalendarAdvance(Calendar,$D2373,B2374,"f",FALSE)</f>
        <v>56024</v>
      </c>
      <c r="E2374" s="180">
        <f>_xll.qlInterestRateIndexValueDate(IndexON,D2374)</f>
        <v>56024</v>
      </c>
      <c r="F2374" s="196">
        <f>IFERROR(_xll.qlIndexFixing(IndexON,D2374,TRUE,_xll.ohTrigger(RecalcTrigger,TriggerON)),NA())</f>
        <v>1.5431456181760339E-2</v>
      </c>
      <c r="H2374" s="42">
        <f>_xll.qlCalendarAdvance(Calendar,$H2373,B2374,"f",FALSE)</f>
        <v>56024</v>
      </c>
      <c r="I2374" s="180">
        <f>_xll.qlInterestRateIndexValueDate(Index1M,$H2374)</f>
        <v>56026</v>
      </c>
      <c r="J2374" s="185">
        <f>IFERROR(_xll.qlIndexFixing(Index1M,$H2374,TRUE,_xll.ohTrigger(RecalcTrigger,Trigger1M)),NA())</f>
        <v>1.526268355730942E-2</v>
      </c>
      <c r="K2374" s="44">
        <f>IFERROR(_xll.qlIndexFixing(Index3M,H2374,TRUE,_xll.ohTrigger(RecalcTrigger,Trigger3M)),NA())</f>
        <v>1.5578976695493714E-2</v>
      </c>
      <c r="L2374" s="44">
        <f>IFERROR(_xll.qlIndexFixing(Index6M,$H2374,TRUE,_xll.ohTrigger(RecalcTrigger,Trigger6M)),NA())</f>
        <v>1.5630215090579564E-2</v>
      </c>
      <c r="M2374" s="186">
        <f>IFERROR(_xll.qlIndexFixing(Index1Y,$H2374,TRUE,_xll.ohTrigger(RecalcTrigger,Trigger1Y)),NA())</f>
        <v>1.6130581595804779E-2</v>
      </c>
      <c r="N2374" s="185">
        <f>IFERROR(_xll.qlIndexFixing(ONIndex1M,I2374,TRUE,_xll.ohTrigger(RecalcTrigger,Trigger1M)),NA())</f>
        <v>1.5264079096848349E-2</v>
      </c>
      <c r="O2374" s="44">
        <f>IFERROR(_xll.qlIndexFixing(ONIndex3M,I2374,TRUE,_xll.ohTrigger(RecalcTrigger,Trigger3M)),NA())</f>
        <v>1.5590143383219512E-2</v>
      </c>
      <c r="P2374" s="44">
        <f>IFERROR(_xll.qlIndexFixing(ONIndex6M,I2374,TRUE,_xll.ohTrigger(RecalcTrigger,Trigger6M)),NA())</f>
        <v>1.5566486007880798E-2</v>
      </c>
      <c r="Q2374" s="186">
        <f>IFERROR(_xll.qlIndexFixing(ONIndex1Y,I2374,TRUE,_xll.ohTrigger(RecalcTrigger,Trigger1Y)),NA())</f>
        <v>1.6093551039739751E-2</v>
      </c>
    </row>
    <row r="2375" spans="2:17" x14ac:dyDescent="0.2">
      <c r="B2375" s="39" t="s">
        <v>42</v>
      </c>
      <c r="D2375" s="42">
        <f>_xll.qlCalendarAdvance(Calendar,$D2374,B2375,"f",FALSE)</f>
        <v>56031</v>
      </c>
      <c r="E2375" s="180">
        <f>_xll.qlInterestRateIndexValueDate(IndexON,D2375)</f>
        <v>56031</v>
      </c>
      <c r="F2375" s="196">
        <f>IFERROR(_xll.qlIndexFixing(IndexON,D2375,TRUE,_xll.ohTrigger(RecalcTrigger,TriggerON)),NA())</f>
        <v>1.5424481088457398E-2</v>
      </c>
      <c r="H2375" s="42">
        <f>_xll.qlCalendarAdvance(Calendar,$H2374,B2375,"f",FALSE)</f>
        <v>56031</v>
      </c>
      <c r="I2375" s="180">
        <f>_xll.qlInterestRateIndexValueDate(Index1M,$H2375)</f>
        <v>56033</v>
      </c>
      <c r="J2375" s="185">
        <f>IFERROR(_xll.qlIndexFixing(Index1M,$H2375,TRUE,_xll.ohTrigger(RecalcTrigger,Trigger1M)),NA())</f>
        <v>1.5255696289442622E-2</v>
      </c>
      <c r="K2375" s="44">
        <f>IFERROR(_xll.qlIndexFixing(Index3M,H2375,TRUE,_xll.ohTrigger(RecalcTrigger,Trigger3M)),NA())</f>
        <v>1.5571817479282549E-2</v>
      </c>
      <c r="L2375" s="44">
        <f>IFERROR(_xll.qlIndexFixing(Index6M,$H2375,TRUE,_xll.ohTrigger(RecalcTrigger,Trigger6M)),NA())</f>
        <v>1.562936777444528E-2</v>
      </c>
      <c r="M2375" s="186">
        <f>IFERROR(_xll.qlIndexFixing(Index1Y,$H2375,TRUE,_xll.ohTrigger(RecalcTrigger,Trigger1Y)),NA())</f>
        <v>1.6126710251239532E-2</v>
      </c>
      <c r="N2375" s="185">
        <f>IFERROR(_xll.qlIndexFixing(ONIndex1M,I2375,TRUE,_xll.ohTrigger(RecalcTrigger,Trigger1M)),NA())</f>
        <v>1.5257161097634864E-2</v>
      </c>
      <c r="O2375" s="44">
        <f>IFERROR(_xll.qlIndexFixing(ONIndex3M,I2375,TRUE,_xll.ohTrigger(RecalcTrigger,Trigger3M)),NA())</f>
        <v>1.5583241052592456E-2</v>
      </c>
      <c r="P2375" s="44">
        <f>IFERROR(_xll.qlIndexFixing(ONIndex6M,I2375,TRUE,_xll.ohTrigger(RecalcTrigger,Trigger6M)),NA())</f>
        <v>1.5566307710663807E-2</v>
      </c>
      <c r="Q2375" s="186">
        <f>IFERROR(_xll.qlIndexFixing(ONIndex1Y,I2375,TRUE,_xll.ohTrigger(RecalcTrigger,Trigger1Y)),NA())</f>
        <v>1.6090166533224703E-2</v>
      </c>
    </row>
    <row r="2376" spans="2:17" x14ac:dyDescent="0.2">
      <c r="B2376" s="39" t="s">
        <v>42</v>
      </c>
      <c r="D2376" s="42">
        <f>_xll.qlCalendarAdvance(Calendar,$D2375,B2376,"f",FALSE)</f>
        <v>56038</v>
      </c>
      <c r="E2376" s="180">
        <f>_xll.qlInterestRateIndexValueDate(IndexON,D2376)</f>
        <v>56038</v>
      </c>
      <c r="F2376" s="196">
        <f>IFERROR(_xll.qlIndexFixing(IndexON,D2376,TRUE,_xll.ohTrigger(RecalcTrigger,TriggerON)),NA())</f>
        <v>1.5417466782521316E-2</v>
      </c>
      <c r="H2376" s="42">
        <f>_xll.qlCalendarAdvance(Calendar,$H2375,B2376,"f",FALSE)</f>
        <v>56038</v>
      </c>
      <c r="I2376" s="180">
        <f>_xll.qlInterestRateIndexValueDate(Index1M,$H2376)</f>
        <v>56040</v>
      </c>
      <c r="J2376" s="185">
        <f>IFERROR(_xll.qlIndexFixing(Index1M,$H2376,TRUE,_xll.ohTrigger(RecalcTrigger,Trigger1M)),NA())</f>
        <v>1.5248672354086779E-2</v>
      </c>
      <c r="K2376" s="44">
        <f>IFERROR(_xll.qlIndexFixing(Index3M,H2376,TRUE,_xll.ohTrigger(RecalcTrigger,Trigger3M)),NA())</f>
        <v>1.5564619401692053E-2</v>
      </c>
      <c r="L2376" s="44">
        <f>IFERROR(_xll.qlIndexFixing(Index6M,$H2376,TRUE,_xll.ohTrigger(RecalcTrigger,Trigger6M)),NA())</f>
        <v>1.5629653929696907E-2</v>
      </c>
      <c r="M2376" s="186">
        <f>IFERROR(_xll.qlIndexFixing(Index1Y,$H2376,TRUE,_xll.ohTrigger(RecalcTrigger,Trigger1Y)),NA())</f>
        <v>1.6122821732547175E-2</v>
      </c>
      <c r="N2376" s="185">
        <f>IFERROR(_xll.qlIndexFixing(ONIndex1M,I2376,TRUE,_xll.ohTrigger(RecalcTrigger,Trigger1M)),NA())</f>
        <v>1.5250206560049051E-2</v>
      </c>
      <c r="O2376" s="44">
        <f>IFERROR(_xll.qlIndexFixing(ONIndex3M,I2376,TRUE,_xll.ohTrigger(RecalcTrigger,Trigger3M)),NA())</f>
        <v>1.557630033579116E-2</v>
      </c>
      <c r="P2376" s="44">
        <f>IFERROR(_xll.qlIndexFixing(ONIndex6M,I2376,TRUE,_xll.ohTrigger(RecalcTrigger,Trigger6M)),NA())</f>
        <v>1.5566163833113933E-2</v>
      </c>
      <c r="Q2376" s="186">
        <f>IFERROR(_xll.qlIndexFixing(ONIndex1Y,I2376,TRUE,_xll.ohTrigger(RecalcTrigger,Trigger1Y)),NA())</f>
        <v>1.6086765725269458E-2</v>
      </c>
    </row>
    <row r="2377" spans="2:17" x14ac:dyDescent="0.2">
      <c r="B2377" s="39" t="s">
        <v>42</v>
      </c>
      <c r="D2377" s="42">
        <f>_xll.qlCalendarAdvance(Calendar,$D2376,B2377,"f",FALSE)</f>
        <v>56045</v>
      </c>
      <c r="E2377" s="180">
        <f>_xll.qlInterestRateIndexValueDate(IndexON,D2377)</f>
        <v>56045</v>
      </c>
      <c r="F2377" s="196">
        <f>IFERROR(_xll.qlIndexFixing(IndexON,D2377,TRUE,_xll.ohTrigger(RecalcTrigger,TriggerON)),NA())</f>
        <v>1.5410413207677109E-2</v>
      </c>
      <c r="H2377" s="42">
        <f>_xll.qlCalendarAdvance(Calendar,$H2376,B2377,"f",FALSE)</f>
        <v>56045</v>
      </c>
      <c r="I2377" s="180">
        <f>_xll.qlInterestRateIndexValueDate(Index1M,$H2377)</f>
        <v>56047</v>
      </c>
      <c r="J2377" s="185">
        <f>IFERROR(_xll.qlIndexFixing(Index1M,$H2377,TRUE,_xll.ohTrigger(RecalcTrigger,Trigger1M)),NA())</f>
        <v>1.5241611699208513E-2</v>
      </c>
      <c r="K2377" s="44">
        <f>IFERROR(_xll.qlIndexFixing(Index3M,H2377,TRUE,_xll.ohTrigger(RecalcTrigger,Trigger3M)),NA())</f>
        <v>1.5557382406064935E-2</v>
      </c>
      <c r="L2377" s="44">
        <f>IFERROR(_xll.qlIndexFixing(Index6M,$H2377,TRUE,_xll.ohTrigger(RecalcTrigger,Trigger6M)),NA())</f>
        <v>1.5629974776800545E-2</v>
      </c>
      <c r="M2377" s="186">
        <f>IFERROR(_xll.qlIndexFixing(Index1Y,$H2377,TRUE,_xll.ohTrigger(RecalcTrigger,Trigger1Y)),NA())</f>
        <v>1.6118916015458246E-2</v>
      </c>
      <c r="N2377" s="185">
        <f>IFERROR(_xll.qlIndexFixing(ONIndex1M,I2377,TRUE,_xll.ohTrigger(RecalcTrigger,Trigger1M)),NA())</f>
        <v>1.5243215432612089E-2</v>
      </c>
      <c r="O2377" s="44">
        <f>IFERROR(_xll.qlIndexFixing(ONIndex3M,I2377,TRUE,_xll.ohTrigger(RecalcTrigger,Trigger3M)),NA())</f>
        <v>1.5569321176300832E-2</v>
      </c>
      <c r="P2377" s="44">
        <f>IFERROR(_xll.qlIndexFixing(ONIndex6M,I2377,TRUE,_xll.ohTrigger(RecalcTrigger,Trigger6M)),NA())</f>
        <v>1.556605437555092E-2</v>
      </c>
      <c r="Q2377" s="186">
        <f>IFERROR(_xll.qlIndexFixing(ONIndex1Y,I2377,TRUE,_xll.ohTrigger(RecalcTrigger,Trigger1Y)),NA())</f>
        <v>1.6083348592372815E-2</v>
      </c>
    </row>
    <row r="2378" spans="2:17" x14ac:dyDescent="0.2">
      <c r="B2378" s="39" t="s">
        <v>42</v>
      </c>
      <c r="D2378" s="42">
        <f>_xll.qlCalendarAdvance(Calendar,$D2377,B2378,"f",FALSE)</f>
        <v>56052</v>
      </c>
      <c r="E2378" s="180">
        <f>_xll.qlInterestRateIndexValueDate(IndexON,D2378)</f>
        <v>56052</v>
      </c>
      <c r="F2378" s="196">
        <f>IFERROR(_xll.qlIndexFixing(IndexON,D2378,TRUE,_xll.ohTrigger(RecalcTrigger,TriggerON)),NA())</f>
        <v>1.5403320308049473E-2</v>
      </c>
      <c r="H2378" s="42">
        <f>_xll.qlCalendarAdvance(Calendar,$H2377,B2378,"f",FALSE)</f>
        <v>56052</v>
      </c>
      <c r="I2378" s="180">
        <f>_xll.qlInterestRateIndexValueDate(Index1M,$H2378)</f>
        <v>56054</v>
      </c>
      <c r="J2378" s="185">
        <f>IFERROR(_xll.qlIndexFixing(Index1M,$H2378,TRUE,_xll.ohTrigger(RecalcTrigger,Trigger1M)),NA())</f>
        <v>1.5234514272764454E-2</v>
      </c>
      <c r="K2378" s="44">
        <f>IFERROR(_xll.qlIndexFixing(Index3M,H2378,TRUE,_xll.ohTrigger(RecalcTrigger,Trigger3M)),NA())</f>
        <v>1.5550106435749125E-2</v>
      </c>
      <c r="L2378" s="44">
        <f>IFERROR(_xll.qlIndexFixing(Index6M,$H2378,TRUE,_xll.ohTrigger(RecalcTrigger,Trigger6M)),NA())</f>
        <v>1.5630330315773669E-2</v>
      </c>
      <c r="M2378" s="186">
        <f>IFERROR(_xll.qlIndexFixing(Index1Y,$H2378,TRUE,_xll.ohTrigger(RecalcTrigger,Trigger1Y)),NA())</f>
        <v>1.6114993075705041E-2</v>
      </c>
      <c r="N2378" s="185">
        <f>IFERROR(_xll.qlIndexFixing(ONIndex1M,I2378,TRUE,_xll.ohTrigger(RecalcTrigger,Trigger1M)),NA())</f>
        <v>1.5236187662885925E-2</v>
      </c>
      <c r="O2378" s="44">
        <f>IFERROR(_xll.qlIndexFixing(ONIndex3M,I2378,TRUE,_xll.ohTrigger(RecalcTrigger,Trigger3M)),NA())</f>
        <v>1.5562303517366871E-2</v>
      </c>
      <c r="P2378" s="44">
        <f>IFERROR(_xll.qlIndexFixing(ONIndex6M,I2378,TRUE,_xll.ohTrigger(RecalcTrigger,Trigger6M)),NA())</f>
        <v>1.5565979337814895E-2</v>
      </c>
      <c r="Q2378" s="186">
        <f>IFERROR(_xll.qlIndexFixing(ONIndex1Y,I2378,TRUE,_xll.ohTrigger(RecalcTrigger,Trigger1Y)),NA())</f>
        <v>1.6079915110234211E-2</v>
      </c>
    </row>
    <row r="2379" spans="2:17" x14ac:dyDescent="0.2">
      <c r="B2379" s="39" t="s">
        <v>42</v>
      </c>
      <c r="D2379" s="42">
        <f>_xll.qlCalendarAdvance(Calendar,$D2378,B2379,"f",FALSE)</f>
        <v>56059</v>
      </c>
      <c r="E2379" s="180">
        <f>_xll.qlInterestRateIndexValueDate(IndexON,D2379)</f>
        <v>56059</v>
      </c>
      <c r="F2379" s="196">
        <f>IFERROR(_xll.qlIndexFixing(IndexON,D2379,TRUE,_xll.ohTrigger(RecalcTrigger,TriggerON)),NA())</f>
        <v>1.539618802680387E-2</v>
      </c>
      <c r="H2379" s="42">
        <f>_xll.qlCalendarAdvance(Calendar,$H2378,B2379,"f",FALSE)</f>
        <v>56059</v>
      </c>
      <c r="I2379" s="180">
        <f>_xll.qlInterestRateIndexValueDate(Index1M,$H2379)</f>
        <v>56061</v>
      </c>
      <c r="J2379" s="185">
        <f>IFERROR(_xll.qlIndexFixing(Index1M,$H2379,TRUE,_xll.ohTrigger(RecalcTrigger,Trigger1M)),NA())</f>
        <v>1.5227380022736214E-2</v>
      </c>
      <c r="K2379" s="44">
        <f>IFERROR(_xll.qlIndexFixing(Index3M,H2379,TRUE,_xll.ohTrigger(RecalcTrigger,Trigger3M)),NA())</f>
        <v>1.554279143408994E-2</v>
      </c>
      <c r="L2379" s="44">
        <f>IFERROR(_xll.qlIndexFixing(Index6M,$H2379,TRUE,_xll.ohTrigger(RecalcTrigger,Trigger6M)),NA())</f>
        <v>1.5631856709027194E-2</v>
      </c>
      <c r="M2379" s="186">
        <f>IFERROR(_xll.qlIndexFixing(Index1Y,$H2379,TRUE,_xll.ohTrigger(RecalcTrigger,Trigger1Y)),NA())</f>
        <v>1.6111052889019841E-2</v>
      </c>
      <c r="N2379" s="185">
        <f>IFERROR(_xll.qlIndexFixing(ONIndex1M,I2379,TRUE,_xll.ohTrigger(RecalcTrigger,Trigger1M)),NA())</f>
        <v>1.5229123198832184E-2</v>
      </c>
      <c r="O2379" s="44">
        <f>IFERROR(_xll.qlIndexFixing(ONIndex3M,I2379,TRUE,_xll.ohTrigger(RecalcTrigger,Trigger3M)),NA())</f>
        <v>1.5555247302314612E-2</v>
      </c>
      <c r="P2379" s="44">
        <f>IFERROR(_xll.qlIndexFixing(ONIndex6M,I2379,TRUE,_xll.ohTrigger(RecalcTrigger,Trigger6M)),NA())</f>
        <v>1.5565938719745986E-2</v>
      </c>
      <c r="Q2379" s="186">
        <f>IFERROR(_xll.qlIndexFixing(ONIndex1Y,I2379,TRUE,_xll.ohTrigger(RecalcTrigger,Trigger1Y)),NA())</f>
        <v>1.6076465254633021E-2</v>
      </c>
    </row>
    <row r="2380" spans="2:17" x14ac:dyDescent="0.2">
      <c r="B2380" s="39" t="s">
        <v>42</v>
      </c>
      <c r="D2380" s="42">
        <f>_xll.qlCalendarAdvance(Calendar,$D2379,B2380,"f",FALSE)</f>
        <v>56066</v>
      </c>
      <c r="E2380" s="180">
        <f>_xll.qlInterestRateIndexValueDate(IndexON,D2380)</f>
        <v>56066</v>
      </c>
      <c r="F2380" s="196">
        <f>IFERROR(_xll.qlIndexFixing(IndexON,D2380,TRUE,_xll.ohTrigger(RecalcTrigger,TriggerON)),NA())</f>
        <v>1.5389016308304804E-2</v>
      </c>
      <c r="H2380" s="42">
        <f>_xll.qlCalendarAdvance(Calendar,$H2379,B2380,"f",FALSE)</f>
        <v>56066</v>
      </c>
      <c r="I2380" s="180">
        <f>_xll.qlInterestRateIndexValueDate(Index1M,$H2380)</f>
        <v>56068</v>
      </c>
      <c r="J2380" s="185">
        <f>IFERROR(_xll.qlIndexFixing(Index1M,$H2380,TRUE,_xll.ohTrigger(RecalcTrigger,Trigger1M)),NA())</f>
        <v>1.5220208897072929E-2</v>
      </c>
      <c r="K2380" s="44">
        <f>IFERROR(_xll.qlIndexFixing(Index3M,H2380,TRUE,_xll.ohTrigger(RecalcTrigger,Trigger3M)),NA())</f>
        <v>1.5535437344437042E-2</v>
      </c>
      <c r="L2380" s="44">
        <f>IFERROR(_xll.qlIndexFixing(Index6M,$H2380,TRUE,_xll.ohTrigger(RecalcTrigger,Trigger6M)),NA())</f>
        <v>1.5632289121886262E-2</v>
      </c>
      <c r="M2380" s="186">
        <f>IFERROR(_xll.qlIndexFixing(Index1Y,$H2380,TRUE,_xll.ohTrigger(RecalcTrigger,Trigger1Y)),NA())</f>
        <v>1.6107095431136691E-2</v>
      </c>
      <c r="N2380" s="185">
        <f>IFERROR(_xll.qlIndexFixing(ONIndex1M,I2380,TRUE,_xll.ohTrigger(RecalcTrigger,Trigger1M)),NA())</f>
        <v>1.5222021988572365E-2</v>
      </c>
      <c r="O2380" s="44">
        <f>IFERROR(_xll.qlIndexFixing(ONIndex3M,I2380,TRUE,_xll.ohTrigger(RecalcTrigger,Trigger3M)),NA())</f>
        <v>1.5548152474709198E-2</v>
      </c>
      <c r="P2380" s="44">
        <f>IFERROR(_xll.qlIndexFixing(ONIndex6M,I2380,TRUE,_xll.ohTrigger(RecalcTrigger,Trigger6M)),NA())</f>
        <v>1.5565932521663939E-2</v>
      </c>
      <c r="Q2380" s="186">
        <f>IFERROR(_xll.qlIndexFixing(ONIndex1Y,I2380,TRUE,_xll.ohTrigger(RecalcTrigger,Trigger1Y)),NA())</f>
        <v>1.60729990017483E-2</v>
      </c>
    </row>
    <row r="2381" spans="2:17" x14ac:dyDescent="0.2">
      <c r="B2381" s="39" t="s">
        <v>42</v>
      </c>
      <c r="D2381" s="42">
        <f>_xll.qlCalendarAdvance(Calendar,$D2380,B2381,"f",FALSE)</f>
        <v>56073</v>
      </c>
      <c r="E2381" s="180">
        <f>_xll.qlInterestRateIndexValueDate(IndexON,D2381)</f>
        <v>56073</v>
      </c>
      <c r="F2381" s="196">
        <f>IFERROR(_xll.qlIndexFixing(IndexON,D2381,TRUE,_xll.ohTrigger(RecalcTrigger,TriggerON)),NA())</f>
        <v>1.5381805095637802E-2</v>
      </c>
      <c r="H2381" s="42">
        <f>_xll.qlCalendarAdvance(Calendar,$H2380,B2381,"f",FALSE)</f>
        <v>56073</v>
      </c>
      <c r="I2381" s="180">
        <f>_xll.qlInterestRateIndexValueDate(Index1M,$H2381)</f>
        <v>56075</v>
      </c>
      <c r="J2381" s="185">
        <f>IFERROR(_xll.qlIndexFixing(Index1M,$H2381,TRUE,_xll.ohTrigger(RecalcTrigger,Trigger1M)),NA())</f>
        <v>1.5213000843748714E-2</v>
      </c>
      <c r="K2381" s="44">
        <f>IFERROR(_xll.qlIndexFixing(Index3M,H2381,TRUE,_xll.ohTrigger(RecalcTrigger,Trigger3M)),NA())</f>
        <v>1.5528044110140967E-2</v>
      </c>
      <c r="L2381" s="44">
        <f>IFERROR(_xll.qlIndexFixing(Index6M,$H2381,TRUE,_xll.ohTrigger(RecalcTrigger,Trigger6M)),NA())</f>
        <v>1.563275623118374E-2</v>
      </c>
      <c r="M2381" s="186">
        <f>IFERROR(_xll.qlIndexFixing(Index1Y,$H2381,TRUE,_xll.ohTrigger(RecalcTrigger,Trigger1Y)),NA())</f>
        <v>1.6103120677791603E-2</v>
      </c>
      <c r="N2381" s="185">
        <f>IFERROR(_xll.qlIndexFixing(ONIndex1M,I2381,TRUE,_xll.ohTrigger(RecalcTrigger,Trigger1M)),NA())</f>
        <v>1.5214883980148031E-2</v>
      </c>
      <c r="O2381" s="44">
        <f>IFERROR(_xll.qlIndexFixing(ONIndex3M,I2381,TRUE,_xll.ohTrigger(RecalcTrigger,Trigger3M)),NA())</f>
        <v>1.554101897755622E-2</v>
      </c>
      <c r="P2381" s="44">
        <f>IFERROR(_xll.qlIndexFixing(ONIndex6M,I2381,TRUE,_xll.ohTrigger(RecalcTrigger,Trigger6M)),NA())</f>
        <v>1.556596074340888E-2</v>
      </c>
      <c r="Q2381" s="186">
        <f>IFERROR(_xll.qlIndexFixing(ONIndex1Y,I2381,TRUE,_xll.ohTrigger(RecalcTrigger,Trigger1Y)),NA())</f>
        <v>1.6069516327359423E-2</v>
      </c>
    </row>
    <row r="2382" spans="2:17" x14ac:dyDescent="0.2">
      <c r="B2382" s="39" t="s">
        <v>42</v>
      </c>
      <c r="D2382" s="42">
        <f>_xll.qlCalendarAdvance(Calendar,$D2381,B2382,"f",FALSE)</f>
        <v>56080</v>
      </c>
      <c r="E2382" s="180">
        <f>_xll.qlInterestRateIndexValueDate(IndexON,D2382)</f>
        <v>56080</v>
      </c>
      <c r="F2382" s="196">
        <f>IFERROR(_xll.qlIndexFixing(IndexON,D2382,TRUE,_xll.ohTrigger(RecalcTrigger,TriggerON)),NA())</f>
        <v>1.5374554333007495E-2</v>
      </c>
      <c r="H2382" s="42">
        <f>_xll.qlCalendarAdvance(Calendar,$H2381,B2382,"f",FALSE)</f>
        <v>56080</v>
      </c>
      <c r="I2382" s="180">
        <f>_xll.qlInterestRateIndexValueDate(Index1M,$H2382)</f>
        <v>56082</v>
      </c>
      <c r="J2382" s="185">
        <f>IFERROR(_xll.qlIndexFixing(Index1M,$H2382,TRUE,_xll.ohTrigger(RecalcTrigger,Trigger1M)),NA())</f>
        <v>1.5205755810730193E-2</v>
      </c>
      <c r="K2382" s="44">
        <f>IFERROR(_xll.qlIndexFixing(Index3M,H2382,TRUE,_xll.ohTrigger(RecalcTrigger,Trigger3M)),NA())</f>
        <v>1.5520611674554851E-2</v>
      </c>
      <c r="L2382" s="44">
        <f>IFERROR(_xll.qlIndexFixing(Index6M,$H2382,TRUE,_xll.ohTrigger(RecalcTrigger,Trigger6M)),NA())</f>
        <v>1.5633258036946276E-2</v>
      </c>
      <c r="M2382" s="186">
        <f>IFERROR(_xll.qlIndexFixing(Index1Y,$H2382,TRUE,_xll.ohTrigger(RecalcTrigger,Trigger1Y)),NA())</f>
        <v>1.6099128604721024E-2</v>
      </c>
      <c r="N2382" s="185">
        <f>IFERROR(_xll.qlIndexFixing(ONIndex1M,I2382,TRUE,_xll.ohTrigger(RecalcTrigger,Trigger1M)),NA())</f>
        <v>1.5207709121440871E-2</v>
      </c>
      <c r="O2382" s="44">
        <f>IFERROR(_xll.qlIndexFixing(ONIndex3M,I2382,TRUE,_xll.ohTrigger(RecalcTrigger,Trigger3M)),NA())</f>
        <v>1.553384675466063E-2</v>
      </c>
      <c r="P2382" s="44">
        <f>IFERROR(_xll.qlIndexFixing(ONIndex6M,I2382,TRUE,_xll.ohTrigger(RecalcTrigger,Trigger6M)),NA())</f>
        <v>1.5566023385060745E-2</v>
      </c>
      <c r="Q2382" s="186">
        <f>IFERROR(_xll.qlIndexFixing(ONIndex1Y,I2382,TRUE,_xll.ohTrigger(RecalcTrigger,Trigger1Y)),NA())</f>
        <v>1.6066017207485572E-2</v>
      </c>
    </row>
    <row r="2383" spans="2:17" x14ac:dyDescent="0.2">
      <c r="B2383" s="39" t="s">
        <v>42</v>
      </c>
      <c r="D2383" s="42">
        <f>_xll.qlCalendarAdvance(Calendar,$D2382,B2383,"f",FALSE)</f>
        <v>56087</v>
      </c>
      <c r="E2383" s="180">
        <f>_xll.qlInterestRateIndexValueDate(IndexON,D2383)</f>
        <v>56087</v>
      </c>
      <c r="F2383" s="196">
        <f>IFERROR(_xll.qlIndexFixing(IndexON,D2383,TRUE,_xll.ohTrigger(RecalcTrigger,TriggerON)),NA())</f>
        <v>1.5367263963979028E-2</v>
      </c>
      <c r="H2383" s="42">
        <f>_xll.qlCalendarAdvance(Calendar,$H2382,B2383,"f",FALSE)</f>
        <v>56087</v>
      </c>
      <c r="I2383" s="180">
        <f>_xll.qlInterestRateIndexValueDate(Index1M,$H2383)</f>
        <v>56089</v>
      </c>
      <c r="J2383" s="185">
        <f>IFERROR(_xll.qlIndexFixing(Index1M,$H2383,TRUE,_xll.ohTrigger(RecalcTrigger,Trigger1M)),NA())</f>
        <v>1.5198473745983987E-2</v>
      </c>
      <c r="K2383" s="44">
        <f>IFERROR(_xll.qlIndexFixing(Index3M,H2383,TRUE,_xll.ohTrigger(RecalcTrigger,Trigger3M)),NA())</f>
        <v>1.5513139981030965E-2</v>
      </c>
      <c r="L2383" s="44">
        <f>IFERROR(_xll.qlIndexFixing(Index6M,$H2383,TRUE,_xll.ohTrigger(RecalcTrigger,Trigger6M)),NA())</f>
        <v>1.5633794539199223E-2</v>
      </c>
      <c r="M2383" s="186">
        <f>IFERROR(_xll.qlIndexFixing(Index1Y,$H2383,TRUE,_xll.ohTrigger(RecalcTrigger,Trigger1Y)),NA())</f>
        <v>1.6095119187662939E-2</v>
      </c>
      <c r="N2383" s="185">
        <f>IFERROR(_xll.qlIndexFixing(ONIndex1M,I2383,TRUE,_xll.ohTrigger(RecalcTrigger,Trigger1M)),NA())</f>
        <v>1.5200497360252641E-2</v>
      </c>
      <c r="O2383" s="44">
        <f>IFERROR(_xll.qlIndexFixing(ONIndex3M,I2383,TRUE,_xll.ohTrigger(RecalcTrigger,Trigger3M)),NA())</f>
        <v>1.5526635748948081E-2</v>
      </c>
      <c r="P2383" s="44">
        <f>IFERROR(_xll.qlIndexFixing(ONIndex6M,I2383,TRUE,_xll.ohTrigger(RecalcTrigger,Trigger6M)),NA())</f>
        <v>1.5566120446299792E-2</v>
      </c>
      <c r="Q2383" s="186">
        <f>IFERROR(_xll.qlIndexFixing(ONIndex1Y,I2383,TRUE,_xll.ohTrigger(RecalcTrigger,Trigger1Y)),NA())</f>
        <v>1.6062501617906122E-2</v>
      </c>
    </row>
    <row r="2384" spans="2:17" x14ac:dyDescent="0.2">
      <c r="B2384" s="39" t="s">
        <v>42</v>
      </c>
      <c r="D2384" s="42">
        <f>_xll.qlCalendarAdvance(Calendar,$D2383,B2384,"f",FALSE)</f>
        <v>56094</v>
      </c>
      <c r="E2384" s="180">
        <f>_xll.qlInterestRateIndexValueDate(IndexON,D2384)</f>
        <v>56094</v>
      </c>
      <c r="F2384" s="196">
        <f>IFERROR(_xll.qlIndexFixing(IndexON,D2384,TRUE,_xll.ohTrigger(RecalcTrigger,TriggerON)),NA())</f>
        <v>1.535993393235735E-2</v>
      </c>
      <c r="H2384" s="42">
        <f>_xll.qlCalendarAdvance(Calendar,$H2383,B2384,"f",FALSE)</f>
        <v>56094</v>
      </c>
      <c r="I2384" s="180">
        <f>_xll.qlInterestRateIndexValueDate(Index1M,$H2384)</f>
        <v>56096</v>
      </c>
      <c r="J2384" s="185">
        <f>IFERROR(_xll.qlIndexFixing(Index1M,$H2384,TRUE,_xll.ohTrigger(RecalcTrigger,Trigger1M)),NA())</f>
        <v>1.5191770615612617E-2</v>
      </c>
      <c r="K2384" s="44">
        <f>IFERROR(_xll.qlIndexFixing(Index3M,H2384,TRUE,_xll.ohTrigger(RecalcTrigger,Trigger3M)),NA())</f>
        <v>1.5505628972923317E-2</v>
      </c>
      <c r="L2384" s="44">
        <f>IFERROR(_xll.qlIndexFixing(Index6M,$H2384,TRUE,_xll.ohTrigger(RecalcTrigger,Trigger6M)),NA())</f>
        <v>1.563319208003661E-2</v>
      </c>
      <c r="M2384" s="186">
        <f>IFERROR(_xll.qlIndexFixing(Index1Y,$H2384,TRUE,_xll.ohTrigger(RecalcTrigger,Trigger1Y)),NA())</f>
        <v>1.6091092402356861E-2</v>
      </c>
      <c r="N2384" s="185">
        <f>IFERROR(_xll.qlIndexFixing(ONIndex1M,I2384,TRUE,_xll.ohTrigger(RecalcTrigger,Trigger1M)),NA())</f>
        <v>1.5193248644704838E-2</v>
      </c>
      <c r="O2384" s="44">
        <f>IFERROR(_xll.qlIndexFixing(ONIndex3M,I2384,TRUE,_xll.ohTrigger(RecalcTrigger,Trigger3M)),NA())</f>
        <v>1.5519385904063654E-2</v>
      </c>
      <c r="P2384" s="44">
        <f>IFERROR(_xll.qlIndexFixing(ONIndex6M,I2384,TRUE,_xll.ohTrigger(RecalcTrigger,Trigger6M)),NA())</f>
        <v>1.5566251927525698E-2</v>
      </c>
      <c r="Q2384" s="186">
        <f>IFERROR(_xll.qlIndexFixing(ONIndex1Y,I2384,TRUE,_xll.ohTrigger(RecalcTrigger,Trigger1Y)),NA())</f>
        <v>1.6058969534720191E-2</v>
      </c>
    </row>
    <row r="2385" spans="2:17" x14ac:dyDescent="0.2">
      <c r="B2385" s="39" t="s">
        <v>42</v>
      </c>
      <c r="D2385" s="42">
        <f>_xll.qlCalendarAdvance(Calendar,$D2384,B2385,"f",FALSE)</f>
        <v>56101</v>
      </c>
      <c r="E2385" s="180">
        <f>_xll.qlInterestRateIndexValueDate(IndexON,D2385)</f>
        <v>56101</v>
      </c>
      <c r="F2385" s="196">
        <f>IFERROR(_xll.qlIndexFixing(IndexON,D2385,TRUE,_xll.ohTrigger(RecalcTrigger,TriggerON)),NA())</f>
        <v>1.5352564181707606E-2</v>
      </c>
      <c r="H2385" s="42">
        <f>_xll.qlCalendarAdvance(Calendar,$H2384,B2385,"f",FALSE)</f>
        <v>56101</v>
      </c>
      <c r="I2385" s="180">
        <f>_xll.qlInterestRateIndexValueDate(Index1M,$H2385)</f>
        <v>56103</v>
      </c>
      <c r="J2385" s="185">
        <f>IFERROR(_xll.qlIndexFixing(Index1M,$H2385,TRUE,_xll.ohTrigger(RecalcTrigger,Trigger1M)),NA())</f>
        <v>1.518379831317751E-2</v>
      </c>
      <c r="K2385" s="44">
        <f>IFERROR(_xll.qlIndexFixing(Index3M,H2385,TRUE,_xll.ohTrigger(RecalcTrigger,Trigger3M)),NA())</f>
        <v>1.5498078593594602E-2</v>
      </c>
      <c r="L2385" s="44">
        <f>IFERROR(_xll.qlIndexFixing(Index6M,$H2385,TRUE,_xll.ohTrigger(RecalcTrigger,Trigger6M)),NA())</f>
        <v>1.5634971633294106E-2</v>
      </c>
      <c r="M2385" s="186">
        <f>IFERROR(_xll.qlIndexFixing(Index1Y,$H2385,TRUE,_xll.ohTrigger(RecalcTrigger,Trigger1Y)),NA())</f>
        <v>1.6087048224543404E-2</v>
      </c>
      <c r="N2385" s="185">
        <f>IFERROR(_xll.qlIndexFixing(ONIndex1M,I2385,TRUE,_xll.ohTrigger(RecalcTrigger,Trigger1M)),NA())</f>
        <v>1.5185962922679153E-2</v>
      </c>
      <c r="O2385" s="44">
        <f>IFERROR(_xll.qlIndexFixing(ONIndex3M,I2385,TRUE,_xll.ohTrigger(RecalcTrigger,Trigger3M)),NA())</f>
        <v>1.5512097163332683E-2</v>
      </c>
      <c r="P2385" s="44">
        <f>IFERROR(_xll.qlIndexFixing(ONIndex6M,I2385,TRUE,_xll.ohTrigger(RecalcTrigger,Trigger6M)),NA())</f>
        <v>1.556641782865853E-2</v>
      </c>
      <c r="Q2385" s="186">
        <f>IFERROR(_xll.qlIndexFixing(ONIndex1Y,I2385,TRUE,_xll.ohTrigger(RecalcTrigger,Trigger1Y)),NA())</f>
        <v>1.6055420933627218E-2</v>
      </c>
    </row>
    <row r="2386" spans="2:17" x14ac:dyDescent="0.2">
      <c r="B2386" s="39" t="s">
        <v>42</v>
      </c>
      <c r="D2386" s="42">
        <f>_xll.qlCalendarAdvance(Calendar,$D2385,B2386,"f",FALSE)</f>
        <v>56108</v>
      </c>
      <c r="E2386" s="180">
        <f>_xll.qlInterestRateIndexValueDate(IndexON,D2386)</f>
        <v>56108</v>
      </c>
      <c r="F2386" s="196">
        <f>IFERROR(_xll.qlIndexFixing(IndexON,D2386,TRUE,_xll.ohTrigger(RecalcTrigger,TriggerON)),NA())</f>
        <v>1.5345154655914683E-2</v>
      </c>
      <c r="H2386" s="42">
        <f>_xll.qlCalendarAdvance(Calendar,$H2385,B2386,"f",FALSE)</f>
        <v>56108</v>
      </c>
      <c r="I2386" s="180">
        <f>_xll.qlInterestRateIndexValueDate(Index1M,$H2386)</f>
        <v>56110</v>
      </c>
      <c r="J2386" s="185">
        <f>IFERROR(_xll.qlIndexFixing(Index1M,$H2386,TRUE,_xll.ohTrigger(RecalcTrigger,Trigger1M)),NA())</f>
        <v>1.517640484105548E-2</v>
      </c>
      <c r="K2386" s="44">
        <f>IFERROR(_xll.qlIndexFixing(Index3M,H2386,TRUE,_xll.ohTrigger(RecalcTrigger,Trigger3M)),NA())</f>
        <v>1.5490488786397961E-2</v>
      </c>
      <c r="L2386" s="44">
        <f>IFERROR(_xll.qlIndexFixing(Index6M,$H2386,TRUE,_xll.ohTrigger(RecalcTrigger,Trigger6M)),NA())</f>
        <v>1.5635612225199217E-2</v>
      </c>
      <c r="M2386" s="186">
        <f>IFERROR(_xll.qlIndexFixing(Index1Y,$H2386,TRUE,_xll.ohTrigger(RecalcTrigger,Trigger1Y)),NA())</f>
        <v>1.6082986629964713E-2</v>
      </c>
      <c r="N2386" s="185">
        <f>IFERROR(_xll.qlIndexFixing(ONIndex1M,I2386,TRUE,_xll.ohTrigger(RecalcTrigger,Trigger1M)),NA())</f>
        <v>1.5178640142297084E-2</v>
      </c>
      <c r="O2386" s="44">
        <f>IFERROR(_xll.qlIndexFixing(ONIndex3M,I2386,TRUE,_xll.ohTrigger(RecalcTrigger,Trigger3M)),NA())</f>
        <v>1.5504769469840696E-2</v>
      </c>
      <c r="P2386" s="44">
        <f>IFERROR(_xll.qlIndexFixing(ONIndex6M,I2386,TRUE,_xll.ohTrigger(RecalcTrigger,Trigger6M)),NA())</f>
        <v>1.5566618149538414E-2</v>
      </c>
      <c r="Q2386" s="186">
        <f>IFERROR(_xll.qlIndexFixing(ONIndex1Y,I2386,TRUE,_xll.ohTrigger(RecalcTrigger,Trigger1Y)),NA())</f>
        <v>1.6051855790806258E-2</v>
      </c>
    </row>
    <row r="2387" spans="2:17" x14ac:dyDescent="0.2">
      <c r="B2387" s="39" t="s">
        <v>42</v>
      </c>
      <c r="D2387" s="42">
        <f>_xll.qlCalendarAdvance(Calendar,$D2386,B2387,"f",FALSE)</f>
        <v>56115</v>
      </c>
      <c r="E2387" s="180">
        <f>_xll.qlInterestRateIndexValueDate(IndexON,D2387)</f>
        <v>56115</v>
      </c>
      <c r="F2387" s="196">
        <f>IFERROR(_xll.qlIndexFixing(IndexON,D2387,TRUE,_xll.ohTrigger(RecalcTrigger,TriggerON)),NA())</f>
        <v>1.5337705298703597E-2</v>
      </c>
      <c r="H2387" s="42">
        <f>_xll.qlCalendarAdvance(Calendar,$H2386,B2387,"f",FALSE)</f>
        <v>56115</v>
      </c>
      <c r="I2387" s="180">
        <f>_xll.qlInterestRateIndexValueDate(Index1M,$H2387)</f>
        <v>56117</v>
      </c>
      <c r="J2387" s="185">
        <f>IFERROR(_xll.qlIndexFixing(Index1M,$H2387,TRUE,_xll.ohTrigger(RecalcTrigger,Trigger1M)),NA())</f>
        <v>1.5168974129082247E-2</v>
      </c>
      <c r="K2387" s="44">
        <f>IFERROR(_xll.qlIndexFixing(Index3M,H2387,TRUE,_xll.ohTrigger(RecalcTrigger,Trigger3M)),NA())</f>
        <v>1.5482859494695219E-2</v>
      </c>
      <c r="L2387" s="44">
        <f>IFERROR(_xll.qlIndexFixing(Index6M,$H2387,TRUE,_xll.ohTrigger(RecalcTrigger,Trigger6M)),NA())</f>
        <v>1.5636287513721522E-2</v>
      </c>
      <c r="M2387" s="186">
        <f>IFERROR(_xll.qlIndexFixing(Index1Y,$H2387,TRUE,_xll.ohTrigger(RecalcTrigger,Trigger1Y)),NA())</f>
        <v>1.6078907594363152E-2</v>
      </c>
      <c r="N2387" s="185">
        <f>IFERROR(_xll.qlIndexFixing(ONIndex1M,I2387,TRUE,_xll.ohTrigger(RecalcTrigger,Trigger1M)),NA())</f>
        <v>1.5171280251360386E-2</v>
      </c>
      <c r="O2387" s="44">
        <f>IFERROR(_xll.qlIndexFixing(ONIndex3M,I2387,TRUE,_xll.ohTrigger(RecalcTrigger,Trigger3M)),NA())</f>
        <v>1.5497402767232771E-2</v>
      </c>
      <c r="P2387" s="44">
        <f>IFERROR(_xll.qlIndexFixing(ONIndex6M,I2387,TRUE,_xll.ohTrigger(RecalcTrigger,Trigger6M)),NA())</f>
        <v>1.5566852890325222E-2</v>
      </c>
      <c r="Q2387" s="186">
        <f>IFERROR(_xll.qlIndexFixing(ONIndex1Y,I2387,TRUE,_xll.ohTrigger(RecalcTrigger,Trigger1Y)),NA())</f>
        <v>1.6048274082036684E-2</v>
      </c>
    </row>
    <row r="2388" spans="2:17" x14ac:dyDescent="0.2">
      <c r="B2388" s="39" t="s">
        <v>42</v>
      </c>
      <c r="D2388" s="42">
        <f>_xll.qlCalendarAdvance(Calendar,$D2387,B2388,"f",FALSE)</f>
        <v>56122</v>
      </c>
      <c r="E2388" s="180">
        <f>_xll.qlInterestRateIndexValueDate(IndexON,D2388)</f>
        <v>56122</v>
      </c>
      <c r="F2388" s="196">
        <f>IFERROR(_xll.qlIndexFixing(IndexON,D2388,TRUE,_xll.ohTrigger(RecalcTrigger,TriggerON)),NA())</f>
        <v>1.5330216053559553E-2</v>
      </c>
      <c r="H2388" s="42">
        <f>_xll.qlCalendarAdvance(Calendar,$H2387,B2388,"f",FALSE)</f>
        <v>56122</v>
      </c>
      <c r="I2388" s="180">
        <f>_xll.qlInterestRateIndexValueDate(Index1M,$H2388)</f>
        <v>56124</v>
      </c>
      <c r="J2388" s="185">
        <f>IFERROR(_xll.qlIndexFixing(Index1M,$H2388,TRUE,_xll.ohTrigger(RecalcTrigger,Trigger1M)),NA())</f>
        <v>1.5161506125221935E-2</v>
      </c>
      <c r="K2388" s="44">
        <f>IFERROR(_xll.qlIndexFixing(Index3M,H2388,TRUE,_xll.ohTrigger(RecalcTrigger,Trigger3M)),NA())</f>
        <v>1.5475190661848206E-2</v>
      </c>
      <c r="L2388" s="44">
        <f>IFERROR(_xll.qlIndexFixing(Index6M,$H2388,TRUE,_xll.ohTrigger(RecalcTrigger,Trigger6M)),NA())</f>
        <v>1.5635793763311985E-2</v>
      </c>
      <c r="M2388" s="186">
        <f>IFERROR(_xll.qlIndexFixing(Index1Y,$H2388,TRUE,_xll.ohTrigger(RecalcTrigger,Trigger1Y)),NA())</f>
        <v>1.6074811093484583E-2</v>
      </c>
      <c r="N2388" s="185">
        <f>IFERROR(_xll.qlIndexFixing(ONIndex1M,I2388,TRUE,_xll.ohTrigger(RecalcTrigger,Trigger1M)),NA())</f>
        <v>1.5163883198070494E-2</v>
      </c>
      <c r="O2388" s="44">
        <f>IFERROR(_xll.qlIndexFixing(ONIndex3M,I2388,TRUE,_xll.ohTrigger(RecalcTrigger,Trigger3M)),NA())</f>
        <v>1.5489996998834243E-2</v>
      </c>
      <c r="P2388" s="44">
        <f>IFERROR(_xll.qlIndexFixing(ONIndex6M,I2388,TRUE,_xll.ohTrigger(RecalcTrigger,Trigger6M)),NA())</f>
        <v>1.556712205093902E-2</v>
      </c>
      <c r="Q2388" s="186">
        <f>IFERROR(_xll.qlIndexFixing(ONIndex1Y,I2388,TRUE,_xll.ohTrigger(RecalcTrigger,Trigger1Y)),NA())</f>
        <v>1.6044675783097873E-2</v>
      </c>
    </row>
    <row r="2389" spans="2:17" x14ac:dyDescent="0.2">
      <c r="B2389" s="39" t="s">
        <v>42</v>
      </c>
      <c r="D2389" s="42">
        <f>_xll.qlCalendarAdvance(Calendar,$D2388,B2389,"f",FALSE)</f>
        <v>56129</v>
      </c>
      <c r="E2389" s="180">
        <f>_xll.qlInterestRateIndexValueDate(IndexON,D2389)</f>
        <v>56129</v>
      </c>
      <c r="F2389" s="196">
        <f>IFERROR(_xll.qlIndexFixing(IndexON,D2389,TRUE,_xll.ohTrigger(RecalcTrigger,TriggerON)),NA())</f>
        <v>1.5322686864687185E-2</v>
      </c>
      <c r="H2389" s="42">
        <f>_xll.qlCalendarAdvance(Calendar,$H2388,B2389,"f",FALSE)</f>
        <v>56129</v>
      </c>
      <c r="I2389" s="180">
        <f>_xll.qlInterestRateIndexValueDate(Index1M,$H2389)</f>
        <v>56131</v>
      </c>
      <c r="J2389" s="185">
        <f>IFERROR(_xll.qlIndexFixing(Index1M,$H2389,TRUE,_xll.ohTrigger(RecalcTrigger,Trigger1M)),NA())</f>
        <v>1.5154000777448662E-2</v>
      </c>
      <c r="K2389" s="44">
        <f>IFERROR(_xll.qlIndexFixing(Index3M,H2389,TRUE,_xll.ohTrigger(RecalcTrigger,Trigger3M)),NA())</f>
        <v>1.5467708456066338E-2</v>
      </c>
      <c r="L2389" s="44">
        <f>IFERROR(_xll.qlIndexFixing(Index6M,$H2389,TRUE,_xll.ohTrigger(RecalcTrigger,Trigger6M)),NA())</f>
        <v>1.5635724660545341E-2</v>
      </c>
      <c r="M2389" s="186">
        <f>IFERROR(_xll.qlIndexFixing(Index1Y,$H2389,TRUE,_xll.ohTrigger(RecalcTrigger,Trigger1Y)),NA())</f>
        <v>1.6070697103073781E-2</v>
      </c>
      <c r="N2389" s="185">
        <f>IFERROR(_xll.qlIndexFixing(ONIndex1M,I2389,TRUE,_xll.ohTrigger(RecalcTrigger,Trigger1M)),NA())</f>
        <v>1.5156448929989352E-2</v>
      </c>
      <c r="O2389" s="44">
        <f>IFERROR(_xll.qlIndexFixing(ONIndex3M,I2389,TRUE,_xll.ohTrigger(RecalcTrigger,Trigger3M)),NA())</f>
        <v>1.5482552107730641E-2</v>
      </c>
      <c r="P2389" s="44">
        <f>IFERROR(_xll.qlIndexFixing(ONIndex6M,I2389,TRUE,_xll.ohTrigger(RecalcTrigger,Trigger6M)),NA())</f>
        <v>1.5567425631299869E-2</v>
      </c>
      <c r="Q2389" s="186">
        <f>IFERROR(_xll.qlIndexFixing(ONIndex1Y,I2389,TRUE,_xll.ohTrigger(RecalcTrigger,Trigger1Y)),NA())</f>
        <v>1.6041060870248813E-2</v>
      </c>
    </row>
    <row r="2390" spans="2:17" x14ac:dyDescent="0.2">
      <c r="B2390" s="39" t="s">
        <v>42</v>
      </c>
      <c r="D2390" s="42">
        <f>_xll.qlCalendarAdvance(Calendar,$D2389,B2390,"f",FALSE)</f>
        <v>56136</v>
      </c>
      <c r="E2390" s="180">
        <f>_xll.qlInterestRateIndexValueDate(IndexON,D2390)</f>
        <v>56136</v>
      </c>
      <c r="F2390" s="196">
        <f>IFERROR(_xll.qlIndexFixing(IndexON,D2390,TRUE,_xll.ohTrigger(RecalcTrigger,TriggerON)),NA())</f>
        <v>1.5315117675571699E-2</v>
      </c>
      <c r="H2390" s="42">
        <f>_xll.qlCalendarAdvance(Calendar,$H2389,B2390,"f",FALSE)</f>
        <v>56136</v>
      </c>
      <c r="I2390" s="180">
        <f>_xll.qlInterestRateIndexValueDate(Index1M,$H2390)</f>
        <v>56138</v>
      </c>
      <c r="J2390" s="185">
        <f>IFERROR(_xll.qlIndexFixing(Index1M,$H2390,TRUE,_xll.ohTrigger(RecalcTrigger,Trigger1M)),NA())</f>
        <v>1.5146458033736543E-2</v>
      </c>
      <c r="K2390" s="44">
        <f>IFERROR(_xll.qlIndexFixing(Index3M,H2390,TRUE,_xll.ohTrigger(RecalcTrigger,Trigger3M)),NA())</f>
        <v>1.5459963546239023E-2</v>
      </c>
      <c r="L2390" s="44">
        <f>IFERROR(_xll.qlIndexFixing(Index6M,$H2390,TRUE,_xll.ohTrigger(RecalcTrigger,Trigger6M)),NA())</f>
        <v>1.5636491481528184E-2</v>
      </c>
      <c r="M2390" s="186">
        <f>IFERROR(_xll.qlIndexFixing(Index1Y,$H2390,TRUE,_xll.ohTrigger(RecalcTrigger,Trigger1Y)),NA())</f>
        <v>1.6066565598878361E-2</v>
      </c>
      <c r="N2390" s="185">
        <f>IFERROR(_xll.qlIndexFixing(ONIndex1M,I2390,TRUE,_xll.ohTrigger(RecalcTrigger,Trigger1M)),NA())</f>
        <v>1.5148977395478269E-2</v>
      </c>
      <c r="O2390" s="44">
        <f>IFERROR(_xll.qlIndexFixing(ONIndex3M,I2390,TRUE,_xll.ohTrigger(RecalcTrigger,Trigger3M)),NA())</f>
        <v>1.5475068037646977E-2</v>
      </c>
      <c r="P2390" s="44">
        <f>IFERROR(_xll.qlIndexFixing(ONIndex6M,I2390,TRUE,_xll.ohTrigger(RecalcTrigger,Trigger6M)),NA())</f>
        <v>1.5567763631487708E-2</v>
      </c>
      <c r="Q2390" s="186">
        <f>IFERROR(_xll.qlIndexFixing(ONIndex1Y,I2390,TRUE,_xll.ohTrigger(RecalcTrigger,Trigger1Y)),NA())</f>
        <v>1.6037429319109009E-2</v>
      </c>
    </row>
    <row r="2391" spans="2:17" x14ac:dyDescent="0.2">
      <c r="B2391" s="39" t="s">
        <v>42</v>
      </c>
      <c r="D2391" s="42">
        <f>_xll.qlCalendarAdvance(Calendar,$D2390,B2391,"f",FALSE)</f>
        <v>56143</v>
      </c>
      <c r="E2391" s="180">
        <f>_xll.qlInterestRateIndexValueDate(IndexON,D2391)</f>
        <v>56143</v>
      </c>
      <c r="F2391" s="196">
        <f>IFERROR(_xll.qlIndexFixing(IndexON,D2391,TRUE,_xll.ohTrigger(RecalcTrigger,TriggerON)),NA())</f>
        <v>1.5307508429858174E-2</v>
      </c>
      <c r="H2391" s="42">
        <f>_xll.qlCalendarAdvance(Calendar,$H2390,B2391,"f",FALSE)</f>
        <v>56143</v>
      </c>
      <c r="I2391" s="180">
        <f>_xll.qlInterestRateIndexValueDate(Index1M,$H2391)</f>
        <v>56145</v>
      </c>
      <c r="J2391" s="185">
        <f>IFERROR(_xll.qlIndexFixing(Index1M,$H2391,TRUE,_xll.ohTrigger(RecalcTrigger,Trigger1M)),NA())</f>
        <v>1.5138877842052201E-2</v>
      </c>
      <c r="K2391" s="44">
        <f>IFERROR(_xll.qlIndexFixing(Index3M,H2391,TRUE,_xll.ohTrigger(RecalcTrigger,Trigger3M)),NA())</f>
        <v>1.5452178930942907E-2</v>
      </c>
      <c r="L2391" s="44">
        <f>IFERROR(_xll.qlIndexFixing(Index6M,$H2391,TRUE,_xll.ohTrigger(RecalcTrigger,Trigger6M)),NA())</f>
        <v>1.5637292991754329E-2</v>
      </c>
      <c r="M2391" s="186">
        <f>IFERROR(_xll.qlIndexFixing(Index1Y,$H2391,TRUE,_xll.ohTrigger(RecalcTrigger,Trigger1Y)),NA())</f>
        <v>1.6062416556646607E-2</v>
      </c>
      <c r="N2391" s="185">
        <f>IFERROR(_xll.qlIndexFixing(ONIndex1M,I2391,TRUE,_xll.ohTrigger(RecalcTrigger,Trigger1M)),NA())</f>
        <v>1.5141468542259062E-2</v>
      </c>
      <c r="O2391" s="44">
        <f>IFERROR(_xll.qlIndexFixing(ONIndex3M,I2391,TRUE,_xll.ohTrigger(RecalcTrigger,Trigger3M)),NA())</f>
        <v>1.5467544731828653E-2</v>
      </c>
      <c r="P2391" s="44">
        <f>IFERROR(_xll.qlIndexFixing(ONIndex6M,I2391,TRUE,_xll.ohTrigger(RecalcTrigger,Trigger6M)),NA())</f>
        <v>1.5568136051582471E-2</v>
      </c>
      <c r="Q2391" s="186">
        <f>IFERROR(_xll.qlIndexFixing(ONIndex1Y,I2391,TRUE,_xll.ohTrigger(RecalcTrigger,Trigger1Y)),NA())</f>
        <v>1.6033781106017386E-2</v>
      </c>
    </row>
    <row r="2392" spans="2:17" x14ac:dyDescent="0.2">
      <c r="B2392" s="39" t="s">
        <v>42</v>
      </c>
      <c r="D2392" s="42">
        <f>_xll.qlCalendarAdvance(Calendar,$D2391,B2392,"f",FALSE)</f>
        <v>56150</v>
      </c>
      <c r="E2392" s="180">
        <f>_xll.qlInterestRateIndexValueDate(IndexON,D2392)</f>
        <v>56150</v>
      </c>
      <c r="F2392" s="196">
        <f>IFERROR(_xll.qlIndexFixing(IndexON,D2392,TRUE,_xll.ohTrigger(RecalcTrigger,TriggerON)),NA())</f>
        <v>1.529985907119169E-2</v>
      </c>
      <c r="H2392" s="42">
        <f>_xll.qlCalendarAdvance(Calendar,$H2391,B2392,"f",FALSE)</f>
        <v>56150</v>
      </c>
      <c r="I2392" s="180">
        <f>_xll.qlInterestRateIndexValueDate(Index1M,$H2392)</f>
        <v>56152</v>
      </c>
      <c r="J2392" s="185">
        <f>IFERROR(_xll.qlIndexFixing(Index1M,$H2392,TRUE,_xll.ohTrigger(RecalcTrigger,Trigger1M)),NA())</f>
        <v>1.5131260150362258E-2</v>
      </c>
      <c r="K2392" s="44">
        <f>IFERROR(_xll.qlIndexFixing(Index3M,H2392,TRUE,_xll.ohTrigger(RecalcTrigger,Trigger3M)),NA())</f>
        <v>1.5443409616532029E-2</v>
      </c>
      <c r="L2392" s="44">
        <f>IFERROR(_xll.qlIndexFixing(Index6M,$H2392,TRUE,_xll.ohTrigger(RecalcTrigger,Trigger6M)),NA())</f>
        <v>1.5638129191264408E-2</v>
      </c>
      <c r="M2392" s="186">
        <f>IFERROR(_xll.qlIndexFixing(Index1Y,$H2392,TRUE,_xll.ohTrigger(RecalcTrigger,Trigger1Y)),NA())</f>
        <v>1.605824995212898E-2</v>
      </c>
      <c r="N2392" s="185">
        <f>IFERROR(_xll.qlIndexFixing(ONIndex1M,I2392,TRUE,_xll.ohTrigger(RecalcTrigger,Trigger1M)),NA())</f>
        <v>1.513392231845323E-2</v>
      </c>
      <c r="O2392" s="44">
        <f>IFERROR(_xll.qlIndexFixing(ONIndex3M,I2392,TRUE,_xll.ohTrigger(RecalcTrigger,Trigger3M)),NA())</f>
        <v>1.5459982133601002E-2</v>
      </c>
      <c r="P2392" s="44">
        <f>IFERROR(_xll.qlIndexFixing(ONIndex6M,I2392,TRUE,_xll.ohTrigger(RecalcTrigger,Trigger6M)),NA())</f>
        <v>1.5568542891664094E-2</v>
      </c>
      <c r="Q2392" s="186">
        <f>IFERROR(_xll.qlIndexFixing(ONIndex1Y,I2392,TRUE,_xll.ohTrigger(RecalcTrigger,Trigger1Y)),NA())</f>
        <v>1.603011620635364E-2</v>
      </c>
    </row>
    <row r="2393" spans="2:17" x14ac:dyDescent="0.2">
      <c r="B2393" s="39" t="s">
        <v>42</v>
      </c>
      <c r="D2393" s="42">
        <f>_xll.qlCalendarAdvance(Calendar,$D2392,B2393,"f",FALSE)</f>
        <v>56157</v>
      </c>
      <c r="E2393" s="180">
        <f>_xll.qlInterestRateIndexValueDate(IndexON,D2393)</f>
        <v>56157</v>
      </c>
      <c r="F2393" s="196">
        <f>IFERROR(_xll.qlIndexFixing(IndexON,D2393,TRUE,_xll.ohTrigger(RecalcTrigger,TriggerON)),NA())</f>
        <v>1.5292169543776879E-2</v>
      </c>
      <c r="H2393" s="42">
        <f>_xll.qlCalendarAdvance(Calendar,$H2392,B2393,"f",FALSE)</f>
        <v>56157</v>
      </c>
      <c r="I2393" s="180">
        <f>_xll.qlInterestRateIndexValueDate(Index1M,$H2393)</f>
        <v>56159</v>
      </c>
      <c r="J2393" s="185">
        <f>IFERROR(_xll.qlIndexFixing(Index1M,$H2393,TRUE,_xll.ohTrigger(RecalcTrigger,Trigger1M)),NA())</f>
        <v>1.5123604906653321E-2</v>
      </c>
      <c r="K2393" s="44">
        <f>IFERROR(_xll.qlIndexFixing(Index3M,H2393,TRUE,_xll.ohTrigger(RecalcTrigger,Trigger3M)),NA())</f>
        <v>1.5436251398230327E-2</v>
      </c>
      <c r="L2393" s="44">
        <f>IFERROR(_xll.qlIndexFixing(Index6M,$H2393,TRUE,_xll.ohTrigger(RecalcTrigger,Trigger6M)),NA())</f>
        <v>1.5639413134789545E-2</v>
      </c>
      <c r="M2393" s="186">
        <f>IFERROR(_xll.qlIndexFixing(Index1Y,$H2393,TRUE,_xll.ohTrigger(RecalcTrigger,Trigger1Y)),NA())</f>
        <v>1.6054065761075726E-2</v>
      </c>
      <c r="N2393" s="185">
        <f>IFERROR(_xll.qlIndexFixing(ONIndex1M,I2393,TRUE,_xll.ohTrigger(RecalcTrigger,Trigger1M)),NA())</f>
        <v>1.5126338672022399E-2</v>
      </c>
      <c r="O2393" s="44">
        <f>IFERROR(_xll.qlIndexFixing(ONIndex3M,I2393,TRUE,_xll.ohTrigger(RecalcTrigger,Trigger3M)),NA())</f>
        <v>1.5452380186209425E-2</v>
      </c>
      <c r="P2393" s="44">
        <f>IFERROR(_xll.qlIndexFixing(ONIndex6M,I2393,TRUE,_xll.ohTrigger(RecalcTrigger,Trigger6M)),NA())</f>
        <v>1.5568984151492771E-2</v>
      </c>
      <c r="Q2393" s="186">
        <f>IFERROR(_xll.qlIndexFixing(ONIndex1Y,I2393,TRUE,_xll.ohTrigger(RecalcTrigger,Trigger1Y)),NA())</f>
        <v>1.602643459637676E-2</v>
      </c>
    </row>
    <row r="2394" spans="2:17" x14ac:dyDescent="0.2">
      <c r="B2394" s="39" t="s">
        <v>42</v>
      </c>
      <c r="D2394" s="42">
        <f>_xll.qlCalendarAdvance(Calendar,$D2393,B2394,"f",FALSE)</f>
        <v>56164</v>
      </c>
      <c r="E2394" s="180">
        <f>_xll.qlInterestRateIndexValueDate(IndexON,D2394)</f>
        <v>56164</v>
      </c>
      <c r="F2394" s="196">
        <f>IFERROR(_xll.qlIndexFixing(IndexON,D2394,TRUE,_xll.ohTrigger(RecalcTrigger,TriggerON)),NA())</f>
        <v>1.5284439790859139E-2</v>
      </c>
      <c r="H2394" s="42">
        <f>_xll.qlCalendarAdvance(Calendar,$H2393,B2394,"f",FALSE)</f>
        <v>56164</v>
      </c>
      <c r="I2394" s="180">
        <f>_xll.qlInterestRateIndexValueDate(Index1M,$H2394)</f>
        <v>56166</v>
      </c>
      <c r="J2394" s="185">
        <f>IFERROR(_xll.qlIndexFixing(Index1M,$H2394,TRUE,_xll.ohTrigger(RecalcTrigger,Trigger1M)),NA())</f>
        <v>1.5115912058884517E-2</v>
      </c>
      <c r="K2394" s="44">
        <f>IFERROR(_xll.qlIndexFixing(Index3M,H2394,TRUE,_xll.ohTrigger(RecalcTrigger,Trigger3M)),NA())</f>
        <v>1.5428344129209031E-2</v>
      </c>
      <c r="L2394" s="44">
        <f>IFERROR(_xll.qlIndexFixing(Index6M,$H2394,TRUE,_xll.ohTrigger(RecalcTrigger,Trigger6M)),NA())</f>
        <v>1.5640321230113316E-2</v>
      </c>
      <c r="M2394" s="186">
        <f>IFERROR(_xll.qlIndexFixing(Index1Y,$H2394,TRUE,_xll.ohTrigger(RecalcTrigger,Trigger1Y)),NA())</f>
        <v>1.6049863959239945E-2</v>
      </c>
      <c r="N2394" s="185">
        <f>IFERROR(_xll.qlIndexFixing(ONIndex1M,I2394,TRUE,_xll.ohTrigger(RecalcTrigger,Trigger1M)),NA())</f>
        <v>1.5118717550768324E-2</v>
      </c>
      <c r="O2394" s="44">
        <f>IFERROR(_xll.qlIndexFixing(ONIndex3M,I2394,TRUE,_xll.ohTrigger(RecalcTrigger,Trigger3M)),NA())</f>
        <v>1.5444738832979255E-2</v>
      </c>
      <c r="P2394" s="44">
        <f>IFERROR(_xll.qlIndexFixing(ONIndex6M,I2394,TRUE,_xll.ohTrigger(RecalcTrigger,Trigger6M)),NA())</f>
        <v>1.5569459830988563E-2</v>
      </c>
      <c r="Q2394" s="186">
        <f>IFERROR(_xll.qlIndexFixing(ONIndex1Y,I2394,TRUE,_xll.ohTrigger(RecalcTrigger,Trigger1Y)),NA())</f>
        <v>1.6022736251866121E-2</v>
      </c>
    </row>
    <row r="2395" spans="2:17" x14ac:dyDescent="0.2">
      <c r="B2395" s="39" t="s">
        <v>42</v>
      </c>
      <c r="D2395" s="42">
        <f>_xll.qlCalendarAdvance(Calendar,$D2394,B2395,"f",FALSE)</f>
        <v>56171</v>
      </c>
      <c r="E2395" s="180">
        <f>_xll.qlInterestRateIndexValueDate(IndexON,D2395)</f>
        <v>56171</v>
      </c>
      <c r="F2395" s="196">
        <f>IFERROR(_xll.qlIndexFixing(IndexON,D2395,TRUE,_xll.ohTrigger(RecalcTrigger,TriggerON)),NA())</f>
        <v>1.5276669756323358E-2</v>
      </c>
      <c r="H2395" s="42">
        <f>_xll.qlCalendarAdvance(Calendar,$H2394,B2395,"f",FALSE)</f>
        <v>56171</v>
      </c>
      <c r="I2395" s="180">
        <f>_xll.qlInterestRateIndexValueDate(Index1M,$H2395)</f>
        <v>56173</v>
      </c>
      <c r="J2395" s="185">
        <f>IFERROR(_xll.qlIndexFixing(Index1M,$H2395,TRUE,_xll.ohTrigger(RecalcTrigger,Trigger1M)),NA())</f>
        <v>1.5108181555037459E-2</v>
      </c>
      <c r="K2395" s="44">
        <f>IFERROR(_xll.qlIndexFixing(Index3M,H2395,TRUE,_xll.ohTrigger(RecalcTrigger,Trigger3M)),NA())</f>
        <v>1.5420396922623175E-2</v>
      </c>
      <c r="L2395" s="44">
        <f>IFERROR(_xll.qlIndexFixing(Index6M,$H2395,TRUE,_xll.ohTrigger(RecalcTrigger,Trigger6M)),NA())</f>
        <v>1.5641264016363704E-2</v>
      </c>
      <c r="M2395" s="186">
        <f>IFERROR(_xll.qlIndexFixing(Index1Y,$H2395,TRUE,_xll.ohTrigger(RecalcTrigger,Trigger1Y)),NA())</f>
        <v>1.6045644522374725E-2</v>
      </c>
      <c r="N2395" s="185">
        <f>IFERROR(_xll.qlIndexFixing(ONIndex1M,I2395,TRUE,_xll.ohTrigger(RecalcTrigger,Trigger1M)),NA())</f>
        <v>1.5111058902732566E-2</v>
      </c>
      <c r="O2395" s="44">
        <f>IFERROR(_xll.qlIndexFixing(ONIndex3M,I2395,TRUE,_xll.ohTrigger(RecalcTrigger,Trigger3M)),NA())</f>
        <v>1.5437058017475636E-2</v>
      </c>
      <c r="P2395" s="44">
        <f>IFERROR(_xll.qlIndexFixing(ONIndex6M,I2395,TRUE,_xll.ohTrigger(RecalcTrigger,Trigger6M)),NA())</f>
        <v>1.5569969930471217E-2</v>
      </c>
      <c r="Q2395" s="186">
        <f>IFERROR(_xll.qlIndexFixing(ONIndex1Y,I2395,TRUE,_xll.ohTrigger(RecalcTrigger,Trigger1Y)),NA())</f>
        <v>1.6019021148840906E-2</v>
      </c>
    </row>
    <row r="2396" spans="2:17" x14ac:dyDescent="0.2">
      <c r="B2396" s="39" t="s">
        <v>42</v>
      </c>
      <c r="D2396" s="42">
        <f>_xll.qlCalendarAdvance(Calendar,$D2395,B2396,"f",FALSE)</f>
        <v>56178</v>
      </c>
      <c r="E2396" s="180">
        <f>_xll.qlInterestRateIndexValueDate(IndexON,D2396)</f>
        <v>56178</v>
      </c>
      <c r="F2396" s="196">
        <f>IFERROR(_xll.qlIndexFixing(IndexON,D2396,TRUE,_xll.ohTrigger(RecalcTrigger,TriggerON)),NA())</f>
        <v>1.5268859383974487E-2</v>
      </c>
      <c r="H2396" s="42">
        <f>_xll.qlCalendarAdvance(Calendar,$H2395,B2396,"f",FALSE)</f>
        <v>56178</v>
      </c>
      <c r="I2396" s="180">
        <f>_xll.qlInterestRateIndexValueDate(Index1M,$H2396)</f>
        <v>56180</v>
      </c>
      <c r="J2396" s="185">
        <f>IFERROR(_xll.qlIndexFixing(Index1M,$H2396,TRUE,_xll.ohTrigger(RecalcTrigger,Trigger1M)),NA())</f>
        <v>1.5100413343083763E-2</v>
      </c>
      <c r="K2396" s="44">
        <f>IFERROR(_xll.qlIndexFixing(Index3M,H2396,TRUE,_xll.ohTrigger(RecalcTrigger,Trigger3M)),NA())</f>
        <v>1.5412409721846751E-2</v>
      </c>
      <c r="L2396" s="44">
        <f>IFERROR(_xll.qlIndexFixing(Index6M,$H2396,TRUE,_xll.ohTrigger(RecalcTrigger,Trigger6M)),NA())</f>
        <v>1.5642241493590336E-2</v>
      </c>
      <c r="M2396" s="186">
        <f>IFERROR(_xll.qlIndexFixing(Index1Y,$H2396,TRUE,_xll.ohTrigger(RecalcTrigger,Trigger1Y)),NA())</f>
        <v>1.6041407426236446E-2</v>
      </c>
      <c r="N2396" s="185">
        <f>IFERROR(_xll.qlIndexFixing(ONIndex1M,I2396,TRUE,_xll.ohTrigger(RecalcTrigger,Trigger1M)),NA())</f>
        <v>1.5103362676036625E-2</v>
      </c>
      <c r="O2396" s="44">
        <f>IFERROR(_xll.qlIndexFixing(ONIndex3M,I2396,TRUE,_xll.ohTrigger(RecalcTrigger,Trigger3M)),NA())</f>
        <v>1.5429337683023903E-2</v>
      </c>
      <c r="P2396" s="44">
        <f>IFERROR(_xll.qlIndexFixing(ONIndex6M,I2396,TRUE,_xll.ohTrigger(RecalcTrigger,Trigger6M)),NA())</f>
        <v>1.5570514449700923E-2</v>
      </c>
      <c r="Q2396" s="186">
        <f>IFERROR(_xll.qlIndexFixing(ONIndex1Y,I2396,TRUE,_xll.ohTrigger(RecalcTrigger,Trigger1Y)),NA())</f>
        <v>1.6015289263240362E-2</v>
      </c>
    </row>
    <row r="2397" spans="2:17" x14ac:dyDescent="0.2">
      <c r="B2397" s="39" t="s">
        <v>42</v>
      </c>
      <c r="D2397" s="42">
        <f>_xll.qlCalendarAdvance(Calendar,$D2396,B2397,"f",FALSE)</f>
        <v>56185</v>
      </c>
      <c r="E2397" s="180">
        <f>_xll.qlInterestRateIndexValueDate(IndexON,D2397)</f>
        <v>56185</v>
      </c>
      <c r="F2397" s="196">
        <f>IFERROR(_xll.qlIndexFixing(IndexON,D2397,TRUE,_xll.ohTrigger(RecalcTrigger,TriggerON)),NA())</f>
        <v>1.5261008617537541E-2</v>
      </c>
      <c r="H2397" s="42">
        <f>_xll.qlCalendarAdvance(Calendar,$H2396,B2397,"f",FALSE)</f>
        <v>56185</v>
      </c>
      <c r="I2397" s="180">
        <f>_xll.qlInterestRateIndexValueDate(Index1M,$H2397)</f>
        <v>56187</v>
      </c>
      <c r="J2397" s="185">
        <f>IFERROR(_xll.qlIndexFixing(Index1M,$H2397,TRUE,_xll.ohTrigger(RecalcTrigger,Trigger1M)),NA())</f>
        <v>1.5093340284705976E-2</v>
      </c>
      <c r="K2397" s="44">
        <f>IFERROR(_xll.qlIndexFixing(Index3M,H2397,TRUE,_xll.ohTrigger(RecalcTrigger,Trigger3M)),NA())</f>
        <v>1.5404382470256358E-2</v>
      </c>
      <c r="L2397" s="44">
        <f>IFERROR(_xll.qlIndexFixing(Index6M,$H2397,TRUE,_xll.ohTrigger(RecalcTrigger,Trigger6M)),NA())</f>
        <v>1.5643253661843725E-2</v>
      </c>
      <c r="M2397" s="186">
        <f>IFERROR(_xll.qlIndexFixing(Index1Y,$H2397,TRUE,_xll.ohTrigger(RecalcTrigger,Trigger1Y)),NA())</f>
        <v>1.6037152646580614E-2</v>
      </c>
      <c r="N2397" s="185">
        <f>IFERROR(_xll.qlIndexFixing(ONIndex1M,I2397,TRUE,_xll.ohTrigger(RecalcTrigger,Trigger1M)),NA())</f>
        <v>1.5095628818402318E-2</v>
      </c>
      <c r="O2397" s="44">
        <f>IFERROR(_xll.qlIndexFixing(ONIndex3M,I2397,TRUE,_xll.ohTrigger(RecalcTrigger,Trigger3M)),NA())</f>
        <v>1.5421577772949391E-2</v>
      </c>
      <c r="P2397" s="44">
        <f>IFERROR(_xll.qlIndexFixing(ONIndex6M,I2397,TRUE,_xll.ohTrigger(RecalcTrigger,Trigger6M)),NA())</f>
        <v>1.5571093388837554E-2</v>
      </c>
      <c r="Q2397" s="186">
        <f>IFERROR(_xll.qlIndexFixing(ONIndex1Y,I2397,TRUE,_xll.ohTrigger(RecalcTrigger,Trigger1Y)),NA())</f>
        <v>1.6011540570923799E-2</v>
      </c>
    </row>
    <row r="2398" spans="2:17" x14ac:dyDescent="0.2">
      <c r="B2398" s="39" t="s">
        <v>42</v>
      </c>
      <c r="D2398" s="42">
        <f>_xll.qlCalendarAdvance(Calendar,$D2397,B2398,"f",FALSE)</f>
        <v>56192</v>
      </c>
      <c r="E2398" s="180">
        <f>_xll.qlInterestRateIndexValueDate(IndexON,D2398)</f>
        <v>56192</v>
      </c>
      <c r="F2398" s="196">
        <f>IFERROR(_xll.qlIndexFixing(IndexON,D2398,TRUE,_xll.ohTrigger(RecalcTrigger,TriggerON)),NA())</f>
        <v>1.5253117400737537E-2</v>
      </c>
      <c r="H2398" s="42">
        <f>_xll.qlCalendarAdvance(Calendar,$H2397,B2398,"f",FALSE)</f>
        <v>56192</v>
      </c>
      <c r="I2398" s="180">
        <f>_xll.qlInterestRateIndexValueDate(Index1M,$H2398)</f>
        <v>56194</v>
      </c>
      <c r="J2398" s="185">
        <f>IFERROR(_xll.qlIndexFixing(Index1M,$H2398,TRUE,_xll.ohTrigger(RecalcTrigger,Trigger1M)),NA())</f>
        <v>1.5084763586755423E-2</v>
      </c>
      <c r="K2398" s="44">
        <f>IFERROR(_xll.qlIndexFixing(Index3M,H2398,TRUE,_xll.ohTrigger(RecalcTrigger,Trigger3M)),NA())</f>
        <v>1.5396315111233808E-2</v>
      </c>
      <c r="L2398" s="44">
        <f>IFERROR(_xll.qlIndexFixing(Index6M,$H2398,TRUE,_xll.ohTrigger(RecalcTrigger,Trigger6M)),NA())</f>
        <v>1.5643874865841408E-2</v>
      </c>
      <c r="M2398" s="186">
        <f>IFERROR(_xll.qlIndexFixing(Index1Y,$H2398,TRUE,_xll.ohTrigger(RecalcTrigger,Trigger1Y)),NA())</f>
        <v>1.6032880159165579E-2</v>
      </c>
      <c r="N2398" s="185">
        <f>IFERROR(_xll.qlIndexFixing(ONIndex1M,I2398,TRUE,_xll.ohTrigger(RecalcTrigger,Trigger1M)),NA())</f>
        <v>1.5087857277871208E-2</v>
      </c>
      <c r="O2398" s="44">
        <f>IFERROR(_xll.qlIndexFixing(ONIndex3M,I2398,TRUE,_xll.ohTrigger(RecalcTrigger,Trigger3M)),NA())</f>
        <v>1.5413778230497499E-2</v>
      </c>
      <c r="P2398" s="44">
        <f>IFERROR(_xll.qlIndexFixing(ONIndex6M,I2398,TRUE,_xll.ohTrigger(RecalcTrigger,Trigger6M)),NA())</f>
        <v>1.5571706747721237E-2</v>
      </c>
      <c r="Q2398" s="186">
        <f>IFERROR(_xll.qlIndexFixing(ONIndex1Y,I2398,TRUE,_xll.ohTrigger(RecalcTrigger,Trigger1Y)),NA())</f>
        <v>1.6007775047830464E-2</v>
      </c>
    </row>
    <row r="2399" spans="2:17" x14ac:dyDescent="0.2">
      <c r="B2399" s="39" t="s">
        <v>42</v>
      </c>
      <c r="D2399" s="42">
        <f>_xll.qlCalendarAdvance(Calendar,$D2398,B2399,"f",FALSE)</f>
        <v>56199</v>
      </c>
      <c r="E2399" s="180">
        <f>_xll.qlInterestRateIndexValueDate(IndexON,D2399)</f>
        <v>56199</v>
      </c>
      <c r="F2399" s="196">
        <f>IFERROR(_xll.qlIndexFixing(IndexON,D2399,TRUE,_xll.ohTrigger(RecalcTrigger,TriggerON)),NA())</f>
        <v>1.5245185677219553E-2</v>
      </c>
      <c r="H2399" s="42">
        <f>_xll.qlCalendarAdvance(Calendar,$H2398,B2399,"f",FALSE)</f>
        <v>56199</v>
      </c>
      <c r="I2399" s="180">
        <f>_xll.qlInterestRateIndexValueDate(Index1M,$H2399)</f>
        <v>56201</v>
      </c>
      <c r="J2399" s="185">
        <f>IFERROR(_xll.qlIndexFixing(Index1M,$H2399,TRUE,_xll.ohTrigger(RecalcTrigger,Trigger1M)),NA())</f>
        <v>1.5076881938329012E-2</v>
      </c>
      <c r="K2399" s="44">
        <f>IFERROR(_xll.qlIndexFixing(Index3M,H2399,TRUE,_xll.ohTrigger(RecalcTrigger,Trigger3M)),NA())</f>
        <v>1.5388207588154828E-2</v>
      </c>
      <c r="L2399" s="44">
        <f>IFERROR(_xll.qlIndexFixing(Index6M,$H2399,TRUE,_xll.ohTrigger(RecalcTrigger,Trigger6M)),NA())</f>
        <v>1.5644953891654639E-2</v>
      </c>
      <c r="M2399" s="186">
        <f>IFERROR(_xll.qlIndexFixing(Index1Y,$H2399,TRUE,_xll.ohTrigger(RecalcTrigger,Trigger1Y)),NA())</f>
        <v>1.6028589939749909E-2</v>
      </c>
      <c r="N2399" s="185">
        <f>IFERROR(_xll.qlIndexFixing(ONIndex1M,I2399,TRUE,_xll.ohTrigger(RecalcTrigger,Trigger1M)),NA())</f>
        <v>1.508004800264473E-2</v>
      </c>
      <c r="O2399" s="44">
        <f>IFERROR(_xll.qlIndexFixing(ONIndex3M,I2399,TRUE,_xll.ohTrigger(RecalcTrigger,Trigger3M)),NA())</f>
        <v>1.5405938999153435E-2</v>
      </c>
      <c r="P2399" s="44">
        <f>IFERROR(_xll.qlIndexFixing(ONIndex6M,I2399,TRUE,_xll.ohTrigger(RecalcTrigger,Trigger6M)),NA())</f>
        <v>1.5572354526671717E-2</v>
      </c>
      <c r="Q2399" s="186">
        <f>IFERROR(_xll.qlIndexFixing(ONIndex1Y,I2399,TRUE,_xll.ohTrigger(RecalcTrigger,Trigger1Y)),NA())</f>
        <v>1.6003992669899603E-2</v>
      </c>
    </row>
    <row r="2400" spans="2:17" x14ac:dyDescent="0.2">
      <c r="B2400" s="39" t="s">
        <v>42</v>
      </c>
      <c r="D2400" s="42">
        <f>_xll.qlCalendarAdvance(Calendar,$D2399,B2400,"f",FALSE)</f>
        <v>56206</v>
      </c>
      <c r="E2400" s="180">
        <f>_xll.qlInterestRateIndexValueDate(IndexON,D2400)</f>
        <v>56206</v>
      </c>
      <c r="F2400" s="196">
        <f>IFERROR(_xll.qlIndexFixing(IndexON,D2400,TRUE,_xll.ohTrigger(RecalcTrigger,TriggerON)),NA())</f>
        <v>1.523721339078854E-2</v>
      </c>
      <c r="H2400" s="42">
        <f>_xll.qlCalendarAdvance(Calendar,$H2399,B2400,"f",FALSE)</f>
        <v>56206</v>
      </c>
      <c r="I2400" s="180">
        <f>_xll.qlInterestRateIndexValueDate(Index1M,$H2400)</f>
        <v>56208</v>
      </c>
      <c r="J2400" s="185">
        <f>IFERROR(_xll.qlIndexFixing(Index1M,$H2400,TRUE,_xll.ohTrigger(RecalcTrigger,Trigger1M)),NA())</f>
        <v>1.5068962373699923E-2</v>
      </c>
      <c r="K2400" s="44">
        <f>IFERROR(_xll.qlIndexFixing(Index3M,H2400,TRUE,_xll.ohTrigger(RecalcTrigger,Trigger3M)),NA())</f>
        <v>1.5380059844403837E-2</v>
      </c>
      <c r="L2400" s="44">
        <f>IFERROR(_xll.qlIndexFixing(Index6M,$H2400,TRUE,_xll.ohTrigger(RecalcTrigger,Trigger6M)),NA())</f>
        <v>1.5646067607150156E-2</v>
      </c>
      <c r="M2400" s="186">
        <f>IFERROR(_xll.qlIndexFixing(Index1Y,$H2400,TRUE,_xll.ohTrigger(RecalcTrigger,Trigger1Y)),NA())</f>
        <v>1.6024281964095017E-2</v>
      </c>
      <c r="N2400" s="185">
        <f>IFERROR(_xll.qlIndexFixing(ONIndex1M,I2400,TRUE,_xll.ohTrigger(RecalcTrigger,Trigger1M)),NA())</f>
        <v>1.5072200940364766E-2</v>
      </c>
      <c r="O2400" s="44">
        <f>IFERROR(_xll.qlIndexFixing(ONIndex3M,I2400,TRUE,_xll.ohTrigger(RecalcTrigger,Trigger3M)),NA())</f>
        <v>1.5398060022242532E-2</v>
      </c>
      <c r="P2400" s="44">
        <f>IFERROR(_xll.qlIndexFixing(ONIndex6M,I2400,TRUE,_xll.ohTrigger(RecalcTrigger,Trigger6M)),NA())</f>
        <v>1.5573036725209377E-2</v>
      </c>
      <c r="Q2400" s="186">
        <f>IFERROR(_xll.qlIndexFixing(ONIndex1Y,I2400,TRUE,_xll.ohTrigger(RecalcTrigger,Trigger1Y)),NA())</f>
        <v>1.6000193412990527E-2</v>
      </c>
    </row>
    <row r="2401" spans="2:17" x14ac:dyDescent="0.2">
      <c r="B2401" s="39" t="s">
        <v>42</v>
      </c>
      <c r="D2401" s="42">
        <f>_xll.qlCalendarAdvance(Calendar,$D2400,B2401,"f",FALSE)</f>
        <v>56213</v>
      </c>
      <c r="E2401" s="180">
        <f>_xll.qlInterestRateIndexValueDate(IndexON,D2401)</f>
        <v>56213</v>
      </c>
      <c r="F2401" s="196">
        <f>IFERROR(_xll.qlIndexFixing(IndexON,D2401,TRUE,_xll.ohTrigger(RecalcTrigger,TriggerON)),NA())</f>
        <v>1.5229200485169514E-2</v>
      </c>
      <c r="H2401" s="42">
        <f>_xll.qlCalendarAdvance(Calendar,$H2400,B2401,"f",FALSE)</f>
        <v>56213</v>
      </c>
      <c r="I2401" s="180">
        <f>_xll.qlInterestRateIndexValueDate(Index1M,$H2401)</f>
        <v>56215</v>
      </c>
      <c r="J2401" s="185">
        <f>IFERROR(_xll.qlIndexFixing(Index1M,$H2401,TRUE,_xll.ohTrigger(RecalcTrigger,Trigger1M)),NA())</f>
        <v>1.5061004840839776E-2</v>
      </c>
      <c r="K2401" s="44">
        <f>IFERROR(_xll.qlIndexFixing(Index3M,H2401,TRUE,_xll.ohTrigger(RecalcTrigger,Trigger3M)),NA())</f>
        <v>1.5371871823363517E-2</v>
      </c>
      <c r="L2401" s="44">
        <f>IFERROR(_xll.qlIndexFixing(Index6M,$H2401,TRUE,_xll.ohTrigger(RecalcTrigger,Trigger6M)),NA())</f>
        <v>1.5647216012384047E-2</v>
      </c>
      <c r="M2401" s="186">
        <f>IFERROR(_xll.qlIndexFixing(Index1Y,$H2401,TRUE,_xll.ohTrigger(RecalcTrigger,Trigger1Y)),NA())</f>
        <v>1.6019956207962326E-2</v>
      </c>
      <c r="N2401" s="185">
        <f>IFERROR(_xll.qlIndexFixing(ONIndex1M,I2401,TRUE,_xll.ohTrigger(RecalcTrigger,Trigger1M)),NA())</f>
        <v>1.5064316039072878E-2</v>
      </c>
      <c r="O2401" s="44">
        <f>IFERROR(_xll.qlIndexFixing(ONIndex3M,I2401,TRUE,_xll.ohTrigger(RecalcTrigger,Trigger3M)),NA())</f>
        <v>1.5390141243090127E-2</v>
      </c>
      <c r="P2401" s="44">
        <f>IFERROR(_xll.qlIndexFixing(ONIndex6M,I2401,TRUE,_xll.ohTrigger(RecalcTrigger,Trigger6M)),NA())</f>
        <v>1.5573753343733898E-2</v>
      </c>
      <c r="Q2401" s="186">
        <f>IFERROR(_xll.qlIndexFixing(ONIndex1Y,I2401,TRUE,_xll.ohTrigger(RecalcTrigger,Trigger1Y)),NA())</f>
        <v>1.5996377253042482E-2</v>
      </c>
    </row>
    <row r="2402" spans="2:17" x14ac:dyDescent="0.2">
      <c r="B2402" s="39" t="s">
        <v>42</v>
      </c>
      <c r="D2402" s="42">
        <f>_xll.qlCalendarAdvance(Calendar,$D2401,B2402,"f",FALSE)</f>
        <v>56220</v>
      </c>
      <c r="E2402" s="180">
        <f>_xll.qlInterestRateIndexValueDate(IndexON,D2402)</f>
        <v>56220</v>
      </c>
      <c r="F2402" s="196">
        <f>IFERROR(_xll.qlIndexFixing(IndexON,D2402,TRUE,_xll.ohTrigger(RecalcTrigger,TriggerON)),NA())</f>
        <v>1.5221146904167426E-2</v>
      </c>
      <c r="H2402" s="42">
        <f>_xll.qlCalendarAdvance(Calendar,$H2401,B2402,"f",FALSE)</f>
        <v>56220</v>
      </c>
      <c r="I2402" s="180">
        <f>_xll.qlInterestRateIndexValueDate(Index1M,$H2402)</f>
        <v>56222</v>
      </c>
      <c r="J2402" s="185">
        <f>IFERROR(_xll.qlIndexFixing(Index1M,$H2402,TRUE,_xll.ohTrigger(RecalcTrigger,Trigger1M)),NA())</f>
        <v>1.5053009287727681E-2</v>
      </c>
      <c r="K2402" s="44">
        <f>IFERROR(_xll.qlIndexFixing(Index3M,H2402,TRUE,_xll.ohTrigger(RecalcTrigger,Trigger3M)),NA())</f>
        <v>1.5364179026616576E-2</v>
      </c>
      <c r="L2402" s="44">
        <f>IFERROR(_xll.qlIndexFixing(Index6M,$H2402,TRUE,_xll.ohTrigger(RecalcTrigger,Trigger6M)),NA())</f>
        <v>1.5648834870428247E-2</v>
      </c>
      <c r="M2402" s="186">
        <f>IFERROR(_xll.qlIndexFixing(Index1Y,$H2402,TRUE,_xll.ohTrigger(RecalcTrigger,Trigger1Y)),NA())</f>
        <v>1.6015612647115221E-2</v>
      </c>
      <c r="N2402" s="185">
        <f>IFERROR(_xll.qlIndexFixing(ONIndex1M,I2402,TRUE,_xll.ohTrigger(RecalcTrigger,Trigger1M)),NA())</f>
        <v>1.5056393246970501E-2</v>
      </c>
      <c r="O2402" s="44">
        <f>IFERROR(_xll.qlIndexFixing(ONIndex3M,I2402,TRUE,_xll.ohTrigger(RecalcTrigger,Trigger3M)),NA())</f>
        <v>1.5382182605021555E-2</v>
      </c>
      <c r="P2402" s="44">
        <f>IFERROR(_xll.qlIndexFixing(ONIndex6M,I2402,TRUE,_xll.ohTrigger(RecalcTrigger,Trigger6M)),NA())</f>
        <v>1.5574504382165344E-2</v>
      </c>
      <c r="Q2402" s="186">
        <f>IFERROR(_xll.qlIndexFixing(ONIndex1Y,I2402,TRUE,_xll.ohTrigger(RecalcTrigger,Trigger1Y)),NA())</f>
        <v>1.5992544166154588E-2</v>
      </c>
    </row>
    <row r="2403" spans="2:17" x14ac:dyDescent="0.2">
      <c r="B2403" s="39" t="s">
        <v>42</v>
      </c>
      <c r="D2403" s="42">
        <f>_xll.qlCalendarAdvance(Calendar,$D2402,B2403,"f",FALSE)</f>
        <v>56227</v>
      </c>
      <c r="E2403" s="180">
        <f>_xll.qlInterestRateIndexValueDate(IndexON,D2403)</f>
        <v>56227</v>
      </c>
      <c r="F2403" s="196">
        <f>IFERROR(_xll.qlIndexFixing(IndexON,D2403,TRUE,_xll.ohTrigger(RecalcTrigger,TriggerON)),NA())</f>
        <v>1.5213052591427356E-2</v>
      </c>
      <c r="H2403" s="42">
        <f>_xll.qlCalendarAdvance(Calendar,$H2402,B2403,"f",FALSE)</f>
        <v>56227</v>
      </c>
      <c r="I2403" s="180">
        <f>_xll.qlInterestRateIndexValueDate(Index1M,$H2403)</f>
        <v>56229</v>
      </c>
      <c r="J2403" s="185">
        <f>IFERROR(_xll.qlIndexFixing(Index1M,$H2403,TRUE,_xll.ohTrigger(RecalcTrigger,Trigger1M)),NA())</f>
        <v>1.5044975662340254E-2</v>
      </c>
      <c r="K2403" s="44">
        <f>IFERROR(_xll.qlIndexFixing(Index3M,H2403,TRUE,_xll.ohTrigger(RecalcTrigger,Trigger3M)),NA())</f>
        <v>1.5355916775997791E-2</v>
      </c>
      <c r="L2403" s="44">
        <f>IFERROR(_xll.qlIndexFixing(Index6M,$H2403,TRUE,_xll.ohTrigger(RecalcTrigger,Trigger6M)),NA())</f>
        <v>1.5650055186016167E-2</v>
      </c>
      <c r="M2403" s="186">
        <f>IFERROR(_xll.qlIndexFixing(Index1Y,$H2403,TRUE,_xll.ohTrigger(RecalcTrigger,Trigger1Y)),NA())</f>
        <v>1.60112512573184E-2</v>
      </c>
      <c r="N2403" s="185">
        <f>IFERROR(_xll.qlIndexFixing(ONIndex1M,I2403,TRUE,_xll.ohTrigger(RecalcTrigger,Trigger1M)),NA())</f>
        <v>1.5048432511699517E-2</v>
      </c>
      <c r="O2403" s="44">
        <f>IFERROR(_xll.qlIndexFixing(ONIndex3M,I2403,TRUE,_xll.ohTrigger(RecalcTrigger,Trigger3M)),NA())</f>
        <v>1.537418405136215E-2</v>
      </c>
      <c r="P2403" s="44">
        <f>IFERROR(_xll.qlIndexFixing(ONIndex6M,I2403,TRUE,_xll.ohTrigger(RecalcTrigger,Trigger6M)),NA())</f>
        <v>1.5575289840343842E-2</v>
      </c>
      <c r="Q2403" s="186">
        <f>IFERROR(_xll.qlIndexFixing(ONIndex1Y,I2403,TRUE,_xll.ohTrigger(RecalcTrigger,Trigger1Y)),NA())</f>
        <v>1.5988694128026282E-2</v>
      </c>
    </row>
    <row r="2404" spans="2:17" x14ac:dyDescent="0.2">
      <c r="B2404" s="39" t="s">
        <v>42</v>
      </c>
      <c r="D2404" s="42">
        <f>_xll.qlCalendarAdvance(Calendar,$D2403,B2404,"f",FALSE)</f>
        <v>56234</v>
      </c>
      <c r="E2404" s="180">
        <f>_xll.qlInterestRateIndexValueDate(IndexON,D2404)</f>
        <v>56234</v>
      </c>
      <c r="F2404" s="196">
        <f>IFERROR(_xll.qlIndexFixing(IndexON,D2404,TRUE,_xll.ohTrigger(RecalcTrigger,TriggerON)),NA())</f>
        <v>1.5204917490674319E-2</v>
      </c>
      <c r="H2404" s="42">
        <f>_xll.qlCalendarAdvance(Calendar,$H2403,B2404,"f",FALSE)</f>
        <v>56234</v>
      </c>
      <c r="I2404" s="180">
        <f>_xll.qlInterestRateIndexValueDate(Index1M,$H2404)</f>
        <v>56236</v>
      </c>
      <c r="J2404" s="185">
        <f>IFERROR(_xll.qlIndexFixing(Index1M,$H2404,TRUE,_xll.ohTrigger(RecalcTrigger,Trigger1M)),NA())</f>
        <v>1.5036903912661603E-2</v>
      </c>
      <c r="K2404" s="44">
        <f>IFERROR(_xll.qlIndexFixing(Index3M,H2404,TRUE,_xll.ohTrigger(RecalcTrigger,Trigger3M)),NA())</f>
        <v>1.5347614089399997E-2</v>
      </c>
      <c r="L2404" s="44">
        <f>IFERROR(_xll.qlIndexFixing(Index6M,$H2404,TRUE,_xll.ohTrigger(RecalcTrigger,Trigger6M)),NA())</f>
        <v>1.5651310193038431E-2</v>
      </c>
      <c r="M2404" s="186">
        <f>IFERROR(_xll.qlIndexFixing(Index1Y,$H2404,TRUE,_xll.ohTrigger(RecalcTrigger,Trigger1Y)),NA())</f>
        <v>1.600687201433788E-2</v>
      </c>
      <c r="N2404" s="185">
        <f>IFERROR(_xll.qlIndexFixing(ONIndex1M,I2404,TRUE,_xll.ohTrigger(RecalcTrigger,Trigger1M)),NA())</f>
        <v>1.5040433781381424E-2</v>
      </c>
      <c r="O2404" s="44">
        <f>IFERROR(_xll.qlIndexFixing(ONIndex3M,I2404,TRUE,_xll.ohTrigger(RecalcTrigger,Trigger3M)),NA())</f>
        <v>1.5366145525756991E-2</v>
      </c>
      <c r="P2404" s="44">
        <f>IFERROR(_xll.qlIndexFixing(ONIndex6M,I2404,TRUE,_xll.ohTrigger(RecalcTrigger,Trigger6M)),NA())</f>
        <v>1.5576109718269393E-2</v>
      </c>
      <c r="Q2404" s="186">
        <f>IFERROR(_xll.qlIndexFixing(ONIndex1Y,I2404,TRUE,_xll.ohTrigger(RecalcTrigger,Trigger1Y)),NA())</f>
        <v>1.5984827114756683E-2</v>
      </c>
    </row>
    <row r="2405" spans="2:17" x14ac:dyDescent="0.2">
      <c r="B2405" s="39" t="s">
        <v>42</v>
      </c>
      <c r="D2405" s="42">
        <f>_xll.qlCalendarAdvance(Calendar,$D2404,B2405,"f",FALSE)</f>
        <v>56241</v>
      </c>
      <c r="E2405" s="180">
        <f>_xll.qlInterestRateIndexValueDate(IndexON,D2405)</f>
        <v>56241</v>
      </c>
      <c r="F2405" s="196">
        <f>IFERROR(_xll.qlIndexFixing(IndexON,D2405,TRUE,_xll.ohTrigger(RecalcTrigger,TriggerON)),NA())</f>
        <v>1.519674154563333E-2</v>
      </c>
      <c r="H2405" s="42">
        <f>_xll.qlCalendarAdvance(Calendar,$H2404,B2405,"f",FALSE)</f>
        <v>56241</v>
      </c>
      <c r="I2405" s="180">
        <f>_xll.qlInterestRateIndexValueDate(Index1M,$H2405)</f>
        <v>56247</v>
      </c>
      <c r="J2405" s="185">
        <f>IFERROR(_xll.qlIndexFixing(Index1M,$H2405,TRUE,_xll.ohTrigger(RecalcTrigger,Trigger1M)),NA())</f>
        <v>1.5024413353651206E-2</v>
      </c>
      <c r="K2405" s="44">
        <f>IFERROR(_xll.qlIndexFixing(Index3M,H2405,TRUE,_xll.ohTrigger(RecalcTrigger,Trigger3M)),NA())</f>
        <v>1.533392637185998E-2</v>
      </c>
      <c r="L2405" s="44">
        <f>IFERROR(_xll.qlIndexFixing(Index6M,$H2405,TRUE,_xll.ohTrigger(RecalcTrigger,Trigger6M)),NA())</f>
        <v>1.5653352437948315E-2</v>
      </c>
      <c r="M2405" s="186">
        <f>IFERROR(_xll.qlIndexFixing(Index1Y,$H2405,TRUE,_xll.ohTrigger(RecalcTrigger,Trigger1Y)),NA())</f>
        <v>1.5999954217794713E-2</v>
      </c>
      <c r="N2405" s="185">
        <f>IFERROR(_xll.qlIndexFixing(ONIndex1M,I2405,TRUE,_xll.ohTrigger(RecalcTrigger,Trigger1M)),NA())</f>
        <v>1.5029831129744764E-2</v>
      </c>
      <c r="O2405" s="44">
        <f>IFERROR(_xll.qlIndexFixing(ONIndex3M,I2405,TRUE,_xll.ohTrigger(RecalcTrigger,Trigger3M)),NA())</f>
        <v>1.5355499433269415E-2</v>
      </c>
      <c r="P2405" s="44">
        <f>IFERROR(_xll.qlIndexFixing(ONIndex6M,I2405,TRUE,_xll.ohTrigger(RecalcTrigger,Trigger6M)),NA())</f>
        <v>1.5577614567914289E-2</v>
      </c>
      <c r="Q2405" s="186">
        <f>IFERROR(_xll.qlIndexFixing(ONIndex1Y,I2405,TRUE,_xll.ohTrigger(RecalcTrigger,Trigger1Y)),NA())</f>
        <v>1.5979906434173685E-2</v>
      </c>
    </row>
    <row r="2406" spans="2:17" x14ac:dyDescent="0.2">
      <c r="B2406" s="39" t="s">
        <v>42</v>
      </c>
      <c r="D2406" s="42">
        <f>_xll.qlCalendarAdvance(Calendar,$D2405,B2406,"f",FALSE)</f>
        <v>56248</v>
      </c>
      <c r="E2406" s="180">
        <f>_xll.qlInterestRateIndexValueDate(IndexON,D2406)</f>
        <v>56248</v>
      </c>
      <c r="F2406" s="196">
        <f>IFERROR(_xll.qlIndexFixing(IndexON,D2406,TRUE,_xll.ohTrigger(RecalcTrigger,TriggerON)),NA())</f>
        <v>1.518852470010934E-2</v>
      </c>
      <c r="H2406" s="42">
        <f>_xll.qlCalendarAdvance(Calendar,$H2405,B2406,"f",FALSE)</f>
        <v>56248</v>
      </c>
      <c r="I2406" s="180">
        <f>_xll.qlInterestRateIndexValueDate(Index1M,$H2406)</f>
        <v>56251</v>
      </c>
      <c r="J2406" s="185">
        <f>IFERROR(_xll.qlIndexFixing(Index1M,$H2406,TRUE,_xll.ohTrigger(RecalcTrigger,Trigger1M)),NA())</f>
        <v>1.5019751215486649E-2</v>
      </c>
      <c r="K2406" s="44">
        <f>IFERROR(_xll.qlIndexFixing(Index3M,H2406,TRUE,_xll.ohTrigger(RecalcTrigger,Trigger3M)),NA())</f>
        <v>1.5329686192912639E-2</v>
      </c>
      <c r="L2406" s="44">
        <f>IFERROR(_xll.qlIndexFixing(Index6M,$H2406,TRUE,_xll.ohTrigger(RecalcTrigger,Trigger6M)),NA())</f>
        <v>1.5653670055051864E-2</v>
      </c>
      <c r="M2406" s="186">
        <f>IFERROR(_xll.qlIndexFixing(Index1Y,$H2406,TRUE,_xll.ohTrigger(RecalcTrigger,Trigger1Y)),NA())</f>
        <v>1.5997479829713317E-2</v>
      </c>
      <c r="N2406" s="185">
        <f>IFERROR(_xll.qlIndexFixing(ONIndex1M,I2406,TRUE,_xll.ohTrigger(RecalcTrigger,Trigger1M)),NA())</f>
        <v>1.5023165460608112E-2</v>
      </c>
      <c r="O2406" s="44">
        <f>IFERROR(_xll.qlIndexFixing(ONIndex3M,I2406,TRUE,_xll.ohTrigger(RecalcTrigger,Trigger3M)),NA())</f>
        <v>1.5348785249980068E-2</v>
      </c>
      <c r="P2406" s="44">
        <f>IFERROR(_xll.qlIndexFixing(ONIndex6M,I2406,TRUE,_xll.ohTrigger(RecalcTrigger,Trigger6M)),NA())</f>
        <v>1.5577982503236498E-2</v>
      </c>
      <c r="Q2406" s="186">
        <f>IFERROR(_xll.qlIndexFixing(ONIndex1Y,I2406,TRUE,_xll.ohTrigger(RecalcTrigger,Trigger1Y)),NA())</f>
        <v>1.5976483384010365E-2</v>
      </c>
    </row>
    <row r="2407" spans="2:17" x14ac:dyDescent="0.2">
      <c r="B2407" s="39" t="s">
        <v>42</v>
      </c>
      <c r="D2407" s="42">
        <f>_xll.qlCalendarAdvance(Calendar,$D2406,B2407,"f",FALSE)</f>
        <v>56255</v>
      </c>
      <c r="E2407" s="180">
        <f>_xll.qlInterestRateIndexValueDate(IndexON,D2407)</f>
        <v>56255</v>
      </c>
      <c r="F2407" s="196">
        <f>IFERROR(_xll.qlIndexFixing(IndexON,D2407,TRUE,_xll.ohTrigger(RecalcTrigger,TriggerON)),NA())</f>
        <v>1.5180266897907302E-2</v>
      </c>
      <c r="H2407" s="42">
        <f>_xll.qlCalendarAdvance(Calendar,$H2406,B2407,"f",FALSE)</f>
        <v>56255</v>
      </c>
      <c r="I2407" s="180">
        <f>_xll.qlInterestRateIndexValueDate(Index1M,$H2407)</f>
        <v>56257</v>
      </c>
      <c r="J2407" s="185">
        <f>IFERROR(_xll.qlIndexFixing(Index1M,$H2407,TRUE,_xll.ohTrigger(RecalcTrigger,Trigger1M)),NA())</f>
        <v>1.5012459397624467E-2</v>
      </c>
      <c r="K2407" s="44">
        <f>IFERROR(_xll.qlIndexFixing(Index3M,H2407,TRUE,_xll.ohTrigger(RecalcTrigger,Trigger3M)),NA())</f>
        <v>1.5322462847648488E-2</v>
      </c>
      <c r="L2407" s="44">
        <f>IFERROR(_xll.qlIndexFixing(Index6M,$H2407,TRUE,_xll.ohTrigger(RecalcTrigger,Trigger6M)),NA())</f>
        <v>1.5654834931783514E-2</v>
      </c>
      <c r="M2407" s="186">
        <f>IFERROR(_xll.qlIndexFixing(Index1Y,$H2407,TRUE,_xll.ohTrigger(RecalcTrigger,Trigger1Y)),NA())</f>
        <v>1.5993626923975744E-2</v>
      </c>
      <c r="N2407" s="185">
        <f>IFERROR(_xll.qlIndexFixing(ONIndex1M,I2407,TRUE,_xll.ohTrigger(RecalcTrigger,Trigger1M)),NA())</f>
        <v>1.501620909992063E-2</v>
      </c>
      <c r="O2407" s="44">
        <f>IFERROR(_xll.qlIndexFixing(ONIndex3M,I2407,TRUE,_xll.ohTrigger(RecalcTrigger,Trigger3M)),NA())</f>
        <v>1.5341789549241369E-2</v>
      </c>
      <c r="P2407" s="44">
        <f>IFERROR(_xll.qlIndexFixing(ONIndex6M,I2407,TRUE,_xll.ohTrigger(RecalcTrigger,Trigger6M)),NA())</f>
        <v>1.5578775871407657E-2</v>
      </c>
      <c r="Q2407" s="186">
        <f>IFERROR(_xll.qlIndexFixing(ONIndex1Y,I2407,TRUE,_xll.ohTrigger(RecalcTrigger,Trigger1Y)),NA())</f>
        <v>1.5973123982373494E-2</v>
      </c>
    </row>
    <row r="2408" spans="2:17" x14ac:dyDescent="0.2">
      <c r="B2408" s="39" t="s">
        <v>42</v>
      </c>
      <c r="D2408" s="42">
        <f>_xll.qlCalendarAdvance(Calendar,$D2407,B2408,"f",FALSE)</f>
        <v>56262</v>
      </c>
      <c r="E2408" s="180">
        <f>_xll.qlInterestRateIndexValueDate(IndexON,D2408)</f>
        <v>56262</v>
      </c>
      <c r="F2408" s="196">
        <f>IFERROR(_xll.qlIndexFixing(IndexON,D2408,TRUE,_xll.ohTrigger(RecalcTrigger,TriggerON)),NA())</f>
        <v>1.5171968082512421E-2</v>
      </c>
      <c r="H2408" s="42">
        <f>_xll.qlCalendarAdvance(Calendar,$H2407,B2408,"f",FALSE)</f>
        <v>56262</v>
      </c>
      <c r="I2408" s="180">
        <f>_xll.qlInterestRateIndexValueDate(Index1M,$H2408)</f>
        <v>56264</v>
      </c>
      <c r="J2408" s="185">
        <f>IFERROR(_xll.qlIndexFixing(Index1M,$H2408,TRUE,_xll.ohTrigger(RecalcTrigger,Trigger1M)),NA())</f>
        <v>1.5004234630549562E-2</v>
      </c>
      <c r="K2408" s="44">
        <f>IFERROR(_xll.qlIndexFixing(Index3M,H2408,TRUE,_xll.ohTrigger(RecalcTrigger,Trigger3M)),NA())</f>
        <v>1.5313997851053252E-2</v>
      </c>
      <c r="L2408" s="44">
        <f>IFERROR(_xll.qlIndexFixing(Index6M,$H2408,TRUE,_xll.ohTrigger(RecalcTrigger,Trigger6M)),NA())</f>
        <v>1.5656226166964493E-2</v>
      </c>
      <c r="M2408" s="186">
        <f>IFERROR(_xll.qlIndexFixing(Index1Y,$H2408,TRUE,_xll.ohTrigger(RecalcTrigger,Trigger1Y)),NA())</f>
        <v>1.5989176025949275E-2</v>
      </c>
      <c r="N2408" s="185">
        <f>IFERROR(_xll.qlIndexFixing(ONIndex1M,I2408,TRUE,_xll.ohTrigger(RecalcTrigger,Trigger1M)),NA())</f>
        <v>1.5008057868950431E-2</v>
      </c>
      <c r="O2408" s="44">
        <f>IFERROR(_xll.qlIndexFixing(ONIndex3M,I2408,TRUE,_xll.ohTrigger(RecalcTrigger,Trigger3M)),NA())</f>
        <v>1.5333590568387123E-2</v>
      </c>
      <c r="P2408" s="44">
        <f>IFERROR(_xll.qlIndexFixing(ONIndex6M,I2408,TRUE,_xll.ohTrigger(RecalcTrigger,Trigger6M)),NA())</f>
        <v>1.5579733428641163E-2</v>
      </c>
      <c r="Q2408" s="186">
        <f>IFERROR(_xll.qlIndexFixing(ONIndex1Y,I2408,TRUE,_xll.ohTrigger(RecalcTrigger,Trigger1Y)),NA())</f>
        <v>1.5969188827371639E-2</v>
      </c>
    </row>
    <row r="2409" spans="2:17" x14ac:dyDescent="0.2">
      <c r="B2409" s="39" t="s">
        <v>42</v>
      </c>
      <c r="D2409" s="42">
        <f>_xll.qlCalendarAdvance(Calendar,$D2408,B2409,"f",FALSE)</f>
        <v>56269</v>
      </c>
      <c r="E2409" s="180">
        <f>_xll.qlInterestRateIndexValueDate(IndexON,D2409)</f>
        <v>56269</v>
      </c>
      <c r="F2409" s="196">
        <f>IFERROR(_xll.qlIndexFixing(IndexON,D2409,TRUE,_xll.ohTrigger(RecalcTrigger,TriggerON)),NA())</f>
        <v>1.5163628197809587E-2</v>
      </c>
      <c r="H2409" s="42">
        <f>_xll.qlCalendarAdvance(Calendar,$H2408,B2409,"f",FALSE)</f>
        <v>56269</v>
      </c>
      <c r="I2409" s="180">
        <f>_xll.qlInterestRateIndexValueDate(Index1M,$H2409)</f>
        <v>56271</v>
      </c>
      <c r="J2409" s="185">
        <f>IFERROR(_xll.qlIndexFixing(Index1M,$H2409,TRUE,_xll.ohTrigger(RecalcTrigger,Trigger1M)),NA())</f>
        <v>1.4995971479078996E-2</v>
      </c>
      <c r="K2409" s="44">
        <f>IFERROR(_xll.qlIndexFixing(Index3M,H2409,TRUE,_xll.ohTrigger(RecalcTrigger,Trigger3M)),NA())</f>
        <v>1.5305492135444076E-2</v>
      </c>
      <c r="L2409" s="44">
        <f>IFERROR(_xll.qlIndexFixing(Index6M,$H2409,TRUE,_xll.ohTrigger(RecalcTrigger,Trigger6M)),NA())</f>
        <v>1.5657652092411604E-2</v>
      </c>
      <c r="M2409" s="186">
        <f>IFERROR(_xll.qlIndexFixing(Index1Y,$H2409,TRUE,_xll.ohTrigger(RecalcTrigger,Trigger1Y)),NA())</f>
        <v>1.5984707153589767E-2</v>
      </c>
      <c r="N2409" s="185">
        <f>IFERROR(_xll.qlIndexFixing(ONIndex1M,I2409,TRUE,_xll.ohTrigger(RecalcTrigger,Trigger1M)),NA())</f>
        <v>1.4999868382981063E-2</v>
      </c>
      <c r="O2409" s="44">
        <f>IFERROR(_xll.qlIndexFixing(ONIndex3M,I2409,TRUE,_xll.ohTrigger(RecalcTrigger,Trigger3M)),NA())</f>
        <v>1.5325351332213799E-2</v>
      </c>
      <c r="P2409" s="44">
        <f>IFERROR(_xll.qlIndexFixing(ONIndex6M,I2409,TRUE,_xll.ohTrigger(RecalcTrigger,Trigger6M)),NA())</f>
        <v>1.5580725406021401E-2</v>
      </c>
      <c r="Q2409" s="186">
        <f>IFERROR(_xll.qlIndexFixing(ONIndex1Y,I2409,TRUE,_xll.ohTrigger(RecalcTrigger,Trigger1Y)),NA())</f>
        <v>1.596523657660498E-2</v>
      </c>
    </row>
    <row r="2410" spans="2:17" x14ac:dyDescent="0.2">
      <c r="B2410" s="39" t="s">
        <v>42</v>
      </c>
      <c r="D2410" s="42">
        <f>_xll.qlCalendarAdvance(Calendar,$D2409,B2410,"f",FALSE)</f>
        <v>56276</v>
      </c>
      <c r="E2410" s="180">
        <f>_xll.qlInterestRateIndexValueDate(IndexON,D2410)</f>
        <v>56276</v>
      </c>
      <c r="F2410" s="196">
        <f>IFERROR(_xll.qlIndexFixing(IndexON,D2410,TRUE,_xll.ohTrigger(RecalcTrigger,TriggerON)),NA())</f>
        <v>1.5155247187523813E-2</v>
      </c>
      <c r="H2410" s="42">
        <f>_xll.qlCalendarAdvance(Calendar,$H2409,B2410,"f",FALSE)</f>
        <v>56276</v>
      </c>
      <c r="I2410" s="180">
        <f>_xll.qlInterestRateIndexValueDate(Index1M,$H2410)</f>
        <v>56278</v>
      </c>
      <c r="J2410" s="185">
        <f>IFERROR(_xll.qlIndexFixing(Index1M,$H2410,TRUE,_xll.ohTrigger(RecalcTrigger,Trigger1M)),NA())</f>
        <v>1.498852230143091E-2</v>
      </c>
      <c r="K2410" s="44">
        <f>IFERROR(_xll.qlIndexFixing(Index3M,H2410,TRUE,_xll.ohTrigger(RecalcTrigger,Trigger3M)),NA())</f>
        <v>1.5296945644220905E-2</v>
      </c>
      <c r="L2410" s="44">
        <f>IFERROR(_xll.qlIndexFixing(Index6M,$H2410,TRUE,_xll.ohTrigger(RecalcTrigger,Trigger6M)),NA())</f>
        <v>1.5659112708199481E-2</v>
      </c>
      <c r="M2410" s="186">
        <f>IFERROR(_xll.qlIndexFixing(Index1Y,$H2410,TRUE,_xll.ohTrigger(RecalcTrigger,Trigger1Y)),NA())</f>
        <v>1.5980220282672E-2</v>
      </c>
      <c r="N2410" s="185">
        <f>IFERROR(_xll.qlIndexFixing(ONIndex1M,I2410,TRUE,_xll.ohTrigger(RecalcTrigger,Trigger1M)),NA())</f>
        <v>1.4991640589654409E-2</v>
      </c>
      <c r="O2410" s="44">
        <f>IFERROR(_xll.qlIndexFixing(ONIndex3M,I2410,TRUE,_xll.ohTrigger(RecalcTrigger,Trigger3M)),NA())</f>
        <v>1.5317071784046732E-2</v>
      </c>
      <c r="P2410" s="44">
        <f>IFERROR(_xll.qlIndexFixing(ONIndex6M,I2410,TRUE,_xll.ohTrigger(RecalcTrigger,Trigger6M)),NA())</f>
        <v>1.5581751802988819E-2</v>
      </c>
      <c r="Q2410" s="186">
        <f>IFERROR(_xll.qlIndexFixing(ONIndex1Y,I2410,TRUE,_xll.ohTrigger(RecalcTrigger,Trigger1Y)),NA())</f>
        <v>1.5961267206332508E-2</v>
      </c>
    </row>
    <row r="2411" spans="2:17" x14ac:dyDescent="0.2">
      <c r="B2411" s="39" t="s">
        <v>42</v>
      </c>
      <c r="D2411" s="42">
        <f>_xll.qlCalendarAdvance(Calendar,$D2410,B2411,"f",FALSE)</f>
        <v>56283</v>
      </c>
      <c r="E2411" s="180">
        <f>_xll.qlInterestRateIndexValueDate(IndexON,D2411)</f>
        <v>56283</v>
      </c>
      <c r="F2411" s="196">
        <f>IFERROR(_xll.qlIndexFixing(IndexON,D2411,TRUE,_xll.ohTrigger(RecalcTrigger,TriggerON)),NA())</f>
        <v>1.5146824995460051E-2</v>
      </c>
      <c r="H2411" s="42">
        <f>_xll.qlCalendarAdvance(Calendar,$H2410,B2411,"f",FALSE)</f>
        <v>56283</v>
      </c>
      <c r="I2411" s="180">
        <f>_xll.qlInterestRateIndexValueDate(Index1M,$H2411)</f>
        <v>56285</v>
      </c>
      <c r="J2411" s="185">
        <f>IFERROR(_xll.qlIndexFixing(Index1M,$H2411,TRUE,_xll.ohTrigger(RecalcTrigger,Trigger1M)),NA())</f>
        <v>1.4980478154207015E-2</v>
      </c>
      <c r="K2411" s="44">
        <f>IFERROR(_xll.qlIndexFixing(Index3M,H2411,TRUE,_xll.ohTrigger(RecalcTrigger,Trigger3M)),NA())</f>
        <v>1.5288655042922044E-2</v>
      </c>
      <c r="L2411" s="44">
        <f>IFERROR(_xll.qlIndexFixing(Index6M,$H2411,TRUE,_xll.ohTrigger(RecalcTrigger,Trigger6M)),NA())</f>
        <v>1.566060801440541E-2</v>
      </c>
      <c r="M2411" s="186">
        <f>IFERROR(_xll.qlIndexFixing(Index1Y,$H2411,TRUE,_xll.ohTrigger(RecalcTrigger,Trigger1Y)),NA())</f>
        <v>1.5975715388971842E-2</v>
      </c>
      <c r="N2411" s="185">
        <f>IFERROR(_xll.qlIndexFixing(ONIndex1M,I2411,TRUE,_xll.ohTrigger(RecalcTrigger,Trigger1M)),NA())</f>
        <v>1.4983374437171904E-2</v>
      </c>
      <c r="O2411" s="44">
        <f>IFERROR(_xll.qlIndexFixing(ONIndex3M,I2411,TRUE,_xll.ohTrigger(RecalcTrigger,Trigger3M)),NA())</f>
        <v>1.5308751867131321E-2</v>
      </c>
      <c r="P2411" s="44">
        <f>IFERROR(_xll.qlIndexFixing(ONIndex6M,I2411,TRUE,_xll.ohTrigger(RecalcTrigger,Trigger6M)),NA())</f>
        <v>1.5582812619943098E-2</v>
      </c>
      <c r="Q2411" s="186">
        <f>IFERROR(_xll.qlIndexFixing(ONIndex1Y,I2411,TRUE,_xll.ohTrigger(RecalcTrigger,Trigger1Y)),NA())</f>
        <v>1.5957280692173725E-2</v>
      </c>
    </row>
    <row r="2412" spans="2:17" x14ac:dyDescent="0.2">
      <c r="B2412" s="39" t="s">
        <v>42</v>
      </c>
      <c r="D2412" s="42">
        <f>_xll.qlCalendarAdvance(Calendar,$D2411,B2412,"f",FALSE)</f>
        <v>56290</v>
      </c>
      <c r="E2412" s="180">
        <f>_xll.qlInterestRateIndexValueDate(IndexON,D2412)</f>
        <v>56290</v>
      </c>
      <c r="F2412" s="196">
        <f>IFERROR(_xll.qlIndexFixing(IndexON,D2412,TRUE,_xll.ohTrigger(RecalcTrigger,TriggerON)),NA())</f>
        <v>1.5138361565183445E-2</v>
      </c>
      <c r="H2412" s="42">
        <f>_xll.qlCalendarAdvance(Calendar,$H2411,B2412,"f",FALSE)</f>
        <v>56290</v>
      </c>
      <c r="I2412" s="180">
        <f>_xll.qlInterestRateIndexValueDate(Index1M,$H2412)</f>
        <v>56292</v>
      </c>
      <c r="J2412" s="185">
        <f>IFERROR(_xll.qlIndexFixing(Index1M,$H2412,TRUE,_xll.ohTrigger(RecalcTrigger,Trigger1M)),NA())</f>
        <v>1.4972111956395346E-2</v>
      </c>
      <c r="K2412" s="44">
        <f>IFERROR(_xll.qlIndexFixing(Index3M,H2412,TRUE,_xll.ohTrigger(RecalcTrigger,Trigger3M)),NA())</f>
        <v>1.5280030127316957E-2</v>
      </c>
      <c r="L2412" s="44">
        <f>IFERROR(_xll.qlIndexFixing(Index6M,$H2412,TRUE,_xll.ohTrigger(RecalcTrigger,Trigger6M)),NA())</f>
        <v>1.5662138011104467E-2</v>
      </c>
      <c r="M2412" s="186">
        <f>IFERROR(_xll.qlIndexFixing(Index1Y,$H2412,TRUE,_xll.ohTrigger(RecalcTrigger,Trigger1Y)),NA())</f>
        <v>1.59711924482667E-2</v>
      </c>
      <c r="N2412" s="185">
        <f>IFERROR(_xll.qlIndexFixing(ONIndex1M,I2412,TRUE,_xll.ohTrigger(RecalcTrigger,Trigger1M)),NA())</f>
        <v>1.4975069873095492E-2</v>
      </c>
      <c r="O2412" s="44">
        <f>IFERROR(_xll.qlIndexFixing(ONIndex3M,I2412,TRUE,_xll.ohTrigger(RecalcTrigger,Trigger3M)),NA())</f>
        <v>1.5300391525032708E-2</v>
      </c>
      <c r="P2412" s="44">
        <f>IFERROR(_xll.qlIndexFixing(ONIndex6M,I2412,TRUE,_xll.ohTrigger(RecalcTrigger,Trigger6M)),NA())</f>
        <v>1.558390785664443E-2</v>
      </c>
      <c r="Q2412" s="186">
        <f>IFERROR(_xll.qlIndexFixing(ONIndex1Y,I2412,TRUE,_xll.ohTrigger(RecalcTrigger,Trigger1Y)),NA())</f>
        <v>1.5953277010227751E-2</v>
      </c>
    </row>
    <row r="2413" spans="2:17" x14ac:dyDescent="0.2">
      <c r="B2413" s="39" t="s">
        <v>42</v>
      </c>
      <c r="D2413" s="42">
        <f>_xll.qlCalendarAdvance(Calendar,$D2412,B2413,"f",FALSE)</f>
        <v>56297</v>
      </c>
      <c r="E2413" s="180">
        <f>_xll.qlInterestRateIndexValueDate(IndexON,D2413)</f>
        <v>56297</v>
      </c>
      <c r="F2413" s="196">
        <f>IFERROR(_xll.qlIndexFixing(IndexON,D2413,TRUE,_xll.ohTrigger(RecalcTrigger,TriggerON)),NA())</f>
        <v>1.5129856840498945E-2</v>
      </c>
      <c r="H2413" s="42">
        <f>_xll.qlCalendarAdvance(Calendar,$H2412,B2413,"f",FALSE)</f>
        <v>56297</v>
      </c>
      <c r="I2413" s="180">
        <f>_xll.qlInterestRateIndexValueDate(Index1M,$H2413)</f>
        <v>56299</v>
      </c>
      <c r="J2413" s="185">
        <f>IFERROR(_xll.qlIndexFixing(Index1M,$H2413,TRUE,_xll.ohTrigger(RecalcTrigger,Trigger1M)),NA())</f>
        <v>1.496370718660949E-2</v>
      </c>
      <c r="K2413" s="44">
        <f>IFERROR(_xll.qlIndexFixing(Index3M,H2413,TRUE,_xll.ohTrigger(RecalcTrigger,Trigger3M)),NA())</f>
        <v>1.527136427187159E-2</v>
      </c>
      <c r="L2413" s="44">
        <f>IFERROR(_xll.qlIndexFixing(Index6M,$H2413,TRUE,_xll.ohTrigger(RecalcTrigger,Trigger6M)),NA())</f>
        <v>1.5663702698377035E-2</v>
      </c>
      <c r="M2413" s="186">
        <f>IFERROR(_xll.qlIndexFixing(Index1Y,$H2413,TRUE,_xll.ohTrigger(RecalcTrigger,Trigger1Y)),NA())</f>
        <v>1.5966651436334849E-2</v>
      </c>
      <c r="N2413" s="185">
        <f>IFERROR(_xll.qlIndexFixing(ONIndex1M,I2413,TRUE,_xll.ohTrigger(RecalcTrigger,Trigger1M)),NA())</f>
        <v>1.4966726845866418E-2</v>
      </c>
      <c r="O2413" s="44">
        <f>IFERROR(_xll.qlIndexFixing(ONIndex3M,I2413,TRUE,_xll.ohTrigger(RecalcTrigger,Trigger3M)),NA())</f>
        <v>1.5291990700996294E-2</v>
      </c>
      <c r="P2413" s="44">
        <f>IFERROR(_xll.qlIndexFixing(ONIndex6M,I2413,TRUE,_xll.ohTrigger(RecalcTrigger,Trigger6M)),NA())</f>
        <v>1.558503751317275E-2</v>
      </c>
      <c r="Q2413" s="186">
        <f>IFERROR(_xll.qlIndexFixing(ONIndex1Y,I2413,TRUE,_xll.ohTrigger(RecalcTrigger,Trigger1Y)),NA())</f>
        <v>1.5949256136273959E-2</v>
      </c>
    </row>
    <row r="2414" spans="2:17" x14ac:dyDescent="0.2">
      <c r="B2414" s="39" t="s">
        <v>42</v>
      </c>
      <c r="D2414" s="42">
        <f>_xll.qlCalendarAdvance(Calendar,$D2413,B2414,"f",FALSE)</f>
        <v>56304</v>
      </c>
      <c r="E2414" s="180">
        <f>_xll.qlInterestRateIndexValueDate(IndexON,D2414)</f>
        <v>56304</v>
      </c>
      <c r="F2414" s="196">
        <f>IFERROR(_xll.qlIndexFixing(IndexON,D2414,TRUE,_xll.ohTrigger(RecalcTrigger,TriggerON)),NA())</f>
        <v>1.512131076529144E-2</v>
      </c>
      <c r="H2414" s="42">
        <f>_xll.qlCalendarAdvance(Calendar,$H2413,B2414,"f",FALSE)</f>
        <v>56304</v>
      </c>
      <c r="I2414" s="180">
        <f>_xll.qlInterestRateIndexValueDate(Index1M,$H2414)</f>
        <v>56306</v>
      </c>
      <c r="J2414" s="185">
        <f>IFERROR(_xll.qlIndexFixing(Index1M,$H2414,TRUE,_xll.ohTrigger(RecalcTrigger,Trigger1M)),NA())</f>
        <v>1.4955263792833913E-2</v>
      </c>
      <c r="K2414" s="44">
        <f>IFERROR(_xll.qlIndexFixing(Index3M,H2414,TRUE,_xll.ohTrigger(RecalcTrigger,Trigger3M)),NA())</f>
        <v>1.5262657419988517E-2</v>
      </c>
      <c r="L2414" s="44">
        <f>IFERROR(_xll.qlIndexFixing(Index6M,$H2414,TRUE,_xll.ohTrigger(RecalcTrigger,Trigger6M)),NA())</f>
        <v>1.5665302076305693E-2</v>
      </c>
      <c r="M2414" s="186">
        <f>IFERROR(_xll.qlIndexFixing(Index1Y,$H2414,TRUE,_xll.ohTrigger(RecalcTrigger,Trigger1Y)),NA())</f>
        <v>1.5962092328956543E-2</v>
      </c>
      <c r="N2414" s="185">
        <f>IFERROR(_xll.qlIndexFixing(ONIndex1M,I2414,TRUE,_xll.ohTrigger(RecalcTrigger,Trigger1M)),NA())</f>
        <v>1.4958345303206499E-2</v>
      </c>
      <c r="O2414" s="44">
        <f>IFERROR(_xll.qlIndexFixing(ONIndex3M,I2414,TRUE,_xll.ohTrigger(RecalcTrigger,Trigger3M)),NA())</f>
        <v>1.5283549338347413E-2</v>
      </c>
      <c r="P2414" s="44">
        <f>IFERROR(_xll.qlIndexFixing(ONIndex6M,I2414,TRUE,_xll.ohTrigger(RecalcTrigger,Trigger6M)),NA())</f>
        <v>1.5586201589607995E-2</v>
      </c>
      <c r="Q2414" s="186">
        <f>IFERROR(_xll.qlIndexFixing(ONIndex1Y,I2414,TRUE,_xll.ohTrigger(RecalcTrigger,Trigger1Y)),NA())</f>
        <v>1.5945218046331533E-2</v>
      </c>
    </row>
    <row r="2415" spans="2:17" x14ac:dyDescent="0.2">
      <c r="B2415" s="39" t="s">
        <v>42</v>
      </c>
      <c r="D2415" s="42">
        <f>_xll.qlCalendarAdvance(Calendar,$D2414,B2415,"f",FALSE)</f>
        <v>56311</v>
      </c>
      <c r="E2415" s="180">
        <f>_xll.qlInterestRateIndexValueDate(IndexON,D2415)</f>
        <v>56311</v>
      </c>
      <c r="F2415" s="196">
        <f>IFERROR(_xll.qlIndexFixing(IndexON,D2415,TRUE,_xll.ohTrigger(RecalcTrigger,TriggerON)),NA())</f>
        <v>1.5112723283126073E-2</v>
      </c>
      <c r="H2415" s="42">
        <f>_xll.qlCalendarAdvance(Calendar,$H2414,B2415,"f",FALSE)</f>
        <v>56311</v>
      </c>
      <c r="I2415" s="180">
        <f>_xll.qlInterestRateIndexValueDate(Index1M,$H2415)</f>
        <v>56313</v>
      </c>
      <c r="J2415" s="185">
        <f>IFERROR(_xll.qlIndexFixing(Index1M,$H2415,TRUE,_xll.ohTrigger(RecalcTrigger,Trigger1M)),NA())</f>
        <v>1.4945583584896893E-2</v>
      </c>
      <c r="K2415" s="44">
        <f>IFERROR(_xll.qlIndexFixing(Index3M,H2415,TRUE,_xll.ohTrigger(RecalcTrigger,Trigger3M)),NA())</f>
        <v>1.5252978712347201E-2</v>
      </c>
      <c r="L2415" s="44">
        <f>IFERROR(_xll.qlIndexFixing(Index6M,$H2415,TRUE,_xll.ohTrigger(RecalcTrigger,Trigger6M)),NA())</f>
        <v>1.5669282615626834E-2</v>
      </c>
      <c r="M2415" s="186">
        <f>IFERROR(_xll.qlIndexFixing(Index1Y,$H2415,TRUE,_xll.ohTrigger(RecalcTrigger,Trigger1Y)),NA())</f>
        <v>1.5957515101913126E-2</v>
      </c>
      <c r="N2415" s="185">
        <f>IFERROR(_xll.qlIndexFixing(ONIndex1M,I2415,TRUE,_xll.ohTrigger(RecalcTrigger,Trigger1M)),NA())</f>
        <v>1.4949925192997426E-2</v>
      </c>
      <c r="O2415" s="44">
        <f>IFERROR(_xll.qlIndexFixing(ONIndex3M,I2415,TRUE,_xll.ohTrigger(RecalcTrigger,Trigger3M)),NA())</f>
        <v>1.5275067380251528E-2</v>
      </c>
      <c r="P2415" s="44">
        <f>IFERROR(_xll.qlIndexFixing(ONIndex6M,I2415,TRUE,_xll.ohTrigger(RecalcTrigger,Trigger6M)),NA())</f>
        <v>1.5587400085790293E-2</v>
      </c>
      <c r="Q2415" s="186">
        <f>IFERROR(_xll.qlIndexFixing(ONIndex1Y,I2415,TRUE,_xll.ohTrigger(RecalcTrigger,Trigger1Y)),NA())</f>
        <v>1.5941162716339718E-2</v>
      </c>
    </row>
    <row r="2416" spans="2:17" x14ac:dyDescent="0.2">
      <c r="B2416" s="39" t="s">
        <v>42</v>
      </c>
      <c r="D2416" s="42">
        <f>_xll.qlCalendarAdvance(Calendar,$D2415,B2416,"f",FALSE)</f>
        <v>56318</v>
      </c>
      <c r="E2416" s="180">
        <f>_xll.qlInterestRateIndexValueDate(IndexON,D2416)</f>
        <v>56318</v>
      </c>
      <c r="F2416" s="196">
        <f>IFERROR(_xll.qlIndexFixing(IndexON,D2416,TRUE,_xll.ohTrigger(RecalcTrigger,TriggerON)),NA())</f>
        <v>1.5104094337727858E-2</v>
      </c>
      <c r="H2416" s="42">
        <f>_xll.qlCalendarAdvance(Calendar,$H2415,B2416,"f",FALSE)</f>
        <v>56318</v>
      </c>
      <c r="I2416" s="180">
        <f>_xll.qlInterestRateIndexValueDate(Index1M,$H2416)</f>
        <v>56320</v>
      </c>
      <c r="J2416" s="185">
        <f>IFERROR(_xll.qlIndexFixing(Index1M,$H2416,TRUE,_xll.ohTrigger(RecalcTrigger,Trigger1M)),NA())</f>
        <v>1.4937050286151776E-2</v>
      </c>
      <c r="K2416" s="44">
        <f>IFERROR(_xll.qlIndexFixing(Index3M,H2416,TRUE,_xll.ohTrigger(RecalcTrigger,Trigger3M)),NA())</f>
        <v>1.5244179739176255E-2</v>
      </c>
      <c r="L2416" s="44">
        <f>IFERROR(_xll.qlIndexFixing(Index6M,$H2416,TRUE,_xll.ohTrigger(RecalcTrigger,Trigger6M)),NA())</f>
        <v>1.5670964129213698E-2</v>
      </c>
      <c r="M2416" s="186">
        <f>IFERROR(_xll.qlIndexFixing(Index1Y,$H2416,TRUE,_xll.ohTrigger(RecalcTrigger,Trigger1Y)),NA())</f>
        <v>1.5952919730987697E-2</v>
      </c>
      <c r="N2416" s="185">
        <f>IFERROR(_xll.qlIndexFixing(ONIndex1M,I2416,TRUE,_xll.ohTrigger(RecalcTrigger,Trigger1M)),NA())</f>
        <v>1.494146646352057E-2</v>
      </c>
      <c r="O2416" s="44">
        <f>IFERROR(_xll.qlIndexFixing(ONIndex3M,I2416,TRUE,_xll.ohTrigger(RecalcTrigger,Trigger3M)),NA())</f>
        <v>1.5266544770433654E-2</v>
      </c>
      <c r="P2416" s="44">
        <f>IFERROR(_xll.qlIndexFixing(ONIndex6M,I2416,TRUE,_xll.ohTrigger(RecalcTrigger,Trigger6M)),NA())</f>
        <v>1.5588633001879515E-2</v>
      </c>
      <c r="Q2416" s="186">
        <f>IFERROR(_xll.qlIndexFixing(ONIndex1Y,I2416,TRUE,_xll.ohTrigger(RecalcTrigger,Trigger1Y)),NA())</f>
        <v>1.5937090122237763E-2</v>
      </c>
    </row>
    <row r="2417" spans="2:17" x14ac:dyDescent="0.2">
      <c r="B2417" s="39" t="s">
        <v>42</v>
      </c>
      <c r="D2417" s="42">
        <f>_xll.qlCalendarAdvance(Calendar,$D2416,B2417,"f",FALSE)</f>
        <v>56325</v>
      </c>
      <c r="E2417" s="180">
        <f>_xll.qlInterestRateIndexValueDate(IndexON,D2417)</f>
        <v>56325</v>
      </c>
      <c r="F2417" s="196">
        <f>IFERROR(_xll.qlIndexFixing(IndexON,D2417,TRUE,_xll.ohTrigger(RecalcTrigger,TriggerON)),NA())</f>
        <v>1.509542387306162E-2</v>
      </c>
      <c r="H2417" s="42">
        <f>_xll.qlCalendarAdvance(Calendar,$H2416,B2417,"f",FALSE)</f>
        <v>56325</v>
      </c>
      <c r="I2417" s="180">
        <f>_xll.qlInterestRateIndexValueDate(Index1M,$H2417)</f>
        <v>56327</v>
      </c>
      <c r="J2417" s="185">
        <f>IFERROR(_xll.qlIndexFixing(Index1M,$H2417,TRUE,_xll.ohTrigger(RecalcTrigger,Trigger1M)),NA())</f>
        <v>1.4928478186876371E-2</v>
      </c>
      <c r="K2417" s="44">
        <f>IFERROR(_xll.qlIndexFixing(Index3M,H2417,TRUE,_xll.ohTrigger(RecalcTrigger,Trigger3M)),NA())</f>
        <v>1.5235339583089971E-2</v>
      </c>
      <c r="L2417" s="44">
        <f>IFERROR(_xll.qlIndexFixing(Index6M,$H2417,TRUE,_xll.ohTrigger(RecalcTrigger,Trigger6M)),NA())</f>
        <v>1.5672680341303129E-2</v>
      </c>
      <c r="M2417" s="186">
        <f>IFERROR(_xll.qlIndexFixing(Index1Y,$H2417,TRUE,_xll.ohTrigger(RecalcTrigger,Trigger1Y)),NA())</f>
        <v>1.5948306191964225E-2</v>
      </c>
      <c r="N2417" s="185">
        <f>IFERROR(_xll.qlIndexFixing(ONIndex1M,I2417,TRUE,_xll.ohTrigger(RecalcTrigger,Trigger1M)),NA())</f>
        <v>1.4932969062577683E-2</v>
      </c>
      <c r="O2417" s="44">
        <f>IFERROR(_xll.qlIndexFixing(ONIndex3M,I2417,TRUE,_xll.ohTrigger(RecalcTrigger,Trigger3M)),NA())</f>
        <v>1.5257981452139191E-2</v>
      </c>
      <c r="P2417" s="44">
        <f>IFERROR(_xll.qlIndexFixing(ONIndex6M,I2417,TRUE,_xll.ohTrigger(RecalcTrigger,Trigger6M)),NA())</f>
        <v>1.5589900338035534E-2</v>
      </c>
      <c r="Q2417" s="186">
        <f>IFERROR(_xll.qlIndexFixing(ONIndex1Y,I2417,TRUE,_xll.ohTrigger(RecalcTrigger,Trigger1Y)),NA())</f>
        <v>1.593300023980504E-2</v>
      </c>
    </row>
    <row r="2418" spans="2:17" x14ac:dyDescent="0.2">
      <c r="B2418" s="39" t="s">
        <v>42</v>
      </c>
      <c r="D2418" s="42">
        <f>_xll.qlCalendarAdvance(Calendar,$D2417,B2418,"f",FALSE)</f>
        <v>56332</v>
      </c>
      <c r="E2418" s="180">
        <f>_xll.qlInterestRateIndexValueDate(IndexON,D2418)</f>
        <v>56332</v>
      </c>
      <c r="F2418" s="196">
        <f>IFERROR(_xll.qlIndexFixing(IndexON,D2418,TRUE,_xll.ohTrigger(RecalcTrigger,TriggerON)),NA())</f>
        <v>1.5086711832452693E-2</v>
      </c>
      <c r="H2418" s="42">
        <f>_xll.qlCalendarAdvance(Calendar,$H2417,B2418,"f",FALSE)</f>
        <v>56332</v>
      </c>
      <c r="I2418" s="180">
        <f>_xll.qlInterestRateIndexValueDate(Index1M,$H2418)</f>
        <v>56334</v>
      </c>
      <c r="J2418" s="185">
        <f>IFERROR(_xll.qlIndexFixing(Index1M,$H2418,TRUE,_xll.ohTrigger(RecalcTrigger,Trigger1M)),NA())</f>
        <v>1.4919867235057283E-2</v>
      </c>
      <c r="K2418" s="44">
        <f>IFERROR(_xll.qlIndexFixing(Index3M,H2418,TRUE,_xll.ohTrigger(RecalcTrigger,Trigger3M)),NA())</f>
        <v>1.5226458187504045E-2</v>
      </c>
      <c r="L2418" s="44">
        <f>IFERROR(_xll.qlIndexFixing(Index6M,$H2418,TRUE,_xll.ohTrigger(RecalcTrigger,Trigger6M)),NA())</f>
        <v>1.5674431251987097E-2</v>
      </c>
      <c r="M2418" s="186">
        <f>IFERROR(_xll.qlIndexFixing(Index1Y,$H2418,TRUE,_xll.ohTrigger(RecalcTrigger,Trigger1Y)),NA())</f>
        <v>1.5943674460629317E-2</v>
      </c>
      <c r="N2418" s="185">
        <f>IFERROR(_xll.qlIndexFixing(ONIndex1M,I2418,TRUE,_xll.ohTrigger(RecalcTrigger,Trigger1M)),NA())</f>
        <v>1.4921986925457986E-2</v>
      </c>
      <c r="O2418" s="44">
        <f>IFERROR(_xll.qlIndexFixing(ONIndex3M,I2418,TRUE,_xll.ohTrigger(RecalcTrigger,Trigger3M)),NA())</f>
        <v>1.5246911563533416E-2</v>
      </c>
      <c r="P2418" s="44">
        <f>IFERROR(_xll.qlIndexFixing(ONIndex6M,I2418,TRUE,_xll.ohTrigger(RecalcTrigger,Trigger6M)),NA())</f>
        <v>1.5591580345928335E-2</v>
      </c>
      <c r="Q2418" s="186">
        <f>IFERROR(_xll.qlIndexFixing(ONIndex1Y,I2418,TRUE,_xll.ohTrigger(RecalcTrigger,Trigger1Y)),NA())</f>
        <v>1.5927716377737156E-2</v>
      </c>
    </row>
    <row r="2419" spans="2:17" x14ac:dyDescent="0.2">
      <c r="B2419" s="39" t="s">
        <v>42</v>
      </c>
      <c r="D2419" s="42">
        <f>_xll.qlCalendarAdvance(Calendar,$D2418,B2419,"f",FALSE)</f>
        <v>56339</v>
      </c>
      <c r="E2419" s="180">
        <f>_xll.qlInterestRateIndexValueDate(IndexON,D2419)</f>
        <v>56339</v>
      </c>
      <c r="F2419" s="196">
        <f>IFERROR(_xll.qlIndexFixing(IndexON,D2419,TRUE,_xll.ohTrigger(RecalcTrigger,TriggerON)),NA())</f>
        <v>1.5077958160025773E-2</v>
      </c>
      <c r="H2419" s="42">
        <f>_xll.qlCalendarAdvance(Calendar,$H2418,B2419,"f",FALSE)</f>
        <v>56339</v>
      </c>
      <c r="I2419" s="180">
        <f>_xll.qlInterestRateIndexValueDate(Index1M,$H2419)</f>
        <v>56341</v>
      </c>
      <c r="J2419" s="185">
        <f>IFERROR(_xll.qlIndexFixing(Index1M,$H2419,TRUE,_xll.ohTrigger(RecalcTrigger,Trigger1M)),NA())</f>
        <v>1.4911217378681119E-2</v>
      </c>
      <c r="K2419" s="44">
        <f>IFERROR(_xll.qlIndexFixing(Index3M,H2419,TRUE,_xll.ohTrigger(RecalcTrigger,Trigger3M)),NA())</f>
        <v>1.521785940290632E-2</v>
      </c>
      <c r="L2419" s="44">
        <f>IFERROR(_xll.qlIndexFixing(Index6M,$H2419,TRUE,_xll.ohTrigger(RecalcTrigger,Trigger6M)),NA())</f>
        <v>1.5674777567995585E-2</v>
      </c>
      <c r="M2419" s="186">
        <f>IFERROR(_xll.qlIndexFixing(Index1Y,$H2419,TRUE,_xll.ohTrigger(RecalcTrigger,Trigger1Y)),NA())</f>
        <v>1.5939024512769573E-2</v>
      </c>
      <c r="N2419" s="185">
        <f>IFERROR(_xll.qlIndexFixing(ONIndex1M,I2419,TRUE,_xll.ohTrigger(RecalcTrigger,Trigger1M)),NA())</f>
        <v>1.491585803790052E-2</v>
      </c>
      <c r="O2419" s="44">
        <f>IFERROR(_xll.qlIndexFixing(ONIndex3M,I2419,TRUE,_xll.ohTrigger(RecalcTrigger,Trigger3M)),NA())</f>
        <v>1.5240732463102091E-2</v>
      </c>
      <c r="P2419" s="44">
        <f>IFERROR(_xll.qlIndexFixing(ONIndex6M,I2419,TRUE,_xll.ohTrigger(RecalcTrigger,Trigger6M)),NA())</f>
        <v>1.5592538269348921E-2</v>
      </c>
      <c r="Q2419" s="186">
        <f>IFERROR(_xll.qlIndexFixing(ONIndex1Y,I2419,TRUE,_xll.ohTrigger(RecalcTrigger,Trigger1Y)),NA())</f>
        <v>1.5924768514183896E-2</v>
      </c>
    </row>
    <row r="2420" spans="2:17" x14ac:dyDescent="0.2">
      <c r="B2420" s="39" t="s">
        <v>42</v>
      </c>
      <c r="D2420" s="42">
        <f>_xll.qlCalendarAdvance(Calendar,$D2419,B2420,"f",FALSE)</f>
        <v>56346</v>
      </c>
      <c r="E2420" s="180">
        <f>_xll.qlInterestRateIndexValueDate(IndexON,D2420)</f>
        <v>56346</v>
      </c>
      <c r="F2420" s="196">
        <f>IFERROR(_xll.qlIndexFixing(IndexON,D2420,TRUE,_xll.ohTrigger(RecalcTrigger,TriggerON)),NA())</f>
        <v>1.5069162799266067E-2</v>
      </c>
      <c r="H2420" s="42">
        <f>_xll.qlCalendarAdvance(Calendar,$H2419,B2420,"f",FALSE)</f>
        <v>56346</v>
      </c>
      <c r="I2420" s="180">
        <f>_xll.qlInterestRateIndexValueDate(Index1M,$H2420)</f>
        <v>56348</v>
      </c>
      <c r="J2420" s="185">
        <f>IFERROR(_xll.qlIndexFixing(Index1M,$H2420,TRUE,_xll.ohTrigger(RecalcTrigger,Trigger1M)),NA())</f>
        <v>1.4902528565731987E-2</v>
      </c>
      <c r="K2420" s="44">
        <f>IFERROR(_xll.qlIndexFixing(Index3M,H2420,TRUE,_xll.ohTrigger(RecalcTrigger,Trigger3M)),NA())</f>
        <v>1.5208898700992219E-2</v>
      </c>
      <c r="L2420" s="44">
        <f>IFERROR(_xll.qlIndexFixing(Index6M,$H2420,TRUE,_xll.ohTrigger(RecalcTrigger,Trigger6M)),NA())</f>
        <v>1.5676590204794717E-2</v>
      </c>
      <c r="M2420" s="186">
        <f>IFERROR(_xll.qlIndexFixing(Index1Y,$H2420,TRUE,_xll.ohTrigger(RecalcTrigger,Trigger1Y)),NA())</f>
        <v>1.5934356324173126E-2</v>
      </c>
      <c r="N2420" s="185">
        <f>IFERROR(_xll.qlIndexFixing(ONIndex1M,I2420,TRUE,_xll.ohTrigger(RecalcTrigger,Trigger1M)),NA())</f>
        <v>1.4907244310169432E-2</v>
      </c>
      <c r="O2420" s="44">
        <f>IFERROR(_xll.qlIndexFixing(ONIndex3M,I2420,TRUE,_xll.ohTrigger(RecalcTrigger,Trigger3M)),NA())</f>
        <v>1.5232046679329869E-2</v>
      </c>
      <c r="P2420" s="44">
        <f>IFERROR(_xll.qlIndexFixing(ONIndex6M,I2420,TRUE,_xll.ohTrigger(RecalcTrigger,Trigger6M)),NA())</f>
        <v>1.5593908864985906E-2</v>
      </c>
      <c r="Q2420" s="186">
        <f>IFERROR(_xll.qlIndexFixing(ONIndex1Y,I2420,TRUE,_xll.ohTrigger(RecalcTrigger,Trigger1Y)),NA())</f>
        <v>1.592062662263416E-2</v>
      </c>
    </row>
    <row r="2421" spans="2:17" x14ac:dyDescent="0.2">
      <c r="B2421" s="39" t="s">
        <v>42</v>
      </c>
      <c r="D2421" s="42">
        <f>_xll.qlCalendarAdvance(Calendar,$D2420,B2421,"f",FALSE)</f>
        <v>56353</v>
      </c>
      <c r="E2421" s="180">
        <f>_xll.qlInterestRateIndexValueDate(IndexON,D2421)</f>
        <v>56353</v>
      </c>
      <c r="F2421" s="196">
        <f>IFERROR(_xll.qlIndexFixing(IndexON,D2421,TRUE,_xll.ohTrigger(RecalcTrigger,TriggerON)),NA())</f>
        <v>1.5060325693898591E-2</v>
      </c>
      <c r="H2421" s="42">
        <f>_xll.qlCalendarAdvance(Calendar,$H2420,B2421,"f",FALSE)</f>
        <v>56353</v>
      </c>
      <c r="I2421" s="180">
        <f>_xll.qlInterestRateIndexValueDate(Index1M,$H2421)</f>
        <v>56355</v>
      </c>
      <c r="J2421" s="185">
        <f>IFERROR(_xll.qlIndexFixing(Index1M,$H2421,TRUE,_xll.ohTrigger(RecalcTrigger,Trigger1M)),NA())</f>
        <v>1.4893800744196495E-2</v>
      </c>
      <c r="K2421" s="44">
        <f>IFERROR(_xll.qlIndexFixing(Index3M,H2421,TRUE,_xll.ohTrigger(RecalcTrigger,Trigger3M)),NA())</f>
        <v>1.519989659538973E-2</v>
      </c>
      <c r="L2421" s="44">
        <f>IFERROR(_xll.qlIndexFixing(Index6M,$H2421,TRUE,_xll.ohTrigger(RecalcTrigger,Trigger6M)),NA())</f>
        <v>1.5678437535910333E-2</v>
      </c>
      <c r="M2421" s="186">
        <f>IFERROR(_xll.qlIndexFixing(Index1Y,$H2421,TRUE,_xll.ohTrigger(RecalcTrigger,Trigger1Y)),NA())</f>
        <v>1.5929683848891825E-2</v>
      </c>
      <c r="N2421" s="185">
        <f>IFERROR(_xll.qlIndexFixing(ONIndex1M,I2421,TRUE,_xll.ohTrigger(RecalcTrigger,Trigger1M)),NA())</f>
        <v>1.4898591702898756E-2</v>
      </c>
      <c r="O2421" s="44">
        <f>IFERROR(_xll.qlIndexFixing(ONIndex3M,I2421,TRUE,_xll.ohTrigger(RecalcTrigger,Trigger3M)),NA())</f>
        <v>1.5223319960462334E-2</v>
      </c>
      <c r="P2421" s="44">
        <f>IFERROR(_xll.qlIndexFixing(ONIndex6M,I2421,TRUE,_xll.ohTrigger(RecalcTrigger,Trigger6M)),NA())</f>
        <v>1.5595313880210071E-2</v>
      </c>
      <c r="Q2421" s="186">
        <f>IFERROR(_xll.qlIndexFixing(ONIndex1Y,I2421,TRUE,_xll.ohTrigger(RecalcTrigger,Trigger1Y)),NA())</f>
        <v>1.5916467346510643E-2</v>
      </c>
    </row>
    <row r="2422" spans="2:17" x14ac:dyDescent="0.2">
      <c r="B2422" s="39" t="s">
        <v>42</v>
      </c>
      <c r="D2422" s="42">
        <f>_xll.qlCalendarAdvance(Calendar,$D2421,B2422,"f",FALSE)</f>
        <v>56360</v>
      </c>
      <c r="E2422" s="180">
        <f>_xll.qlInterestRateIndexValueDate(IndexON,D2422)</f>
        <v>56360</v>
      </c>
      <c r="F2422" s="196">
        <f>IFERROR(_xll.qlIndexFixing(IndexON,D2422,TRUE,_xll.ohTrigger(RecalcTrigger,TriggerON)),NA())</f>
        <v>1.5051446787888167E-2</v>
      </c>
      <c r="H2422" s="42">
        <f>_xll.qlCalendarAdvance(Calendar,$H2421,B2422,"f",FALSE)</f>
        <v>56360</v>
      </c>
      <c r="I2422" s="180">
        <f>_xll.qlInterestRateIndexValueDate(Index1M,$H2422)</f>
        <v>56362</v>
      </c>
      <c r="J2422" s="185">
        <f>IFERROR(_xll.qlIndexFixing(Index1M,$H2422,TRUE,_xll.ohTrigger(RecalcTrigger,Trigger1M)),NA())</f>
        <v>1.4885033862073738E-2</v>
      </c>
      <c r="K2422" s="44">
        <f>IFERROR(_xll.qlIndexFixing(Index3M,H2422,TRUE,_xll.ohTrigger(RecalcTrigger,Trigger3M)),NA())</f>
        <v>1.519085302952169E-2</v>
      </c>
      <c r="L2422" s="44">
        <f>IFERROR(_xll.qlIndexFixing(Index6M,$H2422,TRUE,_xll.ohTrigger(RecalcTrigger,Trigger6M)),NA())</f>
        <v>1.5680319561437669E-2</v>
      </c>
      <c r="M2422" s="186">
        <f>IFERROR(_xll.qlIndexFixing(Index1Y,$H2422,TRUE,_xll.ohTrigger(RecalcTrigger,Trigger1Y)),NA())</f>
        <v>1.5924965127934711E-2</v>
      </c>
      <c r="N2422" s="185">
        <f>IFERROR(_xll.qlIndexFixing(ONIndex1M,I2422,TRUE,_xll.ohTrigger(RecalcTrigger,Trigger1M)),NA())</f>
        <v>1.4889900163890246E-2</v>
      </c>
      <c r="O2422" s="44">
        <f>IFERROR(_xll.qlIndexFixing(ONIndex3M,I2422,TRUE,_xll.ohTrigger(RecalcTrigger,Trigger3M)),NA())</f>
        <v>1.5214552249904756E-2</v>
      </c>
      <c r="P2422" s="44">
        <f>IFERROR(_xll.qlIndexFixing(ONIndex6M,I2422,TRUE,_xll.ohTrigger(RecalcTrigger,Trigger6M)),NA())</f>
        <v>1.5596753315501033E-2</v>
      </c>
      <c r="Q2422" s="186">
        <f>IFERROR(_xll.qlIndexFixing(ONIndex1Y,I2422,TRUE,_xll.ohTrigger(RecalcTrigger,Trigger1Y)),NA())</f>
        <v>1.5912290661832529E-2</v>
      </c>
    </row>
    <row r="2423" spans="2:17" x14ac:dyDescent="0.2">
      <c r="B2423" s="39" t="s">
        <v>42</v>
      </c>
      <c r="D2423" s="42">
        <f>_xll.qlCalendarAdvance(Calendar,$D2422,B2423,"f",FALSE)</f>
        <v>56367</v>
      </c>
      <c r="E2423" s="180">
        <f>_xll.qlInterestRateIndexValueDate(IndexON,D2423)</f>
        <v>56367</v>
      </c>
      <c r="F2423" s="196">
        <f>IFERROR(_xll.qlIndexFixing(IndexON,D2423,TRUE,_xll.ohTrigger(RecalcTrigger,TriggerON)),NA())</f>
        <v>1.5042526024879876E-2</v>
      </c>
      <c r="H2423" s="42">
        <f>_xll.qlCalendarAdvance(Calendar,$H2422,B2423,"f",FALSE)</f>
        <v>56367</v>
      </c>
      <c r="I2423" s="180">
        <f>_xll.qlInterestRateIndexValueDate(Index1M,$H2423)</f>
        <v>56369</v>
      </c>
      <c r="J2423" s="185">
        <f>IFERROR(_xll.qlIndexFixing(Index1M,$H2423,TRUE,_xll.ohTrigger(RecalcTrigger,Trigger1M)),NA())</f>
        <v>1.4877202372269322E-2</v>
      </c>
      <c r="K2423" s="44">
        <f>IFERROR(_xll.qlIndexFixing(Index3M,H2423,TRUE,_xll.ohTrigger(RecalcTrigger,Trigger3M)),NA())</f>
        <v>1.5181430636637901E-2</v>
      </c>
      <c r="L2423" s="44">
        <f>IFERROR(_xll.qlIndexFixing(Index6M,$H2423,TRUE,_xll.ohTrigger(RecalcTrigger,Trigger6M)),NA())</f>
        <v>1.5682236281477184E-2</v>
      </c>
      <c r="M2423" s="186">
        <f>IFERROR(_xll.qlIndexFixing(Index1Y,$H2423,TRUE,_xll.ohTrigger(RecalcTrigger,Trigger1Y)),NA())</f>
        <v>1.5920242071876676E-2</v>
      </c>
      <c r="N2423" s="185">
        <f>IFERROR(_xll.qlIndexFixing(ONIndex1M,I2423,TRUE,_xll.ohTrigger(RecalcTrigger,Trigger1M)),NA())</f>
        <v>1.4879919238284245E-2</v>
      </c>
      <c r="O2423" s="44">
        <f>IFERROR(_xll.qlIndexFixing(ONIndex3M,I2423,TRUE,_xll.ohTrigger(RecalcTrigger,Trigger3M)),NA())</f>
        <v>1.5204481742436826E-2</v>
      </c>
      <c r="P2423" s="44">
        <f>IFERROR(_xll.qlIndexFixing(ONIndex6M,I2423,TRUE,_xll.ohTrigger(RecalcTrigger,Trigger6M)),NA())</f>
        <v>1.5598440530988356E-2</v>
      </c>
      <c r="Q2423" s="186">
        <f>IFERROR(_xll.qlIndexFixing(ONIndex1Y,I2423,TRUE,_xll.ohTrigger(RecalcTrigger,Trigger1Y)),NA())</f>
        <v>1.5907495960396645E-2</v>
      </c>
    </row>
    <row r="2424" spans="2:17" x14ac:dyDescent="0.2">
      <c r="B2424" s="39" t="s">
        <v>42</v>
      </c>
      <c r="D2424" s="42">
        <f>_xll.qlCalendarAdvance(Calendar,$D2423,B2424,"f",FALSE)</f>
        <v>56374</v>
      </c>
      <c r="E2424" s="180">
        <f>_xll.qlInterestRateIndexValueDate(IndexON,D2424)</f>
        <v>56374</v>
      </c>
      <c r="F2424" s="196">
        <f>IFERROR(_xll.qlIndexFixing(IndexON,D2424,TRUE,_xll.ohTrigger(RecalcTrigger,TriggerON)),NA())</f>
        <v>1.5033563348438861E-2</v>
      </c>
      <c r="H2424" s="42">
        <f>_xll.qlCalendarAdvance(Calendar,$H2423,B2424,"f",FALSE)</f>
        <v>56374</v>
      </c>
      <c r="I2424" s="180">
        <f>_xll.qlInterestRateIndexValueDate(Index1M,$H2424)</f>
        <v>56376</v>
      </c>
      <c r="J2424" s="185">
        <f>IFERROR(_xll.qlIndexFixing(Index1M,$H2424,TRUE,_xll.ohTrigger(RecalcTrigger,Trigger1M)),NA())</f>
        <v>1.4867382707980381E-2</v>
      </c>
      <c r="K2424" s="44">
        <f>IFERROR(_xll.qlIndexFixing(Index3M,H2424,TRUE,_xll.ohTrigger(RecalcTrigger,Trigger3M)),NA())</f>
        <v>1.5172300615824613E-2</v>
      </c>
      <c r="L2424" s="44">
        <f>IFERROR(_xll.qlIndexFixing(Index6M,$H2424,TRUE,_xll.ohTrigger(RecalcTrigger,Trigger6M)),NA())</f>
        <v>1.5685665391925837E-2</v>
      </c>
      <c r="M2424" s="186">
        <f>IFERROR(_xll.qlIndexFixing(Index1Y,$H2424,TRUE,_xll.ohTrigger(RecalcTrigger,Trigger1Y)),NA())</f>
        <v>1.5915500678251999E-2</v>
      </c>
      <c r="N2424" s="185">
        <f>IFERROR(_xll.qlIndexFixing(ONIndex1M,I2424,TRUE,_xll.ohTrigger(RecalcTrigger,Trigger1M)),NA())</f>
        <v>1.487240008274604E-2</v>
      </c>
      <c r="O2424" s="44">
        <f>IFERROR(_xll.qlIndexFixing(ONIndex3M,I2424,TRUE,_xll.ohTrigger(RecalcTrigger,Trigger3M)),NA())</f>
        <v>1.5196893626621133E-2</v>
      </c>
      <c r="P2424" s="44">
        <f>IFERROR(_xll.qlIndexFixing(ONIndex6M,I2424,TRUE,_xll.ohTrigger(RecalcTrigger,Trigger6M)),NA())</f>
        <v>1.559973544540405E-2</v>
      </c>
      <c r="Q2424" s="186">
        <f>IFERROR(_xll.qlIndexFixing(ONIndex1Y,I2424,TRUE,_xll.ohTrigger(RecalcTrigger,Trigger1Y)),NA())</f>
        <v>1.5903884970329685E-2</v>
      </c>
    </row>
    <row r="2425" spans="2:17" x14ac:dyDescent="0.2">
      <c r="B2425" s="39" t="s">
        <v>42</v>
      </c>
      <c r="D2425" s="42">
        <f>_xll.qlCalendarAdvance(Calendar,$D2424,B2425,"f",FALSE)</f>
        <v>56381</v>
      </c>
      <c r="E2425" s="180">
        <f>_xll.qlInterestRateIndexValueDate(IndexON,D2425)</f>
        <v>56381</v>
      </c>
      <c r="F2425" s="196">
        <f>IFERROR(_xll.qlIndexFixing(IndexON,D2425,TRUE,_xll.ohTrigger(RecalcTrigger,TriggerON)),NA())</f>
        <v>1.5024558702450008E-2</v>
      </c>
      <c r="H2425" s="42">
        <f>_xll.qlCalendarAdvance(Calendar,$H2424,B2425,"f",FALSE)</f>
        <v>56381</v>
      </c>
      <c r="I2425" s="180">
        <f>_xll.qlInterestRateIndexValueDate(Index1M,$H2425)</f>
        <v>56383</v>
      </c>
      <c r="J2425" s="185">
        <f>IFERROR(_xll.qlIndexFixing(Index1M,$H2425,TRUE,_xll.ohTrigger(RecalcTrigger,Trigger1M)),NA())</f>
        <v>1.485849833200048E-2</v>
      </c>
      <c r="K2425" s="44">
        <f>IFERROR(_xll.qlIndexFixing(Index3M,H2425,TRUE,_xll.ohTrigger(RecalcTrigger,Trigger3M)),NA())</f>
        <v>1.5163128959454583E-2</v>
      </c>
      <c r="L2425" s="44">
        <f>IFERROR(_xll.qlIndexFixing(Index6M,$H2425,TRUE,_xll.ohTrigger(RecalcTrigger,Trigger6M)),NA())</f>
        <v>1.5687659195486797E-2</v>
      </c>
      <c r="M2425" s="186">
        <f>IFERROR(_xll.qlIndexFixing(Index1Y,$H2425,TRUE,_xll.ohTrigger(RecalcTrigger,Trigger1Y)),NA())</f>
        <v>1.5910740922856041E-2</v>
      </c>
      <c r="N2425" s="185">
        <f>IFERROR(_xll.qlIndexFixing(ONIndex1M,I2425,TRUE,_xll.ohTrigger(RecalcTrigger,Trigger1M)),NA())</f>
        <v>1.4863591436693468E-2</v>
      </c>
      <c r="O2425" s="44">
        <f>IFERROR(_xll.qlIndexFixing(ONIndex3M,I2425,TRUE,_xll.ohTrigger(RecalcTrigger,Trigger3M)),NA())</f>
        <v>1.5188002600945438E-2</v>
      </c>
      <c r="P2425" s="44">
        <f>IFERROR(_xll.qlIndexFixing(ONIndex6M,I2425,TRUE,_xll.ohTrigger(RecalcTrigger,Trigger6M)),NA())</f>
        <v>1.5601278140016106E-2</v>
      </c>
      <c r="Q2425" s="186">
        <f>IFERROR(_xll.qlIndexFixing(ONIndex1Y,I2425,TRUE,_xll.ohTrigger(RecalcTrigger,Trigger1Y)),NA())</f>
        <v>1.5899655915463384E-2</v>
      </c>
    </row>
    <row r="2426" spans="2:17" x14ac:dyDescent="0.2">
      <c r="B2426" s="39" t="s">
        <v>42</v>
      </c>
      <c r="D2426" s="42">
        <f>_xll.qlCalendarAdvance(Calendar,$D2425,B2426,"f",FALSE)</f>
        <v>56388</v>
      </c>
      <c r="E2426" s="180">
        <f>_xll.qlInterestRateIndexValueDate(IndexON,D2426)</f>
        <v>56388</v>
      </c>
      <c r="F2426" s="196">
        <f>IFERROR(_xll.qlIndexFixing(IndexON,D2426,TRUE,_xll.ohTrigger(RecalcTrigger,TriggerON)),NA())</f>
        <v>1.5015512030638334E-2</v>
      </c>
      <c r="H2426" s="42">
        <f>_xll.qlCalendarAdvance(Calendar,$H2425,B2426,"f",FALSE)</f>
        <v>56388</v>
      </c>
      <c r="I2426" s="180">
        <f>_xll.qlInterestRateIndexValueDate(Index1M,$H2426)</f>
        <v>56390</v>
      </c>
      <c r="J2426" s="185">
        <f>IFERROR(_xll.qlIndexFixing(Index1M,$H2426,TRUE,_xll.ohTrigger(RecalcTrigger,Trigger1M)),NA())</f>
        <v>1.4849574687379741E-2</v>
      </c>
      <c r="K2426" s="44">
        <f>IFERROR(_xll.qlIndexFixing(Index3M,H2426,TRUE,_xll.ohTrigger(RecalcTrigger,Trigger3M)),NA())</f>
        <v>1.5153915610958281E-2</v>
      </c>
      <c r="L2426" s="44">
        <f>IFERROR(_xll.qlIndexFixing(Index6M,$H2426,TRUE,_xll.ohTrigger(RecalcTrigger,Trigger6M)),NA())</f>
        <v>1.5689687698442083E-2</v>
      </c>
      <c r="M2426" s="186">
        <f>IFERROR(_xll.qlIndexFixing(Index1Y,$H2426,TRUE,_xll.ohTrigger(RecalcTrigger,Trigger1Y)),NA())</f>
        <v>1.5905962781486788E-2</v>
      </c>
      <c r="N2426" s="185">
        <f>IFERROR(_xll.qlIndexFixing(ONIndex1M,I2426,TRUE,_xll.ohTrigger(RecalcTrigger,Trigger1M)),NA())</f>
        <v>1.4854743650669633E-2</v>
      </c>
      <c r="O2426" s="44">
        <f>IFERROR(_xll.qlIndexFixing(ONIndex3M,I2426,TRUE,_xll.ohTrigger(RecalcTrigger,Trigger3M)),NA())</f>
        <v>1.5179070356881041E-2</v>
      </c>
      <c r="P2426" s="44">
        <f>IFERROR(_xll.qlIndexFixing(ONIndex6M,I2426,TRUE,_xll.ohTrigger(RecalcTrigger,Trigger6M)),NA())</f>
        <v>1.5602855254535086E-2</v>
      </c>
      <c r="Q2426" s="186">
        <f>IFERROR(_xll.qlIndexFixing(ONIndex1Y,I2426,TRUE,_xll.ohTrigger(RecalcTrigger,Trigger1Y)),NA())</f>
        <v>1.5895409355559664E-2</v>
      </c>
    </row>
    <row r="2427" spans="2:17" x14ac:dyDescent="0.2">
      <c r="B2427" s="39" t="s">
        <v>42</v>
      </c>
      <c r="D2427" s="42">
        <f>_xll.qlCalendarAdvance(Calendar,$D2426,B2427,"f",FALSE)</f>
        <v>56395</v>
      </c>
      <c r="E2427" s="180">
        <f>_xll.qlInterestRateIndexValueDate(IndexON,D2427)</f>
        <v>56395</v>
      </c>
      <c r="F2427" s="196">
        <f>IFERROR(_xll.qlIndexFixing(IndexON,D2427,TRUE,_xll.ohTrigger(RecalcTrigger,TriggerON)),NA())</f>
        <v>1.5006423276888725E-2</v>
      </c>
      <c r="H2427" s="42">
        <f>_xll.qlCalendarAdvance(Calendar,$H2426,B2427,"f",FALSE)</f>
        <v>56395</v>
      </c>
      <c r="I2427" s="180">
        <f>_xll.qlInterestRateIndexValueDate(Index1M,$H2427)</f>
        <v>56397</v>
      </c>
      <c r="J2427" s="185">
        <f>IFERROR(_xll.qlIndexFixing(Index1M,$H2427,TRUE,_xll.ohTrigger(RecalcTrigger,Trigger1M)),NA())</f>
        <v>1.4840611722112262E-2</v>
      </c>
      <c r="K2427" s="44">
        <f>IFERROR(_xll.qlIndexFixing(Index3M,H2427,TRUE,_xll.ohTrigger(RecalcTrigger,Trigger3M)),NA())</f>
        <v>1.5144660513762698E-2</v>
      </c>
      <c r="L2427" s="44">
        <f>IFERROR(_xll.qlIndexFixing(Index6M,$H2427,TRUE,_xll.ohTrigger(RecalcTrigger,Trigger6M)),NA())</f>
        <v>1.5691750900897847E-2</v>
      </c>
      <c r="M2427" s="186">
        <f>IFERROR(_xll.qlIndexFixing(Index1Y,$H2427,TRUE,_xll.ohTrigger(RecalcTrigger,Trigger1Y)),NA())</f>
        <v>1.5901166229943111E-2</v>
      </c>
      <c r="N2427" s="185">
        <f>IFERROR(_xll.qlIndexFixing(ONIndex1M,I2427,TRUE,_xll.ohTrigger(RecalcTrigger,Trigger1M)),NA())</f>
        <v>1.484585667303584E-2</v>
      </c>
      <c r="O2427" s="44">
        <f>IFERROR(_xll.qlIndexFixing(ONIndex3M,I2427,TRUE,_xll.ohTrigger(RecalcTrigger,Trigger3M)),NA())</f>
        <v>1.5170096837833213E-2</v>
      </c>
      <c r="P2427" s="44">
        <f>IFERROR(_xll.qlIndexFixing(ONIndex6M,I2427,TRUE,_xll.ohTrigger(RecalcTrigger,Trigger6M)),NA())</f>
        <v>1.5604466789040927E-2</v>
      </c>
      <c r="Q2427" s="186">
        <f>IFERROR(_xll.qlIndexFixing(ONIndex1Y,I2427,TRUE,_xll.ohTrigger(RecalcTrigger,Trigger1Y)),NA())</f>
        <v>1.5891145266717643E-2</v>
      </c>
    </row>
    <row r="2428" spans="2:17" x14ac:dyDescent="0.2">
      <c r="B2428" s="39" t="s">
        <v>42</v>
      </c>
      <c r="D2428" s="42">
        <f>_xll.qlCalendarAdvance(Calendar,$D2427,B2428,"f",FALSE)</f>
        <v>56402</v>
      </c>
      <c r="E2428" s="180">
        <f>_xll.qlInterestRateIndexValueDate(IndexON,D2428)</f>
        <v>56402</v>
      </c>
      <c r="F2428" s="196">
        <f>IFERROR(_xll.qlIndexFixing(IndexON,D2428,TRUE,_xll.ohTrigger(RecalcTrigger,TriggerON)),NA())</f>
        <v>1.4997292384366645E-2</v>
      </c>
      <c r="H2428" s="42">
        <f>_xll.qlCalendarAdvance(Calendar,$H2427,B2428,"f",FALSE)</f>
        <v>56402</v>
      </c>
      <c r="I2428" s="180">
        <f>_xll.qlInterestRateIndexValueDate(Index1M,$H2428)</f>
        <v>56404</v>
      </c>
      <c r="J2428" s="185">
        <f>IFERROR(_xll.qlIndexFixing(Index1M,$H2428,TRUE,_xll.ohTrigger(RecalcTrigger,Trigger1M)),NA())</f>
        <v>1.4831609384189648E-2</v>
      </c>
      <c r="K2428" s="44">
        <f>IFERROR(_xll.qlIndexFixing(Index3M,H2428,TRUE,_xll.ohTrigger(RecalcTrigger,Trigger3M)),NA())</f>
        <v>1.5135363611300041E-2</v>
      </c>
      <c r="L2428" s="44">
        <f>IFERROR(_xll.qlIndexFixing(Index6M,$H2428,TRUE,_xll.ohTrigger(RecalcTrigger,Trigger6M)),NA())</f>
        <v>1.5692340302934076E-2</v>
      </c>
      <c r="M2428" s="186">
        <f>IFERROR(_xll.qlIndexFixing(Index1Y,$H2428,TRUE,_xll.ohTrigger(RecalcTrigger,Trigger1Y)),NA())</f>
        <v>1.5896351244025188E-2</v>
      </c>
      <c r="N2428" s="185">
        <f>IFERROR(_xll.qlIndexFixing(ONIndex1M,I2428,TRUE,_xll.ohTrigger(RecalcTrigger,Trigger1M)),NA())</f>
        <v>1.4836930451433972E-2</v>
      </c>
      <c r="O2428" s="44">
        <f>IFERROR(_xll.qlIndexFixing(ONIndex3M,I2428,TRUE,_xll.ohTrigger(RecalcTrigger,Trigger3M)),NA())</f>
        <v>1.5161081987127289E-2</v>
      </c>
      <c r="P2428" s="44">
        <f>IFERROR(_xll.qlIndexFixing(ONIndex6M,I2428,TRUE,_xll.ohTrigger(RecalcTrigger,Trigger6M)),NA())</f>
        <v>1.5606112743293821E-2</v>
      </c>
      <c r="Q2428" s="186">
        <f>IFERROR(_xll.qlIndexFixing(ONIndex1Y,I2428,TRUE,_xll.ohTrigger(RecalcTrigger,Trigger1Y)),NA())</f>
        <v>1.5886863624716696E-2</v>
      </c>
    </row>
    <row r="2429" spans="2:17" x14ac:dyDescent="0.2">
      <c r="B2429" s="39" t="s">
        <v>42</v>
      </c>
      <c r="D2429" s="42">
        <f>_xll.qlCalendarAdvance(Calendar,$D2428,B2429,"f",FALSE)</f>
        <v>56409</v>
      </c>
      <c r="E2429" s="180">
        <f>_xll.qlInterestRateIndexValueDate(IndexON,D2429)</f>
        <v>56409</v>
      </c>
      <c r="F2429" s="196">
        <f>IFERROR(_xll.qlIndexFixing(IndexON,D2429,TRUE,_xll.ohTrigger(RecalcTrigger,TriggerON)),NA())</f>
        <v>1.4988119297596469E-2</v>
      </c>
      <c r="H2429" s="42">
        <f>_xll.qlCalendarAdvance(Calendar,$H2428,B2429,"f",FALSE)</f>
        <v>56409</v>
      </c>
      <c r="I2429" s="180">
        <f>_xll.qlInterestRateIndexValueDate(Index1M,$H2429)</f>
        <v>56411</v>
      </c>
      <c r="J2429" s="185">
        <f>IFERROR(_xll.qlIndexFixing(Index1M,$H2429,TRUE,_xll.ohTrigger(RecalcTrigger,Trigger1M)),NA())</f>
        <v>1.4822567621605998E-2</v>
      </c>
      <c r="K2429" s="44">
        <f>IFERROR(_xll.qlIndexFixing(Index3M,H2429,TRUE,_xll.ohTrigger(RecalcTrigger,Trigger3M)),NA())</f>
        <v>1.5126024847005991E-2</v>
      </c>
      <c r="L2429" s="44">
        <f>IFERROR(_xll.qlIndexFixing(Index6M,$H2429,TRUE,_xll.ohTrigger(RecalcTrigger,Trigger6M)),NA())</f>
        <v>1.5694465192220241E-2</v>
      </c>
      <c r="M2429" s="186">
        <f>IFERROR(_xll.qlIndexFixing(Index1Y,$H2429,TRUE,_xll.ohTrigger(RecalcTrigger,Trigger1Y)),NA())</f>
        <v>1.589151779953495E-2</v>
      </c>
      <c r="N2429" s="185">
        <f>IFERROR(_xll.qlIndexFixing(ONIndex1M,I2429,TRUE,_xll.ohTrigger(RecalcTrigger,Trigger1M)),NA())</f>
        <v>1.4827964933905591E-2</v>
      </c>
      <c r="O2429" s="44">
        <f>IFERROR(_xll.qlIndexFixing(ONIndex3M,I2429,TRUE,_xll.ohTrigger(RecalcTrigger,Trigger3M)),NA())</f>
        <v>1.5152025748168541E-2</v>
      </c>
      <c r="P2429" s="44">
        <f>IFERROR(_xll.qlIndexFixing(ONIndex6M,I2429,TRUE,_xll.ohTrigger(RecalcTrigger,Trigger6M)),NA())</f>
        <v>1.5607793117453639E-2</v>
      </c>
      <c r="Q2429" s="186">
        <f>IFERROR(_xll.qlIndexFixing(ONIndex1Y,I2429,TRUE,_xll.ohTrigger(RecalcTrigger,Trigger1Y)),NA())</f>
        <v>1.5882564405655941E-2</v>
      </c>
    </row>
    <row r="2430" spans="2:17" x14ac:dyDescent="0.2">
      <c r="B2430" s="39" t="s">
        <v>42</v>
      </c>
      <c r="D2430" s="42">
        <f>_xll.qlCalendarAdvance(Calendar,$D2429,B2430,"f",FALSE)</f>
        <v>56416</v>
      </c>
      <c r="E2430" s="180">
        <f>_xll.qlInterestRateIndexValueDate(IndexON,D2430)</f>
        <v>56416</v>
      </c>
      <c r="F2430" s="196">
        <f>IFERROR(_xll.qlIndexFixing(IndexON,D2430,TRUE,_xll.ohTrigger(RecalcTrigger,TriggerON)),NA())</f>
        <v>1.4978903959663725E-2</v>
      </c>
      <c r="H2430" s="42">
        <f>_xll.qlCalendarAdvance(Calendar,$H2429,B2430,"f",FALSE)</f>
        <v>56416</v>
      </c>
      <c r="I2430" s="180">
        <f>_xll.qlInterestRateIndexValueDate(Index1M,$H2430)</f>
        <v>56418</v>
      </c>
      <c r="J2430" s="185">
        <f>IFERROR(_xll.qlIndexFixing(Index1M,$H2430,TRUE,_xll.ohTrigger(RecalcTrigger,Trigger1M)),NA())</f>
        <v>1.4813486382352914E-2</v>
      </c>
      <c r="K2430" s="44">
        <f>IFERROR(_xll.qlIndexFixing(Index3M,H2430,TRUE,_xll.ohTrigger(RecalcTrigger,Trigger3M)),NA())</f>
        <v>1.5116644164312756E-2</v>
      </c>
      <c r="L2430" s="44">
        <f>IFERROR(_xll.qlIndexFixing(Index6M,$H2430,TRUE,_xll.ohTrigger(RecalcTrigger,Trigger6M)),NA())</f>
        <v>1.5696624776760291E-2</v>
      </c>
      <c r="M2430" s="186">
        <f>IFERROR(_xll.qlIndexFixing(Index1Y,$H2430,TRUE,_xll.ohTrigger(RecalcTrigger,Trigger1Y)),NA())</f>
        <v>1.5886665872275864E-2</v>
      </c>
      <c r="N2430" s="185">
        <f>IFERROR(_xll.qlIndexFixing(ONIndex1M,I2430,TRUE,_xll.ohTrigger(RecalcTrigger,Trigger1M)),NA())</f>
        <v>1.481896006849226E-2</v>
      </c>
      <c r="O2430" s="44">
        <f>IFERROR(_xll.qlIndexFixing(ONIndex3M,I2430,TRUE,_xll.ohTrigger(RecalcTrigger,Trigger3M)),NA())</f>
        <v>1.5142928064442174E-2</v>
      </c>
      <c r="P2430" s="44">
        <f>IFERROR(_xll.qlIndexFixing(ONIndex6M,I2430,TRUE,_xll.ohTrigger(RecalcTrigger,Trigger6M)),NA())</f>
        <v>1.5609507911280573E-2</v>
      </c>
      <c r="Q2430" s="186">
        <f>IFERROR(_xll.qlIndexFixing(ONIndex1Y,I2430,TRUE,_xll.ohTrigger(RecalcTrigger,Trigger1Y)),NA())</f>
        <v>1.5878247585154881E-2</v>
      </c>
    </row>
    <row r="2431" spans="2:17" x14ac:dyDescent="0.2">
      <c r="B2431" s="39" t="s">
        <v>42</v>
      </c>
      <c r="D2431" s="42">
        <f>_xll.qlCalendarAdvance(Calendar,$D2430,B2431,"f",FALSE)</f>
        <v>56423</v>
      </c>
      <c r="E2431" s="180">
        <f>_xll.qlInterestRateIndexValueDate(IndexON,D2431)</f>
        <v>56423</v>
      </c>
      <c r="F2431" s="196">
        <f>IFERROR(_xll.qlIndexFixing(IndexON,D2431,TRUE,_xll.ohTrigger(RecalcTrigger,TriggerON)),NA())</f>
        <v>1.4969646314693108E-2</v>
      </c>
      <c r="H2431" s="42">
        <f>_xll.qlCalendarAdvance(Calendar,$H2430,B2431,"f",FALSE)</f>
        <v>56423</v>
      </c>
      <c r="I2431" s="180">
        <f>_xll.qlInterestRateIndexValueDate(Index1M,$H2431)</f>
        <v>56425</v>
      </c>
      <c r="J2431" s="185">
        <f>IFERROR(_xll.qlIndexFixing(Index1M,$H2431,TRUE,_xll.ohTrigger(RecalcTrigger,Trigger1M)),NA())</f>
        <v>1.4804365614417003E-2</v>
      </c>
      <c r="K2431" s="44">
        <f>IFERROR(_xll.qlIndexFixing(Index3M,H2431,TRUE,_xll.ohTrigger(RecalcTrigger,Trigger3M)),NA())</f>
        <v>1.5107221506662096E-2</v>
      </c>
      <c r="L2431" s="44">
        <f>IFERROR(_xll.qlIndexFixing(Index6M,$H2431,TRUE,_xll.ohTrigger(RecalcTrigger,Trigger6M)),NA())</f>
        <v>1.5700350707965605E-2</v>
      </c>
      <c r="M2431" s="186">
        <f>IFERROR(_xll.qlIndexFixing(Index1Y,$H2431,TRUE,_xll.ohTrigger(RecalcTrigger,Trigger1Y)),NA())</f>
        <v>1.5881795438052487E-2</v>
      </c>
      <c r="N2431" s="185">
        <f>IFERROR(_xll.qlIndexFixing(ONIndex1M,I2431,TRUE,_xll.ohTrigger(RecalcTrigger,Trigger1M)),NA())</f>
        <v>1.4809915803155604E-2</v>
      </c>
      <c r="O2431" s="44">
        <f>IFERROR(_xll.qlIndexFixing(ONIndex3M,I2431,TRUE,_xll.ohTrigger(RecalcTrigger,Trigger3M)),NA())</f>
        <v>1.513378887895378E-2</v>
      </c>
      <c r="P2431" s="44">
        <f>IFERROR(_xll.qlIndexFixing(ONIndex6M,I2431,TRUE,_xll.ohTrigger(RecalcTrigger,Trigger6M)),NA())</f>
        <v>1.5611257125254241E-2</v>
      </c>
      <c r="Q2431" s="186">
        <f>IFERROR(_xll.qlIndexFixing(ONIndex1Y,I2431,TRUE,_xll.ohTrigger(RecalcTrigger,Trigger1Y)),NA())</f>
        <v>1.5873913139632378E-2</v>
      </c>
    </row>
    <row r="2432" spans="2:17" x14ac:dyDescent="0.2">
      <c r="B2432" s="39" t="s">
        <v>42</v>
      </c>
      <c r="D2432" s="42">
        <f>_xll.qlCalendarAdvance(Calendar,$D2431,B2432,"f",FALSE)</f>
        <v>56430</v>
      </c>
      <c r="E2432" s="180">
        <f>_xll.qlInterestRateIndexValueDate(IndexON,D2432)</f>
        <v>56430</v>
      </c>
      <c r="F2432" s="196">
        <f>IFERROR(_xll.qlIndexFixing(IndexON,D2432,TRUE,_xll.ohTrigger(RecalcTrigger,TriggerON)),NA())</f>
        <v>1.4960346306169825E-2</v>
      </c>
      <c r="H2432" s="42">
        <f>_xll.qlCalendarAdvance(Calendar,$H2431,B2432,"f",FALSE)</f>
        <v>56430</v>
      </c>
      <c r="I2432" s="180">
        <f>_xll.qlInterestRateIndexValueDate(Index1M,$H2432)</f>
        <v>56432</v>
      </c>
      <c r="J2432" s="185">
        <f>IFERROR(_xll.qlIndexFixing(Index1M,$H2432,TRUE,_xll.ohTrigger(RecalcTrigger,Trigger1M)),NA())</f>
        <v>1.479520526579986E-2</v>
      </c>
      <c r="K2432" s="44">
        <f>IFERROR(_xll.qlIndexFixing(Index3M,H2432,TRUE,_xll.ohTrigger(RecalcTrigger,Trigger3M)),NA())</f>
        <v>1.5097756817490565E-2</v>
      </c>
      <c r="L2432" s="44">
        <f>IFERROR(_xll.qlIndexFixing(Index6M,$H2432,TRUE,_xll.ohTrigger(RecalcTrigger,Trigger6M)),NA())</f>
        <v>1.5702587409616164E-2</v>
      </c>
      <c r="M2432" s="186">
        <f>IFERROR(_xll.qlIndexFixing(Index1Y,$H2432,TRUE,_xll.ohTrigger(RecalcTrigger,Trigger1Y)),NA())</f>
        <v>1.5876906472671568E-2</v>
      </c>
      <c r="N2432" s="185">
        <f>IFERROR(_xll.qlIndexFixing(ONIndex1M,I2432,TRUE,_xll.ohTrigger(RecalcTrigger,Trigger1M)),NA())</f>
        <v>1.4800832085937188E-2</v>
      </c>
      <c r="O2432" s="44">
        <f>IFERROR(_xll.qlIndexFixing(ONIndex3M,I2432,TRUE,_xll.ohTrigger(RecalcTrigger,Trigger3M)),NA())</f>
        <v>1.5124608135508311E-2</v>
      </c>
      <c r="P2432" s="44">
        <f>IFERROR(_xll.qlIndexFixing(ONIndex6M,I2432,TRUE,_xll.ohTrigger(RecalcTrigger,Trigger6M)),NA())</f>
        <v>1.5613040758815089E-2</v>
      </c>
      <c r="Q2432" s="186">
        <f>IFERROR(_xll.qlIndexFixing(ONIndex1Y,I2432,TRUE,_xll.ohTrigger(RecalcTrigger,Trigger1Y)),NA())</f>
        <v>1.5869561044628E-2</v>
      </c>
    </row>
    <row r="2433" spans="2:17" x14ac:dyDescent="0.2">
      <c r="B2433" s="39" t="s">
        <v>42</v>
      </c>
      <c r="D2433" s="42">
        <f>_xll.qlCalendarAdvance(Calendar,$D2432,B2433,"f",FALSE)</f>
        <v>56437</v>
      </c>
      <c r="E2433" s="180">
        <f>_xll.qlInterestRateIndexValueDate(IndexON,D2433)</f>
        <v>56437</v>
      </c>
      <c r="F2433" s="196">
        <f>IFERROR(_xll.qlIndexFixing(IndexON,D2433,TRUE,_xll.ohTrigger(RecalcTrigger,TriggerON)),NA())</f>
        <v>1.4951003878138636E-2</v>
      </c>
      <c r="H2433" s="42">
        <f>_xll.qlCalendarAdvance(Calendar,$H2432,B2433,"f",FALSE)</f>
        <v>56437</v>
      </c>
      <c r="I2433" s="180">
        <f>_xll.qlInterestRateIndexValueDate(Index1M,$H2433)</f>
        <v>56439</v>
      </c>
      <c r="J2433" s="185">
        <f>IFERROR(_xll.qlIndexFixing(Index1M,$H2433,TRUE,_xll.ohTrigger(RecalcTrigger,Trigger1M)),NA())</f>
        <v>1.4786005284495585E-2</v>
      </c>
      <c r="K2433" s="44">
        <f>IFERROR(_xll.qlIndexFixing(Index3M,H2433,TRUE,_xll.ohTrigger(RecalcTrigger,Trigger3M)),NA())</f>
        <v>1.5088250040239925E-2</v>
      </c>
      <c r="L2433" s="44">
        <f>IFERROR(_xll.qlIndexFixing(Index6M,$H2433,TRUE,_xll.ohTrigger(RecalcTrigger,Trigger6M)),NA())</f>
        <v>1.570485881145697E-2</v>
      </c>
      <c r="M2433" s="186">
        <f>IFERROR(_xll.qlIndexFixing(Index1Y,$H2433,TRUE,_xll.ohTrigger(RecalcTrigger,Trigger1Y)),NA())</f>
        <v>1.5871998951940736E-2</v>
      </c>
      <c r="N2433" s="185">
        <f>IFERROR(_xll.qlIndexFixing(ONIndex1M,I2433,TRUE,_xll.ohTrigger(RecalcTrigger,Trigger1M)),NA())</f>
        <v>1.4791708864478892E-2</v>
      </c>
      <c r="O2433" s="44">
        <f>IFERROR(_xll.qlIndexFixing(ONIndex3M,I2433,TRUE,_xll.ohTrigger(RecalcTrigger,Trigger3M)),NA())</f>
        <v>1.5115385777111356E-2</v>
      </c>
      <c r="P2433" s="44">
        <f>IFERROR(_xll.qlIndexFixing(ONIndex6M,I2433,TRUE,_xll.ohTrigger(RecalcTrigger,Trigger6M)),NA())</f>
        <v>1.5614858812362797E-2</v>
      </c>
      <c r="Q2433" s="186">
        <f>IFERROR(_xll.qlIndexFixing(ONIndex1Y,I2433,TRUE,_xll.ohTrigger(RecalcTrigger,Trigger1Y)),NA())</f>
        <v>1.5865191276240864E-2</v>
      </c>
    </row>
    <row r="2434" spans="2:17" x14ac:dyDescent="0.2">
      <c r="B2434" s="39" t="s">
        <v>42</v>
      </c>
      <c r="D2434" s="42">
        <f>_xll.qlCalendarAdvance(Calendar,$D2433,B2434,"f",FALSE)</f>
        <v>56444</v>
      </c>
      <c r="E2434" s="180">
        <f>_xll.qlInterestRateIndexValueDate(IndexON,D2434)</f>
        <v>56444</v>
      </c>
      <c r="F2434" s="196">
        <f>IFERROR(_xll.qlIndexFixing(IndexON,D2434,TRUE,_xll.ohTrigger(RecalcTrigger,TriggerON)),NA())</f>
        <v>1.4941618974004811E-2</v>
      </c>
      <c r="H2434" s="42">
        <f>_xll.qlCalendarAdvance(Calendar,$H2433,B2434,"f",FALSE)</f>
        <v>56444</v>
      </c>
      <c r="I2434" s="180">
        <f>_xll.qlInterestRateIndexValueDate(Index1M,$H2434)</f>
        <v>56446</v>
      </c>
      <c r="J2434" s="185">
        <f>IFERROR(_xll.qlIndexFixing(Index1M,$H2434,TRUE,_xll.ohTrigger(RecalcTrigger,Trigger1M)),NA())</f>
        <v>1.4776765618493282E-2</v>
      </c>
      <c r="K2434" s="44">
        <f>IFERROR(_xll.qlIndexFixing(Index3M,H2434,TRUE,_xll.ohTrigger(RecalcTrigger,Trigger3M)),NA())</f>
        <v>1.5078701118354547E-2</v>
      </c>
      <c r="L2434" s="44">
        <f>IFERROR(_xll.qlIndexFixing(Index6M,$H2434,TRUE,_xll.ohTrigger(RecalcTrigger,Trigger6M)),NA())</f>
        <v>1.5707164913608792E-2</v>
      </c>
      <c r="M2434" s="186">
        <f>IFERROR(_xll.qlIndexFixing(Index1Y,$H2434,TRUE,_xll.ohTrigger(RecalcTrigger,Trigger1Y)),NA())</f>
        <v>1.5867072851669588E-2</v>
      </c>
      <c r="N2434" s="185">
        <f>IFERROR(_xll.qlIndexFixing(ONIndex1M,I2434,TRUE,_xll.ohTrigger(RecalcTrigger,Trigger1M)),NA())</f>
        <v>1.4782546087062087E-2</v>
      </c>
      <c r="O2434" s="44">
        <f>IFERROR(_xll.qlIndexFixing(ONIndex3M,I2434,TRUE,_xll.ohTrigger(RecalcTrigger,Trigger3M)),NA())</f>
        <v>1.5106121747248125E-2</v>
      </c>
      <c r="P2434" s="44">
        <f>IFERROR(_xll.qlIndexFixing(ONIndex6M,I2434,TRUE,_xll.ohTrigger(RecalcTrigger,Trigger6M)),NA())</f>
        <v>1.5616711285657559E-2</v>
      </c>
      <c r="Q2434" s="186">
        <f>IFERROR(_xll.qlIndexFixing(ONIndex1Y,I2434,TRUE,_xll.ohTrigger(RecalcTrigger,Trigger1Y)),NA())</f>
        <v>1.586080381017041E-2</v>
      </c>
    </row>
    <row r="2435" spans="2:17" x14ac:dyDescent="0.2">
      <c r="B2435" s="39" t="s">
        <v>42</v>
      </c>
      <c r="D2435" s="42">
        <f>_xll.qlCalendarAdvance(Calendar,$D2434,B2435,"f",FALSE)</f>
        <v>56451</v>
      </c>
      <c r="E2435" s="180">
        <f>_xll.qlInterestRateIndexValueDate(IndexON,D2435)</f>
        <v>56451</v>
      </c>
      <c r="F2435" s="196">
        <f>IFERROR(_xll.qlIndexFixing(IndexON,D2435,TRUE,_xll.ohTrigger(RecalcTrigger,TriggerON)),NA())</f>
        <v>1.4932191537573303E-2</v>
      </c>
      <c r="H2435" s="42">
        <f>_xll.qlCalendarAdvance(Calendar,$H2434,B2435,"f",FALSE)</f>
        <v>56451</v>
      </c>
      <c r="I2435" s="180">
        <f>_xll.qlInterestRateIndexValueDate(Index1M,$H2435)</f>
        <v>56453</v>
      </c>
      <c r="J2435" s="185">
        <f>IFERROR(_xll.qlIndexFixing(Index1M,$H2435,TRUE,_xll.ohTrigger(RecalcTrigger,Trigger1M)),NA())</f>
        <v>1.4767486215797043E-2</v>
      </c>
      <c r="K2435" s="44">
        <f>IFERROR(_xll.qlIndexFixing(Index3M,H2435,TRUE,_xll.ohTrigger(RecalcTrigger,Trigger3M)),NA())</f>
        <v>1.506910999527793E-2</v>
      </c>
      <c r="L2435" s="44">
        <f>IFERROR(_xll.qlIndexFixing(Index6M,$H2435,TRUE,_xll.ohTrigger(RecalcTrigger,Trigger6M)),NA())</f>
        <v>1.5709505716194103E-2</v>
      </c>
      <c r="M2435" s="186">
        <f>IFERROR(_xll.qlIndexFixing(Index1Y,$H2435,TRUE,_xll.ohTrigger(RecalcTrigger,Trigger1Y)),NA())</f>
        <v>1.5862128147669033E-2</v>
      </c>
      <c r="N2435" s="185">
        <f>IFERROR(_xll.qlIndexFixing(ONIndex1M,I2435,TRUE,_xll.ohTrigger(RecalcTrigger,Trigger1M)),NA())</f>
        <v>1.47733437016484E-2</v>
      </c>
      <c r="O2435" s="44">
        <f>IFERROR(_xll.qlIndexFixing(ONIndex3M,I2435,TRUE,_xll.ohTrigger(RecalcTrigger,Trigger3M)),NA())</f>
        <v>1.5096815989403822E-2</v>
      </c>
      <c r="P2435" s="44">
        <f>IFERROR(_xll.qlIndexFixing(ONIndex6M,I2435,TRUE,_xll.ohTrigger(RecalcTrigger,Trigger6M)),NA())</f>
        <v>1.561859817893918E-2</v>
      </c>
      <c r="Q2435" s="186">
        <f>IFERROR(_xll.qlIndexFixing(ONIndex1Y,I2435,TRUE,_xll.ohTrigger(RecalcTrigger,Trigger1Y)),NA())</f>
        <v>1.5856398622515755E-2</v>
      </c>
    </row>
    <row r="2436" spans="2:17" x14ac:dyDescent="0.2">
      <c r="B2436" s="39" t="s">
        <v>42</v>
      </c>
      <c r="D2436" s="42">
        <f>_xll.qlCalendarAdvance(Calendar,$D2435,B2436,"f",FALSE)</f>
        <v>56458</v>
      </c>
      <c r="E2436" s="180">
        <f>_xll.qlInterestRateIndexValueDate(IndexON,D2436)</f>
        <v>56458</v>
      </c>
      <c r="F2436" s="196">
        <f>IFERROR(_xll.qlIndexFixing(IndexON,D2436,TRUE,_xll.ohTrigger(RecalcTrigger,TriggerON)),NA())</f>
        <v>1.4922721512728998E-2</v>
      </c>
      <c r="H2436" s="42">
        <f>_xll.qlCalendarAdvance(Calendar,$H2435,B2436,"f",FALSE)</f>
        <v>56458</v>
      </c>
      <c r="I2436" s="180">
        <f>_xll.qlInterestRateIndexValueDate(Index1M,$H2436)</f>
        <v>56460</v>
      </c>
      <c r="J2436" s="185">
        <f>IFERROR(_xll.qlIndexFixing(Index1M,$H2436,TRUE,_xll.ohTrigger(RecalcTrigger,Trigger1M)),NA())</f>
        <v>1.4758167024398472E-2</v>
      </c>
      <c r="K2436" s="44">
        <f>IFERROR(_xll.qlIndexFixing(Index3M,H2436,TRUE,_xll.ohTrigger(RecalcTrigger,Trigger3M)),NA())</f>
        <v>1.5059476614457923E-2</v>
      </c>
      <c r="L2436" s="44">
        <f>IFERROR(_xll.qlIndexFixing(Index6M,$H2436,TRUE,_xll.ohTrigger(RecalcTrigger,Trigger6M)),NA())</f>
        <v>1.5710310890811312E-2</v>
      </c>
      <c r="M2436" s="186">
        <f>IFERROR(_xll.qlIndexFixing(Index1Y,$H2436,TRUE,_xll.ohTrigger(RecalcTrigger,Trigger1Y)),NA())</f>
        <v>1.5857164815751296E-2</v>
      </c>
      <c r="N2436" s="185">
        <f>IFERROR(_xll.qlIndexFixing(ONIndex1M,I2436,TRUE,_xll.ohTrigger(RecalcTrigger,Trigger1M)),NA())</f>
        <v>1.4764101656039585E-2</v>
      </c>
      <c r="O2436" s="44">
        <f>IFERROR(_xll.qlIndexFixing(ONIndex3M,I2436,TRUE,_xll.ohTrigger(RecalcTrigger,Trigger3M)),NA())</f>
        <v>1.5087468446743912E-2</v>
      </c>
      <c r="P2436" s="44">
        <f>IFERROR(_xll.qlIndexFixing(ONIndex6M,I2436,TRUE,_xll.ohTrigger(RecalcTrigger,Trigger6M)),NA())</f>
        <v>1.5620519491967855E-2</v>
      </c>
      <c r="Q2436" s="186">
        <f>IFERROR(_xll.qlIndexFixing(ONIndex1Y,I2436,TRUE,_xll.ohTrigger(RecalcTrigger,Trigger1Y)),NA())</f>
        <v>1.5851975689376019E-2</v>
      </c>
    </row>
    <row r="2437" spans="2:17" x14ac:dyDescent="0.2">
      <c r="B2437" s="39" t="s">
        <v>42</v>
      </c>
      <c r="D2437" s="42">
        <f>_xll.qlCalendarAdvance(Calendar,$D2436,B2437,"f",FALSE)</f>
        <v>56465</v>
      </c>
      <c r="E2437" s="180">
        <f>_xll.qlInterestRateIndexValueDate(IndexON,D2437)</f>
        <v>56465</v>
      </c>
      <c r="F2437" s="196">
        <f>IFERROR(_xll.qlIndexFixing(IndexON,D2437,TRUE,_xll.ohTrigger(RecalcTrigger,TriggerON)),NA())</f>
        <v>1.4913208843116976E-2</v>
      </c>
      <c r="H2437" s="42">
        <f>_xll.qlCalendarAdvance(Calendar,$H2436,B2437,"f",FALSE)</f>
        <v>56465</v>
      </c>
      <c r="I2437" s="180">
        <f>_xll.qlInterestRateIndexValueDate(Index1M,$H2437)</f>
        <v>56467</v>
      </c>
      <c r="J2437" s="185">
        <f>IFERROR(_xll.qlIndexFixing(Index1M,$H2437,TRUE,_xll.ohTrigger(RecalcTrigger,Trigger1M)),NA())</f>
        <v>1.4748807992294166E-2</v>
      </c>
      <c r="K2437" s="44">
        <f>IFERROR(_xll.qlIndexFixing(Index3M,H2437,TRUE,_xll.ohTrigger(RecalcTrigger,Trigger3M)),NA())</f>
        <v>1.5049800919343237E-2</v>
      </c>
      <c r="L2437" s="44">
        <f>IFERROR(_xll.qlIndexFixing(Index6M,$H2437,TRUE,_xll.ohTrigger(RecalcTrigger,Trigger6M)),NA())</f>
        <v>1.571429142316718E-2</v>
      </c>
      <c r="M2437" s="186">
        <f>IFERROR(_xll.qlIndexFixing(Index1Y,$H2437,TRUE,_xll.ohTrigger(RecalcTrigger,Trigger1Y)),NA())</f>
        <v>1.5852182831730139E-2</v>
      </c>
      <c r="N2437" s="185">
        <f>IFERROR(_xll.qlIndexFixing(ONIndex1M,I2437,TRUE,_xll.ohTrigger(RecalcTrigger,Trigger1M)),NA())</f>
        <v>1.4754819898277205E-2</v>
      </c>
      <c r="O2437" s="44">
        <f>IFERROR(_xll.qlIndexFixing(ONIndex3M,I2437,TRUE,_xll.ohTrigger(RecalcTrigger,Trigger3M)),NA())</f>
        <v>1.507807906259373E-2</v>
      </c>
      <c r="P2437" s="44">
        <f>IFERROR(_xll.qlIndexFixing(ONIndex6M,I2437,TRUE,_xll.ohTrigger(RecalcTrigger,Trigger6M)),NA())</f>
        <v>1.5622475224903454E-2</v>
      </c>
      <c r="Q2437" s="186">
        <f>IFERROR(_xll.qlIndexFixing(ONIndex1Y,I2437,TRUE,_xll.ohTrigger(RecalcTrigger,Trigger1Y)),NA())</f>
        <v>1.5847534986210832E-2</v>
      </c>
    </row>
    <row r="2438" spans="2:17" x14ac:dyDescent="0.2">
      <c r="B2438" s="39" t="s">
        <v>42</v>
      </c>
      <c r="D2438" s="42">
        <f>_xll.qlCalendarAdvance(Calendar,$D2437,B2438,"f",FALSE)</f>
        <v>56472</v>
      </c>
      <c r="E2438" s="180">
        <f>_xll.qlInterestRateIndexValueDate(IndexON,D2438)</f>
        <v>56472</v>
      </c>
      <c r="F2438" s="196">
        <f>IFERROR(_xll.qlIndexFixing(IndexON,D2438,TRUE,_xll.ohTrigger(RecalcTrigger,TriggerON)),NA())</f>
        <v>1.4903653472462253E-2</v>
      </c>
      <c r="H2438" s="42">
        <f>_xll.qlCalendarAdvance(Calendar,$H2437,B2438,"f",FALSE)</f>
        <v>56472</v>
      </c>
      <c r="I2438" s="180">
        <f>_xll.qlInterestRateIndexValueDate(Index1M,$H2438)</f>
        <v>56474</v>
      </c>
      <c r="J2438" s="185">
        <f>IFERROR(_xll.qlIndexFixing(Index1M,$H2438,TRUE,_xll.ohTrigger(RecalcTrigger,Trigger1M)),NA())</f>
        <v>1.4739409067478226E-2</v>
      </c>
      <c r="K2438" s="44">
        <f>IFERROR(_xll.qlIndexFixing(Index3M,H2438,TRUE,_xll.ohTrigger(RecalcTrigger,Trigger3M)),NA())</f>
        <v>1.5040082853385197E-2</v>
      </c>
      <c r="L2438" s="44">
        <f>IFERROR(_xll.qlIndexFixing(Index6M,$H2438,TRUE,_xll.ohTrigger(RecalcTrigger,Trigger6M)),NA())</f>
        <v>1.5716736327811509E-2</v>
      </c>
      <c r="M2438" s="186">
        <f>IFERROR(_xll.qlIndexFixing(Index1Y,$H2438,TRUE,_xll.ohTrigger(RecalcTrigger,Trigger1Y)),NA())</f>
        <v>1.5847182171421722E-2</v>
      </c>
      <c r="N2438" s="185">
        <f>IFERROR(_xll.qlIndexFixing(ONIndex1M,I2438,TRUE,_xll.ohTrigger(RecalcTrigger,Trigger1M)),NA())</f>
        <v>1.4745498376322885E-2</v>
      </c>
      <c r="O2438" s="44">
        <f>IFERROR(_xll.qlIndexFixing(ONIndex3M,I2438,TRUE,_xll.ohTrigger(RecalcTrigger,Trigger3M)),NA())</f>
        <v>1.5068647780438482E-2</v>
      </c>
      <c r="P2438" s="44">
        <f>IFERROR(_xll.qlIndexFixing(ONIndex6M,I2438,TRUE,_xll.ohTrigger(RecalcTrigger,Trigger6M)),NA())</f>
        <v>1.5624465377745977E-2</v>
      </c>
      <c r="Q2438" s="186">
        <f>IFERROR(_xll.qlIndexFixing(ONIndex1Y,I2438,TRUE,_xll.ohTrigger(RecalcTrigger,Trigger1Y)),NA())</f>
        <v>1.584307648935912E-2</v>
      </c>
    </row>
    <row r="2439" spans="2:17" x14ac:dyDescent="0.2">
      <c r="B2439" s="39" t="s">
        <v>42</v>
      </c>
      <c r="D2439" s="42">
        <f>_xll.qlCalendarAdvance(Calendar,$D2438,B2439,"f",FALSE)</f>
        <v>56479</v>
      </c>
      <c r="E2439" s="180">
        <f>_xll.qlInterestRateIndexValueDate(IndexON,D2439)</f>
        <v>56479</v>
      </c>
      <c r="F2439" s="196">
        <f>IFERROR(_xll.qlIndexFixing(IndexON,D2439,TRUE,_xll.ohTrigger(RecalcTrigger,TriggerON)),NA())</f>
        <v>1.4894055344409907E-2</v>
      </c>
      <c r="H2439" s="42">
        <f>_xll.qlCalendarAdvance(Calendar,$H2438,B2439,"f",FALSE)</f>
        <v>56479</v>
      </c>
      <c r="I2439" s="180">
        <f>_xll.qlInterestRateIndexValueDate(Index1M,$H2439)</f>
        <v>56481</v>
      </c>
      <c r="J2439" s="185">
        <f>IFERROR(_xll.qlIndexFixing(Index1M,$H2439,TRUE,_xll.ohTrigger(RecalcTrigger,Trigger1M)),NA())</f>
        <v>1.4729970197954745E-2</v>
      </c>
      <c r="K2439" s="44">
        <f>IFERROR(_xll.qlIndexFixing(Index3M,H2439,TRUE,_xll.ohTrigger(RecalcTrigger,Trigger3M)),NA())</f>
        <v>1.5030322360033386E-2</v>
      </c>
      <c r="L2439" s="44">
        <f>IFERROR(_xll.qlIndexFixing(Index6M,$H2439,TRUE,_xll.ohTrigger(RecalcTrigger,Trigger6M)),NA())</f>
        <v>1.5719215933398603E-2</v>
      </c>
      <c r="M2439" s="186">
        <f>IFERROR(_xll.qlIndexFixing(Index1Y,$H2439,TRUE,_xll.ohTrigger(RecalcTrigger,Trigger1Y)),NA())</f>
        <v>1.5842162810641998E-2</v>
      </c>
      <c r="N2439" s="185">
        <f>IFERROR(_xll.qlIndexFixing(ONIndex1M,I2439,TRUE,_xll.ohTrigger(RecalcTrigger,Trigger1M)),NA())</f>
        <v>1.4736137038138253E-2</v>
      </c>
      <c r="O2439" s="44">
        <f>IFERROR(_xll.qlIndexFixing(ONIndex3M,I2439,TRUE,_xll.ohTrigger(RecalcTrigger,Trigger3M)),NA())</f>
        <v>1.505917454368344E-2</v>
      </c>
      <c r="P2439" s="44">
        <f>IFERROR(_xll.qlIndexFixing(ONIndex6M,I2439,TRUE,_xll.ohTrigger(RecalcTrigger,Trigger6M)),NA())</f>
        <v>1.5626489950335554E-2</v>
      </c>
      <c r="Q2439" s="186">
        <f>IFERROR(_xll.qlIndexFixing(ONIndex1Y,I2439,TRUE,_xll.ohTrigger(RecalcTrigger,Trigger1Y)),NA())</f>
        <v>1.5838600174520323E-2</v>
      </c>
    </row>
    <row r="2440" spans="2:17" x14ac:dyDescent="0.2">
      <c r="B2440" s="39" t="s">
        <v>42</v>
      </c>
      <c r="D2440" s="42">
        <f>_xll.qlCalendarAdvance(Calendar,$D2439,B2440,"f",FALSE)</f>
        <v>56486</v>
      </c>
      <c r="E2440" s="180">
        <f>_xll.qlInterestRateIndexValueDate(IndexON,D2440)</f>
        <v>56486</v>
      </c>
      <c r="F2440" s="196">
        <f>IFERROR(_xll.qlIndexFixing(IndexON,D2440,TRUE,_xll.ohTrigger(RecalcTrigger,TriggerON)),NA())</f>
        <v>1.4884414403004698E-2</v>
      </c>
      <c r="H2440" s="42">
        <f>_xll.qlCalendarAdvance(Calendar,$H2439,B2440,"f",FALSE)</f>
        <v>56486</v>
      </c>
      <c r="I2440" s="180">
        <f>_xll.qlInterestRateIndexValueDate(Index1M,$H2440)</f>
        <v>56488</v>
      </c>
      <c r="J2440" s="185">
        <f>IFERROR(_xll.qlIndexFixing(Index1M,$H2440,TRUE,_xll.ohTrigger(RecalcTrigger,Trigger1M)),NA())</f>
        <v>1.472049133172032E-2</v>
      </c>
      <c r="K2440" s="44">
        <f>IFERROR(_xll.qlIndexFixing(Index3M,H2440,TRUE,_xll.ohTrigger(RecalcTrigger,Trigger3M)),NA())</f>
        <v>1.502051938274868E-2</v>
      </c>
      <c r="L2440" s="44">
        <f>IFERROR(_xll.qlIndexFixing(Index6M,$H2440,TRUE,_xll.ohTrigger(RecalcTrigger,Trigger6M)),NA())</f>
        <v>1.5720128886975132E-2</v>
      </c>
      <c r="M2440" s="186">
        <f>IFERROR(_xll.qlIndexFixing(Index1Y,$H2440,TRUE,_xll.ohTrigger(RecalcTrigger,Trigger1Y)),NA())</f>
        <v>1.5837124725210417E-2</v>
      </c>
      <c r="N2440" s="185">
        <f>IFERROR(_xll.qlIndexFixing(ONIndex1M,I2440,TRUE,_xll.ohTrigger(RecalcTrigger,Trigger1M)),NA())</f>
        <v>1.4726735831844806E-2</v>
      </c>
      <c r="O2440" s="44">
        <f>IFERROR(_xll.qlIndexFixing(ONIndex3M,I2440,TRUE,_xll.ohTrigger(RecalcTrigger,Trigger3M)),NA())</f>
        <v>1.5049659295574003E-2</v>
      </c>
      <c r="P2440" s="44">
        <f>IFERROR(_xll.qlIndexFixing(ONIndex6M,I2440,TRUE,_xll.ohTrigger(RecalcTrigger,Trigger6M)),NA())</f>
        <v>1.5628548942911991E-2</v>
      </c>
      <c r="Q2440" s="186">
        <f>IFERROR(_xll.qlIndexFixing(ONIndex1Y,I2440,TRUE,_xll.ohTrigger(RecalcTrigger,Trigger1Y)),NA())</f>
        <v>1.5834106017873495E-2</v>
      </c>
    </row>
    <row r="2441" spans="2:17" x14ac:dyDescent="0.2">
      <c r="B2441" s="39" t="s">
        <v>42</v>
      </c>
      <c r="D2441" s="42">
        <f>_xll.qlCalendarAdvance(Calendar,$D2440,B2441,"f",FALSE)</f>
        <v>56493</v>
      </c>
      <c r="E2441" s="180">
        <f>_xll.qlInterestRateIndexValueDate(IndexON,D2441)</f>
        <v>56493</v>
      </c>
      <c r="F2441" s="196">
        <f>IFERROR(_xll.qlIndexFixing(IndexON,D2441,TRUE,_xll.ohTrigger(RecalcTrigger,TriggerON)),NA())</f>
        <v>1.4874730591571961E-2</v>
      </c>
      <c r="H2441" s="42">
        <f>_xll.qlCalendarAdvance(Calendar,$H2440,B2441,"f",FALSE)</f>
        <v>56493</v>
      </c>
      <c r="I2441" s="180">
        <f>_xll.qlInterestRateIndexValueDate(Index1M,$H2441)</f>
        <v>56495</v>
      </c>
      <c r="J2441" s="185">
        <f>IFERROR(_xll.qlIndexFixing(Index1M,$H2441,TRUE,_xll.ohTrigger(RecalcTrigger,Trigger1M)),NA())</f>
        <v>1.4710972416774049E-2</v>
      </c>
      <c r="K2441" s="44">
        <f>IFERROR(_xll.qlIndexFixing(Index3M,H2441,TRUE,_xll.ohTrigger(RecalcTrigger,Trigger3M)),NA())</f>
        <v>1.5011072589308618E-2</v>
      </c>
      <c r="L2441" s="44">
        <f>IFERROR(_xll.qlIndexFixing(Index6M,$H2441,TRUE,_xll.ohTrigger(RecalcTrigger,Trigger6M)),NA())</f>
        <v>1.5721598694108538E-2</v>
      </c>
      <c r="M2441" s="186">
        <f>IFERROR(_xll.qlIndexFixing(Index1Y,$H2441,TRUE,_xll.ohTrigger(RecalcTrigger,Trigger1Y)),NA())</f>
        <v>1.5832067890947089E-2</v>
      </c>
      <c r="N2441" s="185">
        <f>IFERROR(_xll.qlIndexFixing(ONIndex1M,I2441,TRUE,_xll.ohTrigger(RecalcTrigger,Trigger1M)),NA())</f>
        <v>1.4717294705164363E-2</v>
      </c>
      <c r="O2441" s="44">
        <f>IFERROR(_xll.qlIndexFixing(ONIndex3M,I2441,TRUE,_xll.ohTrigger(RecalcTrigger,Trigger3M)),NA())</f>
        <v>1.5040101979275633E-2</v>
      </c>
      <c r="P2441" s="44">
        <f>IFERROR(_xll.qlIndexFixing(ONIndex6M,I2441,TRUE,_xll.ohTrigger(RecalcTrigger,Trigger6M)),NA())</f>
        <v>1.5630642355155544E-2</v>
      </c>
      <c r="Q2441" s="186">
        <f>IFERROR(_xll.qlIndexFixing(ONIndex1Y,I2441,TRUE,_xll.ohTrigger(RecalcTrigger,Trigger1Y)),NA())</f>
        <v>1.5829593994878266E-2</v>
      </c>
    </row>
    <row r="2442" spans="2:17" x14ac:dyDescent="0.2">
      <c r="B2442" s="39" t="s">
        <v>42</v>
      </c>
      <c r="D2442" s="42">
        <f>_xll.qlCalendarAdvance(Calendar,$D2441,B2442,"f",FALSE)</f>
        <v>56500</v>
      </c>
      <c r="E2442" s="180">
        <f>_xll.qlInterestRateIndexValueDate(IndexON,D2442)</f>
        <v>56500</v>
      </c>
      <c r="F2442" s="196">
        <f>IFERROR(_xll.qlIndexFixing(IndexON,D2442,TRUE,_xll.ohTrigger(RecalcTrigger,TriggerON)),NA())</f>
        <v>1.4865003854076519E-2</v>
      </c>
      <c r="H2442" s="42">
        <f>_xll.qlCalendarAdvance(Calendar,$H2441,B2442,"f",FALSE)</f>
        <v>56500</v>
      </c>
      <c r="I2442" s="180">
        <f>_xll.qlInterestRateIndexValueDate(Index1M,$H2442)</f>
        <v>56502</v>
      </c>
      <c r="J2442" s="185">
        <f>IFERROR(_xll.qlIndexFixing(Index1M,$H2442,TRUE,_xll.ohTrigger(RecalcTrigger,Trigger1M)),NA())</f>
        <v>1.4701413401115027E-2</v>
      </c>
      <c r="K2442" s="44">
        <f>IFERROR(_xll.qlIndexFixing(Index3M,H2442,TRUE,_xll.ohTrigger(RecalcTrigger,Trigger3M)),NA())</f>
        <v>1.5001187939130687E-2</v>
      </c>
      <c r="L2442" s="44">
        <f>IFERROR(_xll.qlIndexFixing(Index6M,$H2442,TRUE,_xll.ohTrigger(RecalcTrigger,Trigger6M)),NA())</f>
        <v>1.5724169450666004E-2</v>
      </c>
      <c r="M2442" s="186">
        <f>IFERROR(_xll.qlIndexFixing(Index1Y,$H2442,TRUE,_xll.ohTrigger(RecalcTrigger,Trigger1Y)),NA())</f>
        <v>1.5826992283672778E-2</v>
      </c>
      <c r="N2442" s="185">
        <f>IFERROR(_xll.qlIndexFixing(ONIndex1M,I2442,TRUE,_xll.ohTrigger(RecalcTrigger,Trigger1M)),NA())</f>
        <v>1.4707813606138487E-2</v>
      </c>
      <c r="O2442" s="44">
        <f>IFERROR(_xll.qlIndexFixing(ONIndex3M,I2442,TRUE,_xll.ohTrigger(RecalcTrigger,Trigger3M)),NA())</f>
        <v>1.5030502538593282E-2</v>
      </c>
      <c r="P2442" s="44">
        <f>IFERROR(_xll.qlIndexFixing(ONIndex6M,I2442,TRUE,_xll.ohTrigger(RecalcTrigger,Trigger6M)),NA())</f>
        <v>1.5632770187385958E-2</v>
      </c>
      <c r="Q2442" s="186">
        <f>IFERROR(_xll.qlIndexFixing(ONIndex1Y,I2442,TRUE,_xll.ohTrigger(RecalcTrigger,Trigger1Y)),NA())</f>
        <v>1.5825064081953499E-2</v>
      </c>
    </row>
    <row r="2443" spans="2:17" x14ac:dyDescent="0.2">
      <c r="B2443" s="39" t="s">
        <v>42</v>
      </c>
      <c r="D2443" s="42">
        <f>_xll.qlCalendarAdvance(Calendar,$D2442,B2443,"f",FALSE)</f>
        <v>56507</v>
      </c>
      <c r="E2443" s="180">
        <f>_xll.qlInterestRateIndexValueDate(IndexON,D2443)</f>
        <v>56507</v>
      </c>
      <c r="F2443" s="196">
        <f>IFERROR(_xll.qlIndexFixing(IndexON,D2443,TRUE,_xll.ohTrigger(RecalcTrigger,TriggerON)),NA())</f>
        <v>1.4855234134243389E-2</v>
      </c>
      <c r="H2443" s="42">
        <f>_xll.qlCalendarAdvance(Calendar,$H2442,B2443,"f",FALSE)</f>
        <v>56507</v>
      </c>
      <c r="I2443" s="180">
        <f>_xll.qlInterestRateIndexValueDate(Index1M,$H2443)</f>
        <v>56509</v>
      </c>
      <c r="J2443" s="185">
        <f>IFERROR(_xll.qlIndexFixing(Index1M,$H2443,TRUE,_xll.ohTrigger(RecalcTrigger,Trigger1M)),NA())</f>
        <v>1.4691814232742351E-2</v>
      </c>
      <c r="K2443" s="44">
        <f>IFERROR(_xll.qlIndexFixing(Index3M,H2443,TRUE,_xll.ohTrigger(RecalcTrigger,Trigger3M)),NA())</f>
        <v>1.4991260640932254E-2</v>
      </c>
      <c r="L2443" s="44">
        <f>IFERROR(_xll.qlIndexFixing(Index6M,$H2443,TRUE,_xll.ohTrigger(RecalcTrigger,Trigger6M)),NA())</f>
        <v>1.5726774901019147E-2</v>
      </c>
      <c r="M2443" s="186">
        <f>IFERROR(_xll.qlIndexFixing(Index1Y,$H2443,TRUE,_xll.ohTrigger(RecalcTrigger,Trigger1Y)),NA())</f>
        <v>1.5821897879211101E-2</v>
      </c>
      <c r="N2443" s="185">
        <f>IFERROR(_xll.qlIndexFixing(ONIndex1M,I2443,TRUE,_xll.ohTrigger(RecalcTrigger,Trigger1M)),NA())</f>
        <v>1.4698292482808739E-2</v>
      </c>
      <c r="O2443" s="44">
        <f>IFERROR(_xll.qlIndexFixing(ONIndex3M,I2443,TRUE,_xll.ohTrigger(RecalcTrigger,Trigger3M)),NA())</f>
        <v>1.5020860916692413E-2</v>
      </c>
      <c r="P2443" s="44">
        <f>IFERROR(_xll.qlIndexFixing(ONIndex6M,I2443,TRUE,_xll.ohTrigger(RecalcTrigger,Trigger6M)),NA())</f>
        <v>1.5634932439443361E-2</v>
      </c>
      <c r="Q2443" s="186">
        <f>IFERROR(_xll.qlIndexFixing(ONIndex1Y,I2443,TRUE,_xll.ohTrigger(RecalcTrigger,Trigger1Y)),NA())</f>
        <v>1.5820516254718697E-2</v>
      </c>
    </row>
    <row r="2444" spans="2:17" x14ac:dyDescent="0.2">
      <c r="B2444" s="39" t="s">
        <v>42</v>
      </c>
      <c r="D2444" s="42">
        <f>_xll.qlCalendarAdvance(Calendar,$D2443,B2444,"f",FALSE)</f>
        <v>56514</v>
      </c>
      <c r="E2444" s="180">
        <f>_xll.qlInterestRateIndexValueDate(IndexON,D2444)</f>
        <v>56514</v>
      </c>
      <c r="F2444" s="196">
        <f>IFERROR(_xll.qlIndexFixing(IndexON,D2444,TRUE,_xll.ohTrigger(RecalcTrigger,TriggerON)),NA())</f>
        <v>1.4845421375877521E-2</v>
      </c>
      <c r="H2444" s="42">
        <f>_xll.qlCalendarAdvance(Calendar,$H2443,B2444,"f",FALSE)</f>
        <v>56514</v>
      </c>
      <c r="I2444" s="180">
        <f>_xll.qlInterestRateIndexValueDate(Index1M,$H2444)</f>
        <v>56516</v>
      </c>
      <c r="J2444" s="185">
        <f>IFERROR(_xll.qlIndexFixing(Index1M,$H2444,TRUE,_xll.ohTrigger(RecalcTrigger,Trigger1M)),NA())</f>
        <v>1.4682174859660113E-2</v>
      </c>
      <c r="K2444" s="44">
        <f>IFERROR(_xll.qlIndexFixing(Index3M,H2444,TRUE,_xll.ohTrigger(RecalcTrigger,Trigger3M)),NA())</f>
        <v>1.4981290638177448E-2</v>
      </c>
      <c r="L2444" s="44">
        <f>IFERROR(_xll.qlIndexFixing(Index6M,$H2444,TRUE,_xll.ohTrigger(RecalcTrigger,Trigger6M)),NA())</f>
        <v>1.572941504530179E-2</v>
      </c>
      <c r="M2444" s="186">
        <f>IFERROR(_xll.qlIndexFixing(Index1Y,$H2444,TRUE,_xll.ohTrigger(RecalcTrigger,Trigger1Y)),NA())</f>
        <v>1.5816784653387199E-2</v>
      </c>
      <c r="N2444" s="185">
        <f>IFERROR(_xll.qlIndexFixing(ONIndex1M,I2444,TRUE,_xll.ohTrigger(RecalcTrigger,Trigger1M)),NA())</f>
        <v>1.4688731283216683E-2</v>
      </c>
      <c r="O2444" s="44">
        <f>IFERROR(_xll.qlIndexFixing(ONIndex3M,I2444,TRUE,_xll.ohTrigger(RecalcTrigger,Trigger3M)),NA())</f>
        <v>1.5011177056738489E-2</v>
      </c>
      <c r="P2444" s="44">
        <f>IFERROR(_xll.qlIndexFixing(ONIndex6M,I2444,TRUE,_xll.ohTrigger(RecalcTrigger,Trigger6M)),NA())</f>
        <v>1.5637129111327752E-2</v>
      </c>
      <c r="Q2444" s="186">
        <f>IFERROR(_xll.qlIndexFixing(ONIndex1Y,I2444,TRUE,_xll.ohTrigger(RecalcTrigger,Trigger1Y)),NA())</f>
        <v>1.5815950489113106E-2</v>
      </c>
    </row>
    <row r="2445" spans="2:17" x14ac:dyDescent="0.2">
      <c r="B2445" s="39" t="s">
        <v>42</v>
      </c>
      <c r="D2445" s="42">
        <f>_xll.qlCalendarAdvance(Calendar,$D2444,B2445,"f",FALSE)</f>
        <v>56521</v>
      </c>
      <c r="E2445" s="180">
        <f>_xll.qlInterestRateIndexValueDate(IndexON,D2445)</f>
        <v>56521</v>
      </c>
      <c r="F2445" s="196">
        <f>IFERROR(_xll.qlIndexFixing(IndexON,D2445,TRUE,_xll.ohTrigger(RecalcTrigger,TriggerON)),NA())</f>
        <v>1.4835565522384186E-2</v>
      </c>
      <c r="H2445" s="42">
        <f>_xll.qlCalendarAdvance(Calendar,$H2444,B2445,"f",FALSE)</f>
        <v>56521</v>
      </c>
      <c r="I2445" s="180">
        <f>_xll.qlInterestRateIndexValueDate(Index1M,$H2445)</f>
        <v>56523</v>
      </c>
      <c r="J2445" s="185">
        <f>IFERROR(_xll.qlIndexFixing(Index1M,$H2445,TRUE,_xll.ohTrigger(RecalcTrigger,Trigger1M)),NA())</f>
        <v>1.4672495229869909E-2</v>
      </c>
      <c r="K2445" s="44">
        <f>IFERROR(_xll.qlIndexFixing(Index3M,H2445,TRUE,_xll.ohTrigger(RecalcTrigger,Trigger3M)),NA())</f>
        <v>1.4969625345450766E-2</v>
      </c>
      <c r="L2445" s="44">
        <f>IFERROR(_xll.qlIndexFixing(Index6M,$H2445,TRUE,_xll.ohTrigger(RecalcTrigger,Trigger6M)),NA())</f>
        <v>1.5732635838374261E-2</v>
      </c>
      <c r="M2445" s="186">
        <f>IFERROR(_xll.qlIndexFixing(Index1Y,$H2445,TRUE,_xll.ohTrigger(RecalcTrigger,Trigger1Y)),NA())</f>
        <v>1.5811543240940997E-2</v>
      </c>
      <c r="N2445" s="185">
        <f>IFERROR(_xll.qlIndexFixing(ONIndex1M,I2445,TRUE,_xll.ohTrigger(RecalcTrigger,Trigger1M)),NA())</f>
        <v>1.46791299550042E-2</v>
      </c>
      <c r="O2445" s="44">
        <f>IFERROR(_xll.qlIndexFixing(ONIndex3M,I2445,TRUE,_xll.ohTrigger(RecalcTrigger,Trigger3M)),NA())</f>
        <v>1.5001450902216718E-2</v>
      </c>
      <c r="P2445" s="44">
        <f>IFERROR(_xll.qlIndexFixing(ONIndex6M,I2445,TRUE,_xll.ohTrigger(RecalcTrigger,Trigger6M)),NA())</f>
        <v>1.5639360203039132E-2</v>
      </c>
      <c r="Q2445" s="186">
        <f>IFERROR(_xll.qlIndexFixing(ONIndex1Y,I2445,TRUE,_xll.ohTrigger(RecalcTrigger,Trigger1Y)),NA())</f>
        <v>1.5811366761235846E-2</v>
      </c>
    </row>
    <row r="2446" spans="2:17" x14ac:dyDescent="0.2">
      <c r="B2446" s="39" t="s">
        <v>42</v>
      </c>
      <c r="D2446" s="42">
        <f>_xll.qlCalendarAdvance(Calendar,$D2445,B2446,"f",FALSE)</f>
        <v>56528</v>
      </c>
      <c r="E2446" s="180">
        <f>_xll.qlInterestRateIndexValueDate(IndexON,D2446)</f>
        <v>56528</v>
      </c>
      <c r="F2446" s="196">
        <f>IFERROR(_xll.qlIndexFixing(IndexON,D2446,TRUE,_xll.ohTrigger(RecalcTrigger,TriggerON)),NA())</f>
        <v>1.4825666517968017E-2</v>
      </c>
      <c r="H2446" s="42">
        <f>_xll.qlCalendarAdvance(Calendar,$H2445,B2446,"f",FALSE)</f>
        <v>56528</v>
      </c>
      <c r="I2446" s="180">
        <f>_xll.qlInterestRateIndexValueDate(Index1M,$H2446)</f>
        <v>56530</v>
      </c>
      <c r="J2446" s="185">
        <f>IFERROR(_xll.qlIndexFixing(Index1M,$H2446,TRUE,_xll.ohTrigger(RecalcTrigger,Trigger1M)),NA())</f>
        <v>1.4662775291368335E-2</v>
      </c>
      <c r="K2446" s="44">
        <f>IFERROR(_xll.qlIndexFixing(Index3M,H2446,TRUE,_xll.ohTrigger(RecalcTrigger,Trigger3M)),NA())</f>
        <v>1.4960806190080779E-2</v>
      </c>
      <c r="L2446" s="44">
        <f>IFERROR(_xll.qlIndexFixing(Index6M,$H2446,TRUE,_xll.ohTrigger(RecalcTrigger,Trigger6M)),NA())</f>
        <v>1.5735347967169213E-2</v>
      </c>
      <c r="M2446" s="186">
        <f>IFERROR(_xll.qlIndexFixing(Index1Y,$H2446,TRUE,_xll.ohTrigger(RecalcTrigger,Trigger1Y)),NA())</f>
        <v>1.5806064884087905E-2</v>
      </c>
      <c r="N2446" s="185">
        <f>IFERROR(_xll.qlIndexFixing(ONIndex1M,I2446,TRUE,_xll.ohTrigger(RecalcTrigger,Trigger1M)),NA())</f>
        <v>1.4669488446532597E-2</v>
      </c>
      <c r="O2446" s="44">
        <f>IFERROR(_xll.qlIndexFixing(ONIndex3M,I2446,TRUE,_xll.ohTrigger(RecalcTrigger,Trigger3M)),NA())</f>
        <v>1.4991682396612305E-2</v>
      </c>
      <c r="P2446" s="44">
        <f>IFERROR(_xll.qlIndexFixing(ONIndex6M,I2446,TRUE,_xll.ohTrigger(RecalcTrigger,Trigger6M)),NA())</f>
        <v>1.5641625714817309E-2</v>
      </c>
      <c r="Q2446" s="186">
        <f>IFERROR(_xll.qlIndexFixing(ONIndex1Y,I2446,TRUE,_xll.ohTrigger(RecalcTrigger,Trigger1Y)),NA())</f>
        <v>1.5806765046946225E-2</v>
      </c>
    </row>
    <row r="2447" spans="2:17" x14ac:dyDescent="0.2">
      <c r="B2447" s="39" t="s">
        <v>42</v>
      </c>
      <c r="D2447" s="42">
        <f>_xll.qlCalendarAdvance(Calendar,$D2446,B2447,"f",FALSE)</f>
        <v>56535</v>
      </c>
      <c r="E2447" s="180">
        <f>_xll.qlInterestRateIndexValueDate(IndexON,D2447)</f>
        <v>56535</v>
      </c>
      <c r="F2447" s="196">
        <f>IFERROR(_xll.qlIndexFixing(IndexON,D2447,TRUE,_xll.ohTrigger(RecalcTrigger,TriggerON)),NA())</f>
        <v>1.4815724306034284E-2</v>
      </c>
      <c r="H2447" s="42">
        <f>_xll.qlCalendarAdvance(Calendar,$H2446,B2447,"f",FALSE)</f>
        <v>56535</v>
      </c>
      <c r="I2447" s="180">
        <f>_xll.qlInterestRateIndexValueDate(Index1M,$H2447)</f>
        <v>56537</v>
      </c>
      <c r="J2447" s="185">
        <f>IFERROR(_xll.qlIndexFixing(Index1M,$H2447,TRUE,_xll.ohTrigger(RecalcTrigger,Trigger1M)),NA())</f>
        <v>1.4653014992166979E-2</v>
      </c>
      <c r="K2447" s="44">
        <f>IFERROR(_xll.qlIndexFixing(Index3M,H2447,TRUE,_xll.ohTrigger(RecalcTrigger,Trigger3M)),NA())</f>
        <v>1.4950704242138277E-2</v>
      </c>
      <c r="L2447" s="44">
        <f>IFERROR(_xll.qlIndexFixing(Index6M,$H2447,TRUE,_xll.ohTrigger(RecalcTrigger,Trigger6M)),NA())</f>
        <v>1.5738094791851648E-2</v>
      </c>
      <c r="M2447" s="186">
        <f>IFERROR(_xll.qlIndexFixing(Index1Y,$H2447,TRUE,_xll.ohTrigger(RecalcTrigger,Trigger1Y)),NA())</f>
        <v>1.5800350471732214E-2</v>
      </c>
      <c r="N2447" s="185">
        <f>IFERROR(_xll.qlIndexFixing(ONIndex1M,I2447,TRUE,_xll.ohTrigger(RecalcTrigger,Trigger1M)),NA())</f>
        <v>1.4659806705523692E-2</v>
      </c>
      <c r="O2447" s="44">
        <f>IFERROR(_xll.qlIndexFixing(ONIndex3M,I2447,TRUE,_xll.ohTrigger(RecalcTrigger,Trigger3M)),NA())</f>
        <v>1.498187148317065E-2</v>
      </c>
      <c r="P2447" s="44">
        <f>IFERROR(_xll.qlIndexFixing(ONIndex6M,I2447,TRUE,_xll.ohTrigger(RecalcTrigger,Trigger6M)),NA())</f>
        <v>1.5643925646182666E-2</v>
      </c>
      <c r="Q2447" s="186">
        <f>IFERROR(_xll.qlIndexFixing(ONIndex1Y,I2447,TRUE,_xll.ohTrigger(RecalcTrigger,Trigger1Y)),NA())</f>
        <v>1.580214532202362E-2</v>
      </c>
    </row>
    <row r="2448" spans="2:17" x14ac:dyDescent="0.2">
      <c r="B2448" s="39" t="s">
        <v>42</v>
      </c>
      <c r="D2448" s="42">
        <f>_xll.qlCalendarAdvance(Calendar,$D2447,B2448,"f",FALSE)</f>
        <v>56542</v>
      </c>
      <c r="E2448" s="180">
        <f>_xll.qlInterestRateIndexValueDate(IndexON,D2448)</f>
        <v>56542</v>
      </c>
      <c r="F2448" s="196">
        <f>IFERROR(_xll.qlIndexFixing(IndexON,D2448,TRUE,_xll.ohTrigger(RecalcTrigger,TriggerON)),NA())</f>
        <v>1.4805738830467874E-2</v>
      </c>
      <c r="H2448" s="42">
        <f>_xll.qlCalendarAdvance(Calendar,$H2447,B2448,"f",FALSE)</f>
        <v>56542</v>
      </c>
      <c r="I2448" s="180">
        <f>_xll.qlInterestRateIndexValueDate(Index1M,$H2448)</f>
        <v>56544</v>
      </c>
      <c r="J2448" s="185">
        <f>IFERROR(_xll.qlIndexFixing(Index1M,$H2448,TRUE,_xll.ohTrigger(RecalcTrigger,Trigger1M)),NA())</f>
        <v>1.464321428026244E-2</v>
      </c>
      <c r="K2448" s="44">
        <f>IFERROR(_xll.qlIndexFixing(Index3M,H2448,TRUE,_xll.ohTrigger(RecalcTrigger,Trigger3M)),NA())</f>
        <v>1.4940559357966421E-2</v>
      </c>
      <c r="L2448" s="44">
        <f>IFERROR(_xll.qlIndexFixing(Index6M,$H2448,TRUE,_xll.ohTrigger(RecalcTrigger,Trigger6M)),NA())</f>
        <v>1.5740876312564746E-2</v>
      </c>
      <c r="M2448" s="186">
        <f>IFERROR(_xll.qlIndexFixing(Index1Y,$H2448,TRUE,_xll.ohTrigger(RecalcTrigger,Trigger1Y)),NA())</f>
        <v>1.5794400895264779E-2</v>
      </c>
      <c r="N2448" s="185">
        <f>IFERROR(_xll.qlIndexFixing(ONIndex1M,I2448,TRUE,_xll.ohTrigger(RecalcTrigger,Trigger1M)),NA())</f>
        <v>1.4650084679939113E-2</v>
      </c>
      <c r="O2448" s="44">
        <f>IFERROR(_xll.qlIndexFixing(ONIndex3M,I2448,TRUE,_xll.ohTrigger(RecalcTrigger,Trigger3M)),NA())</f>
        <v>1.4972018105137153E-2</v>
      </c>
      <c r="P2448" s="44">
        <f>IFERROR(_xll.qlIndexFixing(ONIndex6M,I2448,TRUE,_xll.ohTrigger(RecalcTrigger,Trigger6M)),NA())</f>
        <v>1.5646259997534884E-2</v>
      </c>
      <c r="Q2448" s="186">
        <f>IFERROR(_xll.qlIndexFixing(ONIndex1Y,I2448,TRUE,_xll.ohTrigger(RecalcTrigger,Trigger1Y)),NA())</f>
        <v>1.5797507562567148E-2</v>
      </c>
    </row>
    <row r="2449" spans="2:17" x14ac:dyDescent="0.2">
      <c r="B2449" s="39" t="s">
        <v>42</v>
      </c>
      <c r="D2449" s="42">
        <f>_xll.qlCalendarAdvance(Calendar,$D2448,B2449,"f",FALSE)</f>
        <v>56549</v>
      </c>
      <c r="E2449" s="180">
        <f>_xll.qlInterestRateIndexValueDate(IndexON,D2449)</f>
        <v>56549</v>
      </c>
      <c r="F2449" s="196">
        <f>IFERROR(_xll.qlIndexFixing(IndexON,D2449,TRUE,_xll.ohTrigger(RecalcTrigger,TriggerON)),NA())</f>
        <v>1.4795710034913867E-2</v>
      </c>
      <c r="H2449" s="42">
        <f>_xll.qlCalendarAdvance(Calendar,$H2448,B2449,"f",FALSE)</f>
        <v>56549</v>
      </c>
      <c r="I2449" s="180">
        <f>_xll.qlInterestRateIndexValueDate(Index1M,$H2449)</f>
        <v>56551</v>
      </c>
      <c r="J2449" s="185">
        <f>IFERROR(_xll.qlIndexFixing(Index1M,$H2449,TRUE,_xll.ohTrigger(RecalcTrigger,Trigger1M)),NA())</f>
        <v>1.4633373103661307E-2</v>
      </c>
      <c r="K2449" s="44">
        <f>IFERROR(_xll.qlIndexFixing(Index3M,H2449,TRUE,_xll.ohTrigger(RecalcTrigger,Trigger3M)),NA())</f>
        <v>1.4930371481039992E-2</v>
      </c>
      <c r="L2449" s="44">
        <f>IFERROR(_xll.qlIndexFixing(Index6M,$H2449,TRUE,_xll.ohTrigger(RecalcTrigger,Trigger6M)),NA())</f>
        <v>1.5743692529453006E-2</v>
      </c>
      <c r="M2449" s="186">
        <f>IFERROR(_xll.qlIndexFixing(Index1Y,$H2449,TRUE,_xll.ohTrigger(RecalcTrigger,Trigger1Y)),NA())</f>
        <v>1.5788217048560163E-2</v>
      </c>
      <c r="N2449" s="185">
        <f>IFERROR(_xll.qlIndexFixing(ONIndex1M,I2449,TRUE,_xll.ohTrigger(RecalcTrigger,Trigger1M)),NA())</f>
        <v>1.4640322317900356E-2</v>
      </c>
      <c r="O2449" s="44">
        <f>IFERROR(_xll.qlIndexFixing(ONIndex3M,I2449,TRUE,_xll.ohTrigger(RecalcTrigger,Trigger3M)),NA())</f>
        <v>1.4962122206156891E-2</v>
      </c>
      <c r="P2449" s="44">
        <f>IFERROR(_xll.qlIndexFixing(ONIndex6M,I2449,TRUE,_xll.ohTrigger(RecalcTrigger,Trigger6M)),NA())</f>
        <v>1.5648628768873962E-2</v>
      </c>
      <c r="Q2449" s="186">
        <f>IFERROR(_xll.qlIndexFixing(ONIndex1Y,I2449,TRUE,_xll.ohTrigger(RecalcTrigger,Trigger1Y)),NA())</f>
        <v>1.5792851744516057E-2</v>
      </c>
    </row>
    <row r="2450" spans="2:17" x14ac:dyDescent="0.2">
      <c r="B2450" s="39" t="s">
        <v>42</v>
      </c>
      <c r="D2450" s="42">
        <f>_xll.qlCalendarAdvance(Calendar,$D2449,B2450,"f",FALSE)</f>
        <v>56556</v>
      </c>
      <c r="E2450" s="180">
        <f>_xll.qlInterestRateIndexValueDate(IndexON,D2450)</f>
        <v>56556</v>
      </c>
      <c r="F2450" s="196">
        <f>IFERROR(_xll.qlIndexFixing(IndexON,D2450,TRUE,_xll.ohTrigger(RecalcTrigger,TriggerON)),NA())</f>
        <v>1.4785637863097278E-2</v>
      </c>
      <c r="H2450" s="42">
        <f>_xll.qlCalendarAdvance(Calendar,$H2449,B2450,"f",FALSE)</f>
        <v>56556</v>
      </c>
      <c r="I2450" s="180">
        <f>_xll.qlInterestRateIndexValueDate(Index1M,$H2450)</f>
        <v>56558</v>
      </c>
      <c r="J2450" s="185">
        <f>IFERROR(_xll.qlIndexFixing(Index1M,$H2450,TRUE,_xll.ohTrigger(RecalcTrigger,Trigger1M)),NA())</f>
        <v>1.4623491410367673E-2</v>
      </c>
      <c r="K2450" s="44">
        <f>IFERROR(_xll.qlIndexFixing(Index3M,H2450,TRUE,_xll.ohTrigger(RecalcTrigger,Trigger3M)),NA())</f>
        <v>1.4920140554830293E-2</v>
      </c>
      <c r="L2450" s="44">
        <f>IFERROR(_xll.qlIndexFixing(Index6M,$H2450,TRUE,_xll.ohTrigger(RecalcTrigger,Trigger6M)),NA())</f>
        <v>1.5745984491313283E-2</v>
      </c>
      <c r="M2450" s="186">
        <f>IFERROR(_xll.qlIndexFixing(Index1Y,$H2450,TRUE,_xll.ohTrigger(RecalcTrigger,Trigger1Y)),NA())</f>
        <v>1.5781799827976419E-2</v>
      </c>
      <c r="N2450" s="185">
        <f>IFERROR(_xll.qlIndexFixing(ONIndex1M,I2450,TRUE,_xll.ohTrigger(RecalcTrigger,Trigger1M)),NA())</f>
        <v>1.4630519567209177E-2</v>
      </c>
      <c r="O2450" s="44">
        <f>IFERROR(_xll.qlIndexFixing(ONIndex3M,I2450,TRUE,_xll.ohTrigger(RecalcTrigger,Trigger3M)),NA())</f>
        <v>1.495218372939533E-2</v>
      </c>
      <c r="P2450" s="44">
        <f>IFERROR(_xll.qlIndexFixing(ONIndex6M,I2450,TRUE,_xll.ohTrigger(RecalcTrigger,Trigger6M)),NA())</f>
        <v>1.5651031959960093E-2</v>
      </c>
      <c r="Q2450" s="186">
        <f>IFERROR(_xll.qlIndexFixing(ONIndex1Y,I2450,TRUE,_xll.ohTrigger(RecalcTrigger,Trigger1Y)),NA())</f>
        <v>1.5788177843489848E-2</v>
      </c>
    </row>
    <row r="2451" spans="2:17" x14ac:dyDescent="0.2">
      <c r="B2451" s="39" t="s">
        <v>42</v>
      </c>
      <c r="D2451" s="42">
        <f>_xll.qlCalendarAdvance(Calendar,$D2450,B2451,"f",FALSE)</f>
        <v>56563</v>
      </c>
      <c r="E2451" s="180">
        <f>_xll.qlInterestRateIndexValueDate(IndexON,D2451)</f>
        <v>56563</v>
      </c>
      <c r="F2451" s="196">
        <f>IFERROR(_xll.qlIndexFixing(IndexON,D2451,TRUE,_xll.ohTrigger(RecalcTrigger,TriggerON)),NA())</f>
        <v>1.4775522258823059E-2</v>
      </c>
      <c r="H2451" s="42">
        <f>_xll.qlCalendarAdvance(Calendar,$H2450,B2451,"f",FALSE)</f>
        <v>56563</v>
      </c>
      <c r="I2451" s="180">
        <f>_xll.qlInterestRateIndexValueDate(Index1M,$H2451)</f>
        <v>56565</v>
      </c>
      <c r="J2451" s="185">
        <f>IFERROR(_xll.qlIndexFixing(Index1M,$H2451,TRUE,_xll.ohTrigger(RecalcTrigger,Trigger1M)),NA())</f>
        <v>1.4613569148390626E-2</v>
      </c>
      <c r="K2451" s="44">
        <f>IFERROR(_xll.qlIndexFixing(Index3M,H2451,TRUE,_xll.ohTrigger(RecalcTrigger,Trigger3M)),NA())</f>
        <v>1.4909866522817321E-2</v>
      </c>
      <c r="L2451" s="44">
        <f>IFERROR(_xll.qlIndexFixing(Index6M,$H2451,TRUE,_xll.ohTrigger(RecalcTrigger,Trigger6M)),NA())</f>
        <v>1.574886749704003E-2</v>
      </c>
      <c r="M2451" s="186">
        <f>IFERROR(_xll.qlIndexFixing(Index1Y,$H2451,TRUE,_xll.ohTrigger(RecalcTrigger,Trigger1Y)),NA())</f>
        <v>1.57751501323505E-2</v>
      </c>
      <c r="N2451" s="185">
        <f>IFERROR(_xll.qlIndexFixing(ONIndex1M,I2451,TRUE,_xll.ohTrigger(RecalcTrigger,Trigger1M)),NA())</f>
        <v>1.462067637606701E-2</v>
      </c>
      <c r="O2451" s="44">
        <f>IFERROR(_xll.qlIndexFixing(ONIndex3M,I2451,TRUE,_xll.ohTrigger(RecalcTrigger,Trigger3M)),NA())</f>
        <v>1.4942202618177802E-2</v>
      </c>
      <c r="P2451" s="44">
        <f>IFERROR(_xll.qlIndexFixing(ONIndex6M,I2451,TRUE,_xll.ohTrigger(RecalcTrigger,Trigger6M)),NA())</f>
        <v>1.5653469570873213E-2</v>
      </c>
      <c r="Q2451" s="186">
        <f>IFERROR(_xll.qlIndexFixing(ONIndex1Y,I2451,TRUE,_xll.ohTrigger(RecalcTrigger,Trigger1Y)),NA())</f>
        <v>1.5783485835907385E-2</v>
      </c>
    </row>
    <row r="2452" spans="2:17" x14ac:dyDescent="0.2">
      <c r="B2452" s="39" t="s">
        <v>42</v>
      </c>
      <c r="D2452" s="42">
        <f>_xll.qlCalendarAdvance(Calendar,$D2451,B2452,"f",FALSE)</f>
        <v>56570</v>
      </c>
      <c r="E2452" s="180">
        <f>_xll.qlInterestRateIndexValueDate(IndexON,D2452)</f>
        <v>56570</v>
      </c>
      <c r="F2452" s="196">
        <f>IFERROR(_xll.qlIndexFixing(IndexON,D2452,TRUE,_xll.ohTrigger(RecalcTrigger,TriggerON)),NA())</f>
        <v>1.4765363165816225E-2</v>
      </c>
      <c r="H2452" s="42">
        <f>_xll.qlCalendarAdvance(Calendar,$H2451,B2452,"f",FALSE)</f>
        <v>56570</v>
      </c>
      <c r="I2452" s="180">
        <f>_xll.qlInterestRateIndexValueDate(Index1M,$H2452)</f>
        <v>56572</v>
      </c>
      <c r="J2452" s="185">
        <f>IFERROR(_xll.qlIndexFixing(Index1M,$H2452,TRUE,_xll.ohTrigger(RecalcTrigger,Trigger1M)),NA())</f>
        <v>1.4603606265729263E-2</v>
      </c>
      <c r="K2452" s="44">
        <f>IFERROR(_xll.qlIndexFixing(Index3M,H2452,TRUE,_xll.ohTrigger(RecalcTrigger,Trigger3M)),NA())</f>
        <v>1.4899549328479329E-2</v>
      </c>
      <c r="L2452" s="44">
        <f>IFERROR(_xll.qlIndexFixing(Index6M,$H2452,TRUE,_xll.ohTrigger(RecalcTrigger,Trigger6M)),NA())</f>
        <v>1.5751785197843201E-2</v>
      </c>
      <c r="M2452" s="186">
        <f>IFERROR(_xll.qlIndexFixing(Index1Y,$H2452,TRUE,_xll.ohTrigger(RecalcTrigger,Trigger1Y)),NA())</f>
        <v>1.5768268862997592E-2</v>
      </c>
      <c r="N2452" s="185">
        <f>IFERROR(_xll.qlIndexFixing(ONIndex1M,I2452,TRUE,_xll.ohTrigger(RecalcTrigger,Trigger1M)),NA())</f>
        <v>1.4610792692035801E-2</v>
      </c>
      <c r="O2452" s="44">
        <f>IFERROR(_xll.qlIndexFixing(ONIndex3M,I2452,TRUE,_xll.ohTrigger(RecalcTrigger,Trigger3M)),NA())</f>
        <v>1.4932178815749708E-2</v>
      </c>
      <c r="P2452" s="44">
        <f>IFERROR(_xll.qlIndexFixing(ONIndex6M,I2452,TRUE,_xll.ohTrigger(RecalcTrigger,Trigger6M)),NA())</f>
        <v>1.5655941601533385E-2</v>
      </c>
      <c r="Q2452" s="186">
        <f>IFERROR(_xll.qlIndexFixing(ONIndex1Y,I2452,TRUE,_xll.ohTrigger(RecalcTrigger,Trigger1Y)),NA())</f>
        <v>1.5778775697148362E-2</v>
      </c>
    </row>
    <row r="2453" spans="2:17" x14ac:dyDescent="0.2">
      <c r="B2453" s="39" t="s">
        <v>42</v>
      </c>
      <c r="D2453" s="42">
        <f>_xll.qlCalendarAdvance(Calendar,$D2452,B2453,"f",FALSE)</f>
        <v>56577</v>
      </c>
      <c r="E2453" s="180">
        <f>_xll.qlInterestRateIndexValueDate(IndexON,D2453)</f>
        <v>56577</v>
      </c>
      <c r="F2453" s="196">
        <f>IFERROR(_xll.qlIndexFixing(IndexON,D2453,TRUE,_xll.ohTrigger(RecalcTrigger,TriggerON)),NA())</f>
        <v>1.4755160527721856E-2</v>
      </c>
      <c r="H2453" s="42">
        <f>_xll.qlCalendarAdvance(Calendar,$H2452,B2453,"f",FALSE)</f>
        <v>56577</v>
      </c>
      <c r="I2453" s="180">
        <f>_xll.qlInterestRateIndexValueDate(Index1M,$H2453)</f>
        <v>56579</v>
      </c>
      <c r="J2453" s="185">
        <f>IFERROR(_xll.qlIndexFixing(Index1M,$H2453,TRUE,_xll.ohTrigger(RecalcTrigger,Trigger1M)),NA())</f>
        <v>1.4593602710392672E-2</v>
      </c>
      <c r="K2453" s="44">
        <f>IFERROR(_xll.qlIndexFixing(Index3M,H2453,TRUE,_xll.ohTrigger(RecalcTrigger,Trigger3M)),NA())</f>
        <v>1.4889188915293707E-2</v>
      </c>
      <c r="L2453" s="44">
        <f>IFERROR(_xll.qlIndexFixing(Index6M,$H2453,TRUE,_xll.ohTrigger(RecalcTrigger,Trigger6M)),NA())</f>
        <v>1.5754737593873396E-2</v>
      </c>
      <c r="M2453" s="186">
        <f>IFERROR(_xll.qlIndexFixing(Index1Y,$H2453,TRUE,_xll.ohTrigger(RecalcTrigger,Trigger1Y)),NA())</f>
        <v>1.5761156923709368E-2</v>
      </c>
      <c r="N2453" s="185">
        <f>IFERROR(_xll.qlIndexFixing(ONIndex1M,I2453,TRUE,_xll.ohTrigger(RecalcTrigger,Trigger1M)),NA())</f>
        <v>1.4600868463556793E-2</v>
      </c>
      <c r="O2453" s="44">
        <f>IFERROR(_xll.qlIndexFixing(ONIndex3M,I2453,TRUE,_xll.ohTrigger(RecalcTrigger,Trigger3M)),NA())</f>
        <v>1.4922112265756127E-2</v>
      </c>
      <c r="P2453" s="44">
        <f>IFERROR(_xll.qlIndexFixing(ONIndex6M,I2453,TRUE,_xll.ohTrigger(RecalcTrigger,Trigger6M)),NA())</f>
        <v>1.565844805234029E-2</v>
      </c>
      <c r="Q2453" s="186">
        <f>IFERROR(_xll.qlIndexFixing(ONIndex1Y,I2453,TRUE,_xll.ohTrigger(RecalcTrigger,Trigger1Y)),NA())</f>
        <v>1.5774047403471769E-2</v>
      </c>
    </row>
    <row r="2454" spans="2:17" x14ac:dyDescent="0.2">
      <c r="B2454" s="39" t="s">
        <v>42</v>
      </c>
      <c r="D2454" s="42">
        <f>_xll.qlCalendarAdvance(Calendar,$D2453,B2454,"f",FALSE)</f>
        <v>56584</v>
      </c>
      <c r="E2454" s="180">
        <f>_xll.qlInterestRateIndexValueDate(IndexON,D2454)</f>
        <v>56584</v>
      </c>
      <c r="F2454" s="196">
        <f>IFERROR(_xll.qlIndexFixing(IndexON,D2454,TRUE,_xll.ohTrigger(RecalcTrigger,TriggerON)),NA())</f>
        <v>1.4744914288344901E-2</v>
      </c>
      <c r="H2454" s="42">
        <f>_xll.qlCalendarAdvance(Calendar,$H2453,B2454,"f",FALSE)</f>
        <v>56584</v>
      </c>
      <c r="I2454" s="180">
        <f>_xll.qlInterestRateIndexValueDate(Index1M,$H2454)</f>
        <v>56586</v>
      </c>
      <c r="J2454" s="185">
        <f>IFERROR(_xll.qlIndexFixing(Index1M,$H2454,TRUE,_xll.ohTrigger(RecalcTrigger,Trigger1M)),NA())</f>
        <v>1.4583558430389942E-2</v>
      </c>
      <c r="K2454" s="44">
        <f>IFERROR(_xll.qlIndexFixing(Index3M,H2454,TRUE,_xll.ohTrigger(RecalcTrigger,Trigger3M)),NA())</f>
        <v>1.4879673269218685E-2</v>
      </c>
      <c r="L2454" s="44">
        <f>IFERROR(_xll.qlIndexFixing(Index6M,$H2454,TRUE,_xll.ohTrigger(RecalcTrigger,Trigger6M)),NA())</f>
        <v>1.5758294061744848E-2</v>
      </c>
      <c r="M2454" s="186">
        <f>IFERROR(_xll.qlIndexFixing(Index1Y,$H2454,TRUE,_xll.ohTrigger(RecalcTrigger,Trigger1Y)),NA())</f>
        <v>1.5753815220750041E-2</v>
      </c>
      <c r="N2454" s="185">
        <f>IFERROR(_xll.qlIndexFixing(ONIndex1M,I2454,TRUE,_xll.ohTrigger(RecalcTrigger,Trigger1M)),NA())</f>
        <v>1.4590903638271868E-2</v>
      </c>
      <c r="O2454" s="44">
        <f>IFERROR(_xll.qlIndexFixing(ONIndex3M,I2454,TRUE,_xll.ohTrigger(RecalcTrigger,Trigger3M)),NA())</f>
        <v>1.4912002911522393E-2</v>
      </c>
      <c r="P2454" s="44">
        <f>IFERROR(_xll.qlIndexFixing(ONIndex6M,I2454,TRUE,_xll.ohTrigger(RecalcTrigger,Trigger6M)),NA())</f>
        <v>1.5660988922814312E-2</v>
      </c>
      <c r="Q2454" s="186">
        <f>IFERROR(_xll.qlIndexFixing(ONIndex1Y,I2454,TRUE,_xll.ohTrigger(RecalcTrigger,Trigger1Y)),NA())</f>
        <v>1.576930093089679E-2</v>
      </c>
    </row>
    <row r="2455" spans="2:17" x14ac:dyDescent="0.2">
      <c r="B2455" s="39" t="s">
        <v>42</v>
      </c>
      <c r="D2455" s="42">
        <f>_xll.qlCalendarAdvance(Calendar,$D2454,B2455,"f",FALSE)</f>
        <v>56591</v>
      </c>
      <c r="E2455" s="180">
        <f>_xll.qlInterestRateIndexValueDate(IndexON,D2455)</f>
        <v>56591</v>
      </c>
      <c r="F2455" s="196">
        <f>IFERROR(_xll.qlIndexFixing(IndexON,D2455,TRUE,_xll.ohTrigger(RecalcTrigger,TriggerON)),NA())</f>
        <v>1.4734624391490314E-2</v>
      </c>
      <c r="H2455" s="42">
        <f>_xll.qlCalendarAdvance(Calendar,$H2454,B2455,"f",FALSE)</f>
        <v>56591</v>
      </c>
      <c r="I2455" s="180">
        <f>_xll.qlInterestRateIndexValueDate(Index1M,$H2455)</f>
        <v>56593</v>
      </c>
      <c r="J2455" s="185">
        <f>IFERROR(_xll.qlIndexFixing(Index1M,$H2455,TRUE,_xll.ohTrigger(RecalcTrigger,Trigger1M)),NA())</f>
        <v>1.4573473373730161E-2</v>
      </c>
      <c r="K2455" s="44">
        <f>IFERROR(_xll.qlIndexFixing(Index3M,H2455,TRUE,_xll.ohTrigger(RecalcTrigger,Trigger3M)),NA())</f>
        <v>1.4869233321234354E-2</v>
      </c>
      <c r="L2455" s="44">
        <f>IFERROR(_xll.qlIndexFixing(Index6M,$H2455,TRUE,_xll.ohTrigger(RecalcTrigger,Trigger6M)),NA())</f>
        <v>1.5761318458840247E-2</v>
      </c>
      <c r="M2455" s="186">
        <f>IFERROR(_xll.qlIndexFixing(Index1Y,$H2455,TRUE,_xll.ohTrigger(RecalcTrigger,Trigger1Y)),NA())</f>
        <v>1.5746244662856151E-2</v>
      </c>
      <c r="N2455" s="185">
        <f>IFERROR(_xll.qlIndexFixing(ONIndex1M,I2455,TRUE,_xll.ohTrigger(RecalcTrigger,Trigger1M)),NA())</f>
        <v>1.4580898164222589E-2</v>
      </c>
      <c r="O2455" s="44">
        <f>IFERROR(_xll.qlIndexFixing(ONIndex3M,I2455,TRUE,_xll.ohTrigger(RecalcTrigger,Trigger3M)),NA())</f>
        <v>1.490185069621397E-2</v>
      </c>
      <c r="P2455" s="44">
        <f>IFERROR(_xll.qlIndexFixing(ONIndex6M,I2455,TRUE,_xll.ohTrigger(RecalcTrigger,Trigger6M)),NA())</f>
        <v>1.5663564213115322E-2</v>
      </c>
      <c r="Q2455" s="186">
        <f>IFERROR(_xll.qlIndexFixing(ONIndex1Y,I2455,TRUE,_xll.ohTrigger(RecalcTrigger,Trigger1Y)),NA())</f>
        <v>1.5764536254962991E-2</v>
      </c>
    </row>
    <row r="2456" spans="2:17" x14ac:dyDescent="0.2">
      <c r="B2456" s="39" t="s">
        <v>42</v>
      </c>
      <c r="D2456" s="42">
        <f>_xll.qlCalendarAdvance(Calendar,$D2455,B2456,"f",FALSE)</f>
        <v>56598</v>
      </c>
      <c r="E2456" s="180">
        <f>_xll.qlInterestRateIndexValueDate(IndexON,D2456)</f>
        <v>56598</v>
      </c>
      <c r="F2456" s="196">
        <f>IFERROR(_xll.qlIndexFixing(IndexON,D2456,TRUE,_xll.ohTrigger(RecalcTrigger,TriggerON)),NA())</f>
        <v>1.4724290780803173E-2</v>
      </c>
      <c r="H2456" s="42">
        <f>_xll.qlCalendarAdvance(Calendar,$H2455,B2456,"f",FALSE)</f>
        <v>56598</v>
      </c>
      <c r="I2456" s="180">
        <f>_xll.qlInterestRateIndexValueDate(Index1M,$H2456)</f>
        <v>56600</v>
      </c>
      <c r="J2456" s="185">
        <f>IFERROR(_xll.qlIndexFixing(Index1M,$H2456,TRUE,_xll.ohTrigger(RecalcTrigger,Trigger1M)),NA())</f>
        <v>1.456334748841992E-2</v>
      </c>
      <c r="K2456" s="44">
        <f>IFERROR(_xll.qlIndexFixing(Index3M,H2456,TRUE,_xll.ohTrigger(RecalcTrigger,Trigger3M)),NA())</f>
        <v>1.4858749995901199E-2</v>
      </c>
      <c r="L2456" s="44">
        <f>IFERROR(_xll.qlIndexFixing(Index6M,$H2456,TRUE,_xll.ohTrigger(RecalcTrigger,Trigger6M)),NA())</f>
        <v>1.576437755317809E-2</v>
      </c>
      <c r="M2456" s="186">
        <f>IFERROR(_xll.qlIndexFixing(Index1Y,$H2456,TRUE,_xll.ohTrigger(RecalcTrigger,Trigger1Y)),NA())</f>
        <v>1.5738446161232395E-2</v>
      </c>
      <c r="N2456" s="185">
        <f>IFERROR(_xll.qlIndexFixing(ONIndex1M,I2456,TRUE,_xll.ohTrigger(RecalcTrigger,Trigger1M)),NA())</f>
        <v>1.4570851989530453E-2</v>
      </c>
      <c r="O2456" s="44">
        <f>IFERROR(_xll.qlIndexFixing(ONIndex3M,I2456,TRUE,_xll.ohTrigger(RecalcTrigger,Trigger3M)),NA())</f>
        <v>1.4891655563396E-2</v>
      </c>
      <c r="P2456" s="44">
        <f>IFERROR(_xll.qlIndexFixing(ONIndex6M,I2456,TRUE,_xll.ohTrigger(RecalcTrigger,Trigger6M)),NA())</f>
        <v>1.5666173923483129E-2</v>
      </c>
      <c r="Q2456" s="186">
        <f>IFERROR(_xll.qlIndexFixing(ONIndex1Y,I2456,TRUE,_xll.ohTrigger(RecalcTrigger,Trigger1Y)),NA())</f>
        <v>1.5759753352009298E-2</v>
      </c>
    </row>
    <row r="2457" spans="2:17" x14ac:dyDescent="0.2">
      <c r="B2457" s="39" t="s">
        <v>42</v>
      </c>
      <c r="D2457" s="42">
        <f>_xll.qlCalendarAdvance(Calendar,$D2456,B2457,"f",FALSE)</f>
        <v>56605</v>
      </c>
      <c r="E2457" s="180">
        <f>_xll.qlInterestRateIndexValueDate(IndexON,D2457)</f>
        <v>56605</v>
      </c>
      <c r="F2457" s="196">
        <f>IFERROR(_xll.qlIndexFixing(IndexON,D2457,TRUE,_xll.ohTrigger(RecalcTrigger,TriggerON)),NA())</f>
        <v>1.4713913400008494E-2</v>
      </c>
      <c r="H2457" s="42">
        <f>_xll.qlCalendarAdvance(Calendar,$H2456,B2457,"f",FALSE)</f>
        <v>56605</v>
      </c>
      <c r="I2457" s="180">
        <f>_xll.qlInterestRateIndexValueDate(Index1M,$H2457)</f>
        <v>56607</v>
      </c>
      <c r="J2457" s="185">
        <f>IFERROR(_xll.qlIndexFixing(Index1M,$H2457,TRUE,_xll.ohTrigger(RecalcTrigger,Trigger1M)),NA())</f>
        <v>1.455318072246331E-2</v>
      </c>
      <c r="K2457" s="44">
        <f>IFERROR(_xll.qlIndexFixing(Index3M,H2457,TRUE,_xll.ohTrigger(RecalcTrigger,Trigger3M)),NA())</f>
        <v>1.4848223236705316E-2</v>
      </c>
      <c r="L2457" s="44">
        <f>IFERROR(_xll.qlIndexFixing(Index6M,$H2457,TRUE,_xll.ohTrigger(RecalcTrigger,Trigger6M)),NA())</f>
        <v>1.5767471344918686E-2</v>
      </c>
      <c r="M2457" s="186">
        <f>IFERROR(_xll.qlIndexFixing(Index1Y,$H2457,TRUE,_xll.ohTrigger(RecalcTrigger,Trigger1Y)),NA())</f>
        <v>1.5730420629552076E-2</v>
      </c>
      <c r="N2457" s="185">
        <f>IFERROR(_xll.qlIndexFixing(ONIndex1M,I2457,TRUE,_xll.ohTrigger(RecalcTrigger,Trigger1M)),NA())</f>
        <v>1.4559320742453252E-2</v>
      </c>
      <c r="O2457" s="44">
        <f>IFERROR(_xll.qlIndexFixing(ONIndex3M,I2457,TRUE,_xll.ohTrigger(RecalcTrigger,Trigger3M)),NA())</f>
        <v>1.4879951358031107E-2</v>
      </c>
      <c r="P2457" s="44">
        <f>IFERROR(_xll.qlIndexFixing(ONIndex6M,I2457,TRUE,_xll.ohTrigger(RecalcTrigger,Trigger6M)),NA())</f>
        <v>1.5669198596075518E-2</v>
      </c>
      <c r="Q2457" s="186">
        <f>IFERROR(_xll.qlIndexFixing(ONIndex1Y,I2457,TRUE,_xll.ohTrigger(RecalcTrigger,Trigger1Y)),NA())</f>
        <v>1.5754264827014808E-2</v>
      </c>
    </row>
    <row r="2458" spans="2:17" x14ac:dyDescent="0.2">
      <c r="B2458" s="39" t="s">
        <v>42</v>
      </c>
      <c r="D2458" s="42">
        <f>_xll.qlCalendarAdvance(Calendar,$D2457,B2458,"f",FALSE)</f>
        <v>56612</v>
      </c>
      <c r="E2458" s="180">
        <f>_xll.qlInterestRateIndexValueDate(IndexON,D2458)</f>
        <v>56612</v>
      </c>
      <c r="F2458" s="196">
        <f>IFERROR(_xll.qlIndexFixing(IndexON,D2458,TRUE,_xll.ohTrigger(RecalcTrigger,TriggerON)),NA())</f>
        <v>1.4703492192911227E-2</v>
      </c>
      <c r="H2458" s="42">
        <f>_xll.qlCalendarAdvance(Calendar,$H2457,B2458,"f",FALSE)</f>
        <v>56612</v>
      </c>
      <c r="I2458" s="180">
        <f>_xll.qlInterestRateIndexValueDate(Index1M,$H2458)</f>
        <v>56614</v>
      </c>
      <c r="J2458" s="185">
        <f>IFERROR(_xll.qlIndexFixing(Index1M,$H2458,TRUE,_xll.ohTrigger(RecalcTrigger,Trigger1M)),NA())</f>
        <v>1.45442891207459E-2</v>
      </c>
      <c r="K2458" s="44">
        <f>IFERROR(_xll.qlIndexFixing(Index3M,H2458,TRUE,_xll.ohTrigger(RecalcTrigger,Trigger3M)),NA())</f>
        <v>1.4837652987133687E-2</v>
      </c>
      <c r="L2458" s="44">
        <f>IFERROR(_xll.qlIndexFixing(Index6M,$H2458,TRUE,_xll.ohTrigger(RecalcTrigger,Trigger6M)),NA())</f>
        <v>1.5770020007872435E-2</v>
      </c>
      <c r="M2458" s="186">
        <f>IFERROR(_xll.qlIndexFixing(Index1Y,$H2458,TRUE,_xll.ohTrigger(RecalcTrigger,Trigger1Y)),NA())</f>
        <v>1.5722168983952498E-2</v>
      </c>
      <c r="N2458" s="185">
        <f>IFERROR(_xll.qlIndexFixing(ONIndex1M,I2458,TRUE,_xll.ohTrigger(RecalcTrigger,Trigger1M)),NA())</f>
        <v>1.4549187176546852E-2</v>
      </c>
      <c r="O2458" s="44">
        <f>IFERROR(_xll.qlIndexFixing(ONIndex3M,I2458,TRUE,_xll.ohTrigger(RecalcTrigger,Trigger3M)),NA())</f>
        <v>1.4869664068131172E-2</v>
      </c>
      <c r="P2458" s="44">
        <f>IFERROR(_xll.qlIndexFixing(ONIndex6M,I2458,TRUE,_xll.ohTrigger(RecalcTrigger,Trigger6M)),NA())</f>
        <v>1.5671882063363896E-2</v>
      </c>
      <c r="Q2458" s="186">
        <f>IFERROR(_xll.qlIndexFixing(ONIndex1Y,I2458,TRUE,_xll.ohTrigger(RecalcTrigger,Trigger1Y)),NA())</f>
        <v>1.5749442784729339E-2</v>
      </c>
    </row>
    <row r="2459" spans="2:17" x14ac:dyDescent="0.2">
      <c r="B2459" s="39" t="s">
        <v>42</v>
      </c>
      <c r="D2459" s="42">
        <f>_xll.qlCalendarAdvance(Calendar,$D2458,B2459,"f",FALSE)</f>
        <v>56619</v>
      </c>
      <c r="E2459" s="180">
        <f>_xll.qlInterestRateIndexValueDate(IndexON,D2459)</f>
        <v>56619</v>
      </c>
      <c r="F2459" s="196">
        <f>IFERROR(_xll.qlIndexFixing(IndexON,D2459,TRUE,_xll.ohTrigger(RecalcTrigger,TriggerON)),NA())</f>
        <v>1.4693027103236389E-2</v>
      </c>
      <c r="H2459" s="42">
        <f>_xll.qlCalendarAdvance(Calendar,$H2458,B2459,"f",FALSE)</f>
        <v>56619</v>
      </c>
      <c r="I2459" s="180">
        <f>_xll.qlInterestRateIndexValueDate(Index1M,$H2459)</f>
        <v>56621</v>
      </c>
      <c r="J2459" s="185">
        <f>IFERROR(_xll.qlIndexFixing(Index1M,$H2459,TRUE,_xll.ohTrigger(RecalcTrigger,Trigger1M)),NA())</f>
        <v>1.4532724340669823E-2</v>
      </c>
      <c r="K2459" s="44">
        <f>IFERROR(_xll.qlIndexFixing(Index3M,H2459,TRUE,_xll.ohTrigger(RecalcTrigger,Trigger3M)),NA())</f>
        <v>1.482703919067685E-2</v>
      </c>
      <c r="L2459" s="44">
        <f>IFERROR(_xll.qlIndexFixing(Index6M,$H2459,TRUE,_xll.ohTrigger(RecalcTrigger,Trigger6M)),NA())</f>
        <v>1.577318057855186E-2</v>
      </c>
      <c r="M2459" s="186">
        <f>IFERROR(_xll.qlIndexFixing(Index1Y,$H2459,TRUE,_xll.ohTrigger(RecalcTrigger,Trigger1Y)),NA())</f>
        <v>1.5713692143033652E-2</v>
      </c>
      <c r="N2459" s="185">
        <f>IFERROR(_xll.qlIndexFixing(ONIndex1M,I2459,TRUE,_xll.ohTrigger(RecalcTrigger,Trigger1M)),NA())</f>
        <v>1.4540468740174006E-2</v>
      </c>
      <c r="O2459" s="44">
        <f>IFERROR(_xll.qlIndexFixing(ONIndex3M,I2459,TRUE,_xll.ohTrigger(RecalcTrigger,Trigger3M)),NA())</f>
        <v>1.4860812092658549E-2</v>
      </c>
      <c r="P2459" s="44">
        <f>IFERROR(_xll.qlIndexFixing(ONIndex6M,I2459,TRUE,_xll.ohTrigger(RecalcTrigger,Trigger6M)),NA())</f>
        <v>1.5674209573388609E-2</v>
      </c>
      <c r="Q2459" s="186">
        <f>IFERROR(_xll.qlIndexFixing(ONIndex1Y,I2459,TRUE,_xll.ohTrigger(RecalcTrigger,Trigger1Y)),NA())</f>
        <v>1.5745295038822604E-2</v>
      </c>
    </row>
    <row r="2460" spans="2:17" x14ac:dyDescent="0.2">
      <c r="B2460" s="39" t="s">
        <v>42</v>
      </c>
      <c r="D2460" s="42">
        <f>_xll.qlCalendarAdvance(Calendar,$D2459,B2460,"f",FALSE)</f>
        <v>56626</v>
      </c>
      <c r="E2460" s="180">
        <f>_xll.qlInterestRateIndexValueDate(IndexON,D2460)</f>
        <v>56626</v>
      </c>
      <c r="F2460" s="196">
        <f>IFERROR(_xll.qlIndexFixing(IndexON,D2460,TRUE,_xll.ohTrigger(RecalcTrigger,TriggerON)),NA())</f>
        <v>1.4682518074549122E-2</v>
      </c>
      <c r="H2460" s="42">
        <f>_xll.qlCalendarAdvance(Calendar,$H2459,B2460,"f",FALSE)</f>
        <v>56626</v>
      </c>
      <c r="I2460" s="180">
        <f>_xll.qlInterestRateIndexValueDate(Index1M,$H2460)</f>
        <v>56628</v>
      </c>
      <c r="J2460" s="185">
        <f>IFERROR(_xll.qlIndexFixing(Index1M,$H2460,TRUE,_xll.ohTrigger(RecalcTrigger,Trigger1M)),NA())</f>
        <v>1.4522434620851121E-2</v>
      </c>
      <c r="K2460" s="44">
        <f>IFERROR(_xll.qlIndexFixing(Index3M,H2460,TRUE,_xll.ohTrigger(RecalcTrigger,Trigger3M)),NA())</f>
        <v>1.4816381790824451E-2</v>
      </c>
      <c r="L2460" s="44">
        <f>IFERROR(_xll.qlIndexFixing(Index6M,$H2460,TRUE,_xll.ohTrigger(RecalcTrigger,Trigger6M)),NA())</f>
        <v>1.5776375845570789E-2</v>
      </c>
      <c r="M2460" s="186">
        <f>IFERROR(_xll.qlIndexFixing(Index1Y,$H2460,TRUE,_xll.ohTrigger(RecalcTrigger,Trigger1Y)),NA())</f>
        <v>1.570499102785668E-2</v>
      </c>
      <c r="N2460" s="185">
        <f>IFERROR(_xll.qlIndexFixing(ONIndex1M,I2460,TRUE,_xll.ohTrigger(RecalcTrigger,Trigger1M)),NA())</f>
        <v>1.4530259242047094E-2</v>
      </c>
      <c r="O2460" s="44">
        <f>IFERROR(_xll.qlIndexFixing(ONIndex3M,I2460,TRUE,_xll.ohTrigger(RecalcTrigger,Trigger3M)),NA())</f>
        <v>1.4850444722736E-2</v>
      </c>
      <c r="P2460" s="44">
        <f>IFERROR(_xll.qlIndexFixing(ONIndex6M,I2460,TRUE,_xll.ohTrigger(RecalcTrigger,Trigger6M)),NA())</f>
        <v>1.5676956963144306E-2</v>
      </c>
      <c r="Q2460" s="186">
        <f>IFERROR(_xll.qlIndexFixing(ONIndex1Y,I2460,TRUE,_xll.ohTrigger(RecalcTrigger,Trigger1Y)),NA())</f>
        <v>1.5740438986142635E-2</v>
      </c>
    </row>
    <row r="2461" spans="2:17" x14ac:dyDescent="0.2">
      <c r="B2461" s="39" t="s">
        <v>42</v>
      </c>
      <c r="D2461" s="42">
        <f>_xll.qlCalendarAdvance(Calendar,$D2460,B2461,"f",FALSE)</f>
        <v>56633</v>
      </c>
      <c r="E2461" s="180">
        <f>_xll.qlInterestRateIndexValueDate(IndexON,D2461)</f>
        <v>56633</v>
      </c>
      <c r="F2461" s="196">
        <f>IFERROR(_xll.qlIndexFixing(IndexON,D2461,TRUE,_xll.ohTrigger(RecalcTrigger,TriggerON)),NA())</f>
        <v>1.4671965050814251E-2</v>
      </c>
      <c r="H2461" s="42">
        <f>_xll.qlCalendarAdvance(Calendar,$H2460,B2461,"f",FALSE)</f>
        <v>56633</v>
      </c>
      <c r="I2461" s="180">
        <f>_xll.qlInterestRateIndexValueDate(Index1M,$H2461)</f>
        <v>56635</v>
      </c>
      <c r="J2461" s="185">
        <f>IFERROR(_xll.qlIndexFixing(Index1M,$H2461,TRUE,_xll.ohTrigger(RecalcTrigger,Trigger1M)),NA())</f>
        <v>1.45121038124299E-2</v>
      </c>
      <c r="K2461" s="44">
        <f>IFERROR(_xll.qlIndexFixing(Index3M,H2461,TRUE,_xll.ohTrigger(RecalcTrigger,Trigger3M)),NA())</f>
        <v>1.4805680731074133E-2</v>
      </c>
      <c r="L2461" s="44">
        <f>IFERROR(_xll.qlIndexFixing(Index6M,$H2461,TRUE,_xll.ohTrigger(RecalcTrigger,Trigger6M)),NA())</f>
        <v>1.5779605809093069E-2</v>
      </c>
      <c r="M2461" s="186">
        <f>IFERROR(_xll.qlIndexFixing(Index1Y,$H2461,TRUE,_xll.ohTrigger(RecalcTrigger,Trigger1Y)),NA())</f>
        <v>1.5696066561941259E-2</v>
      </c>
      <c r="N2461" s="185">
        <f>IFERROR(_xll.qlIndexFixing(ONIndex1M,I2461,TRUE,_xll.ohTrigger(RecalcTrigger,Trigger1M)),NA())</f>
        <v>1.4520008783005522E-2</v>
      </c>
      <c r="O2461" s="44">
        <f>IFERROR(_xll.qlIndexFixing(ONIndex3M,I2461,TRUE,_xll.ohTrigger(RecalcTrigger,Trigger3M)),NA())</f>
        <v>1.4840034152170389E-2</v>
      </c>
      <c r="P2461" s="44">
        <f>IFERROR(_xll.qlIndexFixing(ONIndex6M,I2461,TRUE,_xll.ohTrigger(RecalcTrigger,Trigger6M)),NA())</f>
        <v>1.5679738772647056E-2</v>
      </c>
      <c r="Q2461" s="186">
        <f>IFERROR(_xll.qlIndexFixing(ONIndex1Y,I2461,TRUE,_xll.ohTrigger(RecalcTrigger,Trigger1Y)),NA())</f>
        <v>1.5735564585819262E-2</v>
      </c>
    </row>
    <row r="2462" spans="2:17" x14ac:dyDescent="0.2">
      <c r="B2462" s="39" t="s">
        <v>42</v>
      </c>
      <c r="D2462" s="42">
        <f>_xll.qlCalendarAdvance(Calendar,$D2461,B2462,"f",FALSE)</f>
        <v>56640</v>
      </c>
      <c r="E2462" s="180">
        <f>_xll.qlInterestRateIndexValueDate(IndexON,D2462)</f>
        <v>56640</v>
      </c>
      <c r="F2462" s="196">
        <f>IFERROR(_xll.qlIndexFixing(IndexON,D2462,TRUE,_xll.ohTrigger(RecalcTrigger,TriggerON)),NA())</f>
        <v>1.4661367975676853E-2</v>
      </c>
      <c r="H2462" s="42">
        <f>_xll.qlCalendarAdvance(Calendar,$H2461,B2462,"f",FALSE)</f>
        <v>56640</v>
      </c>
      <c r="I2462" s="180">
        <f>_xll.qlInterestRateIndexValueDate(Index1M,$H2462)</f>
        <v>56642</v>
      </c>
      <c r="J2462" s="185">
        <f>IFERROR(_xll.qlIndexFixing(Index1M,$H2462,TRUE,_xll.ohTrigger(RecalcTrigger,Trigger1M)),NA())</f>
        <v>1.4503088190693408E-2</v>
      </c>
      <c r="K2462" s="44">
        <f>IFERROR(_xll.qlIndexFixing(Index3M,H2462,TRUE,_xll.ohTrigger(RecalcTrigger,Trigger3M)),NA())</f>
        <v>1.4794935954915545E-2</v>
      </c>
      <c r="L2462" s="44">
        <f>IFERROR(_xll.qlIndexFixing(Index6M,$H2462,TRUE,_xll.ohTrigger(RecalcTrigger,Trigger6M)),NA())</f>
        <v>1.5782870469288286E-2</v>
      </c>
      <c r="M2462" s="186">
        <f>IFERROR(_xll.qlIndexFixing(Index1Y,$H2462,TRUE,_xll.ohTrigger(RecalcTrigger,Trigger1Y)),NA())</f>
        <v>1.5686919671263174E-2</v>
      </c>
      <c r="N2462" s="185">
        <f>IFERROR(_xll.qlIndexFixing(ONIndex1M,I2462,TRUE,_xll.ohTrigger(RecalcTrigger,Trigger1M)),NA())</f>
        <v>1.4509717310851045E-2</v>
      </c>
      <c r="O2462" s="44">
        <f>IFERROR(_xll.qlIndexFixing(ONIndex3M,I2462,TRUE,_xll.ohTrigger(RecalcTrigger,Trigger3M)),NA())</f>
        <v>1.4829580323967306E-2</v>
      </c>
      <c r="P2462" s="44">
        <f>IFERROR(_xll.qlIndexFixing(ONIndex6M,I2462,TRUE,_xll.ohTrigger(RecalcTrigger,Trigger6M)),NA())</f>
        <v>1.5682555002136667E-2</v>
      </c>
      <c r="Q2462" s="186">
        <f>IFERROR(_xll.qlIndexFixing(ONIndex1Y,I2462,TRUE,_xll.ohTrigger(RecalcTrigger,Trigger1Y)),NA())</f>
        <v>1.5730671813871666E-2</v>
      </c>
    </row>
    <row r="2463" spans="2:17" x14ac:dyDescent="0.2">
      <c r="B2463" s="39" t="s">
        <v>42</v>
      </c>
      <c r="D2463" s="42">
        <f>_xll.qlCalendarAdvance(Calendar,$D2462,B2463,"f",FALSE)</f>
        <v>56647</v>
      </c>
      <c r="E2463" s="180">
        <f>_xll.qlInterestRateIndexValueDate(IndexON,D2463)</f>
        <v>56647</v>
      </c>
      <c r="F2463" s="196">
        <f>IFERROR(_xll.qlIndexFixing(IndexON,D2463,TRUE,_xll.ohTrigger(RecalcTrigger,TriggerON)),NA())</f>
        <v>1.4650726792941882E-2</v>
      </c>
      <c r="H2463" s="42">
        <f>_xll.qlCalendarAdvance(Calendar,$H2462,B2463,"f",FALSE)</f>
        <v>56647</v>
      </c>
      <c r="I2463" s="180">
        <f>_xll.qlInterestRateIndexValueDate(Index1M,$H2463)</f>
        <v>56649</v>
      </c>
      <c r="J2463" s="185">
        <f>IFERROR(_xll.qlIndexFixing(Index1M,$H2463,TRUE,_xll.ohTrigger(RecalcTrigger,Trigger1M)),NA())</f>
        <v>1.44931399527648E-2</v>
      </c>
      <c r="K2463" s="44">
        <f>IFERROR(_xll.qlIndexFixing(Index3M,H2463,TRUE,_xll.ohTrigger(RecalcTrigger,Trigger3M)),NA())</f>
        <v>1.4784622919164336E-2</v>
      </c>
      <c r="L2463" s="44">
        <f>IFERROR(_xll.qlIndexFixing(Index6M,$H2463,TRUE,_xll.ohTrigger(RecalcTrigger,Trigger6M)),NA())</f>
        <v>1.5786169826323825E-2</v>
      </c>
      <c r="M2463" s="186">
        <f>IFERROR(_xll.qlIndexFixing(Index1Y,$H2463,TRUE,_xll.ohTrigger(RecalcTrigger,Trigger1Y)),NA())</f>
        <v>1.5677551284252141E-2</v>
      </c>
      <c r="N2463" s="185">
        <f>IFERROR(_xll.qlIndexFixing(ONIndex1M,I2463,TRUE,_xll.ohTrigger(RecalcTrigger,Trigger1M)),NA())</f>
        <v>1.4499384773785096E-2</v>
      </c>
      <c r="O2463" s="44">
        <f>IFERROR(_xll.qlIndexFixing(ONIndex3M,I2463,TRUE,_xll.ohTrigger(RecalcTrigger,Trigger3M)),NA())</f>
        <v>1.481908318177183E-2</v>
      </c>
      <c r="P2463" s="44">
        <f>IFERROR(_xll.qlIndexFixing(ONIndex6M,I2463,TRUE,_xll.ohTrigger(RecalcTrigger,Trigger6M)),NA())</f>
        <v>1.5685405651453266E-2</v>
      </c>
      <c r="Q2463" s="186">
        <f>IFERROR(_xll.qlIndexFixing(ONIndex1Y,I2463,TRUE,_xll.ohTrigger(RecalcTrigger,Trigger1Y)),NA())</f>
        <v>1.5725760646239095E-2</v>
      </c>
    </row>
    <row r="2464" spans="2:17" x14ac:dyDescent="0.2">
      <c r="B2464" s="39" t="s">
        <v>42</v>
      </c>
      <c r="D2464" s="42">
        <f>_xll.qlCalendarAdvance(Calendar,$D2463,B2464,"f",FALSE)</f>
        <v>56654</v>
      </c>
      <c r="E2464" s="180">
        <f>_xll.qlInterestRateIndexValueDate(IndexON,D2464)</f>
        <v>56654</v>
      </c>
      <c r="F2464" s="196">
        <f>IFERROR(_xll.qlIndexFixing(IndexON,D2464,TRUE,_xll.ohTrigger(RecalcTrigger,TriggerON)),NA())</f>
        <v>1.4640041446094543E-2</v>
      </c>
      <c r="H2464" s="42">
        <f>_xll.qlCalendarAdvance(Calendar,$H2463,B2464,"f",FALSE)</f>
        <v>56654</v>
      </c>
      <c r="I2464" s="180">
        <f>_xll.qlInterestRateIndexValueDate(Index1M,$H2464)</f>
        <v>56656</v>
      </c>
      <c r="J2464" s="185">
        <f>IFERROR(_xll.qlIndexFixing(Index1M,$H2464,TRUE,_xll.ohTrigger(RecalcTrigger,Trigger1M)),NA())</f>
        <v>1.448269904664512E-2</v>
      </c>
      <c r="K2464" s="44">
        <f>IFERROR(_xll.qlIndexFixing(Index3M,H2464,TRUE,_xll.ohTrigger(RecalcTrigger,Trigger3M)),NA())</f>
        <v>1.4773794125628761E-2</v>
      </c>
      <c r="L2464" s="44">
        <f>IFERROR(_xll.qlIndexFixing(Index6M,$H2464,TRUE,_xll.ohTrigger(RecalcTrigger,Trigger6M)),NA())</f>
        <v>1.578950388037368E-2</v>
      </c>
      <c r="M2464" s="186">
        <f>IFERROR(_xll.qlIndexFixing(Index1Y,$H2464,TRUE,_xll.ohTrigger(RecalcTrigger,Trigger1Y)),NA())</f>
        <v>1.5667962331790054E-2</v>
      </c>
      <c r="N2464" s="185">
        <f>IFERROR(_xll.qlIndexFixing(ONIndex1M,I2464,TRUE,_xll.ohTrigger(RecalcTrigger,Trigger1M)),NA())</f>
        <v>1.4489011119769302E-2</v>
      </c>
      <c r="O2464" s="44">
        <f>IFERROR(_xll.qlIndexFixing(ONIndex3M,I2464,TRUE,_xll.ohTrigger(RecalcTrigger,Trigger3M)),NA())</f>
        <v>1.4808542668749425E-2</v>
      </c>
      <c r="P2464" s="44">
        <f>IFERROR(_xll.qlIndexFixing(ONIndex6M,I2464,TRUE,_xll.ohTrigger(RecalcTrigger,Trigger6M)),NA())</f>
        <v>1.568829072067679E-2</v>
      </c>
      <c r="Q2464" s="186">
        <f>IFERROR(_xll.qlIndexFixing(ONIndex1Y,I2464,TRUE,_xll.ohTrigger(RecalcTrigger,Trigger1Y)),NA())</f>
        <v>1.572083105878086E-2</v>
      </c>
    </row>
    <row r="2465" spans="2:17" x14ac:dyDescent="0.2">
      <c r="B2465" s="39" t="s">
        <v>42</v>
      </c>
      <c r="D2465" s="42">
        <f>_xll.qlCalendarAdvance(Calendar,$D2464,B2465,"f",FALSE)</f>
        <v>56661</v>
      </c>
      <c r="E2465" s="180">
        <f>_xll.qlInterestRateIndexValueDate(IndexON,D2465)</f>
        <v>56661</v>
      </c>
      <c r="F2465" s="196">
        <f>IFERROR(_xll.qlIndexFixing(IndexON,D2465,TRUE,_xll.ohTrigger(RecalcTrigger,TriggerON)),NA())</f>
        <v>1.4629311879179596E-2</v>
      </c>
      <c r="H2465" s="42">
        <f>_xll.qlCalendarAdvance(Calendar,$H2464,B2465,"f",FALSE)</f>
        <v>56661</v>
      </c>
      <c r="I2465" s="180">
        <f>_xll.qlInterestRateIndexValueDate(Index1M,$H2465)</f>
        <v>56663</v>
      </c>
      <c r="J2465" s="185">
        <f>IFERROR(_xll.qlIndexFixing(Index1M,$H2465,TRUE,_xll.ohTrigger(RecalcTrigger,Trigger1M)),NA())</f>
        <v>1.4472216864260177E-2</v>
      </c>
      <c r="K2465" s="44">
        <f>IFERROR(_xll.qlIndexFixing(Index3M,H2465,TRUE,_xll.ohTrigger(RecalcTrigger,Trigger3M)),NA())</f>
        <v>1.4762921451693648E-2</v>
      </c>
      <c r="L2465" s="44">
        <f>IFERROR(_xll.qlIndexFixing(Index6M,$H2465,TRUE,_xll.ohTrigger(RecalcTrigger,Trigger6M)),NA())</f>
        <v>1.579287263160966E-2</v>
      </c>
      <c r="M2465" s="186">
        <f>IFERROR(_xll.qlIndexFixing(Index1Y,$H2465,TRUE,_xll.ohTrigger(RecalcTrigger,Trigger1Y)),NA())</f>
        <v>1.5658153747209011E-2</v>
      </c>
      <c r="N2465" s="185">
        <f>IFERROR(_xll.qlIndexFixing(ONIndex1M,I2465,TRUE,_xll.ohTrigger(RecalcTrigger,Trigger1M)),NA())</f>
        <v>1.4478596296685353E-2</v>
      </c>
      <c r="O2465" s="44">
        <f>IFERROR(_xll.qlIndexFixing(ONIndex3M,I2465,TRUE,_xll.ohTrigger(RecalcTrigger,Trigger3M)),NA())</f>
        <v>1.4797958728465233E-2</v>
      </c>
      <c r="P2465" s="44">
        <f>IFERROR(_xll.qlIndexFixing(ONIndex6M,I2465,TRUE,_xll.ohTrigger(RecalcTrigger,Trigger6M)),NA())</f>
        <v>1.5691210209807238E-2</v>
      </c>
      <c r="Q2465" s="186">
        <f>IFERROR(_xll.qlIndexFixing(ONIndex1Y,I2465,TRUE,_xll.ohTrigger(RecalcTrigger,Trigger1Y)),NA())</f>
        <v>1.571588302735627E-2</v>
      </c>
    </row>
    <row r="2466" spans="2:17" x14ac:dyDescent="0.2">
      <c r="B2466" s="39" t="s">
        <v>42</v>
      </c>
      <c r="D2466" s="42">
        <f>_xll.qlCalendarAdvance(Calendar,$D2465,B2466,"f",FALSE)</f>
        <v>56668</v>
      </c>
      <c r="E2466" s="180">
        <f>_xll.qlInterestRateIndexValueDate(IndexON,D2466)</f>
        <v>56668</v>
      </c>
      <c r="F2466" s="196">
        <f>IFERROR(_xll.qlIndexFixing(IndexON,D2466,TRUE,_xll.ohTrigger(RecalcTrigger,TriggerON)),NA())</f>
        <v>1.4618538035682249E-2</v>
      </c>
      <c r="H2466" s="42">
        <f>_xll.qlCalendarAdvance(Calendar,$H2465,B2466,"f",FALSE)</f>
        <v>56668</v>
      </c>
      <c r="I2466" s="180">
        <f>_xll.qlInterestRateIndexValueDate(Index1M,$H2466)</f>
        <v>56670</v>
      </c>
      <c r="J2466" s="185">
        <f>IFERROR(_xll.qlIndexFixing(Index1M,$H2466,TRUE,_xll.ohTrigger(RecalcTrigger,Trigger1M)),NA())</f>
        <v>1.4461693353617276E-2</v>
      </c>
      <c r="K2466" s="44">
        <f>IFERROR(_xll.qlIndexFixing(Index3M,H2466,TRUE,_xll.ohTrigger(RecalcTrigger,Trigger3M)),NA())</f>
        <v>1.4752004840862165E-2</v>
      </c>
      <c r="L2466" s="44">
        <f>IFERROR(_xll.qlIndexFixing(Index6M,$H2466,TRUE,_xll.ohTrigger(RecalcTrigger,Trigger6M)),NA())</f>
        <v>1.579627608020576E-2</v>
      </c>
      <c r="M2466" s="186">
        <f>IFERROR(_xll.qlIndexFixing(Index1Y,$H2466,TRUE,_xll.ohTrigger(RecalcTrigger,Trigger1Y)),NA())</f>
        <v>1.5648126466288246E-2</v>
      </c>
      <c r="N2466" s="185">
        <f>IFERROR(_xll.qlIndexFixing(ONIndex1M,I2466,TRUE,_xll.ohTrigger(RecalcTrigger,Trigger1M)),NA())</f>
        <v>1.4468140252335004E-2</v>
      </c>
      <c r="O2466" s="44">
        <f>IFERROR(_xll.qlIndexFixing(ONIndex3M,I2466,TRUE,_xll.ohTrigger(RecalcTrigger,Trigger3M)),NA())</f>
        <v>1.4787331303924844E-2</v>
      </c>
      <c r="P2466" s="44">
        <f>IFERROR(_xll.qlIndexFixing(ONIndex6M,I2466,TRUE,_xll.ohTrigger(RecalcTrigger,Trigger6M)),NA())</f>
        <v>1.5694164118764675E-2</v>
      </c>
      <c r="Q2466" s="186">
        <f>IFERROR(_xll.qlIndexFixing(ONIndex1Y,I2466,TRUE,_xll.ohTrigger(RecalcTrigger,Trigger1Y)),NA())</f>
        <v>1.5710916527904573E-2</v>
      </c>
    </row>
    <row r="2467" spans="2:17" x14ac:dyDescent="0.2">
      <c r="B2467" s="39" t="s">
        <v>42</v>
      </c>
      <c r="D2467" s="42">
        <f>_xll.qlCalendarAdvance(Calendar,$D2466,B2467,"f",FALSE)</f>
        <v>56675</v>
      </c>
      <c r="E2467" s="180">
        <f>_xll.qlInterestRateIndexValueDate(IndexON,D2467)</f>
        <v>56675</v>
      </c>
      <c r="F2467" s="196">
        <f>IFERROR(_xll.qlIndexFixing(IndexON,D2467,TRUE,_xll.ohTrigger(RecalcTrigger,TriggerON)),NA())</f>
        <v>1.4607719859647261E-2</v>
      </c>
      <c r="H2467" s="42">
        <f>_xll.qlCalendarAdvance(Calendar,$H2466,B2467,"f",FALSE)</f>
        <v>56675</v>
      </c>
      <c r="I2467" s="180">
        <f>_xll.qlInterestRateIndexValueDate(Index1M,$H2467)</f>
        <v>56677</v>
      </c>
      <c r="J2467" s="185">
        <f>IFERROR(_xll.qlIndexFixing(Index1M,$H2467,TRUE,_xll.ohTrigger(RecalcTrigger,Trigger1M)),NA())</f>
        <v>1.4449253190070843E-2</v>
      </c>
      <c r="K2467" s="44">
        <f>IFERROR(_xll.qlIndexFixing(Index3M,H2467,TRUE,_xll.ohTrigger(RecalcTrigger,Trigger3M)),NA())</f>
        <v>1.4739573505839959E-2</v>
      </c>
      <c r="L2467" s="44">
        <f>IFERROR(_xll.qlIndexFixing(Index6M,$H2467,TRUE,_xll.ohTrigger(RecalcTrigger,Trigger6M)),NA())</f>
        <v>1.5802734061126249E-2</v>
      </c>
      <c r="M2467" s="186">
        <f>IFERROR(_xll.qlIndexFixing(Index1Y,$H2467,TRUE,_xll.ohTrigger(RecalcTrigger,Trigger1Y)),NA())</f>
        <v>1.5636068212122312E-2</v>
      </c>
      <c r="N2467" s="185">
        <f>IFERROR(_xll.qlIndexFixing(ONIndex1M,I2467,TRUE,_xll.ohTrigger(RecalcTrigger,Trigger1M)),NA())</f>
        <v>1.4457642934999626E-2</v>
      </c>
      <c r="O2467" s="44">
        <f>IFERROR(_xll.qlIndexFixing(ONIndex3M,I2467,TRUE,_xll.ohTrigger(RecalcTrigger,Trigger3M)),NA())</f>
        <v>1.4776660338853276E-2</v>
      </c>
      <c r="P2467" s="44">
        <f>IFERROR(_xll.qlIndexFixing(ONIndex6M,I2467,TRUE,_xll.ohTrigger(RecalcTrigger,Trigger6M)),NA())</f>
        <v>1.5697152447549101E-2</v>
      </c>
      <c r="Q2467" s="186">
        <f>IFERROR(_xll.qlIndexFixing(ONIndex1Y,I2467,TRUE,_xll.ohTrigger(RecalcTrigger,Trigger1Y)),NA())</f>
        <v>1.5705931536524886E-2</v>
      </c>
    </row>
    <row r="2468" spans="2:17" x14ac:dyDescent="0.2">
      <c r="B2468" s="39" t="s">
        <v>42</v>
      </c>
      <c r="D2468" s="42">
        <f>_xll.qlCalendarAdvance(Calendar,$D2467,B2468,"f",FALSE)</f>
        <v>56682</v>
      </c>
      <c r="E2468" s="180">
        <f>_xll.qlInterestRateIndexValueDate(IndexON,D2468)</f>
        <v>56682</v>
      </c>
      <c r="F2468" s="196">
        <f>IFERROR(_xll.qlIndexFixing(IndexON,D2468,TRUE,_xll.ohTrigger(RecalcTrigger,TriggerON)),NA())</f>
        <v>1.4596857294320031E-2</v>
      </c>
      <c r="H2468" s="42">
        <f>_xll.qlCalendarAdvance(Calendar,$H2467,B2468,"f",FALSE)</f>
        <v>56682</v>
      </c>
      <c r="I2468" s="180">
        <f>_xll.qlInterestRateIndexValueDate(Index1M,$H2468)</f>
        <v>56684</v>
      </c>
      <c r="J2468" s="185">
        <f>IFERROR(_xll.qlIndexFixing(Index1M,$H2468,TRUE,_xll.ohTrigger(RecalcTrigger,Trigger1M)),NA())</f>
        <v>1.4438633305836335E-2</v>
      </c>
      <c r="K2468" s="44">
        <f>IFERROR(_xll.qlIndexFixing(Index3M,H2468,TRUE,_xll.ohTrigger(RecalcTrigger,Trigger3M)),NA())</f>
        <v>1.4728558029021434E-2</v>
      </c>
      <c r="L2468" s="44">
        <f>IFERROR(_xll.qlIndexFixing(Index6M,$H2468,TRUE,_xll.ohTrigger(RecalcTrigger,Trigger6M)),NA())</f>
        <v>1.580622005916444E-2</v>
      </c>
      <c r="M2468" s="186">
        <f>IFERROR(_xll.qlIndexFixing(Index1Y,$H2468,TRUE,_xll.ohTrigger(RecalcTrigger,Trigger1Y)),NA())</f>
        <v>1.5625557020659216E-2</v>
      </c>
      <c r="N2468" s="185">
        <f>IFERROR(_xll.qlIndexFixing(ONIndex1M,I2468,TRUE,_xll.ohTrigger(RecalcTrigger,Trigger1M)),NA())</f>
        <v>1.4447104292560908E-2</v>
      </c>
      <c r="O2468" s="44">
        <f>IFERROR(_xll.qlIndexFixing(ONIndex3M,I2468,TRUE,_xll.ohTrigger(RecalcTrigger,Trigger3M)),NA())</f>
        <v>1.4765945776256117E-2</v>
      </c>
      <c r="P2468" s="44">
        <f>IFERROR(_xll.qlIndexFixing(ONIndex6M,I2468,TRUE,_xll.ohTrigger(RecalcTrigger,Trigger6M)),NA())</f>
        <v>1.5700175196320387E-2</v>
      </c>
      <c r="Q2468" s="186">
        <f>IFERROR(_xll.qlIndexFixing(ONIndex1Y,I2468,TRUE,_xll.ohTrigger(RecalcTrigger,Trigger1Y)),NA())</f>
        <v>1.570092802891665E-2</v>
      </c>
    </row>
    <row r="2469" spans="2:17" x14ac:dyDescent="0.2">
      <c r="B2469" s="39" t="s">
        <v>42</v>
      </c>
      <c r="D2469" s="42">
        <f>_xll.qlCalendarAdvance(Calendar,$D2468,B2469,"f",FALSE)</f>
        <v>56689</v>
      </c>
      <c r="E2469" s="180">
        <f>_xll.qlInterestRateIndexValueDate(IndexON,D2469)</f>
        <v>56689</v>
      </c>
      <c r="F2469" s="196">
        <f>IFERROR(_xll.qlIndexFixing(IndexON,D2469,TRUE,_xll.ohTrigger(RecalcTrigger,TriggerON)),NA())</f>
        <v>1.4585950283985127E-2</v>
      </c>
      <c r="H2469" s="42">
        <f>_xll.qlCalendarAdvance(Calendar,$H2468,B2469,"f",FALSE)</f>
        <v>56689</v>
      </c>
      <c r="I2469" s="180">
        <f>_xll.qlInterestRateIndexValueDate(Index1M,$H2469)</f>
        <v>56691</v>
      </c>
      <c r="J2469" s="185">
        <f>IFERROR(_xll.qlIndexFixing(Index1M,$H2469,TRUE,_xll.ohTrigger(RecalcTrigger,Trigger1M)),NA())</f>
        <v>1.4427495471770772E-2</v>
      </c>
      <c r="K2469" s="44">
        <f>IFERROR(_xll.qlIndexFixing(Index3M,H2469,TRUE,_xll.ohTrigger(RecalcTrigger,Trigger3M)),NA())</f>
        <v>1.4717498429322778E-2</v>
      </c>
      <c r="L2469" s="44">
        <f>IFERROR(_xll.qlIndexFixing(Index6M,$H2469,TRUE,_xll.ohTrigger(RecalcTrigger,Trigger6M)),NA())</f>
        <v>1.5809740762921787E-2</v>
      </c>
      <c r="M2469" s="186">
        <f>IFERROR(_xll.qlIndexFixing(Index1Y,$H2469,TRUE,_xll.ohTrigger(RecalcTrigger,Trigger1Y)),NA())</f>
        <v>1.5614831935791612E-2</v>
      </c>
      <c r="N2469" s="185">
        <f>IFERROR(_xll.qlIndexFixing(ONIndex1M,I2469,TRUE,_xll.ohTrigger(RecalcTrigger,Trigger1M)),NA())</f>
        <v>1.4436524272820606E-2</v>
      </c>
      <c r="O2469" s="44">
        <f>IFERROR(_xll.qlIndexFixing(ONIndex3M,I2469,TRUE,_xll.ohTrigger(RecalcTrigger,Trigger3M)),NA())</f>
        <v>1.4755187559938321E-2</v>
      </c>
      <c r="P2469" s="44">
        <f>IFERROR(_xll.qlIndexFixing(ONIndex6M,I2469,TRUE,_xll.ohTrigger(RecalcTrigger,Trigger6M)),NA())</f>
        <v>1.5703232364838726E-2</v>
      </c>
      <c r="Q2469" s="186">
        <f>IFERROR(_xll.qlIndexFixing(ONIndex1Y,I2469,TRUE,_xll.ohTrigger(RecalcTrigger,Trigger1Y)),NA())</f>
        <v>1.5695905981178981E-2</v>
      </c>
    </row>
    <row r="2470" spans="2:17" x14ac:dyDescent="0.2">
      <c r="B2470" s="39" t="s">
        <v>42</v>
      </c>
      <c r="D2470" s="42">
        <f>_xll.qlCalendarAdvance(Calendar,$D2469,B2470,"f",FALSE)</f>
        <v>56696</v>
      </c>
      <c r="E2470" s="180">
        <f>_xll.qlInterestRateIndexValueDate(IndexON,D2470)</f>
        <v>56696</v>
      </c>
      <c r="F2470" s="196">
        <f>IFERROR(_xll.qlIndexFixing(IndexON,D2470,TRUE,_xll.ohTrigger(RecalcTrigger,TriggerON)),NA())</f>
        <v>1.4574998772127756E-2</v>
      </c>
      <c r="H2470" s="42">
        <f>_xll.qlCalendarAdvance(Calendar,$H2469,B2470,"f",FALSE)</f>
        <v>56696</v>
      </c>
      <c r="I2470" s="180">
        <f>_xll.qlInterestRateIndexValueDate(Index1M,$H2470)</f>
        <v>56698</v>
      </c>
      <c r="J2470" s="185">
        <f>IFERROR(_xll.qlIndexFixing(Index1M,$H2470,TRUE,_xll.ohTrigger(RecalcTrigger,Trigger1M)),NA())</f>
        <v>1.4417268971939345E-2</v>
      </c>
      <c r="K2470" s="44">
        <f>IFERROR(_xll.qlIndexFixing(Index3M,H2470,TRUE,_xll.ohTrigger(RecalcTrigger,Trigger3M)),NA())</f>
        <v>1.4706394650263081E-2</v>
      </c>
      <c r="L2470" s="44">
        <f>IFERROR(_xll.qlIndexFixing(Index6M,$H2470,TRUE,_xll.ohTrigger(RecalcTrigger,Trigger6M)),NA())</f>
        <v>1.5813296087708619E-2</v>
      </c>
      <c r="M2470" s="186">
        <f>IFERROR(_xll.qlIndexFixing(Index1Y,$H2470,TRUE,_xll.ohTrigger(RecalcTrigger,Trigger1Y)),NA())</f>
        <v>1.5603893896351119E-2</v>
      </c>
      <c r="N2470" s="185">
        <f>IFERROR(_xll.qlIndexFixing(ONIndex1M,I2470,TRUE,_xll.ohTrigger(RecalcTrigger,Trigger1M)),NA())</f>
        <v>1.4425902823900216E-2</v>
      </c>
      <c r="O2470" s="44">
        <f>IFERROR(_xll.qlIndexFixing(ONIndex3M,I2470,TRUE,_xll.ohTrigger(RecalcTrigger,Trigger3M)),NA())</f>
        <v>1.4744385632825541E-2</v>
      </c>
      <c r="P2470" s="44">
        <f>IFERROR(_xll.qlIndexFixing(ONIndex6M,I2470,TRUE,_xll.ohTrigger(RecalcTrigger,Trigger6M)),NA())</f>
        <v>1.570632395326399E-2</v>
      </c>
      <c r="Q2470" s="186">
        <f>IFERROR(_xll.qlIndexFixing(ONIndex1Y,I2470,TRUE,_xll.ohTrigger(RecalcTrigger,Trigger1Y)),NA())</f>
        <v>1.569086536901132E-2</v>
      </c>
    </row>
    <row r="2471" spans="2:17" x14ac:dyDescent="0.2">
      <c r="B2471" s="39" t="s">
        <v>42</v>
      </c>
      <c r="D2471" s="42">
        <f>_xll.qlCalendarAdvance(Calendar,$D2470,B2471,"f",FALSE)</f>
        <v>56703</v>
      </c>
      <c r="E2471" s="180">
        <f>_xll.qlInterestRateIndexValueDate(IndexON,D2471)</f>
        <v>56703</v>
      </c>
      <c r="F2471" s="196">
        <f>IFERROR(_xll.qlIndexFixing(IndexON,D2471,TRUE,_xll.ohTrigger(RecalcTrigger,TriggerON)),NA())</f>
        <v>1.4564002702153189E-2</v>
      </c>
      <c r="H2471" s="42">
        <f>_xll.qlCalendarAdvance(Calendar,$H2470,B2471,"f",FALSE)</f>
        <v>56703</v>
      </c>
      <c r="I2471" s="180">
        <f>_xll.qlInterestRateIndexValueDate(Index1M,$H2471)</f>
        <v>56705</v>
      </c>
      <c r="J2471" s="185">
        <f>IFERROR(_xll.qlIndexFixing(Index1M,$H2471,TRUE,_xll.ohTrigger(RecalcTrigger,Trigger1M)),NA())</f>
        <v>1.4406524418310029E-2</v>
      </c>
      <c r="K2471" s="44">
        <f>IFERROR(_xll.qlIndexFixing(Index3M,H2471,TRUE,_xll.ohTrigger(RecalcTrigger,Trigger3M)),NA())</f>
        <v>1.4695751702190753E-2</v>
      </c>
      <c r="L2471" s="44">
        <f>IFERROR(_xll.qlIndexFixing(Index6M,$H2471,TRUE,_xll.ohTrigger(RecalcTrigger,Trigger6M)),NA())</f>
        <v>1.5815040884584578E-2</v>
      </c>
      <c r="M2471" s="186">
        <f>IFERROR(_xll.qlIndexFixing(Index1Y,$H2471,TRUE,_xll.ohTrigger(RecalcTrigger,Trigger1Y)),NA())</f>
        <v>1.5592075748260393E-2</v>
      </c>
      <c r="N2471" s="185">
        <f>IFERROR(_xll.qlIndexFixing(ONIndex1M,I2471,TRUE,_xll.ohTrigger(RecalcTrigger,Trigger1M)),NA())</f>
        <v>1.4415239893761367E-2</v>
      </c>
      <c r="O2471" s="44">
        <f>IFERROR(_xll.qlIndexFixing(ONIndex3M,I2471,TRUE,_xll.ohTrigger(RecalcTrigger,Trigger3M)),NA())</f>
        <v>1.473353993848292E-2</v>
      </c>
      <c r="P2471" s="44">
        <f>IFERROR(_xll.qlIndexFixing(ONIndex6M,I2471,TRUE,_xll.ohTrigger(RecalcTrigger,Trigger6M)),NA())</f>
        <v>1.570944996175605E-2</v>
      </c>
      <c r="Q2471" s="186">
        <f>IFERROR(_xll.qlIndexFixing(ONIndex1Y,I2471,TRUE,_xll.ohTrigger(RecalcTrigger,Trigger1Y)),NA())</f>
        <v>1.5685806168672656E-2</v>
      </c>
    </row>
    <row r="2472" spans="2:17" x14ac:dyDescent="0.2">
      <c r="B2472" s="39" t="s">
        <v>42</v>
      </c>
      <c r="D2472" s="42">
        <f>_xll.qlCalendarAdvance(Calendar,$D2471,B2472,"f",FALSE)</f>
        <v>56710</v>
      </c>
      <c r="E2472" s="180">
        <f>_xll.qlInterestRateIndexValueDate(IndexON,D2472)</f>
        <v>56710</v>
      </c>
      <c r="F2472" s="196">
        <f>IFERROR(_xll.qlIndexFixing(IndexON,D2472,TRUE,_xll.ohTrigger(RecalcTrigger,TriggerON)),NA())</f>
        <v>1.4552962018505866E-2</v>
      </c>
      <c r="H2472" s="42">
        <f>_xll.qlCalendarAdvance(Calendar,$H2471,B2472,"f",FALSE)</f>
        <v>56710</v>
      </c>
      <c r="I2472" s="180">
        <f>_xll.qlInterestRateIndexValueDate(Index1M,$H2472)</f>
        <v>56712</v>
      </c>
      <c r="J2472" s="185">
        <f>IFERROR(_xll.qlIndexFixing(Index1M,$H2472,TRUE,_xll.ohTrigger(RecalcTrigger,Trigger1M)),NA())</f>
        <v>1.439573820424811E-2</v>
      </c>
      <c r="K2472" s="44">
        <f>IFERROR(_xll.qlIndexFixing(Index3M,H2472,TRUE,_xll.ohTrigger(RecalcTrigger,Trigger3M)),NA())</f>
        <v>1.4684563025128983E-2</v>
      </c>
      <c r="L2472" s="44">
        <f>IFERROR(_xll.qlIndexFixing(Index6M,$H2472,TRUE,_xll.ohTrigger(RecalcTrigger,Trigger6M)),NA())</f>
        <v>1.5818650124116956E-2</v>
      </c>
      <c r="M2472" s="186">
        <f>IFERROR(_xll.qlIndexFixing(Index1Y,$H2472,TRUE,_xll.ohTrigger(RecalcTrigger,Trigger1Y)),NA())</f>
        <v>1.5581382721159592E-2</v>
      </c>
      <c r="N2472" s="185">
        <f>IFERROR(_xll.qlIndexFixing(ONIndex1M,I2472,TRUE,_xll.ohTrigger(RecalcTrigger,Trigger1M)),NA())</f>
        <v>1.4404535430285748E-2</v>
      </c>
      <c r="O2472" s="44">
        <f>IFERROR(_xll.qlIndexFixing(ONIndex3M,I2472,TRUE,_xll.ohTrigger(RecalcTrigger,Trigger3M)),NA())</f>
        <v>1.472265042031573E-2</v>
      </c>
      <c r="P2472" s="44">
        <f>IFERROR(_xll.qlIndexFixing(ONIndex6M,I2472,TRUE,_xll.ohTrigger(RecalcTrigger,Trigger6M)),NA())</f>
        <v>1.5712610389835291E-2</v>
      </c>
      <c r="Q2472" s="186">
        <f>IFERROR(_xll.qlIndexFixing(ONIndex1Y,I2472,TRUE,_xll.ohTrigger(RecalcTrigger,Trigger1Y)),NA())</f>
        <v>1.5680728355782492E-2</v>
      </c>
    </row>
    <row r="2473" spans="2:17" x14ac:dyDescent="0.2">
      <c r="B2473" s="39" t="s">
        <v>42</v>
      </c>
      <c r="D2473" s="42">
        <f>_xll.qlCalendarAdvance(Calendar,$D2472,B2473,"f",FALSE)</f>
        <v>56717</v>
      </c>
      <c r="E2473" s="180">
        <f>_xll.qlInterestRateIndexValueDate(IndexON,D2473)</f>
        <v>56717</v>
      </c>
      <c r="F2473" s="196">
        <f>IFERROR(_xll.qlIndexFixing(IndexON,D2473,TRUE,_xll.ohTrigger(RecalcTrigger,TriggerON)),NA())</f>
        <v>1.454187666435125E-2</v>
      </c>
      <c r="H2473" s="42">
        <f>_xll.qlCalendarAdvance(Calendar,$H2472,B2473,"f",FALSE)</f>
        <v>56717</v>
      </c>
      <c r="I2473" s="180">
        <f>_xll.qlInterestRateIndexValueDate(Index1M,$H2473)</f>
        <v>56719</v>
      </c>
      <c r="J2473" s="185">
        <f>IFERROR(_xll.qlIndexFixing(Index1M,$H2473,TRUE,_xll.ohTrigger(RecalcTrigger,Trigger1M)),NA())</f>
        <v>1.4384910277782659E-2</v>
      </c>
      <c r="K2473" s="44">
        <f>IFERROR(_xll.qlIndexFixing(Index3M,H2473,TRUE,_xll.ohTrigger(RecalcTrigger,Trigger3M)),NA())</f>
        <v>1.4673330004754894E-2</v>
      </c>
      <c r="L2473" s="44">
        <f>IFERROR(_xll.qlIndexFixing(Index6M,$H2473,TRUE,_xll.ohTrigger(RecalcTrigger,Trigger6M)),NA())</f>
        <v>1.5822280915917065E-2</v>
      </c>
      <c r="M2473" s="186">
        <f>IFERROR(_xll.qlIndexFixing(Index1Y,$H2473,TRUE,_xll.ohTrigger(RecalcTrigger,Trigger1Y)),NA())</f>
        <v>1.5569811475146052E-2</v>
      </c>
      <c r="N2473" s="185">
        <f>IFERROR(_xll.qlIndexFixing(ONIndex1M,I2473,TRUE,_xll.ohTrigger(RecalcTrigger,Trigger1M)),NA())</f>
        <v>1.4390711436416126E-2</v>
      </c>
      <c r="O2473" s="44">
        <f>IFERROR(_xll.qlIndexFixing(ONIndex3M,I2473,TRUE,_xll.ohTrigger(RecalcTrigger,Trigger3M)),NA())</f>
        <v>1.4708585125626783E-2</v>
      </c>
      <c r="P2473" s="44">
        <f>IFERROR(_xll.qlIndexFixing(ONIndex6M,I2473,TRUE,_xll.ohTrigger(RecalcTrigger,Trigger6M)),NA())</f>
        <v>1.5716724373788793E-2</v>
      </c>
      <c r="Q2473" s="186">
        <f>IFERROR(_xll.qlIndexFixing(ONIndex1Y,I2473,TRUE,_xll.ohTrigger(RecalcTrigger,Trigger1Y)),NA())</f>
        <v>1.5674172351562987E-2</v>
      </c>
    </row>
    <row r="2474" spans="2:17" x14ac:dyDescent="0.2">
      <c r="B2474" s="39" t="s">
        <v>42</v>
      </c>
      <c r="D2474" s="42">
        <f>_xll.qlCalendarAdvance(Calendar,$D2473,B2474,"f",FALSE)</f>
        <v>56724</v>
      </c>
      <c r="E2474" s="180">
        <f>_xll.qlInterestRateIndexValueDate(IndexON,D2474)</f>
        <v>56724</v>
      </c>
      <c r="F2474" s="196">
        <f>IFERROR(_xll.qlIndexFixing(IndexON,D2474,TRUE,_xll.ohTrigger(RecalcTrigger,TriggerON)),NA())</f>
        <v>1.4530746583574228E-2</v>
      </c>
      <c r="H2474" s="42">
        <f>_xll.qlCalendarAdvance(Calendar,$H2473,B2474,"f",FALSE)</f>
        <v>56724</v>
      </c>
      <c r="I2474" s="180">
        <f>_xll.qlInterestRateIndexValueDate(Index1M,$H2474)</f>
        <v>56726</v>
      </c>
      <c r="J2474" s="185">
        <f>IFERROR(_xll.qlIndexFixing(Index1M,$H2474,TRUE,_xll.ohTrigger(RecalcTrigger,Trigger1M)),NA())</f>
        <v>1.4374040586922765E-2</v>
      </c>
      <c r="K2474" s="44">
        <f>IFERROR(_xll.qlIndexFixing(Index3M,H2474,TRUE,_xll.ohTrigger(RecalcTrigger,Trigger3M)),NA())</f>
        <v>1.4662052584593225E-2</v>
      </c>
      <c r="L2474" s="44">
        <f>IFERROR(_xll.qlIndexFixing(Index6M,$H2474,TRUE,_xll.ohTrigger(RecalcTrigger,Trigger6M)),NA())</f>
        <v>1.582592668534899E-2</v>
      </c>
      <c r="M2474" s="186">
        <f>IFERROR(_xll.qlIndexFixing(Index1Y,$H2474,TRUE,_xll.ohTrigger(RecalcTrigger,Trigger1Y)),NA())</f>
        <v>1.555803105403071E-2</v>
      </c>
      <c r="N2474" s="185">
        <f>IFERROR(_xll.qlIndexFixing(ONIndex1M,I2474,TRUE,_xll.ohTrigger(RecalcTrigger,Trigger1M)),NA())</f>
        <v>1.4383001695330577E-2</v>
      </c>
      <c r="O2474" s="44">
        <f>IFERROR(_xll.qlIndexFixing(ONIndex3M,I2474,TRUE,_xll.ohTrigger(RecalcTrigger,Trigger3M)),NA())</f>
        <v>1.4700739685569175E-2</v>
      </c>
      <c r="P2474" s="44">
        <f>IFERROR(_xll.qlIndexFixing(ONIndex6M,I2474,TRUE,_xll.ohTrigger(RecalcTrigger,Trigger6M)),NA())</f>
        <v>1.5719034505874419E-2</v>
      </c>
      <c r="Q2474" s="186">
        <f>IFERROR(_xll.qlIndexFixing(ONIndex1Y,I2474,TRUE,_xll.ohTrigger(RecalcTrigger,Trigger1Y)),NA())</f>
        <v>1.5670516796344458E-2</v>
      </c>
    </row>
    <row r="2475" spans="2:17" x14ac:dyDescent="0.2">
      <c r="B2475" s="39" t="s">
        <v>42</v>
      </c>
      <c r="D2475" s="42">
        <f>_xll.qlCalendarAdvance(Calendar,$D2474,B2475,"f",FALSE)</f>
        <v>56731</v>
      </c>
      <c r="E2475" s="180">
        <f>_xll.qlInterestRateIndexValueDate(IndexON,D2475)</f>
        <v>56731</v>
      </c>
      <c r="F2475" s="196">
        <f>IFERROR(_xll.qlIndexFixing(IndexON,D2475,TRUE,_xll.ohTrigger(RecalcTrigger,TriggerON)),NA())</f>
        <v>1.4519571720139623E-2</v>
      </c>
      <c r="H2475" s="42">
        <f>_xll.qlCalendarAdvance(Calendar,$H2474,B2475,"f",FALSE)</f>
        <v>56731</v>
      </c>
      <c r="I2475" s="180">
        <f>_xll.qlInterestRateIndexValueDate(Index1M,$H2475)</f>
        <v>56733</v>
      </c>
      <c r="J2475" s="185">
        <f>IFERROR(_xll.qlIndexFixing(Index1M,$H2475,TRUE,_xll.ohTrigger(RecalcTrigger,Trigger1M)),NA())</f>
        <v>1.4363129079697501E-2</v>
      </c>
      <c r="K2475" s="44">
        <f>IFERROR(_xll.qlIndexFixing(Index3M,H2475,TRUE,_xll.ohTrigger(RecalcTrigger,Trigger3M)),NA())</f>
        <v>1.4650730708168707E-2</v>
      </c>
      <c r="L2475" s="44">
        <f>IFERROR(_xll.qlIndexFixing(Index6M,$H2475,TRUE,_xll.ohTrigger(RecalcTrigger,Trigger6M)),NA())</f>
        <v>1.5829580857734872E-2</v>
      </c>
      <c r="M2475" s="186">
        <f>IFERROR(_xll.qlIndexFixing(Index1Y,$H2475,TRUE,_xll.ohTrigger(RecalcTrigger,Trigger1Y)),NA())</f>
        <v>1.5548195215186439E-2</v>
      </c>
      <c r="N2475" s="185">
        <f>IFERROR(_xll.qlIndexFixing(ONIndex1M,I2475,TRUE,_xll.ohTrigger(RecalcTrigger,Trigger1M)),NA())</f>
        <v>1.4372172319774279E-2</v>
      </c>
      <c r="O2475" s="44">
        <f>IFERROR(_xll.qlIndexFixing(ONIndex3M,I2475,TRUE,_xll.ohTrigger(RecalcTrigger,Trigger3M)),NA())</f>
        <v>1.4689718355800352E-2</v>
      </c>
      <c r="P2475" s="44">
        <f>IFERROR(_xll.qlIndexFixing(ONIndex6M,I2475,TRUE,_xll.ohTrigger(RecalcTrigger,Trigger6M)),NA())</f>
        <v>1.5722298193834305E-2</v>
      </c>
      <c r="Q2475" s="186">
        <f>IFERROR(_xll.qlIndexFixing(ONIndex1Y,I2475,TRUE,_xll.ohTrigger(RecalcTrigger,Trigger1Y)),NA())</f>
        <v>1.5665383001755018E-2</v>
      </c>
    </row>
    <row r="2476" spans="2:17" x14ac:dyDescent="0.2">
      <c r="B2476" s="39" t="s">
        <v>42</v>
      </c>
      <c r="D2476" s="42">
        <f>_xll.qlCalendarAdvance(Calendar,$D2475,B2476,"f",FALSE)</f>
        <v>56738</v>
      </c>
      <c r="E2476" s="180">
        <f>_xll.qlInterestRateIndexValueDate(IndexON,D2476)</f>
        <v>56738</v>
      </c>
      <c r="F2476" s="196">
        <f>IFERROR(_xll.qlIndexFixing(IndexON,D2476,TRUE,_xll.ohTrigger(RecalcTrigger,TriggerON)),NA())</f>
        <v>1.4508352017452708E-2</v>
      </c>
      <c r="H2476" s="42">
        <f>_xll.qlCalendarAdvance(Calendar,$H2475,B2476,"f",FALSE)</f>
        <v>56738</v>
      </c>
      <c r="I2476" s="180">
        <f>_xll.qlInterestRateIndexValueDate(Index1M,$H2476)</f>
        <v>56740</v>
      </c>
      <c r="J2476" s="185">
        <f>IFERROR(_xll.qlIndexFixing(Index1M,$H2476,TRUE,_xll.ohTrigger(RecalcTrigger,Trigger1M)),NA())</f>
        <v>1.4352175704123449E-2</v>
      </c>
      <c r="K2476" s="44">
        <f>IFERROR(_xll.qlIndexFixing(Index3M,H2476,TRUE,_xll.ohTrigger(RecalcTrigger,Trigger3M)),NA())</f>
        <v>1.4638841046439215E-2</v>
      </c>
      <c r="L2476" s="44">
        <f>IFERROR(_xll.qlIndexFixing(Index6M,$H2476,TRUE,_xll.ohTrigger(RecalcTrigger,Trigger6M)),NA())</f>
        <v>1.5835071002361509E-2</v>
      </c>
      <c r="M2476" s="186">
        <f>IFERROR(_xll.qlIndexFixing(Index1Y,$H2476,TRUE,_xll.ohTrigger(RecalcTrigger,Trigger1Y)),NA())</f>
        <v>1.5533846492474053E-2</v>
      </c>
      <c r="N2476" s="185">
        <f>IFERROR(_xll.qlIndexFixing(ONIndex1M,I2476,TRUE,_xll.ohTrigger(RecalcTrigger,Trigger1M)),NA())</f>
        <v>1.4361301202967525E-2</v>
      </c>
      <c r="O2476" s="44">
        <f>IFERROR(_xll.qlIndexFixing(ONIndex3M,I2476,TRUE,_xll.ohTrigger(RecalcTrigger,Trigger3M)),NA())</f>
        <v>1.46786529755083E-2</v>
      </c>
      <c r="P2476" s="44">
        <f>IFERROR(_xll.qlIndexFixing(ONIndex6M,I2476,TRUE,_xll.ohTrigger(RecalcTrigger,Trigger6M)),NA())</f>
        <v>1.5725596301461309E-2</v>
      </c>
      <c r="Q2476" s="186">
        <f>IFERROR(_xll.qlIndexFixing(ONIndex1Y,I2476,TRUE,_xll.ohTrigger(RecalcTrigger,Trigger1Y)),NA())</f>
        <v>1.5660230498371064E-2</v>
      </c>
    </row>
    <row r="2477" spans="2:17" x14ac:dyDescent="0.2">
      <c r="B2477" s="39" t="s">
        <v>42</v>
      </c>
      <c r="D2477" s="42">
        <f>_xll.qlCalendarAdvance(Calendar,$D2476,B2477,"f",FALSE)</f>
        <v>56745</v>
      </c>
      <c r="E2477" s="180">
        <f>_xll.qlInterestRateIndexValueDate(IndexON,D2477)</f>
        <v>56745</v>
      </c>
      <c r="F2477" s="196">
        <f>IFERROR(_xll.qlIndexFixing(IndexON,D2477,TRUE,_xll.ohTrigger(RecalcTrigger,TriggerON)),NA())</f>
        <v>1.4497087419398369E-2</v>
      </c>
      <c r="H2477" s="42">
        <f>_xll.qlCalendarAdvance(Calendar,$H2476,B2477,"f",FALSE)</f>
        <v>56745</v>
      </c>
      <c r="I2477" s="180">
        <f>_xll.qlInterestRateIndexValueDate(Index1M,$H2477)</f>
        <v>56747</v>
      </c>
      <c r="J2477" s="185">
        <f>IFERROR(_xll.qlIndexFixing(Index1M,$H2477,TRUE,_xll.ohTrigger(RecalcTrigger,Trigger1M)),NA())</f>
        <v>1.4341180408224685E-2</v>
      </c>
      <c r="K2477" s="44">
        <f>IFERROR(_xll.qlIndexFixing(Index3M,H2477,TRUE,_xll.ohTrigger(RecalcTrigger,Trigger3M)),NA())</f>
        <v>1.4627426430464181E-2</v>
      </c>
      <c r="L2477" s="44">
        <f>IFERROR(_xll.qlIndexFixing(Index6M,$H2477,TRUE,_xll.ohTrigger(RecalcTrigger,Trigger6M)),NA())</f>
        <v>1.5838713801858396E-2</v>
      </c>
      <c r="M2477" s="186">
        <f>IFERROR(_xll.qlIndexFixing(Index1Y,$H2477,TRUE,_xll.ohTrigger(RecalcTrigger,Trigger1Y)),NA())</f>
        <v>1.5521444261034176E-2</v>
      </c>
      <c r="N2477" s="185">
        <f>IFERROR(_xll.qlIndexFixing(ONIndex1M,I2477,TRUE,_xll.ohTrigger(RecalcTrigger,Trigger1M)),NA())</f>
        <v>1.4350388292552196E-2</v>
      </c>
      <c r="O2477" s="44">
        <f>IFERROR(_xll.qlIndexFixing(ONIndex3M,I2477,TRUE,_xll.ohTrigger(RecalcTrigger,Trigger3M)),NA())</f>
        <v>1.4667543488018353E-2</v>
      </c>
      <c r="P2477" s="44">
        <f>IFERROR(_xll.qlIndexFixing(ONIndex6M,I2477,TRUE,_xll.ohTrigger(RecalcTrigger,Trigger6M)),NA())</f>
        <v>1.5728928829075173E-2</v>
      </c>
      <c r="Q2477" s="186">
        <f>IFERROR(_xll.qlIndexFixing(ONIndex1Y,I2477,TRUE,_xll.ohTrigger(RecalcTrigger,Trigger1Y)),NA())</f>
        <v>1.5655059262211779E-2</v>
      </c>
    </row>
    <row r="2478" spans="2:17" x14ac:dyDescent="0.2">
      <c r="B2478" s="39" t="s">
        <v>42</v>
      </c>
      <c r="D2478" s="42">
        <f>_xll.qlCalendarAdvance(Calendar,$D2477,B2478,"f",FALSE)</f>
        <v>56752</v>
      </c>
      <c r="E2478" s="180">
        <f>_xll.qlInterestRateIndexValueDate(IndexON,D2478)</f>
        <v>56752</v>
      </c>
      <c r="F2478" s="196">
        <f>IFERROR(_xll.qlIndexFixing(IndexON,D2478,TRUE,_xll.ohTrigger(RecalcTrigger,TriggerON)),NA())</f>
        <v>1.4485777869541749E-2</v>
      </c>
      <c r="H2478" s="42">
        <f>_xll.qlCalendarAdvance(Calendar,$H2477,B2478,"f",FALSE)</f>
        <v>56752</v>
      </c>
      <c r="I2478" s="180">
        <f>_xll.qlInterestRateIndexValueDate(Index1M,$H2478)</f>
        <v>56754</v>
      </c>
      <c r="J2478" s="185">
        <f>IFERROR(_xll.qlIndexFixing(Index1M,$H2478,TRUE,_xll.ohTrigger(RecalcTrigger,Trigger1M)),NA())</f>
        <v>1.4330143140020291E-2</v>
      </c>
      <c r="K2478" s="44">
        <f>IFERROR(_xll.qlIndexFixing(Index3M,H2478,TRUE,_xll.ohTrigger(RecalcTrigger,Trigger3M)),NA())</f>
        <v>1.4615967183327772E-2</v>
      </c>
      <c r="L2478" s="44">
        <f>IFERROR(_xll.qlIndexFixing(Index6M,$H2478,TRUE,_xll.ohTrigger(RecalcTrigger,Trigger6M)),NA())</f>
        <v>1.5842343248284808E-2</v>
      </c>
      <c r="M2478" s="186">
        <f>IFERROR(_xll.qlIndexFixing(Index1Y,$H2478,TRUE,_xll.ohTrigger(RecalcTrigger,Trigger1Y)),NA())</f>
        <v>1.5508836672492324E-2</v>
      </c>
      <c r="N2478" s="185">
        <f>IFERROR(_xll.qlIndexFixing(ONIndex1M,I2478,TRUE,_xll.ohTrigger(RecalcTrigger,Trigger1M)),NA())</f>
        <v>1.4339433536729729E-2</v>
      </c>
      <c r="O2478" s="44">
        <f>IFERROR(_xll.qlIndexFixing(ONIndex3M,I2478,TRUE,_xll.ohTrigger(RecalcTrigger,Trigger3M)),NA())</f>
        <v>1.4656389836975592E-2</v>
      </c>
      <c r="P2478" s="44">
        <f>IFERROR(_xll.qlIndexFixing(ONIndex6M,I2478,TRUE,_xll.ohTrigger(RecalcTrigger,Trigger6M)),NA())</f>
        <v>1.5732295776675898E-2</v>
      </c>
      <c r="Q2478" s="186">
        <f>IFERROR(_xll.qlIndexFixing(ONIndex1Y,I2478,TRUE,_xll.ohTrigger(RecalcTrigger,Trigger1Y)),NA())</f>
        <v>1.564986926921641E-2</v>
      </c>
    </row>
    <row r="2479" spans="2:17" x14ac:dyDescent="0.2">
      <c r="B2479" s="39" t="s">
        <v>42</v>
      </c>
      <c r="D2479" s="42">
        <f>_xll.qlCalendarAdvance(Calendar,$D2478,B2479,"f",FALSE)</f>
        <v>56759</v>
      </c>
      <c r="E2479" s="180">
        <f>_xll.qlInterestRateIndexValueDate(IndexON,D2479)</f>
        <v>56759</v>
      </c>
      <c r="F2479" s="196">
        <f>IFERROR(_xll.qlIndexFixing(IndexON,D2479,TRUE,_xll.ohTrigger(RecalcTrigger,TriggerON)),NA())</f>
        <v>1.4474423312007545E-2</v>
      </c>
      <c r="H2479" s="42">
        <f>_xll.qlCalendarAdvance(Calendar,$H2478,B2479,"f",FALSE)</f>
        <v>56759</v>
      </c>
      <c r="I2479" s="180">
        <f>_xll.qlInterestRateIndexValueDate(Index1M,$H2479)</f>
        <v>56761</v>
      </c>
      <c r="J2479" s="185">
        <f>IFERROR(_xll.qlIndexFixing(Index1M,$H2479,TRUE,_xll.ohTrigger(RecalcTrigger,Trigger1M)),NA())</f>
        <v>1.4319063847539337E-2</v>
      </c>
      <c r="K2479" s="44">
        <f>IFERROR(_xll.qlIndexFixing(Index3M,H2479,TRUE,_xll.ohTrigger(RecalcTrigger,Trigger3M)),NA())</f>
        <v>1.4604463248571672E-2</v>
      </c>
      <c r="L2479" s="44">
        <f>IFERROR(_xll.qlIndexFixing(Index6M,$H2479,TRUE,_xll.ohTrigger(RecalcTrigger,Trigger6M)),NA())</f>
        <v>1.5845952871947146E-2</v>
      </c>
      <c r="M2479" s="186">
        <f>IFERROR(_xll.qlIndexFixing(Index1Y,$H2479,TRUE,_xll.ohTrigger(RecalcTrigger,Trigger1Y)),NA())</f>
        <v>1.5496024687352344E-2</v>
      </c>
      <c r="N2479" s="185">
        <f>IFERROR(_xll.qlIndexFixing(ONIndex1M,I2479,TRUE,_xll.ohTrigger(RecalcTrigger,Trigger1M)),NA())</f>
        <v>1.4328436883381812E-2</v>
      </c>
      <c r="O2479" s="44">
        <f>IFERROR(_xll.qlIndexFixing(ONIndex3M,I2479,TRUE,_xll.ohTrigger(RecalcTrigger,Trigger3M)),NA())</f>
        <v>1.4645191965545479E-2</v>
      </c>
      <c r="P2479" s="44">
        <f>IFERROR(_xll.qlIndexFixing(ONIndex6M,I2479,TRUE,_xll.ohTrigger(RecalcTrigger,Trigger6M)),NA())</f>
        <v>1.5735697144023675E-2</v>
      </c>
      <c r="Q2479" s="186">
        <f>IFERROR(_xll.qlIndexFixing(ONIndex1Y,I2479,TRUE,_xll.ohTrigger(RecalcTrigger,Trigger1Y)),NA())</f>
        <v>1.5644660495084395E-2</v>
      </c>
    </row>
    <row r="2480" spans="2:17" x14ac:dyDescent="0.2">
      <c r="B2480" s="39" t="s">
        <v>42</v>
      </c>
      <c r="D2480" s="42">
        <f>_xll.qlCalendarAdvance(Calendar,$D2479,B2480,"f",FALSE)</f>
        <v>56766</v>
      </c>
      <c r="E2480" s="180">
        <f>_xll.qlInterestRateIndexValueDate(IndexON,D2480)</f>
        <v>56766</v>
      </c>
      <c r="F2480" s="196">
        <f>IFERROR(_xll.qlIndexFixing(IndexON,D2480,TRUE,_xll.ohTrigger(RecalcTrigger,TriggerON)),NA())</f>
        <v>1.4463023690280963E-2</v>
      </c>
      <c r="H2480" s="42">
        <f>_xll.qlCalendarAdvance(Calendar,$H2479,B2480,"f",FALSE)</f>
        <v>56766</v>
      </c>
      <c r="I2480" s="180">
        <f>_xll.qlInterestRateIndexValueDate(Index1M,$H2480)</f>
        <v>56768</v>
      </c>
      <c r="J2480" s="185">
        <f>IFERROR(_xll.qlIndexFixing(Index1M,$H2480,TRUE,_xll.ohTrigger(RecalcTrigger,Trigger1M)),NA())</f>
        <v>1.4307942478805902E-2</v>
      </c>
      <c r="K2480" s="44">
        <f>IFERROR(_xll.qlIndexFixing(Index3M,H2480,TRUE,_xll.ohTrigger(RecalcTrigger,Trigger3M)),NA())</f>
        <v>1.4592914569725399E-2</v>
      </c>
      <c r="L2480" s="44">
        <f>IFERROR(_xll.qlIndexFixing(Index6M,$H2480,TRUE,_xll.ohTrigger(RecalcTrigger,Trigger6M)),NA())</f>
        <v>1.5847747646757053E-2</v>
      </c>
      <c r="M2480" s="186">
        <f>IFERROR(_xll.qlIndexFixing(Index1Y,$H2480,TRUE,_xll.ohTrigger(RecalcTrigger,Trigger1Y)),NA())</f>
        <v>1.5483009268515521E-2</v>
      </c>
      <c r="N2480" s="185">
        <f>IFERROR(_xll.qlIndexFixing(ONIndex1M,I2480,TRUE,_xll.ohTrigger(RecalcTrigger,Trigger1M)),NA())</f>
        <v>1.4317398280390137E-2</v>
      </c>
      <c r="O2480" s="44">
        <f>IFERROR(_xll.qlIndexFixing(ONIndex3M,I2480,TRUE,_xll.ohTrigger(RecalcTrigger,Trigger3M)),NA())</f>
        <v>1.4633949816733605E-2</v>
      </c>
      <c r="P2480" s="44">
        <f>IFERROR(_xll.qlIndexFixing(ONIndex6M,I2480,TRUE,_xll.ohTrigger(RecalcTrigger,Trigger6M)),NA())</f>
        <v>1.5739132931278377E-2</v>
      </c>
      <c r="Q2480" s="186">
        <f>IFERROR(_xll.qlIndexFixing(ONIndex1Y,I2480,TRUE,_xll.ohTrigger(RecalcTrigger,Trigger1Y)),NA())</f>
        <v>1.5639432915754981E-2</v>
      </c>
    </row>
    <row r="2481" spans="2:17" x14ac:dyDescent="0.2">
      <c r="B2481" s="39" t="s">
        <v>42</v>
      </c>
      <c r="D2481" s="42">
        <f>_xll.qlCalendarAdvance(Calendar,$D2480,B2481,"f",FALSE)</f>
        <v>56773</v>
      </c>
      <c r="E2481" s="180">
        <f>_xll.qlInterestRateIndexValueDate(IndexON,D2481)</f>
        <v>56773</v>
      </c>
      <c r="F2481" s="196">
        <f>IFERROR(_xll.qlIndexFixing(IndexON,D2481,TRUE,_xll.ohTrigger(RecalcTrigger,TriggerON)),NA())</f>
        <v>1.4451578948087018E-2</v>
      </c>
      <c r="H2481" s="42">
        <f>_xll.qlCalendarAdvance(Calendar,$H2480,B2481,"f",FALSE)</f>
        <v>56773</v>
      </c>
      <c r="I2481" s="180">
        <f>_xll.qlInterestRateIndexValueDate(Index1M,$H2481)</f>
        <v>56775</v>
      </c>
      <c r="J2481" s="185">
        <f>IFERROR(_xll.qlIndexFixing(Index1M,$H2481,TRUE,_xll.ohTrigger(RecalcTrigger,Trigger1M)),NA())</f>
        <v>1.4296778981841562E-2</v>
      </c>
      <c r="K2481" s="44">
        <f>IFERROR(_xll.qlIndexFixing(Index3M,H2481,TRUE,_xll.ohTrigger(RecalcTrigger,Trigger3M)),NA())</f>
        <v>1.4581321090334113E-2</v>
      </c>
      <c r="L2481" s="44">
        <f>IFERROR(_xll.qlIndexFixing(Index6M,$H2481,TRUE,_xll.ohTrigger(RecalcTrigger,Trigger6M)),NA())</f>
        <v>1.5851314165865077E-2</v>
      </c>
      <c r="M2481" s="186">
        <f>IFERROR(_xll.qlIndexFixing(Index1Y,$H2481,TRUE,_xll.ohTrigger(RecalcTrigger,Trigger1Y)),NA())</f>
        <v>1.5469791381278393E-2</v>
      </c>
      <c r="N2481" s="185">
        <f>IFERROR(_xll.qlIndexFixing(ONIndex1M,I2481,TRUE,_xll.ohTrigger(RecalcTrigger,Trigger1M)),NA())</f>
        <v>1.4306317675956137E-2</v>
      </c>
      <c r="O2481" s="44">
        <f>IFERROR(_xll.qlIndexFixing(ONIndex3M,I2481,TRUE,_xll.ohTrigger(RecalcTrigger,Trigger3M)),NA())</f>
        <v>1.4622663334424857E-2</v>
      </c>
      <c r="P2481" s="44">
        <f>IFERROR(_xll.qlIndexFixing(ONIndex6M,I2481,TRUE,_xll.ohTrigger(RecalcTrigger,Trigger6M)),NA())</f>
        <v>1.5742603138440003E-2</v>
      </c>
      <c r="Q2481" s="186">
        <f>IFERROR(_xll.qlIndexFixing(ONIndex1Y,I2481,TRUE,_xll.ohTrigger(RecalcTrigger,Trigger1Y)),NA())</f>
        <v>1.563418650764703E-2</v>
      </c>
    </row>
    <row r="2482" spans="2:17" x14ac:dyDescent="0.2">
      <c r="B2482" s="39" t="s">
        <v>42</v>
      </c>
      <c r="D2482" s="42">
        <f>_xll.qlCalendarAdvance(Calendar,$D2481,B2482,"f",FALSE)</f>
        <v>56780</v>
      </c>
      <c r="E2482" s="180">
        <f>_xll.qlInterestRateIndexValueDate(IndexON,D2482)</f>
        <v>56780</v>
      </c>
      <c r="F2482" s="196">
        <f>IFERROR(_xll.qlIndexFixing(IndexON,D2482,TRUE,_xll.ohTrigger(RecalcTrigger,TriggerON)),NA())</f>
        <v>1.4440089028990855E-2</v>
      </c>
      <c r="H2482" s="42">
        <f>_xll.qlCalendarAdvance(Calendar,$H2481,B2482,"f",FALSE)</f>
        <v>56780</v>
      </c>
      <c r="I2482" s="180">
        <f>_xll.qlInterestRateIndexValueDate(Index1M,$H2482)</f>
        <v>56782</v>
      </c>
      <c r="J2482" s="185">
        <f>IFERROR(_xll.qlIndexFixing(Index1M,$H2482,TRUE,_xll.ohTrigger(RecalcTrigger,Trigger1M)),NA())</f>
        <v>1.42855733046654E-2</v>
      </c>
      <c r="K2482" s="44">
        <f>IFERROR(_xll.qlIndexFixing(Index3M,H2482,TRUE,_xll.ohTrigger(RecalcTrigger,Trigger3M)),NA())</f>
        <v>1.4569682753936023E-2</v>
      </c>
      <c r="L2482" s="44">
        <f>IFERROR(_xll.qlIndexFixing(Index6M,$H2482,TRUE,_xll.ohTrigger(RecalcTrigger,Trigger6M)),NA())</f>
        <v>1.5854843063815762E-2</v>
      </c>
      <c r="M2482" s="186">
        <f>IFERROR(_xll.qlIndexFixing(Index1Y,$H2482,TRUE,_xll.ohTrigger(RecalcTrigger,Trigger1Y)),NA())</f>
        <v>1.5456371993330364E-2</v>
      </c>
      <c r="N2482" s="185">
        <f>IFERROR(_xll.qlIndexFixing(ONIndex1M,I2482,TRUE,_xll.ohTrigger(RecalcTrigger,Trigger1M)),NA())</f>
        <v>1.4295195017961504E-2</v>
      </c>
      <c r="O2482" s="44">
        <f>IFERROR(_xll.qlIndexFixing(ONIndex3M,I2482,TRUE,_xll.ohTrigger(RecalcTrigger,Trigger3M)),NA())</f>
        <v>1.4611332462024507E-2</v>
      </c>
      <c r="P2482" s="44">
        <f>IFERROR(_xll.qlIndexFixing(ONIndex6M,I2482,TRUE,_xll.ohTrigger(RecalcTrigger,Trigger6M)),NA())</f>
        <v>1.5746107765588491E-2</v>
      </c>
      <c r="Q2482" s="186">
        <f>IFERROR(_xll.qlIndexFixing(ONIndex1Y,I2482,TRUE,_xll.ohTrigger(RecalcTrigger,Trigger1Y)),NA())</f>
        <v>1.5628921246300109E-2</v>
      </c>
    </row>
    <row r="2483" spans="2:17" x14ac:dyDescent="0.2">
      <c r="B2483" s="39" t="s">
        <v>42</v>
      </c>
      <c r="D2483" s="42">
        <f>_xll.qlCalendarAdvance(Calendar,$D2482,B2483,"f",FALSE)</f>
        <v>56787</v>
      </c>
      <c r="E2483" s="180">
        <f>_xll.qlInterestRateIndexValueDate(IndexON,D2483)</f>
        <v>56787</v>
      </c>
      <c r="F2483" s="196">
        <f>IFERROR(_xll.qlIndexFixing(IndexON,D2483,TRUE,_xll.ohTrigger(RecalcTrigger,TriggerON)),NA())</f>
        <v>1.4428553877277039E-2</v>
      </c>
      <c r="H2483" s="42">
        <f>_xll.qlCalendarAdvance(Calendar,$H2482,B2483,"f",FALSE)</f>
        <v>56787</v>
      </c>
      <c r="I2483" s="180">
        <f>_xll.qlInterestRateIndexValueDate(Index1M,$H2483)</f>
        <v>56789</v>
      </c>
      <c r="J2483" s="185">
        <f>IFERROR(_xll.qlIndexFixing(Index1M,$H2483,TRUE,_xll.ohTrigger(RecalcTrigger,Trigger1M)),NA())</f>
        <v>1.4274325395318976E-2</v>
      </c>
      <c r="K2483" s="44">
        <f>IFERROR(_xll.qlIndexFixing(Index3M,H2483,TRUE,_xll.ohTrigger(RecalcTrigger,Trigger3M)),NA())</f>
        <v>1.4557999504077155E-2</v>
      </c>
      <c r="L2483" s="44">
        <f>IFERROR(_xll.qlIndexFixing(Index6M,$H2483,TRUE,_xll.ohTrigger(RecalcTrigger,Trigger6M)),NA())</f>
        <v>1.5858327765548616E-2</v>
      </c>
      <c r="M2483" s="186">
        <f>IFERROR(_xll.qlIndexFixing(Index1Y,$H2483,TRUE,_xll.ohTrigger(RecalcTrigger,Trigger1Y)),NA())</f>
        <v>1.5442752074752842E-2</v>
      </c>
      <c r="N2483" s="185">
        <f>IFERROR(_xll.qlIndexFixing(ONIndex1M,I2483,TRUE,_xll.ohTrigger(RecalcTrigger,Trigger1M)),NA())</f>
        <v>1.4284030254207991E-2</v>
      </c>
      <c r="O2483" s="44">
        <f>IFERROR(_xll.qlIndexFixing(ONIndex3M,I2483,TRUE,_xll.ohTrigger(RecalcTrigger,Trigger3M)),NA())</f>
        <v>1.4599957142378273E-2</v>
      </c>
      <c r="P2483" s="44">
        <f>IFERROR(_xll.qlIndexFixing(ONIndex6M,I2483,TRUE,_xll.ohTrigger(RecalcTrigger,Trigger6M)),NA())</f>
        <v>1.5749646812484031E-2</v>
      </c>
      <c r="Q2483" s="186">
        <f>IFERROR(_xll.qlIndexFixing(ONIndex1Y,I2483,TRUE,_xll.ohTrigger(RecalcTrigger,Trigger1Y)),NA())</f>
        <v>1.5623637107493593E-2</v>
      </c>
    </row>
    <row r="2484" spans="2:17" x14ac:dyDescent="0.2">
      <c r="B2484" s="39" t="s">
        <v>42</v>
      </c>
      <c r="D2484" s="42">
        <f>_xll.qlCalendarAdvance(Calendar,$D2483,B2484,"f",FALSE)</f>
        <v>56794</v>
      </c>
      <c r="E2484" s="180">
        <f>_xll.qlInterestRateIndexValueDate(IndexON,D2484)</f>
        <v>56794</v>
      </c>
      <c r="F2484" s="196">
        <f>IFERROR(_xll.qlIndexFixing(IndexON,D2484,TRUE,_xll.ohTrigger(RecalcTrigger,TriggerON)),NA())</f>
        <v>1.44169734360311E-2</v>
      </c>
      <c r="H2484" s="42">
        <f>_xll.qlCalendarAdvance(Calendar,$H2483,B2484,"f",FALSE)</f>
        <v>56794</v>
      </c>
      <c r="I2484" s="180">
        <f>_xll.qlInterestRateIndexValueDate(Index1M,$H2484)</f>
        <v>56796</v>
      </c>
      <c r="J2484" s="185">
        <f>IFERROR(_xll.qlIndexFixing(Index1M,$H2484,TRUE,_xll.ohTrigger(RecalcTrigger,Trigger1M)),NA())</f>
        <v>1.4263035201818874E-2</v>
      </c>
      <c r="K2484" s="44">
        <f>IFERROR(_xll.qlIndexFixing(Index3M,H2484,TRUE,_xll.ohTrigger(RecalcTrigger,Trigger3M)),NA())</f>
        <v>1.4546272107183565E-2</v>
      </c>
      <c r="L2484" s="44">
        <f>IFERROR(_xll.qlIndexFixing(Index6M,$H2484,TRUE,_xll.ohTrigger(RecalcTrigger,Trigger6M)),NA())</f>
        <v>1.5863477206239228E-2</v>
      </c>
      <c r="M2484" s="186">
        <f>IFERROR(_xll.qlIndexFixing(Index1Y,$H2484,TRUE,_xll.ohTrigger(RecalcTrigger,Trigger1Y)),NA())</f>
        <v>1.5428932598015106E-2</v>
      </c>
      <c r="N2484" s="185">
        <f>IFERROR(_xll.qlIndexFixing(ONIndex1M,I2484,TRUE,_xll.ohTrigger(RecalcTrigger,Trigger1M)),NA())</f>
        <v>1.4272823332817097E-2</v>
      </c>
      <c r="O2484" s="44">
        <f>IFERROR(_xll.qlIndexFixing(ONIndex3M,I2484,TRUE,_xll.ohTrigger(RecalcTrigger,Trigger3M)),NA())</f>
        <v>1.458853731921117E-2</v>
      </c>
      <c r="P2484" s="44">
        <f>IFERROR(_xll.qlIndexFixing(ONIndex6M,I2484,TRUE,_xll.ohTrigger(RecalcTrigger,Trigger6M)),NA())</f>
        <v>1.5753220279206559E-2</v>
      </c>
      <c r="Q2484" s="186">
        <f>IFERROR(_xll.qlIndexFixing(ONIndex1Y,I2484,TRUE,_xll.ohTrigger(RecalcTrigger,Trigger1Y)),NA())</f>
        <v>1.5618334067486472E-2</v>
      </c>
    </row>
    <row r="2485" spans="2:17" x14ac:dyDescent="0.2">
      <c r="B2485" s="39" t="s">
        <v>42</v>
      </c>
      <c r="D2485" s="42">
        <f>_xll.qlCalendarAdvance(Calendar,$D2484,B2485,"f",FALSE)</f>
        <v>56801</v>
      </c>
      <c r="E2485" s="180">
        <f>_xll.qlInterestRateIndexValueDate(IndexON,D2485)</f>
        <v>56801</v>
      </c>
      <c r="F2485" s="196">
        <f>IFERROR(_xll.qlIndexFixing(IndexON,D2485,TRUE,_xll.ohTrigger(RecalcTrigger,TriggerON)),NA())</f>
        <v>1.4405347649457667E-2</v>
      </c>
      <c r="H2485" s="42">
        <f>_xll.qlCalendarAdvance(Calendar,$H2484,B2485,"f",FALSE)</f>
        <v>56801</v>
      </c>
      <c r="I2485" s="180">
        <f>_xll.qlInterestRateIndexValueDate(Index1M,$H2485)</f>
        <v>56803</v>
      </c>
      <c r="J2485" s="185">
        <f>IFERROR(_xll.qlIndexFixing(Index1M,$H2485,TRUE,_xll.ohTrigger(RecalcTrigger,Trigger1M)),NA())</f>
        <v>1.4251702672196664E-2</v>
      </c>
      <c r="K2485" s="44">
        <f>IFERROR(_xll.qlIndexFixing(Index3M,H2485,TRUE,_xll.ohTrigger(RecalcTrigger,Trigger3M)),NA())</f>
        <v>1.4534504624331075E-2</v>
      </c>
      <c r="L2485" s="44">
        <f>IFERROR(_xll.qlIndexFixing(Index6M,$H2485,TRUE,_xll.ohTrigger(RecalcTrigger,Trigger6M)),NA())</f>
        <v>1.5866832027154491E-2</v>
      </c>
      <c r="M2485" s="186">
        <f>IFERROR(_xll.qlIndexFixing(Index1Y,$H2485,TRUE,_xll.ohTrigger(RecalcTrigger,Trigger1Y)),NA())</f>
        <v>1.5414914537973874E-2</v>
      </c>
      <c r="N2485" s="185">
        <f>IFERROR(_xll.qlIndexFixing(ONIndex1M,I2485,TRUE,_xll.ohTrigger(RecalcTrigger,Trigger1M)),NA())</f>
        <v>1.4261574201750449E-2</v>
      </c>
      <c r="O2485" s="44">
        <f>IFERROR(_xll.qlIndexFixing(ONIndex3M,I2485,TRUE,_xll.ohTrigger(RecalcTrigger,Trigger3M)),NA())</f>
        <v>1.4577072935848534E-2</v>
      </c>
      <c r="P2485" s="44">
        <f>IFERROR(_xll.qlIndexFixing(ONIndex6M,I2485,TRUE,_xll.ohTrigger(RecalcTrigger,Trigger6M)),NA())</f>
        <v>1.5756828165995884E-2</v>
      </c>
      <c r="Q2485" s="186">
        <f>IFERROR(_xll.qlIndexFixing(ONIndex1Y,I2485,TRUE,_xll.ohTrigger(RecalcTrigger,Trigger1Y)),NA())</f>
        <v>1.5613012102058121E-2</v>
      </c>
    </row>
    <row r="2486" spans="2:17" x14ac:dyDescent="0.2">
      <c r="B2486" s="39" t="s">
        <v>42</v>
      </c>
      <c r="D2486" s="42">
        <f>_xll.qlCalendarAdvance(Calendar,$D2485,B2486,"f",FALSE)</f>
        <v>56808</v>
      </c>
      <c r="E2486" s="180">
        <f>_xll.qlInterestRateIndexValueDate(IndexON,D2486)</f>
        <v>56808</v>
      </c>
      <c r="F2486" s="196">
        <f>IFERROR(_xll.qlIndexFixing(IndexON,D2486,TRUE,_xll.ohTrigger(RecalcTrigger,TriggerON)),NA())</f>
        <v>1.4393676460962013E-2</v>
      </c>
      <c r="H2486" s="42">
        <f>_xll.qlCalendarAdvance(Calendar,$H2485,B2486,"f",FALSE)</f>
        <v>56808</v>
      </c>
      <c r="I2486" s="180">
        <f>_xll.qlInterestRateIndexValueDate(Index1M,$H2486)</f>
        <v>56810</v>
      </c>
      <c r="J2486" s="185">
        <f>IFERROR(_xll.qlIndexFixing(Index1M,$H2486,TRUE,_xll.ohTrigger(RecalcTrigger,Trigger1M)),NA())</f>
        <v>1.4240327754476423E-2</v>
      </c>
      <c r="K2486" s="44">
        <f>IFERROR(_xll.qlIndexFixing(Index3M,H2486,TRUE,_xll.ohTrigger(RecalcTrigger,Trigger3M)),NA())</f>
        <v>1.4522701948095594E-2</v>
      </c>
      <c r="L2486" s="44">
        <f>IFERROR(_xll.qlIndexFixing(Index6M,$H2486,TRUE,_xll.ohTrigger(RecalcTrigger,Trigger6M)),NA())</f>
        <v>1.587012173617882E-2</v>
      </c>
      <c r="M2486" s="186">
        <f>IFERROR(_xll.qlIndexFixing(Index1Y,$H2486,TRUE,_xll.ohTrigger(RecalcTrigger,Trigger1Y)),NA())</f>
        <v>1.5400698871871127E-2</v>
      </c>
      <c r="N2486" s="185">
        <f>IFERROR(_xll.qlIndexFixing(ONIndex1M,I2486,TRUE,_xll.ohTrigger(RecalcTrigger,Trigger1M)),NA())</f>
        <v>1.4250282809049608E-2</v>
      </c>
      <c r="O2486" s="44">
        <f>IFERROR(_xll.qlIndexFixing(ONIndex3M,I2486,TRUE,_xll.ohTrigger(RecalcTrigger,Trigger3M)),NA())</f>
        <v>1.4565563935455828E-2</v>
      </c>
      <c r="P2486" s="44">
        <f>IFERROR(_xll.qlIndexFixing(ONIndex6M,I2486,TRUE,_xll.ohTrigger(RecalcTrigger,Trigger6M)),NA())</f>
        <v>1.5760470472612198E-2</v>
      </c>
      <c r="Q2486" s="186">
        <f>IFERROR(_xll.qlIndexFixing(ONIndex1Y,I2486,TRUE,_xll.ohTrigger(RecalcTrigger,Trigger1Y)),NA())</f>
        <v>1.5607671186987915E-2</v>
      </c>
    </row>
    <row r="2487" spans="2:17" x14ac:dyDescent="0.2">
      <c r="B2487" s="39" t="s">
        <v>42</v>
      </c>
      <c r="D2487" s="42">
        <f>_xll.qlCalendarAdvance(Calendar,$D2486,B2487,"f",FALSE)</f>
        <v>56815</v>
      </c>
      <c r="E2487" s="180">
        <f>_xll.qlInterestRateIndexValueDate(IndexON,D2487)</f>
        <v>56815</v>
      </c>
      <c r="F2487" s="196">
        <f>IFERROR(_xll.qlIndexFixing(IndexON,D2487,TRUE,_xll.ohTrigger(RecalcTrigger,TriggerON)),NA())</f>
        <v>1.438195981450896E-2</v>
      </c>
      <c r="H2487" s="42">
        <f>_xll.qlCalendarAdvance(Calendar,$H2486,B2487,"f",FALSE)</f>
        <v>56815</v>
      </c>
      <c r="I2487" s="180">
        <f>_xll.qlInterestRateIndexValueDate(Index1M,$H2487)</f>
        <v>56817</v>
      </c>
      <c r="J2487" s="185">
        <f>IFERROR(_xll.qlIndexFixing(Index1M,$H2487,TRUE,_xll.ohTrigger(RecalcTrigger,Trigger1M)),NA())</f>
        <v>1.4228910396687222E-2</v>
      </c>
      <c r="K2487" s="44">
        <f>IFERROR(_xll.qlIndexFixing(Index3M,H2487,TRUE,_xll.ohTrigger(RecalcTrigger,Trigger3M)),NA())</f>
        <v>1.4510868980450732E-2</v>
      </c>
      <c r="L2487" s="44">
        <f>IFERROR(_xll.qlIndexFixing(Index6M,$H2487,TRUE,_xll.ohTrigger(RecalcTrigger,Trigger6M)),NA())</f>
        <v>1.5873339863272662E-2</v>
      </c>
      <c r="M2487" s="186">
        <f>IFERROR(_xll.qlIndexFixing(Index1Y,$H2487,TRUE,_xll.ohTrigger(RecalcTrigger,Trigger1Y)),NA())</f>
        <v>1.5386286579329337E-2</v>
      </c>
      <c r="N2487" s="185">
        <f>IFERROR(_xll.qlIndexFixing(ONIndex1M,I2487,TRUE,_xll.ohTrigger(RecalcTrigger,Trigger1M)),NA())</f>
        <v>1.4238949102356457E-2</v>
      </c>
      <c r="O2487" s="44">
        <f>IFERROR(_xll.qlIndexFixing(ONIndex3M,I2487,TRUE,_xll.ohTrigger(RecalcTrigger,Trigger3M)),NA())</f>
        <v>1.4554010261598194E-2</v>
      </c>
      <c r="P2487" s="44">
        <f>IFERROR(_xll.qlIndexFixing(ONIndex6M,I2487,TRUE,_xll.ohTrigger(RecalcTrigger,Trigger6M)),NA())</f>
        <v>1.5764147199135436E-2</v>
      </c>
      <c r="Q2487" s="186">
        <f>IFERROR(_xll.qlIndexFixing(ONIndex1Y,I2487,TRUE,_xll.ohTrigger(RecalcTrigger,Trigger1Y)),NA())</f>
        <v>1.5602311298374971E-2</v>
      </c>
    </row>
    <row r="2488" spans="2:17" x14ac:dyDescent="0.2">
      <c r="B2488" s="39" t="s">
        <v>42</v>
      </c>
      <c r="D2488" s="42">
        <f>_xll.qlCalendarAdvance(Calendar,$D2487,B2488,"f",FALSE)</f>
        <v>56822</v>
      </c>
      <c r="E2488" s="180">
        <f>_xll.qlInterestRateIndexValueDate(IndexON,D2488)</f>
        <v>56822</v>
      </c>
      <c r="F2488" s="196">
        <f>IFERROR(_xll.qlIndexFixing(IndexON,D2488,TRUE,_xll.ohTrigger(RecalcTrigger,TriggerON)),NA())</f>
        <v>1.4370197653823524E-2</v>
      </c>
      <c r="H2488" s="42">
        <f>_xll.qlCalendarAdvance(Calendar,$H2487,B2488,"f",FALSE)</f>
        <v>56822</v>
      </c>
      <c r="I2488" s="180">
        <f>_xll.qlInterestRateIndexValueDate(Index1M,$H2488)</f>
        <v>56824</v>
      </c>
      <c r="J2488" s="185">
        <f>IFERROR(_xll.qlIndexFixing(Index1M,$H2488,TRUE,_xll.ohTrigger(RecalcTrigger,Trigger1M)),NA())</f>
        <v>1.4217450546860633E-2</v>
      </c>
      <c r="K2488" s="44">
        <f>IFERROR(_xll.qlIndexFixing(Index3M,H2488,TRUE,_xll.ohTrigger(RecalcTrigger,Trigger3M)),NA())</f>
        <v>1.4499010632766931E-2</v>
      </c>
      <c r="L2488" s="44">
        <f>IFERROR(_xll.qlIndexFixing(Index6M,$H2488,TRUE,_xll.ohTrigger(RecalcTrigger,Trigger6M)),NA())</f>
        <v>1.587647993836078E-2</v>
      </c>
      <c r="M2488" s="186">
        <f>IFERROR(_xll.qlIndexFixing(Index1Y,$H2488,TRUE,_xll.ohTrigger(RecalcTrigger,Trigger1Y)),NA())</f>
        <v>1.5371678642354067E-2</v>
      </c>
      <c r="N2488" s="185">
        <f>IFERROR(_xll.qlIndexFixing(ONIndex1M,I2488,TRUE,_xll.ohTrigger(RecalcTrigger,Trigger1M)),NA())</f>
        <v>1.4227573029952367E-2</v>
      </c>
      <c r="O2488" s="44">
        <f>IFERROR(_xll.qlIndexFixing(ONIndex3M,I2488,TRUE,_xll.ohTrigger(RecalcTrigger,Trigger3M)),NA())</f>
        <v>1.4542411857521031E-2</v>
      </c>
      <c r="P2488" s="44">
        <f>IFERROR(_xll.qlIndexFixing(ONIndex6M,I2488,TRUE,_xll.ohTrigger(RecalcTrigger,Trigger6M)),NA())</f>
        <v>1.5767858345485664E-2</v>
      </c>
      <c r="Q2488" s="186">
        <f>IFERROR(_xll.qlIndexFixing(ONIndex1Y,I2488,TRUE,_xll.ohTrigger(RecalcTrigger,Trigger1Y)),NA())</f>
        <v>1.5596932412078601E-2</v>
      </c>
    </row>
    <row r="2489" spans="2:17" x14ac:dyDescent="0.2">
      <c r="B2489" s="39" t="s">
        <v>42</v>
      </c>
      <c r="D2489" s="42">
        <f>_xll.qlCalendarAdvance(Calendar,$D2488,B2489,"f",FALSE)</f>
        <v>56829</v>
      </c>
      <c r="E2489" s="180">
        <f>_xll.qlInterestRateIndexValueDate(IndexON,D2489)</f>
        <v>56829</v>
      </c>
      <c r="F2489" s="196">
        <f>IFERROR(_xll.qlIndexFixing(IndexON,D2489,TRUE,_xll.ohTrigger(RecalcTrigger,TriggerON)),NA())</f>
        <v>1.4358389922470849E-2</v>
      </c>
      <c r="H2489" s="42">
        <f>_xll.qlCalendarAdvance(Calendar,$H2488,B2489,"f",FALSE)</f>
        <v>56829</v>
      </c>
      <c r="I2489" s="180">
        <f>_xll.qlInterestRateIndexValueDate(Index1M,$H2489)</f>
        <v>56831</v>
      </c>
      <c r="J2489" s="185">
        <f>IFERROR(_xll.qlIndexFixing(Index1M,$H2489,TRUE,_xll.ohTrigger(RecalcTrigger,Trigger1M)),NA())</f>
        <v>1.4205948153028225E-2</v>
      </c>
      <c r="K2489" s="44">
        <f>IFERROR(_xll.qlIndexFixing(Index3M,H2489,TRUE,_xll.ohTrigger(RecalcTrigger,Trigger3M)),NA())</f>
        <v>1.4487131825821018E-2</v>
      </c>
      <c r="L2489" s="44">
        <f>IFERROR(_xll.qlIndexFixing(Index6M,$H2489,TRUE,_xll.ohTrigger(RecalcTrigger,Trigger6M)),NA())</f>
        <v>1.5879535491335722E-2</v>
      </c>
      <c r="M2489" s="186">
        <f>IFERROR(_xll.qlIndexFixing(Index1Y,$H2489,TRUE,_xll.ohTrigger(RecalcTrigger,Trigger1Y)),NA())</f>
        <v>1.5356876045327676E-2</v>
      </c>
      <c r="N2489" s="185">
        <f>IFERROR(_xll.qlIndexFixing(ONIndex1M,I2489,TRUE,_xll.ohTrigger(RecalcTrigger,Trigger1M)),NA())</f>
        <v>1.4216154539798964E-2</v>
      </c>
      <c r="O2489" s="44">
        <f>IFERROR(_xll.qlIndexFixing(ONIndex3M,I2489,TRUE,_xll.ohTrigger(RecalcTrigger,Trigger3M)),NA())</f>
        <v>1.4530768666549676E-2</v>
      </c>
      <c r="P2489" s="44">
        <f>IFERROR(_xll.qlIndexFixing(ONIndex6M,I2489,TRUE,_xll.ohTrigger(RecalcTrigger,Trigger6M)),NA())</f>
        <v>1.5771603911822751E-2</v>
      </c>
      <c r="Q2489" s="186">
        <f>IFERROR(_xll.qlIndexFixing(ONIndex1Y,I2489,TRUE,_xll.ohTrigger(RecalcTrigger,Trigger1Y)),NA())</f>
        <v>1.5591534504197924E-2</v>
      </c>
    </row>
    <row r="2490" spans="2:17" x14ac:dyDescent="0.2">
      <c r="B2490" s="39" t="s">
        <v>42</v>
      </c>
      <c r="D2490" s="42">
        <f>_xll.qlCalendarAdvance(Calendar,$D2489,B2490,"f",FALSE)</f>
        <v>56836</v>
      </c>
      <c r="E2490" s="180">
        <f>_xll.qlInterestRateIndexValueDate(IndexON,D2490)</f>
        <v>56836</v>
      </c>
      <c r="F2490" s="196">
        <f>IFERROR(_xll.qlIndexFixing(IndexON,D2490,TRUE,_xll.ohTrigger(RecalcTrigger,TriggerON)),NA())</f>
        <v>1.4346536564335821E-2</v>
      </c>
      <c r="H2490" s="42">
        <f>_xll.qlCalendarAdvance(Calendar,$H2489,B2490,"f",FALSE)</f>
        <v>56836</v>
      </c>
      <c r="I2490" s="180">
        <f>_xll.qlInterestRateIndexValueDate(Index1M,$H2490)</f>
        <v>56838</v>
      </c>
      <c r="J2490" s="185">
        <f>IFERROR(_xll.qlIndexFixing(Index1M,$H2490,TRUE,_xll.ohTrigger(RecalcTrigger,Trigger1M)),NA())</f>
        <v>1.4194403163216573E-2</v>
      </c>
      <c r="K2490" s="44">
        <f>IFERROR(_xll.qlIndexFixing(Index3M,H2490,TRUE,_xll.ohTrigger(RecalcTrigger,Trigger3M)),NA())</f>
        <v>1.4475237489780572E-2</v>
      </c>
      <c r="L2490" s="44">
        <f>IFERROR(_xll.qlIndexFixing(Index6M,$H2490,TRUE,_xll.ohTrigger(RecalcTrigger,Trigger6M)),NA())</f>
        <v>1.588250005205994E-2</v>
      </c>
      <c r="M2490" s="186">
        <f>IFERROR(_xll.qlIndexFixing(Index1Y,$H2490,TRUE,_xll.ohTrigger(RecalcTrigger,Trigger1Y)),NA())</f>
        <v>1.5341879775009748E-2</v>
      </c>
      <c r="N2490" s="185">
        <f>IFERROR(_xll.qlIndexFixing(ONIndex1M,I2490,TRUE,_xll.ohTrigger(RecalcTrigger,Trigger1M)),NA())</f>
        <v>1.4204693579777938E-2</v>
      </c>
      <c r="O2490" s="44">
        <f>IFERROR(_xll.qlIndexFixing(ONIndex3M,I2490,TRUE,_xll.ohTrigger(RecalcTrigger,Trigger3M)),NA())</f>
        <v>1.4519080632409143E-2</v>
      </c>
      <c r="P2490" s="44">
        <f>IFERROR(_xll.qlIndexFixing(ONIndex6M,I2490,TRUE,_xll.ohTrigger(RecalcTrigger,Trigger6M)),NA())</f>
        <v>1.5775383898066764E-2</v>
      </c>
      <c r="Q2490" s="186">
        <f>IFERROR(_xll.qlIndexFixing(ONIndex1Y,I2490,TRUE,_xll.ohTrigger(RecalcTrigger,Trigger1Y)),NA())</f>
        <v>1.5586117550432377E-2</v>
      </c>
    </row>
    <row r="2491" spans="2:17" x14ac:dyDescent="0.2">
      <c r="B2491" s="39" t="s">
        <v>42</v>
      </c>
      <c r="D2491" s="42">
        <f>_xll.qlCalendarAdvance(Calendar,$D2490,B2491,"f",FALSE)</f>
        <v>56843</v>
      </c>
      <c r="E2491" s="180">
        <f>_xll.qlInterestRateIndexValueDate(IndexON,D2491)</f>
        <v>56843</v>
      </c>
      <c r="F2491" s="196">
        <f>IFERROR(_xll.qlIndexFixing(IndexON,D2491,TRUE,_xll.ohTrigger(RecalcTrigger,TriggerON)),NA())</f>
        <v>1.4334637523143456E-2</v>
      </c>
      <c r="H2491" s="42">
        <f>_xll.qlCalendarAdvance(Calendar,$H2490,B2491,"f",FALSE)</f>
        <v>56843</v>
      </c>
      <c r="I2491" s="180">
        <f>_xll.qlInterestRateIndexValueDate(Index1M,$H2491)</f>
        <v>56845</v>
      </c>
      <c r="J2491" s="185">
        <f>IFERROR(_xll.qlIndexFixing(Index1M,$H2491,TRUE,_xll.ohTrigger(RecalcTrigger,Trigger1M)),NA())</f>
        <v>1.4182815525467241E-2</v>
      </c>
      <c r="K2491" s="44">
        <f>IFERROR(_xll.qlIndexFixing(Index3M,H2491,TRUE,_xll.ohTrigger(RecalcTrigger,Trigger3M)),NA())</f>
        <v>1.4463332564216957E-2</v>
      </c>
      <c r="L2491" s="44">
        <f>IFERROR(_xll.qlIndexFixing(Index6M,$H2491,TRUE,_xll.ohTrigger(RecalcTrigger,Trigger6M)),NA())</f>
        <v>1.5885367150369242E-2</v>
      </c>
      <c r="M2491" s="186">
        <f>IFERROR(_xll.qlIndexFixing(Index1Y,$H2491,TRUE,_xll.ohTrigger(RecalcTrigger,Trigger1Y)),NA())</f>
        <v>1.5326690820533411E-2</v>
      </c>
      <c r="N2491" s="185">
        <f>IFERROR(_xll.qlIndexFixing(ONIndex1M,I2491,TRUE,_xll.ohTrigger(RecalcTrigger,Trigger1M)),NA())</f>
        <v>1.419319009777098E-2</v>
      </c>
      <c r="O2491" s="44">
        <f>IFERROR(_xll.qlIndexFixing(ONIndex3M,I2491,TRUE,_xll.ohTrigger(RecalcTrigger,Trigger3M)),NA())</f>
        <v>1.4507347697865214E-2</v>
      </c>
      <c r="P2491" s="44">
        <f>IFERROR(_xll.qlIndexFixing(ONIndex6M,I2491,TRUE,_xll.ohTrigger(RecalcTrigger,Trigger6M)),NA())</f>
        <v>1.5779198304057829E-2</v>
      </c>
      <c r="Q2491" s="186">
        <f>IFERROR(_xll.qlIndexFixing(ONIndex1Y,I2491,TRUE,_xll.ohTrigger(RecalcTrigger,Trigger1Y)),NA())</f>
        <v>1.5580681526721207E-2</v>
      </c>
    </row>
    <row r="2492" spans="2:17" x14ac:dyDescent="0.2">
      <c r="B2492" s="39" t="s">
        <v>42</v>
      </c>
      <c r="D2492" s="42">
        <f>_xll.qlCalendarAdvance(Calendar,$D2491,B2492,"f",FALSE)</f>
        <v>56850</v>
      </c>
      <c r="E2492" s="180">
        <f>_xll.qlInterestRateIndexValueDate(IndexON,D2492)</f>
        <v>56850</v>
      </c>
      <c r="F2492" s="196">
        <f>IFERROR(_xll.qlIndexFixing(IndexON,D2492,TRUE,_xll.ohTrigger(RecalcTrigger,TriggerON)),NA())</f>
        <v>1.432269274261877E-2</v>
      </c>
      <c r="H2492" s="42">
        <f>_xll.qlCalendarAdvance(Calendar,$H2491,B2492,"f",FALSE)</f>
        <v>56850</v>
      </c>
      <c r="I2492" s="180">
        <f>_xll.qlInterestRateIndexValueDate(Index1M,$H2492)</f>
        <v>56852</v>
      </c>
      <c r="J2492" s="185">
        <f>IFERROR(_xll.qlIndexFixing(Index1M,$H2492,TRUE,_xll.ohTrigger(RecalcTrigger,Trigger1M)),NA())</f>
        <v>1.4171182918689407E-2</v>
      </c>
      <c r="K2492" s="44">
        <f>IFERROR(_xll.qlIndexFixing(Index3M,H2492,TRUE,_xll.ohTrigger(RecalcTrigger,Trigger3M)),NA())</f>
        <v>1.4451421998094018E-2</v>
      </c>
      <c r="L2492" s="44">
        <f>IFERROR(_xll.qlIndexFixing(Index6M,$H2492,TRUE,_xll.ohTrigger(RecalcTrigger,Trigger6M)),NA())</f>
        <v>1.5888130316073661E-2</v>
      </c>
      <c r="M2492" s="186">
        <f>IFERROR(_xll.qlIndexFixing(Index1Y,$H2492,TRUE,_xll.ohTrigger(RecalcTrigger,Trigger1Y)),NA())</f>
        <v>1.5311310173404018E-2</v>
      </c>
      <c r="N2492" s="185">
        <f>IFERROR(_xll.qlIndexFixing(ONIndex1M,I2492,TRUE,_xll.ohTrigger(RecalcTrigger,Trigger1M)),NA())</f>
        <v>1.4181644041979524E-2</v>
      </c>
      <c r="O2492" s="44">
        <f>IFERROR(_xll.qlIndexFixing(ONIndex3M,I2492,TRUE,_xll.ohTrigger(RecalcTrigger,Trigger3M)),NA())</f>
        <v>1.4495569806562969E-2</v>
      </c>
      <c r="P2492" s="44">
        <f>IFERROR(_xll.qlIndexFixing(ONIndex6M,I2492,TRUE,_xll.ohTrigger(RecalcTrigger,Trigger6M)),NA())</f>
        <v>1.578304713011569E-2</v>
      </c>
      <c r="Q2492" s="186">
        <f>IFERROR(_xll.qlIndexFixing(ONIndex1Y,I2492,TRUE,_xll.ohTrigger(RecalcTrigger,Trigger1Y)),NA())</f>
        <v>1.5575226409083598E-2</v>
      </c>
    </row>
    <row r="2493" spans="2:17" x14ac:dyDescent="0.2">
      <c r="B2493" s="39" t="s">
        <v>42</v>
      </c>
      <c r="D2493" s="42">
        <f>_xll.qlCalendarAdvance(Calendar,$D2492,B2493,"f",FALSE)</f>
        <v>56857</v>
      </c>
      <c r="E2493" s="180">
        <f>_xll.qlInterestRateIndexValueDate(IndexON,D2493)</f>
        <v>56857</v>
      </c>
      <c r="F2493" s="196">
        <f>IFERROR(_xll.qlIndexFixing(IndexON,D2493,TRUE,_xll.ohTrigger(RecalcTrigger,TriggerON)),NA())</f>
        <v>1.4310702166406841E-2</v>
      </c>
      <c r="H2493" s="42">
        <f>_xll.qlCalendarAdvance(Calendar,$H2492,B2493,"f",FALSE)</f>
        <v>56857</v>
      </c>
      <c r="I2493" s="180">
        <f>_xll.qlInterestRateIndexValueDate(Index1M,$H2493)</f>
        <v>56859</v>
      </c>
      <c r="J2493" s="185">
        <f>IFERROR(_xll.qlIndexFixing(Index1M,$H2493,TRUE,_xll.ohTrigger(RecalcTrigger,Trigger1M)),NA())</f>
        <v>1.4159491523997036E-2</v>
      </c>
      <c r="K2493" s="44">
        <f>IFERROR(_xll.qlIndexFixing(Index3M,H2493,TRUE,_xll.ohTrigger(RecalcTrigger,Trigger3M)),NA())</f>
        <v>1.4440070643171396E-2</v>
      </c>
      <c r="L2493" s="44">
        <f>IFERROR(_xll.qlIndexFixing(Index6M,$H2493,TRUE,_xll.ohTrigger(RecalcTrigger,Trigger6M)),NA())</f>
        <v>1.5888800422859662E-2</v>
      </c>
      <c r="M2493" s="186">
        <f>IFERROR(_xll.qlIndexFixing(Index1Y,$H2493,TRUE,_xll.ohTrigger(RecalcTrigger,Trigger1Y)),NA())</f>
        <v>1.5295738827497421E-2</v>
      </c>
      <c r="N2493" s="185">
        <f>IFERROR(_xll.qlIndexFixing(ONIndex1M,I2493,TRUE,_xll.ohTrigger(RecalcTrigger,Trigger1M)),NA())</f>
        <v>1.4170055360125389E-2</v>
      </c>
      <c r="O2493" s="44">
        <f>IFERROR(_xll.qlIndexFixing(ONIndex3M,I2493,TRUE,_xll.ohTrigger(RecalcTrigger,Trigger3M)),NA())</f>
        <v>1.4483746901987615E-2</v>
      </c>
      <c r="P2493" s="44">
        <f>IFERROR(_xll.qlIndexFixing(ONIndex6M,I2493,TRUE,_xll.ohTrigger(RecalcTrigger,Trigger6M)),NA())</f>
        <v>1.5786930376000541E-2</v>
      </c>
      <c r="Q2493" s="186">
        <f>IFERROR(_xll.qlIndexFixing(ONIndex1Y,I2493,TRUE,_xll.ohTrigger(RecalcTrigger,Trigger1Y)),NA())</f>
        <v>1.5569752173458795E-2</v>
      </c>
    </row>
    <row r="2494" spans="2:17" x14ac:dyDescent="0.2">
      <c r="B2494" s="39" t="s">
        <v>42</v>
      </c>
      <c r="D2494" s="42">
        <f>_xll.qlCalendarAdvance(Calendar,$D2493,B2494,"f",FALSE)</f>
        <v>56864</v>
      </c>
      <c r="E2494" s="180">
        <f>_xll.qlInterestRateIndexValueDate(IndexON,D2494)</f>
        <v>56864</v>
      </c>
      <c r="F2494" s="196">
        <f>IFERROR(_xll.qlIndexFixing(IndexON,D2494,TRUE,_xll.ohTrigger(RecalcTrigger,TriggerON)),NA())</f>
        <v>1.4298665738312621E-2</v>
      </c>
      <c r="H2494" s="42">
        <f>_xll.qlCalendarAdvance(Calendar,$H2493,B2494,"f",FALSE)</f>
        <v>56864</v>
      </c>
      <c r="I2494" s="180">
        <f>_xll.qlInterestRateIndexValueDate(Index1M,$H2494)</f>
        <v>56866</v>
      </c>
      <c r="J2494" s="185">
        <f>IFERROR(_xll.qlIndexFixing(Index1M,$H2494,TRUE,_xll.ohTrigger(RecalcTrigger,Trigger1M)),NA())</f>
        <v>1.4147750162136763E-2</v>
      </c>
      <c r="K2494" s="44">
        <f>IFERROR(_xll.qlIndexFixing(Index3M,H2494,TRUE,_xll.ohTrigger(RecalcTrigger,Trigger3M)),NA())</f>
        <v>1.4428162925060505E-2</v>
      </c>
      <c r="L2494" s="44">
        <f>IFERROR(_xll.qlIndexFixing(Index6M,$H2494,TRUE,_xll.ohTrigger(RecalcTrigger,Trigger6M)),NA())</f>
        <v>1.5891374559644268E-2</v>
      </c>
      <c r="M2494" s="186">
        <f>IFERROR(_xll.qlIndexFixing(Index1Y,$H2494,TRUE,_xll.ohTrigger(RecalcTrigger,Trigger1Y)),NA())</f>
        <v>1.5279977779057142E-2</v>
      </c>
      <c r="N2494" s="185">
        <f>IFERROR(_xll.qlIndexFixing(ONIndex1M,I2494,TRUE,_xll.ohTrigger(RecalcTrigger,Trigger1M)),NA())</f>
        <v>1.4158424000330072E-2</v>
      </c>
      <c r="O2494" s="44">
        <f>IFERROR(_xll.qlIndexFixing(ONIndex3M,I2494,TRUE,_xll.ohTrigger(RecalcTrigger,Trigger3M)),NA())</f>
        <v>1.4471878927384552E-2</v>
      </c>
      <c r="P2494" s="44">
        <f>IFERROR(_xll.qlIndexFixing(ONIndex6M,I2494,TRUE,_xll.ohTrigger(RecalcTrigger,Trigger6M)),NA())</f>
        <v>1.579084804171238E-2</v>
      </c>
      <c r="Q2494" s="186">
        <f>IFERROR(_xll.qlIndexFixing(ONIndex1Y,I2494,TRUE,_xll.ohTrigger(RecalcTrigger,Trigger1Y)),NA())</f>
        <v>1.5564258795626174E-2</v>
      </c>
    </row>
    <row r="2495" spans="2:17" x14ac:dyDescent="0.2">
      <c r="B2495" s="39" t="s">
        <v>42</v>
      </c>
      <c r="D2495" s="42">
        <f>_xll.qlCalendarAdvance(Calendar,$D2494,B2495,"f",FALSE)</f>
        <v>56871</v>
      </c>
      <c r="E2495" s="180">
        <f>_xll.qlInterestRateIndexValueDate(IndexON,D2495)</f>
        <v>56871</v>
      </c>
      <c r="F2495" s="196">
        <f>IFERROR(_xll.qlIndexFixing(IndexON,D2495,TRUE,_xll.ohTrigger(RecalcTrigger,TriggerON)),NA())</f>
        <v>1.4286583402141062E-2</v>
      </c>
      <c r="H2495" s="42">
        <f>_xll.qlCalendarAdvance(Calendar,$H2494,B2495,"f",FALSE)</f>
        <v>56871</v>
      </c>
      <c r="I2495" s="180">
        <f>_xll.qlInterestRateIndexValueDate(Index1M,$H2495)</f>
        <v>56873</v>
      </c>
      <c r="J2495" s="185">
        <f>IFERROR(_xll.qlIndexFixing(Index1M,$H2495,TRUE,_xll.ohTrigger(RecalcTrigger,Trigger1M)),NA())</f>
        <v>1.4135972455349421E-2</v>
      </c>
      <c r="K2495" s="44">
        <f>IFERROR(_xll.qlIndexFixing(Index3M,H2495,TRUE,_xll.ohTrigger(RecalcTrigger,Trigger3M)),NA())</f>
        <v>1.4416264348153454E-2</v>
      </c>
      <c r="L2495" s="44">
        <f>IFERROR(_xll.qlIndexFixing(Index6M,$H2495,TRUE,_xll.ohTrigger(RecalcTrigger,Trigger6M)),NA())</f>
        <v>1.589382567954736E-2</v>
      </c>
      <c r="M2495" s="186">
        <f>IFERROR(_xll.qlIndexFixing(Index1Y,$H2495,TRUE,_xll.ohTrigger(RecalcTrigger,Trigger1Y)),NA())</f>
        <v>1.5264028026692853E-2</v>
      </c>
      <c r="N2495" s="185">
        <f>IFERROR(_xll.qlIndexFixing(ONIndex1M,I2495,TRUE,_xll.ohTrigger(RecalcTrigger,Trigger1M)),NA())</f>
        <v>1.4146749910475265E-2</v>
      </c>
      <c r="O2495" s="44">
        <f>IFERROR(_xll.qlIndexFixing(ONIndex3M,I2495,TRUE,_xll.ohTrigger(RecalcTrigger,Trigger3M)),NA())</f>
        <v>1.4459965826079113E-2</v>
      </c>
      <c r="P2495" s="44">
        <f>IFERROR(_xll.qlIndexFixing(ONIndex6M,I2495,TRUE,_xll.ohTrigger(RecalcTrigger,Trigger6M)),NA())</f>
        <v>1.5794800127491015E-2</v>
      </c>
      <c r="Q2495" s="186">
        <f>IFERROR(_xll.qlIndexFixing(ONIndex1Y,I2495,TRUE,_xll.ohTrigger(RecalcTrigger,Trigger1Y)),NA())</f>
        <v>1.5558746251684852E-2</v>
      </c>
    </row>
    <row r="2496" spans="2:17" x14ac:dyDescent="0.2">
      <c r="B2496" s="39" t="s">
        <v>42</v>
      </c>
      <c r="D2496" s="42">
        <f>_xll.qlCalendarAdvance(Calendar,$D2495,B2496,"f",FALSE)</f>
        <v>56878</v>
      </c>
      <c r="E2496" s="180">
        <f>_xll.qlInterestRateIndexValueDate(IndexON,D2496)</f>
        <v>56878</v>
      </c>
      <c r="F2496" s="196">
        <f>IFERROR(_xll.qlIndexFixing(IndexON,D2496,TRUE,_xll.ohTrigger(RecalcTrigger,TriggerON)),NA())</f>
        <v>1.4274455101617178E-2</v>
      </c>
      <c r="H2496" s="42">
        <f>_xll.qlCalendarAdvance(Calendar,$H2495,B2496,"f",FALSE)</f>
        <v>56878</v>
      </c>
      <c r="I2496" s="180">
        <f>_xll.qlInterestRateIndexValueDate(Index1M,$H2496)</f>
        <v>56880</v>
      </c>
      <c r="J2496" s="185">
        <f>IFERROR(_xll.qlIndexFixing(Index1M,$H2496,TRUE,_xll.ohTrigger(RecalcTrigger,Trigger1M)),NA())</f>
        <v>1.4124172051984962E-2</v>
      </c>
      <c r="K2496" s="44">
        <f>IFERROR(_xll.qlIndexFixing(Index3M,H2496,TRUE,_xll.ohTrigger(RecalcTrigger,Trigger3M)),NA())</f>
        <v>1.4404379952864041E-2</v>
      </c>
      <c r="L2496" s="44">
        <f>IFERROR(_xll.qlIndexFixing(Index6M,$H2496,TRUE,_xll.ohTrigger(RecalcTrigger,Trigger6M)),NA())</f>
        <v>1.5896147171293888E-2</v>
      </c>
      <c r="M2496" s="186">
        <f>IFERROR(_xll.qlIndexFixing(Index1Y,$H2496,TRUE,_xll.ohTrigger(RecalcTrigger,Trigger1Y)),NA())</f>
        <v>1.5247890571376906E-2</v>
      </c>
      <c r="N2496" s="185">
        <f>IFERROR(_xll.qlIndexFixing(ONIndex1M,I2496,TRUE,_xll.ohTrigger(RecalcTrigger,Trigger1M)),NA())</f>
        <v>1.4134980018614129E-2</v>
      </c>
      <c r="O2496" s="44">
        <f>IFERROR(_xll.qlIndexFixing(ONIndex3M,I2496,TRUE,_xll.ohTrigger(RecalcTrigger,Trigger3M)),NA())</f>
        <v>1.4448015676808978E-2</v>
      </c>
      <c r="P2496" s="44">
        <f>IFERROR(_xll.qlIndexFixing(ONIndex6M,I2496,TRUE,_xll.ohTrigger(RecalcTrigger,Trigger6M)),NA())</f>
        <v>1.5798765173222762E-2</v>
      </c>
      <c r="Q2496" s="186">
        <f>IFERROR(_xll.qlIndexFixing(ONIndex1Y,I2496,TRUE,_xll.ohTrigger(RecalcTrigger,Trigger1Y)),NA())</f>
        <v>1.55476009756228E-2</v>
      </c>
    </row>
    <row r="2497" spans="2:17" x14ac:dyDescent="0.2">
      <c r="B2497" s="39" t="s">
        <v>42</v>
      </c>
      <c r="D2497" s="42">
        <f>_xll.qlCalendarAdvance(Calendar,$D2496,B2497,"f",FALSE)</f>
        <v>56885</v>
      </c>
      <c r="E2497" s="180">
        <f>_xll.qlInterestRateIndexValueDate(IndexON,D2497)</f>
        <v>56885</v>
      </c>
      <c r="F2497" s="196">
        <f>IFERROR(_xll.qlIndexFixing(IndexON,D2497,TRUE,_xll.ohTrigger(RecalcTrigger,TriggerON)),NA())</f>
        <v>1.4261165480293769E-2</v>
      </c>
      <c r="H2497" s="42">
        <f>_xll.qlCalendarAdvance(Calendar,$H2496,B2497,"f",FALSE)</f>
        <v>56885</v>
      </c>
      <c r="I2497" s="180">
        <f>_xll.qlInterestRateIndexValueDate(Index1M,$H2497)</f>
        <v>56887</v>
      </c>
      <c r="J2497" s="185">
        <f>IFERROR(_xll.qlIndexFixing(Index1M,$H2497,TRUE,_xll.ohTrigger(RecalcTrigger,Trigger1M)),NA())</f>
        <v>1.411406539608649E-2</v>
      </c>
      <c r="K2497" s="44">
        <f>IFERROR(_xll.qlIndexFixing(Index3M,H2497,TRUE,_xll.ohTrigger(RecalcTrigger,Trigger3M)),NA())</f>
        <v>1.4391957912594053E-2</v>
      </c>
      <c r="L2497" s="44">
        <f>IFERROR(_xll.qlIndexFixing(Index6M,$H2497,TRUE,_xll.ohTrigger(RecalcTrigger,Trigger6M)),NA())</f>
        <v>1.5898333117451161E-2</v>
      </c>
      <c r="M2497" s="186">
        <f>IFERROR(_xll.qlIndexFixing(Index1Y,$H2497,TRUE,_xll.ohTrigger(RecalcTrigger,Trigger1Y)),NA())</f>
        <v>1.5234106105680748E-2</v>
      </c>
      <c r="N2497" s="185">
        <f>IFERROR(_xll.qlIndexFixing(ONIndex1M,I2497,TRUE,_xll.ohTrigger(RecalcTrigger,Trigger1M)),NA())</f>
        <v>1.4123160879746521E-2</v>
      </c>
      <c r="O2497" s="44">
        <f>IFERROR(_xll.qlIndexFixing(ONIndex3M,I2497,TRUE,_xll.ohTrigger(RecalcTrigger,Trigger3M)),NA())</f>
        <v>1.4436076840569356E-2</v>
      </c>
      <c r="P2497" s="44">
        <f>IFERROR(_xll.qlIndexFixing(ONIndex6M,I2497,TRUE,_xll.ohTrigger(RecalcTrigger,Trigger6M)),NA())</f>
        <v>1.5802615580176038E-2</v>
      </c>
      <c r="Q2497" s="186">
        <f>IFERROR(_xll.qlIndexFixing(ONIndex1Y,I2497,TRUE,_xll.ohTrigger(RecalcTrigger,Trigger1Y)),NA())</f>
        <v>1.553085779757879E-2</v>
      </c>
    </row>
    <row r="2498" spans="2:17" x14ac:dyDescent="0.2">
      <c r="B2498" s="39" t="s">
        <v>42</v>
      </c>
      <c r="D2498" s="42">
        <f>_xll.qlCalendarAdvance(Calendar,$D2497,B2498,"f",FALSE)</f>
        <v>56892</v>
      </c>
      <c r="E2498" s="180">
        <f>_xll.qlInterestRateIndexValueDate(IndexON,D2498)</f>
        <v>56892</v>
      </c>
      <c r="F2498" s="196">
        <f>IFERROR(_xll.qlIndexFixing(IndexON,D2498,TRUE,_xll.ohTrigger(RecalcTrigger,TriggerON)),NA())</f>
        <v>1.4247270380343124E-2</v>
      </c>
      <c r="H2498" s="42">
        <f>_xll.qlCalendarAdvance(Calendar,$H2497,B2498,"f",FALSE)</f>
        <v>56892</v>
      </c>
      <c r="I2498" s="180">
        <f>_xll.qlInterestRateIndexValueDate(Index1M,$H2498)</f>
        <v>56894</v>
      </c>
      <c r="J2498" s="185">
        <f>IFERROR(_xll.qlIndexFixing(Index1M,$H2498,TRUE,_xll.ohTrigger(RecalcTrigger,Trigger1M)),NA())</f>
        <v>1.410058928835306E-2</v>
      </c>
      <c r="K2498" s="44">
        <f>IFERROR(_xll.qlIndexFixing(Index3M,H2498,TRUE,_xll.ohTrigger(RecalcTrigger,Trigger3M)),NA())</f>
        <v>1.4380113203119075E-2</v>
      </c>
      <c r="L2498" s="44">
        <f>IFERROR(_xll.qlIndexFixing(Index6M,$H2498,TRUE,_xll.ohTrigger(RecalcTrigger,Trigger6M)),NA())</f>
        <v>1.5900830608497816E-2</v>
      </c>
      <c r="M2498" s="186">
        <f>IFERROR(_xll.qlIndexFixing(Index1Y,$H2498,TRUE,_xll.ohTrigger(RecalcTrigger,Trigger1Y)),NA())</f>
        <v>1.5215429989188621E-2</v>
      </c>
      <c r="N2498" s="185">
        <f>IFERROR(_xll.qlIndexFixing(ONIndex1M,I2498,TRUE,_xll.ohTrigger(RecalcTrigger,Trigger1M)),NA())</f>
        <v>1.4111361238162701E-2</v>
      </c>
      <c r="O2498" s="44">
        <f>IFERROR(_xll.qlIndexFixing(ONIndex3M,I2498,TRUE,_xll.ohTrigger(RecalcTrigger,Trigger3M)),NA())</f>
        <v>1.4424157514643099E-2</v>
      </c>
      <c r="P2498" s="44">
        <f>IFERROR(_xll.qlIndexFixing(ONIndex6M,I2498,TRUE,_xll.ohTrigger(RecalcTrigger,Trigger6M)),NA())</f>
        <v>1.5806329888556903E-2</v>
      </c>
      <c r="Q2498" s="186">
        <f>IFERROR(_xll.qlIndexFixing(ONIndex1Y,I2498,TRUE,_xll.ohTrigger(RecalcTrigger,Trigger1Y)),NA())</f>
        <v>1.5514142059105396E-2</v>
      </c>
    </row>
    <row r="2499" spans="2:17" x14ac:dyDescent="0.2">
      <c r="B2499" s="39" t="s">
        <v>42</v>
      </c>
      <c r="D2499" s="42">
        <f>_xll.qlCalendarAdvance(Calendar,$D2498,B2499,"f",FALSE)</f>
        <v>56899</v>
      </c>
      <c r="E2499" s="180">
        <f>_xll.qlInterestRateIndexValueDate(IndexON,D2499)</f>
        <v>56899</v>
      </c>
      <c r="F2499" s="196">
        <f>IFERROR(_xll.qlIndexFixing(IndexON,D2499,TRUE,_xll.ohTrigger(RecalcTrigger,TriggerON)),NA())</f>
        <v>1.4233402691665731E-2</v>
      </c>
      <c r="H2499" s="42">
        <f>_xll.qlCalendarAdvance(Calendar,$H2498,B2499,"f",FALSE)</f>
        <v>56899</v>
      </c>
      <c r="I2499" s="180">
        <f>_xll.qlInterestRateIndexValueDate(Index1M,$H2499)</f>
        <v>56901</v>
      </c>
      <c r="J2499" s="185">
        <f>IFERROR(_xll.qlIndexFixing(Index1M,$H2499,TRUE,_xll.ohTrigger(RecalcTrigger,Trigger1M)),NA())</f>
        <v>1.4088827300569318E-2</v>
      </c>
      <c r="K2499" s="44">
        <f>IFERROR(_xll.qlIndexFixing(Index3M,H2499,TRUE,_xll.ohTrigger(RecalcTrigger,Trigger3M)),NA())</f>
        <v>1.4368288577486512E-2</v>
      </c>
      <c r="L2499" s="44">
        <f>IFERROR(_xll.qlIndexFixing(Index6M,$H2499,TRUE,_xll.ohTrigger(RecalcTrigger,Trigger6M)),NA())</f>
        <v>1.5902732473572424E-2</v>
      </c>
      <c r="M2499" s="186">
        <f>IFERROR(_xll.qlIndexFixing(Index1Y,$H2499,TRUE,_xll.ohTrigger(RecalcTrigger,Trigger1Y)),NA())</f>
        <v>1.5199244630640206E-2</v>
      </c>
      <c r="N2499" s="185">
        <f>IFERROR(_xll.qlIndexFixing(ONIndex1M,I2499,TRUE,_xll.ohTrigger(RecalcTrigger,Trigger1M)),NA())</f>
        <v>1.4099581161088892E-2</v>
      </c>
      <c r="O2499" s="44">
        <f>IFERROR(_xll.qlIndexFixing(ONIndex3M,I2499,TRUE,_xll.ohTrigger(RecalcTrigger,Trigger3M)),NA())</f>
        <v>1.4412257766336367E-2</v>
      </c>
      <c r="P2499" s="44">
        <f>IFERROR(_xll.qlIndexFixing(ONIndex6M,I2499,TRUE,_xll.ohTrigger(RecalcTrigger,Trigger6M)),NA())</f>
        <v>1.5809908098285419E-2</v>
      </c>
      <c r="Q2499" s="186">
        <f>IFERROR(_xll.qlIndexFixing(ONIndex1Y,I2499,TRUE,_xll.ohTrigger(RecalcTrigger,Trigger1Y)),NA())</f>
        <v>1.5497453855886079E-2</v>
      </c>
    </row>
    <row r="2500" spans="2:17" x14ac:dyDescent="0.2">
      <c r="B2500" s="39" t="s">
        <v>42</v>
      </c>
      <c r="D2500" s="42">
        <f>_xll.qlCalendarAdvance(Calendar,$D2499,B2500,"f",FALSE)</f>
        <v>56906</v>
      </c>
      <c r="E2500" s="180">
        <f>_xll.qlInterestRateIndexValueDate(IndexON,D2500)</f>
        <v>56906</v>
      </c>
      <c r="F2500" s="196">
        <f>IFERROR(_xll.qlIndexFixing(IndexON,D2500,TRUE,_xll.ohTrigger(RecalcTrigger,TriggerON)),NA())</f>
        <v>1.4219562503230421E-2</v>
      </c>
      <c r="H2500" s="42">
        <f>_xll.qlCalendarAdvance(Calendar,$H2499,B2500,"f",FALSE)</f>
        <v>56906</v>
      </c>
      <c r="I2500" s="180">
        <f>_xll.qlInterestRateIndexValueDate(Index1M,$H2500)</f>
        <v>56908</v>
      </c>
      <c r="J2500" s="185">
        <f>IFERROR(_xll.qlIndexFixing(Index1M,$H2500,TRUE,_xll.ohTrigger(RecalcTrigger,Trigger1M)),NA())</f>
        <v>1.4077085091716568E-2</v>
      </c>
      <c r="K2500" s="44">
        <f>IFERROR(_xll.qlIndexFixing(Index3M,H2500,TRUE,_xll.ohTrigger(RecalcTrigger,Trigger3M)),NA())</f>
        <v>1.4356484102958211E-2</v>
      </c>
      <c r="L2500" s="44">
        <f>IFERROR(_xll.qlIndexFixing(Index6M,$H2500,TRUE,_xll.ohTrigger(RecalcTrigger,Trigger6M)),NA())</f>
        <v>1.5904497147491106E-2</v>
      </c>
      <c r="M2500" s="186">
        <f>IFERROR(_xll.qlIndexFixing(Index1Y,$H2500,TRUE,_xll.ohTrigger(RecalcTrigger,Trigger1Y)),NA())</f>
        <v>1.5183090093699883E-2</v>
      </c>
      <c r="N2500" s="185">
        <f>IFERROR(_xll.qlIndexFixing(ONIndex1M,I2500,TRUE,_xll.ohTrigger(RecalcTrigger,Trigger1M)),NA())</f>
        <v>1.4087820716310873E-2</v>
      </c>
      <c r="O2500" s="44">
        <f>IFERROR(_xll.qlIndexFixing(ONIndex3M,I2500,TRUE,_xll.ohTrigger(RecalcTrigger,Trigger3M)),NA())</f>
        <v>1.4400377663035258E-2</v>
      </c>
      <c r="P2500" s="44">
        <f>IFERROR(_xll.qlIndexFixing(ONIndex6M,I2500,TRUE,_xll.ohTrigger(RecalcTrigger,Trigger6M)),NA())</f>
        <v>1.5813350209281651E-2</v>
      </c>
      <c r="Q2500" s="186">
        <f>IFERROR(_xll.qlIndexFixing(ONIndex1Y,I2500,TRUE,_xll.ohTrigger(RecalcTrigger,Trigger1Y)),NA())</f>
        <v>1.5480793284243788E-2</v>
      </c>
    </row>
    <row r="2501" spans="2:17" x14ac:dyDescent="0.2">
      <c r="B2501" s="39" t="s">
        <v>42</v>
      </c>
      <c r="D2501" s="42">
        <f>_xll.qlCalendarAdvance(Calendar,$D2500,B2501,"f",FALSE)</f>
        <v>56913</v>
      </c>
      <c r="E2501" s="180">
        <f>_xll.qlInterestRateIndexValueDate(IndexON,D2501)</f>
        <v>56913</v>
      </c>
      <c r="F2501" s="196">
        <f>IFERROR(_xll.qlIndexFixing(IndexON,D2501,TRUE,_xll.ohTrigger(RecalcTrigger,TriggerON)),NA())</f>
        <v>1.4205749904006026E-2</v>
      </c>
      <c r="H2501" s="42">
        <f>_xll.qlCalendarAdvance(Calendar,$H2500,B2501,"f",FALSE)</f>
        <v>56913</v>
      </c>
      <c r="I2501" s="180">
        <f>_xll.qlInterestRateIndexValueDate(Index1M,$H2501)</f>
        <v>56915</v>
      </c>
      <c r="J2501" s="185">
        <f>IFERROR(_xll.qlIndexFixing(Index1M,$H2501,TRUE,_xll.ohTrigger(RecalcTrigger,Trigger1M)),NA())</f>
        <v>1.4065362729338282E-2</v>
      </c>
      <c r="K2501" s="44">
        <f>IFERROR(_xll.qlIndexFixing(Index3M,H2501,TRUE,_xll.ohTrigger(RecalcTrigger,Trigger3M)),NA())</f>
        <v>1.4344699846796023E-2</v>
      </c>
      <c r="L2501" s="44">
        <f>IFERROR(_xll.qlIndexFixing(Index6M,$H2501,TRUE,_xll.ohTrigger(RecalcTrigger,Trigger6M)),NA())</f>
        <v>1.5906124629886515E-2</v>
      </c>
      <c r="M2501" s="186">
        <f>IFERROR(_xll.qlIndexFixing(Index1Y,$H2501,TRUE,_xll.ohTrigger(RecalcTrigger,Trigger1Y)),NA())</f>
        <v>1.5166966474351959E-2</v>
      </c>
      <c r="N2501" s="185">
        <f>IFERROR(_xll.qlIndexFixing(ONIndex1M,I2501,TRUE,_xll.ohTrigger(RecalcTrigger,Trigger1M)),NA())</f>
        <v>1.4076079971294675E-2</v>
      </c>
      <c r="O2501" s="44">
        <f>IFERROR(_xll.qlIndexFixing(ONIndex3M,I2501,TRUE,_xll.ohTrigger(RecalcTrigger,Trigger3M)),NA())</f>
        <v>1.4388517271406442E-2</v>
      </c>
      <c r="P2501" s="44">
        <f>IFERROR(_xll.qlIndexFixing(ONIndex6M,I2501,TRUE,_xll.ohTrigger(RecalcTrigger,Trigger6M)),NA())</f>
        <v>1.5816656221705472E-2</v>
      </c>
      <c r="Q2501" s="186">
        <f>IFERROR(_xll.qlIndexFixing(ONIndex1Y,I2501,TRUE,_xll.ohTrigger(RecalcTrigger,Trigger1Y)),NA())</f>
        <v>1.5464160439941921E-2</v>
      </c>
    </row>
    <row r="2502" spans="2:17" x14ac:dyDescent="0.2">
      <c r="B2502" s="39" t="s">
        <v>42</v>
      </c>
      <c r="D2502" s="42">
        <f>_xll.qlCalendarAdvance(Calendar,$D2501,B2502,"f",FALSE)</f>
        <v>56920</v>
      </c>
      <c r="E2502" s="180">
        <f>_xll.qlInterestRateIndexValueDate(IndexON,D2502)</f>
        <v>56920</v>
      </c>
      <c r="F2502" s="196">
        <f>IFERROR(_xll.qlIndexFixing(IndexON,D2502,TRUE,_xll.ohTrigger(RecalcTrigger,TriggerON)),NA())</f>
        <v>1.4191964983361061E-2</v>
      </c>
      <c r="H2502" s="42">
        <f>_xll.qlCalendarAdvance(Calendar,$H2501,B2502,"f",FALSE)</f>
        <v>56920</v>
      </c>
      <c r="I2502" s="180">
        <f>_xll.qlInterestRateIndexValueDate(Index1M,$H2502)</f>
        <v>56922</v>
      </c>
      <c r="J2502" s="185">
        <f>IFERROR(_xll.qlIndexFixing(Index1M,$H2502,TRUE,_xll.ohTrigger(RecalcTrigger,Trigger1M)),NA())</f>
        <v>1.4053660280952951E-2</v>
      </c>
      <c r="K2502" s="44">
        <f>IFERROR(_xll.qlIndexFixing(Index3M,H2502,TRUE,_xll.ohTrigger(RecalcTrigger,Trigger3M)),NA())</f>
        <v>1.4332935876260057E-2</v>
      </c>
      <c r="L2502" s="44">
        <f>IFERROR(_xll.qlIndexFixing(Index6M,$H2502,TRUE,_xll.ohTrigger(RecalcTrigger,Trigger6M)),NA())</f>
        <v>1.590720509194073E-2</v>
      </c>
      <c r="M2502" s="186">
        <f>IFERROR(_xll.qlIndexFixing(Index1Y,$H2502,TRUE,_xll.ohTrigger(RecalcTrigger,Trigger1Y)),NA())</f>
        <v>1.5150873868574661E-2</v>
      </c>
      <c r="N2502" s="185">
        <f>IFERROR(_xll.qlIndexFixing(ONIndex1M,I2502,TRUE,_xll.ohTrigger(RecalcTrigger,Trigger1M)),NA())</f>
        <v>1.406435899334646E-2</v>
      </c>
      <c r="O2502" s="44">
        <f>IFERROR(_xll.qlIndexFixing(ONIndex3M,I2502,TRUE,_xll.ohTrigger(RecalcTrigger,Trigger3M)),NA())</f>
        <v>1.4376676659155763E-2</v>
      </c>
      <c r="P2502" s="44">
        <f>IFERROR(_xll.qlIndexFixing(ONIndex6M,I2502,TRUE,_xll.ohTrigger(RecalcTrigger,Trigger6M)),NA())</f>
        <v>1.5819826135476944E-2</v>
      </c>
      <c r="Q2502" s="186">
        <f>IFERROR(_xll.qlIndexFixing(ONIndex1Y,I2502,TRUE,_xll.ohTrigger(RecalcTrigger,Trigger1Y)),NA())</f>
        <v>1.5447555419063619E-2</v>
      </c>
    </row>
    <row r="2503" spans="2:17" x14ac:dyDescent="0.2">
      <c r="B2503" s="39" t="s">
        <v>42</v>
      </c>
      <c r="D2503" s="42">
        <f>_xll.qlCalendarAdvance(Calendar,$D2502,B2503,"f",FALSE)</f>
        <v>56927</v>
      </c>
      <c r="E2503" s="180">
        <f>_xll.qlInterestRateIndexValueDate(IndexON,D2503)</f>
        <v>56927</v>
      </c>
      <c r="F2503" s="196">
        <f>IFERROR(_xll.qlIndexFixing(IndexON,D2503,TRUE,_xll.ohTrigger(RecalcTrigger,TriggerON)),NA())</f>
        <v>1.4178207830024547E-2</v>
      </c>
      <c r="H2503" s="42">
        <f>_xll.qlCalendarAdvance(Calendar,$H2502,B2503,"f",FALSE)</f>
        <v>56927</v>
      </c>
      <c r="I2503" s="180">
        <f>_xll.qlInterestRateIndexValueDate(Index1M,$H2503)</f>
        <v>56929</v>
      </c>
      <c r="J2503" s="185">
        <f>IFERROR(_xll.qlIndexFixing(Index1M,$H2503,TRUE,_xll.ohTrigger(RecalcTrigger,Trigger1M)),NA())</f>
        <v>1.4041977814104045E-2</v>
      </c>
      <c r="K2503" s="44">
        <f>IFERROR(_xll.qlIndexFixing(Index3M,H2503,TRUE,_xll.ohTrigger(RecalcTrigger,Trigger3M)),NA())</f>
        <v>1.4321192258613899E-2</v>
      </c>
      <c r="L2503" s="44">
        <f>IFERROR(_xll.qlIndexFixing(Index6M,$H2503,TRUE,_xll.ohTrigger(RecalcTrigger,Trigger6M)),NA())</f>
        <v>1.5908567929802633E-2</v>
      </c>
      <c r="M2503" s="186">
        <f>IFERROR(_xll.qlIndexFixing(Index1Y,$H2503,TRUE,_xll.ohTrigger(RecalcTrigger,Trigger1Y)),NA())</f>
        <v>1.5134812372344691E-2</v>
      </c>
      <c r="N2503" s="185">
        <f>IFERROR(_xll.qlIndexFixing(ONIndex1M,I2503,TRUE,_xll.ohTrigger(RecalcTrigger,Trigger1M)),NA())</f>
        <v>1.4052657850172068E-2</v>
      </c>
      <c r="O2503" s="44">
        <f>IFERROR(_xll.qlIndexFixing(ONIndex3M,I2503,TRUE,_xll.ohTrigger(RecalcTrigger,Trigger3M)),NA())</f>
        <v>1.4364855893109763E-2</v>
      </c>
      <c r="P2503" s="44">
        <f>IFERROR(_xll.qlIndexFixing(ONIndex6M,I2503,TRUE,_xll.ohTrigger(RecalcTrigger,Trigger6M)),NA())</f>
        <v>1.5822859950676005E-2</v>
      </c>
      <c r="Q2503" s="186">
        <f>IFERROR(_xll.qlIndexFixing(ONIndex1Y,I2503,TRUE,_xll.ohTrigger(RecalcTrigger,Trigger1Y)),NA())</f>
        <v>1.5430978317532151E-2</v>
      </c>
    </row>
    <row r="2504" spans="2:17" x14ac:dyDescent="0.2">
      <c r="B2504" s="39" t="s">
        <v>42</v>
      </c>
      <c r="D2504" s="42">
        <f>_xll.qlCalendarAdvance(Calendar,$D2503,B2504,"f",FALSE)</f>
        <v>56934</v>
      </c>
      <c r="E2504" s="180">
        <f>_xll.qlInterestRateIndexValueDate(IndexON,D2504)</f>
        <v>56934</v>
      </c>
      <c r="F2504" s="196">
        <f>IFERROR(_xll.qlIndexFixing(IndexON,D2504,TRUE,_xll.ohTrigger(RecalcTrigger,TriggerON)),NA())</f>
        <v>1.4164478533045255E-2</v>
      </c>
      <c r="H2504" s="42">
        <f>_xll.qlCalendarAdvance(Calendar,$H2503,B2504,"f",FALSE)</f>
        <v>56934</v>
      </c>
      <c r="I2504" s="180">
        <f>_xll.qlInterestRateIndexValueDate(Index1M,$H2504)</f>
        <v>56936</v>
      </c>
      <c r="J2504" s="185">
        <f>IFERROR(_xll.qlIndexFixing(Index1M,$H2504,TRUE,_xll.ohTrigger(RecalcTrigger,Trigger1M)),NA())</f>
        <v>1.4030315396320048E-2</v>
      </c>
      <c r="K2504" s="44">
        <f>IFERROR(_xll.qlIndexFixing(Index3M,H2504,TRUE,_xll.ohTrigger(RecalcTrigger,Trigger3M)),NA())</f>
        <v>1.4309469061115923E-2</v>
      </c>
      <c r="L2504" s="44">
        <f>IFERROR(_xll.qlIndexFixing(Index6M,$H2504,TRUE,_xll.ohTrigger(RecalcTrigger,Trigger6M)),NA())</f>
        <v>1.5909793581263397E-2</v>
      </c>
      <c r="M2504" s="186">
        <f>IFERROR(_xll.qlIndexFixing(Index1Y,$H2504,TRUE,_xll.ohTrigger(RecalcTrigger,Trigger1Y)),NA())</f>
        <v>1.5118782081634627E-2</v>
      </c>
      <c r="N2504" s="185">
        <f>IFERROR(_xll.qlIndexFixing(ONIndex1M,I2504,TRUE,_xll.ohTrigger(RecalcTrigger,Trigger1M)),NA())</f>
        <v>1.4040976609397404E-2</v>
      </c>
      <c r="O2504" s="44">
        <f>IFERROR(_xll.qlIndexFixing(ONIndex3M,I2504,TRUE,_xll.ohTrigger(RecalcTrigger,Trigger3M)),NA())</f>
        <v>1.4353055040734475E-2</v>
      </c>
      <c r="P2504" s="44">
        <f>IFERROR(_xll.qlIndexFixing(ONIndex6M,I2504,TRUE,_xll.ohTrigger(RecalcTrigger,Trigger6M)),NA())</f>
        <v>1.5825757667142781E-2</v>
      </c>
      <c r="Q2504" s="186">
        <f>IFERROR(_xll.qlIndexFixing(ONIndex1Y,I2504,TRUE,_xll.ohTrigger(RecalcTrigger,Trigger1Y)),NA())</f>
        <v>1.5414429231350724E-2</v>
      </c>
    </row>
    <row r="2505" spans="2:17" x14ac:dyDescent="0.2">
      <c r="B2505" s="39" t="s">
        <v>42</v>
      </c>
      <c r="D2505" s="42">
        <f>_xll.qlCalendarAdvance(Calendar,$D2504,B2505,"f",FALSE)</f>
        <v>56941</v>
      </c>
      <c r="E2505" s="180">
        <f>_xll.qlInterestRateIndexValueDate(IndexON,D2505)</f>
        <v>56941</v>
      </c>
      <c r="F2505" s="196">
        <f>IFERROR(_xll.qlIndexFixing(IndexON,D2505,TRUE,_xll.ohTrigger(RecalcTrigger,TriggerON)),NA())</f>
        <v>1.4150777181551888E-2</v>
      </c>
      <c r="H2505" s="42">
        <f>_xll.qlCalendarAdvance(Calendar,$H2504,B2505,"f",FALSE)</f>
        <v>56941</v>
      </c>
      <c r="I2505" s="180">
        <f>_xll.qlInterestRateIndexValueDate(Index1M,$H2505)</f>
        <v>56943</v>
      </c>
      <c r="J2505" s="185">
        <f>IFERROR(_xll.qlIndexFixing(Index1M,$H2505,TRUE,_xll.ohTrigger(RecalcTrigger,Trigger1M)),NA())</f>
        <v>1.4018673095131939E-2</v>
      </c>
      <c r="K2505" s="44">
        <f>IFERROR(_xll.qlIndexFixing(Index3M,H2505,TRUE,_xll.ohTrigger(RecalcTrigger,Trigger3M)),NA())</f>
        <v>1.4297766351027976E-2</v>
      </c>
      <c r="L2505" s="44">
        <f>IFERROR(_xll.qlIndexFixing(Index6M,$H2505,TRUE,_xll.ohTrigger(RecalcTrigger,Trigger6M)),NA())</f>
        <v>1.5910882046071793E-2</v>
      </c>
      <c r="M2505" s="186">
        <f>IFERROR(_xll.qlIndexFixing(Index1Y,$H2505,TRUE,_xll.ohTrigger(RecalcTrigger,Trigger1Y)),NA())</f>
        <v>1.5102783092414225E-2</v>
      </c>
      <c r="N2505" s="185">
        <f>IFERROR(_xll.qlIndexFixing(ONIndex1M,I2505,TRUE,_xll.ohTrigger(RecalcTrigger,Trigger1M)),NA())</f>
        <v>1.4029315338168757E-2</v>
      </c>
      <c r="O2505" s="44">
        <f>IFERROR(_xll.qlIndexFixing(ONIndex3M,I2505,TRUE,_xll.ohTrigger(RecalcTrigger,Trigger3M)),NA())</f>
        <v>1.4341274169016316E-2</v>
      </c>
      <c r="P2505" s="44">
        <f>IFERROR(_xll.qlIndexFixing(ONIndex6M,I2505,TRUE,_xll.ohTrigger(RecalcTrigger,Trigger6M)),NA())</f>
        <v>1.582851928495721E-2</v>
      </c>
      <c r="Q2505" s="186">
        <f>IFERROR(_xll.qlIndexFixing(ONIndex1Y,I2505,TRUE,_xll.ohTrigger(RecalcTrigger,Trigger1Y)),NA())</f>
        <v>1.5397908256522541E-2</v>
      </c>
    </row>
    <row r="2506" spans="2:17" x14ac:dyDescent="0.2">
      <c r="B2506" s="39" t="s">
        <v>42</v>
      </c>
      <c r="D2506" s="42">
        <f>_xll.qlCalendarAdvance(Calendar,$D2505,B2506,"f",FALSE)</f>
        <v>56948</v>
      </c>
      <c r="E2506" s="180">
        <f>_xll.qlInterestRateIndexValueDate(IndexON,D2506)</f>
        <v>56948</v>
      </c>
      <c r="F2506" s="196">
        <f>IFERROR(_xll.qlIndexFixing(IndexON,D2506,TRUE,_xll.ohTrigger(RecalcTrigger,TriggerON)),NA())</f>
        <v>1.4137103864753087E-2</v>
      </c>
      <c r="H2506" s="42">
        <f>_xll.qlCalendarAdvance(Calendar,$H2505,B2506,"f",FALSE)</f>
        <v>56948</v>
      </c>
      <c r="I2506" s="180">
        <f>_xll.qlInterestRateIndexValueDate(Index1M,$H2506)</f>
        <v>56950</v>
      </c>
      <c r="J2506" s="185">
        <f>IFERROR(_xll.qlIndexFixing(Index1M,$H2506,TRUE,_xll.ohTrigger(RecalcTrigger,Trigger1M)),NA())</f>
        <v>1.4007050978073199E-2</v>
      </c>
      <c r="K2506" s="44">
        <f>IFERROR(_xll.qlIndexFixing(Index3M,H2506,TRUE,_xll.ohTrigger(RecalcTrigger,Trigger3M)),NA())</f>
        <v>1.4286631603090228E-2</v>
      </c>
      <c r="L2506" s="44">
        <f>IFERROR(_xll.qlIndexFixing(Index6M,$H2506,TRUE,_xll.ohTrigger(RecalcTrigger,Trigger6M)),NA())</f>
        <v>1.5912204158196799E-2</v>
      </c>
      <c r="M2506" s="186">
        <f>IFERROR(_xll.qlIndexFixing(Index1Y,$H2506,TRUE,_xll.ohTrigger(RecalcTrigger,Trigger1Y)),NA())</f>
        <v>1.5086815500649329E-2</v>
      </c>
      <c r="N2506" s="185">
        <f>IFERROR(_xll.qlIndexFixing(ONIndex1M,I2506,TRUE,_xll.ohTrigger(RecalcTrigger,Trigger1M)),NA())</f>
        <v>1.4017674104271904E-2</v>
      </c>
      <c r="O2506" s="44">
        <f>IFERROR(_xll.qlIndexFixing(ONIndex3M,I2506,TRUE,_xll.ohTrigger(RecalcTrigger,Trigger3M)),NA())</f>
        <v>1.432951334518151E-2</v>
      </c>
      <c r="P2506" s="44">
        <f>IFERROR(_xll.qlIndexFixing(ONIndex6M,I2506,TRUE,_xll.ohTrigger(RecalcTrigger,Trigger6M)),NA())</f>
        <v>1.583114480411929E-2</v>
      </c>
      <c r="Q2506" s="186">
        <f>IFERROR(_xll.qlIndexFixing(ONIndex1Y,I2506,TRUE,_xll.ohTrigger(RecalcTrigger,Trigger1Y)),NA())</f>
        <v>1.5381415489050809E-2</v>
      </c>
    </row>
    <row r="2507" spans="2:17" x14ac:dyDescent="0.2">
      <c r="B2507" s="39" t="s">
        <v>42</v>
      </c>
      <c r="D2507" s="42">
        <f>_xll.qlCalendarAdvance(Calendar,$D2506,B2507,"f",FALSE)</f>
        <v>56955</v>
      </c>
      <c r="E2507" s="180">
        <f>_xll.qlInterestRateIndexValueDate(IndexON,D2507)</f>
        <v>56955</v>
      </c>
      <c r="F2507" s="196">
        <f>IFERROR(_xll.qlIndexFixing(IndexON,D2507,TRUE,_xll.ohTrigger(RecalcTrigger,TriggerON)),NA())</f>
        <v>1.4123458671297939E-2</v>
      </c>
      <c r="H2507" s="42">
        <f>_xll.qlCalendarAdvance(Calendar,$H2506,B2507,"f",FALSE)</f>
        <v>56955</v>
      </c>
      <c r="I2507" s="180">
        <f>_xll.qlInterestRateIndexValueDate(Index1M,$H2507)</f>
        <v>56957</v>
      </c>
      <c r="J2507" s="185">
        <f>IFERROR(_xll.qlIndexFixing(Index1M,$H2507,TRUE,_xll.ohTrigger(RecalcTrigger,Trigger1M)),NA())</f>
        <v>1.3995449112677305E-2</v>
      </c>
      <c r="K2507" s="44">
        <f>IFERROR(_xll.qlIndexFixing(Index3M,H2507,TRUE,_xll.ohTrigger(RecalcTrigger,Trigger3M)),NA())</f>
        <v>1.4274969045703589E-2</v>
      </c>
      <c r="L2507" s="44">
        <f>IFERROR(_xll.qlIndexFixing(Index6M,$H2507,TRUE,_xll.ohTrigger(RecalcTrigger,Trigger6M)),NA())</f>
        <v>1.5913008485358614E-2</v>
      </c>
      <c r="M2507" s="186">
        <f>IFERROR(_xll.qlIndexFixing(Index1Y,$H2507,TRUE,_xll.ohTrigger(RecalcTrigger,Trigger1Y)),NA())</f>
        <v>1.5070879402302307E-2</v>
      </c>
      <c r="N2507" s="185">
        <f>IFERROR(_xll.qlIndexFixing(ONIndex1M,I2507,TRUE,_xll.ohTrigger(RecalcTrigger,Trigger1M)),NA())</f>
        <v>1.4006052975172878E-2</v>
      </c>
      <c r="O2507" s="44">
        <f>IFERROR(_xll.qlIndexFixing(ONIndex3M,I2507,TRUE,_xll.ohTrigger(RecalcTrigger,Trigger3M)),NA())</f>
        <v>1.4317772636776027E-2</v>
      </c>
      <c r="P2507" s="44">
        <f>IFERROR(_xll.qlIndexFixing(ONIndex6M,I2507,TRUE,_xll.ohTrigger(RecalcTrigger,Trigger6M)),NA())</f>
        <v>1.5833634224708959E-2</v>
      </c>
      <c r="Q2507" s="186">
        <f>IFERROR(_xll.qlIndexFixing(ONIndex1Y,I2507,TRUE,_xll.ohTrigger(RecalcTrigger,Trigger1Y)),NA())</f>
        <v>1.5364951024858797E-2</v>
      </c>
    </row>
    <row r="2508" spans="2:17" x14ac:dyDescent="0.2">
      <c r="B2508" s="39" t="s">
        <v>42</v>
      </c>
      <c r="D2508" s="42">
        <f>_xll.qlCalendarAdvance(Calendar,$D2507,B2508,"f",FALSE)</f>
        <v>56962</v>
      </c>
      <c r="E2508" s="180">
        <f>_xll.qlInterestRateIndexValueDate(IndexON,D2508)</f>
        <v>56962</v>
      </c>
      <c r="F2508" s="196">
        <f>IFERROR(_xll.qlIndexFixing(IndexON,D2508,TRUE,_xll.ohTrigger(RecalcTrigger,TriggerON)),NA())</f>
        <v>1.4109841690554958E-2</v>
      </c>
      <c r="H2508" s="42">
        <f>_xll.qlCalendarAdvance(Calendar,$H2507,B2508,"f",FALSE)</f>
        <v>56962</v>
      </c>
      <c r="I2508" s="180">
        <f>_xll.qlInterestRateIndexValueDate(Index1M,$H2508)</f>
        <v>56964</v>
      </c>
      <c r="J2508" s="185">
        <f>IFERROR(_xll.qlIndexFixing(Index1M,$H2508,TRUE,_xll.ohTrigger(RecalcTrigger,Trigger1M)),NA())</f>
        <v>1.3983867566475239E-2</v>
      </c>
      <c r="K2508" s="44">
        <f>IFERROR(_xll.qlIndexFixing(Index3M,H2508,TRUE,_xll.ohTrigger(RecalcTrigger,Trigger3M)),NA())</f>
        <v>1.4263327171502223E-2</v>
      </c>
      <c r="L2508" s="44">
        <f>IFERROR(_xll.qlIndexFixing(Index6M,$H2508,TRUE,_xll.ohTrigger(RecalcTrigger,Trigger6M)),NA())</f>
        <v>1.5913675619231567E-2</v>
      </c>
      <c r="M2508" s="186">
        <f>IFERROR(_xll.qlIndexFixing(Index1Y,$H2508,TRUE,_xll.ohTrigger(RecalcTrigger,Trigger1Y)),NA())</f>
        <v>1.5054974893333571E-2</v>
      </c>
      <c r="N2508" s="185">
        <f>IFERROR(_xll.qlIndexFixing(ONIndex1M,I2508,TRUE,_xll.ohTrigger(RecalcTrigger,Trigger1M)),NA())</f>
        <v>1.3994452018417647E-2</v>
      </c>
      <c r="O2508" s="44">
        <f>IFERROR(_xll.qlIndexFixing(ONIndex3M,I2508,TRUE,_xll.ohTrigger(RecalcTrigger,Trigger3M)),NA())</f>
        <v>1.4306052110466538E-2</v>
      </c>
      <c r="P2508" s="44">
        <f>IFERROR(_xll.qlIndexFixing(ONIndex6M,I2508,TRUE,_xll.ohTrigger(RecalcTrigger,Trigger6M)),NA())</f>
        <v>1.5835987546566344E-2</v>
      </c>
      <c r="Q2508" s="186">
        <f>IFERROR(_xll.qlIndexFixing(ONIndex1Y,I2508,TRUE,_xll.ohTrigger(RecalcTrigger,Trigger1Y)),NA())</f>
        <v>1.5348514960109583E-2</v>
      </c>
    </row>
    <row r="2509" spans="2:17" x14ac:dyDescent="0.2">
      <c r="B2509" s="39" t="s">
        <v>42</v>
      </c>
      <c r="D2509" s="42">
        <f>_xll.qlCalendarAdvance(Calendar,$D2508,B2509,"f",FALSE)</f>
        <v>56969</v>
      </c>
      <c r="E2509" s="180">
        <f>_xll.qlInterestRateIndexValueDate(IndexON,D2509)</f>
        <v>56969</v>
      </c>
      <c r="F2509" s="196">
        <f>IFERROR(_xll.qlIndexFixing(IndexON,D2509,TRUE,_xll.ohTrigger(RecalcTrigger,TriggerON)),NA())</f>
        <v>1.409625301141304E-2</v>
      </c>
      <c r="H2509" s="42">
        <f>_xll.qlCalendarAdvance(Calendar,$H2508,B2509,"f",FALSE)</f>
        <v>56969</v>
      </c>
      <c r="I2509" s="180">
        <f>_xll.qlInterestRateIndexValueDate(Index1M,$H2509)</f>
        <v>56971</v>
      </c>
      <c r="J2509" s="185">
        <f>IFERROR(_xll.qlIndexFixing(Index1M,$H2509,TRUE,_xll.ohTrigger(RecalcTrigger,Trigger1M)),NA())</f>
        <v>1.3972306406997981E-2</v>
      </c>
      <c r="K2509" s="44">
        <f>IFERROR(_xll.qlIndexFixing(Index3M,H2509,TRUE,_xll.ohTrigger(RecalcTrigger,Trigger3M)),NA())</f>
        <v>1.4251706047747493E-2</v>
      </c>
      <c r="L2509" s="44">
        <f>IFERROR(_xll.qlIndexFixing(Index6M,$H2509,TRUE,_xll.ohTrigger(RecalcTrigger,Trigger6M)),NA())</f>
        <v>1.5914205559676754E-2</v>
      </c>
      <c r="M2509" s="186">
        <f>IFERROR(_xll.qlIndexFixing(Index1Y,$H2509,TRUE,_xll.ohTrigger(RecalcTrigger,Trigger1Y)),NA())</f>
        <v>1.5037501604618411E-2</v>
      </c>
      <c r="N2509" s="185">
        <f>IFERROR(_xll.qlIndexFixing(ONIndex1M,I2509,TRUE,_xll.ohTrigger(RecalcTrigger,Trigger1M)),NA())</f>
        <v>1.3982871301232436E-2</v>
      </c>
      <c r="O2509" s="44">
        <f>IFERROR(_xll.qlIndexFixing(ONIndex3M,I2509,TRUE,_xll.ohTrigger(RecalcTrigger,Trigger3M)),NA())</f>
        <v>1.4294351833799013E-2</v>
      </c>
      <c r="P2509" s="44">
        <f>IFERROR(_xll.qlIndexFixing(ONIndex6M,I2509,TRUE,_xll.ohTrigger(RecalcTrigger,Trigger6M)),NA())</f>
        <v>1.5838204769691444E-2</v>
      </c>
      <c r="Q2509" s="186">
        <f>IFERROR(_xll.qlIndexFixing(ONIndex1Y,I2509,TRUE,_xll.ohTrigger(RecalcTrigger,Trigger1Y)),NA())</f>
        <v>1.5332107390646499E-2</v>
      </c>
    </row>
    <row r="2510" spans="2:17" x14ac:dyDescent="0.2">
      <c r="B2510" s="39" t="s">
        <v>42</v>
      </c>
      <c r="D2510" s="42">
        <f>_xll.qlCalendarAdvance(Calendar,$D2509,B2510,"f",FALSE)</f>
        <v>56976</v>
      </c>
      <c r="E2510" s="180">
        <f>_xll.qlInterestRateIndexValueDate(IndexON,D2510)</f>
        <v>56976</v>
      </c>
      <c r="F2510" s="196">
        <f>IFERROR(_xll.qlIndexFixing(IndexON,D2510,TRUE,_xll.ohTrigger(RecalcTrigger,TriggerON)),NA())</f>
        <v>1.4082692723000889E-2</v>
      </c>
      <c r="H2510" s="42">
        <f>_xll.qlCalendarAdvance(Calendar,$H2509,B2510,"f",FALSE)</f>
        <v>56976</v>
      </c>
      <c r="I2510" s="180">
        <f>_xll.qlInterestRateIndexValueDate(Index1M,$H2510)</f>
        <v>56978</v>
      </c>
      <c r="J2510" s="185">
        <f>IFERROR(_xll.qlIndexFixing(Index1M,$H2510,TRUE,_xll.ohTrigger(RecalcTrigger,Trigger1M)),NA())</f>
        <v>1.3960765701776512E-2</v>
      </c>
      <c r="K2510" s="44">
        <f>IFERROR(_xll.qlIndexFixing(Index3M,H2510,TRUE,_xll.ohTrigger(RecalcTrigger,Trigger3M)),NA())</f>
        <v>1.4240105741691976E-2</v>
      </c>
      <c r="L2510" s="44">
        <f>IFERROR(_xll.qlIndexFixing(Index6M,$H2510,TRUE,_xll.ohTrigger(RecalcTrigger,Trigger6M)),NA())</f>
        <v>1.5914598306584538E-2</v>
      </c>
      <c r="M2510" s="186">
        <f>IFERROR(_xll.qlIndexFixing(Index1Y,$H2510,TRUE,_xll.ohTrigger(RecalcTrigger,Trigger1Y)),NA())</f>
        <v>1.5025657751469912E-2</v>
      </c>
      <c r="N2510" s="185">
        <f>IFERROR(_xll.qlIndexFixing(ONIndex1M,I2510,TRUE,_xll.ohTrigger(RecalcTrigger,Trigger1M)),NA())</f>
        <v>1.3971310891482958E-2</v>
      </c>
      <c r="O2510" s="44">
        <f>IFERROR(_xll.qlIndexFixing(ONIndex3M,I2510,TRUE,_xll.ohTrigger(RecalcTrigger,Trigger3M)),NA())</f>
        <v>1.4282671873999675E-2</v>
      </c>
      <c r="P2510" s="44">
        <f>IFERROR(_xll.qlIndexFixing(ONIndex6M,I2510,TRUE,_xll.ohTrigger(RecalcTrigger,Trigger6M)),NA())</f>
        <v>1.5840285894084261E-2</v>
      </c>
      <c r="Q2510" s="186">
        <f>IFERROR(_xll.qlIndexFixing(ONIndex1Y,I2510,TRUE,_xll.ohTrigger(RecalcTrigger,Trigger1Y)),NA())</f>
        <v>1.5315728412472751E-2</v>
      </c>
    </row>
    <row r="2511" spans="2:17" x14ac:dyDescent="0.2">
      <c r="B2511" s="39" t="s">
        <v>42</v>
      </c>
      <c r="D2511" s="42">
        <f>_xll.qlCalendarAdvance(Calendar,$D2510,B2511,"f",FALSE)</f>
        <v>56983</v>
      </c>
      <c r="E2511" s="180">
        <f>_xll.qlInterestRateIndexValueDate(IndexON,D2511)</f>
        <v>56983</v>
      </c>
      <c r="F2511" s="196">
        <f>IFERROR(_xll.qlIndexFixing(IndexON,D2511,TRUE,_xll.ohTrigger(RecalcTrigger,TriggerON)),NA())</f>
        <v>1.4069160914207401E-2</v>
      </c>
      <c r="H2511" s="42">
        <f>_xll.qlCalendarAdvance(Calendar,$H2510,B2511,"f",FALSE)</f>
        <v>56983</v>
      </c>
      <c r="I2511" s="180">
        <f>_xll.qlInterestRateIndexValueDate(Index1M,$H2511)</f>
        <v>56985</v>
      </c>
      <c r="J2511" s="185">
        <f>IFERROR(_xll.qlIndexFixing(Index1M,$H2511,TRUE,_xll.ohTrigger(RecalcTrigger,Trigger1M)),NA())</f>
        <v>1.3949245518341813E-2</v>
      </c>
      <c r="K2511" s="44">
        <f>IFERROR(_xll.qlIndexFixing(Index3M,H2511,TRUE,_xll.ohTrigger(RecalcTrigger,Trigger3M)),NA())</f>
        <v>1.4228526320594397E-2</v>
      </c>
      <c r="L2511" s="44">
        <f>IFERROR(_xll.qlIndexFixing(Index6M,$H2511,TRUE,_xll.ohTrigger(RecalcTrigger,Trigger6M)),NA())</f>
        <v>1.5914531904585236E-2</v>
      </c>
      <c r="M2511" s="186">
        <f>IFERROR(_xll.qlIndexFixing(Index1Y,$H2511,TRUE,_xll.ohTrigger(RecalcTrigger,Trigger1Y)),NA())</f>
        <v>1.5007451862239967E-2</v>
      </c>
      <c r="N2511" s="185">
        <f>IFERROR(_xll.qlIndexFixing(ONIndex1M,I2511,TRUE,_xll.ohTrigger(RecalcTrigger,Trigger1M)),NA())</f>
        <v>1.3959770856635245E-2</v>
      </c>
      <c r="O2511" s="44">
        <f>IFERROR(_xll.qlIndexFixing(ONIndex3M,I2511,TRUE,_xll.ohTrigger(RecalcTrigger,Trigger3M)),NA())</f>
        <v>1.4271012297975005E-2</v>
      </c>
      <c r="P2511" s="44">
        <f>IFERROR(_xll.qlIndexFixing(ONIndex6M,I2511,TRUE,_xll.ohTrigger(RecalcTrigger,Trigger6M)),NA())</f>
        <v>1.5842230919984601E-2</v>
      </c>
      <c r="Q2511" s="186">
        <f>IFERROR(_xll.qlIndexFixing(ONIndex1Y,I2511,TRUE,_xll.ohTrigger(RecalcTrigger,Trigger1Y)),NA())</f>
        <v>1.5299378121591545E-2</v>
      </c>
    </row>
    <row r="2512" spans="2:17" x14ac:dyDescent="0.2">
      <c r="B2512" s="39" t="s">
        <v>42</v>
      </c>
      <c r="D2512" s="42">
        <f>_xll.qlCalendarAdvance(Calendar,$D2511,B2512,"f",FALSE)</f>
        <v>56990</v>
      </c>
      <c r="E2512" s="180">
        <f>_xll.qlInterestRateIndexValueDate(IndexON,D2512)</f>
        <v>56990</v>
      </c>
      <c r="F2512" s="196">
        <f>IFERROR(_xll.qlIndexFixing(IndexON,D2512,TRUE,_xll.ohTrigger(RecalcTrigger,TriggerON)),NA())</f>
        <v>1.4055657674321154E-2</v>
      </c>
      <c r="H2512" s="42">
        <f>_xll.qlCalendarAdvance(Calendar,$H2511,B2512,"f",FALSE)</f>
        <v>56990</v>
      </c>
      <c r="I2512" s="180">
        <f>_xll.qlInterestRateIndexValueDate(Index1M,$H2512)</f>
        <v>56992</v>
      </c>
      <c r="J2512" s="185">
        <f>IFERROR(_xll.qlIndexFixing(Index1M,$H2512,TRUE,_xll.ohTrigger(RecalcTrigger,Trigger1M)),NA())</f>
        <v>1.3937745924227363E-2</v>
      </c>
      <c r="K2512" s="44">
        <f>IFERROR(_xll.qlIndexFixing(Index3M,H2512,TRUE,_xll.ohTrigger(RecalcTrigger,Trigger3M)),NA())</f>
        <v>1.4216967851712605E-2</v>
      </c>
      <c r="L2512" s="44">
        <f>IFERROR(_xll.qlIndexFixing(Index6M,$H2512,TRUE,_xll.ohTrigger(RecalcTrigger,Trigger6M)),NA())</f>
        <v>1.5914660058109951E-2</v>
      </c>
      <c r="M2512" s="186">
        <f>IFERROR(_xll.qlIndexFixing(Index1Y,$H2512,TRUE,_xll.ohTrigger(RecalcTrigger,Trigger1Y)),NA())</f>
        <v>1.4991674670313357E-2</v>
      </c>
      <c r="N2512" s="185">
        <f>IFERROR(_xll.qlIndexFixing(ONIndex1M,I2512,TRUE,_xll.ohTrigger(RecalcTrigger,Trigger1M)),NA())</f>
        <v>1.3948251264075395E-2</v>
      </c>
      <c r="O2512" s="44">
        <f>IFERROR(_xll.qlIndexFixing(ONIndex3M,I2512,TRUE,_xll.ohTrigger(RecalcTrigger,Trigger3M)),NA())</f>
        <v>1.4259373173111101E-2</v>
      </c>
      <c r="P2512" s="44">
        <f>IFERROR(_xll.qlIndexFixing(ONIndex6M,I2512,TRUE,_xll.ohTrigger(RecalcTrigger,Trigger6M)),NA())</f>
        <v>1.5844039847152658E-2</v>
      </c>
      <c r="Q2512" s="186">
        <f>IFERROR(_xll.qlIndexFixing(ONIndex1Y,I2512,TRUE,_xll.ohTrigger(RecalcTrigger,Trigger1Y)),NA())</f>
        <v>1.5283056614006085E-2</v>
      </c>
    </row>
    <row r="2513" spans="2:17" x14ac:dyDescent="0.2">
      <c r="B2513" s="39" t="s">
        <v>42</v>
      </c>
      <c r="D2513" s="42">
        <f>_xll.qlCalendarAdvance(Calendar,$D2512,B2513,"f",FALSE)</f>
        <v>56997</v>
      </c>
      <c r="E2513" s="180">
        <f>_xll.qlInterestRateIndexValueDate(IndexON,D2513)</f>
        <v>56997</v>
      </c>
      <c r="F2513" s="196">
        <f>IFERROR(_xll.qlIndexFixing(IndexON,D2513,TRUE,_xll.ohTrigger(RecalcTrigger,TriggerON)),NA())</f>
        <v>1.4042183092151106E-2</v>
      </c>
      <c r="H2513" s="42">
        <f>_xll.qlCalendarAdvance(Calendar,$H2512,B2513,"f",FALSE)</f>
        <v>56997</v>
      </c>
      <c r="I2513" s="180">
        <f>_xll.qlInterestRateIndexValueDate(Index1M,$H2513)</f>
        <v>56999</v>
      </c>
      <c r="J2513" s="185">
        <f>IFERROR(_xll.qlIndexFixing(Index1M,$H2513,TRUE,_xll.ohTrigger(RecalcTrigger,Trigger1M)),NA())</f>
        <v>1.3926266986961644E-2</v>
      </c>
      <c r="K2513" s="44">
        <f>IFERROR(_xll.qlIndexFixing(Index3M,H2513,TRUE,_xll.ohTrigger(RecalcTrigger,Trigger3M)),NA())</f>
        <v>1.4205430402301813E-2</v>
      </c>
      <c r="L2513" s="44">
        <f>IFERROR(_xll.qlIndexFixing(Index6M,$H2513,TRUE,_xll.ohTrigger(RecalcTrigger,Trigger6M)),NA())</f>
        <v>1.591465102397651E-2</v>
      </c>
      <c r="M2513" s="186">
        <f>IFERROR(_xll.qlIndexFixing(Index1Y,$H2513,TRUE,_xll.ohTrigger(RecalcTrigger,Trigger1Y)),NA())</f>
        <v>1.4975929547514102E-2</v>
      </c>
      <c r="N2513" s="185">
        <f>IFERROR(_xll.qlIndexFixing(ONIndex1M,I2513,TRUE,_xll.ohTrigger(RecalcTrigger,Trigger1M)),NA())</f>
        <v>1.3936752181189505E-2</v>
      </c>
      <c r="O2513" s="44">
        <f>IFERROR(_xll.qlIndexFixing(ONIndex3M,I2513,TRUE,_xll.ohTrigger(RecalcTrigger,Trigger3M)),NA())</f>
        <v>1.4247754566554249E-2</v>
      </c>
      <c r="P2513" s="44">
        <f>IFERROR(_xll.qlIndexFixing(ONIndex6M,I2513,TRUE,_xll.ohTrigger(RecalcTrigger,Trigger6M)),NA())</f>
        <v>1.584571267558843E-2</v>
      </c>
      <c r="Q2513" s="186">
        <f>IFERROR(_xll.qlIndexFixing(ONIndex1Y,I2513,TRUE,_xll.ohTrigger(RecalcTrigger,Trigger1Y)),NA())</f>
        <v>1.5266763985639642E-2</v>
      </c>
    </row>
    <row r="2514" spans="2:17" x14ac:dyDescent="0.2">
      <c r="B2514" s="39" t="s">
        <v>42</v>
      </c>
      <c r="D2514" s="42">
        <f>_xll.qlCalendarAdvance(Calendar,$D2513,B2514,"f",FALSE)</f>
        <v>57004</v>
      </c>
      <c r="E2514" s="180">
        <f>_xll.qlInterestRateIndexValueDate(IndexON,D2514)</f>
        <v>57004</v>
      </c>
      <c r="F2514" s="196">
        <f>IFERROR(_xll.qlIndexFixing(IndexON,D2514,TRUE,_xll.ohTrigger(RecalcTrigger,TriggerON)),NA())</f>
        <v>1.4028737256905899E-2</v>
      </c>
      <c r="H2514" s="42">
        <f>_xll.qlCalendarAdvance(Calendar,$H2513,B2514,"f",FALSE)</f>
        <v>57004</v>
      </c>
      <c r="I2514" s="180">
        <f>_xll.qlInterestRateIndexValueDate(Index1M,$H2514)</f>
        <v>57006</v>
      </c>
      <c r="J2514" s="185">
        <f>IFERROR(_xll.qlIndexFixing(Index1M,$H2514,TRUE,_xll.ohTrigger(RecalcTrigger,Trigger1M)),NA())</f>
        <v>1.3914808774078136E-2</v>
      </c>
      <c r="K2514" s="44">
        <f>IFERROR(_xll.qlIndexFixing(Index3M,H2514,TRUE,_xll.ohTrigger(RecalcTrigger,Trigger3M)),NA())</f>
        <v>1.419391403961196E-2</v>
      </c>
      <c r="L2514" s="44">
        <f>IFERROR(_xll.qlIndexFixing(Index6M,$H2514,TRUE,_xll.ohTrigger(RecalcTrigger,Trigger6M)),NA())</f>
        <v>1.5914504802187108E-2</v>
      </c>
      <c r="M2514" s="186">
        <f>IFERROR(_xll.qlIndexFixing(Index1Y,$H2514,TRUE,_xll.ohTrigger(RecalcTrigger,Trigger1Y)),NA())</f>
        <v>1.4960216589782412E-2</v>
      </c>
      <c r="N2514" s="185">
        <f>IFERROR(_xll.qlIndexFixing(ONIndex1M,I2514,TRUE,_xll.ohTrigger(RecalcTrigger,Trigger1M)),NA())</f>
        <v>1.392527367576335E-2</v>
      </c>
      <c r="O2514" s="44">
        <f>IFERROR(_xll.qlIndexFixing(ONIndex3M,I2514,TRUE,_xll.ohTrigger(RecalcTrigger,Trigger3M)),NA())</f>
        <v>1.4236156545690548E-2</v>
      </c>
      <c r="P2514" s="44">
        <f>IFERROR(_xll.qlIndexFixing(ONIndex6M,I2514,TRUE,_xll.ohTrigger(RecalcTrigger,Trigger6M)),NA())</f>
        <v>1.5847249405371855E-2</v>
      </c>
      <c r="Q2514" s="186">
        <f>IFERROR(_xll.qlIndexFixing(ONIndex1Y,I2514,TRUE,_xll.ohTrigger(RecalcTrigger,Trigger1Y)),NA())</f>
        <v>1.5250500332655292E-2</v>
      </c>
    </row>
    <row r="2515" spans="2:17" x14ac:dyDescent="0.2">
      <c r="B2515" s="39" t="s">
        <v>42</v>
      </c>
      <c r="D2515" s="42">
        <f>_xll.qlCalendarAdvance(Calendar,$D2514,B2515,"f",FALSE)</f>
        <v>57011</v>
      </c>
      <c r="E2515" s="180">
        <f>_xll.qlInterestRateIndexValueDate(IndexON,D2515)</f>
        <v>57011</v>
      </c>
      <c r="F2515" s="196">
        <f>IFERROR(_xll.qlIndexFixing(IndexON,D2515,TRUE,_xll.ohTrigger(RecalcTrigger,TriggerON)),NA())</f>
        <v>1.4015320257394492E-2</v>
      </c>
      <c r="H2515" s="42">
        <f>_xll.qlCalendarAdvance(Calendar,$H2514,B2515,"f",FALSE)</f>
        <v>57011</v>
      </c>
      <c r="I2515" s="180">
        <f>_xll.qlInterestRateIndexValueDate(Index1M,$H2515)</f>
        <v>57013</v>
      </c>
      <c r="J2515" s="185">
        <f>IFERROR(_xll.qlIndexFixing(Index1M,$H2515,TRUE,_xll.ohTrigger(RecalcTrigger,Trigger1M)),NA())</f>
        <v>1.3905011880597534E-2</v>
      </c>
      <c r="K2515" s="44">
        <f>IFERROR(_xll.qlIndexFixing(Index3M,H2515,TRUE,_xll.ohTrigger(RecalcTrigger,Trigger3M)),NA())</f>
        <v>1.4182956896191534E-2</v>
      </c>
      <c r="L2515" s="44">
        <f>IFERROR(_xll.qlIndexFixing(Index6M,$H2515,TRUE,_xll.ohTrigger(RecalcTrigger,Trigger6M)),NA())</f>
        <v>1.5914221392770732E-2</v>
      </c>
      <c r="M2515" s="186">
        <f>IFERROR(_xll.qlIndexFixing(Index1Y,$H2515,TRUE,_xll.ohTrigger(RecalcTrigger,Trigger1Y)),NA())</f>
        <v>1.4944535893056329E-2</v>
      </c>
      <c r="N2515" s="185">
        <f>IFERROR(_xll.qlIndexFixing(ONIndex1M,I2515,TRUE,_xll.ohTrigger(RecalcTrigger,Trigger1M)),NA())</f>
        <v>1.3913815815183028E-2</v>
      </c>
      <c r="O2515" s="44">
        <f>IFERROR(_xll.qlIndexFixing(ONIndex3M,I2515,TRUE,_xll.ohTrigger(RecalcTrigger,Trigger3M)),NA())</f>
        <v>1.4224579177346541E-2</v>
      </c>
      <c r="P2515" s="44">
        <f>IFERROR(_xll.qlIndexFixing(ONIndex6M,I2515,TRUE,_xll.ohTrigger(RecalcTrigger,Trigger6M)),NA())</f>
        <v>1.5848650036502931E-2</v>
      </c>
      <c r="Q2515" s="186">
        <f>IFERROR(_xll.qlIndexFixing(ONIndex1Y,I2515,TRUE,_xll.ohTrigger(RecalcTrigger,Trigger1Y)),NA())</f>
        <v>1.5234265750816434E-2</v>
      </c>
    </row>
    <row r="2516" spans="2:17" x14ac:dyDescent="0.2">
      <c r="B2516" s="39" t="s">
        <v>42</v>
      </c>
      <c r="D2516" s="42">
        <f>_xll.qlCalendarAdvance(Calendar,$D2515,B2516,"f",FALSE)</f>
        <v>57018</v>
      </c>
      <c r="E2516" s="180">
        <f>_xll.qlInterestRateIndexValueDate(IndexON,D2516)</f>
        <v>57018</v>
      </c>
      <c r="F2516" s="196">
        <f>IFERROR(_xll.qlIndexFixing(IndexON,D2516,TRUE,_xll.ohTrigger(RecalcTrigger,TriggerON)),NA())</f>
        <v>1.4001932183065335E-2</v>
      </c>
      <c r="H2516" s="42">
        <f>_xll.qlCalendarAdvance(Calendar,$H2515,B2516,"f",FALSE)</f>
        <v>57018</v>
      </c>
      <c r="I2516" s="180">
        <f>_xll.qlInterestRateIndexValueDate(Index1M,$H2516)</f>
        <v>57020</v>
      </c>
      <c r="J2516" s="185">
        <f>IFERROR(_xll.qlIndexFixing(Index1M,$H2516,TRUE,_xll.ohTrigger(RecalcTrigger,Trigger1M)),NA())</f>
        <v>1.3893592155043384E-2</v>
      </c>
      <c r="K2516" s="44">
        <f>IFERROR(_xll.qlIndexFixing(Index3M,H2516,TRUE,_xll.ohTrigger(RecalcTrigger,Trigger3M)),NA())</f>
        <v>1.4171481831424693E-2</v>
      </c>
      <c r="L2516" s="44">
        <f>IFERROR(_xll.qlIndexFixing(Index6M,$H2516,TRUE,_xll.ohTrigger(RecalcTrigger,Trigger6M)),NA())</f>
        <v>1.5913800795787119E-2</v>
      </c>
      <c r="M2516" s="186">
        <f>IFERROR(_xll.qlIndexFixing(Index1Y,$H2516,TRUE,_xll.ohTrigger(RecalcTrigger,Trigger1Y)),NA())</f>
        <v>1.4928887553270416E-2</v>
      </c>
      <c r="N2516" s="185">
        <f>IFERROR(_xll.qlIndexFixing(ONIndex1M,I2516,TRUE,_xll.ohTrigger(RecalcTrigger,Trigger1M)),NA())</f>
        <v>1.3902378666994508E-2</v>
      </c>
      <c r="O2516" s="44">
        <f>IFERROR(_xll.qlIndexFixing(ONIndex3M,I2516,TRUE,_xll.ohTrigger(RecalcTrigger,Trigger3M)),NA())</f>
        <v>1.421302252922807E-2</v>
      </c>
      <c r="P2516" s="44">
        <f>IFERROR(_xll.qlIndexFixing(ONIndex6M,I2516,TRUE,_xll.ohTrigger(RecalcTrigger,Trigger6M)),NA())</f>
        <v>1.5849914568901724E-2</v>
      </c>
      <c r="Q2516" s="186">
        <f>IFERROR(_xll.qlIndexFixing(ONIndex1Y,I2516,TRUE,_xll.ohTrigger(RecalcTrigger,Trigger1Y)),NA())</f>
        <v>1.5218060336286143E-2</v>
      </c>
    </row>
    <row r="2517" spans="2:17" x14ac:dyDescent="0.2">
      <c r="B2517" s="39" t="s">
        <v>42</v>
      </c>
      <c r="D2517" s="42">
        <f>_xll.qlCalendarAdvance(Calendar,$D2516,B2517,"f",FALSE)</f>
        <v>57025</v>
      </c>
      <c r="E2517" s="180">
        <f>_xll.qlInterestRateIndexValueDate(IndexON,D2517)</f>
        <v>57025</v>
      </c>
      <c r="F2517" s="196">
        <f>IFERROR(_xll.qlIndexFixing(IndexON,D2517,TRUE,_xll.ohTrigger(RecalcTrigger,TriggerON)),NA())</f>
        <v>1.3988573122567516E-2</v>
      </c>
      <c r="H2517" s="42">
        <f>_xll.qlCalendarAdvance(Calendar,$H2516,B2517,"f",FALSE)</f>
        <v>57025</v>
      </c>
      <c r="I2517" s="180">
        <f>_xll.qlInterestRateIndexValueDate(Index1M,$H2517)</f>
        <v>57027</v>
      </c>
      <c r="J2517" s="185">
        <f>IFERROR(_xll.qlIndexFixing(Index1M,$H2517,TRUE,_xll.ohTrigger(RecalcTrigger,Trigger1M)),NA())</f>
        <v>1.3882193338482391E-2</v>
      </c>
      <c r="K2517" s="44">
        <f>IFERROR(_xll.qlIndexFixing(Index3M,H2517,TRUE,_xll.ohTrigger(RecalcTrigger,Trigger3M)),NA())</f>
        <v>1.4160028049139406E-2</v>
      </c>
      <c r="L2517" s="44">
        <f>IFERROR(_xll.qlIndexFixing(Index6M,$H2517,TRUE,_xll.ohTrigger(RecalcTrigger,Trigger6M)),NA())</f>
        <v>1.5913243011322787E-2</v>
      </c>
      <c r="M2517" s="186">
        <f>IFERROR(_xll.qlIndexFixing(Index1Y,$H2517,TRUE,_xll.ohTrigger(RecalcTrigger,Trigger1Y)),NA())</f>
        <v>1.4913271666356196E-2</v>
      </c>
      <c r="N2517" s="185">
        <f>IFERROR(_xll.qlIndexFixing(ONIndex1M,I2517,TRUE,_xll.ohTrigger(RecalcTrigger,Trigger1M)),NA())</f>
        <v>1.3890962298663823E-2</v>
      </c>
      <c r="O2517" s="44">
        <f>IFERROR(_xll.qlIndexFixing(ONIndex3M,I2517,TRUE,_xll.ohTrigger(RecalcTrigger,Trigger3M)),NA())</f>
        <v>1.420148666792187E-2</v>
      </c>
      <c r="P2517" s="44">
        <f>IFERROR(_xll.qlIndexFixing(ONIndex6M,I2517,TRUE,_xll.ohTrigger(RecalcTrigger,Trigger6M)),NA())</f>
        <v>1.5851043002648169E-2</v>
      </c>
      <c r="Q2517" s="186">
        <f>IFERROR(_xll.qlIndexFixing(ONIndex1Y,I2517,TRUE,_xll.ohTrigger(RecalcTrigger,Trigger1Y)),NA())</f>
        <v>1.5201884184987691E-2</v>
      </c>
    </row>
    <row r="2518" spans="2:17" x14ac:dyDescent="0.2">
      <c r="B2518" s="39" t="s">
        <v>42</v>
      </c>
      <c r="D2518" s="42">
        <f>_xll.qlCalendarAdvance(Calendar,$D2517,B2518,"f",FALSE)</f>
        <v>57032</v>
      </c>
      <c r="E2518" s="180">
        <f>_xll.qlInterestRateIndexValueDate(IndexON,D2518)</f>
        <v>57032</v>
      </c>
      <c r="F2518" s="196">
        <f>IFERROR(_xll.qlIndexFixing(IndexON,D2518,TRUE,_xll.ohTrigger(RecalcTrigger,TriggerON)),NA())</f>
        <v>1.3975243164949802E-2</v>
      </c>
      <c r="H2518" s="42">
        <f>_xll.qlCalendarAdvance(Calendar,$H2517,B2518,"f",FALSE)</f>
        <v>57032</v>
      </c>
      <c r="I2518" s="180">
        <f>_xll.qlInterestRateIndexValueDate(Index1M,$H2518)</f>
        <v>57034</v>
      </c>
      <c r="J2518" s="185">
        <f>IFERROR(_xll.qlIndexFixing(Index1M,$H2518,TRUE,_xll.ohTrigger(RecalcTrigger,Trigger1M)),NA())</f>
        <v>1.3870815498446742E-2</v>
      </c>
      <c r="K2518" s="44">
        <f>IFERROR(_xll.qlIndexFixing(Index3M,H2518,TRUE,_xll.ohTrigger(RecalcTrigger,Trigger3M)),NA())</f>
        <v>1.4148595616592985E-2</v>
      </c>
      <c r="L2518" s="44">
        <f>IFERROR(_xll.qlIndexFixing(Index6M,$H2518,TRUE,_xll.ohTrigger(RecalcTrigger,Trigger6M)),NA())</f>
        <v>1.5912548039491495E-2</v>
      </c>
      <c r="M2518" s="186">
        <f>IFERROR(_xll.qlIndexFixing(Index1Y,$H2518,TRUE,_xll.ohTrigger(RecalcTrigger,Trigger1Y)),NA())</f>
        <v>1.4897688328241721E-2</v>
      </c>
      <c r="N2518" s="185">
        <f>IFERROR(_xll.qlIndexFixing(ONIndex1M,I2518,TRUE,_xll.ohTrigger(RecalcTrigger,Trigger1M)),NA())</f>
        <v>1.3879566777816876E-2</v>
      </c>
      <c r="O2518" s="44">
        <f>IFERROR(_xll.qlIndexFixing(ONIndex3M,I2518,TRUE,_xll.ohTrigger(RecalcTrigger,Trigger3M)),NA())</f>
        <v>1.4189971661053846E-2</v>
      </c>
      <c r="P2518" s="44">
        <f>IFERROR(_xll.qlIndexFixing(ONIndex6M,I2518,TRUE,_xll.ohTrigger(RecalcTrigger,Trigger6M)),NA())</f>
        <v>1.5852035337822201E-2</v>
      </c>
      <c r="Q2518" s="186">
        <f>IFERROR(_xll.qlIndexFixing(ONIndex1Y,I2518,TRUE,_xll.ohTrigger(RecalcTrigger,Trigger1Y)),NA())</f>
        <v>1.5185737392844345E-2</v>
      </c>
    </row>
    <row r="2519" spans="2:17" x14ac:dyDescent="0.2">
      <c r="B2519" s="39" t="s">
        <v>42</v>
      </c>
      <c r="D2519" s="42">
        <f>_xll.qlCalendarAdvance(Calendar,$D2518,B2519,"f",FALSE)</f>
        <v>57039</v>
      </c>
      <c r="E2519" s="180">
        <f>_xll.qlInterestRateIndexValueDate(IndexON,D2519)</f>
        <v>57039</v>
      </c>
      <c r="F2519" s="196">
        <f>IFERROR(_xll.qlIndexFixing(IndexON,D2519,TRUE,_xll.ohTrigger(RecalcTrigger,TriggerON)),NA())</f>
        <v>1.3961942399660643E-2</v>
      </c>
      <c r="H2519" s="42">
        <f>_xll.qlCalendarAdvance(Calendar,$H2518,B2519,"f",FALSE)</f>
        <v>57039</v>
      </c>
      <c r="I2519" s="180">
        <f>_xll.qlInterestRateIndexValueDate(Index1M,$H2519)</f>
        <v>57041</v>
      </c>
      <c r="J2519" s="185">
        <f>IFERROR(_xll.qlIndexFixing(Index1M,$H2519,TRUE,_xll.ohTrigger(RecalcTrigger,Trigger1M)),NA())</f>
        <v>1.3857288528653847E-2</v>
      </c>
      <c r="K2519" s="44">
        <f>IFERROR(_xll.qlIndexFixing(Index3M,H2519,TRUE,_xll.ohTrigger(RecalcTrigger,Trigger3M)),NA())</f>
        <v>1.4136117252140611E-2</v>
      </c>
      <c r="L2519" s="44">
        <f>IFERROR(_xll.qlIndexFixing(Index6M,$H2519,TRUE,_xll.ohTrigger(RecalcTrigger,Trigger6M)),NA())</f>
        <v>1.5912684025383723E-2</v>
      </c>
      <c r="M2519" s="186">
        <f>IFERROR(_xll.qlIndexFixing(Index1Y,$H2519,TRUE,_xll.ohTrigger(RecalcTrigger,Trigger1Y)),NA())</f>
        <v>1.4884487899460086E-2</v>
      </c>
      <c r="N2519" s="185">
        <f>IFERROR(_xll.qlIndexFixing(ONIndex1M,I2519,TRUE,_xll.ohTrigger(RecalcTrigger,Trigger1M)),NA())</f>
        <v>1.3868192171839766E-2</v>
      </c>
      <c r="O2519" s="44">
        <f>IFERROR(_xll.qlIndexFixing(ONIndex3M,I2519,TRUE,_xll.ohTrigger(RecalcTrigger,Trigger3M)),NA())</f>
        <v>1.4178477575850224E-2</v>
      </c>
      <c r="P2519" s="44">
        <f>IFERROR(_xll.qlIndexFixing(ONIndex6M,I2519,TRUE,_xll.ohTrigger(RecalcTrigger,Trigger6M)),NA())</f>
        <v>1.5852891574104078E-2</v>
      </c>
      <c r="Q2519" s="186">
        <f>IFERROR(_xll.qlIndexFixing(ONIndex1Y,I2519,TRUE,_xll.ohTrigger(RecalcTrigger,Trigger1Y)),NA())</f>
        <v>1.516962005609912E-2</v>
      </c>
    </row>
    <row r="2520" spans="2:17" x14ac:dyDescent="0.2">
      <c r="B2520" s="39" t="s">
        <v>42</v>
      </c>
      <c r="D2520" s="42">
        <f>_xll.qlCalendarAdvance(Calendar,$D2519,B2520,"f",FALSE)</f>
        <v>57046</v>
      </c>
      <c r="E2520" s="180">
        <f>_xll.qlInterestRateIndexValueDate(IndexON,D2520)</f>
        <v>57046</v>
      </c>
      <c r="F2520" s="196">
        <f>IFERROR(_xll.qlIndexFixing(IndexON,D2520,TRUE,_xll.ohTrigger(RecalcTrigger,TriggerON)),NA())</f>
        <v>1.3948670915349126E-2</v>
      </c>
      <c r="H2520" s="42">
        <f>_xll.qlCalendarAdvance(Calendar,$H2519,B2520,"f",FALSE)</f>
        <v>57046</v>
      </c>
      <c r="I2520" s="180">
        <f>_xll.qlInterestRateIndexValueDate(Index1M,$H2520)</f>
        <v>57048</v>
      </c>
      <c r="J2520" s="185">
        <f>IFERROR(_xll.qlIndexFixing(Index1M,$H2520,TRUE,_xll.ohTrigger(RecalcTrigger,Trigger1M)),NA())</f>
        <v>1.3846498490465986E-2</v>
      </c>
      <c r="K2520" s="44">
        <f>IFERROR(_xll.qlIndexFixing(Index3M,H2520,TRUE,_xll.ohTrigger(RecalcTrigger,Trigger3M)),NA())</f>
        <v>1.4124729924055784E-2</v>
      </c>
      <c r="L2520" s="44">
        <f>IFERROR(_xll.qlIndexFixing(Index6M,$H2520,TRUE,_xll.ohTrigger(RecalcTrigger,Trigger6M)),NA())</f>
        <v>1.5911675305503196E-2</v>
      </c>
      <c r="M2520" s="186">
        <f>IFERROR(_xll.qlIndexFixing(Index1Y,$H2520,TRUE,_xll.ohTrigger(RecalcTrigger,Trigger1Y)),NA())</f>
        <v>1.4868964651728898E-2</v>
      </c>
      <c r="N2520" s="185">
        <f>IFERROR(_xll.qlIndexFixing(ONIndex1M,I2520,TRUE,_xll.ohTrigger(RecalcTrigger,Trigger1M)),NA())</f>
        <v>1.3856838548198525E-2</v>
      </c>
      <c r="O2520" s="44">
        <f>IFERROR(_xll.qlIndexFixing(ONIndex3M,I2520,TRUE,_xll.ohTrigger(RecalcTrigger,Trigger3M)),NA())</f>
        <v>1.4167004479137546E-2</v>
      </c>
      <c r="P2520" s="44">
        <f>IFERROR(_xll.qlIndexFixing(ONIndex6M,I2520,TRUE,_xll.ohTrigger(RecalcTrigger,Trigger6M)),NA())</f>
        <v>1.5853611711893478E-2</v>
      </c>
      <c r="Q2520" s="186">
        <f>IFERROR(_xll.qlIndexFixing(ONIndex1Y,I2520,TRUE,_xll.ohTrigger(RecalcTrigger,Trigger1Y)),NA())</f>
        <v>1.5153532270355541E-2</v>
      </c>
    </row>
    <row r="2521" spans="2:17" x14ac:dyDescent="0.2">
      <c r="B2521" s="39" t="s">
        <v>42</v>
      </c>
      <c r="D2521" s="42">
        <f>_xll.qlCalendarAdvance(Calendar,$D2520,B2521,"f",FALSE)</f>
        <v>57053</v>
      </c>
      <c r="E2521" s="180">
        <f>_xll.qlInterestRateIndexValueDate(IndexON,D2521)</f>
        <v>57053</v>
      </c>
      <c r="F2521" s="196">
        <f>IFERROR(_xll.qlIndexFixing(IndexON,D2521,TRUE,_xll.ohTrigger(RecalcTrigger,TriggerON)),NA())</f>
        <v>1.3935428801143956E-2</v>
      </c>
      <c r="H2521" s="42">
        <f>_xll.qlCalendarAdvance(Calendar,$H2520,B2521,"f",FALSE)</f>
        <v>57053</v>
      </c>
      <c r="I2521" s="180">
        <f>_xll.qlInterestRateIndexValueDate(Index1M,$H2521)</f>
        <v>57055</v>
      </c>
      <c r="J2521" s="185">
        <f>IFERROR(_xll.qlIndexFixing(Index1M,$H2521,TRUE,_xll.ohTrigger(RecalcTrigger,Trigger1M)),NA())</f>
        <v>1.3835187239092939E-2</v>
      </c>
      <c r="K2521" s="44">
        <f>IFERROR(_xll.qlIndexFixing(Index3M,H2521,TRUE,_xll.ohTrigger(RecalcTrigger,Trigger3M)),NA())</f>
        <v>1.4113364159474985E-2</v>
      </c>
      <c r="L2521" s="44">
        <f>IFERROR(_xll.qlIndexFixing(Index6M,$H2521,TRUE,_xll.ohTrigger(RecalcTrigger,Trigger6M)),NA())</f>
        <v>1.5910529374701762E-2</v>
      </c>
      <c r="M2521" s="186">
        <f>IFERROR(_xll.qlIndexFixing(Index1Y,$H2521,TRUE,_xll.ohTrigger(RecalcTrigger,Trigger1Y)),NA())</f>
        <v>1.485347421400645E-2</v>
      </c>
      <c r="N2521" s="185">
        <f>IFERROR(_xll.qlIndexFixing(ONIndex1M,I2521,TRUE,_xll.ohTrigger(RecalcTrigger,Trigger1M)),NA())</f>
        <v>1.3845505974519057E-2</v>
      </c>
      <c r="O2521" s="44">
        <f>IFERROR(_xll.qlIndexFixing(ONIndex3M,I2521,TRUE,_xll.ohTrigger(RecalcTrigger,Trigger3M)),NA())</f>
        <v>1.4155552438541719E-2</v>
      </c>
      <c r="P2521" s="44">
        <f>IFERROR(_xll.qlIndexFixing(ONIndex6M,I2521,TRUE,_xll.ohTrigger(RecalcTrigger,Trigger6M)),NA())</f>
        <v>1.5854195750790723E-2</v>
      </c>
      <c r="Q2521" s="186">
        <f>IFERROR(_xll.qlIndexFixing(ONIndex1Y,I2521,TRUE,_xll.ohTrigger(RecalcTrigger,Trigger1Y)),NA())</f>
        <v>1.5137474131856621E-2</v>
      </c>
    </row>
    <row r="2522" spans="2:17" x14ac:dyDescent="0.2">
      <c r="B2522" s="39" t="s">
        <v>42</v>
      </c>
      <c r="D2522" s="42">
        <f>_xll.qlCalendarAdvance(Calendar,$D2521,B2522,"f",FALSE)</f>
        <v>57060</v>
      </c>
      <c r="E2522" s="180">
        <f>_xll.qlInterestRateIndexValueDate(IndexON,D2522)</f>
        <v>57060</v>
      </c>
      <c r="F2522" s="196">
        <f>IFERROR(_xll.qlIndexFixing(IndexON,D2522,TRUE,_xll.ohTrigger(RecalcTrigger,TriggerON)),NA())</f>
        <v>1.3922216146013966E-2</v>
      </c>
      <c r="H2522" s="42">
        <f>_xll.qlCalendarAdvance(Calendar,$H2521,B2522,"f",FALSE)</f>
        <v>57060</v>
      </c>
      <c r="I2522" s="180">
        <f>_xll.qlInterestRateIndexValueDate(Index1M,$H2522)</f>
        <v>57062</v>
      </c>
      <c r="J2522" s="185">
        <f>IFERROR(_xll.qlIndexFixing(Index1M,$H2522,TRUE,_xll.ohTrigger(RecalcTrigger,Trigger1M)),NA())</f>
        <v>1.3823897252339956E-2</v>
      </c>
      <c r="K2522" s="44">
        <f>IFERROR(_xll.qlIndexFixing(Index3M,H2522,TRUE,_xll.ohTrigger(RecalcTrigger,Trigger3M)),NA())</f>
        <v>1.4102020025650502E-2</v>
      </c>
      <c r="L2522" s="44">
        <f>IFERROR(_xll.qlIndexFixing(Index6M,$H2522,TRUE,_xll.ohTrigger(RecalcTrigger,Trigger6M)),NA())</f>
        <v>1.5909246233220951E-2</v>
      </c>
      <c r="M2522" s="186">
        <f>IFERROR(_xll.qlIndexFixing(Index1Y,$H2522,TRUE,_xll.ohTrigger(RecalcTrigger,Trigger1Y)),NA())</f>
        <v>1.4838016682210312E-2</v>
      </c>
      <c r="N2522" s="185">
        <f>IFERROR(_xll.qlIndexFixing(ONIndex1M,I2522,TRUE,_xll.ohTrigger(RecalcTrigger,Trigger1M)),NA())</f>
        <v>1.3834194518347331E-2</v>
      </c>
      <c r="O2522" s="44">
        <f>IFERROR(_xll.qlIndexFixing(ONIndex3M,I2522,TRUE,_xll.ohTrigger(RecalcTrigger,Trigger3M)),NA())</f>
        <v>1.4144121520969222E-2</v>
      </c>
      <c r="P2522" s="44">
        <f>IFERROR(_xll.qlIndexFixing(ONIndex6M,I2522,TRUE,_xll.ohTrigger(RecalcTrigger,Trigger6M)),NA())</f>
        <v>1.5854643691195491E-2</v>
      </c>
      <c r="Q2522" s="186">
        <f>IFERROR(_xll.qlIndexFixing(ONIndex1Y,I2522,TRUE,_xll.ohTrigger(RecalcTrigger,Trigger1Y)),NA())</f>
        <v>1.5121445736685502E-2</v>
      </c>
    </row>
    <row r="2523" spans="2:17" x14ac:dyDescent="0.2">
      <c r="B2523" s="39" t="s">
        <v>42</v>
      </c>
      <c r="D2523" s="42">
        <f>_xll.qlCalendarAdvance(Calendar,$D2522,B2523,"f",FALSE)</f>
        <v>57067</v>
      </c>
      <c r="E2523" s="180">
        <f>_xll.qlInterestRateIndexValueDate(IndexON,D2523)</f>
        <v>57067</v>
      </c>
      <c r="F2523" s="196">
        <f>IFERROR(_xll.qlIndexFixing(IndexON,D2523,TRUE,_xll.ohTrigger(RecalcTrigger,TriggerON)),NA())</f>
        <v>1.3909033039327667E-2</v>
      </c>
      <c r="H2523" s="42">
        <f>_xll.qlCalendarAdvance(Calendar,$H2522,B2523,"f",FALSE)</f>
        <v>57067</v>
      </c>
      <c r="I2523" s="180">
        <f>_xll.qlInterestRateIndexValueDate(Index1M,$H2523)</f>
        <v>57069</v>
      </c>
      <c r="J2523" s="185">
        <f>IFERROR(_xll.qlIndexFixing(Index1M,$H2523,TRUE,_xll.ohTrigger(RecalcTrigger,Trigger1M)),NA())</f>
        <v>1.3814243309662187E-2</v>
      </c>
      <c r="K2523" s="44">
        <f>IFERROR(_xll.qlIndexFixing(Index3M,H2523,TRUE,_xll.ohTrigger(RecalcTrigger,Trigger3M)),NA())</f>
        <v>1.4090697589834627E-2</v>
      </c>
      <c r="L2523" s="44">
        <f>IFERROR(_xll.qlIndexFixing(Index6M,$H2523,TRUE,_xll.ohTrigger(RecalcTrigger,Trigger6M)),NA())</f>
        <v>1.5907219406229973E-2</v>
      </c>
      <c r="M2523" s="186">
        <f>IFERROR(_xll.qlIndexFixing(Index1Y,$H2523,TRUE,_xll.ohTrigger(RecalcTrigger,Trigger1Y)),NA())</f>
        <v>1.4822592152256529E-2</v>
      </c>
      <c r="N2523" s="185">
        <f>IFERROR(_xll.qlIndexFixing(ONIndex1M,I2523,TRUE,_xll.ohTrigger(RecalcTrigger,Trigger1M)),NA())</f>
        <v>1.3819682355755702E-2</v>
      </c>
      <c r="O2523" s="44">
        <f>IFERROR(_xll.qlIndexFixing(ONIndex3M,I2523,TRUE,_xll.ohTrigger(RecalcTrigger,Trigger3M)),NA())</f>
        <v>1.4129455773073119E-2</v>
      </c>
      <c r="P2523" s="44">
        <f>IFERROR(_xll.qlIndexFixing(ONIndex6M,I2523,TRUE,_xll.ohTrigger(RecalcTrigger,Trigger6M)),NA())</f>
        <v>1.5855019632633471E-2</v>
      </c>
      <c r="Q2523" s="186">
        <f>IFERROR(_xll.qlIndexFixing(ONIndex1Y,I2523,TRUE,_xll.ohTrigger(RecalcTrigger,Trigger1Y)),NA())</f>
        <v>1.5100881658565157E-2</v>
      </c>
    </row>
    <row r="2524" spans="2:17" x14ac:dyDescent="0.2">
      <c r="B2524" s="39" t="s">
        <v>42</v>
      </c>
      <c r="D2524" s="42">
        <f>_xll.qlCalendarAdvance(Calendar,$D2523,B2524,"f",FALSE)</f>
        <v>57074</v>
      </c>
      <c r="E2524" s="180">
        <f>_xll.qlInterestRateIndexValueDate(IndexON,D2524)</f>
        <v>57074</v>
      </c>
      <c r="F2524" s="196">
        <f>IFERROR(_xll.qlIndexFixing(IndexON,D2524,TRUE,_xll.ohTrigger(RecalcTrigger,TriggerON)),NA())</f>
        <v>1.3895879569814085E-2</v>
      </c>
      <c r="H2524" s="42">
        <f>_xll.qlCalendarAdvance(Calendar,$H2523,B2524,"f",FALSE)</f>
        <v>57074</v>
      </c>
      <c r="I2524" s="180">
        <f>_xll.qlInterestRateIndexValueDate(Index1M,$H2524)</f>
        <v>57076</v>
      </c>
      <c r="J2524" s="185">
        <f>IFERROR(_xll.qlIndexFixing(Index1M,$H2524,TRUE,_xll.ohTrigger(RecalcTrigger,Trigger1M)),NA())</f>
        <v>1.3801381342823105E-2</v>
      </c>
      <c r="K2524" s="44">
        <f>IFERROR(_xll.qlIndexFixing(Index3M,H2524,TRUE,_xll.ohTrigger(RecalcTrigger,Trigger3M)),NA())</f>
        <v>1.4079924978390687E-2</v>
      </c>
      <c r="L2524" s="44">
        <f>IFERROR(_xll.qlIndexFixing(Index6M,$H2524,TRUE,_xll.ohTrigger(RecalcTrigger,Trigger6M)),NA())</f>
        <v>1.5905691448006205E-2</v>
      </c>
      <c r="M2524" s="186">
        <f>IFERROR(_xll.qlIndexFixing(Index1Y,$H2524,TRUE,_xll.ohTrigger(RecalcTrigger,Trigger1Y)),NA())</f>
        <v>1.480720072005786E-2</v>
      </c>
      <c r="N2524" s="185">
        <f>IFERROR(_xll.qlIndexFixing(ONIndex1M,I2524,TRUE,_xll.ohTrigger(RecalcTrigger,Trigger1M)),NA())</f>
        <v>1.3811635228151431E-2</v>
      </c>
      <c r="O2524" s="44">
        <f>IFERROR(_xll.qlIndexFixing(ONIndex3M,I2524,TRUE,_xll.ohTrigger(RecalcTrigger,Trigger3M)),NA())</f>
        <v>1.412132332395899E-2</v>
      </c>
      <c r="P2524" s="44">
        <f>IFERROR(_xll.qlIndexFixing(ONIndex6M,I2524,TRUE,_xll.ohTrigger(RecalcTrigger,Trigger6M)),NA())</f>
        <v>1.5855131275648304E-2</v>
      </c>
      <c r="Q2524" s="186">
        <f>IFERROR(_xll.qlIndexFixing(ONIndex1Y,I2524,TRUE,_xll.ohTrigger(RecalcTrigger,Trigger1Y)),NA())</f>
        <v>1.508947855946019E-2</v>
      </c>
    </row>
    <row r="2525" spans="2:17" x14ac:dyDescent="0.2">
      <c r="B2525" s="39" t="s">
        <v>42</v>
      </c>
      <c r="D2525" s="42">
        <f>_xll.qlCalendarAdvance(Calendar,$D2524,B2525,"f",FALSE)</f>
        <v>57081</v>
      </c>
      <c r="E2525" s="180">
        <f>_xll.qlInterestRateIndexValueDate(IndexON,D2525)</f>
        <v>57081</v>
      </c>
      <c r="F2525" s="196">
        <f>IFERROR(_xll.qlIndexFixing(IndexON,D2525,TRUE,_xll.ohTrigger(RecalcTrigger,TriggerON)),NA())</f>
        <v>1.3882755826521986E-2</v>
      </c>
      <c r="H2525" s="42">
        <f>_xll.qlCalendarAdvance(Calendar,$H2524,B2525,"f",FALSE)</f>
        <v>57081</v>
      </c>
      <c r="I2525" s="180">
        <f>_xll.qlInterestRateIndexValueDate(Index1M,$H2525)</f>
        <v>57083</v>
      </c>
      <c r="J2525" s="185">
        <f>IFERROR(_xll.qlIndexFixing(Index1M,$H2525,TRUE,_xll.ohTrigger(RecalcTrigger,Trigger1M)),NA())</f>
        <v>1.3790155555111205E-2</v>
      </c>
      <c r="K2525" s="44">
        <f>IFERROR(_xll.qlIndexFixing(Index3M,H2525,TRUE,_xll.ohTrigger(RecalcTrigger,Trigger3M)),NA())</f>
        <v>1.4068645008384725E-2</v>
      </c>
      <c r="L2525" s="44">
        <f>IFERROR(_xll.qlIndexFixing(Index6M,$H2525,TRUE,_xll.ohTrigger(RecalcTrigger,Trigger6M)),NA())</f>
        <v>1.5904026298011919E-2</v>
      </c>
      <c r="M2525" s="186">
        <f>IFERROR(_xll.qlIndexFixing(Index1Y,$H2525,TRUE,_xll.ohTrigger(RecalcTrigger,Trigger1Y)),NA())</f>
        <v>1.4791842481524431E-2</v>
      </c>
      <c r="N2525" s="185">
        <f>IFERROR(_xll.qlIndexFixing(ONIndex1M,I2525,TRUE,_xll.ohTrigger(RecalcTrigger,Trigger1M)),NA())</f>
        <v>1.3800387529379066E-2</v>
      </c>
      <c r="O2525" s="44">
        <f>IFERROR(_xll.qlIndexFixing(ONIndex3M,I2525,TRUE,_xll.ohTrigger(RecalcTrigger,Trigger3M)),NA())</f>
        <v>1.410995617905364E-2</v>
      </c>
      <c r="P2525" s="44">
        <f>IFERROR(_xll.qlIndexFixing(ONIndex6M,I2525,TRUE,_xll.ohTrigger(RecalcTrigger,Trigger6M)),NA())</f>
        <v>1.5855170920096029E-2</v>
      </c>
      <c r="Q2525" s="186">
        <f>IFERROR(_xll.qlIndexFixing(ONIndex1Y,I2525,TRUE,_xll.ohTrigger(RecalcTrigger,Trigger1Y)),NA())</f>
        <v>1.5073539969732153E-2</v>
      </c>
    </row>
    <row r="2526" spans="2:17" x14ac:dyDescent="0.2">
      <c r="B2526" s="39" t="s">
        <v>42</v>
      </c>
      <c r="D2526" s="42">
        <f>_xll.qlCalendarAdvance(Calendar,$D2525,B2526,"f",FALSE)</f>
        <v>57088</v>
      </c>
      <c r="E2526" s="180">
        <f>_xll.qlInterestRateIndexValueDate(IndexON,D2526)</f>
        <v>57088</v>
      </c>
      <c r="F2526" s="196">
        <f>IFERROR(_xll.qlIndexFixing(IndexON,D2526,TRUE,_xll.ohTrigger(RecalcTrigger,TriggerON)),NA())</f>
        <v>1.3869661898739949E-2</v>
      </c>
      <c r="H2526" s="42">
        <f>_xll.qlCalendarAdvance(Calendar,$H2525,B2526,"f",FALSE)</f>
        <v>57088</v>
      </c>
      <c r="I2526" s="180">
        <f>_xll.qlInterestRateIndexValueDate(Index1M,$H2526)</f>
        <v>57090</v>
      </c>
      <c r="J2526" s="185">
        <f>IFERROR(_xll.qlIndexFixing(Index1M,$H2526,TRUE,_xll.ohTrigger(RecalcTrigger,Trigger1M)),NA())</f>
        <v>1.3778951302138298E-2</v>
      </c>
      <c r="K2526" s="44">
        <f>IFERROR(_xll.qlIndexFixing(Index3M,H2526,TRUE,_xll.ohTrigger(RecalcTrigger,Trigger3M)),NA())</f>
        <v>1.405738693212975E-2</v>
      </c>
      <c r="L2526" s="44">
        <f>IFERROR(_xll.qlIndexFixing(Index6M,$H2526,TRUE,_xll.ohTrigger(RecalcTrigger,Trigger6M)),NA())</f>
        <v>1.5902223956593079E-2</v>
      </c>
      <c r="M2526" s="186">
        <f>IFERROR(_xll.qlIndexFixing(Index1Y,$H2526,TRUE,_xll.ohTrigger(RecalcTrigger,Trigger1Y)),NA())</f>
        <v>1.477343432262709E-2</v>
      </c>
      <c r="N2526" s="185">
        <f>IFERROR(_xll.qlIndexFixing(ONIndex1M,I2526,TRUE,_xll.ohTrigger(RecalcTrigger,Trigger1M)),NA())</f>
        <v>1.3789161217978574E-2</v>
      </c>
      <c r="O2526" s="44">
        <f>IFERROR(_xll.qlIndexFixing(ONIndex3M,I2526,TRUE,_xll.ohTrigger(RecalcTrigger,Trigger3M)),NA())</f>
        <v>1.4098610425916647E-2</v>
      </c>
      <c r="P2526" s="44">
        <f>IFERROR(_xll.qlIndexFixing(ONIndex6M,I2526,TRUE,_xll.ohTrigger(RecalcTrigger,Trigger6M)),NA())</f>
        <v>1.5855074465571661E-2</v>
      </c>
      <c r="Q2526" s="186">
        <f>IFERROR(_xll.qlIndexFixing(ONIndex1Y,I2526,TRUE,_xll.ohTrigger(RecalcTrigger,Trigger1Y)),NA())</f>
        <v>1.5057631507264801E-2</v>
      </c>
    </row>
    <row r="2527" spans="2:17" x14ac:dyDescent="0.2">
      <c r="B2527" s="39" t="s">
        <v>42</v>
      </c>
      <c r="D2527" s="42">
        <f>_xll.qlCalendarAdvance(Calendar,$D2526,B2527,"f",FALSE)</f>
        <v>57095</v>
      </c>
      <c r="E2527" s="180">
        <f>_xll.qlInterestRateIndexValueDate(IndexON,D2527)</f>
        <v>57095</v>
      </c>
      <c r="F2527" s="196">
        <f>IFERROR(_xll.qlIndexFixing(IndexON,D2527,TRUE,_xll.ohTrigger(RecalcTrigger,TriggerON)),NA())</f>
        <v>1.3856597875276933E-2</v>
      </c>
      <c r="H2527" s="42">
        <f>_xll.qlCalendarAdvance(Calendar,$H2526,B2527,"f",FALSE)</f>
        <v>57095</v>
      </c>
      <c r="I2527" s="180">
        <f>_xll.qlInterestRateIndexValueDate(Index1M,$H2527)</f>
        <v>57097</v>
      </c>
      <c r="J2527" s="185">
        <f>IFERROR(_xll.qlIndexFixing(Index1M,$H2527,TRUE,_xll.ohTrigger(RecalcTrigger,Trigger1M)),NA())</f>
        <v>1.3767768651432866E-2</v>
      </c>
      <c r="K2527" s="44">
        <f>IFERROR(_xll.qlIndexFixing(Index3M,H2527,TRUE,_xll.ohTrigger(RecalcTrigger,Trigger3M)),NA())</f>
        <v>1.404615081687834E-2</v>
      </c>
      <c r="L2527" s="44">
        <f>IFERROR(_xll.qlIndexFixing(Index6M,$H2527,TRUE,_xll.ohTrigger(RecalcTrigger,Trigger6M)),NA())</f>
        <v>1.590028442412271E-2</v>
      </c>
      <c r="M2527" s="186">
        <f>IFERROR(_xll.qlIndexFixing(Index1Y,$H2527,TRUE,_xll.ohTrigger(RecalcTrigger,Trigger1Y)),NA())</f>
        <v>1.4761225969080452E-2</v>
      </c>
      <c r="N2527" s="185">
        <f>IFERROR(_xll.qlIndexFixing(ONIndex1M,I2527,TRUE,_xll.ohTrigger(RecalcTrigger,Trigger1M)),NA())</f>
        <v>1.3776357423154195E-2</v>
      </c>
      <c r="O2527" s="44">
        <f>IFERROR(_xll.qlIndexFixing(ONIndex3M,I2527,TRUE,_xll.ohTrigger(RecalcTrigger,Trigger3M)),NA())</f>
        <v>1.4085670131320782E-2</v>
      </c>
      <c r="P2527" s="44">
        <f>IFERROR(_xll.qlIndexFixing(ONIndex6M,I2527,TRUE,_xll.ohTrigger(RecalcTrigger,Trigger6M)),NA())</f>
        <v>1.5854797580416857E-2</v>
      </c>
      <c r="Q2527" s="186">
        <f>IFERROR(_xll.qlIndexFixing(ONIndex1Y,I2527,TRUE,_xll.ohTrigger(RecalcTrigger,Trigger1Y)),NA())</f>
        <v>1.5039487420631659E-2</v>
      </c>
    </row>
    <row r="2528" spans="2:17" x14ac:dyDescent="0.2">
      <c r="B2528" s="39" t="s">
        <v>42</v>
      </c>
      <c r="D2528" s="42">
        <f>_xll.qlCalendarAdvance(Calendar,$D2527,B2528,"f",FALSE)</f>
        <v>57102</v>
      </c>
      <c r="E2528" s="180">
        <f>_xll.qlInterestRateIndexValueDate(IndexON,D2528)</f>
        <v>57102</v>
      </c>
      <c r="F2528" s="196">
        <f>IFERROR(_xll.qlIndexFixing(IndexON,D2528,TRUE,_xll.ohTrigger(RecalcTrigger,TriggerON)),NA())</f>
        <v>1.3843563845261642E-2</v>
      </c>
      <c r="H2528" s="42">
        <f>_xll.qlCalendarAdvance(Calendar,$H2527,B2528,"f",FALSE)</f>
        <v>57102</v>
      </c>
      <c r="I2528" s="180">
        <f>_xll.qlInterestRateIndexValueDate(Index1M,$H2528)</f>
        <v>57104</v>
      </c>
      <c r="J2528" s="185">
        <f>IFERROR(_xll.qlIndexFixing(Index1M,$H2528,TRUE,_xll.ohTrigger(RecalcTrigger,Trigger1M)),NA())</f>
        <v>1.3756607670523391E-2</v>
      </c>
      <c r="K2528" s="44">
        <f>IFERROR(_xll.qlIndexFixing(Index3M,H2528,TRUE,_xll.ohTrigger(RecalcTrigger,Trigger3M)),NA())</f>
        <v>1.4034413234665874E-2</v>
      </c>
      <c r="L2528" s="44">
        <f>IFERROR(_xll.qlIndexFixing(Index6M,$H2528,TRUE,_xll.ohTrigger(RecalcTrigger,Trigger6M)),NA())</f>
        <v>1.5898665977264012E-2</v>
      </c>
      <c r="M2528" s="186">
        <f>IFERROR(_xll.qlIndexFixing(Index1Y,$H2528,TRUE,_xll.ohTrigger(RecalcTrigger,Trigger1Y)),NA())</f>
        <v>1.4745967886976364E-2</v>
      </c>
      <c r="N2528" s="185">
        <f>IFERROR(_xll.qlIndexFixing(ONIndex1M,I2528,TRUE,_xll.ohTrigger(RecalcTrigger,Trigger1M)),NA())</f>
        <v>1.3766773027716894E-2</v>
      </c>
      <c r="O2528" s="44">
        <f>IFERROR(_xll.qlIndexFixing(ONIndex3M,I2528,TRUE,_xll.ohTrigger(RecalcTrigger,Trigger3M)),NA())</f>
        <v>1.4075983364252309E-2</v>
      </c>
      <c r="P2528" s="44">
        <f>IFERROR(_xll.qlIndexFixing(ONIndex6M,I2528,TRUE,_xll.ohTrigger(RecalcTrigger,Trigger6M)),NA())</f>
        <v>1.5854473260645818E-2</v>
      </c>
      <c r="Q2528" s="186">
        <f>IFERROR(_xll.qlIndexFixing(ONIndex1Y,I2528,TRUE,_xll.ohTrigger(RecalcTrigger,Trigger1Y)),NA())</f>
        <v>1.5025905347245683E-2</v>
      </c>
    </row>
    <row r="2529" spans="2:17" x14ac:dyDescent="0.2">
      <c r="B2529" s="39" t="s">
        <v>42</v>
      </c>
      <c r="D2529" s="42">
        <f>_xll.qlCalendarAdvance(Calendar,$D2528,B2529,"f",FALSE)</f>
        <v>57109</v>
      </c>
      <c r="E2529" s="180">
        <f>_xll.qlInterestRateIndexValueDate(IndexON,D2529)</f>
        <v>57109</v>
      </c>
      <c r="F2529" s="196">
        <f>IFERROR(_xll.qlIndexFixing(IndexON,D2529,TRUE,_xll.ohTrigger(RecalcTrigger,TriggerON)),NA())</f>
        <v>1.3830559897503036E-2</v>
      </c>
      <c r="H2529" s="42">
        <f>_xll.qlCalendarAdvance(Calendar,$H2528,B2529,"f",FALSE)</f>
        <v>57109</v>
      </c>
      <c r="I2529" s="180">
        <f>_xll.qlInterestRateIndexValueDate(Index1M,$H2529)</f>
        <v>57111</v>
      </c>
      <c r="J2529" s="185">
        <f>IFERROR(_xll.qlIndexFixing(Index1M,$H2529,TRUE,_xll.ohTrigger(RecalcTrigger,Trigger1M)),NA())</f>
        <v>1.374546842693336E-2</v>
      </c>
      <c r="K2529" s="44">
        <f>IFERROR(_xll.qlIndexFixing(Index3M,H2529,TRUE,_xll.ohTrigger(RecalcTrigger,Trigger3M)),NA())</f>
        <v>1.4023222399164991E-2</v>
      </c>
      <c r="L2529" s="44">
        <f>IFERROR(_xll.qlIndexFixing(Index6M,$H2529,TRUE,_xll.ohTrigger(RecalcTrigger,Trigger6M)),NA())</f>
        <v>1.589642237023052E-2</v>
      </c>
      <c r="M2529" s="186">
        <f>IFERROR(_xll.qlIndexFixing(Index1Y,$H2529,TRUE,_xll.ohTrigger(RecalcTrigger,Trigger1Y)),NA())</f>
        <v>1.4730743382151535E-2</v>
      </c>
      <c r="N2529" s="185">
        <f>IFERROR(_xll.qlIndexFixing(ONIndex1M,I2529,TRUE,_xll.ohTrigger(RecalcTrigger,Trigger1M)),NA())</f>
        <v>1.3755611283867708E-2</v>
      </c>
      <c r="O2529" s="44">
        <f>IFERROR(_xll.qlIndexFixing(ONIndex3M,I2529,TRUE,_xll.ohTrigger(RecalcTrigger,Trigger3M)),NA())</f>
        <v>1.4064702190097478E-2</v>
      </c>
      <c r="P2529" s="44">
        <f>IFERROR(_xll.qlIndexFixing(ONIndex6M,I2529,TRUE,_xll.ohTrigger(RecalcTrigger,Trigger6M)),NA())</f>
        <v>1.5853968510164407E-2</v>
      </c>
      <c r="Q2529" s="186">
        <f>IFERROR(_xll.qlIndexFixing(ONIndex1Y,I2529,TRUE,_xll.ohTrigger(RecalcTrigger,Trigger1Y)),NA())</f>
        <v>1.501008784202007E-2</v>
      </c>
    </row>
    <row r="2530" spans="2:17" x14ac:dyDescent="0.2">
      <c r="B2530" s="39" t="s">
        <v>42</v>
      </c>
      <c r="D2530" s="42">
        <f>_xll.qlCalendarAdvance(Calendar,$D2529,B2530,"f",FALSE)</f>
        <v>57116</v>
      </c>
      <c r="E2530" s="180">
        <f>_xll.qlInterestRateIndexValueDate(IndexON,D2530)</f>
        <v>57116</v>
      </c>
      <c r="F2530" s="196">
        <f>IFERROR(_xll.qlIndexFixing(IndexON,D2530,TRUE,_xll.ohTrigger(RecalcTrigger,TriggerON)),NA())</f>
        <v>1.3817586121529501E-2</v>
      </c>
      <c r="H2530" s="42">
        <f>_xll.qlCalendarAdvance(Calendar,$H2529,B2530,"f",FALSE)</f>
        <v>57116</v>
      </c>
      <c r="I2530" s="180">
        <f>_xll.qlInterestRateIndexValueDate(Index1M,$H2530)</f>
        <v>57118</v>
      </c>
      <c r="J2530" s="185">
        <f>IFERROR(_xll.qlIndexFixing(Index1M,$H2530,TRUE,_xll.ohTrigger(RecalcTrigger,Trigger1M)),NA())</f>
        <v>1.3734350988198751E-2</v>
      </c>
      <c r="K2530" s="44">
        <f>IFERROR(_xll.qlIndexFixing(Index3M,H2530,TRUE,_xll.ohTrigger(RecalcTrigger,Trigger3M)),NA())</f>
        <v>1.4012053732423112E-2</v>
      </c>
      <c r="L2530" s="44">
        <f>IFERROR(_xll.qlIndexFixing(Index6M,$H2530,TRUE,_xll.ohTrigger(RecalcTrigger,Trigger6M)),NA())</f>
        <v>1.5894041555494193E-2</v>
      </c>
      <c r="M2530" s="186">
        <f>IFERROR(_xll.qlIndexFixing(Index1Y,$H2530,TRUE,_xll.ohTrigger(RecalcTrigger,Trigger1Y)),NA())</f>
        <v>1.4715552550502954E-2</v>
      </c>
      <c r="N2530" s="185">
        <f>IFERROR(_xll.qlIndexFixing(ONIndex1M,I2530,TRUE,_xll.ohTrigger(RecalcTrigger,Trigger1M)),NA())</f>
        <v>1.3744471197494335E-2</v>
      </c>
      <c r="O2530" s="44">
        <f>IFERROR(_xll.qlIndexFixing(ONIndex3M,I2530,TRUE,_xll.ohTrigger(RecalcTrigger,Trigger3M)),NA())</f>
        <v>1.4053442676535965E-2</v>
      </c>
      <c r="P2530" s="44">
        <f>IFERROR(_xll.qlIndexFixing(ONIndex6M,I2530,TRUE,_xll.ohTrigger(RecalcTrigger,Trigger6M)),NA())</f>
        <v>1.5853327660870775E-2</v>
      </c>
      <c r="Q2530" s="186">
        <f>IFERROR(_xll.qlIndexFixing(ONIndex1Y,I2530,TRUE,_xll.ohTrigger(RecalcTrigger,Trigger1Y)),NA())</f>
        <v>1.4994300847908093E-2</v>
      </c>
    </row>
    <row r="2531" spans="2:17" x14ac:dyDescent="0.2">
      <c r="B2531" s="39" t="s">
        <v>42</v>
      </c>
      <c r="D2531" s="42">
        <f>_xll.qlCalendarAdvance(Calendar,$D2530,B2531,"f",FALSE)</f>
        <v>57123</v>
      </c>
      <c r="E2531" s="180">
        <f>_xll.qlInterestRateIndexValueDate(IndexON,D2531)</f>
        <v>57123</v>
      </c>
      <c r="F2531" s="196">
        <f>IFERROR(_xll.qlIndexFixing(IndexON,D2531,TRUE,_xll.ohTrigger(RecalcTrigger,TriggerON)),NA())</f>
        <v>1.3804642605990125E-2</v>
      </c>
      <c r="H2531" s="42">
        <f>_xll.qlCalendarAdvance(Calendar,$H2530,B2531,"f",FALSE)</f>
        <v>57123</v>
      </c>
      <c r="I2531" s="180">
        <f>_xll.qlInterestRateIndexValueDate(Index1M,$H2531)</f>
        <v>57125</v>
      </c>
      <c r="J2531" s="185">
        <f>IFERROR(_xll.qlIndexFixing(Index1M,$H2531,TRUE,_xll.ohTrigger(RecalcTrigger,Trigger1M)),NA())</f>
        <v>1.3723255421845548E-2</v>
      </c>
      <c r="K2531" s="44">
        <f>IFERROR(_xll.qlIndexFixing(Index3M,H2531,TRUE,_xll.ohTrigger(RecalcTrigger,Trigger3M)),NA())</f>
        <v>1.4000907301689049E-2</v>
      </c>
      <c r="L2531" s="44">
        <f>IFERROR(_xll.qlIndexFixing(Index6M,$H2531,TRUE,_xll.ohTrigger(RecalcTrigger,Trigger6M)),NA())</f>
        <v>1.5891523533556138E-2</v>
      </c>
      <c r="M2531" s="186">
        <f>IFERROR(_xll.qlIndexFixing(Index1Y,$H2531,TRUE,_xll.ohTrigger(RecalcTrigger,Trigger1Y)),NA())</f>
        <v>1.4700395487924981E-2</v>
      </c>
      <c r="N2531" s="185">
        <f>IFERROR(_xll.qlIndexFixing(ONIndex1M,I2531,TRUE,_xll.ohTrigger(RecalcTrigger,Trigger1M)),NA())</f>
        <v>1.3733352836142743E-2</v>
      </c>
      <c r="O2531" s="44">
        <f>IFERROR(_xll.qlIndexFixing(ONIndex3M,I2531,TRUE,_xll.ohTrigger(RecalcTrigger,Trigger3M)),NA())</f>
        <v>1.4042204890873933E-2</v>
      </c>
      <c r="P2531" s="44">
        <f>IFERROR(_xll.qlIndexFixing(ONIndex6M,I2531,TRUE,_xll.ohTrigger(RecalcTrigger,Trigger6M)),NA())</f>
        <v>1.5852550713084668E-2</v>
      </c>
      <c r="Q2531" s="186">
        <f>IFERROR(_xll.qlIndexFixing(ONIndex1Y,I2531,TRUE,_xll.ohTrigger(RecalcTrigger,Trigger1Y)),NA())</f>
        <v>1.4978544460912957E-2</v>
      </c>
    </row>
    <row r="2532" spans="2:17" x14ac:dyDescent="0.2">
      <c r="B2532" s="39" t="s">
        <v>42</v>
      </c>
      <c r="D2532" s="42">
        <f>_xll.qlCalendarAdvance(Calendar,$D2531,B2532,"f",FALSE)</f>
        <v>57130</v>
      </c>
      <c r="E2532" s="180">
        <f>_xll.qlInterestRateIndexValueDate(IndexON,D2532)</f>
        <v>57130</v>
      </c>
      <c r="F2532" s="196">
        <f>IFERROR(_xll.qlIndexFixing(IndexON,D2532,TRUE,_xll.ohTrigger(RecalcTrigger,TriggerON)),NA())</f>
        <v>1.3791729440093548E-2</v>
      </c>
      <c r="H2532" s="42">
        <f>_xll.qlCalendarAdvance(Calendar,$H2531,B2532,"f",FALSE)</f>
        <v>57130</v>
      </c>
      <c r="I2532" s="180">
        <f>_xll.qlInterestRateIndexValueDate(Index1M,$H2532)</f>
        <v>57132</v>
      </c>
      <c r="J2532" s="185">
        <f>IFERROR(_xll.qlIndexFixing(Index1M,$H2532,TRUE,_xll.ohTrigger(RecalcTrigger,Trigger1M)),NA())</f>
        <v>1.3712181795402234E-2</v>
      </c>
      <c r="K2532" s="44">
        <f>IFERROR(_xll.qlIndexFixing(Index3M,H2532,TRUE,_xll.ohTrigger(RecalcTrigger,Trigger3M)),NA())</f>
        <v>1.398978317421162E-2</v>
      </c>
      <c r="L2532" s="44">
        <f>IFERROR(_xll.qlIndexFixing(Index6M,$H2532,TRUE,_xll.ohTrigger(RecalcTrigger,Trigger6M)),NA())</f>
        <v>1.588852891109194E-2</v>
      </c>
      <c r="M2532" s="186">
        <f>IFERROR(_xll.qlIndexFixing(Index1Y,$H2532,TRUE,_xll.ohTrigger(RecalcTrigger,Trigger1Y)),NA())</f>
        <v>1.4685272290309569E-2</v>
      </c>
      <c r="N2532" s="185">
        <f>IFERROR(_xll.qlIndexFixing(ONIndex1M,I2532,TRUE,_xll.ohTrigger(RecalcTrigger,Trigger1M)),NA())</f>
        <v>1.3722256267358901E-2</v>
      </c>
      <c r="O2532" s="44">
        <f>IFERROR(_xll.qlIndexFixing(ONIndex3M,I2532,TRUE,_xll.ohTrigger(RecalcTrigger,Trigger3M)),NA())</f>
        <v>1.4030988900497476E-2</v>
      </c>
      <c r="P2532" s="44">
        <f>IFERROR(_xll.qlIndexFixing(ONIndex6M,I2532,TRUE,_xll.ohTrigger(RecalcTrigger,Trigger6M)),NA())</f>
        <v>1.585163766648634E-2</v>
      </c>
      <c r="Q2532" s="186">
        <f>IFERROR(_xll.qlIndexFixing(ONIndex1Y,I2532,TRUE,_xll.ohTrigger(RecalcTrigger,Trigger1Y)),NA())</f>
        <v>1.4962818776877995E-2</v>
      </c>
    </row>
    <row r="2533" spans="2:17" x14ac:dyDescent="0.2">
      <c r="B2533" s="39" t="s">
        <v>42</v>
      </c>
      <c r="D2533" s="42">
        <f>_xll.qlCalendarAdvance(Calendar,$D2532,B2533,"f",FALSE)</f>
        <v>57137</v>
      </c>
      <c r="E2533" s="180">
        <f>_xll.qlInterestRateIndexValueDate(IndexON,D2533)</f>
        <v>57137</v>
      </c>
      <c r="F2533" s="196">
        <f>IFERROR(_xll.qlIndexFixing(IndexON,D2533,TRUE,_xll.ohTrigger(RecalcTrigger,TriggerON)),NA())</f>
        <v>1.3778846712728665E-2</v>
      </c>
      <c r="H2533" s="42">
        <f>_xll.qlCalendarAdvance(Calendar,$H2532,B2533,"f",FALSE)</f>
        <v>57137</v>
      </c>
      <c r="I2533" s="180">
        <f>_xll.qlInterestRateIndexValueDate(Index1M,$H2533)</f>
        <v>57139</v>
      </c>
      <c r="J2533" s="185">
        <f>IFERROR(_xll.qlIndexFixing(Index1M,$H2533,TRUE,_xll.ohTrigger(RecalcTrigger,Trigger1M)),NA())</f>
        <v>1.3701130176392295E-2</v>
      </c>
      <c r="K2533" s="44">
        <f>IFERROR(_xll.qlIndexFixing(Index3M,H2533,TRUE,_xll.ohTrigger(RecalcTrigger,Trigger3M)),NA())</f>
        <v>1.39786814172379E-2</v>
      </c>
      <c r="L2533" s="44">
        <f>IFERROR(_xll.qlIndexFixing(Index6M,$H2533,TRUE,_xll.ohTrigger(RecalcTrigger,Trigger6M)),NA())</f>
        <v>1.5885766241764975E-2</v>
      </c>
      <c r="M2533" s="186">
        <f>IFERROR(_xll.qlIndexFixing(Index1Y,$H2533,TRUE,_xll.ohTrigger(RecalcTrigger,Trigger1Y)),NA())</f>
        <v>1.4670183053546478E-2</v>
      </c>
      <c r="N2533" s="185">
        <f>IFERROR(_xll.qlIndexFixing(ONIndex1M,I2533,TRUE,_xll.ohTrigger(RecalcTrigger,Trigger1M)),NA())</f>
        <v>1.3711181558688779E-2</v>
      </c>
      <c r="O2533" s="44">
        <f>IFERROR(_xll.qlIndexFixing(ONIndex3M,I2533,TRUE,_xll.ohTrigger(RecalcTrigger,Trigger3M)),NA())</f>
        <v>1.4019794772233141E-2</v>
      </c>
      <c r="P2533" s="44">
        <f>IFERROR(_xll.qlIndexFixing(ONIndex6M,I2533,TRUE,_xll.ohTrigger(RecalcTrigger,Trigger6M)),NA())</f>
        <v>1.5850588521235665E-2</v>
      </c>
      <c r="Q2533" s="186">
        <f>IFERROR(_xll.qlIndexFixing(ONIndex1Y,I2533,TRUE,_xll.ohTrigger(RecalcTrigger,Trigger1Y)),NA())</f>
        <v>1.4947123891886349E-2</v>
      </c>
    </row>
    <row r="2534" spans="2:17" x14ac:dyDescent="0.2">
      <c r="B2534" s="39" t="s">
        <v>42</v>
      </c>
      <c r="D2534" s="42">
        <f>_xll.qlCalendarAdvance(Calendar,$D2533,B2534,"f",FALSE)</f>
        <v>57144</v>
      </c>
      <c r="E2534" s="180">
        <f>_xll.qlInterestRateIndexValueDate(IndexON,D2534)</f>
        <v>57144</v>
      </c>
      <c r="F2534" s="196">
        <f>IFERROR(_xll.qlIndexFixing(IndexON,D2534,TRUE,_xll.ohTrigger(RecalcTrigger,TriggerON)),NA())</f>
        <v>1.376599451326399E-2</v>
      </c>
      <c r="H2534" s="42">
        <f>_xll.qlCalendarAdvance(Calendar,$H2533,B2534,"f",FALSE)</f>
        <v>57144</v>
      </c>
      <c r="I2534" s="180">
        <f>_xll.qlInterestRateIndexValueDate(Index1M,$H2534)</f>
        <v>57146</v>
      </c>
      <c r="J2534" s="185">
        <f>IFERROR(_xll.qlIndexFixing(Index1M,$H2534,TRUE,_xll.ohTrigger(RecalcTrigger,Trigger1M)),NA())</f>
        <v>1.3690100632349211E-2</v>
      </c>
      <c r="K2534" s="44">
        <f>IFERROR(_xll.qlIndexFixing(Index3M,H2534,TRUE,_xll.ohTrigger(RecalcTrigger,Trigger3M)),NA())</f>
        <v>1.3967602098014969E-2</v>
      </c>
      <c r="L2534" s="44">
        <f>IFERROR(_xll.qlIndexFixing(Index6M,$H2534,TRUE,_xll.ohTrigger(RecalcTrigger,Trigger6M)),NA())</f>
        <v>1.5882866384802768E-2</v>
      </c>
      <c r="M2534" s="186">
        <f>IFERROR(_xll.qlIndexFixing(Index1Y,$H2534,TRUE,_xll.ohTrigger(RecalcTrigger,Trigger1Y)),NA())</f>
        <v>1.4655127873522623E-2</v>
      </c>
      <c r="N2534" s="185">
        <f>IFERROR(_xll.qlIndexFixing(ONIndex1M,I2534,TRUE,_xll.ohTrigger(RecalcTrigger,Trigger1M)),NA())</f>
        <v>1.3700128777678344E-2</v>
      </c>
      <c r="O2534" s="44">
        <f>IFERROR(_xll.qlIndexFixing(ONIndex3M,I2534,TRUE,_xll.ohTrigger(RecalcTrigger,Trigger3M)),NA())</f>
        <v>1.4008622573467022E-2</v>
      </c>
      <c r="P2534" s="44">
        <f>IFERROR(_xll.qlIndexFixing(ONIndex6M,I2534,TRUE,_xll.ohTrigger(RecalcTrigger,Trigger6M)),NA())</f>
        <v>1.5849403277332641E-2</v>
      </c>
      <c r="Q2534" s="186">
        <f>IFERROR(_xll.qlIndexFixing(ONIndex1Y,I2534,TRUE,_xll.ohTrigger(RecalcTrigger,Trigger1Y)),NA())</f>
        <v>1.4931459902101096E-2</v>
      </c>
    </row>
    <row r="2535" spans="2:17" x14ac:dyDescent="0.2">
      <c r="B2535" s="39" t="s">
        <v>42</v>
      </c>
      <c r="D2535" s="42">
        <f>_xll.qlCalendarAdvance(Calendar,$D2534,B2535,"f",FALSE)</f>
        <v>57151</v>
      </c>
      <c r="E2535" s="180">
        <f>_xll.qlInterestRateIndexValueDate(IndexON,D2535)</f>
        <v>57151</v>
      </c>
      <c r="F2535" s="196">
        <f>IFERROR(_xll.qlIndexFixing(IndexON,D2535,TRUE,_xll.ohTrigger(RecalcTrigger,TriggerON)),NA())</f>
        <v>1.3753172930268676E-2</v>
      </c>
      <c r="H2535" s="42">
        <f>_xll.qlCalendarAdvance(Calendar,$H2534,B2535,"f",FALSE)</f>
        <v>57151</v>
      </c>
      <c r="I2535" s="180">
        <f>_xll.qlInterestRateIndexValueDate(Index1M,$H2535)</f>
        <v>57153</v>
      </c>
      <c r="J2535" s="185">
        <f>IFERROR(_xll.qlIndexFixing(Index1M,$H2535,TRUE,_xll.ohTrigger(RecalcTrigger,Trigger1M)),NA())</f>
        <v>1.3679093230798967E-2</v>
      </c>
      <c r="K2535" s="44">
        <f>IFERROR(_xll.qlIndexFixing(Index3M,H2535,TRUE,_xll.ohTrigger(RecalcTrigger,Trigger3M)),NA())</f>
        <v>1.3956545283789902E-2</v>
      </c>
      <c r="L2535" s="44">
        <f>IFERROR(_xll.qlIndexFixing(Index6M,$H2535,TRUE,_xll.ohTrigger(RecalcTrigger,Trigger6M)),NA())</f>
        <v>1.5879829340807679E-2</v>
      </c>
      <c r="M2535" s="186">
        <f>IFERROR(_xll.qlIndexFixing(Index1Y,$H2535,TRUE,_xll.ohTrigger(RecalcTrigger,Trigger1Y)),NA())</f>
        <v>1.4640106846122949E-2</v>
      </c>
      <c r="N2535" s="185">
        <f>IFERROR(_xll.qlIndexFixing(ONIndex1M,I2535,TRUE,_xll.ohTrigger(RecalcTrigger,Trigger1M)),NA())</f>
        <v>1.3689097991473886E-2</v>
      </c>
      <c r="O2535" s="44">
        <f>IFERROR(_xll.qlIndexFixing(ONIndex3M,I2535,TRUE,_xll.ohTrigger(RecalcTrigger,Trigger3M)),NA())</f>
        <v>1.3997472371425346E-2</v>
      </c>
      <c r="P2535" s="44">
        <f>IFERROR(_xll.qlIndexFixing(ONIndex6M,I2535,TRUE,_xll.ohTrigger(RecalcTrigger,Trigger6M)),NA())</f>
        <v>1.5848081934697333E-2</v>
      </c>
      <c r="Q2535" s="186">
        <f>IFERROR(_xll.qlIndexFixing(ONIndex1Y,I2535,TRUE,_xll.ohTrigger(RecalcTrigger,Trigger1Y)),NA())</f>
        <v>1.4915826903285634E-2</v>
      </c>
    </row>
    <row r="2536" spans="2:17" x14ac:dyDescent="0.2">
      <c r="B2536" s="39" t="s">
        <v>42</v>
      </c>
      <c r="D2536" s="42">
        <f>_xll.qlCalendarAdvance(Calendar,$D2535,B2536,"f",FALSE)</f>
        <v>57158</v>
      </c>
      <c r="E2536" s="180">
        <f>_xll.qlInterestRateIndexValueDate(IndexON,D2536)</f>
        <v>57158</v>
      </c>
      <c r="F2536" s="196">
        <f>IFERROR(_xll.qlIndexFixing(IndexON,D2536,TRUE,_xll.ohTrigger(RecalcTrigger,TriggerON)),NA())</f>
        <v>1.3740382053271105E-2</v>
      </c>
      <c r="H2536" s="42">
        <f>_xll.qlCalendarAdvance(Calendar,$H2535,B2536,"f",FALSE)</f>
        <v>57158</v>
      </c>
      <c r="I2536" s="180">
        <f>_xll.qlInterestRateIndexValueDate(Index1M,$H2536)</f>
        <v>57160</v>
      </c>
      <c r="J2536" s="185">
        <f>IFERROR(_xll.qlIndexFixing(Index1M,$H2536,TRUE,_xll.ohTrigger(RecalcTrigger,Trigger1M)),NA())</f>
        <v>1.3668108039265048E-2</v>
      </c>
      <c r="K2536" s="44">
        <f>IFERROR(_xll.qlIndexFixing(Index3M,H2536,TRUE,_xll.ohTrigger(RecalcTrigger,Trigger3M)),NA())</f>
        <v>1.3945511041808909E-2</v>
      </c>
      <c r="L2536" s="44">
        <f>IFERROR(_xll.qlIndexFixing(Index6M,$H2536,TRUE,_xll.ohTrigger(RecalcTrigger,Trigger6M)),NA())</f>
        <v>1.5876655110408713E-2</v>
      </c>
      <c r="M2536" s="186">
        <f>IFERROR(_xll.qlIndexFixing(Index1Y,$H2536,TRUE,_xll.ohTrigger(RecalcTrigger,Trigger1Y)),NA())</f>
        <v>1.4625120067229554E-2</v>
      </c>
      <c r="N2536" s="185">
        <f>IFERROR(_xll.qlIndexFixing(ONIndex1M,I2536,TRUE,_xll.ohTrigger(RecalcTrigger,Trigger1M)),NA())</f>
        <v>1.367808926810099E-2</v>
      </c>
      <c r="O2536" s="44">
        <f>IFERROR(_xll.qlIndexFixing(ONIndex3M,I2536,TRUE,_xll.ohTrigger(RecalcTrigger,Trigger3M)),NA())</f>
        <v>1.3986344233334336E-2</v>
      </c>
      <c r="P2536" s="44">
        <f>IFERROR(_xll.qlIndexFixing(ONIndex6M,I2536,TRUE,_xll.ohTrigger(RecalcTrigger,Trigger6M)),NA())</f>
        <v>1.5846624493409678E-2</v>
      </c>
      <c r="Q2536" s="186">
        <f>IFERROR(_xll.qlIndexFixing(ONIndex1Y,I2536,TRUE,_xll.ohTrigger(RecalcTrigger,Trigger1Y)),NA())</f>
        <v>1.4900224991603039E-2</v>
      </c>
    </row>
    <row r="2537" spans="2:17" x14ac:dyDescent="0.2">
      <c r="B2537" s="39" t="s">
        <v>42</v>
      </c>
      <c r="D2537" s="42">
        <f>_xll.qlCalendarAdvance(Calendar,$D2536,B2537,"f",FALSE)</f>
        <v>57165</v>
      </c>
      <c r="E2537" s="180">
        <f>_xll.qlInterestRateIndexValueDate(IndexON,D2537)</f>
        <v>57165</v>
      </c>
      <c r="F2537" s="196">
        <f>IFERROR(_xll.qlIndexFixing(IndexON,D2537,TRUE,_xll.ohTrigger(RecalcTrigger,TriggerON)),NA())</f>
        <v>1.3727621970840431E-2</v>
      </c>
      <c r="H2537" s="42">
        <f>_xll.qlCalendarAdvance(Calendar,$H2536,B2537,"f",FALSE)</f>
        <v>57165</v>
      </c>
      <c r="I2537" s="180">
        <f>_xll.qlInterestRateIndexValueDate(Index1M,$H2537)</f>
        <v>57167</v>
      </c>
      <c r="J2537" s="185">
        <f>IFERROR(_xll.qlIndexFixing(Index1M,$H2537,TRUE,_xll.ohTrigger(RecalcTrigger,Trigger1M)),NA())</f>
        <v>1.3657145125280934E-2</v>
      </c>
      <c r="K2537" s="44">
        <f>IFERROR(_xll.qlIndexFixing(Index3M,H2537,TRUE,_xll.ohTrigger(RecalcTrigger,Trigger3M)),NA())</f>
        <v>1.3934499439321676E-2</v>
      </c>
      <c r="L2537" s="44">
        <f>IFERROR(_xll.qlIndexFixing(Index6M,$H2537,TRUE,_xll.ohTrigger(RecalcTrigger,Trigger6M)),NA())</f>
        <v>1.5873534082480687E-2</v>
      </c>
      <c r="M2537" s="186">
        <f>IFERROR(_xll.qlIndexFixing(Index1Y,$H2537,TRUE,_xll.ohTrigger(RecalcTrigger,Trigger1Y)),NA())</f>
        <v>1.4610167632722781E-2</v>
      </c>
      <c r="N2537" s="185">
        <f>IFERROR(_xll.qlIndexFixing(ONIndex1M,I2537,TRUE,_xll.ohTrigger(RecalcTrigger,Trigger1M)),NA())</f>
        <v>1.3667102674705944E-2</v>
      </c>
      <c r="O2537" s="44">
        <f>IFERROR(_xll.qlIndexFixing(ONIndex3M,I2537,TRUE,_xll.ohTrigger(RecalcTrigger,Trigger3M)),NA())</f>
        <v>1.3975238226340281E-2</v>
      </c>
      <c r="P2537" s="44">
        <f>IFERROR(_xll.qlIndexFixing(ONIndex6M,I2537,TRUE,_xll.ohTrigger(RecalcTrigger,Trigger6M)),NA())</f>
        <v>1.5845030953469674E-2</v>
      </c>
      <c r="Q2537" s="186">
        <f>IFERROR(_xll.qlIndexFixing(ONIndex1Y,I2537,TRUE,_xll.ohTrigger(RecalcTrigger,Trigger1Y)),NA())</f>
        <v>1.4884654262896646E-2</v>
      </c>
    </row>
    <row r="2538" spans="2:17" x14ac:dyDescent="0.2">
      <c r="B2538" s="39" t="s">
        <v>42</v>
      </c>
      <c r="D2538" s="42">
        <f>_xll.qlCalendarAdvance(Calendar,$D2537,B2538,"f",FALSE)</f>
        <v>57172</v>
      </c>
      <c r="E2538" s="180">
        <f>_xll.qlInterestRateIndexValueDate(IndexON,D2538)</f>
        <v>57172</v>
      </c>
      <c r="F2538" s="196">
        <f>IFERROR(_xll.qlIndexFixing(IndexON,D2538,TRUE,_xll.ohTrigger(RecalcTrigger,TriggerON)),NA())</f>
        <v>1.3714892772425102E-2</v>
      </c>
      <c r="H2538" s="42">
        <f>_xll.qlCalendarAdvance(Calendar,$H2537,B2538,"f",FALSE)</f>
        <v>57172</v>
      </c>
      <c r="I2538" s="180">
        <f>_xll.qlInterestRateIndexValueDate(Index1M,$H2538)</f>
        <v>57174</v>
      </c>
      <c r="J2538" s="185">
        <f>IFERROR(_xll.qlIndexFixing(Index1M,$H2538,TRUE,_xll.ohTrigger(RecalcTrigger,Trigger1M)),NA())</f>
        <v>1.3646204556367614E-2</v>
      </c>
      <c r="K2538" s="44">
        <f>IFERROR(_xll.qlIndexFixing(Index3M,H2538,TRUE,_xll.ohTrigger(RecalcTrigger,Trigger3M)),NA())</f>
        <v>1.3923510543568326E-2</v>
      </c>
      <c r="L2538" s="44">
        <f>IFERROR(_xll.qlIndexFixing(Index6M,$H2538,TRUE,_xll.ohTrigger(RecalcTrigger,Trigger6M)),NA())</f>
        <v>1.5870055626629159E-2</v>
      </c>
      <c r="M2538" s="186">
        <f>IFERROR(_xll.qlIndexFixing(Index1Y,$H2538,TRUE,_xll.ohTrigger(RecalcTrigger,Trigger1Y)),NA())</f>
        <v>1.4595249638479909E-2</v>
      </c>
      <c r="N2538" s="185">
        <f>IFERROR(_xll.qlIndexFixing(ONIndex1M,I2538,TRUE,_xll.ohTrigger(RecalcTrigger,Trigger1M)),NA())</f>
        <v>1.365613827899459E-2</v>
      </c>
      <c r="O2538" s="44">
        <f>IFERROR(_xll.qlIndexFixing(ONIndex3M,I2538,TRUE,_xll.ohTrigger(RecalcTrigger,Trigger3M)),NA())</f>
        <v>1.3964154417429597E-2</v>
      </c>
      <c r="P2538" s="44">
        <f>IFERROR(_xll.qlIndexFixing(ONIndex6M,I2538,TRUE,_xll.ohTrigger(RecalcTrigger,Trigger6M)),NA())</f>
        <v>1.5843301314797387E-2</v>
      </c>
      <c r="Q2538" s="186">
        <f>IFERROR(_xll.qlIndexFixing(ONIndex1Y,I2538,TRUE,_xll.ohTrigger(RecalcTrigger,Trigger1Y)),NA())</f>
        <v>1.4869114813089723E-2</v>
      </c>
    </row>
    <row r="2539" spans="2:17" x14ac:dyDescent="0.2">
      <c r="B2539" s="39" t="s">
        <v>42</v>
      </c>
      <c r="D2539" s="42">
        <f>_xll.qlCalendarAdvance(Calendar,$D2538,B2539,"f",FALSE)</f>
        <v>57179</v>
      </c>
      <c r="E2539" s="180">
        <f>_xll.qlInterestRateIndexValueDate(IndexON,D2539)</f>
        <v>57179</v>
      </c>
      <c r="F2539" s="196">
        <f>IFERROR(_xll.qlIndexFixing(IndexON,D2539,TRUE,_xll.ohTrigger(RecalcTrigger,TriggerON)),NA())</f>
        <v>1.3702194546754143E-2</v>
      </c>
      <c r="H2539" s="42">
        <f>_xll.qlCalendarAdvance(Calendar,$H2538,B2539,"f",FALSE)</f>
        <v>57179</v>
      </c>
      <c r="I2539" s="180">
        <f>_xll.qlInterestRateIndexValueDate(Index1M,$H2539)</f>
        <v>57181</v>
      </c>
      <c r="J2539" s="185">
        <f>IFERROR(_xll.qlIndexFixing(Index1M,$H2539,TRUE,_xll.ohTrigger(RecalcTrigger,Trigger1M)),NA())</f>
        <v>1.3635286400058566E-2</v>
      </c>
      <c r="K2539" s="44">
        <f>IFERROR(_xll.qlIndexFixing(Index3M,H2539,TRUE,_xll.ohTrigger(RecalcTrigger,Trigger3M)),NA())</f>
        <v>1.3912544421800281E-2</v>
      </c>
      <c r="L2539" s="44">
        <f>IFERROR(_xll.qlIndexFixing(Index6M,$H2539,TRUE,_xll.ohTrigger(RecalcTrigger,Trigger6M)),NA())</f>
        <v>1.5866439968636799E-2</v>
      </c>
      <c r="M2539" s="186">
        <f>IFERROR(_xll.qlIndexFixing(Index1Y,$H2539,TRUE,_xll.ohTrigger(RecalcTrigger,Trigger1Y)),NA())</f>
        <v>1.4580366180376902E-2</v>
      </c>
      <c r="N2539" s="185">
        <f>IFERROR(_xll.qlIndexFixing(ONIndex1M,I2539,TRUE,_xll.ohTrigger(RecalcTrigger,Trigger1M)),NA())</f>
        <v>1.3645196148353023E-2</v>
      </c>
      <c r="O2539" s="44">
        <f>IFERROR(_xll.qlIndexFixing(ONIndex3M,I2539,TRUE,_xll.ohTrigger(RecalcTrigger,Trigger3M)),NA())</f>
        <v>1.3953092874148254E-2</v>
      </c>
      <c r="P2539" s="44">
        <f>IFERROR(_xll.qlIndexFixing(ONIndex6M,I2539,TRUE,_xll.ohTrigger(RecalcTrigger,Trigger6M)),NA())</f>
        <v>1.5841435577392815E-2</v>
      </c>
      <c r="Q2539" s="186">
        <f>IFERROR(_xll.qlIndexFixing(ONIndex1Y,I2539,TRUE,_xll.ohTrigger(RecalcTrigger,Trigger1Y)),NA())</f>
        <v>1.4853606738505221E-2</v>
      </c>
    </row>
    <row r="2540" spans="2:17" x14ac:dyDescent="0.2">
      <c r="B2540" s="39" t="s">
        <v>42</v>
      </c>
      <c r="D2540" s="42">
        <f>_xll.qlCalendarAdvance(Calendar,$D2539,B2540,"f",FALSE)</f>
        <v>57186</v>
      </c>
      <c r="E2540" s="180">
        <f>_xll.qlInterestRateIndexValueDate(IndexON,D2540)</f>
        <v>57186</v>
      </c>
      <c r="F2540" s="196">
        <f>IFERROR(_xll.qlIndexFixing(IndexON,D2540,TRUE,_xll.ohTrigger(RecalcTrigger,TriggerON)),NA())</f>
        <v>1.3689527382956257E-2</v>
      </c>
      <c r="H2540" s="42">
        <f>_xll.qlCalendarAdvance(Calendar,$H2539,B2540,"f",FALSE)</f>
        <v>57186</v>
      </c>
      <c r="I2540" s="180">
        <f>_xll.qlInterestRateIndexValueDate(Index1M,$H2540)</f>
        <v>57188</v>
      </c>
      <c r="J2540" s="185">
        <f>IFERROR(_xll.qlIndexFixing(Index1M,$H2540,TRUE,_xll.ohTrigger(RecalcTrigger,Trigger1M)),NA())</f>
        <v>1.3624390723879776E-2</v>
      </c>
      <c r="K2540" s="44">
        <f>IFERROR(_xll.qlIndexFixing(Index3M,H2540,TRUE,_xll.ohTrigger(RecalcTrigger,Trigger3M)),NA())</f>
        <v>1.3901601141256803E-2</v>
      </c>
      <c r="L2540" s="44">
        <f>IFERROR(_xll.qlIndexFixing(Index6M,$H2540,TRUE,_xll.ohTrigger(RecalcTrigger,Trigger6M)),NA())</f>
        <v>1.5862687109265146E-2</v>
      </c>
      <c r="M2540" s="186">
        <f>IFERROR(_xll.qlIndexFixing(Index1Y,$H2540,TRUE,_xll.ohTrigger(RecalcTrigger,Trigger1Y)),NA())</f>
        <v>1.4565517354287098E-2</v>
      </c>
      <c r="N2540" s="185">
        <f>IFERROR(_xll.qlIndexFixing(ONIndex1M,I2540,TRUE,_xll.ohTrigger(RecalcTrigger,Trigger1M)),NA())</f>
        <v>1.3634276350327212E-2</v>
      </c>
      <c r="O2540" s="44">
        <f>IFERROR(_xll.qlIndexFixing(ONIndex3M,I2540,TRUE,_xll.ohTrigger(RecalcTrigger,Trigger3M)),NA())</f>
        <v>1.3942053663402731E-2</v>
      </c>
      <c r="P2540" s="44">
        <f>IFERROR(_xll.qlIndexFixing(ONIndex6M,I2540,TRUE,_xll.ohTrigger(RecalcTrigger,Trigger6M)),NA())</f>
        <v>1.5839433741495768E-2</v>
      </c>
      <c r="Q2540" s="186">
        <f>IFERROR(_xll.qlIndexFixing(ONIndex1Y,I2540,TRUE,_xll.ohTrigger(RecalcTrigger,Trigger1Y)),NA())</f>
        <v>1.4838130134826599E-2</v>
      </c>
    </row>
    <row r="2541" spans="2:17" x14ac:dyDescent="0.2">
      <c r="B2541" s="39" t="s">
        <v>42</v>
      </c>
      <c r="D2541" s="42">
        <f>_xll.qlCalendarAdvance(Calendar,$D2540,B2541,"f",FALSE)</f>
        <v>57193</v>
      </c>
      <c r="E2541" s="180">
        <f>_xll.qlInterestRateIndexValueDate(IndexON,D2541)</f>
        <v>57193</v>
      </c>
      <c r="F2541" s="196">
        <f>IFERROR(_xll.qlIndexFixing(IndexON,D2541,TRUE,_xll.ohTrigger(RecalcTrigger,TriggerON)),NA())</f>
        <v>1.3676891370320021E-2</v>
      </c>
      <c r="H2541" s="42">
        <f>_xll.qlCalendarAdvance(Calendar,$H2540,B2541,"f",FALSE)</f>
        <v>57193</v>
      </c>
      <c r="I2541" s="180">
        <f>_xll.qlInterestRateIndexValueDate(Index1M,$H2541)</f>
        <v>57195</v>
      </c>
      <c r="J2541" s="185">
        <f>IFERROR(_xll.qlIndexFixing(Index1M,$H2541,TRUE,_xll.ohTrigger(RecalcTrigger,Trigger1M)),NA())</f>
        <v>1.3613517595357227E-2</v>
      </c>
      <c r="K2541" s="44">
        <f>IFERROR(_xll.qlIndexFixing(Index3M,H2541,TRUE,_xll.ohTrigger(RecalcTrigger,Trigger3M)),NA())</f>
        <v>1.389068076918757E-2</v>
      </c>
      <c r="L2541" s="44">
        <f>IFERROR(_xll.qlIndexFixing(Index6M,$H2541,TRUE,_xll.ohTrigger(RecalcTrigger,Trigger6M)),NA())</f>
        <v>1.5858797049307118E-2</v>
      </c>
      <c r="M2541" s="186">
        <f>IFERROR(_xll.qlIndexFixing(Index1Y,$H2541,TRUE,_xll.ohTrigger(RecalcTrigger,Trigger1Y)),NA())</f>
        <v>1.4550703256080986E-2</v>
      </c>
      <c r="N2541" s="185">
        <f>IFERROR(_xll.qlIndexFixing(ONIndex1M,I2541,TRUE,_xll.ohTrigger(RecalcTrigger,Trigger1M)),NA())</f>
        <v>1.3623378952463128E-2</v>
      </c>
      <c r="O2541" s="44">
        <f>IFERROR(_xll.qlIndexFixing(ONIndex3M,I2541,TRUE,_xll.ohTrigger(RecalcTrigger,Trigger3M)),NA())</f>
        <v>1.3931036852818934E-2</v>
      </c>
      <c r="P2541" s="44">
        <f>IFERROR(_xll.qlIndexFixing(ONIndex6M,I2541,TRUE,_xll.ohTrigger(RecalcTrigger,Trigger6M)),NA())</f>
        <v>1.58372958067865E-2</v>
      </c>
      <c r="Q2541" s="186">
        <f>IFERROR(_xll.qlIndexFixing(ONIndex1Y,I2541,TRUE,_xll.ohTrigger(RecalcTrigger,Trigger1Y)),NA())</f>
        <v>1.4822685098137001E-2</v>
      </c>
    </row>
    <row r="2542" spans="2:17" x14ac:dyDescent="0.2">
      <c r="B2542" s="39" t="s">
        <v>42</v>
      </c>
      <c r="D2542" s="42">
        <f>_xll.qlCalendarAdvance(Calendar,$D2541,B2542,"f",FALSE)</f>
        <v>57200</v>
      </c>
      <c r="E2542" s="180">
        <f>_xll.qlInterestRateIndexValueDate(IndexON,D2542)</f>
        <v>57200</v>
      </c>
      <c r="F2542" s="196">
        <f>IFERROR(_xll.qlIndexFixing(IndexON,D2542,TRUE,_xll.ohTrigger(RecalcTrigger,TriggerON)),NA())</f>
        <v>1.3664286597414588E-2</v>
      </c>
      <c r="H2542" s="42">
        <f>_xll.qlCalendarAdvance(Calendar,$H2541,B2542,"f",FALSE)</f>
        <v>57200</v>
      </c>
      <c r="I2542" s="180">
        <f>_xll.qlInterestRateIndexValueDate(Index1M,$H2542)</f>
        <v>57202</v>
      </c>
      <c r="J2542" s="185">
        <f>IFERROR(_xll.qlIndexFixing(Index1M,$H2542,TRUE,_xll.ohTrigger(RecalcTrigger,Trigger1M)),NA())</f>
        <v>1.3602667082014408E-2</v>
      </c>
      <c r="K2542" s="44">
        <f>IFERROR(_xll.qlIndexFixing(Index3M,H2542,TRUE,_xll.ohTrigger(RecalcTrigger,Trigger3M)),NA())</f>
        <v>1.387978337283532E-2</v>
      </c>
      <c r="L2542" s="44">
        <f>IFERROR(_xll.qlIndexFixing(Index6M,$H2542,TRUE,_xll.ohTrigger(RecalcTrigger,Trigger6M)),NA())</f>
        <v>1.5854769789582276E-2</v>
      </c>
      <c r="M2542" s="186">
        <f>IFERROR(_xll.qlIndexFixing(Index1Y,$H2542,TRUE,_xll.ohTrigger(RecalcTrigger,Trigger1Y)),NA())</f>
        <v>1.453592398162796E-2</v>
      </c>
      <c r="N2542" s="185">
        <f>IFERROR(_xll.qlIndexFixing(ONIndex1M,I2542,TRUE,_xll.ohTrigger(RecalcTrigger,Trigger1M)),NA())</f>
        <v>1.3612504022386673E-2</v>
      </c>
      <c r="O2542" s="44">
        <f>IFERROR(_xll.qlIndexFixing(ONIndex3M,I2542,TRUE,_xll.ohTrigger(RecalcTrigger,Trigger3M)),NA())</f>
        <v>1.3920042509063535E-2</v>
      </c>
      <c r="P2542" s="44">
        <f>IFERROR(_xll.qlIndexFixing(ONIndex6M,I2542,TRUE,_xll.ohTrigger(RecalcTrigger,Trigger6M)),NA())</f>
        <v>1.5835021773344948E-2</v>
      </c>
      <c r="Q2542" s="186">
        <f>IFERROR(_xll.qlIndexFixing(ONIndex1Y,I2542,TRUE,_xll.ohTrigger(RecalcTrigger,Trigger1Y)),NA())</f>
        <v>1.4807271724359694E-2</v>
      </c>
    </row>
    <row r="2543" spans="2:17" x14ac:dyDescent="0.2">
      <c r="B2543" s="39" t="s">
        <v>42</v>
      </c>
      <c r="D2543" s="42">
        <f>_xll.qlCalendarAdvance(Calendar,$D2542,B2543,"f",FALSE)</f>
        <v>57207</v>
      </c>
      <c r="E2543" s="180">
        <f>_xll.qlInterestRateIndexValueDate(IndexON,D2543)</f>
        <v>57207</v>
      </c>
      <c r="F2543" s="196">
        <f>IFERROR(_xll.qlIndexFixing(IndexON,D2543,TRUE,_xll.ohTrigger(RecalcTrigger,TriggerON)),NA())</f>
        <v>1.3651713153928213E-2</v>
      </c>
      <c r="H2543" s="42">
        <f>_xll.qlCalendarAdvance(Calendar,$H2542,B2543,"f",FALSE)</f>
        <v>57207</v>
      </c>
      <c r="I2543" s="180">
        <f>_xll.qlInterestRateIndexValueDate(Index1M,$H2543)</f>
        <v>57209</v>
      </c>
      <c r="J2543" s="185">
        <f>IFERROR(_xll.qlIndexFixing(Index1M,$H2543,TRUE,_xll.ohTrigger(RecalcTrigger,Trigger1M)),NA())</f>
        <v>1.3591839251377302E-2</v>
      </c>
      <c r="K2543" s="44">
        <f>IFERROR(_xll.qlIndexFixing(Index3M,H2543,TRUE,_xll.ohTrigger(RecalcTrigger,Trigger3M)),NA())</f>
        <v>1.3868909019443652E-2</v>
      </c>
      <c r="L2543" s="44">
        <f>IFERROR(_xll.qlIndexFixing(Index6M,$H2543,TRUE,_xll.ohTrigger(RecalcTrigger,Trigger6M)),NA())</f>
        <v>1.5850605330939828E-2</v>
      </c>
      <c r="M2543" s="186">
        <f>IFERROR(_xll.qlIndexFixing(Index1Y,$H2543,TRUE,_xll.ohTrigger(RecalcTrigger,Trigger1Y)),NA())</f>
        <v>1.4521179626794788E-2</v>
      </c>
      <c r="N2543" s="185">
        <f>IFERROR(_xll.qlIndexFixing(ONIndex1M,I2543,TRUE,_xll.ohTrigger(RecalcTrigger,Trigger1M)),NA())</f>
        <v>1.3601651627324074E-2</v>
      </c>
      <c r="O2543" s="44">
        <f>IFERROR(_xll.qlIndexFixing(ONIndex3M,I2543,TRUE,_xll.ohTrigger(RecalcTrigger,Trigger3M)),NA())</f>
        <v>1.3909070699842374E-2</v>
      </c>
      <c r="P2543" s="44">
        <f>IFERROR(_xll.qlIndexFixing(ONIndex6M,I2543,TRUE,_xll.ohTrigger(RecalcTrigger,Trigger6M)),NA())</f>
        <v>1.5832611641410921E-2</v>
      </c>
      <c r="Q2543" s="186">
        <f>IFERROR(_xll.qlIndexFixing(ONIndex1Y,I2543,TRUE,_xll.ohTrigger(RecalcTrigger,Trigger1Y)),NA())</f>
        <v>1.4791890109577821E-2</v>
      </c>
    </row>
    <row r="2544" spans="2:17" x14ac:dyDescent="0.2">
      <c r="B2544" s="39" t="s">
        <v>42</v>
      </c>
      <c r="D2544" s="42">
        <f>_xll.qlCalendarAdvance(Calendar,$D2543,B2544,"f",FALSE)</f>
        <v>57214</v>
      </c>
      <c r="E2544" s="180">
        <f>_xll.qlInterestRateIndexValueDate(IndexON,D2544)</f>
        <v>57214</v>
      </c>
      <c r="F2544" s="196">
        <f>IFERROR(_xll.qlIndexFixing(IndexON,D2544,TRUE,_xll.ohTrigger(RecalcTrigger,TriggerON)),NA())</f>
        <v>1.3639171128270178E-2</v>
      </c>
      <c r="H2544" s="42">
        <f>_xll.qlCalendarAdvance(Calendar,$H2543,B2544,"f",FALSE)</f>
        <v>57214</v>
      </c>
      <c r="I2544" s="180">
        <f>_xll.qlInterestRateIndexValueDate(Index1M,$H2544)</f>
        <v>57216</v>
      </c>
      <c r="J2544" s="185">
        <f>IFERROR(_xll.qlIndexFixing(Index1M,$H2544,TRUE,_xll.ohTrigger(RecalcTrigger,Trigger1M)),NA())</f>
        <v>1.3581034170981887E-2</v>
      </c>
      <c r="K2544" s="44">
        <f>IFERROR(_xll.qlIndexFixing(Index3M,H2544,TRUE,_xll.ohTrigger(RecalcTrigger,Trigger3M)),NA())</f>
        <v>1.385805777625704E-2</v>
      </c>
      <c r="L2544" s="44">
        <f>IFERROR(_xll.qlIndexFixing(Index6M,$H2544,TRUE,_xll.ohTrigger(RecalcTrigger,Trigger6M)),NA())</f>
        <v>1.5846303674259935E-2</v>
      </c>
      <c r="M2544" s="186">
        <f>IFERROR(_xll.qlIndexFixing(Index1Y,$H2544,TRUE,_xll.ohTrigger(RecalcTrigger,Trigger1Y)),NA())</f>
        <v>1.4506470287445826E-2</v>
      </c>
      <c r="N2544" s="185">
        <f>IFERROR(_xll.qlIndexFixing(ONIndex1M,I2544,TRUE,_xll.ohTrigger(RecalcTrigger,Trigger1M)),NA())</f>
        <v>1.359082183498117E-2</v>
      </c>
      <c r="O2544" s="44">
        <f>IFERROR(_xll.qlIndexFixing(ONIndex3M,I2544,TRUE,_xll.ohTrigger(RecalcTrigger,Trigger3M)),NA())</f>
        <v>1.3898121491742188E-2</v>
      </c>
      <c r="P2544" s="44">
        <f>IFERROR(_xll.qlIndexFixing(ONIndex6M,I2544,TRUE,_xll.ohTrigger(RecalcTrigger,Trigger6M)),NA())</f>
        <v>1.5830065410744609E-2</v>
      </c>
      <c r="Q2544" s="186">
        <f>IFERROR(_xll.qlIndexFixing(ONIndex1Y,I2544,TRUE,_xll.ohTrigger(RecalcTrigger,Trigger1Y)),NA())</f>
        <v>1.4776540349954459E-2</v>
      </c>
    </row>
    <row r="2545" spans="2:17" x14ac:dyDescent="0.2">
      <c r="B2545" s="39" t="s">
        <v>42</v>
      </c>
      <c r="D2545" s="42">
        <f>_xll.qlCalendarAdvance(Calendar,$D2544,B2545,"f",FALSE)</f>
        <v>57221</v>
      </c>
      <c r="E2545" s="180">
        <f>_xll.qlInterestRateIndexValueDate(IndexON,D2545)</f>
        <v>57221</v>
      </c>
      <c r="F2545" s="196">
        <f>IFERROR(_xll.qlIndexFixing(IndexON,D2545,TRUE,_xll.ohTrigger(RecalcTrigger,TriggerON)),NA())</f>
        <v>1.3626660609808994E-2</v>
      </c>
      <c r="H2545" s="42">
        <f>_xll.qlCalendarAdvance(Calendar,$H2544,B2545,"f",FALSE)</f>
        <v>57221</v>
      </c>
      <c r="I2545" s="180">
        <f>_xll.qlInterestRateIndexValueDate(Index1M,$H2545)</f>
        <v>57223</v>
      </c>
      <c r="J2545" s="185">
        <f>IFERROR(_xll.qlIndexFixing(Index1M,$H2545,TRUE,_xll.ohTrigger(RecalcTrigger,Trigger1M)),NA())</f>
        <v>1.3571789689364434E-2</v>
      </c>
      <c r="K2545" s="44">
        <f>IFERROR(_xll.qlIndexFixing(Index3M,H2545,TRUE,_xll.ohTrigger(RecalcTrigger,Trigger3M)),NA())</f>
        <v>1.3847732735828905E-2</v>
      </c>
      <c r="L2545" s="44">
        <f>IFERROR(_xll.qlIndexFixing(Index6M,$H2545,TRUE,_xll.ohTrigger(RecalcTrigger,Trigger6M)),NA())</f>
        <v>1.5841941623425296E-2</v>
      </c>
      <c r="M2545" s="186">
        <f>IFERROR(_xll.qlIndexFixing(Index1Y,$H2545,TRUE,_xll.ohTrigger(RecalcTrigger,Trigger1Y)),NA())</f>
        <v>1.4491796059444338E-2</v>
      </c>
      <c r="N2545" s="185">
        <f>IFERROR(_xll.qlIndexFixing(ONIndex1M,I2545,TRUE,_xll.ohTrigger(RecalcTrigger,Trigger1M)),NA())</f>
        <v>1.358001471274406E-2</v>
      </c>
      <c r="O2545" s="44">
        <f>IFERROR(_xll.qlIndexFixing(ONIndex3M,I2545,TRUE,_xll.ohTrigger(RecalcTrigger,Trigger3M)),NA())</f>
        <v>1.3887194952388882E-2</v>
      </c>
      <c r="P2545" s="44">
        <f>IFERROR(_xll.qlIndexFixing(ONIndex6M,I2545,TRUE,_xll.ohTrigger(RecalcTrigger,Trigger6M)),NA())</f>
        <v>1.5827383081346014E-2</v>
      </c>
      <c r="Q2545" s="186">
        <f>IFERROR(_xll.qlIndexFixing(ONIndex1Y,I2545,TRUE,_xll.ohTrigger(RecalcTrigger,Trigger1Y)),NA())</f>
        <v>1.4761222541013197E-2</v>
      </c>
    </row>
    <row r="2546" spans="2:17" x14ac:dyDescent="0.2">
      <c r="B2546" s="39" t="s">
        <v>42</v>
      </c>
      <c r="D2546" s="42">
        <f>_xll.qlCalendarAdvance(Calendar,$D2545,B2546,"f",FALSE)</f>
        <v>57228</v>
      </c>
      <c r="E2546" s="180">
        <f>_xll.qlInterestRateIndexValueDate(IndexON,D2546)</f>
        <v>57228</v>
      </c>
      <c r="F2546" s="196">
        <f>IFERROR(_xll.qlIndexFixing(IndexON,D2546,TRUE,_xll.ohTrigger(RecalcTrigger,TriggerON)),NA())</f>
        <v>1.3614181687513494E-2</v>
      </c>
      <c r="H2546" s="42">
        <f>_xll.qlCalendarAdvance(Calendar,$H2545,B2546,"f",FALSE)</f>
        <v>57228</v>
      </c>
      <c r="I2546" s="180">
        <f>_xll.qlInterestRateIndexValueDate(Index1M,$H2546)</f>
        <v>57230</v>
      </c>
      <c r="J2546" s="185">
        <f>IFERROR(_xll.qlIndexFixing(Index1M,$H2546,TRUE,_xll.ohTrigger(RecalcTrigger,Trigger1M)),NA())</f>
        <v>1.3559492530995088E-2</v>
      </c>
      <c r="K2546" s="44">
        <f>IFERROR(_xll.qlIndexFixing(Index3M,H2546,TRUE,_xll.ohTrigger(RecalcTrigger,Trigger3M)),NA())</f>
        <v>1.3836926656518419E-2</v>
      </c>
      <c r="L2546" s="44">
        <f>IFERROR(_xll.qlIndexFixing(Index6M,$H2546,TRUE,_xll.ohTrigger(RecalcTrigger,Trigger6M)),NA())</f>
        <v>1.5837415563331955E-2</v>
      </c>
      <c r="M2546" s="186">
        <f>IFERROR(_xll.qlIndexFixing(Index1Y,$H2546,TRUE,_xll.ohTrigger(RecalcTrigger,Trigger1Y)),NA())</f>
        <v>1.4477157038650301E-2</v>
      </c>
      <c r="N2546" s="185">
        <f>IFERROR(_xll.qlIndexFixing(ONIndex1M,I2546,TRUE,_xll.ohTrigger(RecalcTrigger,Trigger1M)),NA())</f>
        <v>1.3569230328398518E-2</v>
      </c>
      <c r="O2546" s="44">
        <f>IFERROR(_xll.qlIndexFixing(ONIndex3M,I2546,TRUE,_xll.ohTrigger(RecalcTrigger,Trigger3M)),NA())</f>
        <v>1.3876291149008679E-2</v>
      </c>
      <c r="P2546" s="44">
        <f>IFERROR(_xll.qlIndexFixing(ONIndex6M,I2546,TRUE,_xll.ohTrigger(RecalcTrigger,Trigger6M)),NA())</f>
        <v>1.5824564653375006E-2</v>
      </c>
      <c r="Q2546" s="186">
        <f>IFERROR(_xll.qlIndexFixing(ONIndex1Y,I2546,TRUE,_xll.ohTrigger(RecalcTrigger,Trigger1Y)),NA())</f>
        <v>1.4745936779236857E-2</v>
      </c>
    </row>
    <row r="2547" spans="2:17" x14ac:dyDescent="0.2">
      <c r="B2547" s="39" t="s">
        <v>42</v>
      </c>
      <c r="D2547" s="42">
        <f>_xll.qlCalendarAdvance(Calendar,$D2546,B2547,"f",FALSE)</f>
        <v>57235</v>
      </c>
      <c r="E2547" s="180">
        <f>_xll.qlInterestRateIndexValueDate(IndexON,D2547)</f>
        <v>57235</v>
      </c>
      <c r="F2547" s="196">
        <f>IFERROR(_xll.qlIndexFixing(IndexON,D2547,TRUE,_xll.ohTrigger(RecalcTrigger,TriggerON)),NA())</f>
        <v>1.3601734450352509E-2</v>
      </c>
      <c r="H2547" s="42">
        <f>_xll.qlCalendarAdvance(Calendar,$H2546,B2547,"f",FALSE)</f>
        <v>57235</v>
      </c>
      <c r="I2547" s="180">
        <f>_xll.qlInterestRateIndexValueDate(Index1M,$H2547)</f>
        <v>57237</v>
      </c>
      <c r="J2547" s="185">
        <f>IFERROR(_xll.qlIndexFixing(Index1M,$H2547,TRUE,_xll.ohTrigger(RecalcTrigger,Trigger1M)),NA())</f>
        <v>1.3548756106463167E-2</v>
      </c>
      <c r="K2547" s="44">
        <f>IFERROR(_xll.qlIndexFixing(Index3M,H2547,TRUE,_xll.ohTrigger(RecalcTrigger,Trigger3M)),NA())</f>
        <v>1.3826143883120735E-2</v>
      </c>
      <c r="L2547" s="44">
        <f>IFERROR(_xll.qlIndexFixing(Index6M,$H2547,TRUE,_xll.ohTrigger(RecalcTrigger,Trigger6M)),NA())</f>
        <v>1.5832752337409418E-2</v>
      </c>
      <c r="M2547" s="186">
        <f>IFERROR(_xll.qlIndexFixing(Index1Y,$H2547,TRUE,_xll.ohTrigger(RecalcTrigger,Trigger1Y)),NA())</f>
        <v>1.4462553320922597E-2</v>
      </c>
      <c r="N2547" s="185">
        <f>IFERROR(_xll.qlIndexFixing(ONIndex1M,I2547,TRUE,_xll.ohTrigger(RecalcTrigger,Trigger1M)),NA())</f>
        <v>1.3558468749170771E-2</v>
      </c>
      <c r="O2547" s="44">
        <f>IFERROR(_xll.qlIndexFixing(ONIndex3M,I2547,TRUE,_xll.ohTrigger(RecalcTrigger,Trigger3M)),NA())</f>
        <v>1.386541014874787E-2</v>
      </c>
      <c r="P2547" s="44">
        <f>IFERROR(_xll.qlIndexFixing(ONIndex6M,I2547,TRUE,_xll.ohTrigger(RecalcTrigger,Trigger6M)),NA())</f>
        <v>1.5821610126751651E-2</v>
      </c>
      <c r="Q2547" s="186">
        <f>IFERROR(_xll.qlIndexFixing(ONIndex1Y,I2547,TRUE,_xll.ohTrigger(RecalcTrigger,Trigger1Y)),NA())</f>
        <v>1.4730683160228963E-2</v>
      </c>
    </row>
    <row r="2548" spans="2:17" x14ac:dyDescent="0.2">
      <c r="B2548" s="39" t="s">
        <v>42</v>
      </c>
      <c r="D2548" s="42">
        <f>_xll.qlCalendarAdvance(Calendar,$D2547,B2548,"f",FALSE)</f>
        <v>57242</v>
      </c>
      <c r="E2548" s="180">
        <f>_xll.qlInterestRateIndexValueDate(IndexON,D2548)</f>
        <v>57242</v>
      </c>
      <c r="F2548" s="196">
        <f>IFERROR(_xll.qlIndexFixing(IndexON,D2548,TRUE,_xll.ohTrigger(RecalcTrigger,TriggerON)),NA())</f>
        <v>1.3589318987534682E-2</v>
      </c>
      <c r="H2548" s="42">
        <f>_xll.qlCalendarAdvance(Calendar,$H2547,B2548,"f",FALSE)</f>
        <v>57242</v>
      </c>
      <c r="I2548" s="180">
        <f>_xll.qlInterestRateIndexValueDate(Index1M,$H2548)</f>
        <v>57244</v>
      </c>
      <c r="J2548" s="185">
        <f>IFERROR(_xll.qlIndexFixing(Index1M,$H2548,TRUE,_xll.ohTrigger(RecalcTrigger,Trigger1M)),NA())</f>
        <v>1.3538042702269382E-2</v>
      </c>
      <c r="K2548" s="44">
        <f>IFERROR(_xll.qlIndexFixing(Index3M,H2548,TRUE,_xll.ohTrigger(RecalcTrigger,Trigger3M)),NA())</f>
        <v>1.3815384482883164E-2</v>
      </c>
      <c r="L2548" s="44">
        <f>IFERROR(_xll.qlIndexFixing(Index6M,$H2548,TRUE,_xll.ohTrigger(RecalcTrigger,Trigger6M)),NA())</f>
        <v>1.5827951946616483E-2</v>
      </c>
      <c r="M2548" s="186">
        <f>IFERROR(_xll.qlIndexFixing(Index1Y,$H2548,TRUE,_xll.ohTrigger(RecalcTrigger,Trigger1Y)),NA())</f>
        <v>1.4447985002118356E-2</v>
      </c>
      <c r="N2548" s="185">
        <f>IFERROR(_xll.qlIndexFixing(ONIndex1M,I2548,TRUE,_xll.ohTrigger(RecalcTrigger,Trigger1M)),NA())</f>
        <v>1.3547730042606787E-2</v>
      </c>
      <c r="O2548" s="44">
        <f>IFERROR(_xll.qlIndexFixing(ONIndex3M,I2548,TRUE,_xll.ohTrigger(RecalcTrigger,Trigger3M)),NA())</f>
        <v>1.3854552018592869E-2</v>
      </c>
      <c r="P2548" s="44">
        <f>IFERROR(_xll.qlIndexFixing(ONIndex6M,I2548,TRUE,_xll.ohTrigger(RecalcTrigger,Trigger6M)),NA())</f>
        <v>1.5818519501475947E-2</v>
      </c>
      <c r="Q2548" s="186">
        <f>IFERROR(_xll.qlIndexFixing(ONIndex1Y,I2548,TRUE,_xll.ohTrigger(RecalcTrigger,Trigger1Y)),NA())</f>
        <v>1.471546178023253E-2</v>
      </c>
    </row>
    <row r="2549" spans="2:17" x14ac:dyDescent="0.2">
      <c r="B2549" s="39" t="s">
        <v>42</v>
      </c>
      <c r="D2549" s="42">
        <f>_xll.qlCalendarAdvance(Calendar,$D2548,B2549,"f",FALSE)</f>
        <v>57249</v>
      </c>
      <c r="E2549" s="180">
        <f>_xll.qlInterestRateIndexValueDate(IndexON,D2549)</f>
        <v>57249</v>
      </c>
      <c r="F2549" s="196">
        <f>IFERROR(_xll.qlIndexFixing(IndexON,D2549,TRUE,_xll.ohTrigger(RecalcTrigger,TriggerON)),NA())</f>
        <v>1.3576935388028843E-2</v>
      </c>
      <c r="H2549" s="42">
        <f>_xll.qlCalendarAdvance(Calendar,$H2548,B2549,"f",FALSE)</f>
        <v>57249</v>
      </c>
      <c r="I2549" s="180">
        <f>_xll.qlInterestRateIndexValueDate(Index1M,$H2549)</f>
        <v>57251</v>
      </c>
      <c r="J2549" s="185">
        <f>IFERROR(_xll.qlIndexFixing(Index1M,$H2549,TRUE,_xll.ohTrigger(RecalcTrigger,Trigger1M)),NA())</f>
        <v>1.3527352385942215E-2</v>
      </c>
      <c r="K2549" s="44">
        <f>IFERROR(_xll.qlIndexFixing(Index3M,H2549,TRUE,_xll.ohTrigger(RecalcTrigger,Trigger3M)),NA())</f>
        <v>1.380464852304159E-2</v>
      </c>
      <c r="L2549" s="44">
        <f>IFERROR(_xll.qlIndexFixing(Index6M,$H2549,TRUE,_xll.ohTrigger(RecalcTrigger,Trigger6M)),NA())</f>
        <v>1.5823014391938436E-2</v>
      </c>
      <c r="M2549" s="186">
        <f>IFERROR(_xll.qlIndexFixing(Index1Y,$H2549,TRUE,_xll.ohTrigger(RecalcTrigger,Trigger1Y)),NA())</f>
        <v>1.4433452178091425E-2</v>
      </c>
      <c r="N2549" s="185">
        <f>IFERROR(_xll.qlIndexFixing(ONIndex1M,I2549,TRUE,_xll.ohTrigger(RecalcTrigger,Trigger1M)),NA())</f>
        <v>1.3537014276332471E-2</v>
      </c>
      <c r="O2549" s="44">
        <f>IFERROR(_xll.qlIndexFixing(ONIndex3M,I2549,TRUE,_xll.ohTrigger(RecalcTrigger,Trigger3M)),NA())</f>
        <v>1.3843716825929775E-2</v>
      </c>
      <c r="P2549" s="44">
        <f>IFERROR(_xll.qlIndexFixing(ONIndex6M,I2549,TRUE,_xll.ohTrigger(RecalcTrigger,Trigger6M)),NA())</f>
        <v>1.581529277746796E-2</v>
      </c>
      <c r="Q2549" s="186">
        <f>IFERROR(_xll.qlIndexFixing(ONIndex1Y,I2549,TRUE,_xll.ohTrigger(RecalcTrigger,Trigger1Y)),NA())</f>
        <v>1.4700272735090891E-2</v>
      </c>
    </row>
    <row r="2550" spans="2:17" x14ac:dyDescent="0.2">
      <c r="B2550" s="39" t="s">
        <v>42</v>
      </c>
      <c r="D2550" s="42">
        <f>_xll.qlCalendarAdvance(Calendar,$D2549,B2550,"f",FALSE)</f>
        <v>57256</v>
      </c>
      <c r="E2550" s="180">
        <f>_xll.qlInterestRateIndexValueDate(IndexON,D2550)</f>
        <v>57256</v>
      </c>
      <c r="F2550" s="196">
        <f>IFERROR(_xll.qlIndexFixing(IndexON,D2550,TRUE,_xll.ohTrigger(RecalcTrigger,TriggerON)),NA())</f>
        <v>1.356458374072389E-2</v>
      </c>
      <c r="H2550" s="42">
        <f>_xll.qlCalendarAdvance(Calendar,$H2549,B2550,"f",FALSE)</f>
        <v>57256</v>
      </c>
      <c r="I2550" s="180">
        <f>_xll.qlInterestRateIndexValueDate(Index1M,$H2550)</f>
        <v>57258</v>
      </c>
      <c r="J2550" s="185">
        <f>IFERROR(_xll.qlIndexFixing(Index1M,$H2550,TRUE,_xll.ohTrigger(RecalcTrigger,Trigger1M)),NA())</f>
        <v>1.3516685225007652E-2</v>
      </c>
      <c r="K2550" s="44">
        <f>IFERROR(_xll.qlIndexFixing(Index3M,H2550,TRUE,_xll.ohTrigger(RecalcTrigger,Trigger3M)),NA())</f>
        <v>1.3793439397046104E-2</v>
      </c>
      <c r="L2550" s="44">
        <f>IFERROR(_xll.qlIndexFixing(Index6M,$H2550,TRUE,_xll.ohTrigger(RecalcTrigger,Trigger6M)),NA())</f>
        <v>1.5817876183268451E-2</v>
      </c>
      <c r="M2550" s="186">
        <f>IFERROR(_xll.qlIndexFixing(Index1Y,$H2550,TRUE,_xll.ohTrigger(RecalcTrigger,Trigger1Y)),NA())</f>
        <v>1.441895494469521E-2</v>
      </c>
      <c r="N2550" s="185">
        <f>IFERROR(_xll.qlIndexFixing(ONIndex1M,I2550,TRUE,_xll.ohTrigger(RecalcTrigger,Trigger1M)),NA())</f>
        <v>1.3526321517813855E-2</v>
      </c>
      <c r="O2550" s="44">
        <f>IFERROR(_xll.qlIndexFixing(ONIndex3M,I2550,TRUE,_xll.ohTrigger(RecalcTrigger,Trigger3M)),NA())</f>
        <v>1.3832904637824939E-2</v>
      </c>
      <c r="P2550" s="44">
        <f>IFERROR(_xll.qlIndexFixing(ONIndex6M,I2550,TRUE,_xll.ohTrigger(RecalcTrigger,Trigger6M)),NA())</f>
        <v>1.581192995488756E-2</v>
      </c>
      <c r="Q2550" s="186">
        <f>IFERROR(_xll.qlIndexFixing(ONIndex1Y,I2550,TRUE,_xll.ohTrigger(RecalcTrigger,Trigger1Y)),NA())</f>
        <v>1.4685116120727315E-2</v>
      </c>
    </row>
    <row r="2551" spans="2:17" x14ac:dyDescent="0.2">
      <c r="B2551" s="39" t="s">
        <v>42</v>
      </c>
      <c r="D2551" s="42">
        <f>_xll.qlCalendarAdvance(Calendar,$D2550,B2551,"f",FALSE)</f>
        <v>57263</v>
      </c>
      <c r="E2551" s="180">
        <f>_xll.qlInterestRateIndexValueDate(IndexON,D2551)</f>
        <v>57263</v>
      </c>
      <c r="F2551" s="196">
        <f>IFERROR(_xll.qlIndexFixing(IndexON,D2551,TRUE,_xll.ohTrigger(RecalcTrigger,TriggerON)),NA())</f>
        <v>1.3552264134988334E-2</v>
      </c>
      <c r="H2551" s="42">
        <f>_xll.qlCalendarAdvance(Calendar,$H2550,B2551,"f",FALSE)</f>
        <v>57263</v>
      </c>
      <c r="I2551" s="180">
        <f>_xll.qlInterestRateIndexValueDate(Index1M,$H2551)</f>
        <v>57265</v>
      </c>
      <c r="J2551" s="185">
        <f>IFERROR(_xll.qlIndexFixing(Index1M,$H2551,TRUE,_xll.ohTrigger(RecalcTrigger,Trigger1M)),NA())</f>
        <v>1.3506041286991677E-2</v>
      </c>
      <c r="K2551" s="44">
        <f>IFERROR(_xll.qlIndexFixing(Index3M,H2551,TRUE,_xll.ohTrigger(RecalcTrigger,Trigger3M)),NA())</f>
        <v>1.3782751808090526E-2</v>
      </c>
      <c r="L2551" s="44">
        <f>IFERROR(_xll.qlIndexFixing(Index6M,$H2551,TRUE,_xll.ohTrigger(RecalcTrigger,Trigger6M)),NA())</f>
        <v>1.5812654278276959E-2</v>
      </c>
      <c r="M2551" s="186">
        <f>IFERROR(_xll.qlIndexFixing(Index1Y,$H2551,TRUE,_xll.ohTrigger(RecalcTrigger,Trigger1Y)),NA())</f>
        <v>1.440449339778071E-2</v>
      </c>
      <c r="N2551" s="185">
        <f>IFERROR(_xll.qlIndexFixing(ONIndex1M,I2551,TRUE,_xll.ohTrigger(RecalcTrigger,Trigger1M)),NA())</f>
        <v>1.3515651834437037E-2</v>
      </c>
      <c r="O2551" s="44">
        <f>IFERROR(_xll.qlIndexFixing(ONIndex3M,I2551,TRUE,_xll.ohTrigger(RecalcTrigger,Trigger3M)),NA())</f>
        <v>1.382211552182433E-2</v>
      </c>
      <c r="P2551" s="44">
        <f>IFERROR(_xll.qlIndexFixing(ONIndex6M,I2551,TRUE,_xll.ohTrigger(RecalcTrigger,Trigger6M)),NA())</f>
        <v>1.5808431033734749E-2</v>
      </c>
      <c r="Q2551" s="186">
        <f>IFERROR(_xll.qlIndexFixing(ONIndex1Y,I2551,TRUE,_xll.ohTrigger(RecalcTrigger,Trigger1Y)),NA())</f>
        <v>1.4669992033464752E-2</v>
      </c>
    </row>
    <row r="2552" spans="2:17" x14ac:dyDescent="0.2">
      <c r="B2552" s="39" t="s">
        <v>42</v>
      </c>
      <c r="D2552" s="42">
        <f>_xll.qlCalendarAdvance(Calendar,$D2551,B2552,"f",FALSE)</f>
        <v>57270</v>
      </c>
      <c r="E2552" s="180">
        <f>_xll.qlInterestRateIndexValueDate(IndexON,D2552)</f>
        <v>57270</v>
      </c>
      <c r="F2552" s="196">
        <f>IFERROR(_xll.qlIndexFixing(IndexON,D2552,TRUE,_xll.ohTrigger(RecalcTrigger,TriggerON)),NA())</f>
        <v>1.3539976659631137E-2</v>
      </c>
      <c r="H2552" s="42">
        <f>_xll.qlCalendarAdvance(Calendar,$H2551,B2552,"f",FALSE)</f>
        <v>57270</v>
      </c>
      <c r="I2552" s="180">
        <f>_xll.qlInterestRateIndexValueDate(Index1M,$H2552)</f>
        <v>57272</v>
      </c>
      <c r="J2552" s="185">
        <f>IFERROR(_xll.qlIndexFixing(Index1M,$H2552,TRUE,_xll.ohTrigger(RecalcTrigger,Trigger1M)),NA())</f>
        <v>1.3495420639415279E-2</v>
      </c>
      <c r="K2552" s="44">
        <f>IFERROR(_xll.qlIndexFixing(Index3M,H2552,TRUE,_xll.ohTrigger(RecalcTrigger,Trigger3M)),NA())</f>
        <v>1.3772087867279263E-2</v>
      </c>
      <c r="L2552" s="44">
        <f>IFERROR(_xll.qlIndexFixing(Index6M,$H2552,TRUE,_xll.ohTrigger(RecalcTrigger,Trigger6M)),NA())</f>
        <v>1.5807295206681241E-2</v>
      </c>
      <c r="M2552" s="186">
        <f>IFERROR(_xll.qlIndexFixing(Index1Y,$H2552,TRUE,_xll.ohTrigger(RecalcTrigger,Trigger1Y)),NA())</f>
        <v>1.4390067633197171E-2</v>
      </c>
      <c r="N2552" s="185">
        <f>IFERROR(_xll.qlIndexFixing(ONIndex1M,I2552,TRUE,_xll.ohTrigger(RecalcTrigger,Trigger1M)),NA())</f>
        <v>1.3505005293987793E-2</v>
      </c>
      <c r="O2552" s="44">
        <f>IFERROR(_xll.qlIndexFixing(ONIndex3M,I2552,TRUE,_xll.ohTrigger(RecalcTrigger,Trigger3M)),NA())</f>
        <v>1.381134954459462E-2</v>
      </c>
      <c r="P2552" s="44">
        <f>IFERROR(_xll.qlIndexFixing(ONIndex6M,I2552,TRUE,_xll.ohTrigger(RecalcTrigger,Trigger6M)),NA())</f>
        <v>1.5804796013849653E-2</v>
      </c>
      <c r="Q2552" s="186">
        <f>IFERROR(_xll.qlIndexFixing(ONIndex1Y,I2552,TRUE,_xll.ohTrigger(RecalcTrigger,Trigger1Y)),NA())</f>
        <v>1.4654900568986662E-2</v>
      </c>
    </row>
    <row r="2553" spans="2:17" x14ac:dyDescent="0.2">
      <c r="B2553" s="39" t="s">
        <v>42</v>
      </c>
      <c r="D2553" s="42">
        <f>_xll.qlCalendarAdvance(Calendar,$D2552,B2553,"f",FALSE)</f>
        <v>57277</v>
      </c>
      <c r="E2553" s="180">
        <f>_xll.qlInterestRateIndexValueDate(IndexON,D2553)</f>
        <v>57277</v>
      </c>
      <c r="F2553" s="196">
        <f>IFERROR(_xll.qlIndexFixing(IndexON,D2553,TRUE,_xll.ohTrigger(RecalcTrigger,TriggerON)),NA())</f>
        <v>1.3527721403701065E-2</v>
      </c>
      <c r="H2553" s="42">
        <f>_xll.qlCalendarAdvance(Calendar,$H2552,B2553,"f",FALSE)</f>
        <v>57277</v>
      </c>
      <c r="I2553" s="180">
        <f>_xll.qlInterestRateIndexValueDate(Index1M,$H2553)</f>
        <v>57279</v>
      </c>
      <c r="J2553" s="185">
        <f>IFERROR(_xll.qlIndexFixing(Index1M,$H2553,TRUE,_xll.ohTrigger(RecalcTrigger,Trigger1M)),NA())</f>
        <v>1.3484823349811936E-2</v>
      </c>
      <c r="K2553" s="44">
        <f>IFERROR(_xll.qlIndexFixing(Index3M,H2553,TRUE,_xll.ohTrigger(RecalcTrigger,Trigger3M)),NA())</f>
        <v>1.3761447641850699E-2</v>
      </c>
      <c r="L2553" s="44">
        <f>IFERROR(_xll.qlIndexFixing(Index6M,$H2553,TRUE,_xll.ohTrigger(RecalcTrigger,Trigger6M)),NA())</f>
        <v>1.5801798969587218E-2</v>
      </c>
      <c r="M2553" s="186">
        <f>IFERROR(_xll.qlIndexFixing(Index1Y,$H2553,TRUE,_xll.ohTrigger(RecalcTrigger,Trigger1Y)),NA())</f>
        <v>1.4375677746791651E-2</v>
      </c>
      <c r="N2553" s="185">
        <f>IFERROR(_xll.qlIndexFixing(ONIndex1M,I2553,TRUE,_xll.ohTrigger(RecalcTrigger,Trigger1M)),NA())</f>
        <v>1.3494381963772284E-2</v>
      </c>
      <c r="O2553" s="44">
        <f>IFERROR(_xll.qlIndexFixing(ONIndex3M,I2553,TRUE,_xll.ohTrigger(RecalcTrigger,Trigger3M)),NA())</f>
        <v>1.380060677384165E-2</v>
      </c>
      <c r="P2553" s="44">
        <f>IFERROR(_xll.qlIndexFixing(ONIndex6M,I2553,TRUE,_xll.ohTrigger(RecalcTrigger,Trigger6M)),NA())</f>
        <v>1.580102489531221E-2</v>
      </c>
      <c r="Q2553" s="186">
        <f>IFERROR(_xll.qlIndexFixing(ONIndex1Y,I2553,TRUE,_xll.ohTrigger(RecalcTrigger,Trigger1Y)),NA())</f>
        <v>1.4639841823296251E-2</v>
      </c>
    </row>
    <row r="2554" spans="2:17" x14ac:dyDescent="0.2">
      <c r="B2554" s="39" t="s">
        <v>42</v>
      </c>
      <c r="D2554" s="42">
        <f>_xll.qlCalendarAdvance(Calendar,$D2553,B2554,"f",FALSE)</f>
        <v>57284</v>
      </c>
      <c r="E2554" s="180">
        <f>_xll.qlInterestRateIndexValueDate(IndexON,D2554)</f>
        <v>57284</v>
      </c>
      <c r="F2554" s="196">
        <f>IFERROR(_xll.qlIndexFixing(IndexON,D2554,TRUE,_xll.ohTrigger(RecalcTrigger,TriggerON)),NA())</f>
        <v>1.3515498456087016E-2</v>
      </c>
      <c r="H2554" s="42">
        <f>_xll.qlCalendarAdvance(Calendar,$H2553,B2554,"f",FALSE)</f>
        <v>57284</v>
      </c>
      <c r="I2554" s="180">
        <f>_xll.qlInterestRateIndexValueDate(Index1M,$H2554)</f>
        <v>57286</v>
      </c>
      <c r="J2554" s="185">
        <f>IFERROR(_xll.qlIndexFixing(Index1M,$H2554,TRUE,_xll.ohTrigger(RecalcTrigger,Trigger1M)),NA())</f>
        <v>1.347424948570014E-2</v>
      </c>
      <c r="K2554" s="44">
        <f>IFERROR(_xll.qlIndexFixing(Index3M,H2554,TRUE,_xll.ohTrigger(RecalcTrigger,Trigger3M)),NA())</f>
        <v>1.3750831199047568E-2</v>
      </c>
      <c r="L2554" s="44">
        <f>IFERROR(_xll.qlIndexFixing(Index6M,$H2554,TRUE,_xll.ohTrigger(RecalcTrigger,Trigger6M)),NA())</f>
        <v>1.5796269196717505E-2</v>
      </c>
      <c r="M2554" s="186">
        <f>IFERROR(_xll.qlIndexFixing(Index1Y,$H2554,TRUE,_xll.ohTrigger(RecalcTrigger,Trigger1Y)),NA())</f>
        <v>1.4361323834410328E-2</v>
      </c>
      <c r="N2554" s="185">
        <f>IFERROR(_xll.qlIndexFixing(ONIndex1M,I2554,TRUE,_xll.ohTrigger(RecalcTrigger,Trigger1M)),NA())</f>
        <v>1.3483781911256543E-2</v>
      </c>
      <c r="O2554" s="44">
        <f>IFERROR(_xll.qlIndexFixing(ONIndex3M,I2554,TRUE,_xll.ohTrigger(RecalcTrigger,Trigger3M)),NA())</f>
        <v>1.3789887276471902E-2</v>
      </c>
      <c r="P2554" s="44">
        <f>IFERROR(_xll.qlIndexFixing(ONIndex6M,I2554,TRUE,_xll.ohTrigger(RecalcTrigger,Trigger6M)),NA())</f>
        <v>1.5797117678282291E-2</v>
      </c>
      <c r="Q2554" s="186">
        <f>IFERROR(_xll.qlIndexFixing(ONIndex1Y,I2554,TRUE,_xll.ohTrigger(RecalcTrigger,Trigger1Y)),NA())</f>
        <v>1.462481589271647E-2</v>
      </c>
    </row>
    <row r="2555" spans="2:17" x14ac:dyDescent="0.2">
      <c r="B2555" s="39" t="s">
        <v>42</v>
      </c>
      <c r="D2555" s="42">
        <f>_xll.qlCalendarAdvance(Calendar,$D2554,B2555,"f",FALSE)</f>
        <v>57291</v>
      </c>
      <c r="E2555" s="180">
        <f>_xll.qlInterestRateIndexValueDate(IndexON,D2555)</f>
        <v>57291</v>
      </c>
      <c r="F2555" s="196">
        <f>IFERROR(_xll.qlIndexFixing(IndexON,D2555,TRUE,_xll.ohTrigger(RecalcTrigger,TriggerON)),NA())</f>
        <v>1.3503307906157502E-2</v>
      </c>
      <c r="H2555" s="42">
        <f>_xll.qlCalendarAdvance(Calendar,$H2554,B2555,"f",FALSE)</f>
        <v>57291</v>
      </c>
      <c r="I2555" s="180">
        <f>_xll.qlInterestRateIndexValueDate(Index1M,$H2555)</f>
        <v>57293</v>
      </c>
      <c r="J2555" s="185">
        <f>IFERROR(_xll.qlIndexFixing(Index1M,$H2555,TRUE,_xll.ohTrigger(RecalcTrigger,Trigger1M)),NA())</f>
        <v>1.3463699114608374E-2</v>
      </c>
      <c r="K2555" s="44">
        <f>IFERROR(_xll.qlIndexFixing(Index3M,H2555,TRUE,_xll.ohTrigger(RecalcTrigger,Trigger3M)),NA())</f>
        <v>1.3740238606109132E-2</v>
      </c>
      <c r="L2555" s="44">
        <f>IFERROR(_xll.qlIndexFixing(Index6M,$H2555,TRUE,_xll.ohTrigger(RecalcTrigger,Trigger6M)),NA())</f>
        <v>1.5790508680993846E-2</v>
      </c>
      <c r="M2555" s="186">
        <f>IFERROR(_xll.qlIndexFixing(Index1Y,$H2555,TRUE,_xll.ohTrigger(RecalcTrigger,Trigger1Y)),NA())</f>
        <v>1.4347005991896535E-2</v>
      </c>
      <c r="N2555" s="185">
        <f>IFERROR(_xll.qlIndexFixing(ONIndex1M,I2555,TRUE,_xll.ohTrigger(RecalcTrigger,Trigger1M)),NA())</f>
        <v>1.347320520414641E-2</v>
      </c>
      <c r="O2555" s="44">
        <f>IFERROR(_xll.qlIndexFixing(ONIndex3M,I2555,TRUE,_xll.ohTrigger(RecalcTrigger,Trigger3M)),NA())</f>
        <v>1.3779191119711598E-2</v>
      </c>
      <c r="P2555" s="44">
        <f>IFERROR(_xll.qlIndexFixing(ONIndex6M,I2555,TRUE,_xll.ohTrigger(RecalcTrigger,Trigger6M)),NA())</f>
        <v>1.5793074362520088E-2</v>
      </c>
      <c r="Q2555" s="186">
        <f>IFERROR(_xll.qlIndexFixing(ONIndex1Y,I2555,TRUE,_xll.ohTrigger(RecalcTrigger,Trigger1Y)),NA())</f>
        <v>1.4609822872770906E-2</v>
      </c>
    </row>
    <row r="2556" spans="2:17" x14ac:dyDescent="0.2">
      <c r="B2556" s="39" t="s">
        <v>42</v>
      </c>
      <c r="D2556" s="42">
        <f>_xll.qlCalendarAdvance(Calendar,$D2555,B2556,"f",FALSE)</f>
        <v>57298</v>
      </c>
      <c r="E2556" s="180">
        <f>_xll.qlInterestRateIndexValueDate(IndexON,D2556)</f>
        <v>57298</v>
      </c>
      <c r="F2556" s="196">
        <f>IFERROR(_xll.qlIndexFixing(IndexON,D2556,TRUE,_xll.ohTrigger(RecalcTrigger,TriggerON)),NA())</f>
        <v>1.3491149842881356E-2</v>
      </c>
      <c r="H2556" s="42">
        <f>_xll.qlCalendarAdvance(Calendar,$H2555,B2556,"f",FALSE)</f>
        <v>57298</v>
      </c>
      <c r="I2556" s="180">
        <f>_xll.qlInterestRateIndexValueDate(Index1M,$H2556)</f>
        <v>57300</v>
      </c>
      <c r="J2556" s="185">
        <f>IFERROR(_xll.qlIndexFixing(Index1M,$H2556,TRUE,_xll.ohTrigger(RecalcTrigger,Trigger1M)),NA())</f>
        <v>1.3453172304062622E-2</v>
      </c>
      <c r="K2556" s="44">
        <f>IFERROR(_xll.qlIndexFixing(Index3M,H2556,TRUE,_xll.ohTrigger(RecalcTrigger,Trigger3M)),NA())</f>
        <v>1.3729669930276382E-2</v>
      </c>
      <c r="L2556" s="44">
        <f>IFERROR(_xll.qlIndexFixing(Index6M,$H2556,TRUE,_xll.ohTrigger(RecalcTrigger,Trigger6M)),NA())</f>
        <v>1.5784611009070425E-2</v>
      </c>
      <c r="M2556" s="186">
        <f>IFERROR(_xll.qlIndexFixing(Index1Y,$H2556,TRUE,_xll.ohTrigger(RecalcTrigger,Trigger1Y)),NA())</f>
        <v>1.4332724315093389E-2</v>
      </c>
      <c r="N2556" s="185">
        <f>IFERROR(_xll.qlIndexFixing(ONIndex1M,I2556,TRUE,_xll.ohTrigger(RecalcTrigger,Trigger1M)),NA())</f>
        <v>1.3462651909748047E-2</v>
      </c>
      <c r="O2556" s="44">
        <f>IFERROR(_xll.qlIndexFixing(ONIndex3M,I2556,TRUE,_xll.ohTrigger(RecalcTrigger,Trigger3M)),NA())</f>
        <v>1.3768518370707028E-2</v>
      </c>
      <c r="P2556" s="44">
        <f>IFERROR(_xll.qlIndexFixing(ONIndex6M,I2556,TRUE,_xll.ohTrigger(RecalcTrigger,Trigger6M)),NA())</f>
        <v>1.57888949480256E-2</v>
      </c>
      <c r="Q2556" s="186">
        <f>IFERROR(_xll.qlIndexFixing(ONIndex1Y,I2556,TRUE,_xll.ohTrigger(RecalcTrigger,Trigger1Y)),NA())</f>
        <v>1.4594862859702573E-2</v>
      </c>
    </row>
    <row r="2557" spans="2:17" x14ac:dyDescent="0.2">
      <c r="B2557" s="39" t="s">
        <v>42</v>
      </c>
      <c r="D2557" s="42">
        <f>_xll.qlCalendarAdvance(Calendar,$D2556,B2557,"f",FALSE)</f>
        <v>57305</v>
      </c>
      <c r="E2557" s="180">
        <f>_xll.qlInterestRateIndexValueDate(IndexON,D2557)</f>
        <v>57305</v>
      </c>
      <c r="F2557" s="196">
        <f>IFERROR(_xll.qlIndexFixing(IndexON,D2557,TRUE,_xll.ohTrigger(RecalcTrigger,TriggerON)),NA())</f>
        <v>1.3479024355147473E-2</v>
      </c>
      <c r="H2557" s="42">
        <f>_xll.qlCalendarAdvance(Calendar,$H2556,B2557,"f",FALSE)</f>
        <v>57305</v>
      </c>
      <c r="I2557" s="180">
        <f>_xll.qlInterestRateIndexValueDate(Index1M,$H2557)</f>
        <v>57307</v>
      </c>
      <c r="J2557" s="185">
        <f>IFERROR(_xll.qlIndexFixing(Index1M,$H2557,TRUE,_xll.ohTrigger(RecalcTrigger,Trigger1M)),NA())</f>
        <v>1.3441674919748896E-2</v>
      </c>
      <c r="K2557" s="44">
        <f>IFERROR(_xll.qlIndexFixing(Index3M,H2557,TRUE,_xll.ohTrigger(RecalcTrigger,Trigger3M)),NA())</f>
        <v>1.3719125238787707E-2</v>
      </c>
      <c r="L2557" s="44">
        <f>IFERROR(_xll.qlIndexFixing(Index6M,$H2557,TRUE,_xll.ohTrigger(RecalcTrigger,Trigger6M)),NA())</f>
        <v>1.5778576182157316E-2</v>
      </c>
      <c r="M2557" s="186">
        <f>IFERROR(_xll.qlIndexFixing(Index1Y,$H2557,TRUE,_xll.ohTrigger(RecalcTrigger,Trigger1Y)),NA())</f>
        <v>1.4318478899840279E-2</v>
      </c>
      <c r="N2557" s="185">
        <f>IFERROR(_xll.qlIndexFixing(ONIndex1M,I2557,TRUE,_xll.ohTrigger(RecalcTrigger,Trigger1M)),NA())</f>
        <v>1.3452122095767294E-2</v>
      </c>
      <c r="O2557" s="44">
        <f>IFERROR(_xll.qlIndexFixing(ONIndex3M,I2557,TRUE,_xll.ohTrigger(RecalcTrigger,Trigger3M)),NA())</f>
        <v>1.3757869096844288E-2</v>
      </c>
      <c r="P2557" s="44">
        <f>IFERROR(_xll.qlIndexFixing(ONIndex6M,I2557,TRUE,_xll.ohTrigger(RecalcTrigger,Trigger6M)),NA())</f>
        <v>1.5784579435038637E-2</v>
      </c>
      <c r="Q2557" s="186">
        <f>IFERROR(_xll.qlIndexFixing(ONIndex1Y,I2557,TRUE,_xll.ohTrigger(RecalcTrigger,Trigger1Y)),NA())</f>
        <v>1.4579935949354805E-2</v>
      </c>
    </row>
    <row r="2558" spans="2:17" x14ac:dyDescent="0.2">
      <c r="B2558" s="39" t="s">
        <v>42</v>
      </c>
      <c r="D2558" s="42">
        <f>_xll.qlCalendarAdvance(Calendar,$D2557,B2558,"f",FALSE)</f>
        <v>57312</v>
      </c>
      <c r="E2558" s="180">
        <f>_xll.qlInterestRateIndexValueDate(IndexON,D2558)</f>
        <v>57312</v>
      </c>
      <c r="F2558" s="196">
        <f>IFERROR(_xll.qlIndexFixing(IndexON,D2558,TRUE,_xll.ohTrigger(RecalcTrigger,TriggerON)),NA())</f>
        <v>1.3466931532084558E-2</v>
      </c>
      <c r="H2558" s="42">
        <f>_xll.qlCalendarAdvance(Calendar,$H2557,B2558,"f",FALSE)</f>
        <v>57312</v>
      </c>
      <c r="I2558" s="180">
        <f>_xll.qlInterestRateIndexValueDate(Index1M,$H2558)</f>
        <v>57314</v>
      </c>
      <c r="J2558" s="185">
        <f>IFERROR(_xll.qlIndexFixing(Index1M,$H2558,TRUE,_xll.ohTrigger(RecalcTrigger,Trigger1M)),NA())</f>
        <v>1.3433677857773833E-2</v>
      </c>
      <c r="K2558" s="44">
        <f>IFERROR(_xll.qlIndexFixing(Index3M,H2558,TRUE,_xll.ohTrigger(RecalcTrigger,Trigger3M)),NA())</f>
        <v>1.37095771106166E-2</v>
      </c>
      <c r="L2558" s="44">
        <f>IFERROR(_xll.qlIndexFixing(Index6M,$H2558,TRUE,_xll.ohTrigger(RecalcTrigger,Trigger6M)),NA())</f>
        <v>1.5772260342344999E-2</v>
      </c>
      <c r="M2558" s="186">
        <f>IFERROR(_xll.qlIndexFixing(Index1Y,$H2558,TRUE,_xll.ohTrigger(RecalcTrigger,Trigger1Y)),NA())</f>
        <v>1.4304269841977474E-2</v>
      </c>
      <c r="N2558" s="185">
        <f>IFERROR(_xll.qlIndexFixing(ONIndex1M,I2558,TRUE,_xll.ohTrigger(RecalcTrigger,Trigger1M)),NA())</f>
        <v>1.3441615829590248E-2</v>
      </c>
      <c r="O2558" s="44">
        <f>IFERROR(_xll.qlIndexFixing(ONIndex3M,I2558,TRUE,_xll.ohTrigger(RecalcTrigger,Trigger3M)),NA())</f>
        <v>1.3747243365269668E-2</v>
      </c>
      <c r="P2558" s="44">
        <f>IFERROR(_xll.qlIndexFixing(ONIndex6M,I2558,TRUE,_xll.ohTrigger(RecalcTrigger,Trigger6M)),NA())</f>
        <v>1.5780127823479262E-2</v>
      </c>
      <c r="Q2558" s="186">
        <f>IFERROR(_xll.qlIndexFixing(ONIndex1Y,I2558,TRUE,_xll.ohTrigger(RecalcTrigger,Trigger1Y)),NA())</f>
        <v>1.456504223789068E-2</v>
      </c>
    </row>
    <row r="2559" spans="2:17" x14ac:dyDescent="0.2">
      <c r="B2559" s="39" t="s">
        <v>42</v>
      </c>
      <c r="D2559" s="42">
        <f>_xll.qlCalendarAdvance(Calendar,$D2558,B2559,"f",FALSE)</f>
        <v>57319</v>
      </c>
      <c r="E2559" s="180">
        <f>_xll.qlInterestRateIndexValueDate(IndexON,D2559)</f>
        <v>57319</v>
      </c>
      <c r="F2559" s="196">
        <f>IFERROR(_xll.qlIndexFixing(IndexON,D2559,TRUE,_xll.ohTrigger(RecalcTrigger,TriggerON)),NA())</f>
        <v>1.345487146274138E-2</v>
      </c>
      <c r="H2559" s="42">
        <f>_xll.qlCalendarAdvance(Calendar,$H2558,B2559,"f",FALSE)</f>
        <v>57319</v>
      </c>
      <c r="I2559" s="180">
        <f>_xll.qlInterestRateIndexValueDate(Index1M,$H2559)</f>
        <v>57321</v>
      </c>
      <c r="J2559" s="185">
        <f>IFERROR(_xll.qlIndexFixing(Index1M,$H2559,TRUE,_xll.ohTrigger(RecalcTrigger,Trigger1M)),NA())</f>
        <v>1.342173391094631E-2</v>
      </c>
      <c r="K2559" s="44">
        <f>IFERROR(_xll.qlIndexFixing(Index3M,H2559,TRUE,_xll.ohTrigger(RecalcTrigger,Trigger3M)),NA())</f>
        <v>1.3699077917042501E-2</v>
      </c>
      <c r="L2559" s="44">
        <f>IFERROR(_xll.qlIndexFixing(Index6M,$H2559,TRUE,_xll.ohTrigger(RecalcTrigger,Trigger6M)),NA())</f>
        <v>1.5765941137077369E-2</v>
      </c>
      <c r="M2559" s="186">
        <f>IFERROR(_xll.qlIndexFixing(Index1Y,$H2559,TRUE,_xll.ohTrigger(RecalcTrigger,Trigger1Y)),NA())</f>
        <v>1.4290097237341077E-2</v>
      </c>
      <c r="N2559" s="185">
        <f>IFERROR(_xll.qlIndexFixing(ONIndex1M,I2559,TRUE,_xll.ohTrigger(RecalcTrigger,Trigger1M)),NA())</f>
        <v>1.3431133178762877E-2</v>
      </c>
      <c r="O2559" s="44">
        <f>IFERROR(_xll.qlIndexFixing(ONIndex3M,I2559,TRUE,_xll.ohTrigger(RecalcTrigger,Trigger3M)),NA())</f>
        <v>1.3736641242969583E-2</v>
      </c>
      <c r="P2559" s="44">
        <f>IFERROR(_xll.qlIndexFixing(ONIndex6M,I2559,TRUE,_xll.ohTrigger(RecalcTrigger,Trigger6M)),NA())</f>
        <v>1.5775540113347475E-2</v>
      </c>
      <c r="Q2559" s="186">
        <f>IFERROR(_xll.qlIndexFixing(ONIndex1Y,I2559,TRUE,_xll.ohTrigger(RecalcTrigger,Trigger1Y)),NA())</f>
        <v>1.4550181821473274E-2</v>
      </c>
    </row>
    <row r="2560" spans="2:17" x14ac:dyDescent="0.2">
      <c r="B2560" s="39" t="s">
        <v>42</v>
      </c>
      <c r="D2560" s="42">
        <f>_xll.qlCalendarAdvance(Calendar,$D2559,B2560,"f",FALSE)</f>
        <v>57326</v>
      </c>
      <c r="E2560" s="180">
        <f>_xll.qlInterestRateIndexValueDate(IndexON,D2560)</f>
        <v>57326</v>
      </c>
      <c r="F2560" s="196">
        <f>IFERROR(_xll.qlIndexFixing(IndexON,D2560,TRUE,_xll.ohTrigger(RecalcTrigger,TriggerON)),NA())</f>
        <v>1.3442844236086771E-2</v>
      </c>
      <c r="H2560" s="42">
        <f>_xll.qlCalendarAdvance(Calendar,$H2559,B2560,"f",FALSE)</f>
        <v>57326</v>
      </c>
      <c r="I2560" s="180">
        <f>_xll.qlInterestRateIndexValueDate(Index1M,$H2560)</f>
        <v>57328</v>
      </c>
      <c r="J2560" s="185">
        <f>IFERROR(_xll.qlIndexFixing(Index1M,$H2560,TRUE,_xll.ohTrigger(RecalcTrigger,Trigger1M)),NA())</f>
        <v>1.3411302017829474E-2</v>
      </c>
      <c r="K2560" s="44">
        <f>IFERROR(_xll.qlIndexFixing(Index3M,H2560,TRUE,_xll.ohTrigger(RecalcTrigger,Trigger3M)),NA())</f>
        <v>1.368860289747964E-2</v>
      </c>
      <c r="L2560" s="44">
        <f>IFERROR(_xll.qlIndexFixing(Index6M,$H2560,TRUE,_xll.ohTrigger(RecalcTrigger,Trigger6M)),NA())</f>
        <v>1.5759484774847468E-2</v>
      </c>
      <c r="M2560" s="186">
        <f>IFERROR(_xll.qlIndexFixing(Index1Y,$H2560,TRUE,_xll.ohTrigger(RecalcTrigger,Trigger1Y)),NA())</f>
        <v>1.427596118176851E-2</v>
      </c>
      <c r="N2560" s="185">
        <f>IFERROR(_xll.qlIndexFixing(ONIndex1M,I2560,TRUE,_xll.ohTrigger(RecalcTrigger,Trigger1M)),NA())</f>
        <v>1.342067421067128E-2</v>
      </c>
      <c r="O2560" s="44">
        <f>IFERROR(_xll.qlIndexFixing(ONIndex3M,I2560,TRUE,_xll.ohTrigger(RecalcTrigger,Trigger3M)),NA())</f>
        <v>1.372606279733013E-2</v>
      </c>
      <c r="P2560" s="44">
        <f>IFERROR(_xll.qlIndexFixing(ONIndex6M,I2560,TRUE,_xll.ohTrigger(RecalcTrigger,Trigger6M)),NA())</f>
        <v>1.5770816304483404E-2</v>
      </c>
      <c r="Q2560" s="186">
        <f>IFERROR(_xll.qlIndexFixing(ONIndex1Y,I2560,TRUE,_xll.ohTrigger(RecalcTrigger,Trigger1Y)),NA())</f>
        <v>1.453535479554624E-2</v>
      </c>
    </row>
    <row r="2561" spans="2:17" x14ac:dyDescent="0.2">
      <c r="B2561" s="39" t="s">
        <v>42</v>
      </c>
      <c r="D2561" s="42">
        <f>_xll.qlCalendarAdvance(Calendar,$D2560,B2561,"f",FALSE)</f>
        <v>57333</v>
      </c>
      <c r="E2561" s="180">
        <f>_xll.qlInterestRateIndexValueDate(IndexON,D2561)</f>
        <v>57333</v>
      </c>
      <c r="F2561" s="196">
        <f>IFERROR(_xll.qlIndexFixing(IndexON,D2561,TRUE,_xll.ohTrigger(RecalcTrigger,TriggerON)),NA())</f>
        <v>1.343084994132937E-2</v>
      </c>
      <c r="H2561" s="42">
        <f>_xll.qlCalendarAdvance(Calendar,$H2560,B2561,"f",FALSE)</f>
        <v>57333</v>
      </c>
      <c r="I2561" s="180">
        <f>_xll.qlInterestRateIndexValueDate(Index1M,$H2561)</f>
        <v>57335</v>
      </c>
      <c r="J2561" s="185">
        <f>IFERROR(_xll.qlIndexFixing(Index1M,$H2561,TRUE,_xll.ohTrigger(RecalcTrigger,Trigger1M)),NA())</f>
        <v>1.3400894022881082E-2</v>
      </c>
      <c r="K2561" s="44">
        <f>IFERROR(_xll.qlIndexFixing(Index3M,H2561,TRUE,_xll.ohTrigger(RecalcTrigger,Trigger3M)),NA())</f>
        <v>1.3678152119164011E-2</v>
      </c>
      <c r="L2561" s="44">
        <f>IFERROR(_xll.qlIndexFixing(Index6M,$H2561,TRUE,_xll.ohTrigger(RecalcTrigger,Trigger6M)),NA())</f>
        <v>1.575289125698786E-2</v>
      </c>
      <c r="M2561" s="186">
        <f>IFERROR(_xll.qlIndexFixing(Index1Y,$H2561,TRUE,_xll.ohTrigger(RecalcTrigger,Trigger1Y)),NA())</f>
        <v>1.4261861771092815E-2</v>
      </c>
      <c r="N2561" s="185">
        <f>IFERROR(_xll.qlIndexFixing(ONIndex1M,I2561,TRUE,_xll.ohTrigger(RecalcTrigger,Trigger1M)),NA())</f>
        <v>1.3407261874069931E-2</v>
      </c>
      <c r="O2561" s="44">
        <f>IFERROR(_xll.qlIndexFixing(ONIndex3M,I2561,TRUE,_xll.ohTrigger(RecalcTrigger,Trigger3M)),NA())</f>
        <v>1.3712496836895127E-2</v>
      </c>
      <c r="P2561" s="44">
        <f>IFERROR(_xll.qlIndexFixing(ONIndex6M,I2561,TRUE,_xll.ohTrigger(RecalcTrigger,Trigger6M)),NA())</f>
        <v>1.5764542854403985E-2</v>
      </c>
      <c r="Q2561" s="186">
        <f>IFERROR(_xll.qlIndexFixing(ONIndex1Y,I2561,TRUE,_xll.ohTrigger(RecalcTrigger,Trigger1Y)),NA())</f>
        <v>1.4516340695092111E-2</v>
      </c>
    </row>
    <row r="2562" spans="2:17" x14ac:dyDescent="0.2">
      <c r="B2562" s="39" t="s">
        <v>42</v>
      </c>
      <c r="D2562" s="42">
        <f>_xll.qlCalendarAdvance(Calendar,$D2561,B2562,"f",FALSE)</f>
        <v>57341</v>
      </c>
      <c r="E2562" s="180">
        <f>_xll.qlInterestRateIndexValueDate(IndexON,D2562)</f>
        <v>57341</v>
      </c>
      <c r="F2562" s="196">
        <f>IFERROR(_xll.qlIndexFixing(IndexON,D2562,TRUE,_xll.ohTrigger(RecalcTrigger,TriggerON)),NA())</f>
        <v>1.341718261469893E-2</v>
      </c>
      <c r="H2562" s="42">
        <f>_xll.qlCalendarAdvance(Calendar,$H2561,B2562,"f",FALSE)</f>
        <v>57341</v>
      </c>
      <c r="I2562" s="180">
        <f>_xll.qlInterestRateIndexValueDate(Index1M,$H2562)</f>
        <v>57343</v>
      </c>
      <c r="J2562" s="185">
        <f>IFERROR(_xll.qlIndexFixing(Index1M,$H2562,TRUE,_xll.ohTrigger(RecalcTrigger,Trigger1M)),NA())</f>
        <v>1.3388538155174603E-2</v>
      </c>
      <c r="K2562" s="44">
        <f>IFERROR(_xll.qlIndexFixing(Index3M,H2562,TRUE,_xll.ohTrigger(RecalcTrigger,Trigger3M)),NA())</f>
        <v>1.3665757402246362E-2</v>
      </c>
      <c r="L2562" s="44">
        <f>IFERROR(_xll.qlIndexFixing(Index6M,$H2562,TRUE,_xll.ohTrigger(RecalcTrigger,Trigger6M)),NA())</f>
        <v>1.5745187864082754E-2</v>
      </c>
      <c r="M2562" s="186">
        <f>IFERROR(_xll.qlIndexFixing(Index1Y,$H2562,TRUE,_xll.ohTrigger(RecalcTrigger,Trigger1Y)),NA())</f>
        <v>1.4244394499538128E-2</v>
      </c>
      <c r="N2562" s="185">
        <f>IFERROR(_xll.qlIndexFixing(ONIndex1M,I2562,TRUE,_xll.ohTrigger(RecalcTrigger,Trigger1M)),NA())</f>
        <v>1.3396857291834152E-2</v>
      </c>
      <c r="O2562" s="44">
        <f>IFERROR(_xll.qlIndexFixing(ONIndex3M,I2562,TRUE,_xll.ohTrigger(RecalcTrigger,Trigger3M)),NA())</f>
        <v>1.370197276176377E-2</v>
      </c>
      <c r="P2562" s="44">
        <f>IFERROR(_xll.qlIndexFixing(ONIndex6M,I2562,TRUE,_xll.ohTrigger(RecalcTrigger,Trigger6M)),NA())</f>
        <v>1.5759507963180042E-2</v>
      </c>
      <c r="Q2562" s="186">
        <f>IFERROR(_xll.qlIndexFixing(ONIndex1Y,I2562,TRUE,_xll.ohTrigger(RecalcTrigger,Trigger1Y)),NA())</f>
        <v>1.4501590351505556E-2</v>
      </c>
    </row>
    <row r="2563" spans="2:17" x14ac:dyDescent="0.2">
      <c r="B2563" s="39" t="s">
        <v>42</v>
      </c>
      <c r="D2563" s="42">
        <f>_xll.qlCalendarAdvance(Calendar,$D2562,B2563,"f",FALSE)</f>
        <v>57348</v>
      </c>
      <c r="E2563" s="180">
        <f>_xll.qlInterestRateIndexValueDate(IndexON,D2563)</f>
        <v>57348</v>
      </c>
      <c r="F2563" s="196">
        <f>IFERROR(_xll.qlIndexFixing(IndexON,D2563,TRUE,_xll.ohTrigger(RecalcTrigger,TriggerON)),NA())</f>
        <v>1.3405259187813101E-2</v>
      </c>
      <c r="H2563" s="42">
        <f>_xll.qlCalendarAdvance(Calendar,$H2562,B2563,"f",FALSE)</f>
        <v>57348</v>
      </c>
      <c r="I2563" s="180">
        <f>_xll.qlInterestRateIndexValueDate(Index1M,$H2563)</f>
        <v>57350</v>
      </c>
      <c r="J2563" s="185">
        <f>IFERROR(_xll.qlIndexFixing(Index1M,$H2563,TRUE,_xll.ohTrigger(RecalcTrigger,Trigger1M)),NA())</f>
        <v>1.3379161106955405E-2</v>
      </c>
      <c r="K2563" s="44">
        <f>IFERROR(_xll.qlIndexFixing(Index3M,H2563,TRUE,_xll.ohTrigger(RecalcTrigger,Trigger3M)),NA())</f>
        <v>1.3655839535560155E-2</v>
      </c>
      <c r="L2563" s="44">
        <f>IFERROR(_xll.qlIndexFixing(Index6M,$H2563,TRUE,_xll.ohTrigger(RecalcTrigger,Trigger6M)),NA())</f>
        <v>1.5738496165947968E-2</v>
      </c>
      <c r="M2563" s="186">
        <f>IFERROR(_xll.qlIndexFixing(Index1Y,$H2563,TRUE,_xll.ohTrigger(RecalcTrigger,Trigger1Y)),NA())</f>
        <v>1.423037822844265E-2</v>
      </c>
      <c r="N2563" s="185">
        <f>IFERROR(_xll.qlIndexFixing(ONIndex1M,I2563,TRUE,_xll.ohTrigger(RecalcTrigger,Trigger1M)),NA())</f>
        <v>1.3387958102049069E-2</v>
      </c>
      <c r="O2563" s="44">
        <f>IFERROR(_xll.qlIndexFixing(ONIndex3M,I2563,TRUE,_xll.ohTrigger(RecalcTrigger,Trigger3M)),NA())</f>
        <v>1.3692971143512978E-2</v>
      </c>
      <c r="P2563" s="44">
        <f>IFERROR(_xll.qlIndexFixing(ONIndex6M,I2563,TRUE,_xll.ohTrigger(RecalcTrigger,Trigger6M)),NA())</f>
        <v>1.5755084018689303E-2</v>
      </c>
      <c r="Q2563" s="186">
        <f>IFERROR(_xll.qlIndexFixing(ONIndex1Y,I2563,TRUE,_xll.ohTrigger(RecalcTrigger,Trigger1Y)),NA())</f>
        <v>1.4488974023763035E-2</v>
      </c>
    </row>
    <row r="2564" spans="2:17" x14ac:dyDescent="0.2">
      <c r="B2564" s="39" t="s">
        <v>42</v>
      </c>
      <c r="D2564" s="42">
        <f>_xll.qlCalendarAdvance(Calendar,$D2563,B2564,"f",FALSE)</f>
        <v>57355</v>
      </c>
      <c r="E2564" s="180">
        <f>_xll.qlInterestRateIndexValueDate(IndexON,D2564)</f>
        <v>57355</v>
      </c>
      <c r="F2564" s="196">
        <f>IFERROR(_xll.qlIndexFixing(IndexON,D2564,TRUE,_xll.ohTrigger(RecalcTrigger,TriggerON)),NA())</f>
        <v>1.3393368972520747E-2</v>
      </c>
      <c r="H2564" s="42">
        <f>_xll.qlCalendarAdvance(Calendar,$H2563,B2564,"f",FALSE)</f>
        <v>57355</v>
      </c>
      <c r="I2564" s="180">
        <f>_xll.qlInterestRateIndexValueDate(Index1M,$H2564)</f>
        <v>57357</v>
      </c>
      <c r="J2564" s="185">
        <f>IFERROR(_xll.qlIndexFixing(Index1M,$H2564,TRUE,_xll.ohTrigger(RecalcTrigger,Trigger1M)),NA())</f>
        <v>1.3368827315793273E-2</v>
      </c>
      <c r="K2564" s="44">
        <f>IFERROR(_xll.qlIndexFixing(Index3M,H2564,TRUE,_xll.ohTrigger(RecalcTrigger,Trigger3M)),NA())</f>
        <v>1.364546538175393E-2</v>
      </c>
      <c r="L2564" s="44">
        <f>IFERROR(_xll.qlIndexFixing(Index6M,$H2564,TRUE,_xll.ohTrigger(RecalcTrigger,Trigger6M)),NA())</f>
        <v>1.5731481698240297E-2</v>
      </c>
      <c r="M2564" s="186">
        <f>IFERROR(_xll.qlIndexFixing(Index1Y,$H2564,TRUE,_xll.ohTrigger(RecalcTrigger,Trigger1Y)),NA())</f>
        <v>1.4216398921091496E-2</v>
      </c>
      <c r="N2564" s="185">
        <f>IFERROR(_xll.qlIndexFixing(ONIndex1M,I2564,TRUE,_xll.ohTrigger(RecalcTrigger,Trigger1M)),NA())</f>
        <v>1.3377597968018407E-2</v>
      </c>
      <c r="O2564" s="44">
        <f>IFERROR(_xll.qlIndexFixing(ONIndex3M,I2564,TRUE,_xll.ohTrigger(RecalcTrigger,Trigger3M)),NA())</f>
        <v>1.3682491502677863E-2</v>
      </c>
      <c r="P2564" s="44">
        <f>IFERROR(_xll.qlIndexFixing(ONIndex6M,I2564,TRUE,_xll.ohTrigger(RecalcTrigger,Trigger6M)),NA())</f>
        <v>1.5749796373007996E-2</v>
      </c>
      <c r="Q2564" s="186">
        <f>IFERROR(_xll.qlIndexFixing(ONIndex1Y,I2564,TRUE,_xll.ohTrigger(RecalcTrigger,Trigger1Y)),NA())</f>
        <v>1.4474286353722832E-2</v>
      </c>
    </row>
    <row r="2565" spans="2:17" x14ac:dyDescent="0.2">
      <c r="B2565" s="39" t="s">
        <v>42</v>
      </c>
      <c r="D2565" s="42">
        <f>_xll.qlCalendarAdvance(Calendar,$D2564,B2565,"f",FALSE)</f>
        <v>57362</v>
      </c>
      <c r="E2565" s="180">
        <f>_xll.qlInterestRateIndexValueDate(IndexON,D2565)</f>
        <v>57362</v>
      </c>
      <c r="F2565" s="196">
        <f>IFERROR(_xll.qlIndexFixing(IndexON,D2565,TRUE,_xll.ohTrigger(RecalcTrigger,TriggerON)),NA())</f>
        <v>1.3381512058030509E-2</v>
      </c>
      <c r="H2565" s="42">
        <f>_xll.qlCalendarAdvance(Calendar,$H2564,B2565,"f",FALSE)</f>
        <v>57362</v>
      </c>
      <c r="I2565" s="180">
        <f>_xll.qlInterestRateIndexValueDate(Index1M,$H2565)</f>
        <v>57364</v>
      </c>
      <c r="J2565" s="185">
        <f>IFERROR(_xll.qlIndexFixing(Index1M,$H2565,TRUE,_xll.ohTrigger(RecalcTrigger,Trigger1M)),NA())</f>
        <v>1.3358517696526595E-2</v>
      </c>
      <c r="K2565" s="44">
        <f>IFERROR(_xll.qlIndexFixing(Index3M,H2565,TRUE,_xll.ohTrigger(RecalcTrigger,Trigger3M)),NA())</f>
        <v>1.3635115747751669E-2</v>
      </c>
      <c r="L2565" s="44">
        <f>IFERROR(_xll.qlIndexFixing(Index6M,$H2565,TRUE,_xll.ohTrigger(RecalcTrigger,Trigger6M)),NA())</f>
        <v>1.572433008644869E-2</v>
      </c>
      <c r="M2565" s="186">
        <f>IFERROR(_xll.qlIndexFixing(Index1Y,$H2565,TRUE,_xll.ohTrigger(RecalcTrigger,Trigger1Y)),NA())</f>
        <v>1.4202456673311669E-2</v>
      </c>
      <c r="N2565" s="185">
        <f>IFERROR(_xll.qlIndexFixing(ONIndex1M,I2565,TRUE,_xll.ohTrigger(RecalcTrigger,Trigger1M)),NA())</f>
        <v>1.3367261863885815E-2</v>
      </c>
      <c r="O2565" s="44">
        <f>IFERROR(_xll.qlIndexFixing(ONIndex3M,I2565,TRUE,_xll.ohTrigger(RecalcTrigger,Trigger3M)),NA())</f>
        <v>1.3672035883987022E-2</v>
      </c>
      <c r="P2565" s="44">
        <f>IFERROR(_xll.qlIndexFixing(ONIndex6M,I2565,TRUE,_xll.ohTrigger(RecalcTrigger,Trigger6M)),NA())</f>
        <v>1.5744372628594405E-2</v>
      </c>
      <c r="Q2565" s="186">
        <f>IFERROR(_xll.qlIndexFixing(ONIndex1Y,I2565,TRUE,_xll.ohTrigger(RecalcTrigger,Trigger1Y)),NA())</f>
        <v>1.4459632568177838E-2</v>
      </c>
    </row>
    <row r="2566" spans="2:17" x14ac:dyDescent="0.2">
      <c r="B2566" s="39" t="s">
        <v>42</v>
      </c>
      <c r="D2566" s="42">
        <f>_xll.qlCalendarAdvance(Calendar,$D2565,B2566,"f",FALSE)</f>
        <v>57369</v>
      </c>
      <c r="E2566" s="180">
        <f>_xll.qlInterestRateIndexValueDate(IndexON,D2566)</f>
        <v>57369</v>
      </c>
      <c r="F2566" s="196">
        <f>IFERROR(_xll.qlIndexFixing(IndexON,D2566,TRUE,_xll.ohTrigger(RecalcTrigger,TriggerON)),NA())</f>
        <v>1.3369688533071411E-2</v>
      </c>
      <c r="H2566" s="42">
        <f>_xll.qlCalendarAdvance(Calendar,$H2565,B2566,"f",FALSE)</f>
        <v>57369</v>
      </c>
      <c r="I2566" s="180">
        <f>_xll.qlInterestRateIndexValueDate(Index1M,$H2566)</f>
        <v>57371</v>
      </c>
      <c r="J2566" s="185">
        <f>IFERROR(_xll.qlIndexFixing(Index1M,$H2566,TRUE,_xll.ohTrigger(RecalcTrigger,Trigger1M)),NA())</f>
        <v>1.3348232316683291E-2</v>
      </c>
      <c r="K2566" s="44">
        <f>IFERROR(_xll.qlIndexFixing(Index3M,H2566,TRUE,_xll.ohTrigger(RecalcTrigger,Trigger3M)),NA())</f>
        <v>1.3624790700785816E-2</v>
      </c>
      <c r="L2566" s="44">
        <f>IFERROR(_xll.qlIndexFixing(Index6M,$H2566,TRUE,_xll.ohTrigger(RecalcTrigger,Trigger6M)),NA())</f>
        <v>1.5717041332041586E-2</v>
      </c>
      <c r="M2566" s="186">
        <f>IFERROR(_xll.qlIndexFixing(Index1Y,$H2566,TRUE,_xll.ohTrigger(RecalcTrigger,Trigger1Y)),NA())</f>
        <v>1.418855158092951E-2</v>
      </c>
      <c r="N2566" s="185">
        <f>IFERROR(_xll.qlIndexFixing(ONIndex1M,I2566,TRUE,_xll.ohTrigger(RecalcTrigger,Trigger1M)),NA())</f>
        <v>1.3356949857437073E-2</v>
      </c>
      <c r="O2566" s="44">
        <f>IFERROR(_xll.qlIndexFixing(ONIndex3M,I2566,TRUE,_xll.ohTrigger(RecalcTrigger,Trigger3M)),NA())</f>
        <v>1.3661604354826551E-2</v>
      </c>
      <c r="P2566" s="44">
        <f>IFERROR(_xll.qlIndexFixing(ONIndex6M,I2566,TRUE,_xll.ohTrigger(RecalcTrigger,Trigger6M)),NA())</f>
        <v>1.5738812785608403E-2</v>
      </c>
      <c r="Q2566" s="186">
        <f>IFERROR(_xll.qlIndexFixing(ONIndex1Y,I2566,TRUE,_xll.ohTrigger(RecalcTrigger,Trigger1Y)),NA())</f>
        <v>1.444501276313126E-2</v>
      </c>
    </row>
    <row r="2567" spans="2:17" x14ac:dyDescent="0.2">
      <c r="B2567" s="39" t="s">
        <v>42</v>
      </c>
      <c r="D2567" s="42">
        <f>_xll.qlCalendarAdvance(Calendar,$D2566,B2567,"f",FALSE)</f>
        <v>57376</v>
      </c>
      <c r="E2567" s="180">
        <f>_xll.qlInterestRateIndexValueDate(IndexON,D2567)</f>
        <v>57376</v>
      </c>
      <c r="F2567" s="196">
        <f>IFERROR(_xll.qlIndexFixing(IndexON,D2567,TRUE,_xll.ohTrigger(RecalcTrigger,TriggerON)),NA())</f>
        <v>1.3357898487011965E-2</v>
      </c>
      <c r="H2567" s="42">
        <f>_xll.qlCalendarAdvance(Calendar,$H2566,B2567,"f",FALSE)</f>
        <v>57376</v>
      </c>
      <c r="I2567" s="180">
        <f>_xll.qlInterestRateIndexValueDate(Index1M,$H2567)</f>
        <v>57378</v>
      </c>
      <c r="J2567" s="185">
        <f>IFERROR(_xll.qlIndexFixing(Index1M,$H2567,TRUE,_xll.ohTrigger(RecalcTrigger,Trigger1M)),NA())</f>
        <v>1.3339423141701192E-2</v>
      </c>
      <c r="K2567" s="44">
        <f>IFERROR(_xll.qlIndexFixing(Index3M,H2567,TRUE,_xll.ohTrigger(RecalcTrigger,Trigger3M)),NA())</f>
        <v>1.3614964303862748E-2</v>
      </c>
      <c r="L2567" s="44">
        <f>IFERROR(_xll.qlIndexFixing(Index6M,$H2567,TRUE,_xll.ohTrigger(RecalcTrigger,Trigger6M)),NA())</f>
        <v>1.5709615436514807E-2</v>
      </c>
      <c r="M2567" s="186">
        <f>IFERROR(_xll.qlIndexFixing(Index1Y,$H2567,TRUE,_xll.ohTrigger(RecalcTrigger,Trigger1Y)),NA())</f>
        <v>1.4174683739769621E-2</v>
      </c>
      <c r="N2567" s="185">
        <f>IFERROR(_xll.qlIndexFixing(ONIndex1M,I2567,TRUE,_xll.ohTrigger(RecalcTrigger,Trigger1M)),NA())</f>
        <v>1.3346662015898403E-2</v>
      </c>
      <c r="O2567" s="44">
        <f>IFERROR(_xll.qlIndexFixing(ONIndex3M,I2567,TRUE,_xll.ohTrigger(RecalcTrigger,Trigger3M)),NA())</f>
        <v>1.3651196982182867E-2</v>
      </c>
      <c r="P2567" s="44">
        <f>IFERROR(_xll.qlIndexFixing(ONIndex6M,I2567,TRUE,_xll.ohTrigger(RecalcTrigger,Trigger6M)),NA())</f>
        <v>1.573311684420986E-2</v>
      </c>
      <c r="Q2567" s="186">
        <f>IFERROR(_xll.qlIndexFixing(ONIndex1Y,I2567,TRUE,_xll.ohTrigger(RecalcTrigger,Trigger1Y)),NA())</f>
        <v>1.4430427034506366E-2</v>
      </c>
    </row>
    <row r="2568" spans="2:17" x14ac:dyDescent="0.2">
      <c r="B2568" s="39" t="s">
        <v>42</v>
      </c>
      <c r="D2568" s="42">
        <f>_xll.qlCalendarAdvance(Calendar,$D2567,B2568,"f",FALSE)</f>
        <v>57383</v>
      </c>
      <c r="E2568" s="180">
        <f>_xll.qlInterestRateIndexValueDate(IndexON,D2568)</f>
        <v>57383</v>
      </c>
      <c r="F2568" s="196">
        <f>IFERROR(_xll.qlIndexFixing(IndexON,D2568,TRUE,_xll.ohTrigger(RecalcTrigger,TriggerON)),NA())</f>
        <v>1.3346142008741069E-2</v>
      </c>
      <c r="H2568" s="42">
        <f>_xll.qlCalendarAdvance(Calendar,$H2567,B2568,"f",FALSE)</f>
        <v>57383</v>
      </c>
      <c r="I2568" s="180">
        <f>_xll.qlInterestRateIndexValueDate(Index1M,$H2568)</f>
        <v>57385</v>
      </c>
      <c r="J2568" s="185">
        <f>IFERROR(_xll.qlIndexFixing(Index1M,$H2568,TRUE,_xll.ohTrigger(RecalcTrigger,Trigger1M)),NA())</f>
        <v>1.332918234173887E-2</v>
      </c>
      <c r="K2568" s="44">
        <f>IFERROR(_xll.qlIndexFixing(Index3M,H2568,TRUE,_xll.ohTrigger(RecalcTrigger,Trigger3M)),NA())</f>
        <v>1.3604687242257428E-2</v>
      </c>
      <c r="L2568" s="44">
        <f>IFERROR(_xll.qlIndexFixing(Index6M,$H2568,TRUE,_xll.ohTrigger(RecalcTrigger,Trigger6M)),NA())</f>
        <v>1.5702052401391553E-2</v>
      </c>
      <c r="M2568" s="186">
        <f>IFERROR(_xll.qlIndexFixing(Index1Y,$H2568,TRUE,_xll.ohTrigger(RecalcTrigger,Trigger1Y)),NA())</f>
        <v>1.4160853245655079E-2</v>
      </c>
      <c r="N2568" s="185">
        <f>IFERROR(_xll.qlIndexFixing(ONIndex1M,I2568,TRUE,_xll.ohTrigger(RecalcTrigger,Trigger1M)),NA())</f>
        <v>1.3336398407055583E-2</v>
      </c>
      <c r="O2568" s="44">
        <f>IFERROR(_xll.qlIndexFixing(ONIndex3M,I2568,TRUE,_xll.ohTrigger(RecalcTrigger,Trigger3M)),NA())</f>
        <v>1.3640813833442067E-2</v>
      </c>
      <c r="P2568" s="44">
        <f>IFERROR(_xll.qlIndexFixing(ONIndex6M,I2568,TRUE,_xll.ohTrigger(RecalcTrigger,Trigger6M)),NA())</f>
        <v>1.572728480415897E-2</v>
      </c>
      <c r="Q2568" s="186">
        <f>IFERROR(_xll.qlIndexFixing(ONIndex1Y,I2568,TRUE,_xll.ohTrigger(RecalcTrigger,Trigger1Y)),NA())</f>
        <v>1.4415875478226425E-2</v>
      </c>
    </row>
    <row r="2569" spans="2:17" x14ac:dyDescent="0.2">
      <c r="B2569" s="39" t="s">
        <v>42</v>
      </c>
      <c r="D2569" s="42">
        <f>_xll.qlCalendarAdvance(Calendar,$D2568,B2569,"f",FALSE)</f>
        <v>57390</v>
      </c>
      <c r="E2569" s="180">
        <f>_xll.qlInterestRateIndexValueDate(IndexON,D2569)</f>
        <v>57390</v>
      </c>
      <c r="F2569" s="196">
        <f>IFERROR(_xll.qlIndexFixing(IndexON,D2569,TRUE,_xll.ohTrigger(RecalcTrigger,TriggerON)),NA())</f>
        <v>1.3334419187227553E-2</v>
      </c>
      <c r="H2569" s="42">
        <f>_xll.qlCalendarAdvance(Calendar,$H2568,B2569,"f",FALSE)</f>
        <v>57390</v>
      </c>
      <c r="I2569" s="180">
        <f>_xll.qlInterestRateIndexValueDate(Index1M,$H2569)</f>
        <v>57392</v>
      </c>
      <c r="J2569" s="185">
        <f>IFERROR(_xll.qlIndexFixing(Index1M,$H2569,TRUE,_xll.ohTrigger(RecalcTrigger,Trigger1M)),NA())</f>
        <v>1.3318965965713707E-2</v>
      </c>
      <c r="K2569" s="44">
        <f>IFERROR(_xll.qlIndexFixing(Index3M,H2569,TRUE,_xll.ohTrigger(RecalcTrigger,Trigger3M)),NA())</f>
        <v>1.3594434963369111E-2</v>
      </c>
      <c r="L2569" s="44">
        <f>IFERROR(_xll.qlIndexFixing(Index6M,$H2569,TRUE,_xll.ohTrigger(RecalcTrigger,Trigger6M)),NA())</f>
        <v>1.5694352228225943E-2</v>
      </c>
      <c r="M2569" s="186">
        <f>IFERROR(_xll.qlIndexFixing(Index1Y,$H2569,TRUE,_xll.ohTrigger(RecalcTrigger,Trigger1Y)),NA())</f>
        <v>1.4147060194409179E-2</v>
      </c>
      <c r="N2569" s="185">
        <f>IFERROR(_xll.qlIndexFixing(ONIndex1M,I2569,TRUE,_xll.ohTrigger(RecalcTrigger,Trigger1M)),NA())</f>
        <v>1.3326159098374646E-2</v>
      </c>
      <c r="O2569" s="44">
        <f>IFERROR(_xll.qlIndexFixing(ONIndex3M,I2569,TRUE,_xll.ohTrigger(RecalcTrigger,Trigger3M)),NA())</f>
        <v>1.3630454975590567E-2</v>
      </c>
      <c r="P2569" s="44">
        <f>IFERROR(_xll.qlIndexFixing(ONIndex6M,I2569,TRUE,_xll.ohTrigger(RecalcTrigger,Trigger6M)),NA())</f>
        <v>1.5721316665455731E-2</v>
      </c>
      <c r="Q2569" s="186">
        <f>IFERROR(_xll.qlIndexFixing(ONIndex1Y,I2569,TRUE,_xll.ohTrigger(RecalcTrigger,Trigger1Y)),NA())</f>
        <v>1.4401358190454516E-2</v>
      </c>
    </row>
    <row r="2570" spans="2:17" x14ac:dyDescent="0.2">
      <c r="B2570" s="39" t="s">
        <v>42</v>
      </c>
      <c r="D2570" s="42">
        <f>_xll.qlCalendarAdvance(Calendar,$D2569,B2570,"f",FALSE)</f>
        <v>57397</v>
      </c>
      <c r="E2570" s="180">
        <f>_xll.qlInterestRateIndexValueDate(IndexON,D2570)</f>
        <v>57397</v>
      </c>
      <c r="F2570" s="196">
        <f>IFERROR(_xll.qlIndexFixing(IndexON,D2570,TRUE,_xll.ohTrigger(RecalcTrigger,TriggerON)),NA())</f>
        <v>1.3322730111680059E-2</v>
      </c>
      <c r="H2570" s="42">
        <f>_xll.qlCalendarAdvance(Calendar,$H2569,B2570,"f",FALSE)</f>
        <v>57397</v>
      </c>
      <c r="I2570" s="180">
        <f>_xll.qlInterestRateIndexValueDate(Index1M,$H2570)</f>
        <v>57399</v>
      </c>
      <c r="J2570" s="185">
        <f>IFERROR(_xll.qlIndexFixing(Index1M,$H2570,TRUE,_xll.ohTrigger(RecalcTrigger,Trigger1M)),NA())</f>
        <v>1.3308774081151688E-2</v>
      </c>
      <c r="K2570" s="44">
        <f>IFERROR(_xll.qlIndexFixing(Index3M,H2570,TRUE,_xll.ohTrigger(RecalcTrigger,Trigger3M)),NA())</f>
        <v>1.3584207534434798E-2</v>
      </c>
      <c r="L2570" s="44">
        <f>IFERROR(_xll.qlIndexFixing(Index6M,$H2570,TRUE,_xll.ohTrigger(RecalcTrigger,Trigger6M)),NA())</f>
        <v>1.5686514918596819E-2</v>
      </c>
      <c r="M2570" s="186">
        <f>IFERROR(_xll.qlIndexFixing(Index1Y,$H2570,TRUE,_xll.ohTrigger(RecalcTrigger,Trigger1Y)),NA())</f>
        <v>1.4133304681852168E-2</v>
      </c>
      <c r="N2570" s="185">
        <f>IFERROR(_xll.qlIndexFixing(ONIndex1M,I2570,TRUE,_xll.ohTrigger(RecalcTrigger,Trigger1M)),NA())</f>
        <v>1.3315944157161752E-2</v>
      </c>
      <c r="O2570" s="44">
        <f>IFERROR(_xll.qlIndexFixing(ONIndex3M,I2570,TRUE,_xll.ohTrigger(RecalcTrigger,Trigger3M)),NA())</f>
        <v>1.3620120475854591E-2</v>
      </c>
      <c r="P2570" s="44">
        <f>IFERROR(_xll.qlIndexFixing(ONIndex6M,I2570,TRUE,_xll.ohTrigger(RecalcTrigger,Trigger6M)),NA())</f>
        <v>1.5715212428419889E-2</v>
      </c>
      <c r="Q2570" s="186">
        <f>IFERROR(_xll.qlIndexFixing(ONIndex1Y,I2570,TRUE,_xll.ohTrigger(RecalcTrigger,Trigger1Y)),NA())</f>
        <v>1.4386875267033972E-2</v>
      </c>
    </row>
    <row r="2571" spans="2:17" x14ac:dyDescent="0.2">
      <c r="B2571" s="39" t="s">
        <v>42</v>
      </c>
      <c r="D2571" s="42">
        <f>_xll.qlCalendarAdvance(Calendar,$D2570,B2571,"f",FALSE)</f>
        <v>57404</v>
      </c>
      <c r="E2571" s="180">
        <f>_xll.qlInterestRateIndexValueDate(IndexON,D2571)</f>
        <v>57404</v>
      </c>
      <c r="F2571" s="196">
        <f>IFERROR(_xll.qlIndexFixing(IndexON,D2571,TRUE,_xll.ohTrigger(RecalcTrigger,TriggerON)),NA())</f>
        <v>1.3311074870907547E-2</v>
      </c>
      <c r="H2571" s="42">
        <f>_xll.qlCalendarAdvance(Calendar,$H2570,B2571,"f",FALSE)</f>
        <v>57404</v>
      </c>
      <c r="I2571" s="180">
        <f>_xll.qlInterestRateIndexValueDate(Index1M,$H2571)</f>
        <v>57406</v>
      </c>
      <c r="J2571" s="185">
        <f>IFERROR(_xll.qlIndexFixing(Index1M,$H2571,TRUE,_xll.ohTrigger(RecalcTrigger,Trigger1M)),NA())</f>
        <v>1.3297171372095941E-2</v>
      </c>
      <c r="K2571" s="44">
        <f>IFERROR(_xll.qlIndexFixing(Index3M,H2571,TRUE,_xll.ohTrigger(RecalcTrigger,Trigger3M)),NA())</f>
        <v>1.3571664267434367E-2</v>
      </c>
      <c r="L2571" s="44">
        <f>IFERROR(_xll.qlIndexFixing(Index6M,$H2571,TRUE,_xll.ohTrigger(RecalcTrigger,Trigger6M)),NA())</f>
        <v>1.5677427839883854E-2</v>
      </c>
      <c r="M2571" s="186">
        <f>IFERROR(_xll.qlIndexFixing(Index1Y,$H2571,TRUE,_xll.ohTrigger(RecalcTrigger,Trigger1Y)),NA())</f>
        <v>1.4119586803804289E-2</v>
      </c>
      <c r="N2571" s="185">
        <f>IFERROR(_xll.qlIndexFixing(ONIndex1M,I2571,TRUE,_xll.ohTrigger(RecalcTrigger,Trigger1M)),NA())</f>
        <v>1.3305753651202679E-2</v>
      </c>
      <c r="O2571" s="44">
        <f>IFERROR(_xll.qlIndexFixing(ONIndex3M,I2571,TRUE,_xll.ohTrigger(RecalcTrigger,Trigger3M)),NA())</f>
        <v>1.3609810401780109E-2</v>
      </c>
      <c r="P2571" s="44">
        <f>IFERROR(_xll.qlIndexFixing(ONIndex6M,I2571,TRUE,_xll.ohTrigger(RecalcTrigger,Trigger6M)),NA())</f>
        <v>1.5708972092811635E-2</v>
      </c>
      <c r="Q2571" s="186">
        <f>IFERROR(_xll.qlIndexFixing(ONIndex1Y,I2571,TRUE,_xll.ohTrigger(RecalcTrigger,Trigger1Y)),NA())</f>
        <v>1.4372426804127869E-2</v>
      </c>
    </row>
    <row r="2572" spans="2:17" x14ac:dyDescent="0.2">
      <c r="B2572" s="39" t="s">
        <v>42</v>
      </c>
      <c r="D2572" s="42">
        <f>_xll.qlCalendarAdvance(Calendar,$D2571,B2572,"f",FALSE)</f>
        <v>57411</v>
      </c>
      <c r="E2572" s="180">
        <f>_xll.qlInterestRateIndexValueDate(IndexON,D2572)</f>
        <v>57411</v>
      </c>
      <c r="F2572" s="196">
        <f>IFERROR(_xll.qlIndexFixing(IndexON,D2572,TRUE,_xll.ohTrigger(RecalcTrigger,TriggerON)),NA())</f>
        <v>1.3299453554198593E-2</v>
      </c>
      <c r="H2572" s="42">
        <f>_xll.qlCalendarAdvance(Calendar,$H2571,B2572,"f",FALSE)</f>
        <v>57411</v>
      </c>
      <c r="I2572" s="180">
        <f>_xll.qlInterestRateIndexValueDate(Index1M,$H2572)</f>
        <v>57413</v>
      </c>
      <c r="J2572" s="185">
        <f>IFERROR(_xll.qlIndexFixing(Index1M,$H2572,TRUE,_xll.ohTrigger(RecalcTrigger,Trigger1M)),NA())</f>
        <v>1.3287032846770857E-2</v>
      </c>
      <c r="K2572" s="44">
        <f>IFERROR(_xll.qlIndexFixing(Index3M,H2572,TRUE,_xll.ohTrigger(RecalcTrigger,Trigger3M)),NA())</f>
        <v>1.3561493819022406E-2</v>
      </c>
      <c r="L2572" s="44">
        <f>IFERROR(_xll.qlIndexFixing(Index6M,$H2572,TRUE,_xll.ohTrigger(RecalcTrigger,Trigger6M)),NA())</f>
        <v>1.5669275668385999E-2</v>
      </c>
      <c r="M2572" s="186">
        <f>IFERROR(_xll.qlIndexFixing(Index1Y,$H2572,TRUE,_xll.ohTrigger(RecalcTrigger,Trigger1Y)),NA())</f>
        <v>1.41059066560847E-2</v>
      </c>
      <c r="N2572" s="185">
        <f>IFERROR(_xll.qlIndexFixing(ONIndex1M,I2572,TRUE,_xll.ohTrigger(RecalcTrigger,Trigger1M)),NA())</f>
        <v>1.329558764772365E-2</v>
      </c>
      <c r="O2572" s="44">
        <f>IFERROR(_xll.qlIndexFixing(ONIndex3M,I2572,TRUE,_xll.ohTrigger(RecalcTrigger,Trigger3M)),NA())</f>
        <v>1.3599524820113729E-2</v>
      </c>
      <c r="P2572" s="44">
        <f>IFERROR(_xll.qlIndexFixing(ONIndex6M,I2572,TRUE,_xll.ohTrigger(RecalcTrigger,Trigger6M)),NA())</f>
        <v>1.5702595658551033E-2</v>
      </c>
      <c r="Q2572" s="186">
        <f>IFERROR(_xll.qlIndexFixing(ONIndex1Y,I2572,TRUE,_xll.ohTrigger(RecalcTrigger,Trigger1Y)),NA())</f>
        <v>1.435801289741967E-2</v>
      </c>
    </row>
    <row r="2573" spans="2:17" x14ac:dyDescent="0.2">
      <c r="B2573" s="39" t="s">
        <v>42</v>
      </c>
      <c r="D2573" s="42">
        <f>_xll.qlCalendarAdvance(Calendar,$D2572,B2573,"f",FALSE)</f>
        <v>57418</v>
      </c>
      <c r="E2573" s="180">
        <f>_xll.qlInterestRateIndexValueDate(IndexON,D2573)</f>
        <v>57418</v>
      </c>
      <c r="F2573" s="196">
        <f>IFERROR(_xll.qlIndexFixing(IndexON,D2573,TRUE,_xll.ohTrigger(RecalcTrigger,TriggerON)),NA())</f>
        <v>1.3287866250522029E-2</v>
      </c>
      <c r="H2573" s="42">
        <f>_xll.qlCalendarAdvance(Calendar,$H2572,B2573,"f",FALSE)</f>
        <v>57418</v>
      </c>
      <c r="I2573" s="180">
        <f>_xll.qlInterestRateIndexValueDate(Index1M,$H2573)</f>
        <v>57420</v>
      </c>
      <c r="J2573" s="185">
        <f>IFERROR(_xll.qlIndexFixing(Index1M,$H2573,TRUE,_xll.ohTrigger(RecalcTrigger,Trigger1M)),NA())</f>
        <v>1.3276919033531056E-2</v>
      </c>
      <c r="K2573" s="44">
        <f>IFERROR(_xll.qlIndexFixing(Index3M,H2573,TRUE,_xll.ohTrigger(RecalcTrigger,Trigger3M)),NA())</f>
        <v>1.3551348452419416E-2</v>
      </c>
      <c r="L2573" s="44">
        <f>IFERROR(_xll.qlIndexFixing(Index6M,$H2573,TRUE,_xll.ohTrigger(RecalcTrigger,Trigger6M)),NA())</f>
        <v>1.566098634279163E-2</v>
      </c>
      <c r="M2573" s="186">
        <f>IFERROR(_xll.qlIndexFixing(Index1Y,$H2573,TRUE,_xll.ohTrigger(RecalcTrigger,Trigger1Y)),NA())</f>
        <v>1.4092264334511032E-2</v>
      </c>
      <c r="N2573" s="185">
        <f>IFERROR(_xll.qlIndexFixing(ONIndex1M,I2573,TRUE,_xll.ohTrigger(RecalcTrigger,Trigger1M)),NA())</f>
        <v>1.3285446214510443E-2</v>
      </c>
      <c r="O2573" s="44">
        <f>IFERROR(_xll.qlIndexFixing(ONIndex3M,I2573,TRUE,_xll.ohTrigger(RecalcTrigger,Trigger3M)),NA())</f>
        <v>1.3589263798241547E-2</v>
      </c>
      <c r="P2573" s="44">
        <f>IFERROR(_xll.qlIndexFixing(ONIndex6M,I2573,TRUE,_xll.ohTrigger(RecalcTrigger,Trigger6M)),NA())</f>
        <v>1.5696083125877891E-2</v>
      </c>
      <c r="Q2573" s="186">
        <f>IFERROR(_xll.qlIndexFixing(ONIndex1Y,I2573,TRUE,_xll.ohTrigger(RecalcTrigger,Trigger1Y)),NA())</f>
        <v>1.4343633643232323E-2</v>
      </c>
    </row>
    <row r="2574" spans="2:17" x14ac:dyDescent="0.2">
      <c r="B2574" s="39" t="s">
        <v>42</v>
      </c>
      <c r="D2574" s="42">
        <f>_xll.qlCalendarAdvance(Calendar,$D2573,B2574,"f",FALSE)</f>
        <v>57425</v>
      </c>
      <c r="E2574" s="180">
        <f>_xll.qlInterestRateIndexValueDate(IndexON,D2574)</f>
        <v>57425</v>
      </c>
      <c r="F2574" s="196">
        <f>IFERROR(_xll.qlIndexFixing(IndexON,D2574,TRUE,_xll.ohTrigger(RecalcTrigger,TriggerON)),NA())</f>
        <v>1.3276313048846689E-2</v>
      </c>
      <c r="H2574" s="42">
        <f>_xll.qlCalendarAdvance(Calendar,$H2573,B2574,"f",FALSE)</f>
        <v>57425</v>
      </c>
      <c r="I2574" s="180">
        <f>_xll.qlInterestRateIndexValueDate(Index1M,$H2574)</f>
        <v>57427</v>
      </c>
      <c r="J2574" s="185">
        <f>IFERROR(_xll.qlIndexFixing(Index1M,$H2574,TRUE,_xll.ohTrigger(RecalcTrigger,Trigger1M)),NA())</f>
        <v>1.3266355975648236E-2</v>
      </c>
      <c r="K2574" s="44">
        <f>IFERROR(_xll.qlIndexFixing(Index3M,H2574,TRUE,_xll.ohTrigger(RecalcTrigger,Trigger3M)),NA())</f>
        <v>1.3541228234866075E-2</v>
      </c>
      <c r="L2574" s="44">
        <f>IFERROR(_xll.qlIndexFixing(Index6M,$H2574,TRUE,_xll.ohTrigger(RecalcTrigger,Trigger6M)),NA())</f>
        <v>1.5652559864840331E-2</v>
      </c>
      <c r="M2574" s="186">
        <f>IFERROR(_xll.qlIndexFixing(Index1Y,$H2574,TRUE,_xll.ohTrigger(RecalcTrigger,Trigger1Y)),NA())</f>
        <v>1.4078659934899609E-2</v>
      </c>
      <c r="N2574" s="185">
        <f>IFERROR(_xll.qlIndexFixing(ONIndex1M,I2574,TRUE,_xll.ohTrigger(RecalcTrigger,Trigger1M)),NA())</f>
        <v>1.3275329418869219E-2</v>
      </c>
      <c r="O2574" s="44">
        <f>IFERROR(_xll.qlIndexFixing(ONIndex3M,I2574,TRUE,_xll.ohTrigger(RecalcTrigger,Trigger3M)),NA())</f>
        <v>1.3579027403389787E-2</v>
      </c>
      <c r="P2574" s="44">
        <f>IFERROR(_xll.qlIndexFixing(ONIndex6M,I2574,TRUE,_xll.ohTrigger(RecalcTrigger,Trigger6M)),NA())</f>
        <v>1.5689434494792209E-2</v>
      </c>
      <c r="Q2574" s="186">
        <f>IFERROR(_xll.qlIndexFixing(ONIndex1Y,I2574,TRUE,_xll.ohTrigger(RecalcTrigger,Trigger1Y)),NA())</f>
        <v>1.4329289137329226E-2</v>
      </c>
    </row>
    <row r="2575" spans="2:17" x14ac:dyDescent="0.2">
      <c r="B2575" s="39" t="s">
        <v>42</v>
      </c>
      <c r="D2575" s="42">
        <f>_xll.qlCalendarAdvance(Calendar,$D2574,B2575,"f",FALSE)</f>
        <v>57432</v>
      </c>
      <c r="E2575" s="180">
        <f>_xll.qlInterestRateIndexValueDate(IndexON,D2575)</f>
        <v>57432</v>
      </c>
      <c r="F2575" s="196">
        <f>IFERROR(_xll.qlIndexFixing(IndexON,D2575,TRUE,_xll.ohTrigger(RecalcTrigger,TriggerON)),NA())</f>
        <v>1.3264794038301275E-2</v>
      </c>
      <c r="H2575" s="42">
        <f>_xll.qlCalendarAdvance(Calendar,$H2574,B2575,"f",FALSE)</f>
        <v>57432</v>
      </c>
      <c r="I2575" s="180">
        <f>_xll.qlInterestRateIndexValueDate(Index1M,$H2575)</f>
        <v>57434</v>
      </c>
      <c r="J2575" s="185">
        <f>IFERROR(_xll.qlIndexFixing(Index1M,$H2575,TRUE,_xll.ohTrigger(RecalcTrigger,Trigger1M)),NA())</f>
        <v>1.3256765813393186E-2</v>
      </c>
      <c r="K2575" s="44">
        <f>IFERROR(_xll.qlIndexFixing(Index3M,H2575,TRUE,_xll.ohTrigger(RecalcTrigger,Trigger3M)),NA())</f>
        <v>1.353252021102884E-2</v>
      </c>
      <c r="L2575" s="44">
        <f>IFERROR(_xll.qlIndexFixing(Index6M,$H2575,TRUE,_xll.ohTrigger(RecalcTrigger,Trigger6M)),NA())</f>
        <v>1.5644954064771635E-2</v>
      </c>
      <c r="M2575" s="186">
        <f>IFERROR(_xll.qlIndexFixing(Index1Y,$H2575,TRUE,_xll.ohTrigger(RecalcTrigger,Trigger1Y)),NA())</f>
        <v>1.4067106073428991E-2</v>
      </c>
      <c r="N2575" s="185">
        <f>IFERROR(_xll.qlIndexFixing(ONIndex1M,I2575,TRUE,_xll.ohTrigger(RecalcTrigger,Trigger1M)),NA())</f>
        <v>1.3265237328425883E-2</v>
      </c>
      <c r="O2575" s="44">
        <f>IFERROR(_xll.qlIndexFixing(ONIndex3M,I2575,TRUE,_xll.ohTrigger(RecalcTrigger,Trigger3M)),NA())</f>
        <v>1.3568815702784676E-2</v>
      </c>
      <c r="P2575" s="44">
        <f>IFERROR(_xll.qlIndexFixing(ONIndex6M,I2575,TRUE,_xll.ohTrigger(RecalcTrigger,Trigger6M)),NA())</f>
        <v>1.568264976505418E-2</v>
      </c>
      <c r="Q2575" s="186">
        <f>IFERROR(_xll.qlIndexFixing(ONIndex1Y,I2575,TRUE,_xll.ohTrigger(RecalcTrigger,Trigger1Y)),NA())</f>
        <v>1.4314979475793521E-2</v>
      </c>
    </row>
    <row r="2576" spans="2:17" x14ac:dyDescent="0.2">
      <c r="B2576" s="39" t="s">
        <v>42</v>
      </c>
      <c r="D2576" s="42">
        <f>_xll.qlCalendarAdvance(Calendar,$D2575,B2576,"f",FALSE)</f>
        <v>57439</v>
      </c>
      <c r="E2576" s="180">
        <f>_xll.qlInterestRateIndexValueDate(IndexON,D2576)</f>
        <v>57439</v>
      </c>
      <c r="F2576" s="196">
        <f>IFERROR(_xll.qlIndexFixing(IndexON,D2576,TRUE,_xll.ohTrigger(RecalcTrigger,TriggerON)),NA())</f>
        <v>1.3253309307694749E-2</v>
      </c>
      <c r="H2576" s="42">
        <f>_xll.qlCalendarAdvance(Calendar,$H2575,B2576,"f",FALSE)</f>
        <v>57439</v>
      </c>
      <c r="I2576" s="180">
        <f>_xll.qlInterestRateIndexValueDate(Index1M,$H2576)</f>
        <v>57441</v>
      </c>
      <c r="J2576" s="185">
        <f>IFERROR(_xll.qlIndexFixing(Index1M,$H2576,TRUE,_xll.ohTrigger(RecalcTrigger,Trigger1M)),NA())</f>
        <v>1.324672654154322E-2</v>
      </c>
      <c r="K2576" s="44">
        <f>IFERROR(_xll.qlIndexFixing(Index3M,H2576,TRUE,_xll.ohTrigger(RecalcTrigger,Trigger3M)),NA())</f>
        <v>1.352244617169073E-2</v>
      </c>
      <c r="L2576" s="44">
        <f>IFERROR(_xll.qlIndexFixing(Index6M,$H2576,TRUE,_xll.ohTrigger(RecalcTrigger,Trigger6M)),NA())</f>
        <v>1.5635295458966993E-2</v>
      </c>
      <c r="M2576" s="186">
        <f>IFERROR(_xll.qlIndexFixing(Index1Y,$H2576,TRUE,_xll.ohTrigger(RecalcTrigger,Trigger1Y)),NA())</f>
        <v>1.4051565284827278E-2</v>
      </c>
      <c r="N2576" s="185">
        <f>IFERROR(_xll.qlIndexFixing(ONIndex1M,I2576,TRUE,_xll.ohTrigger(RecalcTrigger,Trigger1M)),NA())</f>
        <v>1.3255170010486594E-2</v>
      </c>
      <c r="O2576" s="44">
        <f>IFERROR(_xll.qlIndexFixing(ONIndex3M,I2576,TRUE,_xll.ohTrigger(RecalcTrigger,Trigger3M)),NA())</f>
        <v>1.35586287635725E-2</v>
      </c>
      <c r="P2576" s="44">
        <f>IFERROR(_xll.qlIndexFixing(ONIndex6M,I2576,TRUE,_xll.ohTrigger(RecalcTrigger,Trigger6M)),NA())</f>
        <v>1.567572893690361E-2</v>
      </c>
      <c r="Q2576" s="186">
        <f>IFERROR(_xll.qlIndexFixing(ONIndex1Y,I2576,TRUE,_xll.ohTrigger(RecalcTrigger,Trigger1Y)),NA())</f>
        <v>1.4300704754548477E-2</v>
      </c>
    </row>
    <row r="2577" spans="2:17" x14ac:dyDescent="0.2">
      <c r="B2577" s="39" t="s">
        <v>42</v>
      </c>
      <c r="D2577" s="42">
        <f>_xll.qlCalendarAdvance(Calendar,$D2576,B2577,"f",FALSE)</f>
        <v>57446</v>
      </c>
      <c r="E2577" s="180">
        <f>_xll.qlInterestRateIndexValueDate(IndexON,D2577)</f>
        <v>57446</v>
      </c>
      <c r="F2577" s="196">
        <f>IFERROR(_xll.qlIndexFixing(IndexON,D2577,TRUE,_xll.ohTrigger(RecalcTrigger,TriggerON)),NA())</f>
        <v>1.324185894647556E-2</v>
      </c>
      <c r="H2577" s="42">
        <f>_xll.qlCalendarAdvance(Calendar,$H2576,B2577,"f",FALSE)</f>
        <v>57446</v>
      </c>
      <c r="I2577" s="180">
        <f>_xll.qlInterestRateIndexValueDate(Index1M,$H2577)</f>
        <v>57448</v>
      </c>
      <c r="J2577" s="185">
        <f>IFERROR(_xll.qlIndexFixing(Index1M,$H2577,TRUE,_xll.ohTrigger(RecalcTrigger,Trigger1M)),NA())</f>
        <v>1.323671225186958E-2</v>
      </c>
      <c r="K2577" s="44">
        <f>IFERROR(_xll.qlIndexFixing(Index3M,H2577,TRUE,_xll.ohTrigger(RecalcTrigger,Trigger3M)),NA())</f>
        <v>1.3512397465006395E-2</v>
      </c>
      <c r="L2577" s="44">
        <f>IFERROR(_xll.qlIndexFixing(Index6M,$H2577,TRUE,_xll.ohTrigger(RecalcTrigger,Trigger6M)),NA())</f>
        <v>1.5626457534665839E-2</v>
      </c>
      <c r="M2577" s="186">
        <f>IFERROR(_xll.qlIndexFixing(Index1Y,$H2577,TRUE,_xll.ohTrigger(RecalcTrigger,Trigger1Y)),NA())</f>
        <v>1.4037409321813165E-2</v>
      </c>
      <c r="N2577" s="185">
        <f>IFERROR(_xll.qlIndexFixing(ONIndex1M,I2577,TRUE,_xll.ohTrigger(RecalcTrigger,Trigger1M)),NA())</f>
        <v>1.3245127532997003E-2</v>
      </c>
      <c r="O2577" s="44">
        <f>IFERROR(_xll.qlIndexFixing(ONIndex3M,I2577,TRUE,_xll.ohTrigger(RecalcTrigger,Trigger3M)),NA())</f>
        <v>1.3548466652739677E-2</v>
      </c>
      <c r="P2577" s="44">
        <f>IFERROR(_xll.qlIndexFixing(ONIndex6M,I2577,TRUE,_xll.ohTrigger(RecalcTrigger,Trigger6M)),NA())</f>
        <v>1.5668672010260565E-2</v>
      </c>
      <c r="Q2577" s="186">
        <f>IFERROR(_xll.qlIndexFixing(ONIndex1Y,I2577,TRUE,_xll.ohTrigger(RecalcTrigger,Trigger1Y)),NA())</f>
        <v>1.4286465069677234E-2</v>
      </c>
    </row>
    <row r="2578" spans="2:17" x14ac:dyDescent="0.2">
      <c r="B2578" s="39" t="s">
        <v>42</v>
      </c>
      <c r="D2578" s="42">
        <f>_xll.qlCalendarAdvance(Calendar,$D2577,B2578,"f",FALSE)</f>
        <v>57453</v>
      </c>
      <c r="E2578" s="180">
        <f>_xll.qlInterestRateIndexValueDate(IndexON,D2578)</f>
        <v>57453</v>
      </c>
      <c r="F2578" s="196">
        <f>IFERROR(_xll.qlIndexFixing(IndexON,D2578,TRUE,_xll.ohTrigger(RecalcTrigger,TriggerON)),NA())</f>
        <v>1.3230443043292794E-2</v>
      </c>
      <c r="H2578" s="42">
        <f>_xll.qlCalendarAdvance(Calendar,$H2577,B2578,"f",FALSE)</f>
        <v>57453</v>
      </c>
      <c r="I2578" s="180">
        <f>_xll.qlInterestRateIndexValueDate(Index1M,$H2578)</f>
        <v>57459</v>
      </c>
      <c r="J2578" s="185">
        <f>IFERROR(_xll.qlIndexFixing(Index1M,$H2578,TRUE,_xll.ohTrigger(RecalcTrigger,Trigger1M)),NA())</f>
        <v>1.322149379989046E-2</v>
      </c>
      <c r="K2578" s="44">
        <f>IFERROR(_xll.qlIndexFixing(Index3M,H2578,TRUE,_xll.ohTrigger(RecalcTrigger,Trigger3M)),NA())</f>
        <v>1.3496657984241522E-2</v>
      </c>
      <c r="L2578" s="44">
        <f>IFERROR(_xll.qlIndexFixing(Index6M,$H2578,TRUE,_xll.ohTrigger(RecalcTrigger,Trigger6M)),NA())</f>
        <v>1.5613004518565819E-2</v>
      </c>
      <c r="M2578" s="186">
        <f>IFERROR(_xll.qlIndexFixing(Index1Y,$H2578,TRUE,_xll.ohTrigger(RecalcTrigger,Trigger1Y)),NA())</f>
        <v>1.4018279240474094E-2</v>
      </c>
      <c r="N2578" s="185">
        <f>IFERROR(_xll.qlIndexFixing(ONIndex1M,I2578,TRUE,_xll.ohTrigger(RecalcTrigger,Trigger1M)),NA())</f>
        <v>1.3232252384609566E-2</v>
      </c>
      <c r="O2578" s="44">
        <f>IFERROR(_xll.qlIndexFixing(ONIndex3M,I2578,TRUE,_xll.ohTrigger(RecalcTrigger,Trigger3M)),NA())</f>
        <v>1.353543767300458E-2</v>
      </c>
      <c r="P2578" s="44">
        <f>IFERROR(_xll.qlIndexFixing(ONIndex6M,I2578,TRUE,_xll.ohTrigger(RecalcTrigger,Trigger6M)),NA())</f>
        <v>1.5659398837390981E-2</v>
      </c>
      <c r="Q2578" s="186">
        <f>IFERROR(_xll.qlIndexFixing(ONIndex1Y,I2578,TRUE,_xll.ohTrigger(RecalcTrigger,Trigger1Y)),NA())</f>
        <v>1.426820853986932E-2</v>
      </c>
    </row>
    <row r="2579" spans="2:17" x14ac:dyDescent="0.2">
      <c r="B2579" s="39" t="s">
        <v>42</v>
      </c>
      <c r="D2579" s="42">
        <f>_xll.qlCalendarAdvance(Calendar,$D2578,B2579,"f",FALSE)</f>
        <v>57460</v>
      </c>
      <c r="E2579" s="180">
        <f>_xll.qlInterestRateIndexValueDate(IndexON,D2579)</f>
        <v>57460</v>
      </c>
      <c r="F2579" s="196">
        <f>IFERROR(_xll.qlIndexFixing(IndexON,D2579,TRUE,_xll.ohTrigger(RecalcTrigger,TriggerON)),NA())</f>
        <v>1.3219061687514966E-2</v>
      </c>
      <c r="H2579" s="42">
        <f>_xll.qlCalendarAdvance(Calendar,$H2578,B2579,"f",FALSE)</f>
        <v>57460</v>
      </c>
      <c r="I2579" s="180">
        <f>_xll.qlInterestRateIndexValueDate(Index1M,$H2579)</f>
        <v>57462</v>
      </c>
      <c r="J2579" s="185">
        <f>IFERROR(_xll.qlIndexFixing(Index1M,$H2579,TRUE,_xll.ohTrigger(RecalcTrigger,Trigger1M)),NA())</f>
        <v>1.3216758889144911E-2</v>
      </c>
      <c r="K2579" s="44">
        <f>IFERROR(_xll.qlIndexFixing(Index3M,H2579,TRUE,_xll.ohTrigger(RecalcTrigger,Trigger3M)),NA())</f>
        <v>1.3492376318547878E-2</v>
      </c>
      <c r="L2579" s="44">
        <f>IFERROR(_xll.qlIndexFixing(Index6M,$H2579,TRUE,_xll.ohTrigger(RecalcTrigger,Trigger6M)),NA())</f>
        <v>1.5608370252607145E-2</v>
      </c>
      <c r="M2579" s="186">
        <f>IFERROR(_xll.qlIndexFixing(Index1Y,$H2579,TRUE,_xll.ohTrigger(RecalcTrigger,Trigger1Y)),NA())</f>
        <v>1.4011210119802477E-2</v>
      </c>
      <c r="N2579" s="185">
        <f>IFERROR(_xll.qlIndexFixing(ONIndex1M,I2579,TRUE,_xll.ohTrigger(RecalcTrigger,Trigger1M)),NA())</f>
        <v>1.3223691897490397E-2</v>
      </c>
      <c r="O2579" s="44">
        <f>IFERROR(_xll.qlIndexFixing(ONIndex3M,I2579,TRUE,_xll.ohTrigger(RecalcTrigger,Trigger3M)),NA())</f>
        <v>1.3526774620329363E-2</v>
      </c>
      <c r="P2579" s="44">
        <f>IFERROR(_xll.qlIndexFixing(ONIndex6M,I2579,TRUE,_xll.ohTrigger(RecalcTrigger,Trigger6M)),NA())</f>
        <v>1.5653091733751623E-2</v>
      </c>
      <c r="Q2579" s="186">
        <f>IFERROR(_xll.qlIndexFixing(ONIndex1Y,I2579,TRUE,_xll.ohTrigger(RecalcTrigger,Trigger1Y)),NA())</f>
        <v>1.4256069885068001E-2</v>
      </c>
    </row>
    <row r="2580" spans="2:17" x14ac:dyDescent="0.2">
      <c r="B2580" s="39" t="s">
        <v>42</v>
      </c>
      <c r="D2580" s="42">
        <f>_xll.qlCalendarAdvance(Calendar,$D2579,B2580,"f",FALSE)</f>
        <v>57467</v>
      </c>
      <c r="E2580" s="180">
        <f>_xll.qlInterestRateIndexValueDate(IndexON,D2580)</f>
        <v>57467</v>
      </c>
      <c r="F2580" s="196">
        <f>IFERROR(_xll.qlIndexFixing(IndexON,D2580,TRUE,_xll.ohTrigger(RecalcTrigger,TriggerON)),NA())</f>
        <v>1.3207714967871098E-2</v>
      </c>
      <c r="H2580" s="42">
        <f>_xll.qlCalendarAdvance(Calendar,$H2579,B2580,"f",FALSE)</f>
        <v>57467</v>
      </c>
      <c r="I2580" s="180">
        <f>_xll.qlInterestRateIndexValueDate(Index1M,$H2580)</f>
        <v>57469</v>
      </c>
      <c r="J2580" s="185">
        <f>IFERROR(_xll.qlIndexFixing(Index1M,$H2580,TRUE,_xll.ohTrigger(RecalcTrigger,Trigger1M)),NA())</f>
        <v>1.3206819951134246E-2</v>
      </c>
      <c r="K2580" s="44">
        <f>IFERROR(_xll.qlIndexFixing(Index3M,H2580,TRUE,_xll.ohTrigger(RecalcTrigger,Trigger3M)),NA())</f>
        <v>1.348103882473776E-2</v>
      </c>
      <c r="L2580" s="44">
        <f>IFERROR(_xll.qlIndexFixing(Index6M,$H2580,TRUE,_xll.ohTrigger(RecalcTrigger,Trigger6M)),NA())</f>
        <v>1.5599120898644193E-2</v>
      </c>
      <c r="M2580" s="186">
        <f>IFERROR(_xll.qlIndexFixing(Index1Y,$H2580,TRUE,_xll.ohTrigger(RecalcTrigger,Trigger1Y)),NA())</f>
        <v>1.3997835264066406E-2</v>
      </c>
      <c r="N2580" s="185">
        <f>IFERROR(_xll.qlIndexFixing(ONIndex1M,I2580,TRUE,_xll.ohTrigger(RecalcTrigger,Trigger1M)),NA())</f>
        <v>1.3215149816367955E-2</v>
      </c>
      <c r="O2580" s="44">
        <f>IFERROR(_xll.qlIndexFixing(ONIndex3M,I2580,TRUE,_xll.ohTrigger(RecalcTrigger,Trigger3M)),NA())</f>
        <v>1.3518129964298353E-2</v>
      </c>
      <c r="P2580" s="44">
        <f>IFERROR(_xll.qlIndexFixing(ONIndex6M,I2580,TRUE,_xll.ohTrigger(RecalcTrigger,Trigger6M)),NA())</f>
        <v>1.5646684639376574E-2</v>
      </c>
      <c r="Q2580" s="186">
        <f>IFERROR(_xll.qlIndexFixing(ONIndex1Y,I2580,TRUE,_xll.ohTrigger(RecalcTrigger,Trigger1Y)),NA())</f>
        <v>1.4243957192858758E-2</v>
      </c>
    </row>
    <row r="2581" spans="2:17" x14ac:dyDescent="0.2">
      <c r="B2581" s="39" t="s">
        <v>42</v>
      </c>
      <c r="D2581" s="42">
        <f>_xll.qlCalendarAdvance(Calendar,$D2580,B2581,"f",FALSE)</f>
        <v>57474</v>
      </c>
      <c r="E2581" s="180">
        <f>_xll.qlInterestRateIndexValueDate(IndexON,D2581)</f>
        <v>57474</v>
      </c>
      <c r="F2581" s="196">
        <f>IFERROR(_xll.qlIndexFixing(IndexON,D2581,TRUE,_xll.ohTrigger(RecalcTrigger,TriggerON)),NA())</f>
        <v>1.3196402973569832E-2</v>
      </c>
      <c r="H2581" s="42">
        <f>_xll.qlCalendarAdvance(Calendar,$H2580,B2581,"f",FALSE)</f>
        <v>57474</v>
      </c>
      <c r="I2581" s="180">
        <f>_xll.qlInterestRateIndexValueDate(Index1M,$H2581)</f>
        <v>57476</v>
      </c>
      <c r="J2581" s="185">
        <f>IFERROR(_xll.qlIndexFixing(Index1M,$H2581,TRUE,_xll.ohTrigger(RecalcTrigger,Trigger1M)),NA())</f>
        <v>1.3196906265396111E-2</v>
      </c>
      <c r="K2581" s="44">
        <f>IFERROR(_xll.qlIndexFixing(Index3M,H2581,TRUE,_xll.ohTrigger(RecalcTrigger,Trigger3M)),NA())</f>
        <v>1.3471096533110329E-2</v>
      </c>
      <c r="L2581" s="44">
        <f>IFERROR(_xll.qlIndexFixing(Index6M,$H2581,TRUE,_xll.ohTrigger(RecalcTrigger,Trigger6M)),NA())</f>
        <v>1.5589734405302468E-2</v>
      </c>
      <c r="M2581" s="186">
        <f>IFERROR(_xll.qlIndexFixing(Index1Y,$H2581,TRUE,_xll.ohTrigger(RecalcTrigger,Trigger1Y)),NA())</f>
        <v>1.3984499000983986E-2</v>
      </c>
      <c r="N2581" s="185">
        <f>IFERROR(_xll.qlIndexFixing(ONIndex1M,I2581,TRUE,_xll.ohTrigger(RecalcTrigger,Trigger1M)),NA())</f>
        <v>1.3205207374618055E-2</v>
      </c>
      <c r="O2581" s="44">
        <f>IFERROR(_xll.qlIndexFixing(ONIndex3M,I2581,TRUE,_xll.ohTrigger(RecalcTrigger,Trigger3M)),NA())</f>
        <v>1.3508067839884674E-2</v>
      </c>
      <c r="P2581" s="44">
        <f>IFERROR(_xll.qlIndexFixing(ONIndex6M,I2581,TRUE,_xll.ohTrigger(RecalcTrigger,Trigger6M)),NA())</f>
        <v>1.5639083318923497E-2</v>
      </c>
      <c r="Q2581" s="186">
        <f>IFERROR(_xll.qlIndexFixing(ONIndex1Y,I2581,TRUE,_xll.ohTrigger(RecalcTrigger,Trigger1Y)),NA())</f>
        <v>1.422985861327497E-2</v>
      </c>
    </row>
    <row r="2582" spans="2:17" x14ac:dyDescent="0.2">
      <c r="B2582" s="39" t="s">
        <v>42</v>
      </c>
      <c r="D2582" s="42">
        <f>_xll.qlCalendarAdvance(Calendar,$D2581,B2582,"f",FALSE)</f>
        <v>57481</v>
      </c>
      <c r="E2582" s="180">
        <f>_xll.qlInterestRateIndexValueDate(IndexON,D2582)</f>
        <v>57481</v>
      </c>
      <c r="F2582" s="196">
        <f>IFERROR(_xll.qlIndexFixing(IndexON,D2582,TRUE,_xll.ohTrigger(RecalcTrigger,TriggerON)),NA())</f>
        <v>1.3185125793739871E-2</v>
      </c>
      <c r="H2582" s="42">
        <f>_xll.qlCalendarAdvance(Calendar,$H2581,B2582,"f",FALSE)</f>
        <v>57481</v>
      </c>
      <c r="I2582" s="180">
        <f>_xll.qlInterestRateIndexValueDate(Index1M,$H2582)</f>
        <v>57483</v>
      </c>
      <c r="J2582" s="185">
        <f>IFERROR(_xll.qlIndexFixing(Index1M,$H2582,TRUE,_xll.ohTrigger(RecalcTrigger,Trigger1M)),NA())</f>
        <v>1.3187017899445534E-2</v>
      </c>
      <c r="K2582" s="44">
        <f>IFERROR(_xll.qlIndexFixing(Index3M,H2582,TRUE,_xll.ohTrigger(RecalcTrigger,Trigger3M)),NA())</f>
        <v>1.3461179928413777E-2</v>
      </c>
      <c r="L2582" s="44">
        <f>IFERROR(_xll.qlIndexFixing(Index6M,$H2582,TRUE,_xll.ohTrigger(RecalcTrigger,Trigger6M)),NA())</f>
        <v>1.5580210774551856E-2</v>
      </c>
      <c r="M2582" s="186">
        <f>IFERROR(_xll.qlIndexFixing(Index1Y,$H2582,TRUE,_xll.ohTrigger(RecalcTrigger,Trigger1Y)),NA())</f>
        <v>1.3971201426365879E-2</v>
      </c>
      <c r="N2582" s="185">
        <f>IFERROR(_xll.qlIndexFixing(ONIndex1M,I2582,TRUE,_xll.ohTrigger(RecalcTrigger,Trigger1M)),NA())</f>
        <v>1.3195290110568081E-2</v>
      </c>
      <c r="O2582" s="44">
        <f>IFERROR(_xll.qlIndexFixing(ONIndex3M,I2582,TRUE,_xll.ohTrigger(RecalcTrigger,Trigger3M)),NA())</f>
        <v>1.3498030880221279E-2</v>
      </c>
      <c r="P2582" s="44">
        <f>IFERROR(_xll.qlIndexFixing(ONIndex6M,I2582,TRUE,_xll.ohTrigger(RecalcTrigger,Trigger6M)),NA())</f>
        <v>1.5631345899898008E-2</v>
      </c>
      <c r="Q2582" s="186">
        <f>IFERROR(_xll.qlIndexFixing(ONIndex1Y,I2582,TRUE,_xll.ohTrigger(RecalcTrigger,Trigger1Y)),NA())</f>
        <v>1.4215795549761268E-2</v>
      </c>
    </row>
    <row r="2583" spans="2:17" x14ac:dyDescent="0.2">
      <c r="B2583" s="39" t="s">
        <v>42</v>
      </c>
      <c r="D2583" s="42">
        <f>_xll.qlCalendarAdvance(Calendar,$D2582,B2583,"f",FALSE)</f>
        <v>57488</v>
      </c>
      <c r="E2583" s="180">
        <f>_xll.qlInterestRateIndexValueDate(IndexON,D2583)</f>
        <v>57488</v>
      </c>
      <c r="F2583" s="196">
        <f>IFERROR(_xll.qlIndexFixing(IndexON,D2583,TRUE,_xll.ohTrigger(RecalcTrigger,TriggerON)),NA())</f>
        <v>1.3173883517350049E-2</v>
      </c>
      <c r="H2583" s="42">
        <f>_xll.qlCalendarAdvance(Calendar,$H2582,B2583,"f",FALSE)</f>
        <v>57488</v>
      </c>
      <c r="I2583" s="180">
        <f>_xll.qlInterestRateIndexValueDate(Index1M,$H2583)</f>
        <v>57490</v>
      </c>
      <c r="J2583" s="185">
        <f>IFERROR(_xll.qlIndexFixing(Index1M,$H2583,TRUE,_xll.ohTrigger(RecalcTrigger,Trigger1M)),NA())</f>
        <v>1.3177154920807854E-2</v>
      </c>
      <c r="K2583" s="44">
        <f>IFERROR(_xll.qlIndexFixing(Index3M,H2583,TRUE,_xll.ohTrigger(RecalcTrigger,Trigger3M)),NA())</f>
        <v>1.3451289077881134E-2</v>
      </c>
      <c r="L2583" s="44">
        <f>IFERROR(_xll.qlIndexFixing(Index6M,$H2583,TRUE,_xll.ohTrigger(RecalcTrigger,Trigger6M)),NA())</f>
        <v>1.5570550008389026E-2</v>
      </c>
      <c r="M2583" s="186">
        <f>IFERROR(_xll.qlIndexFixing(Index1Y,$H2583,TRUE,_xll.ohTrigger(RecalcTrigger,Trigger1Y)),NA())</f>
        <v>1.3957942636021002E-2</v>
      </c>
      <c r="N2583" s="185">
        <f>IFERROR(_xll.qlIndexFixing(ONIndex1M,I2583,TRUE,_xll.ohTrigger(RecalcTrigger,Trigger1M)),NA())</f>
        <v>1.3185398091764E-2</v>
      </c>
      <c r="O2583" s="44">
        <f>IFERROR(_xll.qlIndexFixing(ONIndex3M,I2583,TRUE,_xll.ohTrigger(RecalcTrigger,Trigger3M)),NA())</f>
        <v>1.3488019152134711E-2</v>
      </c>
      <c r="P2583" s="44">
        <f>IFERROR(_xll.qlIndexFixing(ONIndex6M,I2583,TRUE,_xll.ohTrigger(RecalcTrigger,Trigger6M)),NA())</f>
        <v>1.5623472382380044E-2</v>
      </c>
      <c r="Q2583" s="186">
        <f>IFERROR(_xll.qlIndexFixing(ONIndex1Y,I2583,TRUE,_xll.ohTrigger(RecalcTrigger,Trigger1Y)),NA())</f>
        <v>1.4201768098640599E-2</v>
      </c>
    </row>
    <row r="2584" spans="2:17" x14ac:dyDescent="0.2">
      <c r="B2584" s="39" t="s">
        <v>42</v>
      </c>
      <c r="D2584" s="42">
        <f>_xll.qlCalendarAdvance(Calendar,$D2583,B2584,"f",FALSE)</f>
        <v>57495</v>
      </c>
      <c r="E2584" s="180">
        <f>_xll.qlInterestRateIndexValueDate(IndexON,D2584)</f>
        <v>57495</v>
      </c>
      <c r="F2584" s="196">
        <f>IFERROR(_xll.qlIndexFixing(IndexON,D2584,TRUE,_xll.ohTrigger(RecalcTrigger,TriggerON)),NA())</f>
        <v>1.3162676233289261E-2</v>
      </c>
      <c r="H2584" s="42">
        <f>_xll.qlCalendarAdvance(Calendar,$H2583,B2584,"f",FALSE)</f>
        <v>57495</v>
      </c>
      <c r="I2584" s="180">
        <f>_xll.qlInterestRateIndexValueDate(Index1M,$H2584)</f>
        <v>57497</v>
      </c>
      <c r="J2584" s="185">
        <f>IFERROR(_xll.qlIndexFixing(Index1M,$H2584,TRUE,_xll.ohTrigger(RecalcTrigger,Trigger1M)),NA())</f>
        <v>1.3167317397005832E-2</v>
      </c>
      <c r="K2584" s="44">
        <f>IFERROR(_xll.qlIndexFixing(Index3M,H2584,TRUE,_xll.ohTrigger(RecalcTrigger,Trigger3M)),NA())</f>
        <v>1.3441424048745425E-2</v>
      </c>
      <c r="L2584" s="44">
        <f>IFERROR(_xll.qlIndexFixing(Index6M,$H2584,TRUE,_xll.ohTrigger(RecalcTrigger,Trigger6M)),NA())</f>
        <v>1.556075210884263E-2</v>
      </c>
      <c r="M2584" s="186">
        <f>IFERROR(_xll.qlIndexFixing(Index1Y,$H2584,TRUE,_xll.ohTrigger(RecalcTrigger,Trigger1Y)),NA())</f>
        <v>1.3944722725757842E-2</v>
      </c>
      <c r="N2584" s="185">
        <f>IFERROR(_xll.qlIndexFixing(ONIndex1M,I2584,TRUE,_xll.ohTrigger(RecalcTrigger,Trigger1M)),NA())</f>
        <v>1.3175531385831718E-2</v>
      </c>
      <c r="O2584" s="44">
        <f>IFERROR(_xll.qlIndexFixing(ONIndex3M,I2584,TRUE,_xll.ohTrigger(RecalcTrigger,Trigger3M)),NA())</f>
        <v>1.3478032723170941E-2</v>
      </c>
      <c r="P2584" s="44">
        <f>IFERROR(_xll.qlIndexFixing(ONIndex6M,I2584,TRUE,_xll.ohTrigger(RecalcTrigger,Trigger6M)),NA())</f>
        <v>1.5615462766609411E-2</v>
      </c>
      <c r="Q2584" s="186">
        <f>IFERROR(_xll.qlIndexFixing(ONIndex1Y,I2584,TRUE,_xll.ohTrigger(RecalcTrigger,Trigger1Y)),NA())</f>
        <v>1.4187776355756299E-2</v>
      </c>
    </row>
    <row r="2585" spans="2:17" x14ac:dyDescent="0.2">
      <c r="B2585" s="39" t="s">
        <v>42</v>
      </c>
      <c r="D2585" s="42">
        <f>_xll.qlCalendarAdvance(Calendar,$D2584,B2585,"f",FALSE)</f>
        <v>57502</v>
      </c>
      <c r="E2585" s="180">
        <f>_xll.qlInterestRateIndexValueDate(IndexON,D2585)</f>
        <v>57502</v>
      </c>
      <c r="F2585" s="196">
        <f>IFERROR(_xll.qlIndexFixing(IndexON,D2585,TRUE,_xll.ohTrigger(RecalcTrigger,TriggerON)),NA())</f>
        <v>1.3151504030686212E-2</v>
      </c>
      <c r="H2585" s="42">
        <f>_xll.qlCalendarAdvance(Calendar,$H2584,B2585,"f",FALSE)</f>
        <v>57502</v>
      </c>
      <c r="I2585" s="180">
        <f>_xll.qlInterestRateIndexValueDate(Index1M,$H2585)</f>
        <v>57504</v>
      </c>
      <c r="J2585" s="185">
        <f>IFERROR(_xll.qlIndexFixing(Index1M,$H2585,TRUE,_xll.ohTrigger(RecalcTrigger,Trigger1M)),NA())</f>
        <v>1.3157505395554495E-2</v>
      </c>
      <c r="K2585" s="44">
        <f>IFERROR(_xll.qlIndexFixing(Index3M,H2585,TRUE,_xll.ohTrigger(RecalcTrigger,Trigger3M)),NA())</f>
        <v>1.3431584908242231E-2</v>
      </c>
      <c r="L2585" s="44">
        <f>IFERROR(_xll.qlIndexFixing(Index6M,$H2585,TRUE,_xll.ohTrigger(RecalcTrigger,Trigger6M)),NA())</f>
        <v>1.5550817077966808E-2</v>
      </c>
      <c r="M2585" s="186">
        <f>IFERROR(_xll.qlIndexFixing(Index1Y,$H2585,TRUE,_xll.ohTrigger(RecalcTrigger,Trigger1Y)),NA())</f>
        <v>1.3931541791383792E-2</v>
      </c>
      <c r="N2585" s="185">
        <f>IFERROR(_xll.qlIndexFixing(ONIndex1M,I2585,TRUE,_xll.ohTrigger(RecalcTrigger,Trigger1M)),NA())</f>
        <v>1.3165690060077395E-2</v>
      </c>
      <c r="O2585" s="44">
        <f>IFERROR(_xll.qlIndexFixing(ONIndex3M,I2585,TRUE,_xll.ohTrigger(RecalcTrigger,Trigger3M)),NA())</f>
        <v>1.3468071660156511E-2</v>
      </c>
      <c r="P2585" s="44">
        <f>IFERROR(_xll.qlIndexFixing(ONIndex6M,I2585,TRUE,_xll.ohTrigger(RecalcTrigger,Trigger6M)),NA())</f>
        <v>1.5607317052346303E-2</v>
      </c>
      <c r="Q2585" s="186">
        <f>IFERROR(_xll.qlIndexFixing(ONIndex1Y,I2585,TRUE,_xll.ohTrigger(RecalcTrigger,Trigger1Y)),NA())</f>
        <v>1.4173820417111571E-2</v>
      </c>
    </row>
    <row r="2586" spans="2:17" x14ac:dyDescent="0.2">
      <c r="B2586" s="39" t="s">
        <v>42</v>
      </c>
      <c r="D2586" s="42">
        <f>_xll.qlCalendarAdvance(Calendar,$D2585,B2586,"f",FALSE)</f>
        <v>57509</v>
      </c>
      <c r="E2586" s="180">
        <f>_xll.qlInterestRateIndexValueDate(IndexON,D2586)</f>
        <v>57509</v>
      </c>
      <c r="F2586" s="196">
        <f>IFERROR(_xll.qlIndexFixing(IndexON,D2586,TRUE,_xll.ohTrigger(RecalcTrigger,TriggerON)),NA())</f>
        <v>1.3140366998749542E-2</v>
      </c>
      <c r="H2586" s="42">
        <f>_xll.qlCalendarAdvance(Calendar,$H2585,B2586,"f",FALSE)</f>
        <v>57509</v>
      </c>
      <c r="I2586" s="180">
        <f>_xll.qlInterestRateIndexValueDate(Index1M,$H2586)</f>
        <v>57511</v>
      </c>
      <c r="J2586" s="185">
        <f>IFERROR(_xll.qlIndexFixing(Index1M,$H2586,TRUE,_xll.ohTrigger(RecalcTrigger,Trigger1M)),NA())</f>
        <v>1.3147718983986919E-2</v>
      </c>
      <c r="K2586" s="44">
        <f>IFERROR(_xll.qlIndexFixing(Index3M,H2586,TRUE,_xll.ohTrigger(RecalcTrigger,Trigger3M)),NA())</f>
        <v>1.342177172360373E-2</v>
      </c>
      <c r="L2586" s="44">
        <f>IFERROR(_xll.qlIndexFixing(Index6M,$H2586,TRUE,_xll.ohTrigger(RecalcTrigger,Trigger6M)),NA())</f>
        <v>1.5540744917845512E-2</v>
      </c>
      <c r="M2586" s="186">
        <f>IFERROR(_xll.qlIndexFixing(Index1Y,$H2586,TRUE,_xll.ohTrigger(RecalcTrigger,Trigger1Y)),NA())</f>
        <v>1.3918399928706899E-2</v>
      </c>
      <c r="N2586" s="185">
        <f>IFERROR(_xll.qlIndexFixing(ONIndex1M,I2586,TRUE,_xll.ohTrigger(RecalcTrigger,Trigger1M)),NA())</f>
        <v>1.3155874181967064E-2</v>
      </c>
      <c r="O2586" s="44">
        <f>IFERROR(_xll.qlIndexFixing(ONIndex3M,I2586,TRUE,_xll.ohTrigger(RecalcTrigger,Trigger3M)),NA())</f>
        <v>1.3458136030717327E-2</v>
      </c>
      <c r="P2586" s="44">
        <f>IFERROR(_xll.qlIndexFixing(ONIndex6M,I2586,TRUE,_xll.ohTrigger(RecalcTrigger,Trigger6M)),NA())</f>
        <v>1.5599035239670656E-2</v>
      </c>
      <c r="Q2586" s="186">
        <f>IFERROR(_xll.qlIndexFixing(ONIndex1Y,I2586,TRUE,_xll.ohTrigger(RecalcTrigger,Trigger1Y)),NA())</f>
        <v>1.4159900378709622E-2</v>
      </c>
    </row>
    <row r="2587" spans="2:17" x14ac:dyDescent="0.2">
      <c r="B2587" s="39" t="s">
        <v>42</v>
      </c>
      <c r="D2587" s="42">
        <f>_xll.qlCalendarAdvance(Calendar,$D2586,B2587,"f",FALSE)</f>
        <v>57516</v>
      </c>
      <c r="E2587" s="180">
        <f>_xll.qlInterestRateIndexValueDate(IndexON,D2587)</f>
        <v>57516</v>
      </c>
      <c r="F2587" s="196">
        <f>IFERROR(_xll.qlIndexFixing(IndexON,D2587,TRUE,_xll.ohTrigger(RecalcTrigger,TriggerON)),NA())</f>
        <v>1.3129265226368148E-2</v>
      </c>
      <c r="H2587" s="42">
        <f>_xll.qlCalendarAdvance(Calendar,$H2586,B2587,"f",FALSE)</f>
        <v>57516</v>
      </c>
      <c r="I2587" s="180">
        <f>_xll.qlInterestRateIndexValueDate(Index1M,$H2587)</f>
        <v>57518</v>
      </c>
      <c r="J2587" s="185">
        <f>IFERROR(_xll.qlIndexFixing(Index1M,$H2587,TRUE,_xll.ohTrigger(RecalcTrigger,Trigger1M)),NA())</f>
        <v>1.3137958229820708E-2</v>
      </c>
      <c r="K2587" s="44">
        <f>IFERROR(_xll.qlIndexFixing(Index3M,H2587,TRUE,_xll.ohTrigger(RecalcTrigger,Trigger3M)),NA())</f>
        <v>1.3411984562066347E-2</v>
      </c>
      <c r="L2587" s="44">
        <f>IFERROR(_xll.qlIndexFixing(Index6M,$H2587,TRUE,_xll.ohTrigger(RecalcTrigger,Trigger6M)),NA())</f>
        <v>1.5530535630592514E-2</v>
      </c>
      <c r="M2587" s="186">
        <f>IFERROR(_xll.qlIndexFixing(Index1Y,$H2587,TRUE,_xll.ohTrigger(RecalcTrigger,Trigger1Y)),NA())</f>
        <v>1.3905297233533473E-2</v>
      </c>
      <c r="N2587" s="185">
        <f>IFERROR(_xll.qlIndexFixing(ONIndex1M,I2587,TRUE,_xll.ohTrigger(RecalcTrigger,Trigger1M)),NA())</f>
        <v>1.3146083819286503E-2</v>
      </c>
      <c r="O2587" s="44">
        <f>IFERROR(_xll.qlIndexFixing(ONIndex3M,I2587,TRUE,_xll.ohTrigger(RecalcTrigger,Trigger3M)),NA())</f>
        <v>1.3448225901759869E-2</v>
      </c>
      <c r="P2587" s="44">
        <f>IFERROR(_xll.qlIndexFixing(ONIndex6M,I2587,TRUE,_xll.ohTrigger(RecalcTrigger,Trigger6M)),NA())</f>
        <v>1.5590617328662404E-2</v>
      </c>
      <c r="Q2587" s="186">
        <f>IFERROR(_xll.qlIndexFixing(ONIndex1Y,I2587,TRUE,_xll.ohTrigger(RecalcTrigger,Trigger1Y)),NA())</f>
        <v>1.4146016336473721E-2</v>
      </c>
    </row>
    <row r="2588" spans="2:17" x14ac:dyDescent="0.2">
      <c r="B2588" s="39" t="s">
        <v>42</v>
      </c>
      <c r="D2588" s="42">
        <f>_xll.qlCalendarAdvance(Calendar,$D2587,B2588,"f",FALSE)</f>
        <v>57523</v>
      </c>
      <c r="E2588" s="180">
        <f>_xll.qlInterestRateIndexValueDate(IndexON,D2588)</f>
        <v>57523</v>
      </c>
      <c r="F2588" s="196">
        <f>IFERROR(_xll.qlIndexFixing(IndexON,D2588,TRUE,_xll.ohTrigger(RecalcTrigger,TriggerON)),NA())</f>
        <v>1.3118198802590797E-2</v>
      </c>
      <c r="H2588" s="42">
        <f>_xll.qlCalendarAdvance(Calendar,$H2587,B2588,"f",FALSE)</f>
        <v>57523</v>
      </c>
      <c r="I2588" s="180">
        <f>_xll.qlInterestRateIndexValueDate(Index1M,$H2588)</f>
        <v>57525</v>
      </c>
      <c r="J2588" s="185">
        <f>IFERROR(_xll.qlIndexFixing(Index1M,$H2588,TRUE,_xll.ohTrigger(RecalcTrigger,Trigger1M)),NA())</f>
        <v>1.3127769471897865E-2</v>
      </c>
      <c r="K2588" s="44">
        <f>IFERROR(_xll.qlIndexFixing(Index3M,H2588,TRUE,_xll.ohTrigger(RecalcTrigger,Trigger3M)),NA())</f>
        <v>1.3403552875658675E-2</v>
      </c>
      <c r="L2588" s="44">
        <f>IFERROR(_xll.qlIndexFixing(Index6M,$H2588,TRUE,_xll.ohTrigger(RecalcTrigger,Trigger6M)),NA())</f>
        <v>1.5520189218349233E-2</v>
      </c>
      <c r="M2588" s="186">
        <f>IFERROR(_xll.qlIndexFixing(Index1Y,$H2588,TRUE,_xll.ohTrigger(RecalcTrigger,Trigger1Y)),NA())</f>
        <v>1.3894156104142151E-2</v>
      </c>
      <c r="N2588" s="185">
        <f>IFERROR(_xll.qlIndexFixing(ONIndex1M,I2588,TRUE,_xll.ohTrigger(RecalcTrigger,Trigger1M)),NA())</f>
        <v>1.3136319039501743E-2</v>
      </c>
      <c r="O2588" s="44">
        <f>IFERROR(_xll.qlIndexFixing(ONIndex3M,I2588,TRUE,_xll.ohTrigger(RecalcTrigger,Trigger3M)),NA())</f>
        <v>1.3438341340510362E-2</v>
      </c>
      <c r="P2588" s="44">
        <f>IFERROR(_xll.qlIndexFixing(ONIndex6M,I2588,TRUE,_xll.ohTrigger(RecalcTrigger,Trigger6M)),NA())</f>
        <v>1.5582063319161676E-2</v>
      </c>
      <c r="Q2588" s="186">
        <f>IFERROR(_xll.qlIndexFixing(ONIndex1Y,I2588,TRUE,_xll.ohTrigger(RecalcTrigger,Trigger1Y)),NA())</f>
        <v>1.4132168386566946E-2</v>
      </c>
    </row>
    <row r="2589" spans="2:17" x14ac:dyDescent="0.2">
      <c r="B2589" s="39" t="s">
        <v>42</v>
      </c>
      <c r="D2589" s="42">
        <f>_xll.qlCalendarAdvance(Calendar,$D2588,B2589,"f",FALSE)</f>
        <v>57530</v>
      </c>
      <c r="E2589" s="180">
        <f>_xll.qlInterestRateIndexValueDate(IndexON,D2589)</f>
        <v>57530</v>
      </c>
      <c r="F2589" s="196">
        <f>IFERROR(_xll.qlIndexFixing(IndexON,D2589,TRUE,_xll.ohTrigger(RecalcTrigger,TriggerON)),NA())</f>
        <v>1.3107167816386323E-2</v>
      </c>
      <c r="H2589" s="42">
        <f>_xll.qlCalendarAdvance(Calendar,$H2588,B2589,"f",FALSE)</f>
        <v>57530</v>
      </c>
      <c r="I2589" s="180">
        <f>_xll.qlInterestRateIndexValueDate(Index1M,$H2589)</f>
        <v>57532</v>
      </c>
      <c r="J2589" s="185">
        <f>IFERROR(_xll.qlIndexFixing(Index1M,$H2589,TRUE,_xll.ohTrigger(RecalcTrigger,Trigger1M)),NA())</f>
        <v>1.3118513963780845E-2</v>
      </c>
      <c r="K2589" s="44">
        <f>IFERROR(_xll.qlIndexFixing(Index3M,H2589,TRUE,_xll.ohTrigger(RecalcTrigger,Trigger3M)),NA())</f>
        <v>1.3392488577221955E-2</v>
      </c>
      <c r="L2589" s="44">
        <f>IFERROR(_xll.qlIndexFixing(Index6M,$H2589,TRUE,_xll.ohTrigger(RecalcTrigger,Trigger6M)),NA())</f>
        <v>1.5509705683286043E-2</v>
      </c>
      <c r="M2589" s="186">
        <f>IFERROR(_xll.qlIndexFixing(Index1Y,$H2589,TRUE,_xll.ohTrigger(RecalcTrigger,Trigger1Y)),NA())</f>
        <v>1.3879209728921142E-2</v>
      </c>
      <c r="N2589" s="185">
        <f>IFERROR(_xll.qlIndexFixing(ONIndex1M,I2589,TRUE,_xll.ohTrigger(RecalcTrigger,Trigger1M)),NA())</f>
        <v>1.3126579909839009E-2</v>
      </c>
      <c r="O2589" s="44">
        <f>IFERROR(_xll.qlIndexFixing(ONIndex3M,I2589,TRUE,_xll.ohTrigger(RecalcTrigger,Trigger3M)),NA())</f>
        <v>1.3428482414354903E-2</v>
      </c>
      <c r="P2589" s="44">
        <f>IFERROR(_xll.qlIndexFixing(ONIndex6M,I2589,TRUE,_xll.ohTrigger(RecalcTrigger,Trigger6M)),NA())</f>
        <v>1.5573373211408281E-2</v>
      </c>
      <c r="Q2589" s="186">
        <f>IFERROR(_xll.qlIndexFixing(ONIndex1Y,I2589,TRUE,_xll.ohTrigger(RecalcTrigger,Trigger1Y)),NA())</f>
        <v>1.4118356624752693E-2</v>
      </c>
    </row>
    <row r="2590" spans="2:17" x14ac:dyDescent="0.2">
      <c r="B2590" s="39" t="s">
        <v>42</v>
      </c>
      <c r="D2590" s="42">
        <f>_xll.qlCalendarAdvance(Calendar,$D2589,B2590,"f",FALSE)</f>
        <v>57537</v>
      </c>
      <c r="E2590" s="180">
        <f>_xll.qlInterestRateIndexValueDate(IndexON,D2590)</f>
        <v>57537</v>
      </c>
      <c r="F2590" s="196">
        <f>IFERROR(_xll.qlIndexFixing(IndexON,D2590,TRUE,_xll.ohTrigger(RecalcTrigger,TriggerON)),NA())</f>
        <v>1.3096172356883429E-2</v>
      </c>
      <c r="H2590" s="42">
        <f>_xll.qlCalendarAdvance(Calendar,$H2589,B2590,"f",FALSE)</f>
        <v>57537</v>
      </c>
      <c r="I2590" s="180">
        <f>_xll.qlInterestRateIndexValueDate(Index1M,$H2590)</f>
        <v>57539</v>
      </c>
      <c r="J2590" s="185">
        <f>IFERROR(_xll.qlIndexFixing(Index1M,$H2590,TRUE,_xll.ohTrigger(RecalcTrigger,Trigger1M)),NA())</f>
        <v>1.3108830586950141E-2</v>
      </c>
      <c r="K2590" s="44">
        <f>IFERROR(_xll.qlIndexFixing(Index3M,H2590,TRUE,_xll.ohTrigger(RecalcTrigger,Trigger3M)),NA())</f>
        <v>1.3382779888383552E-2</v>
      </c>
      <c r="L2590" s="44">
        <f>IFERROR(_xll.qlIndexFixing(Index6M,$H2590,TRUE,_xll.ohTrigger(RecalcTrigger,Trigger6M)),NA())</f>
        <v>1.5499085027602265E-2</v>
      </c>
      <c r="M2590" s="186">
        <f>IFERROR(_xll.qlIndexFixing(Index1Y,$H2590,TRUE,_xll.ohTrigger(RecalcTrigger,Trigger1Y)),NA())</f>
        <v>1.3866225111093543E-2</v>
      </c>
      <c r="N2590" s="185">
        <f>IFERROR(_xll.qlIndexFixing(ONIndex1M,I2590,TRUE,_xll.ohTrigger(RecalcTrigger,Trigger1M)),NA())</f>
        <v>1.3116866498084079E-2</v>
      </c>
      <c r="O2590" s="44">
        <f>IFERROR(_xll.qlIndexFixing(ONIndex3M,I2590,TRUE,_xll.ohTrigger(RecalcTrigger,Trigger3M)),NA())</f>
        <v>1.3418649190120036E-2</v>
      </c>
      <c r="P2590" s="44">
        <f>IFERROR(_xll.qlIndexFixing(ONIndex6M,I2590,TRUE,_xll.ohTrigger(RecalcTrigger,Trigger6M)),NA())</f>
        <v>1.556454700516241E-2</v>
      </c>
      <c r="Q2590" s="186">
        <f>IFERROR(_xll.qlIndexFixing(ONIndex1Y,I2590,TRUE,_xll.ohTrigger(RecalcTrigger,Trigger1Y)),NA())</f>
        <v>1.410458114719404E-2</v>
      </c>
    </row>
    <row r="2591" spans="2:17" x14ac:dyDescent="0.2">
      <c r="B2591" s="39" t="s">
        <v>42</v>
      </c>
      <c r="D2591" s="42">
        <f>_xll.qlCalendarAdvance(Calendar,$D2590,B2591,"f",FALSE)</f>
        <v>57544</v>
      </c>
      <c r="E2591" s="180">
        <f>_xll.qlInterestRateIndexValueDate(IndexON,D2591)</f>
        <v>57544</v>
      </c>
      <c r="F2591" s="196">
        <f>IFERROR(_xll.qlIndexFixing(IndexON,D2591,TRUE,_xll.ohTrigger(RecalcTrigger,TriggerON)),NA())</f>
        <v>1.308521251321082E-2</v>
      </c>
      <c r="H2591" s="42">
        <f>_xll.qlCalendarAdvance(Calendar,$H2590,B2591,"f",FALSE)</f>
        <v>57544</v>
      </c>
      <c r="I2591" s="180">
        <f>_xll.qlInterestRateIndexValueDate(Index1M,$H2591)</f>
        <v>57546</v>
      </c>
      <c r="J2591" s="185">
        <f>IFERROR(_xll.qlIndexFixing(Index1M,$H2591,TRUE,_xll.ohTrigger(RecalcTrigger,Trigger1M)),NA())</f>
        <v>1.3099173137606689E-2</v>
      </c>
      <c r="K2591" s="44">
        <f>IFERROR(_xll.qlIndexFixing(Index3M,H2591,TRUE,_xll.ohTrigger(RecalcTrigger,Trigger3M)),NA())</f>
        <v>1.3373097491578377E-2</v>
      </c>
      <c r="L2591" s="44">
        <f>IFERROR(_xll.qlIndexFixing(Index6M,$H2591,TRUE,_xll.ohTrigger(RecalcTrigger,Trigger6M)),NA())</f>
        <v>1.5488327253526604E-2</v>
      </c>
      <c r="M2591" s="186">
        <f>IFERROR(_xll.qlIndexFixing(Index1Y,$H2591,TRUE,_xll.ohTrigger(RecalcTrigger,Trigger1Y)),NA())</f>
        <v>1.3853280043991584E-2</v>
      </c>
      <c r="N2591" s="185">
        <f>IFERROR(_xll.qlIndexFixing(ONIndex1M,I2591,TRUE,_xll.ohTrigger(RecalcTrigger,Trigger1M)),NA())</f>
        <v>1.3107178871702985E-2</v>
      </c>
      <c r="O2591" s="44">
        <f>IFERROR(_xll.qlIndexFixing(ONIndex3M,I2591,TRUE,_xll.ohTrigger(RecalcTrigger,Trigger3M)),NA())</f>
        <v>1.3408841735351729E-2</v>
      </c>
      <c r="P2591" s="44">
        <f>IFERROR(_xll.qlIndexFixing(ONIndex6M,I2591,TRUE,_xll.ohTrigger(RecalcTrigger,Trigger6M)),NA())</f>
        <v>1.5555584700583935E-2</v>
      </c>
      <c r="Q2591" s="186">
        <f>IFERROR(_xll.qlIndexFixing(ONIndex1Y,I2591,TRUE,_xll.ohTrigger(RecalcTrigger,Trigger1Y)),NA())</f>
        <v>1.4090842049654384E-2</v>
      </c>
    </row>
    <row r="2592" spans="2:17" x14ac:dyDescent="0.2">
      <c r="B2592" s="39" t="s">
        <v>42</v>
      </c>
      <c r="D2592" s="42">
        <f>_xll.qlCalendarAdvance(Calendar,$D2591,B2592,"f",FALSE)</f>
        <v>57551</v>
      </c>
      <c r="E2592" s="180">
        <f>_xll.qlInterestRateIndexValueDate(IndexON,D2592)</f>
        <v>57551</v>
      </c>
      <c r="F2592" s="196">
        <f>IFERROR(_xll.qlIndexFixing(IndexON,D2592,TRUE,_xll.ohTrigger(RecalcTrigger,TriggerON)),NA())</f>
        <v>1.3074288374257392E-2</v>
      </c>
      <c r="H2592" s="42">
        <f>_xll.qlCalendarAdvance(Calendar,$H2591,B2592,"f",FALSE)</f>
        <v>57551</v>
      </c>
      <c r="I2592" s="180">
        <f>_xll.qlInterestRateIndexValueDate(Index1M,$H2592)</f>
        <v>57553</v>
      </c>
      <c r="J2592" s="185">
        <f>IFERROR(_xll.qlIndexFixing(Index1M,$H2592,TRUE,_xll.ohTrigger(RecalcTrigger,Trigger1M)),NA())</f>
        <v>1.3089541683273254E-2</v>
      </c>
      <c r="K2592" s="44">
        <f>IFERROR(_xll.qlIndexFixing(Index3M,H2592,TRUE,_xll.ohTrigger(RecalcTrigger,Trigger3M)),NA())</f>
        <v>1.3363441454036062E-2</v>
      </c>
      <c r="L2592" s="44">
        <f>IFERROR(_xll.qlIndexFixing(Index6M,$H2592,TRUE,_xll.ohTrigger(RecalcTrigger,Trigger6M)),NA())</f>
        <v>1.5477432363314551E-2</v>
      </c>
      <c r="M2592" s="186">
        <f>IFERROR(_xll.qlIndexFixing(Index1Y,$H2592,TRUE,_xll.ohTrigger(RecalcTrigger,Trigger1Y)),NA())</f>
        <v>1.3840374623419388E-2</v>
      </c>
      <c r="N2592" s="185">
        <f>IFERROR(_xll.qlIndexFixing(ONIndex1M,I2592,TRUE,_xll.ohTrigger(RecalcTrigger,Trigger1M)),NA())</f>
        <v>1.3097517098161759E-2</v>
      </c>
      <c r="O2592" s="44">
        <f>IFERROR(_xll.qlIndexFixing(ONIndex3M,I2592,TRUE,_xll.ohTrigger(RecalcTrigger,Trigger3M)),NA())</f>
        <v>1.3399060117356143E-2</v>
      </c>
      <c r="P2592" s="44">
        <f>IFERROR(_xll.qlIndexFixing(ONIndex6M,I2592,TRUE,_xll.ohTrigger(RecalcTrigger,Trigger6M)),NA())</f>
        <v>1.5546486297592921E-2</v>
      </c>
      <c r="Q2592" s="186">
        <f>IFERROR(_xll.qlIndexFixing(ONIndex1Y,I2592,TRUE,_xll.ohTrigger(RecalcTrigger,Trigger1Y)),NA())</f>
        <v>1.4077139428456675E-2</v>
      </c>
    </row>
    <row r="2593" spans="2:17" x14ac:dyDescent="0.2">
      <c r="B2593" s="39" t="s">
        <v>42</v>
      </c>
      <c r="D2593" s="42">
        <f>_xll.qlCalendarAdvance(Calendar,$D2592,B2593,"f",FALSE)</f>
        <v>57558</v>
      </c>
      <c r="E2593" s="180">
        <f>_xll.qlInterestRateIndexValueDate(IndexON,D2593)</f>
        <v>57558</v>
      </c>
      <c r="F2593" s="196">
        <f>IFERROR(_xll.qlIndexFixing(IndexON,D2593,TRUE,_xll.ohTrigger(RecalcTrigger,TriggerON)),NA())</f>
        <v>1.3063400029231786E-2</v>
      </c>
      <c r="H2593" s="42">
        <f>_xll.qlCalendarAdvance(Calendar,$H2592,B2593,"f",FALSE)</f>
        <v>57558</v>
      </c>
      <c r="I2593" s="180">
        <f>_xll.qlInterestRateIndexValueDate(Index1M,$H2593)</f>
        <v>57560</v>
      </c>
      <c r="J2593" s="185">
        <f>IFERROR(_xll.qlIndexFixing(Index1M,$H2593,TRUE,_xll.ohTrigger(RecalcTrigger,Trigger1M)),NA())</f>
        <v>1.3079936291480332E-2</v>
      </c>
      <c r="K2593" s="44">
        <f>IFERROR(_xll.qlIndexFixing(Index3M,H2593,TRUE,_xll.ohTrigger(RecalcTrigger,Trigger3M)),NA())</f>
        <v>1.3353811842994735E-2</v>
      </c>
      <c r="L2593" s="44">
        <f>IFERROR(_xll.qlIndexFixing(Index6M,$H2593,TRUE,_xll.ohTrigger(RecalcTrigger,Trigger6M)),NA())</f>
        <v>1.5466400359252711E-2</v>
      </c>
      <c r="M2593" s="186">
        <f>IFERROR(_xll.qlIndexFixing(Index1Y,$H2593,TRUE,_xll.ohTrigger(RecalcTrigger,Trigger1Y)),NA())</f>
        <v>1.3827508945181956E-2</v>
      </c>
      <c r="N2593" s="185">
        <f>IFERROR(_xll.qlIndexFixing(ONIndex1M,I2593,TRUE,_xll.ohTrigger(RecalcTrigger,Trigger1M)),NA())</f>
        <v>1.3087881244926436E-2</v>
      </c>
      <c r="O2593" s="44">
        <f>IFERROR(_xll.qlIndexFixing(ONIndex3M,I2593,TRUE,_xll.ohTrigger(RecalcTrigger,Trigger3M)),NA())</f>
        <v>1.3389304402720015E-2</v>
      </c>
      <c r="P2593" s="44">
        <f>IFERROR(_xll.qlIndexFixing(ONIndex6M,I2593,TRUE,_xll.ohTrigger(RecalcTrigger,Trigger6M)),NA())</f>
        <v>1.5537251796429175E-2</v>
      </c>
      <c r="Q2593" s="186">
        <f>IFERROR(_xll.qlIndexFixing(ONIndex1Y,I2593,TRUE,_xll.ohTrigger(RecalcTrigger,Trigger1Y)),NA())</f>
        <v>1.4063473379364311E-2</v>
      </c>
    </row>
    <row r="2594" spans="2:17" x14ac:dyDescent="0.2">
      <c r="B2594" s="39" t="s">
        <v>42</v>
      </c>
      <c r="D2594" s="42">
        <f>_xll.qlCalendarAdvance(Calendar,$D2593,B2594,"f",FALSE)</f>
        <v>57565</v>
      </c>
      <c r="E2594" s="180">
        <f>_xll.qlInterestRateIndexValueDate(IndexON,D2594)</f>
        <v>57565</v>
      </c>
      <c r="F2594" s="196">
        <f>IFERROR(_xll.qlIndexFixing(IndexON,D2594,TRUE,_xll.ohTrigger(RecalcTrigger,TriggerON)),NA())</f>
        <v>1.3052547566863026E-2</v>
      </c>
      <c r="H2594" s="42">
        <f>_xll.qlCalendarAdvance(Calendar,$H2593,B2594,"f",FALSE)</f>
        <v>57565</v>
      </c>
      <c r="I2594" s="180">
        <f>_xll.qlInterestRateIndexValueDate(Index1M,$H2594)</f>
        <v>57567</v>
      </c>
      <c r="J2594" s="185">
        <f>IFERROR(_xll.qlIndexFixing(Index1M,$H2594,TRUE,_xll.ohTrigger(RecalcTrigger,Trigger1M)),NA())</f>
        <v>1.3070357029740368E-2</v>
      </c>
      <c r="K2594" s="44">
        <f>IFERROR(_xll.qlIndexFixing(Index3M,H2594,TRUE,_xll.ohTrigger(RecalcTrigger,Trigger3M)),NA())</f>
        <v>1.3344208725685721E-2</v>
      </c>
      <c r="L2594" s="44">
        <f>IFERROR(_xll.qlIndexFixing(Index6M,$H2594,TRUE,_xll.ohTrigger(RecalcTrigger,Trigger6M)),NA())</f>
        <v>1.5455231243654475E-2</v>
      </c>
      <c r="M2594" s="186">
        <f>IFERROR(_xll.qlIndexFixing(Index1Y,$H2594,TRUE,_xll.ohTrigger(RecalcTrigger,Trigger1Y)),NA())</f>
        <v>1.3814683105082761E-2</v>
      </c>
      <c r="N2594" s="185">
        <f>IFERROR(_xll.qlIndexFixing(ONIndex1M,I2594,TRUE,_xll.ohTrigger(RecalcTrigger,Trigger1M)),NA())</f>
        <v>1.3078271379542983E-2</v>
      </c>
      <c r="O2594" s="44">
        <f>IFERROR(_xll.qlIndexFixing(ONIndex3M,I2594,TRUE,_xll.ohTrigger(RecalcTrigger,Trigger3M)),NA())</f>
        <v>1.3379574659229121E-2</v>
      </c>
      <c r="P2594" s="44">
        <f>IFERROR(_xll.qlIndexFixing(ONIndex6M,I2594,TRUE,_xll.ohTrigger(RecalcTrigger,Trigger6M)),NA())</f>
        <v>1.5527881196852888E-2</v>
      </c>
      <c r="Q2594" s="186">
        <f>IFERROR(_xll.qlIndexFixing(ONIndex1Y,I2594,TRUE,_xll.ohTrigger(RecalcTrigger,Trigger1Y)),NA())</f>
        <v>1.4049843998380496E-2</v>
      </c>
    </row>
    <row r="2595" spans="2:17" x14ac:dyDescent="0.2">
      <c r="B2595" s="39" t="s">
        <v>42</v>
      </c>
      <c r="D2595" s="42">
        <f>_xll.qlCalendarAdvance(Calendar,$D2594,B2595,"f",FALSE)</f>
        <v>57572</v>
      </c>
      <c r="E2595" s="180">
        <f>_xll.qlInterestRateIndexValueDate(IndexON,D2595)</f>
        <v>57572</v>
      </c>
      <c r="F2595" s="196">
        <f>IFERROR(_xll.qlIndexFixing(IndexON,D2595,TRUE,_xll.ohTrigger(RecalcTrigger,TriggerON)),NA())</f>
        <v>1.3041731076679497E-2</v>
      </c>
      <c r="H2595" s="42">
        <f>_xll.qlCalendarAdvance(Calendar,$H2594,B2595,"f",FALSE)</f>
        <v>57572</v>
      </c>
      <c r="I2595" s="180">
        <f>_xll.qlInterestRateIndexValueDate(Index1M,$H2595)</f>
        <v>57574</v>
      </c>
      <c r="J2595" s="185">
        <f>IFERROR(_xll.qlIndexFixing(Index1M,$H2595,TRUE,_xll.ohTrigger(RecalcTrigger,Trigger1M)),NA())</f>
        <v>1.3060803965573549E-2</v>
      </c>
      <c r="K2595" s="44">
        <f>IFERROR(_xll.qlIndexFixing(Index3M,H2595,TRUE,_xll.ohTrigger(RecalcTrigger,Trigger3M)),NA())</f>
        <v>1.3334632169336098E-2</v>
      </c>
      <c r="L2595" s="44">
        <f>IFERROR(_xll.qlIndexFixing(Index6M,$H2595,TRUE,_xll.ohTrigger(RecalcTrigger,Trigger6M)),NA())</f>
        <v>1.5443925018862187E-2</v>
      </c>
      <c r="M2595" s="186">
        <f>IFERROR(_xll.qlIndexFixing(Index1Y,$H2595,TRUE,_xll.ohTrigger(RecalcTrigger,Trigger1Y)),NA())</f>
        <v>1.3801897198925715E-2</v>
      </c>
      <c r="N2595" s="185">
        <f>IFERROR(_xll.qlIndexFixing(ONIndex1M,I2595,TRUE,_xll.ohTrigger(RecalcTrigger,Trigger1M)),NA())</f>
        <v>1.3068687569557369E-2</v>
      </c>
      <c r="O2595" s="44">
        <f>IFERROR(_xll.qlIndexFixing(ONIndex3M,I2595,TRUE,_xll.ohTrigger(RecalcTrigger,Trigger3M)),NA())</f>
        <v>1.3369870953869878E-2</v>
      </c>
      <c r="P2595" s="44">
        <f>IFERROR(_xll.qlIndexFixing(ONIndex6M,I2595,TRUE,_xll.ohTrigger(RecalcTrigger,Trigger6M)),NA())</f>
        <v>1.5518374498943999E-2</v>
      </c>
      <c r="Q2595" s="186">
        <f>IFERROR(_xll.qlIndexFixing(ONIndex1Y,I2595,TRUE,_xll.ohTrigger(RecalcTrigger,Trigger1Y)),NA())</f>
        <v>1.4036251381668308E-2</v>
      </c>
    </row>
    <row r="2596" spans="2:17" x14ac:dyDescent="0.2">
      <c r="B2596" s="39" t="s">
        <v>42</v>
      </c>
      <c r="D2596" s="42">
        <f>_xll.qlCalendarAdvance(Calendar,$D2595,B2596,"f",FALSE)</f>
        <v>57579</v>
      </c>
      <c r="E2596" s="180">
        <f>_xll.qlInterestRateIndexValueDate(IndexON,D2596)</f>
        <v>57579</v>
      </c>
      <c r="F2596" s="196">
        <f>IFERROR(_xll.qlIndexFixing(IndexON,D2596,TRUE,_xll.ohTrigger(RecalcTrigger,TriggerON)),NA())</f>
        <v>1.303095064725035E-2</v>
      </c>
      <c r="H2596" s="42">
        <f>_xll.qlCalendarAdvance(Calendar,$H2595,B2596,"f",FALSE)</f>
        <v>57579</v>
      </c>
      <c r="I2596" s="180">
        <f>_xll.qlInterestRateIndexValueDate(Index1M,$H2596)</f>
        <v>57581</v>
      </c>
      <c r="J2596" s="185">
        <f>IFERROR(_xll.qlIndexFixing(Index1M,$H2596,TRUE,_xll.ohTrigger(RecalcTrigger,Trigger1M)),NA())</f>
        <v>1.305127716650779E-2</v>
      </c>
      <c r="K2596" s="44">
        <f>IFERROR(_xll.qlIndexFixing(Index3M,H2596,TRUE,_xll.ohTrigger(RecalcTrigger,Trigger3M)),NA())</f>
        <v>1.3325082241186543E-2</v>
      </c>
      <c r="L2596" s="44">
        <f>IFERROR(_xll.qlIndexFixing(Index6M,$H2596,TRUE,_xll.ohTrigger(RecalcTrigger,Trigger6M)),NA())</f>
        <v>1.5432481687250596E-2</v>
      </c>
      <c r="M2596" s="186">
        <f>IFERROR(_xll.qlIndexFixing(Index1Y,$H2596,TRUE,_xll.ohTrigger(RecalcTrigger,Trigger1Y)),NA())</f>
        <v>1.3789151322514072E-2</v>
      </c>
      <c r="N2596" s="185">
        <f>IFERROR(_xll.qlIndexFixing(ONIndex1M,I2596,TRUE,_xll.ohTrigger(RecalcTrigger,Trigger1M)),NA())</f>
        <v>1.3059129882435627E-2</v>
      </c>
      <c r="O2596" s="44">
        <f>IFERROR(_xll.qlIndexFixing(ONIndex3M,I2596,TRUE,_xll.ohTrigger(RecalcTrigger,Trigger3M)),NA())</f>
        <v>1.3360193353788574E-2</v>
      </c>
      <c r="P2596" s="44">
        <f>IFERROR(_xll.qlIndexFixing(ONIndex6M,I2596,TRUE,_xll.ohTrigger(RecalcTrigger,Trigger6M)),NA())</f>
        <v>1.5508731702702505E-2</v>
      </c>
      <c r="Q2596" s="186">
        <f>IFERROR(_xll.qlIndexFixing(ONIndex1Y,I2596,TRUE,_xll.ohTrigger(RecalcTrigger,Trigger1Y)),NA())</f>
        <v>1.4022695624911208E-2</v>
      </c>
    </row>
    <row r="2597" spans="2:17" x14ac:dyDescent="0.2">
      <c r="B2597" s="39" t="s">
        <v>42</v>
      </c>
      <c r="D2597" s="42">
        <f>_xll.qlCalendarAdvance(Calendar,$D2596,B2597,"f",FALSE)</f>
        <v>57586</v>
      </c>
      <c r="E2597" s="180">
        <f>_xll.qlInterestRateIndexValueDate(IndexON,D2597)</f>
        <v>57586</v>
      </c>
      <c r="F2597" s="196">
        <f>IFERROR(_xll.qlIndexFixing(IndexON,D2597,TRUE,_xll.ohTrigger(RecalcTrigger,TriggerON)),NA())</f>
        <v>1.3020206367864162E-2</v>
      </c>
      <c r="H2597" s="42">
        <f>_xll.qlCalendarAdvance(Calendar,$H2596,B2597,"f",FALSE)</f>
        <v>57586</v>
      </c>
      <c r="I2597" s="180">
        <f>_xll.qlInterestRateIndexValueDate(Index1M,$H2597)</f>
        <v>57588</v>
      </c>
      <c r="J2597" s="185">
        <f>IFERROR(_xll.qlIndexFixing(Index1M,$H2597,TRUE,_xll.ohTrigger(RecalcTrigger,Trigger1M)),NA())</f>
        <v>1.3043097694584052E-2</v>
      </c>
      <c r="K2597" s="44">
        <f>IFERROR(_xll.qlIndexFixing(Index3M,H2597,TRUE,_xll.ohTrigger(RecalcTrigger,Trigger3M)),NA())</f>
        <v>1.3316846728504252E-2</v>
      </c>
      <c r="L2597" s="44">
        <f>IFERROR(_xll.qlIndexFixing(Index6M,$H2597,TRUE,_xll.ohTrigger(RecalcTrigger,Trigger6M)),NA())</f>
        <v>1.5423076522174008E-2</v>
      </c>
      <c r="M2597" s="186">
        <f>IFERROR(_xll.qlIndexFixing(Index1Y,$H2597,TRUE,_xll.ohTrigger(RecalcTrigger,Trigger1Y)),NA())</f>
        <v>1.377830279676343E-2</v>
      </c>
      <c r="N2597" s="185">
        <f>IFERROR(_xll.qlIndexFixing(ONIndex1M,I2597,TRUE,_xll.ohTrigger(RecalcTrigger,Trigger1M)),NA())</f>
        <v>1.3049598385803662E-2</v>
      </c>
      <c r="O2597" s="44">
        <f>IFERROR(_xll.qlIndexFixing(ONIndex3M,I2597,TRUE,_xll.ohTrigger(RecalcTrigger,Trigger3M)),NA())</f>
        <v>1.335054192629137E-2</v>
      </c>
      <c r="P2597" s="44">
        <f>IFERROR(_xll.qlIndexFixing(ONIndex6M,I2597,TRUE,_xll.ohTrigger(RecalcTrigger,Trigger6M)),NA())</f>
        <v>1.549895280828828E-2</v>
      </c>
      <c r="Q2597" s="186">
        <f>IFERROR(_xll.qlIndexFixing(ONIndex1Y,I2597,TRUE,_xll.ohTrigger(RecalcTrigger,Trigger1Y)),NA())</f>
        <v>1.400917682435221E-2</v>
      </c>
    </row>
    <row r="2598" spans="2:17" x14ac:dyDescent="0.2">
      <c r="B2598" s="39" t="s">
        <v>42</v>
      </c>
      <c r="D2598" s="42">
        <f>_xll.qlCalendarAdvance(Calendar,$D2597,B2598,"f",FALSE)</f>
        <v>57593</v>
      </c>
      <c r="E2598" s="180">
        <f>_xll.qlInterestRateIndexValueDate(IndexON,D2598)</f>
        <v>57593</v>
      </c>
      <c r="F2598" s="196">
        <f>IFERROR(_xll.qlIndexFixing(IndexON,D2598,TRUE,_xll.ohTrigger(RecalcTrigger,TriggerON)),NA())</f>
        <v>1.300949832740983E-2</v>
      </c>
      <c r="H2598" s="42">
        <f>_xll.qlCalendarAdvance(Calendar,$H2597,B2598,"f",FALSE)</f>
        <v>57593</v>
      </c>
      <c r="I2598" s="180">
        <f>_xll.qlInterestRateIndexValueDate(Index1M,$H2598)</f>
        <v>57595</v>
      </c>
      <c r="J2598" s="185">
        <f>IFERROR(_xll.qlIndexFixing(Index1M,$H2598,TRUE,_xll.ohTrigger(RecalcTrigger,Trigger1M)),NA())</f>
        <v>1.3032302633760193E-2</v>
      </c>
      <c r="K2598" s="44">
        <f>IFERROR(_xll.qlIndexFixing(Index3M,H2598,TRUE,_xll.ohTrigger(RecalcTrigger,Trigger3M)),NA())</f>
        <v>1.3307345538429551E-2</v>
      </c>
      <c r="L2598" s="44">
        <f>IFERROR(_xll.qlIndexFixing(Index6M,$H2598,TRUE,_xll.ohTrigger(RecalcTrigger,Trigger6M)),NA())</f>
        <v>1.5411400147532475E-2</v>
      </c>
      <c r="M2598" s="186">
        <f>IFERROR(_xll.qlIndexFixing(Index1Y,$H2598,TRUE,_xll.ohTrigger(RecalcTrigger,Trigger1Y)),NA())</f>
        <v>1.3763780042141113E-2</v>
      </c>
      <c r="N2598" s="185">
        <f>IFERROR(_xll.qlIndexFixing(ONIndex1M,I2598,TRUE,_xll.ohTrigger(RecalcTrigger,Trigger1M)),NA())</f>
        <v>1.3040093147047571E-2</v>
      </c>
      <c r="O2598" s="44">
        <f>IFERROR(_xll.qlIndexFixing(ONIndex3M,I2598,TRUE,_xll.ohTrigger(RecalcTrigger,Trigger3M)),NA())</f>
        <v>1.3340916738524555E-2</v>
      </c>
      <c r="P2598" s="44">
        <f>IFERROR(_xll.qlIndexFixing(ONIndex6M,I2598,TRUE,_xll.ohTrigger(RecalcTrigger,Trigger6M)),NA())</f>
        <v>1.5489037815461515E-2</v>
      </c>
      <c r="Q2598" s="186">
        <f>IFERROR(_xll.qlIndexFixing(ONIndex1Y,I2598,TRUE,_xll.ohTrigger(RecalcTrigger,Trigger1Y)),NA())</f>
        <v>1.3995695075914583E-2</v>
      </c>
    </row>
    <row r="2599" spans="2:17" x14ac:dyDescent="0.2">
      <c r="B2599" s="39" t="s">
        <v>42</v>
      </c>
      <c r="D2599" s="42">
        <f>_xll.qlCalendarAdvance(Calendar,$D2598,B2599,"f",FALSE)</f>
        <v>57600</v>
      </c>
      <c r="E2599" s="180">
        <f>_xll.qlInterestRateIndexValueDate(IndexON,D2599)</f>
        <v>57600</v>
      </c>
      <c r="F2599" s="196">
        <f>IFERROR(_xll.qlIndexFixing(IndexON,D2599,TRUE,_xll.ohTrigger(RecalcTrigger,TriggerON)),NA())</f>
        <v>1.2998826615175929E-2</v>
      </c>
      <c r="H2599" s="42">
        <f>_xll.qlCalendarAdvance(Calendar,$H2598,B2599,"f",FALSE)</f>
        <v>57600</v>
      </c>
      <c r="I2599" s="180">
        <f>_xll.qlInterestRateIndexValueDate(Index1M,$H2599)</f>
        <v>57602</v>
      </c>
      <c r="J2599" s="185">
        <f>IFERROR(_xll.qlIndexFixing(Index1M,$H2599,TRUE,_xll.ohTrigger(RecalcTrigger,Trigger1M)),NA())</f>
        <v>1.3022855035116139E-2</v>
      </c>
      <c r="K2599" s="44">
        <f>IFERROR(_xll.qlIndexFixing(Index3M,H2599,TRUE,_xll.ohTrigger(RecalcTrigger,Trigger3M)),NA())</f>
        <v>1.3297871160124358E-2</v>
      </c>
      <c r="L2599" s="44">
        <f>IFERROR(_xll.qlIndexFixing(Index6M,$H2599,TRUE,_xll.ohTrigger(RecalcTrigger,Trigger6M)),NA())</f>
        <v>1.5399586694502965E-2</v>
      </c>
      <c r="M2599" s="186">
        <f>IFERROR(_xll.qlIndexFixing(Index1Y,$H2599,TRUE,_xll.ohTrigger(RecalcTrigger,Trigger1Y)),NA())</f>
        <v>1.3751154829785438E-2</v>
      </c>
      <c r="N2599" s="185">
        <f>IFERROR(_xll.qlIndexFixing(ONIndex1M,I2599,TRUE,_xll.ohTrigger(RecalcTrigger,Trigger1M)),NA())</f>
        <v>1.3030614233713322E-2</v>
      </c>
      <c r="O2599" s="44">
        <f>IFERROR(_xll.qlIndexFixing(ONIndex3M,I2599,TRUE,_xll.ohTrigger(RecalcTrigger,Trigger3M)),NA())</f>
        <v>1.3331317857794289E-2</v>
      </c>
      <c r="P2599" s="44">
        <f>IFERROR(_xll.qlIndexFixing(ONIndex6M,I2599,TRUE,_xll.ohTrigger(RecalcTrigger,Trigger6M)),NA())</f>
        <v>1.5478986724462018E-2</v>
      </c>
      <c r="Q2599" s="186">
        <f>IFERROR(_xll.qlIndexFixing(ONIndex1Y,I2599,TRUE,_xll.ohTrigger(RecalcTrigger,Trigger1Y)),NA())</f>
        <v>1.3982250475521596E-2</v>
      </c>
    </row>
    <row r="2600" spans="2:17" x14ac:dyDescent="0.2">
      <c r="B2600" s="39" t="s">
        <v>42</v>
      </c>
      <c r="D2600" s="42">
        <f>_xll.qlCalendarAdvance(Calendar,$D2599,B2600,"f",FALSE)</f>
        <v>57607</v>
      </c>
      <c r="E2600" s="180">
        <f>_xll.qlInterestRateIndexValueDate(IndexON,D2600)</f>
        <v>57607</v>
      </c>
      <c r="F2600" s="196">
        <f>IFERROR(_xll.qlIndexFixing(IndexON,D2600,TRUE,_xll.ohTrigger(RecalcTrigger,TriggerON)),NA())</f>
        <v>1.2988191319891484E-2</v>
      </c>
      <c r="H2600" s="42">
        <f>_xll.qlCalendarAdvance(Calendar,$H2599,B2600,"f",FALSE)</f>
        <v>57607</v>
      </c>
      <c r="I2600" s="180">
        <f>_xll.qlInterestRateIndexValueDate(Index1M,$H2600)</f>
        <v>57609</v>
      </c>
      <c r="J2600" s="185">
        <f>IFERROR(_xll.qlIndexFixing(Index1M,$H2600,TRUE,_xll.ohTrigger(RecalcTrigger,Trigger1M)),NA())</f>
        <v>1.3013433971664195E-2</v>
      </c>
      <c r="K2600" s="44">
        <f>IFERROR(_xll.qlIndexFixing(Index3M,H2600,TRUE,_xll.ohTrigger(RecalcTrigger,Trigger3M)),NA())</f>
        <v>1.3288423660821046E-2</v>
      </c>
      <c r="L2600" s="44">
        <f>IFERROR(_xll.qlIndexFixing(Index6M,$H2600,TRUE,_xll.ohTrigger(RecalcTrigger,Trigger6M)),NA())</f>
        <v>1.5387636165511384E-2</v>
      </c>
      <c r="M2600" s="186">
        <f>IFERROR(_xll.qlIndexFixing(Index1Y,$H2600,TRUE,_xll.ohTrigger(RecalcTrigger,Trigger1Y)),NA())</f>
        <v>1.3738570030388411E-2</v>
      </c>
      <c r="N2600" s="185">
        <f>IFERROR(_xll.qlIndexFixing(ONIndex1M,I2600,TRUE,_xll.ohTrigger(RecalcTrigger,Trigger1M)),NA())</f>
        <v>1.3021161713187013E-2</v>
      </c>
      <c r="O2600" s="44">
        <f>IFERROR(_xll.qlIndexFixing(ONIndex3M,I2600,TRUE,_xll.ohTrigger(RecalcTrigger,Trigger3M)),NA())</f>
        <v>1.3321745351007053E-2</v>
      </c>
      <c r="P2600" s="44">
        <f>IFERROR(_xll.qlIndexFixing(ONIndex6M,I2600,TRUE,_xll.ohTrigger(RecalcTrigger,Trigger6M)),NA())</f>
        <v>1.5468799535049982E-2</v>
      </c>
      <c r="Q2600" s="186">
        <f>IFERROR(_xll.qlIndexFixing(ONIndex1Y,I2600,TRUE,_xll.ohTrigger(RecalcTrigger,Trigger1Y)),NA())</f>
        <v>1.3968843119256391E-2</v>
      </c>
    </row>
    <row r="2601" spans="2:17" x14ac:dyDescent="0.2">
      <c r="B2601" s="39" t="s">
        <v>42</v>
      </c>
      <c r="D2601" s="42">
        <f>_xll.qlCalendarAdvance(Calendar,$D2600,B2601,"f",FALSE)</f>
        <v>57614</v>
      </c>
      <c r="E2601" s="180">
        <f>_xll.qlInterestRateIndexValueDate(IndexON,D2601)</f>
        <v>57614</v>
      </c>
      <c r="F2601" s="196">
        <f>IFERROR(_xll.qlIndexFixing(IndexON,D2601,TRUE,_xll.ohTrigger(RecalcTrigger,TriggerON)),NA())</f>
        <v>1.2977592530845072E-2</v>
      </c>
      <c r="H2601" s="42">
        <f>_xll.qlCalendarAdvance(Calendar,$H2600,B2601,"f",FALSE)</f>
        <v>57614</v>
      </c>
      <c r="I2601" s="180">
        <f>_xll.qlInterestRateIndexValueDate(Index1M,$H2601)</f>
        <v>57616</v>
      </c>
      <c r="J2601" s="185">
        <f>IFERROR(_xll.qlIndexFixing(Index1M,$H2601,TRUE,_xll.ohTrigger(RecalcTrigger,Trigger1M)),NA())</f>
        <v>1.3003171999550681E-2</v>
      </c>
      <c r="K2601" s="44">
        <f>IFERROR(_xll.qlIndexFixing(Index3M,H2601,TRUE,_xll.ohTrigger(RecalcTrigger,Trigger3M)),NA())</f>
        <v>1.3277734376500558E-2</v>
      </c>
      <c r="L2601" s="44">
        <f>IFERROR(_xll.qlIndexFixing(Index6M,$H2601,TRUE,_xll.ohTrigger(RecalcTrigger,Trigger6M)),NA())</f>
        <v>1.5374965051608163E-2</v>
      </c>
      <c r="M2601" s="186">
        <f>IFERROR(_xll.qlIndexFixing(Index1Y,$H2601,TRUE,_xll.ohTrigger(RecalcTrigger,Trigger1Y)),NA())</f>
        <v>1.3726025739752633E-2</v>
      </c>
      <c r="N2601" s="185">
        <f>IFERROR(_xll.qlIndexFixing(ONIndex1M,I2601,TRUE,_xll.ohTrigger(RecalcTrigger,Trigger1M)),NA())</f>
        <v>1.3011735653094547E-2</v>
      </c>
      <c r="O2601" s="44">
        <f>IFERROR(_xll.qlIndexFixing(ONIndex3M,I2601,TRUE,_xll.ohTrigger(RecalcTrigger,Trigger3M)),NA())</f>
        <v>1.3312199285548942E-2</v>
      </c>
      <c r="P2601" s="44">
        <f>IFERROR(_xll.qlIndexFixing(ONIndex6M,I2601,TRUE,_xll.ohTrigger(RecalcTrigger,Trigger6M)),NA())</f>
        <v>1.545847624754515E-2</v>
      </c>
      <c r="Q2601" s="186">
        <f>IFERROR(_xll.qlIndexFixing(ONIndex1Y,I2601,TRUE,_xll.ohTrigger(RecalcTrigger,Trigger1Y)),NA())</f>
        <v>1.3955473103042237E-2</v>
      </c>
    </row>
    <row r="2602" spans="2:17" x14ac:dyDescent="0.2">
      <c r="B2602" s="39" t="s">
        <v>42</v>
      </c>
      <c r="D2602" s="42">
        <f>_xll.qlCalendarAdvance(Calendar,$D2601,B2602,"f",FALSE)</f>
        <v>57621</v>
      </c>
      <c r="E2602" s="180">
        <f>_xll.qlInterestRateIndexValueDate(IndexON,D2602)</f>
        <v>57621</v>
      </c>
      <c r="F2602" s="196">
        <f>IFERROR(_xll.qlIndexFixing(IndexON,D2602,TRUE,_xll.ohTrigger(RecalcTrigger,TriggerON)),NA())</f>
        <v>1.2967030337005525E-2</v>
      </c>
      <c r="H2602" s="42">
        <f>_xll.qlCalendarAdvance(Calendar,$H2601,B2602,"f",FALSE)</f>
        <v>57621</v>
      </c>
      <c r="I2602" s="180">
        <f>_xll.qlInterestRateIndexValueDate(Index1M,$H2602)</f>
        <v>57623</v>
      </c>
      <c r="J2602" s="185">
        <f>IFERROR(_xll.qlIndexFixing(Index1M,$H2602,TRUE,_xll.ohTrigger(RecalcTrigger,Trigger1M)),NA())</f>
        <v>1.2994671720394153E-2</v>
      </c>
      <c r="K2602" s="44">
        <f>IFERROR(_xll.qlIndexFixing(Index3M,H2602,TRUE,_xll.ohTrigger(RecalcTrigger,Trigger3M)),NA())</f>
        <v>1.3268345629400788E-2</v>
      </c>
      <c r="L2602" s="44">
        <f>IFERROR(_xll.qlIndexFixing(Index6M,$H2602,TRUE,_xll.ohTrigger(RecalcTrigger,Trigger6M)),NA())</f>
        <v>1.5362730067346831E-2</v>
      </c>
      <c r="M2602" s="186">
        <f>IFERROR(_xll.qlIndexFixing(Index1Y,$H2602,TRUE,_xll.ohTrigger(RecalcTrigger,Trigger1Y)),NA())</f>
        <v>1.3713522053681797E-2</v>
      </c>
      <c r="N2602" s="185">
        <f>IFERROR(_xll.qlIndexFixing(ONIndex1M,I2602,TRUE,_xll.ohTrigger(RecalcTrigger,Trigger1M)),NA())</f>
        <v>1.3002336121221703E-2</v>
      </c>
      <c r="O2602" s="44">
        <f>IFERROR(_xll.qlIndexFixing(ONIndex3M,I2602,TRUE,_xll.ohTrigger(RecalcTrigger,Trigger3M)),NA())</f>
        <v>1.3302679728726119E-2</v>
      </c>
      <c r="P2602" s="44">
        <f>IFERROR(_xll.qlIndexFixing(ONIndex6M,I2602,TRUE,_xll.ohTrigger(RecalcTrigger,Trigger6M)),NA())</f>
        <v>1.5448016861627778E-2</v>
      </c>
      <c r="Q2602" s="186">
        <f>IFERROR(_xll.qlIndexFixing(ONIndex1Y,I2602,TRUE,_xll.ohTrigger(RecalcTrigger,Trigger1Y)),NA())</f>
        <v>1.394214052288234E-2</v>
      </c>
    </row>
    <row r="2603" spans="2:17" x14ac:dyDescent="0.2">
      <c r="B2603" s="39" t="s">
        <v>42</v>
      </c>
      <c r="D2603" s="42">
        <f>_xll.qlCalendarAdvance(Calendar,$D2602,B2603,"f",FALSE)</f>
        <v>57628</v>
      </c>
      <c r="E2603" s="180">
        <f>_xll.qlInterestRateIndexValueDate(IndexON,D2603)</f>
        <v>57628</v>
      </c>
      <c r="F2603" s="196">
        <f>IFERROR(_xll.qlIndexFixing(IndexON,D2603,TRUE,_xll.ohTrigger(RecalcTrigger,TriggerON)),NA())</f>
        <v>1.2956504827421611E-2</v>
      </c>
      <c r="H2603" s="42">
        <f>_xll.qlCalendarAdvance(Calendar,$H2602,B2603,"f",FALSE)</f>
        <v>57628</v>
      </c>
      <c r="I2603" s="180">
        <f>_xll.qlInterestRateIndexValueDate(Index1M,$H2603)</f>
        <v>57630</v>
      </c>
      <c r="J2603" s="185">
        <f>IFERROR(_xll.qlIndexFixing(Index1M,$H2603,TRUE,_xll.ohTrigger(RecalcTrigger,Trigger1M)),NA())</f>
        <v>1.2985330667621581E-2</v>
      </c>
      <c r="K2603" s="44">
        <f>IFERROR(_xll.qlIndexFixing(Index3M,H2603,TRUE,_xll.ohTrigger(RecalcTrigger,Trigger3M)),NA())</f>
        <v>1.3258983981122078E-2</v>
      </c>
      <c r="L2603" s="44">
        <f>IFERROR(_xll.qlIndexFixing(Index6M,$H2603,TRUE,_xll.ohTrigger(RecalcTrigger,Trigger6M)),NA())</f>
        <v>1.5347931431875676E-2</v>
      </c>
      <c r="M2603" s="186">
        <f>IFERROR(_xll.qlIndexFixing(Index1Y,$H2603,TRUE,_xll.ohTrigger(RecalcTrigger,Trigger1Y)),NA())</f>
        <v>1.3701059067977854E-2</v>
      </c>
      <c r="N2603" s="185">
        <f>IFERROR(_xll.qlIndexFixing(ONIndex1M,I2603,TRUE,_xll.ohTrigger(RecalcTrigger,Trigger1M)),NA())</f>
        <v>1.2992963184634831E-2</v>
      </c>
      <c r="O2603" s="44">
        <f>IFERROR(_xll.qlIndexFixing(ONIndex3M,I2603,TRUE,_xll.ohTrigger(RecalcTrigger,Trigger3M)),NA())</f>
        <v>1.3293186747684871E-2</v>
      </c>
      <c r="P2603" s="44">
        <f>IFERROR(_xll.qlIndexFixing(ONIndex6M,I2603,TRUE,_xll.ohTrigger(RecalcTrigger,Trigger6M)),NA())</f>
        <v>1.5437421377617611E-2</v>
      </c>
      <c r="Q2603" s="186">
        <f>IFERROR(_xll.qlIndexFixing(ONIndex1Y,I2603,TRUE,_xll.ohTrigger(RecalcTrigger,Trigger1Y)),NA())</f>
        <v>1.3928845474859841E-2</v>
      </c>
    </row>
    <row r="2604" spans="2:17" x14ac:dyDescent="0.2">
      <c r="B2604" s="39" t="s">
        <v>42</v>
      </c>
      <c r="D2604" s="42">
        <f>_xll.qlCalendarAdvance(Calendar,$D2603,B2604,"f",FALSE)</f>
        <v>57635</v>
      </c>
      <c r="E2604" s="180">
        <f>_xll.qlInterestRateIndexValueDate(IndexON,D2604)</f>
        <v>57635</v>
      </c>
      <c r="F2604" s="196">
        <f>IFERROR(_xll.qlIndexFixing(IndexON,D2604,TRUE,_xll.ohTrigger(RecalcTrigger,TriggerON)),NA())</f>
        <v>1.2946016090982226E-2</v>
      </c>
      <c r="H2604" s="42">
        <f>_xll.qlCalendarAdvance(Calendar,$H2603,B2604,"f",FALSE)</f>
        <v>57635</v>
      </c>
      <c r="I2604" s="180">
        <f>_xll.qlInterestRateIndexValueDate(Index1M,$H2604)</f>
        <v>57637</v>
      </c>
      <c r="J2604" s="185">
        <f>IFERROR(_xll.qlIndexFixing(Index1M,$H2604,TRUE,_xll.ohTrigger(RecalcTrigger,Trigger1M)),NA())</f>
        <v>1.2976016420121849E-2</v>
      </c>
      <c r="K2604" s="44">
        <f>IFERROR(_xll.qlIndexFixing(Index3M,H2604,TRUE,_xll.ohTrigger(RecalcTrigger,Trigger3M)),NA())</f>
        <v>1.3249649498894052E-2</v>
      </c>
      <c r="L2604" s="44">
        <f>IFERROR(_xll.qlIndexFixing(Index6M,$H2604,TRUE,_xll.ohTrigger(RecalcTrigger,Trigger6M)),NA())</f>
        <v>1.5337848880138252E-2</v>
      </c>
      <c r="M2604" s="186">
        <f>IFERROR(_xll.qlIndexFixing(Index1Y,$H2604,TRUE,_xll.ohTrigger(RecalcTrigger,Trigger1Y)),NA())</f>
        <v>1.3688636878445147E-2</v>
      </c>
      <c r="N2604" s="185">
        <f>IFERROR(_xll.qlIndexFixing(ONIndex1M,I2604,TRUE,_xll.ohTrigger(RecalcTrigger,Trigger1M)),NA())</f>
        <v>1.2983616910959839E-2</v>
      </c>
      <c r="O2604" s="44">
        <f>IFERROR(_xll.qlIndexFixing(ONIndex3M,I2604,TRUE,_xll.ohTrigger(RecalcTrigger,Trigger3M)),NA())</f>
        <v>1.3283720409331679E-2</v>
      </c>
      <c r="P2604" s="44">
        <f>IFERROR(_xll.qlIndexFixing(ONIndex6M,I2604,TRUE,_xll.ohTrigger(RecalcTrigger,Trigger6M)),NA())</f>
        <v>1.5426689795434712E-2</v>
      </c>
      <c r="Q2604" s="186">
        <f>IFERROR(_xll.qlIndexFixing(ONIndex1Y,I2604,TRUE,_xll.ohTrigger(RecalcTrigger,Trigger1Y)),NA())</f>
        <v>1.3915588054738137E-2</v>
      </c>
    </row>
    <row r="2605" spans="2:17" x14ac:dyDescent="0.2">
      <c r="B2605" s="39" t="s">
        <v>42</v>
      </c>
      <c r="D2605" s="42">
        <f>_xll.qlCalendarAdvance(Calendar,$D2604,B2605,"f",FALSE)</f>
        <v>57642</v>
      </c>
      <c r="E2605" s="180">
        <f>_xll.qlInterestRateIndexValueDate(IndexON,D2605)</f>
        <v>57642</v>
      </c>
      <c r="F2605" s="196">
        <f>IFERROR(_xll.qlIndexFixing(IndexON,D2605,TRUE,_xll.ohTrigger(RecalcTrigger,TriggerON)),NA())</f>
        <v>1.2935564216975948E-2</v>
      </c>
      <c r="H2605" s="42">
        <f>_xll.qlCalendarAdvance(Calendar,$H2604,B2605,"f",FALSE)</f>
        <v>57642</v>
      </c>
      <c r="I2605" s="180">
        <f>_xll.qlInterestRateIndexValueDate(Index1M,$H2605)</f>
        <v>57644</v>
      </c>
      <c r="J2605" s="185">
        <f>IFERROR(_xll.qlIndexFixing(Index1M,$H2605,TRUE,_xll.ohTrigger(RecalcTrigger,Trigger1M)),NA())</f>
        <v>1.2966729045415138E-2</v>
      </c>
      <c r="K2605" s="44">
        <f>IFERROR(_xll.qlIndexFixing(Index3M,H2605,TRUE,_xll.ohTrigger(RecalcTrigger,Trigger3M)),NA())</f>
        <v>1.324034224994974E-2</v>
      </c>
      <c r="L2605" s="44">
        <f>IFERROR(_xll.qlIndexFixing(Index6M,$H2605,TRUE,_xll.ohTrigger(RecalcTrigger,Trigger6M)),NA())</f>
        <v>1.5325202682325357E-2</v>
      </c>
      <c r="M2605" s="186">
        <f>IFERROR(_xll.qlIndexFixing(Index1Y,$H2605,TRUE,_xll.ohTrigger(RecalcTrigger,Trigger1Y)),NA())</f>
        <v>1.3676255580886932E-2</v>
      </c>
      <c r="N2605" s="185">
        <f>IFERROR(_xll.qlIndexFixing(ONIndex1M,I2605,TRUE,_xll.ohTrigger(RecalcTrigger,Trigger1M)),NA())</f>
        <v>1.2974297367822629E-2</v>
      </c>
      <c r="O2605" s="44">
        <f>IFERROR(_xll.qlIndexFixing(ONIndex3M,I2605,TRUE,_xll.ohTrigger(RecalcTrigger,Trigger3M)),NA())</f>
        <v>1.3274280781212511E-2</v>
      </c>
      <c r="P2605" s="44">
        <f>IFERROR(_xll.qlIndexFixing(ONIndex6M,I2605,TRUE,_xll.ohTrigger(RecalcTrigger,Trigger6M)),NA())</f>
        <v>1.5415822114919209E-2</v>
      </c>
      <c r="Q2605" s="186">
        <f>IFERROR(_xll.qlIndexFixing(ONIndex1Y,I2605,TRUE,_xll.ohTrigger(RecalcTrigger,Trigger1Y)),NA())</f>
        <v>1.3902368358680306E-2</v>
      </c>
    </row>
    <row r="2606" spans="2:17" x14ac:dyDescent="0.2">
      <c r="B2606" s="39" t="s">
        <v>42</v>
      </c>
      <c r="D2606" s="42">
        <f>_xll.qlCalendarAdvance(Calendar,$D2605,B2606,"f",FALSE)</f>
        <v>57649</v>
      </c>
      <c r="E2606" s="180">
        <f>_xll.qlInterestRateIndexValueDate(IndexON,D2606)</f>
        <v>57649</v>
      </c>
      <c r="F2606" s="196">
        <f>IFERROR(_xll.qlIndexFixing(IndexON,D2606,TRUE,_xll.ohTrigger(RecalcTrigger,TriggerON)),NA())</f>
        <v>1.2925149294291671E-2</v>
      </c>
      <c r="H2606" s="42">
        <f>_xll.qlCalendarAdvance(Calendar,$H2605,B2606,"f",FALSE)</f>
        <v>57649</v>
      </c>
      <c r="I2606" s="180">
        <f>_xll.qlInterestRateIndexValueDate(Index1M,$H2606)</f>
        <v>57651</v>
      </c>
      <c r="J2606" s="185">
        <f>IFERROR(_xll.qlIndexFixing(Index1M,$H2606,TRUE,_xll.ohTrigger(RecalcTrigger,Trigger1M)),NA())</f>
        <v>1.2957468611021636E-2</v>
      </c>
      <c r="K2606" s="44">
        <f>IFERROR(_xll.qlIndexFixing(Index3M,H2606,TRUE,_xll.ohTrigger(RecalcTrigger,Trigger3M)),NA())</f>
        <v>1.3231062301520468E-2</v>
      </c>
      <c r="L2606" s="44">
        <f>IFERROR(_xll.qlIndexFixing(Index6M,$H2606,TRUE,_xll.ohTrigger(RecalcTrigger,Trigger6M)),NA())</f>
        <v>1.5313054535666594E-2</v>
      </c>
      <c r="M2606" s="186">
        <f>IFERROR(_xll.qlIndexFixing(Index1Y,$H2606,TRUE,_xll.ohTrigger(RecalcTrigger,Trigger1Y)),NA())</f>
        <v>1.3663915271106684E-2</v>
      </c>
      <c r="N2606" s="185">
        <f>IFERROR(_xll.qlIndexFixing(ONIndex1M,I2606,TRUE,_xll.ohTrigger(RecalcTrigger,Trigger1M)),NA())</f>
        <v>1.2965004622689236E-2</v>
      </c>
      <c r="O2606" s="44">
        <f>IFERROR(_xll.qlIndexFixing(ONIndex3M,I2606,TRUE,_xll.ohTrigger(RecalcTrigger,Trigger3M)),NA())</f>
        <v>1.326486793039372E-2</v>
      </c>
      <c r="P2606" s="44">
        <f>IFERROR(_xll.qlIndexFixing(ONIndex6M,I2606,TRUE,_xll.ohTrigger(RecalcTrigger,Trigger6M)),NA())</f>
        <v>1.540481833631091E-2</v>
      </c>
      <c r="Q2606" s="186">
        <f>IFERROR(_xll.qlIndexFixing(ONIndex1Y,I2606,TRUE,_xll.ohTrigger(RecalcTrigger,Trigger1Y)),NA())</f>
        <v>1.3889186482769489E-2</v>
      </c>
    </row>
    <row r="2607" spans="2:17" x14ac:dyDescent="0.2">
      <c r="B2607" s="39" t="s">
        <v>42</v>
      </c>
      <c r="D2607" s="42">
        <f>_xll.qlCalendarAdvance(Calendar,$D2606,B2607,"f",FALSE)</f>
        <v>57656</v>
      </c>
      <c r="E2607" s="180">
        <f>_xll.qlInterestRateIndexValueDate(IndexON,D2607)</f>
        <v>57656</v>
      </c>
      <c r="F2607" s="196">
        <f>IFERROR(_xll.qlIndexFixing(IndexON,D2607,TRUE,_xll.ohTrigger(RecalcTrigger,TriggerON)),NA())</f>
        <v>1.2914771411898229E-2</v>
      </c>
      <c r="H2607" s="42">
        <f>_xll.qlCalendarAdvance(Calendar,$H2606,B2607,"f",FALSE)</f>
        <v>57656</v>
      </c>
      <c r="I2607" s="180">
        <f>_xll.qlInterestRateIndexValueDate(Index1M,$H2607)</f>
        <v>57658</v>
      </c>
      <c r="J2607" s="185">
        <f>IFERROR(_xll.qlIndexFixing(Index1M,$H2607,TRUE,_xll.ohTrigger(RecalcTrigger,Trigger1M)),NA())</f>
        <v>1.2948235184461521E-2</v>
      </c>
      <c r="K2607" s="44">
        <f>IFERROR(_xll.qlIndexFixing(Index3M,H2607,TRUE,_xll.ohTrigger(RecalcTrigger,Trigger3M)),NA())</f>
        <v>1.3221809720837564E-2</v>
      </c>
      <c r="L2607" s="44">
        <f>IFERROR(_xll.qlIndexFixing(Index6M,$H2607,TRUE,_xll.ohTrigger(RecalcTrigger,Trigger6M)),NA())</f>
        <v>1.5300144545187072E-2</v>
      </c>
      <c r="M2607" s="186">
        <f>IFERROR(_xll.qlIndexFixing(Index1Y,$H2607,TRUE,_xll.ohTrigger(RecalcTrigger,Trigger1Y)),NA())</f>
        <v>1.3651616044908315E-2</v>
      </c>
      <c r="N2607" s="185">
        <f>IFERROR(_xll.qlIndexFixing(ONIndex1M,I2607,TRUE,_xll.ohTrigger(RecalcTrigger,Trigger1M)),NA())</f>
        <v>1.2955738743185563E-2</v>
      </c>
      <c r="O2607" s="44">
        <f>IFERROR(_xll.qlIndexFixing(ONIndex3M,I2607,TRUE,_xll.ohTrigger(RecalcTrigger,Trigger3M)),NA())</f>
        <v>1.3255481924101531E-2</v>
      </c>
      <c r="P2607" s="44">
        <f>IFERROR(_xll.qlIndexFixing(ONIndex6M,I2607,TRUE,_xll.ohTrigger(RecalcTrigger,Trigger6M)),NA())</f>
        <v>1.539367845952988E-2</v>
      </c>
      <c r="Q2607" s="186">
        <f>IFERROR(_xll.qlIndexFixing(ONIndex1Y,I2607,TRUE,_xll.ohTrigger(RecalcTrigger,Trigger1Y)),NA())</f>
        <v>1.3876042522769083E-2</v>
      </c>
    </row>
    <row r="2608" spans="2:17" x14ac:dyDescent="0.2">
      <c r="B2608" s="39" t="s">
        <v>42</v>
      </c>
      <c r="D2608" s="42">
        <f>_xll.qlCalendarAdvance(Calendar,$D2607,B2608,"f",FALSE)</f>
        <v>57663</v>
      </c>
      <c r="E2608" s="180">
        <f>_xll.qlInterestRateIndexValueDate(IndexON,D2608)</f>
        <v>57663</v>
      </c>
      <c r="F2608" s="196">
        <f>IFERROR(_xll.qlIndexFixing(IndexON,D2608,TRUE,_xll.ohTrigger(RecalcTrigger,TriggerON)),NA())</f>
        <v>1.2904430659164134E-2</v>
      </c>
      <c r="H2608" s="42">
        <f>_xll.qlCalendarAdvance(Calendar,$H2607,B2608,"f",FALSE)</f>
        <v>57663</v>
      </c>
      <c r="I2608" s="180">
        <f>_xll.qlInterestRateIndexValueDate(Index1M,$H2608)</f>
        <v>57665</v>
      </c>
      <c r="J2608" s="185">
        <f>IFERROR(_xll.qlIndexFixing(Index1M,$H2608,TRUE,_xll.ohTrigger(RecalcTrigger,Trigger1M)),NA())</f>
        <v>1.2939028833260136E-2</v>
      </c>
      <c r="K2608" s="44">
        <f>IFERROR(_xll.qlIndexFixing(Index3M,H2608,TRUE,_xll.ohTrigger(RecalcTrigger,Trigger3M)),NA())</f>
        <v>1.3212584575130653E-2</v>
      </c>
      <c r="L2608" s="44">
        <f>IFERROR(_xll.qlIndexFixing(Index6M,$H2608,TRUE,_xll.ohTrigger(RecalcTrigger,Trigger6M)),NA())</f>
        <v>1.5287097499153463E-2</v>
      </c>
      <c r="M2608" s="186">
        <f>IFERROR(_xll.qlIndexFixing(Index1Y,$H2608,TRUE,_xll.ohTrigger(RecalcTrigger,Trigger1Y)),NA())</f>
        <v>1.3639357998095514E-2</v>
      </c>
      <c r="N2608" s="185">
        <f>IFERROR(_xll.qlIndexFixing(ONIndex1M,I2608,TRUE,_xll.ohTrigger(RecalcTrigger,Trigger1M)),NA())</f>
        <v>1.2946499796537836E-2</v>
      </c>
      <c r="O2608" s="44">
        <f>IFERROR(_xll.qlIndexFixing(ONIndex3M,I2608,TRUE,_xll.ohTrigger(RecalcTrigger,Trigger3M)),NA())</f>
        <v>1.3246122829482232E-2</v>
      </c>
      <c r="P2608" s="44">
        <f>IFERROR(_xll.qlIndexFixing(ONIndex6M,I2608,TRUE,_xll.ohTrigger(RecalcTrigger,Trigger6M)),NA())</f>
        <v>1.5382402484496183E-2</v>
      </c>
      <c r="Q2608" s="186">
        <f>IFERROR(_xll.qlIndexFixing(ONIndex1Y,I2608,TRUE,_xll.ohTrigger(RecalcTrigger,Trigger1Y)),NA())</f>
        <v>1.3862936574682294E-2</v>
      </c>
    </row>
    <row r="2609" spans="2:17" x14ac:dyDescent="0.2">
      <c r="B2609" s="39" t="s">
        <v>42</v>
      </c>
      <c r="D2609" s="42">
        <f>_xll.qlCalendarAdvance(Calendar,$D2608,B2609,"f",FALSE)</f>
        <v>57670</v>
      </c>
      <c r="E2609" s="180">
        <f>_xll.qlInterestRateIndexValueDate(IndexON,D2609)</f>
        <v>57670</v>
      </c>
      <c r="F2609" s="196">
        <f>IFERROR(_xll.qlIndexFixing(IndexON,D2609,TRUE,_xll.ohTrigger(RecalcTrigger,TriggerON)),NA())</f>
        <v>1.2894127124658539E-2</v>
      </c>
      <c r="H2609" s="42">
        <f>_xll.qlCalendarAdvance(Calendar,$H2608,B2609,"f",FALSE)</f>
        <v>57670</v>
      </c>
      <c r="I2609" s="180">
        <f>_xll.qlInterestRateIndexValueDate(Index1M,$H2609)</f>
        <v>57672</v>
      </c>
      <c r="J2609" s="185">
        <f>IFERROR(_xll.qlIndexFixing(Index1M,$H2609,TRUE,_xll.ohTrigger(RecalcTrigger,Trigger1M)),NA())</f>
        <v>1.2929849624935085E-2</v>
      </c>
      <c r="K2609" s="44">
        <f>IFERROR(_xll.qlIndexFixing(Index3M,H2609,TRUE,_xll.ohTrigger(RecalcTrigger,Trigger3M)),NA())</f>
        <v>1.3203386931632762E-2</v>
      </c>
      <c r="L2609" s="44">
        <f>IFERROR(_xll.qlIndexFixing(Index6M,$H2609,TRUE,_xll.ohTrigger(RecalcTrigger,Trigger6M)),NA())</f>
        <v>1.527391340024517E-2</v>
      </c>
      <c r="M2609" s="186">
        <f>IFERROR(_xll.qlIndexFixing(Index1Y,$H2609,TRUE,_xll.ohTrigger(RecalcTrigger,Trigger1Y)),NA())</f>
        <v>1.3627141226473717E-2</v>
      </c>
      <c r="N2609" s="185">
        <f>IFERROR(_xll.qlIndexFixing(ONIndex1M,I2609,TRUE,_xll.ohTrigger(RecalcTrigger,Trigger1M)),NA())</f>
        <v>1.2937287850451895E-2</v>
      </c>
      <c r="O2609" s="44">
        <f>IFERROR(_xll.qlIndexFixing(ONIndex3M,I2609,TRUE,_xll.ohTrigger(RecalcTrigger,Trigger3M)),NA())</f>
        <v>1.3236790713682112E-2</v>
      </c>
      <c r="P2609" s="44">
        <f>IFERROR(_xll.qlIndexFixing(ONIndex6M,I2609,TRUE,_xll.ohTrigger(RecalcTrigger,Trigger6M)),NA())</f>
        <v>1.5370990411369689E-2</v>
      </c>
      <c r="Q2609" s="186">
        <f>IFERROR(_xll.qlIndexFixing(ONIndex1Y,I2609,TRUE,_xll.ohTrigger(RecalcTrigger,Trigger1Y)),NA())</f>
        <v>1.3849868734672199E-2</v>
      </c>
    </row>
    <row r="2610" spans="2:17" x14ac:dyDescent="0.2">
      <c r="B2610" s="39" t="s">
        <v>42</v>
      </c>
      <c r="D2610" s="42">
        <f>_xll.qlCalendarAdvance(Calendar,$D2609,B2610,"f",FALSE)</f>
        <v>57677</v>
      </c>
      <c r="E2610" s="180">
        <f>_xll.qlInterestRateIndexValueDate(IndexON,D2610)</f>
        <v>57677</v>
      </c>
      <c r="F2610" s="196">
        <f>IFERROR(_xll.qlIndexFixing(IndexON,D2610,TRUE,_xll.ohTrigger(RecalcTrigger,TriggerON)),NA())</f>
        <v>1.2883860897829891E-2</v>
      </c>
      <c r="H2610" s="42">
        <f>_xll.qlCalendarAdvance(Calendar,$H2609,B2610,"f",FALSE)</f>
        <v>57677</v>
      </c>
      <c r="I2610" s="180">
        <f>_xll.qlInterestRateIndexValueDate(Index1M,$H2610)</f>
        <v>57679</v>
      </c>
      <c r="J2610" s="185">
        <f>IFERROR(_xll.qlIndexFixing(Index1M,$H2610,TRUE,_xll.ohTrigger(RecalcTrigger,Trigger1M)),NA())</f>
        <v>1.2920697627009129E-2</v>
      </c>
      <c r="K2610" s="44">
        <f>IFERROR(_xll.qlIndexFixing(Index3M,H2610,TRUE,_xll.ohTrigger(RecalcTrigger,Trigger3M)),NA())</f>
        <v>1.3195850414275512E-2</v>
      </c>
      <c r="L2610" s="44">
        <f>IFERROR(_xll.qlIndexFixing(Index6M,$H2610,TRUE,_xll.ohTrigger(RecalcTrigger,Trigger6M)),NA())</f>
        <v>1.5259915756414187E-2</v>
      </c>
      <c r="M2610" s="186">
        <f>IFERROR(_xll.qlIndexFixing(Index1Y,$H2610,TRUE,_xll.ohTrigger(RecalcTrigger,Trigger1Y)),NA())</f>
        <v>1.3616725270346644E-2</v>
      </c>
      <c r="N2610" s="185">
        <f>IFERROR(_xll.qlIndexFixing(ONIndex1M,I2610,TRUE,_xll.ohTrigger(RecalcTrigger,Trigger1M)),NA())</f>
        <v>1.2928102972393773E-2</v>
      </c>
      <c r="O2610" s="44">
        <f>IFERROR(_xll.qlIndexFixing(ONIndex3M,I2610,TRUE,_xll.ohTrigger(RecalcTrigger,Trigger3M)),NA())</f>
        <v>1.3227485644247139E-2</v>
      </c>
      <c r="P2610" s="44">
        <f>IFERROR(_xll.qlIndexFixing(ONIndex6M,I2610,TRUE,_xll.ohTrigger(RecalcTrigger,Trigger6M)),NA())</f>
        <v>1.5359442240070464E-2</v>
      </c>
      <c r="Q2610" s="186">
        <f>IFERROR(_xll.qlIndexFixing(ONIndex1Y,I2610,TRUE,_xll.ohTrigger(RecalcTrigger,Trigger1Y)),NA())</f>
        <v>1.3836839098662068E-2</v>
      </c>
    </row>
    <row r="2611" spans="2:17" x14ac:dyDescent="0.2">
      <c r="B2611" s="39" t="s">
        <v>42</v>
      </c>
      <c r="D2611" s="42">
        <f>_xll.qlCalendarAdvance(Calendar,$D2610,B2611,"f",FALSE)</f>
        <v>57684</v>
      </c>
      <c r="E2611" s="180">
        <f>_xll.qlInterestRateIndexValueDate(IndexON,D2611)</f>
        <v>57684</v>
      </c>
      <c r="F2611" s="196">
        <f>IFERROR(_xll.qlIndexFixing(IndexON,D2611,TRUE,_xll.ohTrigger(RecalcTrigger,TriggerON)),NA())</f>
        <v>1.2873632067647023E-2</v>
      </c>
      <c r="H2611" s="42">
        <f>_xll.qlCalendarAdvance(Calendar,$H2610,B2611,"f",FALSE)</f>
        <v>57684</v>
      </c>
      <c r="I2611" s="180">
        <f>_xll.qlInterestRateIndexValueDate(Index1M,$H2611)</f>
        <v>57686</v>
      </c>
      <c r="J2611" s="185">
        <f>IFERROR(_xll.qlIndexFixing(Index1M,$H2611,TRUE,_xll.ohTrigger(RecalcTrigger,Trigger1M)),NA())</f>
        <v>1.291157290700245E-2</v>
      </c>
      <c r="K2611" s="44">
        <f>IFERROR(_xll.qlIndexFixing(Index3M,H2611,TRUE,_xll.ohTrigger(RecalcTrigger,Trigger3M)),NA())</f>
        <v>1.3186701370544007E-2</v>
      </c>
      <c r="L2611" s="44">
        <f>IFERROR(_xll.qlIndexFixing(Index6M,$H2611,TRUE,_xll.ohTrigger(RecalcTrigger,Trigger6M)),NA())</f>
        <v>1.524644720272471E-2</v>
      </c>
      <c r="M2611" s="186">
        <f>IFERROR(_xll.qlIndexFixing(Index1Y,$H2611,TRUE,_xll.ohTrigger(RecalcTrigger,Trigger1Y)),NA())</f>
        <v>1.3602831892019643E-2</v>
      </c>
      <c r="N2611" s="185">
        <f>IFERROR(_xll.qlIndexFixing(ONIndex1M,I2611,TRUE,_xll.ohTrigger(RecalcTrigger,Trigger1M)),NA())</f>
        <v>1.2918945229829504E-2</v>
      </c>
      <c r="O2611" s="44">
        <f>IFERROR(_xll.qlIndexFixing(ONIndex3M,I2611,TRUE,_xll.ohTrigger(RecalcTrigger,Trigger3M)),NA())</f>
        <v>1.3218207687843986E-2</v>
      </c>
      <c r="P2611" s="44">
        <f>IFERROR(_xll.qlIndexFixing(ONIndex6M,I2611,TRUE,_xll.ohTrigger(RecalcTrigger,Trigger6M)),NA())</f>
        <v>1.5347757970678444E-2</v>
      </c>
      <c r="Q2611" s="186">
        <f>IFERROR(_xll.qlIndexFixing(ONIndex1Y,I2611,TRUE,_xll.ohTrigger(RecalcTrigger,Trigger1Y)),NA())</f>
        <v>1.382384776257517E-2</v>
      </c>
    </row>
    <row r="2612" spans="2:17" x14ac:dyDescent="0.2">
      <c r="B2612" s="39" t="s">
        <v>42</v>
      </c>
      <c r="D2612" s="42">
        <f>_xll.qlCalendarAdvance(Calendar,$D2611,B2612,"f",FALSE)</f>
        <v>57691</v>
      </c>
      <c r="E2612" s="180">
        <f>_xll.qlInterestRateIndexValueDate(IndexON,D2612)</f>
        <v>57691</v>
      </c>
      <c r="F2612" s="196">
        <f>IFERROR(_xll.qlIndexFixing(IndexON,D2612,TRUE,_xll.ohTrigger(RecalcTrigger,TriggerON)),NA())</f>
        <v>1.2863440722838959E-2</v>
      </c>
      <c r="H2612" s="42">
        <f>_xll.qlCalendarAdvance(Calendar,$H2611,B2612,"f",FALSE)</f>
        <v>57691</v>
      </c>
      <c r="I2612" s="180">
        <f>_xll.qlInterestRateIndexValueDate(Index1M,$H2612)</f>
        <v>57693</v>
      </c>
      <c r="J2612" s="185">
        <f>IFERROR(_xll.qlIndexFixing(Index1M,$H2612,TRUE,_xll.ohTrigger(RecalcTrigger,Trigger1M)),NA())</f>
        <v>1.2902475532437813E-2</v>
      </c>
      <c r="K2612" s="44">
        <f>IFERROR(_xll.qlIndexFixing(Index3M,H2612,TRUE,_xll.ohTrigger(RecalcTrigger,Trigger3M)),NA())</f>
        <v>1.3177580006529688E-2</v>
      </c>
      <c r="L2612" s="44">
        <f>IFERROR(_xll.qlIndexFixing(Index6M,$H2612,TRUE,_xll.ohTrigger(RecalcTrigger,Trigger6M)),NA())</f>
        <v>1.5232841599285224E-2</v>
      </c>
      <c r="M2612" s="186">
        <f>IFERROR(_xll.qlIndexFixing(Index1Y,$H2612,TRUE,_xll.ohTrigger(RecalcTrigger,Trigger1Y)),NA())</f>
        <v>1.3590739520798889E-2</v>
      </c>
      <c r="N2612" s="185">
        <f>IFERROR(_xll.qlIndexFixing(ONIndex1M,I2612,TRUE,_xll.ohTrigger(RecalcTrigger,Trigger1M)),NA())</f>
        <v>1.2909814690544863E-2</v>
      </c>
      <c r="O2612" s="44">
        <f>IFERROR(_xll.qlIndexFixing(ONIndex3M,I2612,TRUE,_xll.ohTrigger(RecalcTrigger,Trigger3M)),NA())</f>
        <v>1.3208956912098557E-2</v>
      </c>
      <c r="P2612" s="44">
        <f>IFERROR(_xll.qlIndexFixing(ONIndex6M,I2612,TRUE,_xll.ohTrigger(RecalcTrigger,Trigger6M)),NA())</f>
        <v>1.5335937603033756E-2</v>
      </c>
      <c r="Q2612" s="186">
        <f>IFERROR(_xll.qlIndexFixing(ONIndex1Y,I2612,TRUE,_xll.ohTrigger(RecalcTrigger,Trigger1Y)),NA())</f>
        <v>1.381089482241471E-2</v>
      </c>
    </row>
    <row r="2613" spans="2:17" x14ac:dyDescent="0.2">
      <c r="B2613" s="39" t="s">
        <v>42</v>
      </c>
      <c r="D2613" s="42">
        <f>_xll.qlCalendarAdvance(Calendar,$D2612,B2613,"f",FALSE)</f>
        <v>57698</v>
      </c>
      <c r="E2613" s="180">
        <f>_xll.qlInterestRateIndexValueDate(IndexON,D2613)</f>
        <v>57698</v>
      </c>
      <c r="F2613" s="196">
        <f>IFERROR(_xll.qlIndexFixing(IndexON,D2613,TRUE,_xll.ohTrigger(RecalcTrigger,TriggerON)),NA())</f>
        <v>1.2853286952774212E-2</v>
      </c>
      <c r="H2613" s="42">
        <f>_xll.qlCalendarAdvance(Calendar,$H2612,B2613,"f",FALSE)</f>
        <v>57698</v>
      </c>
      <c r="I2613" s="180">
        <f>_xll.qlInterestRateIndexValueDate(Index1M,$H2613)</f>
        <v>57700</v>
      </c>
      <c r="J2613" s="185">
        <f>IFERROR(_xll.qlIndexFixing(Index1M,$H2613,TRUE,_xll.ohTrigger(RecalcTrigger,Trigger1M)),NA())</f>
        <v>1.2893405570837974E-2</v>
      </c>
      <c r="K2613" s="44">
        <f>IFERROR(_xll.qlIndexFixing(Index3M,H2613,TRUE,_xll.ohTrigger(RecalcTrigger,Trigger3M)),NA())</f>
        <v>1.3168486389466771E-2</v>
      </c>
      <c r="L2613" s="44">
        <f>IFERROR(_xll.qlIndexFixing(Index6M,$H2613,TRUE,_xll.ohTrigger(RecalcTrigger,Trigger6M)),NA())</f>
        <v>1.5219098948904032E-2</v>
      </c>
      <c r="M2613" s="186">
        <f>IFERROR(_xll.qlIndexFixing(Index1Y,$H2613,TRUE,_xll.ohTrigger(RecalcTrigger,Trigger1Y)),NA())</f>
        <v>1.3578688807990005E-2</v>
      </c>
      <c r="N2613" s="185">
        <f>IFERROR(_xll.qlIndexFixing(ONIndex1M,I2613,TRUE,_xll.ohTrigger(RecalcTrigger,Trigger1M)),NA())</f>
        <v>1.2898115506043695E-2</v>
      </c>
      <c r="O2613" s="44">
        <f>IFERROR(_xll.qlIndexFixing(ONIndex3M,I2613,TRUE,_xll.ohTrigger(RecalcTrigger,Trigger3M)),NA())</f>
        <v>1.3197103104403141E-2</v>
      </c>
      <c r="P2613" s="44">
        <f>IFERROR(_xll.qlIndexFixing(ONIndex6M,I2613,TRUE,_xll.ohTrigger(RecalcTrigger,Trigger6M)),NA())</f>
        <v>1.5320540006955596E-2</v>
      </c>
      <c r="Q2613" s="186">
        <f>IFERROR(_xll.qlIndexFixing(ONIndex1Y,I2613,TRUE,_xll.ohTrigger(RecalcTrigger,Trigger1Y)),NA())</f>
        <v>1.3794297615286055E-2</v>
      </c>
    </row>
    <row r="2614" spans="2:17" x14ac:dyDescent="0.2">
      <c r="B2614" s="39" t="s">
        <v>42</v>
      </c>
      <c r="D2614" s="42">
        <f>_xll.qlCalendarAdvance(Calendar,$D2613,B2614,"f",FALSE)</f>
        <v>57706</v>
      </c>
      <c r="E2614" s="180">
        <f>_xll.qlInterestRateIndexValueDate(IndexON,D2614)</f>
        <v>57706</v>
      </c>
      <c r="F2614" s="196">
        <f>IFERROR(_xll.qlIndexFixing(IndexON,D2614,TRUE,_xll.ohTrigger(RecalcTrigger,TriggerON)),NA())</f>
        <v>1.2841728768044902E-2</v>
      </c>
      <c r="H2614" s="42">
        <f>_xll.qlCalendarAdvance(Calendar,$H2613,B2614,"f",FALSE)</f>
        <v>57706</v>
      </c>
      <c r="I2614" s="180">
        <f>_xll.qlInterestRateIndexValueDate(Index1M,$H2614)</f>
        <v>57710</v>
      </c>
      <c r="J2614" s="185">
        <f>IFERROR(_xll.qlIndexFixing(Index1M,$H2614,TRUE,_xll.ohTrigger(RecalcTrigger,Trigger1M)),NA())</f>
        <v>1.2880496169795632E-2</v>
      </c>
      <c r="K2614" s="44">
        <f>IFERROR(_xll.qlIndexFixing(Index3M,H2614,TRUE,_xll.ohTrigger(RecalcTrigger,Trigger3M)),NA())</f>
        <v>1.3156346734239831E-2</v>
      </c>
      <c r="L2614" s="44">
        <f>IFERROR(_xll.qlIndexFixing(Index6M,$H2614,TRUE,_xll.ohTrigger(RecalcTrigger,Trigger6M)),NA())</f>
        <v>1.5201393031418925E-2</v>
      </c>
      <c r="M2614" s="186">
        <f>IFERROR(_xll.qlIndexFixing(Index1Y,$H2614,TRUE,_xll.ohTrigger(RecalcTrigger,Trigger1Y)),NA())</f>
        <v>1.3562695797695021E-2</v>
      </c>
      <c r="N2614" s="185">
        <f>IFERROR(_xll.qlIndexFixing(ONIndex1M,I2614,TRUE,_xll.ohTrigger(RecalcTrigger,Trigger1M)),NA())</f>
        <v>1.2889047398498832E-2</v>
      </c>
      <c r="O2614" s="44">
        <f>IFERROR(_xll.qlIndexFixing(ONIndex3M,I2614,TRUE,_xll.ohTrigger(RecalcTrigger,Trigger3M)),NA())</f>
        <v>1.3187914707719628E-2</v>
      </c>
      <c r="P2614" s="44">
        <f>IFERROR(_xll.qlIndexFixing(ONIndex6M,I2614,TRUE,_xll.ohTrigger(RecalcTrigger,Trigger6M)),NA())</f>
        <v>1.5308408557990205E-2</v>
      </c>
      <c r="Q2614" s="186">
        <f>IFERROR(_xll.qlIndexFixing(ONIndex1Y,I2614,TRUE,_xll.ohTrigger(RecalcTrigger,Trigger1Y)),NA())</f>
        <v>1.3781432797834725E-2</v>
      </c>
    </row>
    <row r="2615" spans="2:17" x14ac:dyDescent="0.2">
      <c r="B2615" s="39" t="s">
        <v>42</v>
      </c>
      <c r="D2615" s="42">
        <f>_xll.qlCalendarAdvance(Calendar,$D2614,B2615,"f",FALSE)</f>
        <v>57713</v>
      </c>
      <c r="E2615" s="180">
        <f>_xll.qlInterestRateIndexValueDate(IndexON,D2615)</f>
        <v>57713</v>
      </c>
      <c r="F2615" s="196">
        <f>IFERROR(_xll.qlIndexFixing(IndexON,D2615,TRUE,_xll.ohTrigger(RecalcTrigger,TriggerON)),NA())</f>
        <v>1.2831655815013221E-2</v>
      </c>
      <c r="H2615" s="42">
        <f>_xll.qlCalendarAdvance(Calendar,$H2614,B2615,"f",FALSE)</f>
        <v>57713</v>
      </c>
      <c r="I2615" s="180">
        <f>_xll.qlInterestRateIndexValueDate(Index1M,$H2615)</f>
        <v>57717</v>
      </c>
      <c r="J2615" s="185">
        <f>IFERROR(_xll.qlIndexFixing(Index1M,$H2615,TRUE,_xll.ohTrigger(RecalcTrigger,Trigger1M)),NA())</f>
        <v>1.2871493063640846E-2</v>
      </c>
      <c r="K2615" s="44">
        <f>IFERROR(_xll.qlIndexFixing(Index3M,H2615,TRUE,_xll.ohTrigger(RecalcTrigger,Trigger3M)),NA())</f>
        <v>1.3146118244603605E-2</v>
      </c>
      <c r="L2615" s="44">
        <f>IFERROR(_xll.qlIndexFixing(Index6M,$H2615,TRUE,_xll.ohTrigger(RecalcTrigger,Trigger6M)),NA())</f>
        <v>1.5185153395545914E-2</v>
      </c>
      <c r="M2615" s="186">
        <f>IFERROR(_xll.qlIndexFixing(Index1Y,$H2615,TRUE,_xll.ohTrigger(RecalcTrigger,Trigger1Y)),NA())</f>
        <v>1.3550741437600102E-2</v>
      </c>
      <c r="N2615" s="185">
        <f>IFERROR(_xll.qlIndexFixing(ONIndex1M,I2615,TRUE,_xll.ohTrigger(RecalcTrigger,Trigger1M)),NA())</f>
        <v>1.2881296560287581E-2</v>
      </c>
      <c r="O2615" s="44">
        <f>IFERROR(_xll.qlIndexFixing(ONIndex3M,I2615,TRUE,_xll.ohTrigger(RecalcTrigger,Trigger3M)),NA())</f>
        <v>1.3180060745838773E-2</v>
      </c>
      <c r="P2615" s="44">
        <f>IFERROR(_xll.qlIndexFixing(ONIndex6M,I2615,TRUE,_xll.ohTrigger(RecalcTrigger,Trigger6M)),NA())</f>
        <v>1.529790185016644E-2</v>
      </c>
      <c r="Q2615" s="186">
        <f>IFERROR(_xll.qlIndexFixing(ONIndex1Y,I2615,TRUE,_xll.ohTrigger(RecalcTrigger,Trigger1Y)),NA())</f>
        <v>1.3770436618827375E-2</v>
      </c>
    </row>
    <row r="2616" spans="2:17" x14ac:dyDescent="0.2">
      <c r="B2616" s="39" t="s">
        <v>42</v>
      </c>
      <c r="D2616" s="42">
        <f>_xll.qlCalendarAdvance(Calendar,$D2615,B2616,"f",FALSE)</f>
        <v>57720</v>
      </c>
      <c r="E2616" s="180">
        <f>_xll.qlInterestRateIndexValueDate(IndexON,D2616)</f>
        <v>57720</v>
      </c>
      <c r="F2616" s="196">
        <f>IFERROR(_xll.qlIndexFixing(IndexON,D2616,TRUE,_xll.ohTrigger(RecalcTrigger,TriggerON)),NA())</f>
        <v>1.2821620716341187E-2</v>
      </c>
      <c r="H2616" s="42">
        <f>_xll.qlCalendarAdvance(Calendar,$H2615,B2616,"f",FALSE)</f>
        <v>57720</v>
      </c>
      <c r="I2616" s="180">
        <f>_xll.qlInterestRateIndexValueDate(Index1M,$H2616)</f>
        <v>57724</v>
      </c>
      <c r="J2616" s="185">
        <f>IFERROR(_xll.qlIndexFixing(Index1M,$H2616,TRUE,_xll.ohTrigger(RecalcTrigger,Trigger1M)),NA())</f>
        <v>1.2862517601950842E-2</v>
      </c>
      <c r="K2616" s="44">
        <f>IFERROR(_xll.qlIndexFixing(Index3M,H2616,TRUE,_xll.ohTrigger(RecalcTrigger,Trigger3M)),NA())</f>
        <v>1.3136724211573289E-2</v>
      </c>
      <c r="L2616" s="44">
        <f>IFERROR(_xll.qlIndexFixing(Index6M,$H2616,TRUE,_xll.ohTrigger(RecalcTrigger,Trigger6M)),NA())</f>
        <v>1.5170940891637646E-2</v>
      </c>
      <c r="M2616" s="186">
        <f>IFERROR(_xll.qlIndexFixing(Index1Y,$H2616,TRUE,_xll.ohTrigger(RecalcTrigger,Trigger1Y)),NA())</f>
        <v>1.3538829046794158E-2</v>
      </c>
      <c r="N2616" s="185">
        <f>IFERROR(_xll.qlIndexFixing(ONIndex1M,I2616,TRUE,_xll.ohTrigger(RecalcTrigger,Trigger1M)),NA())</f>
        <v>1.2872279438518319E-2</v>
      </c>
      <c r="O2616" s="44">
        <f>IFERROR(_xll.qlIndexFixing(ONIndex3M,I2616,TRUE,_xll.ohTrigger(RecalcTrigger,Trigger3M)),NA())</f>
        <v>1.3170923290806158E-2</v>
      </c>
      <c r="P2616" s="44">
        <f>IFERROR(_xll.qlIndexFixing(ONIndex6M,I2616,TRUE,_xll.ohTrigger(RecalcTrigger,Trigger6M)),NA())</f>
        <v>1.528551764786279E-2</v>
      </c>
      <c r="Q2616" s="186">
        <f>IFERROR(_xll.qlIndexFixing(ONIndex1Y,I2616,TRUE,_xll.ohTrigger(RecalcTrigger,Trigger1Y)),NA())</f>
        <v>1.375764377020694E-2</v>
      </c>
    </row>
    <row r="2617" spans="2:17" x14ac:dyDescent="0.2">
      <c r="B2617" s="39" t="s">
        <v>42</v>
      </c>
      <c r="D2617" s="42">
        <f>_xll.qlCalendarAdvance(Calendar,$D2616,B2617,"f",FALSE)</f>
        <v>57727</v>
      </c>
      <c r="E2617" s="180">
        <f>_xll.qlInterestRateIndexValueDate(IndexON,D2617)</f>
        <v>57727</v>
      </c>
      <c r="F2617" s="196">
        <f>IFERROR(_xll.qlIndexFixing(IndexON,D2617,TRUE,_xll.ohTrigger(RecalcTrigger,TriggerON)),NA())</f>
        <v>1.2811623561157504E-2</v>
      </c>
      <c r="H2617" s="42">
        <f>_xll.qlCalendarAdvance(Calendar,$H2616,B2617,"f",FALSE)</f>
        <v>57727</v>
      </c>
      <c r="I2617" s="180">
        <f>_xll.qlInterestRateIndexValueDate(Index1M,$H2617)</f>
        <v>57731</v>
      </c>
      <c r="J2617" s="185">
        <f>IFERROR(_xll.qlIndexFixing(Index1M,$H2617,TRUE,_xll.ohTrigger(RecalcTrigger,Trigger1M)),NA())</f>
        <v>1.2853569852243224E-2</v>
      </c>
      <c r="K2617" s="44">
        <f>IFERROR(_xll.qlIndexFixing(Index3M,H2617,TRUE,_xll.ohTrigger(RecalcTrigger,Trigger3M)),NA())</f>
        <v>1.3128153713740275E-2</v>
      </c>
      <c r="L2617" s="44">
        <f>IFERROR(_xll.qlIndexFixing(Index6M,$H2617,TRUE,_xll.ohTrigger(RecalcTrigger,Trigger6M)),NA())</f>
        <v>1.515659135356119E-2</v>
      </c>
      <c r="M2617" s="186">
        <f>IFERROR(_xll.qlIndexFixing(Index1Y,$H2617,TRUE,_xll.ohTrigger(RecalcTrigger,Trigger1Y)),NA())</f>
        <v>1.3526958721087235E-2</v>
      </c>
      <c r="N2617" s="185">
        <f>IFERROR(_xll.qlIndexFixing(ONIndex1M,I2617,TRUE,_xll.ohTrigger(RecalcTrigger,Trigger1M)),NA())</f>
        <v>1.2863289866951177E-2</v>
      </c>
      <c r="O2617" s="44">
        <f>IFERROR(_xll.qlIndexFixing(ONIndex3M,I2617,TRUE,_xll.ohTrigger(RecalcTrigger,Trigger3M)),NA())</f>
        <v>1.3161813361834973E-2</v>
      </c>
      <c r="P2617" s="44">
        <f>IFERROR(_xll.qlIndexFixing(ONIndex6M,I2617,TRUE,_xll.ohTrigger(RecalcTrigger,Trigger6M)),NA())</f>
        <v>1.5272997347386408E-2</v>
      </c>
      <c r="Q2617" s="186">
        <f>IFERROR(_xll.qlIndexFixing(ONIndex1Y,I2617,TRUE,_xll.ohTrigger(RecalcTrigger,Trigger1Y)),NA())</f>
        <v>1.3744889811198036E-2</v>
      </c>
    </row>
    <row r="2618" spans="2:17" x14ac:dyDescent="0.2">
      <c r="B2618" s="39" t="s">
        <v>42</v>
      </c>
      <c r="D2618" s="42">
        <f>_xll.qlCalendarAdvance(Calendar,$D2617,B2618,"f",FALSE)</f>
        <v>57734</v>
      </c>
      <c r="E2618" s="180">
        <f>_xll.qlInterestRateIndexValueDate(IndexON,D2618)</f>
        <v>57734</v>
      </c>
      <c r="F2618" s="196">
        <f>IFERROR(_xll.qlIndexFixing(IndexON,D2618,TRUE,_xll.ohTrigger(RecalcTrigger,TriggerON)),NA())</f>
        <v>1.2801664438670812E-2</v>
      </c>
      <c r="H2618" s="42">
        <f>_xll.qlCalendarAdvance(Calendar,$H2617,B2618,"f",FALSE)</f>
        <v>57734</v>
      </c>
      <c r="I2618" s="180">
        <f>_xll.qlInterestRateIndexValueDate(Index1M,$H2618)</f>
        <v>57738</v>
      </c>
      <c r="J2618" s="185">
        <f>IFERROR(_xll.qlIndexFixing(Index1M,$H2618,TRUE,_xll.ohTrigger(RecalcTrigger,Trigger1M)),NA())</f>
        <v>1.2844649882043332E-2</v>
      </c>
      <c r="K2618" s="44">
        <f>IFERROR(_xll.qlIndexFixing(Index3M,H2618,TRUE,_xll.ohTrigger(RecalcTrigger,Trigger3M)),NA())</f>
        <v>1.3119213591628653E-2</v>
      </c>
      <c r="L2618" s="44">
        <f>IFERROR(_xll.qlIndexFixing(Index6M,$H2618,TRUE,_xll.ohTrigger(RecalcTrigger,Trigger6M)),NA())</f>
        <v>1.5142104784276376E-2</v>
      </c>
      <c r="M2618" s="186">
        <f>IFERROR(_xll.qlIndexFixing(Index1Y,$H2618,TRUE,_xll.ohTrigger(RecalcTrigger,Trigger1Y)),NA())</f>
        <v>1.3515130556288939E-2</v>
      </c>
      <c r="N2618" s="185">
        <f>IFERROR(_xll.qlIndexFixing(ONIndex1M,I2618,TRUE,_xll.ohTrigger(RecalcTrigger,Trigger1M)),NA())</f>
        <v>1.2854327913132124E-2</v>
      </c>
      <c r="O2618" s="44">
        <f>IFERROR(_xll.qlIndexFixing(ONIndex3M,I2618,TRUE,_xll.ohTrigger(RecalcTrigger,Trigger3M)),NA())</f>
        <v>1.3152731026311315E-2</v>
      </c>
      <c r="P2618" s="44">
        <f>IFERROR(_xll.qlIndexFixing(ONIndex6M,I2618,TRUE,_xll.ohTrigger(RecalcTrigger,Trigger6M)),NA())</f>
        <v>1.5260340948977102E-2</v>
      </c>
      <c r="Q2618" s="186">
        <f>IFERROR(_xll.qlIndexFixing(ONIndex1Y,I2618,TRUE,_xll.ohTrigger(RecalcTrigger,Trigger1Y)),NA())</f>
        <v>1.3732174837883804E-2</v>
      </c>
    </row>
    <row r="2619" spans="2:17" x14ac:dyDescent="0.2">
      <c r="B2619" s="39" t="s">
        <v>42</v>
      </c>
      <c r="D2619" s="42">
        <f>_xll.qlCalendarAdvance(Calendar,$D2618,B2619,"f",FALSE)</f>
        <v>57741</v>
      </c>
      <c r="E2619" s="180">
        <f>_xll.qlInterestRateIndexValueDate(IndexON,D2619)</f>
        <v>57741</v>
      </c>
      <c r="F2619" s="196">
        <f>IFERROR(_xll.qlIndexFixing(IndexON,D2619,TRUE,_xll.ohTrigger(RecalcTrigger,TriggerON)),NA())</f>
        <v>1.2791743437610137E-2</v>
      </c>
      <c r="H2619" s="42">
        <f>_xll.qlCalendarAdvance(Calendar,$H2618,B2619,"f",FALSE)</f>
        <v>57741</v>
      </c>
      <c r="I2619" s="180">
        <f>_xll.qlInterestRateIndexValueDate(Index1M,$H2619)</f>
        <v>57745</v>
      </c>
      <c r="J2619" s="185">
        <f>IFERROR(_xll.qlIndexFixing(Index1M,$H2619,TRUE,_xll.ohTrigger(RecalcTrigger,Trigger1M)),NA())</f>
        <v>1.283697025604047E-2</v>
      </c>
      <c r="K2619" s="44">
        <f>IFERROR(_xll.qlIndexFixing(Index3M,H2619,TRUE,_xll.ohTrigger(RecalcTrigger,Trigger3M)),NA())</f>
        <v>1.3110301654707477E-2</v>
      </c>
      <c r="L2619" s="44">
        <f>IFERROR(_xll.qlIndexFixing(Index6M,$H2619,TRUE,_xll.ohTrigger(RecalcTrigger,Trigger6M)),NA())</f>
        <v>1.5127481186775095E-2</v>
      </c>
      <c r="M2619" s="186">
        <f>IFERROR(_xll.qlIndexFixing(Index1Y,$H2619,TRUE,_xll.ohTrigger(RecalcTrigger,Trigger1Y)),NA())</f>
        <v>1.3503344648211067E-2</v>
      </c>
      <c r="N2619" s="185">
        <f>IFERROR(_xll.qlIndexFixing(ONIndex1M,I2619,TRUE,_xll.ohTrigger(RecalcTrigger,Trigger1M)),NA())</f>
        <v>1.2845393644607128E-2</v>
      </c>
      <c r="O2619" s="44">
        <f>IFERROR(_xll.qlIndexFixing(ONIndex3M,I2619,TRUE,_xll.ohTrigger(RecalcTrigger,Trigger3M)),NA())</f>
        <v>1.3143676351061728E-2</v>
      </c>
      <c r="P2619" s="44">
        <f>IFERROR(_xll.qlIndexFixing(ONIndex6M,I2619,TRUE,_xll.ohTrigger(RecalcTrigger,Trigger6M)),NA())</f>
        <v>1.5247548452475002E-2</v>
      </c>
      <c r="Q2619" s="186">
        <f>IFERROR(_xll.qlIndexFixing(ONIndex1Y,I2619,TRUE,_xll.ohTrigger(RecalcTrigger,Trigger1Y)),NA())</f>
        <v>1.3719498946107578E-2</v>
      </c>
    </row>
    <row r="2620" spans="2:17" x14ac:dyDescent="0.2">
      <c r="B2620" s="39" t="s">
        <v>42</v>
      </c>
      <c r="D2620" s="42">
        <f>_xll.qlCalendarAdvance(Calendar,$D2619,B2620,"f",FALSE)</f>
        <v>57748</v>
      </c>
      <c r="E2620" s="180">
        <f>_xll.qlInterestRateIndexValueDate(IndexON,D2620)</f>
        <v>57748</v>
      </c>
      <c r="F2620" s="196">
        <f>IFERROR(_xll.qlIndexFixing(IndexON,D2620,TRUE,_xll.ohTrigger(RecalcTrigger,TriggerON)),NA())</f>
        <v>1.278186064734399E-2</v>
      </c>
      <c r="H2620" s="42">
        <f>_xll.qlCalendarAdvance(Calendar,$H2619,B2620,"f",FALSE)</f>
        <v>57748</v>
      </c>
      <c r="I2620" s="180">
        <f>_xll.qlInterestRateIndexValueDate(Index1M,$H2620)</f>
        <v>57752</v>
      </c>
      <c r="J2620" s="185">
        <f>IFERROR(_xll.qlIndexFixing(Index1M,$H2620,TRUE,_xll.ohTrigger(RecalcTrigger,Trigger1M)),NA())</f>
        <v>1.2828100997909684E-2</v>
      </c>
      <c r="K2620" s="44">
        <f>IFERROR(_xll.qlIndexFixing(Index3M,H2620,TRUE,_xll.ohTrigger(RecalcTrigger,Trigger3M)),NA())</f>
        <v>1.3101417970200334E-2</v>
      </c>
      <c r="L2620" s="44">
        <f>IFERROR(_xll.qlIndexFixing(Index6M,$H2620,TRUE,_xll.ohTrigger(RecalcTrigger,Trigger6M)),NA())</f>
        <v>1.5112720564072519E-2</v>
      </c>
      <c r="M2620" s="186">
        <f>IFERROR(_xll.qlIndexFixing(Index1Y,$H2620,TRUE,_xll.ohTrigger(RecalcTrigger,Trigger1Y)),NA())</f>
        <v>1.3491601092664758E-2</v>
      </c>
      <c r="N2620" s="185">
        <f>IFERROR(_xll.qlIndexFixing(ONIndex1M,I2620,TRUE,_xll.ohTrigger(RecalcTrigger,Trigger1M)),NA())</f>
        <v>1.2836487128922158E-2</v>
      </c>
      <c r="O2620" s="44">
        <f>IFERROR(_xll.qlIndexFixing(ONIndex3M,I2620,TRUE,_xll.ohTrigger(RecalcTrigger,Trigger3M)),NA())</f>
        <v>1.3134649403472309E-2</v>
      </c>
      <c r="P2620" s="44">
        <f>IFERROR(_xll.qlIndexFixing(ONIndex6M,I2620,TRUE,_xll.ohTrigger(RecalcTrigger,Trigger6M)),NA())</f>
        <v>1.5234619857880105E-2</v>
      </c>
      <c r="Q2620" s="186">
        <f>IFERROR(_xll.qlIndexFixing(ONIndex1Y,I2620,TRUE,_xll.ohTrigger(RecalcTrigger,Trigger1Y)),NA())</f>
        <v>1.3706862231952499E-2</v>
      </c>
    </row>
    <row r="2621" spans="2:17" x14ac:dyDescent="0.2">
      <c r="B2621" s="39" t="s">
        <v>42</v>
      </c>
      <c r="D2621" s="42">
        <f>_xll.qlCalendarAdvance(Calendar,$D2620,B2621,"f",FALSE)</f>
        <v>57755</v>
      </c>
      <c r="E2621" s="180">
        <f>_xll.qlInterestRateIndexValueDate(IndexON,D2621)</f>
        <v>57755</v>
      </c>
      <c r="F2621" s="196">
        <f>IFERROR(_xll.qlIndexFixing(IndexON,D2621,TRUE,_xll.ohTrigger(RecalcTrigger,TriggerON)),NA())</f>
        <v>1.2772016156761268E-2</v>
      </c>
      <c r="H2621" s="42">
        <f>_xll.qlCalendarAdvance(Calendar,$H2620,B2621,"f",FALSE)</f>
        <v>57755</v>
      </c>
      <c r="I2621" s="180">
        <f>_xll.qlInterestRateIndexValueDate(Index1M,$H2621)</f>
        <v>57759</v>
      </c>
      <c r="J2621" s="185">
        <f>IFERROR(_xll.qlIndexFixing(Index1M,$H2621,TRUE,_xll.ohTrigger(RecalcTrigger,Trigger1M)),NA())</f>
        <v>1.2819259703735764E-2</v>
      </c>
      <c r="K2621" s="44">
        <f>IFERROR(_xll.qlIndexFixing(Index3M,H2621,TRUE,_xll.ohTrigger(RecalcTrigger,Trigger3M)),NA())</f>
        <v>1.3092562605342235E-2</v>
      </c>
      <c r="L2621" s="44">
        <f>IFERROR(_xll.qlIndexFixing(Index6M,$H2621,TRUE,_xll.ohTrigger(RecalcTrigger,Trigger6M)),NA())</f>
        <v>1.509782291921632E-2</v>
      </c>
      <c r="M2621" s="186">
        <f>IFERROR(_xll.qlIndexFixing(Index1Y,$H2621,TRUE,_xll.ohTrigger(RecalcTrigger,Trigger1Y)),NA())</f>
        <v>1.3479899985462689E-2</v>
      </c>
      <c r="N2621" s="185">
        <f>IFERROR(_xll.qlIndexFixing(ONIndex1M,I2621,TRUE,_xll.ohTrigger(RecalcTrigger,Trigger1M)),NA())</f>
        <v>1.2827608433303439E-2</v>
      </c>
      <c r="O2621" s="44">
        <f>IFERROR(_xll.qlIndexFixing(ONIndex3M,I2621,TRUE,_xll.ohTrigger(RecalcTrigger,Trigger3M)),NA())</f>
        <v>1.3125650250769283E-2</v>
      </c>
      <c r="P2621" s="44">
        <f>IFERROR(_xll.qlIndexFixing(ONIndex6M,I2621,TRUE,_xll.ohTrigger(RecalcTrigger,Trigger6M)),NA())</f>
        <v>1.5221555165272349E-2</v>
      </c>
      <c r="Q2621" s="186">
        <f>IFERROR(_xll.qlIndexFixing(ONIndex1Y,I2621,TRUE,_xll.ohTrigger(RecalcTrigger,Trigger1Y)),NA())</f>
        <v>1.3694264791181965E-2</v>
      </c>
    </row>
    <row r="2622" spans="2:17" x14ac:dyDescent="0.2">
      <c r="B2622" s="39" t="s">
        <v>42</v>
      </c>
      <c r="D2622" s="42">
        <f>_xll.qlCalendarAdvance(Calendar,$D2621,B2622,"f",FALSE)</f>
        <v>57762</v>
      </c>
      <c r="E2622" s="180">
        <f>_xll.qlInterestRateIndexValueDate(IndexON,D2622)</f>
        <v>57762</v>
      </c>
      <c r="F2622" s="196">
        <f>IFERROR(_xll.qlIndexFixing(IndexON,D2622,TRUE,_xll.ohTrigger(RecalcTrigger,TriggerON)),NA())</f>
        <v>1.2762210054910739E-2</v>
      </c>
      <c r="H2622" s="42">
        <f>_xll.qlCalendarAdvance(Calendar,$H2621,B2622,"f",FALSE)</f>
        <v>57762</v>
      </c>
      <c r="I2622" s="180">
        <f>_xll.qlInterestRateIndexValueDate(Index1M,$H2622)</f>
        <v>57766</v>
      </c>
      <c r="J2622" s="185">
        <f>IFERROR(_xll.qlIndexFixing(Index1M,$H2622,TRUE,_xll.ohTrigger(RecalcTrigger,Trigger1M)),NA())</f>
        <v>1.2810446441047547E-2</v>
      </c>
      <c r="K2622" s="44">
        <f>IFERROR(_xll.qlIndexFixing(Index3M,H2622,TRUE,_xll.ohTrigger(RecalcTrigger,Trigger3M)),NA())</f>
        <v>1.3083735627358525E-2</v>
      </c>
      <c r="L2622" s="44">
        <f>IFERROR(_xll.qlIndexFixing(Index6M,$H2622,TRUE,_xll.ohTrigger(RecalcTrigger,Trigger6M)),NA())</f>
        <v>1.5082788255278765E-2</v>
      </c>
      <c r="M2622" s="186">
        <f>IFERROR(_xll.qlIndexFixing(Index1Y,$H2622,TRUE,_xll.ohTrigger(RecalcTrigger,Trigger1Y)),NA())</f>
        <v>1.3468241422418403E-2</v>
      </c>
      <c r="N2622" s="185">
        <f>IFERROR(_xll.qlIndexFixing(ONIndex1M,I2622,TRUE,_xll.ohTrigger(RecalcTrigger,Trigger1M)),NA())</f>
        <v>1.2818757625776556E-2</v>
      </c>
      <c r="O2622" s="44">
        <f>IFERROR(_xll.qlIndexFixing(ONIndex3M,I2622,TRUE,_xll.ohTrigger(RecalcTrigger,Trigger3M)),NA())</f>
        <v>1.3116678960178874E-2</v>
      </c>
      <c r="P2622" s="44">
        <f>IFERROR(_xll.qlIndexFixing(ONIndex6M,I2622,TRUE,_xll.ohTrigger(RecalcTrigger,Trigger6M)),NA())</f>
        <v>1.5208354374891542E-2</v>
      </c>
      <c r="Q2622" s="186">
        <f>IFERROR(_xll.qlIndexFixing(ONIndex1Y,I2622,TRUE,_xll.ohTrigger(RecalcTrigger,Trigger1Y)),NA())</f>
        <v>1.3681706720198861E-2</v>
      </c>
    </row>
    <row r="2623" spans="2:17" x14ac:dyDescent="0.2">
      <c r="B2623" s="39" t="s">
        <v>42</v>
      </c>
      <c r="D2623" s="42">
        <f>_xll.qlCalendarAdvance(Calendar,$D2622,B2623,"f",FALSE)</f>
        <v>57769</v>
      </c>
      <c r="E2623" s="180">
        <f>_xll.qlInterestRateIndexValueDate(IndexON,D2623)</f>
        <v>57769</v>
      </c>
      <c r="F2623" s="196">
        <f>IFERROR(_xll.qlIndexFixing(IndexON,D2623,TRUE,_xll.ohTrigger(RecalcTrigger,TriggerON)),NA())</f>
        <v>1.2752442430761235E-2</v>
      </c>
      <c r="H2623" s="42">
        <f>_xll.qlCalendarAdvance(Calendar,$H2622,B2623,"f",FALSE)</f>
        <v>57769</v>
      </c>
      <c r="I2623" s="180">
        <f>_xll.qlInterestRateIndexValueDate(Index1M,$H2623)</f>
        <v>57773</v>
      </c>
      <c r="J2623" s="185">
        <f>IFERROR(_xll.qlIndexFixing(Index1M,$H2623,TRUE,_xll.ohTrigger(RecalcTrigger,Trigger1M)),NA())</f>
        <v>1.2800469086871333E-2</v>
      </c>
      <c r="K2623" s="44">
        <f>IFERROR(_xll.qlIndexFixing(Index3M,H2623,TRUE,_xll.ohTrigger(RecalcTrigger,Trigger3M)),NA())</f>
        <v>1.3074551319282278E-2</v>
      </c>
      <c r="L2623" s="44">
        <f>IFERROR(_xll.qlIndexFixing(Index6M,$H2623,TRUE,_xll.ohTrigger(RecalcTrigger,Trigger6M)),NA())</f>
        <v>1.5065981532648107E-2</v>
      </c>
      <c r="M2623" s="186">
        <f>IFERROR(_xll.qlIndexFixing(Index1Y,$H2623,TRUE,_xll.ohTrigger(RecalcTrigger,Trigger1Y)),NA())</f>
        <v>1.3456625499346109E-2</v>
      </c>
      <c r="N2623" s="185">
        <f>IFERROR(_xll.qlIndexFixing(ONIndex1M,I2623,TRUE,_xll.ohTrigger(RecalcTrigger,Trigger1M)),NA())</f>
        <v>1.2809934773487797E-2</v>
      </c>
      <c r="O2623" s="44">
        <f>IFERROR(_xll.qlIndexFixing(ONIndex3M,I2623,TRUE,_xll.ohTrigger(RecalcTrigger,Trigger3M)),NA())</f>
        <v>1.3107735599007242E-2</v>
      </c>
      <c r="P2623" s="44">
        <f>IFERROR(_xll.qlIndexFixing(ONIndex6M,I2623,TRUE,_xll.ohTrigger(RecalcTrigger,Trigger6M)),NA())</f>
        <v>1.5195017486497875E-2</v>
      </c>
      <c r="Q2623" s="186">
        <f>IFERROR(_xll.qlIndexFixing(ONIndex1Y,I2623,TRUE,_xll.ohTrigger(RecalcTrigger,Trigger1Y)),NA())</f>
        <v>1.3669188114686648E-2</v>
      </c>
    </row>
    <row r="2624" spans="2:17" x14ac:dyDescent="0.2">
      <c r="B2624" s="39" t="s">
        <v>42</v>
      </c>
      <c r="D2624" s="42">
        <f>_xll.qlCalendarAdvance(Calendar,$D2623,B2624,"f",FALSE)</f>
        <v>57776</v>
      </c>
      <c r="E2624" s="180">
        <f>_xll.qlInterestRateIndexValueDate(IndexON,D2624)</f>
        <v>57776</v>
      </c>
      <c r="F2624" s="196">
        <f>IFERROR(_xll.qlIndexFixing(IndexON,D2624,TRUE,_xll.ohTrigger(RecalcTrigger,TriggerON)),NA())</f>
        <v>1.2742713373521397E-2</v>
      </c>
      <c r="H2624" s="42">
        <f>_xll.qlCalendarAdvance(Calendar,$H2623,B2624,"f",FALSE)</f>
        <v>57776</v>
      </c>
      <c r="I2624" s="180">
        <f>_xll.qlInterestRateIndexValueDate(Index1M,$H2624)</f>
        <v>57780</v>
      </c>
      <c r="J2624" s="185">
        <f>IFERROR(_xll.qlIndexFixing(Index1M,$H2624,TRUE,_xll.ohTrigger(RecalcTrigger,Trigger1M)),NA())</f>
        <v>1.279171721164938E-2</v>
      </c>
      <c r="K2624" s="44">
        <f>IFERROR(_xll.qlIndexFixing(Index3M,H2624,TRUE,_xll.ohTrigger(RecalcTrigger,Trigger3M)),NA())</f>
        <v>1.3065783049232248E-2</v>
      </c>
      <c r="L2624" s="44">
        <f>IFERROR(_xll.qlIndexFixing(Index6M,$H2624,TRUE,_xll.ohTrigger(RecalcTrigger,Trigger6M)),NA())</f>
        <v>1.5050651990070609E-2</v>
      </c>
      <c r="M2624" s="186">
        <f>IFERROR(_xll.qlIndexFixing(Index1Y,$H2624,TRUE,_xll.ohTrigger(RecalcTrigger,Trigger1Y)),NA())</f>
        <v>1.344505231206089E-2</v>
      </c>
      <c r="N2624" s="185">
        <f>IFERROR(_xll.qlIndexFixing(ONIndex1M,I2624,TRUE,_xll.ohTrigger(RecalcTrigger,Trigger1M)),NA())</f>
        <v>1.2801139943983131E-2</v>
      </c>
      <c r="O2624" s="44">
        <f>IFERROR(_xll.qlIndexFixing(ONIndex3M,I2624,TRUE,_xll.ohTrigger(RecalcTrigger,Trigger3M)),NA())</f>
        <v>1.3098820234000996E-2</v>
      </c>
      <c r="P2624" s="44">
        <f>IFERROR(_xll.qlIndexFixing(ONIndex6M,I2624,TRUE,_xll.ohTrigger(RecalcTrigger,Trigger6M)),NA())</f>
        <v>1.5181544500091348E-2</v>
      </c>
      <c r="Q2624" s="186">
        <f>IFERROR(_xll.qlIndexFixing(ONIndex1Y,I2624,TRUE,_xll.ohTrigger(RecalcTrigger,Trigger1Y)),NA())</f>
        <v>1.3656709070648532E-2</v>
      </c>
    </row>
    <row r="2625" spans="2:17" x14ac:dyDescent="0.2">
      <c r="B2625" s="39" t="s">
        <v>42</v>
      </c>
      <c r="D2625" s="42">
        <f>_xll.qlCalendarAdvance(Calendar,$D2624,B2625,"f",FALSE)</f>
        <v>57783</v>
      </c>
      <c r="E2625" s="180">
        <f>_xll.qlInterestRateIndexValueDate(IndexON,D2625)</f>
        <v>57783</v>
      </c>
      <c r="F2625" s="196">
        <f>IFERROR(_xll.qlIndexFixing(IndexON,D2625,TRUE,_xll.ohTrigger(RecalcTrigger,TriggerON)),NA())</f>
        <v>1.2733022972000185E-2</v>
      </c>
      <c r="H2625" s="42">
        <f>_xll.qlCalendarAdvance(Calendar,$H2624,B2625,"f",FALSE)</f>
        <v>57783</v>
      </c>
      <c r="I2625" s="180">
        <f>_xll.qlInterestRateIndexValueDate(Index1M,$H2625)</f>
        <v>57787</v>
      </c>
      <c r="J2625" s="185">
        <f>IFERROR(_xll.qlIndexFixing(Index1M,$H2625,TRUE,_xll.ohTrigger(RecalcTrigger,Trigger1M)),NA())</f>
        <v>1.2782993588584167E-2</v>
      </c>
      <c r="K2625" s="44">
        <f>IFERROR(_xll.qlIndexFixing(Index3M,H2625,TRUE,_xll.ohTrigger(RecalcTrigger,Trigger3M)),NA())</f>
        <v>1.305704337379672E-2</v>
      </c>
      <c r="L2625" s="44">
        <f>IFERROR(_xll.qlIndexFixing(Index6M,$H2625,TRUE,_xll.ohTrigger(RecalcTrigger,Trigger6M)),NA())</f>
        <v>1.5035185428157667E-2</v>
      </c>
      <c r="M2625" s="186">
        <f>IFERROR(_xll.qlIndexFixing(Index1Y,$H2625,TRUE,_xll.ohTrigger(RecalcTrigger,Trigger1Y)),NA())</f>
        <v>1.3433521956378702E-2</v>
      </c>
      <c r="N2625" s="185">
        <f>IFERROR(_xll.qlIndexFixing(ONIndex1M,I2625,TRUE,_xll.ohTrigger(RecalcTrigger,Trigger1M)),NA())</f>
        <v>1.2792373204888463E-2</v>
      </c>
      <c r="O2625" s="44">
        <f>IFERROR(_xll.qlIndexFixing(ONIndex3M,I2625,TRUE,_xll.ohTrigger(RecalcTrigger,Trigger3M)),NA())</f>
        <v>1.3089932932865977E-2</v>
      </c>
      <c r="P2625" s="44">
        <f>IFERROR(_xll.qlIndexFixing(ONIndex6M,I2625,TRUE,_xll.ohTrigger(RecalcTrigger,Trigger6M)),NA())</f>
        <v>1.5167935415751899E-2</v>
      </c>
      <c r="Q2625" s="186">
        <f>IFERROR(_xll.qlIndexFixing(ONIndex1Y,I2625,TRUE,_xll.ohTrigger(RecalcTrigger,Trigger1Y)),NA())</f>
        <v>1.3644269684167654E-2</v>
      </c>
    </row>
    <row r="2626" spans="2:17" x14ac:dyDescent="0.2">
      <c r="B2626" s="39" t="s">
        <v>42</v>
      </c>
      <c r="D2626" s="42">
        <f>_xll.qlCalendarAdvance(Calendar,$D2625,B2626,"f",FALSE)</f>
        <v>57790</v>
      </c>
      <c r="E2626" s="180">
        <f>_xll.qlInterestRateIndexValueDate(IndexON,D2626)</f>
        <v>57790</v>
      </c>
      <c r="F2626" s="196">
        <f>IFERROR(_xll.qlIndexFixing(IndexON,D2626,TRUE,_xll.ohTrigger(RecalcTrigger,TriggerON)),NA())</f>
        <v>1.2723371315566112E-2</v>
      </c>
      <c r="H2626" s="42">
        <f>_xll.qlCalendarAdvance(Calendar,$H2625,B2626,"f",FALSE)</f>
        <v>57790</v>
      </c>
      <c r="I2626" s="180">
        <f>_xll.qlInterestRateIndexValueDate(Index1M,$H2626)</f>
        <v>57794</v>
      </c>
      <c r="J2626" s="185">
        <f>IFERROR(_xll.qlIndexFixing(Index1M,$H2626,TRUE,_xll.ohTrigger(RecalcTrigger,Trigger1M)),NA())</f>
        <v>1.2774298285190725E-2</v>
      </c>
      <c r="K2626" s="44">
        <f>IFERROR(_xll.qlIndexFixing(Index3M,H2626,TRUE,_xll.ohTrigger(RecalcTrigger,Trigger3M)),NA())</f>
        <v>1.3048332360212345E-2</v>
      </c>
      <c r="L2626" s="44">
        <f>IFERROR(_xll.qlIndexFixing(Index6M,$H2626,TRUE,_xll.ohTrigger(RecalcTrigger,Trigger6M)),NA())</f>
        <v>1.5019581850138873E-2</v>
      </c>
      <c r="M2626" s="186">
        <f>IFERROR(_xll.qlIndexFixing(Index1Y,$H2626,TRUE,_xll.ohTrigger(RecalcTrigger,Trigger1Y)),NA())</f>
        <v>1.3422034528117473E-2</v>
      </c>
      <c r="N2626" s="185">
        <f>IFERROR(_xll.qlIndexFixing(ONIndex1M,I2626,TRUE,_xll.ohTrigger(RecalcTrigger,Trigger1M)),NA())</f>
        <v>1.2783634623669826E-2</v>
      </c>
      <c r="O2626" s="44">
        <f>IFERROR(_xll.qlIndexFixing(ONIndex3M,I2626,TRUE,_xll.ohTrigger(RecalcTrigger,Trigger3M)),NA())</f>
        <v>1.3081073762588602E-2</v>
      </c>
      <c r="P2626" s="44">
        <f>IFERROR(_xll.qlIndexFixing(ONIndex6M,I2626,TRUE,_xll.ohTrigger(RecalcTrigger,Trigger6M)),NA())</f>
        <v>1.5154190233639397E-2</v>
      </c>
      <c r="Q2626" s="186">
        <f>IFERROR(_xll.qlIndexFixing(ONIndex1Y,I2626,TRUE,_xll.ohTrigger(RecalcTrigger,Trigger1Y)),NA())</f>
        <v>1.3631870051327155E-2</v>
      </c>
    </row>
    <row r="2627" spans="2:17" x14ac:dyDescent="0.2">
      <c r="B2627" s="39" t="s">
        <v>42</v>
      </c>
      <c r="D2627" s="42">
        <f>_xll.qlCalendarAdvance(Calendar,$D2626,B2627,"f",FALSE)</f>
        <v>57797</v>
      </c>
      <c r="E2627" s="180">
        <f>_xll.qlInterestRateIndexValueDate(IndexON,D2627)</f>
        <v>57797</v>
      </c>
      <c r="F2627" s="196">
        <f>IFERROR(_xll.qlIndexFixing(IndexON,D2627,TRUE,_xll.ohTrigger(RecalcTrigger,TriggerON)),NA())</f>
        <v>1.2713758492868266E-2</v>
      </c>
      <c r="H2627" s="42">
        <f>_xll.qlCalendarAdvance(Calendar,$H2626,B2627,"f",FALSE)</f>
        <v>57797</v>
      </c>
      <c r="I2627" s="180">
        <f>_xll.qlInterestRateIndexValueDate(Index1M,$H2627)</f>
        <v>57801</v>
      </c>
      <c r="J2627" s="185">
        <f>IFERROR(_xll.qlIndexFixing(Index1M,$H2627,TRUE,_xll.ohTrigger(RecalcTrigger,Trigger1M)),NA())</f>
        <v>1.2765631368991814E-2</v>
      </c>
      <c r="K2627" s="44">
        <f>IFERROR(_xll.qlIndexFixing(Index3M,H2627,TRUE,_xll.ohTrigger(RecalcTrigger,Trigger3M)),NA())</f>
        <v>1.3040028893649365E-2</v>
      </c>
      <c r="L2627" s="44">
        <f>IFERROR(_xll.qlIndexFixing(Index6M,$H2627,TRUE,_xll.ohTrigger(RecalcTrigger,Trigger6M)),NA())</f>
        <v>1.5004701019508081E-2</v>
      </c>
      <c r="M2627" s="186">
        <f>IFERROR(_xll.qlIndexFixing(Index1Y,$H2627,TRUE,_xll.ohTrigger(RecalcTrigger,Trigger1Y)),NA())</f>
        <v>1.3410590123094477E-2</v>
      </c>
      <c r="N2627" s="185">
        <f>IFERROR(_xll.qlIndexFixing(ONIndex1M,I2627,TRUE,_xll.ohTrigger(RecalcTrigger,Trigger1M)),NA())</f>
        <v>1.2774924267713317E-2</v>
      </c>
      <c r="O2627" s="44">
        <f>IFERROR(_xll.qlIndexFixing(ONIndex3M,I2627,TRUE,_xll.ohTrigger(RecalcTrigger,Trigger3M)),NA())</f>
        <v>1.3072242790395094E-2</v>
      </c>
      <c r="P2627" s="44">
        <f>IFERROR(_xll.qlIndexFixing(ONIndex6M,I2627,TRUE,_xll.ohTrigger(RecalcTrigger,Trigger6M)),NA())</f>
        <v>1.5140308953514037E-2</v>
      </c>
      <c r="Q2627" s="186">
        <f>IFERROR(_xll.qlIndexFixing(ONIndex1Y,I2627,TRUE,_xll.ohTrigger(RecalcTrigger,Trigger1Y)),NA())</f>
        <v>1.3619510267970369E-2</v>
      </c>
    </row>
    <row r="2628" spans="2:17" x14ac:dyDescent="0.2">
      <c r="B2628" s="39" t="s">
        <v>42</v>
      </c>
      <c r="D2628" s="42">
        <f>_xll.qlCalendarAdvance(Calendar,$D2627,B2628,"f",FALSE)</f>
        <v>57804</v>
      </c>
      <c r="E2628" s="180">
        <f>_xll.qlInterestRateIndexValueDate(IndexON,D2628)</f>
        <v>57804</v>
      </c>
      <c r="F2628" s="196">
        <f>IFERROR(_xll.qlIndexFixing(IndexON,D2628,TRUE,_xll.ohTrigger(RecalcTrigger,TriggerON)),NA())</f>
        <v>1.2704184593355095E-2</v>
      </c>
      <c r="H2628" s="42">
        <f>_xll.qlCalendarAdvance(Calendar,$H2627,B2628,"f",FALSE)</f>
        <v>57804</v>
      </c>
      <c r="I2628" s="180">
        <f>_xll.qlInterestRateIndexValueDate(Index1M,$H2628)</f>
        <v>57808</v>
      </c>
      <c r="J2628" s="185">
        <f>IFERROR(_xll.qlIndexFixing(Index1M,$H2628,TRUE,_xll.ohTrigger(RecalcTrigger,Trigger1M)),NA())</f>
        <v>1.2757381551132596E-2</v>
      </c>
      <c r="K2628" s="44">
        <f>IFERROR(_xll.qlIndexFixing(Index3M,H2628,TRUE,_xll.ohTrigger(RecalcTrigger,Trigger3M)),NA())</f>
        <v>1.30313736487567E-2</v>
      </c>
      <c r="L2628" s="44">
        <f>IFERROR(_xll.qlIndexFixing(Index6M,$H2628,TRUE,_xll.ohTrigger(RecalcTrigger,Trigger6M)),NA())</f>
        <v>1.4988833863506301E-2</v>
      </c>
      <c r="M2628" s="186">
        <f>IFERROR(_xll.qlIndexFixing(Index1Y,$H2628,TRUE,_xll.ohTrigger(RecalcTrigger,Trigger1Y)),NA())</f>
        <v>1.3399188837129834E-2</v>
      </c>
      <c r="N2628" s="185">
        <f>IFERROR(_xll.qlIndexFixing(ONIndex1M,I2628,TRUE,_xll.ohTrigger(RecalcTrigger,Trigger1M)),NA())</f>
        <v>1.276624220464484E-2</v>
      </c>
      <c r="O2628" s="44">
        <f>IFERROR(_xll.qlIndexFixing(ONIndex3M,I2628,TRUE,_xll.ohTrigger(RecalcTrigger,Trigger3M)),NA())</f>
        <v>1.3063440083271871E-2</v>
      </c>
      <c r="P2628" s="44">
        <f>IFERROR(_xll.qlIndexFixing(ONIndex6M,I2628,TRUE,_xll.ohTrigger(RecalcTrigger,Trigger6M)),NA())</f>
        <v>1.5126291575455753E-2</v>
      </c>
      <c r="Q2628" s="186">
        <f>IFERROR(_xll.qlIndexFixing(ONIndex1Y,I2628,TRUE,_xll.ohTrigger(RecalcTrigger,Trigger1Y)),NA())</f>
        <v>1.3607190429860694E-2</v>
      </c>
    </row>
    <row r="2629" spans="2:17" x14ac:dyDescent="0.2">
      <c r="B2629" s="39" t="s">
        <v>42</v>
      </c>
      <c r="D2629" s="42">
        <f>_xll.qlCalendarAdvance(Calendar,$D2628,B2629,"f",FALSE)</f>
        <v>57811</v>
      </c>
      <c r="E2629" s="180">
        <f>_xll.qlInterestRateIndexValueDate(IndexON,D2629)</f>
        <v>57811</v>
      </c>
      <c r="F2629" s="196">
        <f>IFERROR(_xll.qlIndexFixing(IndexON,D2629,TRUE,_xll.ohTrigger(RecalcTrigger,TriggerON)),NA())</f>
        <v>1.2692828377723231E-2</v>
      </c>
      <c r="H2629" s="42">
        <f>_xll.qlCalendarAdvance(Calendar,$H2628,B2629,"f",FALSE)</f>
        <v>57811</v>
      </c>
      <c r="I2629" s="180">
        <f>_xll.qlInterestRateIndexValueDate(Index1M,$H2629)</f>
        <v>57817</v>
      </c>
      <c r="J2629" s="185">
        <f>IFERROR(_xll.qlIndexFixing(Index1M,$H2629,TRUE,_xll.ohTrigger(RecalcTrigger,Trigger1M)),NA())</f>
        <v>1.2746314641626455E-2</v>
      </c>
      <c r="K2629" s="44">
        <f>IFERROR(_xll.qlIndexFixing(Index3M,H2629,TRUE,_xll.ohTrigger(RecalcTrigger,Trigger3M)),NA())</f>
        <v>1.3020287888996864E-2</v>
      </c>
      <c r="L2629" s="44">
        <f>IFERROR(_xll.qlIndexFixing(Index6M,$H2629,TRUE,_xll.ohTrigger(RecalcTrigger,Trigger6M)),NA())</f>
        <v>1.4968231926476944E-2</v>
      </c>
      <c r="M2629" s="186">
        <f>IFERROR(_xll.qlIndexFixing(Index1Y,$H2629,TRUE,_xll.ohTrigger(RecalcTrigger,Trigger1Y)),NA())</f>
        <v>1.3384593553711599E-2</v>
      </c>
      <c r="N2629" s="185">
        <f>IFERROR(_xll.qlIndexFixing(ONIndex1M,I2629,TRUE,_xll.ohTrigger(RecalcTrigger,Trigger1M)),NA())</f>
        <v>1.2754340507710182E-2</v>
      </c>
      <c r="O2629" s="44">
        <f>IFERROR(_xll.qlIndexFixing(ONIndex3M,I2629,TRUE,_xll.ohTrigger(RecalcTrigger,Trigger3M)),NA())</f>
        <v>1.3051387280276217E-2</v>
      </c>
      <c r="P2629" s="44">
        <f>IFERROR(_xll.qlIndexFixing(ONIndex6M,I2629,TRUE,_xll.ohTrigger(RecalcTrigger,Trigger6M)),NA())</f>
        <v>1.5106663611801352E-2</v>
      </c>
      <c r="Q2629" s="186">
        <f>IFERROR(_xll.qlIndexFixing(ONIndex1Y,I2629,TRUE,_xll.ohTrigger(RecalcTrigger,Trigger1Y)),NA())</f>
        <v>1.3590173421631491E-2</v>
      </c>
    </row>
    <row r="2630" spans="2:17" x14ac:dyDescent="0.2">
      <c r="B2630" s="39" t="s">
        <v>42</v>
      </c>
      <c r="D2630" s="42">
        <f>_xll.qlCalendarAdvance(Calendar,$D2629,B2630,"f",FALSE)</f>
        <v>57818</v>
      </c>
      <c r="E2630" s="180">
        <f>_xll.qlInterestRateIndexValueDate(IndexON,D2630)</f>
        <v>57818</v>
      </c>
      <c r="F2630" s="196">
        <f>IFERROR(_xll.qlIndexFixing(IndexON,D2630,TRUE,_xll.ohTrigger(RecalcTrigger,TriggerON)),NA())</f>
        <v>1.2685153919118619E-2</v>
      </c>
      <c r="H2630" s="42">
        <f>_xll.qlCalendarAdvance(Calendar,$H2629,B2630,"f",FALSE)</f>
        <v>57818</v>
      </c>
      <c r="I2630" s="180">
        <f>_xll.qlInterestRateIndexValueDate(Index1M,$H2630)</f>
        <v>57822</v>
      </c>
      <c r="J2630" s="185">
        <f>IFERROR(_xll.qlIndexFixing(Index1M,$H2630,TRUE,_xll.ohTrigger(RecalcTrigger,Trigger1M)),NA())</f>
        <v>1.2740186780104246E-2</v>
      </c>
      <c r="K2630" s="44">
        <f>IFERROR(_xll.qlIndexFixing(Index3M,H2630,TRUE,_xll.ohTrigger(RecalcTrigger,Trigger3M)),NA())</f>
        <v>1.30141497986602E-2</v>
      </c>
      <c r="L2630" s="44">
        <f>IFERROR(_xll.qlIndexFixing(Index6M,$H2630,TRUE,_xll.ohTrigger(RecalcTrigger,Trigger6M)),NA())</f>
        <v>1.4956688550279302E-2</v>
      </c>
      <c r="M2630" s="186">
        <f>IFERROR(_xll.qlIndexFixing(Index1Y,$H2630,TRUE,_xll.ohTrigger(RecalcTrigger,Trigger1Y)),NA())</f>
        <v>1.337651600565673E-2</v>
      </c>
      <c r="N2630" s="185">
        <f>IFERROR(_xll.qlIndexFixing(ONIndex1M,I2630,TRUE,_xll.ohTrigger(RecalcTrigger,Trigger1M)),NA())</f>
        <v>1.2748963227355858E-2</v>
      </c>
      <c r="O2630" s="44">
        <f>IFERROR(_xll.qlIndexFixing(ONIndex3M,I2630,TRUE,_xll.ohTrigger(RecalcTrigger,Trigger3M)),NA())</f>
        <v>1.30459197338606E-2</v>
      </c>
      <c r="P2630" s="44">
        <f>IFERROR(_xll.qlIndexFixing(ONIndex6M,I2630,TRUE,_xll.ohTrigger(RecalcTrigger,Trigger6M)),NA())</f>
        <v>1.509784852602003E-2</v>
      </c>
      <c r="Q2630" s="186">
        <f>IFERROR(_xll.qlIndexFixing(ONIndex1Y,I2630,TRUE,_xll.ohTrigger(RecalcTrigger,Trigger1Y)),NA())</f>
        <v>1.3582670974594535E-2</v>
      </c>
    </row>
    <row r="2631" spans="2:17" x14ac:dyDescent="0.2">
      <c r="B2631" s="39" t="s">
        <v>42</v>
      </c>
      <c r="D2631" s="42">
        <f>_xll.qlCalendarAdvance(Calendar,$D2630,B2631,"f",FALSE)</f>
        <v>57825</v>
      </c>
      <c r="E2631" s="180">
        <f>_xll.qlInterestRateIndexValueDate(IndexON,D2631)</f>
        <v>57825</v>
      </c>
      <c r="F2631" s="196">
        <f>IFERROR(_xll.qlIndexFixing(IndexON,D2631,TRUE,_xll.ohTrigger(RecalcTrigger,TriggerON)),NA())</f>
        <v>1.2675697322812596E-2</v>
      </c>
      <c r="H2631" s="42">
        <f>_xll.qlCalendarAdvance(Calendar,$H2630,B2631,"f",FALSE)</f>
        <v>57825</v>
      </c>
      <c r="I2631" s="180">
        <f>_xll.qlInterestRateIndexValueDate(Index1M,$H2631)</f>
        <v>57829</v>
      </c>
      <c r="J2631" s="185">
        <f>IFERROR(_xll.qlIndexFixing(Index1M,$H2631,TRUE,_xll.ohTrigger(RecalcTrigger,Trigger1M)),NA())</f>
        <v>1.273163233769381E-2</v>
      </c>
      <c r="K2631" s="44">
        <f>IFERROR(_xll.qlIndexFixing(Index3M,H2631,TRUE,_xll.ohTrigger(RecalcTrigger,Trigger3M)),NA())</f>
        <v>1.300558132791672E-2</v>
      </c>
      <c r="L2631" s="44">
        <f>IFERROR(_xll.qlIndexFixing(Index6M,$H2631,TRUE,_xll.ohTrigger(RecalcTrigger,Trigger6M)),NA())</f>
        <v>1.4940410399724159E-2</v>
      </c>
      <c r="M2631" s="186">
        <f>IFERROR(_xll.qlIndexFixing(Index1Y,$H2631,TRUE,_xll.ohTrigger(RecalcTrigger,Trigger1Y)),NA())</f>
        <v>1.3365244651793109E-2</v>
      </c>
      <c r="N2631" s="185">
        <f>IFERROR(_xll.qlIndexFixing(ONIndex1M,I2631,TRUE,_xll.ohTrigger(RecalcTrigger,Trigger1M)),NA())</f>
        <v>1.273914066675097E-2</v>
      </c>
      <c r="O2631" s="44">
        <f>IFERROR(_xll.qlIndexFixing(ONIndex3M,I2631,TRUE,_xll.ohTrigger(RecalcTrigger,Trigger3M)),NA())</f>
        <v>1.303595919522671E-2</v>
      </c>
      <c r="P2631" s="44">
        <f>IFERROR(_xll.qlIndexFixing(ONIndex6M,I2631,TRUE,_xll.ohTrigger(RecalcTrigger,Trigger6M)),NA())</f>
        <v>1.508135093424734E-2</v>
      </c>
      <c r="Q2631" s="186">
        <f>IFERROR(_xll.qlIndexFixing(ONIndex1Y,I2631,TRUE,_xll.ohTrigger(RecalcTrigger,Trigger1Y)),NA())</f>
        <v>1.3568732063928834E-2</v>
      </c>
    </row>
    <row r="2632" spans="2:17" x14ac:dyDescent="0.2">
      <c r="B2632" s="39" t="s">
        <v>42</v>
      </c>
      <c r="D2632" s="42">
        <f>_xll.qlCalendarAdvance(Calendar,$D2631,B2632,"f",FALSE)</f>
        <v>57832</v>
      </c>
      <c r="E2632" s="180">
        <f>_xll.qlInterestRateIndexValueDate(IndexON,D2632)</f>
        <v>57832</v>
      </c>
      <c r="F2632" s="196">
        <f>IFERROR(_xll.qlIndexFixing(IndexON,D2632,TRUE,_xll.ohTrigger(RecalcTrigger,TriggerON)),NA())</f>
        <v>1.2666280005486641E-2</v>
      </c>
      <c r="H2632" s="42">
        <f>_xll.qlCalendarAdvance(Calendar,$H2631,B2632,"f",FALSE)</f>
        <v>57832</v>
      </c>
      <c r="I2632" s="180">
        <f>_xll.qlInterestRateIndexValueDate(Index1M,$H2632)</f>
        <v>57836</v>
      </c>
      <c r="J2632" s="185">
        <f>IFERROR(_xll.qlIndexFixing(Index1M,$H2632,TRUE,_xll.ohTrigger(RecalcTrigger,Trigger1M)),NA())</f>
        <v>1.2722724959183503E-2</v>
      </c>
      <c r="K2632" s="44">
        <f>IFERROR(_xll.qlIndexFixing(Index3M,H2632,TRUE,_xll.ohTrigger(RecalcTrigger,Trigger3M)),NA())</f>
        <v>1.2996671942378355E-2</v>
      </c>
      <c r="L2632" s="44">
        <f>IFERROR(_xll.qlIndexFixing(Index6M,$H2632,TRUE,_xll.ohTrigger(RecalcTrigger,Trigger6M)),NA())</f>
        <v>1.4923083228042788E-2</v>
      </c>
      <c r="M2632" s="186">
        <f>IFERROR(_xll.qlIndexFixing(Index1Y,$H2632,TRUE,_xll.ohTrigger(RecalcTrigger,Trigger1Y)),NA())</f>
        <v>1.3354016800276199E-2</v>
      </c>
      <c r="N2632" s="185">
        <f>IFERROR(_xll.qlIndexFixing(ONIndex1M,I2632,TRUE,_xll.ohTrigger(RecalcTrigger,Trigger1M)),NA())</f>
        <v>1.2731798231531144E-2</v>
      </c>
      <c r="O2632" s="44">
        <f>IFERROR(_xll.qlIndexFixing(ONIndex3M,I2632,TRUE,_xll.ohTrigger(RecalcTrigger,Trigger3M)),NA())</f>
        <v>1.302851325168497E-2</v>
      </c>
      <c r="P2632" s="44">
        <f>IFERROR(_xll.qlIndexFixing(ONIndex6M,I2632,TRUE,_xll.ohTrigger(RecalcTrigger,Trigger6M)),NA())</f>
        <v>1.5068861085092422E-2</v>
      </c>
      <c r="Q2632" s="186">
        <f>IFERROR(_xll.qlIndexFixing(ONIndex1Y,I2632,TRUE,_xll.ohTrigger(RecalcTrigger,Trigger1Y)),NA())</f>
        <v>1.355831245299477E-2</v>
      </c>
    </row>
    <row r="2633" spans="2:17" x14ac:dyDescent="0.2">
      <c r="B2633" s="39" t="s">
        <v>42</v>
      </c>
      <c r="D2633" s="42">
        <f>_xll.qlCalendarAdvance(Calendar,$D2632,B2633,"f",FALSE)</f>
        <v>57839</v>
      </c>
      <c r="E2633" s="180">
        <f>_xll.qlInterestRateIndexValueDate(IndexON,D2633)</f>
        <v>57839</v>
      </c>
      <c r="F2633" s="196">
        <f>IFERROR(_xll.qlIndexFixing(IndexON,D2633,TRUE,_xll.ohTrigger(RecalcTrigger,TriggerON)),NA())</f>
        <v>1.2656902056269459E-2</v>
      </c>
      <c r="H2633" s="42">
        <f>_xll.qlCalendarAdvance(Calendar,$H2632,B2633,"f",FALSE)</f>
        <v>57839</v>
      </c>
      <c r="I2633" s="180">
        <f>_xll.qlInterestRateIndexValueDate(Index1M,$H2633)</f>
        <v>57843</v>
      </c>
      <c r="J2633" s="185">
        <f>IFERROR(_xll.qlIndexFixing(Index1M,$H2633,TRUE,_xll.ohTrigger(RecalcTrigger,Trigger1M)),NA())</f>
        <v>1.2714229784109137E-2</v>
      </c>
      <c r="K2633" s="44">
        <f>IFERROR(_xll.qlIndexFixing(Index3M,H2633,TRUE,_xll.ohTrigger(RecalcTrigger,Trigger3M)),NA())</f>
        <v>1.2988163444172361E-2</v>
      </c>
      <c r="L2633" s="44">
        <f>IFERROR(_xll.qlIndexFixing(Index6M,$H2633,TRUE,_xll.ohTrigger(RecalcTrigger,Trigger6M)),NA())</f>
        <v>1.4906520630011459E-2</v>
      </c>
      <c r="M2633" s="186">
        <f>IFERROR(_xll.qlIndexFixing(Index1Y,$H2633,TRUE,_xll.ohTrigger(RecalcTrigger,Trigger1Y)),NA())</f>
        <v>1.3342832546932033E-2</v>
      </c>
      <c r="N2633" s="185">
        <f>IFERROR(_xll.qlIndexFixing(ONIndex1M,I2633,TRUE,_xll.ohTrigger(RecalcTrigger,Trigger1M)),NA())</f>
        <v>1.2723258645532809E-2</v>
      </c>
      <c r="O2633" s="44">
        <f>IFERROR(_xll.qlIndexFixing(ONIndex3M,I2633,TRUE,_xll.ohTrigger(RecalcTrigger,Trigger3M)),NA())</f>
        <v>1.3019852879025962E-2</v>
      </c>
      <c r="P2633" s="44">
        <f>IFERROR(_xll.qlIndexFixing(ONIndex6M,I2633,TRUE,_xll.ohTrigger(RecalcTrigger,Trigger6M)),NA())</f>
        <v>1.5054163218088945E-2</v>
      </c>
      <c r="Q2633" s="186">
        <f>IFERROR(_xll.qlIndexFixing(ONIndex1Y,I2633,TRUE,_xll.ohTrigger(RecalcTrigger,Trigger1Y)),NA())</f>
        <v>1.3546193782367766E-2</v>
      </c>
    </row>
    <row r="2634" spans="2:17" x14ac:dyDescent="0.2">
      <c r="B2634" s="39" t="s">
        <v>42</v>
      </c>
      <c r="D2634" s="42">
        <f>_xll.qlCalendarAdvance(Calendar,$D2633,B2634,"f",FALSE)</f>
        <v>57846</v>
      </c>
      <c r="E2634" s="180">
        <f>_xll.qlInterestRateIndexValueDate(IndexON,D2634)</f>
        <v>57846</v>
      </c>
      <c r="F2634" s="196">
        <f>IFERROR(_xll.qlIndexFixing(IndexON,D2634,TRUE,_xll.ohTrigger(RecalcTrigger,TriggerON)),NA())</f>
        <v>1.2647563564449626E-2</v>
      </c>
      <c r="H2634" s="42">
        <f>_xll.qlCalendarAdvance(Calendar,$H2633,B2634,"f",FALSE)</f>
        <v>57846</v>
      </c>
      <c r="I2634" s="180">
        <f>_xll.qlInterestRateIndexValueDate(Index1M,$H2634)</f>
        <v>57850</v>
      </c>
      <c r="J2634" s="185">
        <f>IFERROR(_xll.qlIndexFixing(Index1M,$H2634,TRUE,_xll.ohTrigger(RecalcTrigger,Trigger1M)),NA())</f>
        <v>1.2705763468875742E-2</v>
      </c>
      <c r="K2634" s="44">
        <f>IFERROR(_xll.qlIndexFixing(Index3M,H2634,TRUE,_xll.ohTrigger(RecalcTrigger,Trigger3M)),NA())</f>
        <v>1.2979684145656858E-2</v>
      </c>
      <c r="L2634" s="44">
        <f>IFERROR(_xll.qlIndexFixing(Index6M,$H2634,TRUE,_xll.ohTrigger(RecalcTrigger,Trigger6M)),NA())</f>
        <v>1.4889821042713245E-2</v>
      </c>
      <c r="M2634" s="186">
        <f>IFERROR(_xll.qlIndexFixing(Index1Y,$H2634,TRUE,_xll.ohTrigger(RecalcTrigger,Trigger1Y)),NA())</f>
        <v>1.3331691987586642E-2</v>
      </c>
      <c r="N2634" s="185">
        <f>IFERROR(_xll.qlIndexFixing(ONIndex1M,I2634,TRUE,_xll.ohTrigger(RecalcTrigger,Trigger1M)),NA())</f>
        <v>1.2714747757618383E-2</v>
      </c>
      <c r="O2634" s="44">
        <f>IFERROR(_xll.qlIndexFixing(ONIndex3M,I2634,TRUE,_xll.ohTrigger(RecalcTrigger,Trigger3M)),NA())</f>
        <v>1.3011221174714649E-2</v>
      </c>
      <c r="P2634" s="44">
        <f>IFERROR(_xll.qlIndexFixing(ONIndex6M,I2634,TRUE,_xll.ohTrigger(RecalcTrigger,Trigger6M)),NA())</f>
        <v>1.5039329253152545E-2</v>
      </c>
      <c r="Q2634" s="186">
        <f>IFERROR(_xll.qlIndexFixing(ONIndex1Y,I2634,TRUE,_xll.ohTrigger(RecalcTrigger,Trigger1Y)),NA())</f>
        <v>1.3534115633246913E-2</v>
      </c>
    </row>
    <row r="2635" spans="2:17" x14ac:dyDescent="0.2">
      <c r="B2635" s="39" t="s">
        <v>42</v>
      </c>
      <c r="D2635" s="42">
        <f>_xll.qlCalendarAdvance(Calendar,$D2634,B2635,"f",FALSE)</f>
        <v>57853</v>
      </c>
      <c r="E2635" s="180">
        <f>_xll.qlInterestRateIndexValueDate(IndexON,D2635)</f>
        <v>57853</v>
      </c>
      <c r="F2635" s="196">
        <f>IFERROR(_xll.qlIndexFixing(IndexON,D2635,TRUE,_xll.ohTrigger(RecalcTrigger,TriggerON)),NA())</f>
        <v>1.2638264618836104E-2</v>
      </c>
      <c r="H2635" s="42">
        <f>_xll.qlCalendarAdvance(Calendar,$H2634,B2635,"f",FALSE)</f>
        <v>57853</v>
      </c>
      <c r="I2635" s="180">
        <f>_xll.qlInterestRateIndexValueDate(Index1M,$H2635)</f>
        <v>57857</v>
      </c>
      <c r="J2635" s="185">
        <f>IFERROR(_xll.qlIndexFixing(Index1M,$H2635,TRUE,_xll.ohTrigger(RecalcTrigger,Trigger1M)),NA())</f>
        <v>1.2697326081008655E-2</v>
      </c>
      <c r="K2635" s="44">
        <f>IFERROR(_xll.qlIndexFixing(Index3M,H2635,TRUE,_xll.ohTrigger(RecalcTrigger,Trigger3M)),NA())</f>
        <v>1.2971234114063285E-2</v>
      </c>
      <c r="L2635" s="44">
        <f>IFERROR(_xll.qlIndexFixing(Index6M,$H2635,TRUE,_xll.ohTrigger(RecalcTrigger,Trigger6M)),NA())</f>
        <v>1.4872984469631012E-2</v>
      </c>
      <c r="M2635" s="186">
        <f>IFERROR(_xll.qlIndexFixing(Index1Y,$H2635,TRUE,_xll.ohTrigger(RecalcTrigger,Trigger1Y)),NA())</f>
        <v>1.3320595218068686E-2</v>
      </c>
      <c r="N2635" s="185">
        <f>IFERROR(_xll.qlIndexFixing(ONIndex1M,I2635,TRUE,_xll.ohTrigger(RecalcTrigger,Trigger1M)),NA())</f>
        <v>1.2706265634854219E-2</v>
      </c>
      <c r="O2635" s="44">
        <f>IFERROR(_xll.qlIndexFixing(ONIndex3M,I2635,TRUE,_xll.ohTrigger(RecalcTrigger,Trigger3M)),NA())</f>
        <v>1.3002618205897321E-2</v>
      </c>
      <c r="P2635" s="44">
        <f>IFERROR(_xll.qlIndexFixing(ONIndex6M,I2635,TRUE,_xll.ohTrigger(RecalcTrigger,Trigger6M)),NA())</f>
        <v>1.5024359190523029E-2</v>
      </c>
      <c r="Q2635" s="186">
        <f>IFERROR(_xll.qlIndexFixing(ONIndex1Y,I2635,TRUE,_xll.ohTrigger(RecalcTrigger,Trigger1Y)),NA())</f>
        <v>1.3522078101475543E-2</v>
      </c>
    </row>
    <row r="2636" spans="2:17" x14ac:dyDescent="0.2">
      <c r="B2636" s="39" t="s">
        <v>42</v>
      </c>
      <c r="D2636" s="42">
        <f>_xll.qlCalendarAdvance(Calendar,$D2635,B2636,"f",FALSE)</f>
        <v>57860</v>
      </c>
      <c r="E2636" s="180">
        <f>_xll.qlInterestRateIndexValueDate(IndexON,D2636)</f>
        <v>57860</v>
      </c>
      <c r="F2636" s="196">
        <f>IFERROR(_xll.qlIndexFixing(IndexON,D2636,TRUE,_xll.ohTrigger(RecalcTrigger,TriggerON)),NA())</f>
        <v>1.2629005308397723E-2</v>
      </c>
      <c r="H2636" s="42">
        <f>_xll.qlCalendarAdvance(Calendar,$H2635,B2636,"f",FALSE)</f>
        <v>57860</v>
      </c>
      <c r="I2636" s="180">
        <f>_xll.qlInterestRateIndexValueDate(Index1M,$H2636)</f>
        <v>57864</v>
      </c>
      <c r="J2636" s="185">
        <f>IFERROR(_xll.qlIndexFixing(Index1M,$H2636,TRUE,_xll.ohTrigger(RecalcTrigger,Trigger1M)),NA())</f>
        <v>1.2689292257451967E-2</v>
      </c>
      <c r="K2636" s="44">
        <f>IFERROR(_xll.qlIndexFixing(Index3M,H2636,TRUE,_xll.ohTrigger(RecalcTrigger,Trigger3M)),NA())</f>
        <v>1.2962813416620471E-2</v>
      </c>
      <c r="L2636" s="44">
        <f>IFERROR(_xll.qlIndexFixing(Index6M,$H2636,TRUE,_xll.ohTrigger(RecalcTrigger,Trigger6M)),NA())</f>
        <v>1.4856964843463044E-2</v>
      </c>
      <c r="M2636" s="186">
        <f>IFERROR(_xll.qlIndexFixing(Index1Y,$H2636,TRUE,_xll.ohTrigger(RecalcTrigger,Trigger1Y)),NA())</f>
        <v>1.3309542334207045E-2</v>
      </c>
      <c r="N2636" s="185">
        <f>IFERROR(_xll.qlIndexFixing(ONIndex1M,I2636,TRUE,_xll.ohTrigger(RecalcTrigger,Trigger1M)),NA())</f>
        <v>1.2697812345345838E-2</v>
      </c>
      <c r="O2636" s="44">
        <f>IFERROR(_xll.qlIndexFixing(ONIndex3M,I2636,TRUE,_xll.ohTrigger(RecalcTrigger,Trigger3M)),NA())</f>
        <v>1.2994044040119945E-2</v>
      </c>
      <c r="P2636" s="44">
        <f>IFERROR(_xll.qlIndexFixing(ONIndex6M,I2636,TRUE,_xll.ohTrigger(RecalcTrigger,Trigger6M)),NA())</f>
        <v>1.5009253030120462E-2</v>
      </c>
      <c r="Q2636" s="186">
        <f>IFERROR(_xll.qlIndexFixing(ONIndex1Y,I2636,TRUE,_xll.ohTrigger(RecalcTrigger,Trigger1Y)),NA())</f>
        <v>1.3510081283136799E-2</v>
      </c>
    </row>
    <row r="2637" spans="2:17" x14ac:dyDescent="0.2">
      <c r="B2637" s="39" t="s">
        <v>42</v>
      </c>
      <c r="D2637" s="42">
        <f>_xll.qlCalendarAdvance(Calendar,$D2636,B2637,"f",FALSE)</f>
        <v>57867</v>
      </c>
      <c r="E2637" s="180">
        <f>_xll.qlInterestRateIndexValueDate(IndexON,D2637)</f>
        <v>57867</v>
      </c>
      <c r="F2637" s="196">
        <f>IFERROR(_xll.qlIndexFixing(IndexON,D2637,TRUE,_xll.ohTrigger(RecalcTrigger,TriggerON)),NA())</f>
        <v>1.261978572242306E-2</v>
      </c>
      <c r="H2637" s="42">
        <f>_xll.qlCalendarAdvance(Calendar,$H2636,B2637,"f",FALSE)</f>
        <v>57867</v>
      </c>
      <c r="I2637" s="180">
        <f>_xll.qlInterestRateIndexValueDate(Index1M,$H2637)</f>
        <v>57871</v>
      </c>
      <c r="J2637" s="185">
        <f>IFERROR(_xll.qlIndexFixing(Index1M,$H2637,TRUE,_xll.ohTrigger(RecalcTrigger,Trigger1M)),NA())</f>
        <v>1.2680911140416917E-2</v>
      </c>
      <c r="K2637" s="44">
        <f>IFERROR(_xll.qlIndexFixing(Index3M,H2637,TRUE,_xll.ohTrigger(RecalcTrigger,Trigger3M)),NA())</f>
        <v>1.2954422120561596E-2</v>
      </c>
      <c r="L2637" s="44">
        <f>IFERROR(_xll.qlIndexFixing(Index6M,$H2637,TRUE,_xll.ohTrigger(RecalcTrigger,Trigger6M)),NA())</f>
        <v>1.483986479575254E-2</v>
      </c>
      <c r="M2637" s="186">
        <f>IFERROR(_xll.qlIndexFixing(Index1Y,$H2637,TRUE,_xll.ohTrigger(RecalcTrigger,Trigger1Y)),NA())</f>
        <v>1.3298533431833444E-2</v>
      </c>
      <c r="N2637" s="185">
        <f>IFERROR(_xll.qlIndexFixing(ONIndex1M,I2637,TRUE,_xll.ohTrigger(RecalcTrigger,Trigger1M)),NA())</f>
        <v>1.2689387956159592E-2</v>
      </c>
      <c r="O2637" s="44">
        <f>IFERROR(_xll.qlIndexFixing(ONIndex3M,I2637,TRUE,_xll.ohTrigger(RecalcTrigger,Trigger3M)),NA())</f>
        <v>1.2985498744209067E-2</v>
      </c>
      <c r="P2637" s="44">
        <f>IFERROR(_xll.qlIndexFixing(ONIndex6M,I2637,TRUE,_xll.ohTrigger(RecalcTrigger,Trigger6M)),NA())</f>
        <v>1.4994010771864907E-2</v>
      </c>
      <c r="Q2637" s="186">
        <f>IFERROR(_xll.qlIndexFixing(ONIndex1Y,I2637,TRUE,_xll.ohTrigger(RecalcTrigger,Trigger1Y)),NA())</f>
        <v>1.3498125274233885E-2</v>
      </c>
    </row>
    <row r="2638" spans="2:17" x14ac:dyDescent="0.2">
      <c r="B2638" s="39" t="s">
        <v>42</v>
      </c>
      <c r="D2638" s="42">
        <f>_xll.qlCalendarAdvance(Calendar,$D2637,B2638,"f",FALSE)</f>
        <v>57874</v>
      </c>
      <c r="E2638" s="180">
        <f>_xll.qlInterestRateIndexValueDate(IndexON,D2638)</f>
        <v>57874</v>
      </c>
      <c r="F2638" s="196">
        <f>IFERROR(_xll.qlIndexFixing(IndexON,D2638,TRUE,_xll.ohTrigger(RecalcTrigger,TriggerON)),NA())</f>
        <v>1.2610605950040821E-2</v>
      </c>
      <c r="H2638" s="42">
        <f>_xll.qlCalendarAdvance(Calendar,$H2637,B2638,"f",FALSE)</f>
        <v>57874</v>
      </c>
      <c r="I2638" s="180">
        <f>_xll.qlInterestRateIndexValueDate(Index1M,$H2638)</f>
        <v>57878</v>
      </c>
      <c r="J2638" s="185">
        <f>IFERROR(_xll.qlIndexFixing(Index1M,$H2638,TRUE,_xll.ohTrigger(RecalcTrigger,Trigger1M)),NA())</f>
        <v>1.2672559147266504E-2</v>
      </c>
      <c r="K2638" s="44">
        <f>IFERROR(_xll.qlIndexFixing(Index3M,H2638,TRUE,_xll.ohTrigger(RecalcTrigger,Trigger3M)),NA())</f>
        <v>1.2946060293114616E-2</v>
      </c>
      <c r="L2638" s="44">
        <f>IFERROR(_xll.qlIndexFixing(Index6M,$H2638,TRUE,_xll.ohTrigger(RecalcTrigger,Trigger6M)),NA())</f>
        <v>1.4822627777433626E-2</v>
      </c>
      <c r="M2638" s="186">
        <f>IFERROR(_xll.qlIndexFixing(Index1Y,$H2638,TRUE,_xll.ohTrigger(RecalcTrigger,Trigger1Y)),NA())</f>
        <v>1.3287568606779829E-2</v>
      </c>
      <c r="N2638" s="185">
        <f>IFERROR(_xll.qlIndexFixing(ONIndex1M,I2638,TRUE,_xll.ohTrigger(RecalcTrigger,Trigger1M)),NA())</f>
        <v>1.2680992535001323E-2</v>
      </c>
      <c r="O2638" s="44">
        <f>IFERROR(_xll.qlIndexFixing(ONIndex3M,I2638,TRUE,_xll.ohTrigger(RecalcTrigger,Trigger3M)),NA())</f>
        <v>1.297698238563072E-2</v>
      </c>
      <c r="P2638" s="44">
        <f>IFERROR(_xll.qlIndexFixing(ONIndex6M,I2638,TRUE,_xll.ohTrigger(RecalcTrigger,Trigger6M)),NA())</f>
        <v>1.497863241607611E-2</v>
      </c>
      <c r="Q2638" s="186">
        <f>IFERROR(_xll.qlIndexFixing(ONIndex1Y,I2638,TRUE,_xll.ohTrigger(RecalcTrigger,Trigger1Y)),NA())</f>
        <v>1.3486210170610136E-2</v>
      </c>
    </row>
    <row r="2639" spans="2:17" x14ac:dyDescent="0.2">
      <c r="B2639" s="39" t="s">
        <v>42</v>
      </c>
      <c r="D2639" s="42">
        <f>_xll.qlCalendarAdvance(Calendar,$D2638,B2639,"f",FALSE)</f>
        <v>57881</v>
      </c>
      <c r="E2639" s="180">
        <f>_xll.qlInterestRateIndexValueDate(IndexON,D2639)</f>
        <v>57881</v>
      </c>
      <c r="F2639" s="196">
        <f>IFERROR(_xll.qlIndexFixing(IndexON,D2639,TRUE,_xll.ohTrigger(RecalcTrigger,TriggerON)),NA())</f>
        <v>1.2601466079900092E-2</v>
      </c>
      <c r="H2639" s="42">
        <f>_xll.qlCalendarAdvance(Calendar,$H2638,B2639,"f",FALSE)</f>
        <v>57881</v>
      </c>
      <c r="I2639" s="180">
        <f>_xll.qlInterestRateIndexValueDate(Index1M,$H2639)</f>
        <v>57885</v>
      </c>
      <c r="J2639" s="185">
        <f>IFERROR(_xll.qlIndexFixing(Index1M,$H2639,TRUE,_xll.ohTrigger(RecalcTrigger,Trigger1M)),NA())</f>
        <v>1.2664236345528046E-2</v>
      </c>
      <c r="K2639" s="44">
        <f>IFERROR(_xll.qlIndexFixing(Index3M,H2639,TRUE,_xll.ohTrigger(RecalcTrigger,Trigger3M)),NA())</f>
        <v>1.2937728001516187E-2</v>
      </c>
      <c r="L2639" s="44">
        <f>IFERROR(_xll.qlIndexFixing(Index6M,$H2639,TRUE,_xll.ohTrigger(RecalcTrigger,Trigger6M)),NA())</f>
        <v>1.4805253792082898E-2</v>
      </c>
      <c r="M2639" s="186">
        <f>IFERROR(_xll.qlIndexFixing(Index1Y,$H2639,TRUE,_xll.ohTrigger(RecalcTrigger,Trigger1Y)),NA())</f>
        <v>1.3276647954880554E-2</v>
      </c>
      <c r="N2639" s="185">
        <f>IFERROR(_xll.qlIndexFixing(ONIndex1M,I2639,TRUE,_xll.ohTrigger(RecalcTrigger,Trigger1M)),NA())</f>
        <v>1.2672626149337063E-2</v>
      </c>
      <c r="O2639" s="44">
        <f>IFERROR(_xll.qlIndexFixing(ONIndex3M,I2639,TRUE,_xll.ohTrigger(RecalcTrigger,Trigger3M)),NA())</f>
        <v>1.2968495031371319E-2</v>
      </c>
      <c r="P2639" s="44">
        <f>IFERROR(_xll.qlIndexFixing(ONIndex6M,I2639,TRUE,_xll.ohTrigger(RecalcTrigger,Trigger6M)),NA())</f>
        <v>1.4963117962514261E-2</v>
      </c>
      <c r="Q2639" s="186">
        <f>IFERROR(_xll.qlIndexFixing(ONIndex1Y,I2639,TRUE,_xll.ohTrigger(RecalcTrigger,Trigger1Y)),NA())</f>
        <v>1.3474336068428627E-2</v>
      </c>
    </row>
    <row r="2640" spans="2:17" x14ac:dyDescent="0.2">
      <c r="B2640" s="39" t="s">
        <v>42</v>
      </c>
      <c r="D2640" s="42">
        <f>_xll.qlCalendarAdvance(Calendar,$D2639,B2640,"f",FALSE)</f>
        <v>57888</v>
      </c>
      <c r="E2640" s="180">
        <f>_xll.qlInterestRateIndexValueDate(IndexON,D2640)</f>
        <v>57888</v>
      </c>
      <c r="F2640" s="196">
        <f>IFERROR(_xll.qlIndexFixing(IndexON,D2640,TRUE,_xll.ohTrigger(RecalcTrigger,TriggerON)),NA())</f>
        <v>1.2592366201129579E-2</v>
      </c>
      <c r="H2640" s="42">
        <f>_xll.qlCalendarAdvance(Calendar,$H2639,B2640,"f",FALSE)</f>
        <v>57888</v>
      </c>
      <c r="I2640" s="180">
        <f>_xll.qlInterestRateIndexValueDate(Index1M,$H2640)</f>
        <v>57892</v>
      </c>
      <c r="J2640" s="185">
        <f>IFERROR(_xll.qlIndexFixing(Index1M,$H2640,TRUE,_xll.ohTrigger(RecalcTrigger,Trigger1M)),NA())</f>
        <v>1.2655575415384571E-2</v>
      </c>
      <c r="K2640" s="44">
        <f>IFERROR(_xll.qlIndexFixing(Index3M,H2640,TRUE,_xll.ohTrigger(RecalcTrigger,Trigger3M)),NA())</f>
        <v>1.2929425312991663E-2</v>
      </c>
      <c r="L2640" s="44">
        <f>IFERROR(_xll.qlIndexFixing(Index6M,$H2640,TRUE,_xll.ohTrigger(RecalcTrigger,Trigger6M)),NA())</f>
        <v>1.4785750009468173E-2</v>
      </c>
      <c r="M2640" s="186">
        <f>IFERROR(_xll.qlIndexFixing(Index1Y,$H2640,TRUE,_xll.ohTrigger(RecalcTrigger,Trigger1Y)),NA())</f>
        <v>1.3265771571971285E-2</v>
      </c>
      <c r="N2640" s="185">
        <f>IFERROR(_xll.qlIndexFixing(ONIndex1M,I2640,TRUE,_xll.ohTrigger(RecalcTrigger,Trigger1M)),NA())</f>
        <v>1.2664288866632845E-2</v>
      </c>
      <c r="O2640" s="44">
        <f>IFERROR(_xll.qlIndexFixing(ONIndex3M,I2640,TRUE,_xll.ohTrigger(RecalcTrigger,Trigger3M)),NA())</f>
        <v>1.2960036748976833E-2</v>
      </c>
      <c r="P2640" s="44">
        <f>IFERROR(_xll.qlIndexFixing(ONIndex6M,I2640,TRUE,_xll.ohTrigger(RecalcTrigger,Trigger6M)),NA())</f>
        <v>1.4947467411259296E-2</v>
      </c>
      <c r="Q2640" s="186">
        <f>IFERROR(_xll.qlIndexFixing(ONIndex1Y,I2640,TRUE,_xll.ohTrigger(RecalcTrigger,Trigger1Y)),NA())</f>
        <v>1.3462503063692566E-2</v>
      </c>
    </row>
    <row r="2641" spans="2:17" x14ac:dyDescent="0.2">
      <c r="B2641" s="39" t="s">
        <v>42</v>
      </c>
      <c r="D2641" s="42">
        <f>_xll.qlCalendarAdvance(Calendar,$D2640,B2641,"f",FALSE)</f>
        <v>57895</v>
      </c>
      <c r="E2641" s="180">
        <f>_xll.qlInterestRateIndexValueDate(IndexON,D2641)</f>
        <v>57895</v>
      </c>
      <c r="F2641" s="196">
        <f>IFERROR(_xll.qlIndexFixing(IndexON,D2641,TRUE,_xll.ohTrigger(RecalcTrigger,TriggerON)),NA())</f>
        <v>1.2583306403017858E-2</v>
      </c>
      <c r="H2641" s="42">
        <f>_xll.qlCalendarAdvance(Calendar,$H2640,B2641,"f",FALSE)</f>
        <v>57895</v>
      </c>
      <c r="I2641" s="180">
        <f>_xll.qlInterestRateIndexValueDate(Index1M,$H2641)</f>
        <v>57899</v>
      </c>
      <c r="J2641" s="185">
        <f>IFERROR(_xll.qlIndexFixing(Index1M,$H2641,TRUE,_xll.ohTrigger(RecalcTrigger,Trigger1M)),NA())</f>
        <v>1.2647313009654651E-2</v>
      </c>
      <c r="K2641" s="44">
        <f>IFERROR(_xll.qlIndexFixing(Index3M,H2641,TRUE,_xll.ohTrigger(RecalcTrigger,Trigger3M)),NA())</f>
        <v>1.2921152294774221E-2</v>
      </c>
      <c r="L2641" s="44">
        <f>IFERROR(_xll.qlIndexFixing(Index6M,$H2641,TRUE,_xll.ohTrigger(RecalcTrigger,Trigger6M)),NA())</f>
        <v>1.4769088528362499E-2</v>
      </c>
      <c r="M2641" s="186">
        <f>IFERROR(_xll.qlIndexFixing(Index1Y,$H2641,TRUE,_xll.ohTrigger(RecalcTrigger,Trigger1Y)),NA())</f>
        <v>1.3254939553889228E-2</v>
      </c>
      <c r="N2641" s="185">
        <f>IFERROR(_xll.qlIndexFixing(ONIndex1M,I2641,TRUE,_xll.ohTrigger(RecalcTrigger,Trigger1M)),NA())</f>
        <v>1.2655980754434637E-2</v>
      </c>
      <c r="O2641" s="44">
        <f>IFERROR(_xll.qlIndexFixing(ONIndex3M,I2641,TRUE,_xll.ohTrigger(RecalcTrigger,Trigger3M)),NA())</f>
        <v>1.2951607605113935E-2</v>
      </c>
      <c r="P2641" s="44">
        <f>IFERROR(_xll.qlIndexFixing(ONIndex6M,I2641,TRUE,_xll.ohTrigger(RecalcTrigger,Trigger6M)),NA())</f>
        <v>1.4931680762391153E-2</v>
      </c>
      <c r="Q2641" s="186">
        <f>IFERROR(_xll.qlIndexFixing(ONIndex1Y,I2641,TRUE,_xll.ohTrigger(RecalcTrigger,Trigger1Y)),NA())</f>
        <v>1.3450711252165348E-2</v>
      </c>
    </row>
    <row r="2642" spans="2:17" x14ac:dyDescent="0.2">
      <c r="B2642" s="39" t="s">
        <v>42</v>
      </c>
      <c r="D2642" s="42">
        <f>_xll.qlCalendarAdvance(Calendar,$D2641,B2642,"f",FALSE)</f>
        <v>57902</v>
      </c>
      <c r="E2642" s="180">
        <f>_xll.qlInterestRateIndexValueDate(IndexON,D2642)</f>
        <v>57902</v>
      </c>
      <c r="F2642" s="196">
        <f>IFERROR(_xll.qlIndexFixing(IndexON,D2642,TRUE,_xll.ohTrigger(RecalcTrigger,TriggerON)),NA())</f>
        <v>1.2574286774453824E-2</v>
      </c>
      <c r="H2642" s="42">
        <f>_xll.qlCalendarAdvance(Calendar,$H2641,B2642,"f",FALSE)</f>
        <v>57902</v>
      </c>
      <c r="I2642" s="180">
        <f>_xll.qlInterestRateIndexValueDate(Index1M,$H2642)</f>
        <v>57906</v>
      </c>
      <c r="J2642" s="185">
        <f>IFERROR(_xll.qlIndexFixing(Index1M,$H2642,TRUE,_xll.ohTrigger(RecalcTrigger,Trigger1M)),NA())</f>
        <v>1.2639080003940055E-2</v>
      </c>
      <c r="K2642" s="44">
        <f>IFERROR(_xll.qlIndexFixing(Index3M,H2642,TRUE,_xll.ohTrigger(RecalcTrigger,Trigger3M)),NA())</f>
        <v>1.2912909014097034E-2</v>
      </c>
      <c r="L2642" s="44">
        <f>IFERROR(_xll.qlIndexFixing(Index6M,$H2642,TRUE,_xll.ohTrigger(RecalcTrigger,Trigger6M)),NA())</f>
        <v>1.4751293154734784E-2</v>
      </c>
      <c r="M2642" s="186">
        <f>IFERROR(_xll.qlIndexFixing(Index1Y,$H2642,TRUE,_xll.ohTrigger(RecalcTrigger,Trigger1Y)),NA())</f>
        <v>1.324415199647355E-2</v>
      </c>
      <c r="N2642" s="185">
        <f>IFERROR(_xll.qlIndexFixing(ONIndex1M,I2642,TRUE,_xll.ohTrigger(RecalcTrigger,Trigger1M)),NA())</f>
        <v>1.2647701880368345E-2</v>
      </c>
      <c r="O2642" s="44">
        <f>IFERROR(_xll.qlIndexFixing(ONIndex3M,I2642,TRUE,_xll.ohTrigger(RecalcTrigger,Trigger3M)),NA())</f>
        <v>1.2943207667328593E-2</v>
      </c>
      <c r="P2642" s="44">
        <f>IFERROR(_xll.qlIndexFixing(ONIndex6M,I2642,TRUE,_xll.ohTrigger(RecalcTrigger,Trigger6M)),NA())</f>
        <v>1.4915758015829894E-2</v>
      </c>
      <c r="Q2642" s="186">
        <f>IFERROR(_xll.qlIndexFixing(ONIndex1Y,I2642,TRUE,_xll.ohTrigger(RecalcTrigger,Trigger1Y)),NA())</f>
        <v>1.3438960730010052E-2</v>
      </c>
    </row>
    <row r="2643" spans="2:17" x14ac:dyDescent="0.2">
      <c r="B2643" s="39" t="s">
        <v>42</v>
      </c>
      <c r="D2643" s="42">
        <f>_xll.qlCalendarAdvance(Calendar,$D2642,B2643,"f",FALSE)</f>
        <v>57909</v>
      </c>
      <c r="E2643" s="180">
        <f>_xll.qlInterestRateIndexValueDate(IndexON,D2643)</f>
        <v>57909</v>
      </c>
      <c r="F2643" s="196">
        <f>IFERROR(_xll.qlIndexFixing(IndexON,D2643,TRUE,_xll.ohTrigger(RecalcTrigger,TriggerON)),NA())</f>
        <v>1.2565307404406312E-2</v>
      </c>
      <c r="H2643" s="42">
        <f>_xll.qlCalendarAdvance(Calendar,$H2642,B2643,"f",FALSE)</f>
        <v>57909</v>
      </c>
      <c r="I2643" s="180">
        <f>_xll.qlInterestRateIndexValueDate(Index1M,$H2643)</f>
        <v>57913</v>
      </c>
      <c r="J2643" s="185">
        <f>IFERROR(_xll.qlIndexFixing(Index1M,$H2643,TRUE,_xll.ohTrigger(RecalcTrigger,Trigger1M)),NA())</f>
        <v>1.2630876465758391E-2</v>
      </c>
      <c r="K2643" s="44">
        <f>IFERROR(_xll.qlIndexFixing(Index3M,H2643,TRUE,_xll.ohTrigger(RecalcTrigger,Trigger3M)),NA())</f>
        <v>1.2904695538189806E-2</v>
      </c>
      <c r="L2643" s="44">
        <f>IFERROR(_xll.qlIndexFixing(Index6M,$H2643,TRUE,_xll.ohTrigger(RecalcTrigger,Trigger6M)),NA())</f>
        <v>1.4733360824219935E-2</v>
      </c>
      <c r="M2643" s="186">
        <f>IFERROR(_xll.qlIndexFixing(Index1Y,$H2643,TRUE,_xll.ohTrigger(RecalcTrigger,Trigger1Y)),NA())</f>
        <v>1.3233408995564742E-2</v>
      </c>
      <c r="N2643" s="185">
        <f>IFERROR(_xll.qlIndexFixing(ONIndex1M,I2643,TRUE,_xll.ohTrigger(RecalcTrigger,Trigger1M)),NA())</f>
        <v>1.2639452311820065E-2</v>
      </c>
      <c r="O2643" s="44">
        <f>IFERROR(_xll.qlIndexFixing(ONIndex3M,I2643,TRUE,_xll.ohTrigger(RecalcTrigger,Trigger3M)),NA())</f>
        <v>1.2934837002926969E-2</v>
      </c>
      <c r="P2643" s="44">
        <f>IFERROR(_xll.qlIndexFixing(ONIndex6M,I2643,TRUE,_xll.ohTrigger(RecalcTrigger,Trigger6M)),NA())</f>
        <v>1.4899699171655456E-2</v>
      </c>
      <c r="Q2643" s="186">
        <f>IFERROR(_xll.qlIndexFixing(ONIndex1Y,I2643,TRUE,_xll.ohTrigger(RecalcTrigger,Trigger1Y)),NA())</f>
        <v>1.3427251593309819E-2</v>
      </c>
    </row>
    <row r="2644" spans="2:17" x14ac:dyDescent="0.2">
      <c r="B2644" s="39" t="s">
        <v>42</v>
      </c>
      <c r="D2644" s="42">
        <f>_xll.qlCalendarAdvance(Calendar,$D2643,B2644,"f",FALSE)</f>
        <v>57916</v>
      </c>
      <c r="E2644" s="180">
        <f>_xll.qlInterestRateIndexValueDate(IndexON,D2644)</f>
        <v>57916</v>
      </c>
      <c r="F2644" s="196">
        <f>IFERROR(_xll.qlIndexFixing(IndexON,D2644,TRUE,_xll.ohTrigger(RecalcTrigger,TriggerON)),NA())</f>
        <v>1.255636838208396E-2</v>
      </c>
      <c r="H2644" s="42">
        <f>_xll.qlCalendarAdvance(Calendar,$H2643,B2644,"f",FALSE)</f>
        <v>57916</v>
      </c>
      <c r="I2644" s="180">
        <f>_xll.qlInterestRateIndexValueDate(Index1M,$H2644)</f>
        <v>57920</v>
      </c>
      <c r="J2644" s="185">
        <f>IFERROR(_xll.qlIndexFixing(Index1M,$H2644,TRUE,_xll.ohTrigger(RecalcTrigger,Trigger1M)),NA())</f>
        <v>1.262270246262984E-2</v>
      </c>
      <c r="K2644" s="44">
        <f>IFERROR(_xll.qlIndexFixing(Index3M,H2644,TRUE,_xll.ohTrigger(RecalcTrigger,Trigger3M)),NA())</f>
        <v>1.28965119342831E-2</v>
      </c>
      <c r="L2644" s="44">
        <f>IFERROR(_xll.qlIndexFixing(Index6M,$H2644,TRUE,_xll.ohTrigger(RecalcTrigger,Trigger6M)),NA())</f>
        <v>1.4715291540559304E-2</v>
      </c>
      <c r="M2644" s="186">
        <f>IFERROR(_xll.qlIndexFixing(Index1Y,$H2644,TRUE,_xll.ohTrigger(RecalcTrigger,Trigger1Y)),NA())</f>
        <v>1.3222710647005477E-2</v>
      </c>
      <c r="N2644" s="185">
        <f>IFERROR(_xll.qlIndexFixing(ONIndex1M,I2644,TRUE,_xll.ohTrigger(RecalcTrigger,Trigger1M)),NA())</f>
        <v>1.2631232116255831E-2</v>
      </c>
      <c r="O2644" s="44">
        <f>IFERROR(_xll.qlIndexFixing(ONIndex3M,I2644,TRUE,_xll.ohTrigger(RecalcTrigger,Trigger3M)),NA())</f>
        <v>1.2926495678815542E-2</v>
      </c>
      <c r="P2644" s="44">
        <f>IFERROR(_xll.qlIndexFixing(ONIndex6M,I2644,TRUE,_xll.ohTrigger(RecalcTrigger,Trigger6M)),NA())</f>
        <v>1.4883504229947775E-2</v>
      </c>
      <c r="Q2644" s="186">
        <f>IFERROR(_xll.qlIndexFixing(ONIndex1Y,I2644,TRUE,_xll.ohTrigger(RecalcTrigger,Trigger1Y)),NA())</f>
        <v>1.3415583937907982E-2</v>
      </c>
    </row>
    <row r="2645" spans="2:17" x14ac:dyDescent="0.2">
      <c r="B2645" s="39" t="s">
        <v>42</v>
      </c>
      <c r="D2645" s="42">
        <f>_xll.qlCalendarAdvance(Calendar,$D2644,B2645,"f",FALSE)</f>
        <v>57923</v>
      </c>
      <c r="E2645" s="180">
        <f>_xll.qlInterestRateIndexValueDate(IndexON,D2645)</f>
        <v>57923</v>
      </c>
      <c r="F2645" s="196">
        <f>IFERROR(_xll.qlIndexFixing(IndexON,D2645,TRUE,_xll.ohTrigger(RecalcTrigger,TriggerON)),NA())</f>
        <v>1.2547469796375665E-2</v>
      </c>
      <c r="H2645" s="42">
        <f>_xll.qlCalendarAdvance(Calendar,$H2644,B2645,"f",FALSE)</f>
        <v>57923</v>
      </c>
      <c r="I2645" s="180">
        <f>_xll.qlInterestRateIndexValueDate(Index1M,$H2645)</f>
        <v>57927</v>
      </c>
      <c r="J2645" s="185">
        <f>IFERROR(_xll.qlIndexFixing(Index1M,$H2645,TRUE,_xll.ohTrigger(RecalcTrigger,Trigger1M)),NA())</f>
        <v>1.2614558062087477E-2</v>
      </c>
      <c r="K2645" s="44">
        <f>IFERROR(_xll.qlIndexFixing(Index3M,H2645,TRUE,_xll.ohTrigger(RecalcTrigger,Trigger3M)),NA())</f>
        <v>1.2888358269609228E-2</v>
      </c>
      <c r="L2645" s="44">
        <f>IFERROR(_xll.qlIndexFixing(Index6M,$H2645,TRUE,_xll.ohTrigger(RecalcTrigger,Trigger6M)),NA())</f>
        <v>1.4697085307521182E-2</v>
      </c>
      <c r="M2645" s="186">
        <f>IFERROR(_xll.qlIndexFixing(Index1Y,$H2645,TRUE,_xll.ohTrigger(RecalcTrigger,Trigger1Y)),NA())</f>
        <v>1.3212057046639965E-2</v>
      </c>
      <c r="N2645" s="185">
        <f>IFERROR(_xll.qlIndexFixing(ONIndex1M,I2645,TRUE,_xll.ohTrigger(RecalcTrigger,Trigger1M)),NA())</f>
        <v>1.2623041361301546E-2</v>
      </c>
      <c r="O2645" s="44">
        <f>IFERROR(_xll.qlIndexFixing(ONIndex3M,I2645,TRUE,_xll.ohTrigger(RecalcTrigger,Trigger3M)),NA())</f>
        <v>1.2918183762300472E-2</v>
      </c>
      <c r="P2645" s="44">
        <f>IFERROR(_xll.qlIndexFixing(ONIndex6M,I2645,TRUE,_xll.ohTrigger(RecalcTrigger,Trigger6M)),NA())</f>
        <v>1.4867173190706851E-2</v>
      </c>
      <c r="Q2645" s="186">
        <f>IFERROR(_xll.qlIndexFixing(ONIndex1Y,I2645,TRUE,_xll.ohTrigger(RecalcTrigger,Trigger1Y)),NA())</f>
        <v>1.3403957859807747E-2</v>
      </c>
    </row>
    <row r="2646" spans="2:17" x14ac:dyDescent="0.2">
      <c r="B2646" s="39" t="s">
        <v>42</v>
      </c>
      <c r="D2646" s="42">
        <f>_xll.qlCalendarAdvance(Calendar,$D2645,B2646,"f",FALSE)</f>
        <v>57930</v>
      </c>
      <c r="E2646" s="180">
        <f>_xll.qlInterestRateIndexValueDate(IndexON,D2646)</f>
        <v>57930</v>
      </c>
      <c r="F2646" s="196">
        <f>IFERROR(_xll.qlIndexFixing(IndexON,D2646,TRUE,_xll.ohTrigger(RecalcTrigger,TriggerON)),NA())</f>
        <v>1.2538611736490068E-2</v>
      </c>
      <c r="H2646" s="42">
        <f>_xll.qlCalendarAdvance(Calendar,$H2645,B2646,"f",FALSE)</f>
        <v>57930</v>
      </c>
      <c r="I2646" s="180">
        <f>_xll.qlInterestRateIndexValueDate(Index1M,$H2646)</f>
        <v>57934</v>
      </c>
      <c r="J2646" s="185">
        <f>IFERROR(_xll.qlIndexFixing(Index1M,$H2646,TRUE,_xll.ohTrigger(RecalcTrigger,Trigger1M)),NA())</f>
        <v>1.2606443331641171E-2</v>
      </c>
      <c r="K2646" s="44">
        <f>IFERROR(_xll.qlIndexFixing(Index3M,H2646,TRUE,_xll.ohTrigger(RecalcTrigger,Trigger3M)),NA())</f>
        <v>1.2880234611402232E-2</v>
      </c>
      <c r="L2646" s="44">
        <f>IFERROR(_xll.qlIndexFixing(Index6M,$H2646,TRUE,_xll.ohTrigger(RecalcTrigger,Trigger6M)),NA())</f>
        <v>1.4678742128903837E-2</v>
      </c>
      <c r="M2646" s="186">
        <f>IFERROR(_xll.qlIndexFixing(Index1Y,$H2646,TRUE,_xll.ohTrigger(RecalcTrigger,Trigger1Y)),NA())</f>
        <v>1.3201448290314386E-2</v>
      </c>
      <c r="N2646" s="185">
        <f>IFERROR(_xll.qlIndexFixing(ONIndex1M,I2646,TRUE,_xll.ohTrigger(RecalcTrigger,Trigger1M)),NA())</f>
        <v>1.2614880114423244E-2</v>
      </c>
      <c r="O2646" s="44">
        <f>IFERROR(_xll.qlIndexFixing(ONIndex3M,I2646,TRUE,_xll.ohTrigger(RecalcTrigger,Trigger3M)),NA())</f>
        <v>1.2909901320607986E-2</v>
      </c>
      <c r="P2646" s="44">
        <f>IFERROR(_xll.qlIndexFixing(ONIndex6M,I2646,TRUE,_xll.ohTrigger(RecalcTrigger,Trigger6M)),NA())</f>
        <v>1.4850706053772811E-2</v>
      </c>
      <c r="Q2646" s="186">
        <f>IFERROR(_xll.qlIndexFixing(ONIndex1Y,I2646,TRUE,_xll.ohTrigger(RecalcTrigger,Trigger1Y)),NA())</f>
        <v>1.3392373454932383E-2</v>
      </c>
    </row>
    <row r="2647" spans="2:17" x14ac:dyDescent="0.2">
      <c r="B2647" s="39" t="s">
        <v>42</v>
      </c>
      <c r="D2647" s="42">
        <f>_xll.qlCalendarAdvance(Calendar,$D2646,B2647,"f",FALSE)</f>
        <v>57937</v>
      </c>
      <c r="E2647" s="180">
        <f>_xll.qlInterestRateIndexValueDate(IndexON,D2647)</f>
        <v>57937</v>
      </c>
      <c r="F2647" s="196">
        <f>IFERROR(_xll.qlIndexFixing(IndexON,D2647,TRUE,_xll.ohTrigger(RecalcTrigger,TriggerON)),NA())</f>
        <v>1.2529794291156193E-2</v>
      </c>
      <c r="H2647" s="42">
        <f>_xll.qlCalendarAdvance(Calendar,$H2646,B2647,"f",FALSE)</f>
        <v>57937</v>
      </c>
      <c r="I2647" s="180">
        <f>_xll.qlInterestRateIndexValueDate(Index1M,$H2647)</f>
        <v>57941</v>
      </c>
      <c r="J2647" s="185">
        <f>IFERROR(_xll.qlIndexFixing(Index1M,$H2647,TRUE,_xll.ohTrigger(RecalcTrigger,Trigger1M)),NA())</f>
        <v>1.2598358338816264E-2</v>
      </c>
      <c r="K2647" s="44">
        <f>IFERROR(_xll.qlIndexFixing(Index3M,H2647,TRUE,_xll.ohTrigger(RecalcTrigger,Trigger3M)),NA())</f>
        <v>1.2872141026890943E-2</v>
      </c>
      <c r="L2647" s="44">
        <f>IFERROR(_xll.qlIndexFixing(Index6M,$H2647,TRUE,_xll.ohTrigger(RecalcTrigger,Trigger6M)),NA())</f>
        <v>1.4660262008532033E-2</v>
      </c>
      <c r="M2647" s="186">
        <f>IFERROR(_xll.qlIndexFixing(Index1Y,$H2647,TRUE,_xll.ohTrigger(RecalcTrigger,Trigger1Y)),NA())</f>
        <v>1.3190884473876455E-2</v>
      </c>
      <c r="N2647" s="185">
        <f>IFERROR(_xll.qlIndexFixing(ONIndex1M,I2647,TRUE,_xll.ohTrigger(RecalcTrigger,Trigger1M)),NA())</f>
        <v>1.2606748443086957E-2</v>
      </c>
      <c r="O2647" s="44">
        <f>IFERROR(_xll.qlIndexFixing(ONIndex3M,I2647,TRUE,_xll.ohTrigger(RecalcTrigger,Trigger3M)),NA())</f>
        <v>1.2901648420964307E-2</v>
      </c>
      <c r="P2647" s="44">
        <f>IFERROR(_xll.qlIndexFixing(ONIndex6M,I2647,TRUE,_xll.ohTrigger(RecalcTrigger,Trigger6M)),NA())</f>
        <v>1.4834102819225592E-2</v>
      </c>
      <c r="Q2647" s="186">
        <f>IFERROR(_xll.qlIndexFixing(ONIndex1Y,I2647,TRUE,_xll.ohTrigger(RecalcTrigger,Trigger1Y)),NA())</f>
        <v>1.3380830819444967E-2</v>
      </c>
    </row>
    <row r="2648" spans="2:17" x14ac:dyDescent="0.2">
      <c r="B2648" s="39" t="s">
        <v>42</v>
      </c>
      <c r="D2648" s="42">
        <f>_xll.qlCalendarAdvance(Calendar,$D2647,B2648,"f",FALSE)</f>
        <v>57944</v>
      </c>
      <c r="E2648" s="180">
        <f>_xll.qlInterestRateIndexValueDate(IndexON,D2648)</f>
        <v>57944</v>
      </c>
      <c r="F2648" s="196">
        <f>IFERROR(_xll.qlIndexFixing(IndexON,D2648,TRUE,_xll.ohTrigger(RecalcTrigger,TriggerON)),NA())</f>
        <v>1.2521017549742552E-2</v>
      </c>
      <c r="H2648" s="42">
        <f>_xll.qlCalendarAdvance(Calendar,$H2647,B2648,"f",FALSE)</f>
        <v>57944</v>
      </c>
      <c r="I2648" s="180">
        <f>_xll.qlInterestRateIndexValueDate(Index1M,$H2648)</f>
        <v>57948</v>
      </c>
      <c r="J2648" s="185">
        <f>IFERROR(_xll.qlIndexFixing(Index1M,$H2648,TRUE,_xll.ohTrigger(RecalcTrigger,Trigger1M)),NA())</f>
        <v>1.2590303151132937E-2</v>
      </c>
      <c r="K2648" s="44">
        <f>IFERROR(_xll.qlIndexFixing(Index3M,H2648,TRUE,_xll.ohTrigger(RecalcTrigger,Trigger3M)),NA())</f>
        <v>1.2864077583308538E-2</v>
      </c>
      <c r="L2648" s="44">
        <f>IFERROR(_xll.qlIndexFixing(Index6M,$H2648,TRUE,_xll.ohTrigger(RecalcTrigger,Trigger6M)),NA())</f>
        <v>1.4641644950262251E-2</v>
      </c>
      <c r="M2648" s="186">
        <f>IFERROR(_xll.qlIndexFixing(Index1Y,$H2648,TRUE,_xll.ohTrigger(RecalcTrigger,Trigger1Y)),NA())</f>
        <v>1.3180365693176731E-2</v>
      </c>
      <c r="N2648" s="185">
        <f>IFERROR(_xll.qlIndexFixing(ONIndex1M,I2648,TRUE,_xll.ohTrigger(RecalcTrigger,Trigger1M)),NA())</f>
        <v>1.2598646414758718E-2</v>
      </c>
      <c r="O2648" s="44">
        <f>IFERROR(_xll.qlIndexFixing(ONIndex3M,I2648,TRUE,_xll.ohTrigger(RecalcTrigger,Trigger3M)),NA())</f>
        <v>1.2893425130515723E-2</v>
      </c>
      <c r="P2648" s="44">
        <f>IFERROR(_xll.qlIndexFixing(ONIndex6M,I2648,TRUE,_xll.ohTrigger(RecalcTrigger,Trigger6M)),NA())</f>
        <v>1.481736348714513E-2</v>
      </c>
      <c r="Q2648" s="186">
        <f>IFERROR(_xll.qlIndexFixing(ONIndex1Y,I2648,TRUE,_xll.ohTrigger(RecalcTrigger,Trigger1Y)),NA())</f>
        <v>1.3369330049188832E-2</v>
      </c>
    </row>
    <row r="2649" spans="2:17" x14ac:dyDescent="0.2">
      <c r="B2649" s="39" t="s">
        <v>42</v>
      </c>
      <c r="D2649" s="42">
        <f>_xll.qlCalendarAdvance(Calendar,$D2648,B2649,"f",FALSE)</f>
        <v>57951</v>
      </c>
      <c r="E2649" s="180">
        <f>_xll.qlInterestRateIndexValueDate(IndexON,D2649)</f>
        <v>57951</v>
      </c>
      <c r="F2649" s="196">
        <f>IFERROR(_xll.qlIndexFixing(IndexON,D2649,TRUE,_xll.ohTrigger(RecalcTrigger,TriggerON)),NA())</f>
        <v>1.2512281601217978E-2</v>
      </c>
      <c r="H2649" s="42">
        <f>_xll.qlCalendarAdvance(Calendar,$H2648,B2649,"f",FALSE)</f>
        <v>57951</v>
      </c>
      <c r="I2649" s="180">
        <f>_xll.qlInterestRateIndexValueDate(Index1M,$H2649)</f>
        <v>57955</v>
      </c>
      <c r="J2649" s="185">
        <f>IFERROR(_xll.qlIndexFixing(Index1M,$H2649,TRUE,_xll.ohTrigger(RecalcTrigger,Trigger1M)),NA())</f>
        <v>1.2582628710137378E-2</v>
      </c>
      <c r="K2649" s="44">
        <f>IFERROR(_xll.qlIndexFixing(Index3M,H2649,TRUE,_xll.ohTrigger(RecalcTrigger,Trigger3M)),NA())</f>
        <v>1.2856383120104644E-2</v>
      </c>
      <c r="L2649" s="44">
        <f>IFERROR(_xll.qlIndexFixing(Index6M,$H2649,TRUE,_xll.ohTrigger(RecalcTrigger,Trigger6M)),NA())</f>
        <v>1.4625071123832711E-2</v>
      </c>
      <c r="M2649" s="186">
        <f>IFERROR(_xll.qlIndexFixing(Index1Y,$H2649,TRUE,_xll.ohTrigger(RecalcTrigger,Trigger1Y)),NA())</f>
        <v>1.3169892044066869E-2</v>
      </c>
      <c r="N2649" s="185">
        <f>IFERROR(_xll.qlIndexFixing(ONIndex1M,I2649,TRUE,_xll.ohTrigger(RecalcTrigger,Trigger1M)),NA())</f>
        <v>1.2590574097224305E-2</v>
      </c>
      <c r="O2649" s="44">
        <f>IFERROR(_xll.qlIndexFixing(ONIndex3M,I2649,TRUE,_xll.ohTrigger(RecalcTrigger,Trigger3M)),NA())</f>
        <v>1.2885231516408524E-2</v>
      </c>
      <c r="P2649" s="44">
        <f>IFERROR(_xll.qlIndexFixing(ONIndex6M,I2649,TRUE,_xll.ohTrigger(RecalcTrigger,Trigger6M)),NA())</f>
        <v>1.4800488057691297E-2</v>
      </c>
      <c r="Q2649" s="186">
        <f>IFERROR(_xll.qlIndexFixing(ONIndex1Y,I2649,TRUE,_xll.ohTrigger(RecalcTrigger,Trigger1Y)),NA())</f>
        <v>1.3357871240247121E-2</v>
      </c>
    </row>
    <row r="2650" spans="2:17" x14ac:dyDescent="0.2">
      <c r="B2650" s="39" t="s">
        <v>42</v>
      </c>
      <c r="D2650" s="42">
        <f>_xll.qlCalendarAdvance(Calendar,$D2649,B2650,"f",FALSE)</f>
        <v>57958</v>
      </c>
      <c r="E2650" s="180">
        <f>_xll.qlInterestRateIndexValueDate(IndexON,D2650)</f>
        <v>57958</v>
      </c>
      <c r="F2650" s="196">
        <f>IFERROR(_xll.qlIndexFixing(IndexON,D2650,TRUE,_xll.ohTrigger(RecalcTrigger,TriggerON)),NA())</f>
        <v>1.2503586534551303E-2</v>
      </c>
      <c r="H2650" s="42">
        <f>_xll.qlCalendarAdvance(Calendar,$H2649,B2650,"f",FALSE)</f>
        <v>57958</v>
      </c>
      <c r="I2650" s="180">
        <f>_xll.qlInterestRateIndexValueDate(Index1M,$H2650)</f>
        <v>57962</v>
      </c>
      <c r="J2650" s="185">
        <f>IFERROR(_xll.qlIndexFixing(Index1M,$H2650,TRUE,_xll.ohTrigger(RecalcTrigger,Trigger1M)),NA())</f>
        <v>1.257463147026705E-2</v>
      </c>
      <c r="K2650" s="44">
        <f>IFERROR(_xll.qlIndexFixing(Index3M,H2650,TRUE,_xll.ohTrigger(RecalcTrigger,Trigger3M)),NA())</f>
        <v>1.2848378270161304E-2</v>
      </c>
      <c r="L2650" s="44">
        <f>IFERROR(_xll.qlIndexFixing(Index6M,$H2650,TRUE,_xll.ohTrigger(RecalcTrigger,Trigger6M)),NA())</f>
        <v>1.4606201288450998E-2</v>
      </c>
      <c r="M2650" s="186">
        <f>IFERROR(_xll.qlIndexFixing(Index1Y,$H2650,TRUE,_xll.ohTrigger(RecalcTrigger,Trigger1Y)),NA())</f>
        <v>1.3159463622400714E-2</v>
      </c>
      <c r="N2650" s="185">
        <f>IFERROR(_xll.qlIndexFixing(ONIndex1M,I2650,TRUE,_xll.ohTrigger(RecalcTrigger,Trigger1M)),NA())</f>
        <v>1.2582531557630006E-2</v>
      </c>
      <c r="O2650" s="44">
        <f>IFERROR(_xll.qlIndexFixing(ONIndex3M,I2650,TRUE,_xll.ohTrigger(RecalcTrigger,Trigger3M)),NA())</f>
        <v>1.2877067646028806E-2</v>
      </c>
      <c r="P2650" s="44">
        <f>IFERROR(_xll.qlIndexFixing(ONIndex6M,I2650,TRUE,_xll.ohTrigger(RecalcTrigger,Trigger6M)),NA())</f>
        <v>1.4783476530624284E-2</v>
      </c>
      <c r="Q2650" s="186">
        <f>IFERROR(_xll.qlIndexFixing(ONIndex1Y,I2650,TRUE,_xll.ohTrigger(RecalcTrigger,Trigger1Y)),NA())</f>
        <v>1.3346454488543102E-2</v>
      </c>
    </row>
    <row r="2651" spans="2:17" x14ac:dyDescent="0.2">
      <c r="B2651" s="39" t="s">
        <v>42</v>
      </c>
      <c r="D2651" s="42">
        <f>_xll.qlCalendarAdvance(Calendar,$D2650,B2651,"f",FALSE)</f>
        <v>57965</v>
      </c>
      <c r="E2651" s="180">
        <f>_xll.qlInterestRateIndexValueDate(IndexON,D2651)</f>
        <v>57965</v>
      </c>
      <c r="F2651" s="196">
        <f>IFERROR(_xll.qlIndexFixing(IndexON,D2651,TRUE,_xll.ohTrigger(RecalcTrigger,TriggerON)),NA())</f>
        <v>1.2494932438791295E-2</v>
      </c>
      <c r="H2651" s="42">
        <f>_xll.qlCalendarAdvance(Calendar,$H2650,B2651,"f",FALSE)</f>
        <v>57965</v>
      </c>
      <c r="I2651" s="180">
        <f>_xll.qlInterestRateIndexValueDate(Index1M,$H2651)</f>
        <v>57969</v>
      </c>
      <c r="J2651" s="185">
        <f>IFERROR(_xll.qlIndexFixing(Index1M,$H2651,TRUE,_xll.ohTrigger(RecalcTrigger,Trigger1M)),NA())</f>
        <v>1.2566664232056546E-2</v>
      </c>
      <c r="K2651" s="44">
        <f>IFERROR(_xll.qlIndexFixing(Index3M,H2651,TRUE,_xll.ohTrigger(RecalcTrigger,Trigger3M)),NA())</f>
        <v>1.2840403756783752E-2</v>
      </c>
      <c r="L2651" s="44">
        <f>IFERROR(_xll.qlIndexFixing(Index6M,$H2651,TRUE,_xll.ohTrigger(RecalcTrigger,Trigger6M)),NA())</f>
        <v>1.4587194535426787E-2</v>
      </c>
      <c r="M2651" s="186">
        <f>IFERROR(_xll.qlIndexFixing(Index1Y,$H2651,TRUE,_xll.ohTrigger(RecalcTrigger,Trigger1Y)),NA())</f>
        <v>1.3149080524034523E-2</v>
      </c>
      <c r="N2651" s="185">
        <f>IFERROR(_xll.qlIndexFixing(ONIndex1M,I2651,TRUE,_xll.ohTrigger(RecalcTrigger,Trigger1M)),NA())</f>
        <v>1.2574518863761597E-2</v>
      </c>
      <c r="O2651" s="44">
        <f>IFERROR(_xll.qlIndexFixing(ONIndex3M,I2651,TRUE,_xll.ohTrigger(RecalcTrigger,Trigger3M)),NA())</f>
        <v>1.2868933586362985E-2</v>
      </c>
      <c r="P2651" s="44">
        <f>IFERROR(_xll.qlIndexFixing(ONIndex6M,I2651,TRUE,_xll.ohTrigger(RecalcTrigger,Trigger6M)),NA())</f>
        <v>1.4766328906263837E-2</v>
      </c>
      <c r="Q2651" s="186">
        <f>IFERROR(_xll.qlIndexFixing(ONIndex1Y,I2651,TRUE,_xll.ohTrigger(RecalcTrigger,Trigger1Y)),NA())</f>
        <v>1.3335079890079982E-2</v>
      </c>
    </row>
    <row r="2652" spans="2:17" x14ac:dyDescent="0.2">
      <c r="B2652" s="39" t="s">
        <v>42</v>
      </c>
      <c r="D2652" s="42">
        <f>_xll.qlCalendarAdvance(Calendar,$D2651,B2652,"f",FALSE)</f>
        <v>57972</v>
      </c>
      <c r="E2652" s="180">
        <f>_xll.qlInterestRateIndexValueDate(IndexON,D2652)</f>
        <v>57972</v>
      </c>
      <c r="F2652" s="196">
        <f>IFERROR(_xll.qlIndexFixing(IndexON,D2652,TRUE,_xll.ohTrigger(RecalcTrigger,TriggerON)),NA())</f>
        <v>1.2486319402826851E-2</v>
      </c>
      <c r="H2652" s="42">
        <f>_xll.qlCalendarAdvance(Calendar,$H2651,B2652,"f",FALSE)</f>
        <v>57972</v>
      </c>
      <c r="I2652" s="180">
        <f>_xll.qlInterestRateIndexValueDate(Index1M,$H2652)</f>
        <v>57976</v>
      </c>
      <c r="J2652" s="185">
        <f>IFERROR(_xll.qlIndexFixing(Index1M,$H2652,TRUE,_xll.ohTrigger(RecalcTrigger,Trigger1M)),NA())</f>
        <v>1.2558727063027852E-2</v>
      </c>
      <c r="K2652" s="44">
        <f>IFERROR(_xll.qlIndexFixing(Index3M,H2652,TRUE,_xll.ohTrigger(RecalcTrigger,Trigger3M)),NA())</f>
        <v>1.2832459647206118E-2</v>
      </c>
      <c r="L2652" s="44">
        <f>IFERROR(_xll.qlIndexFixing(Index6M,$H2652,TRUE,_xll.ohTrigger(RecalcTrigger,Trigger6M)),NA())</f>
        <v>1.4568050868682214E-2</v>
      </c>
      <c r="M2652" s="186">
        <f>IFERROR(_xll.qlIndexFixing(Index1Y,$H2652,TRUE,_xll.ohTrigger(RecalcTrigger,Trigger1Y)),NA())</f>
        <v>1.313874284482652E-2</v>
      </c>
      <c r="N2652" s="185">
        <f>IFERROR(_xll.qlIndexFixing(ONIndex1M,I2652,TRUE,_xll.ohTrigger(RecalcTrigger,Trigger1M)),NA())</f>
        <v>1.2566536083085111E-2</v>
      </c>
      <c r="O2652" s="44">
        <f>IFERROR(_xll.qlIndexFixing(ONIndex3M,I2652,TRUE,_xll.ohTrigger(RecalcTrigger,Trigger3M)),NA())</f>
        <v>1.2860829404717222E-2</v>
      </c>
      <c r="P2652" s="44">
        <f>IFERROR(_xll.qlIndexFixing(ONIndex6M,I2652,TRUE,_xll.ohTrigger(RecalcTrigger,Trigger6M)),NA())</f>
        <v>1.4749045184210274E-2</v>
      </c>
      <c r="Q2652" s="186">
        <f>IFERROR(_xll.qlIndexFixing(ONIndex1Y,I2652,TRUE,_xll.ohTrigger(RecalcTrigger,Trigger1Y)),NA())</f>
        <v>1.3323747540781028E-2</v>
      </c>
    </row>
    <row r="2653" spans="2:17" x14ac:dyDescent="0.2">
      <c r="B2653" s="39" t="s">
        <v>42</v>
      </c>
      <c r="D2653" s="42">
        <f>_xll.qlCalendarAdvance(Calendar,$D2652,B2653,"f",FALSE)</f>
        <v>57979</v>
      </c>
      <c r="E2653" s="180">
        <f>_xll.qlInterestRateIndexValueDate(IndexON,D2653)</f>
        <v>57979</v>
      </c>
      <c r="F2653" s="196">
        <f>IFERROR(_xll.qlIndexFixing(IndexON,D2653,TRUE,_xll.ohTrigger(RecalcTrigger,TriggerON)),NA())</f>
        <v>1.2477747516106419E-2</v>
      </c>
      <c r="H2653" s="42">
        <f>_xll.qlCalendarAdvance(Calendar,$H2652,B2653,"f",FALSE)</f>
        <v>57979</v>
      </c>
      <c r="I2653" s="180">
        <f>_xll.qlInterestRateIndexValueDate(Index1M,$H2653)</f>
        <v>57983</v>
      </c>
      <c r="J2653" s="185">
        <f>IFERROR(_xll.qlIndexFixing(Index1M,$H2653,TRUE,_xll.ohTrigger(RecalcTrigger,Trigger1M)),NA())</f>
        <v>1.2550476653131507E-2</v>
      </c>
      <c r="K2653" s="44">
        <f>IFERROR(_xll.qlIndexFixing(Index3M,H2653,TRUE,_xll.ohTrigger(RecalcTrigger,Trigger3M)),NA())</f>
        <v>1.2824214832463968E-2</v>
      </c>
      <c r="L2653" s="44">
        <f>IFERROR(_xll.qlIndexFixing(Index6M,$H2653,TRUE,_xll.ohTrigger(RecalcTrigger,Trigger6M)),NA())</f>
        <v>1.4553286961436407E-2</v>
      </c>
      <c r="M2653" s="186">
        <f>IFERROR(_xll.qlIndexFixing(Index1Y,$H2653,TRUE,_xll.ohTrigger(RecalcTrigger,Trigger1Y)),NA())</f>
        <v>1.3128450680637338E-2</v>
      </c>
      <c r="N2653" s="185">
        <f>IFERROR(_xll.qlIndexFixing(ONIndex1M,I2653,TRUE,_xll.ohTrigger(RecalcTrigger,Trigger1M)),NA())</f>
        <v>1.255858328290671E-2</v>
      </c>
      <c r="O2653" s="44">
        <f>IFERROR(_xll.qlIndexFixing(ONIndex3M,I2653,TRUE,_xll.ohTrigger(RecalcTrigger,Trigger3M)),NA())</f>
        <v>1.2852755168077934E-2</v>
      </c>
      <c r="P2653" s="44">
        <f>IFERROR(_xll.qlIndexFixing(ONIndex6M,I2653,TRUE,_xll.ohTrigger(RecalcTrigger,Trigger6M)),NA())</f>
        <v>1.4731625364863277E-2</v>
      </c>
      <c r="Q2653" s="186">
        <f>IFERROR(_xll.qlIndexFixing(ONIndex1Y,I2653,TRUE,_xll.ohTrigger(RecalcTrigger,Trigger1Y)),NA())</f>
        <v>1.3312457536809319E-2</v>
      </c>
    </row>
    <row r="2654" spans="2:17" x14ac:dyDescent="0.2">
      <c r="B2654" s="39" t="s">
        <v>42</v>
      </c>
      <c r="D2654" s="42">
        <f>_xll.qlCalendarAdvance(Calendar,$D2653,B2654,"f",FALSE)</f>
        <v>57986</v>
      </c>
      <c r="E2654" s="180">
        <f>_xll.qlInterestRateIndexValueDate(IndexON,D2654)</f>
        <v>57986</v>
      </c>
      <c r="F2654" s="196">
        <f>IFERROR(_xll.qlIndexFixing(IndexON,D2654,TRUE,_xll.ohTrigger(RecalcTrigger,TriggerON)),NA())</f>
        <v>1.2469216867438959E-2</v>
      </c>
      <c r="H2654" s="42">
        <f>_xll.qlCalendarAdvance(Calendar,$H2653,B2654,"f",FALSE)</f>
        <v>57986</v>
      </c>
      <c r="I2654" s="180">
        <f>_xll.qlInterestRateIndexValueDate(Index1M,$H2654)</f>
        <v>57990</v>
      </c>
      <c r="J2654" s="185">
        <f>IFERROR(_xll.qlIndexFixing(Index1M,$H2654,TRUE,_xll.ohTrigger(RecalcTrigger,Trigger1M)),NA())</f>
        <v>1.2542601714265342E-2</v>
      </c>
      <c r="K2654" s="44">
        <f>IFERROR(_xll.qlIndexFixing(Index3M,H2654,TRUE,_xll.ohTrigger(RecalcTrigger,Trigger3M)),NA())</f>
        <v>1.2816333646336778E-2</v>
      </c>
      <c r="L2654" s="44">
        <f>IFERROR(_xll.qlIndexFixing(Index6M,$H2654,TRUE,_xll.ohTrigger(RecalcTrigger,Trigger6M)),NA())</f>
        <v>1.4529352809857569E-2</v>
      </c>
      <c r="M2654" s="186">
        <f>IFERROR(_xll.qlIndexFixing(Index1Y,$H2654,TRUE,_xll.ohTrigger(RecalcTrigger,Trigger1Y)),NA())</f>
        <v>1.3118204127328928E-2</v>
      </c>
      <c r="N2654" s="185">
        <f>IFERROR(_xll.qlIndexFixing(ONIndex1M,I2654,TRUE,_xll.ohTrigger(RecalcTrigger,Trigger1M)),NA())</f>
        <v>1.2550660530932234E-2</v>
      </c>
      <c r="O2654" s="44">
        <f>IFERROR(_xll.qlIndexFixing(ONIndex3M,I2654,TRUE,_xll.ohTrigger(RecalcTrigger,Trigger3M)),NA())</f>
        <v>1.2844710943991089E-2</v>
      </c>
      <c r="P2654" s="44">
        <f>IFERROR(_xll.qlIndexFixing(ONIndex6M,I2654,TRUE,_xll.ohTrigger(RecalcTrigger,Trigger6M)),NA())</f>
        <v>1.4714069448142908E-2</v>
      </c>
      <c r="Q2654" s="186">
        <f>IFERROR(_xll.qlIndexFixing(ONIndex1Y,I2654,TRUE,_xll.ohTrigger(RecalcTrigger,Trigger1Y)),NA())</f>
        <v>1.3301209974008188E-2</v>
      </c>
    </row>
    <row r="2655" spans="2:17" x14ac:dyDescent="0.2">
      <c r="B2655" s="39" t="s">
        <v>42</v>
      </c>
      <c r="D2655" s="42">
        <f>_xll.qlCalendarAdvance(Calendar,$D2654,B2655,"f",FALSE)</f>
        <v>57993</v>
      </c>
      <c r="E2655" s="180">
        <f>_xll.qlInterestRateIndexValueDate(IndexON,D2655)</f>
        <v>57993</v>
      </c>
      <c r="F2655" s="196">
        <f>IFERROR(_xll.qlIndexFixing(IndexON,D2655,TRUE,_xll.ohTrigger(RecalcTrigger,TriggerON)),NA())</f>
        <v>1.2460727545793304E-2</v>
      </c>
      <c r="H2655" s="42">
        <f>_xll.qlCalendarAdvance(Calendar,$H2654,B2655,"f",FALSE)</f>
        <v>57993</v>
      </c>
      <c r="I2655" s="180">
        <f>_xll.qlInterestRateIndexValueDate(Index1M,$H2655)</f>
        <v>57997</v>
      </c>
      <c r="J2655" s="185">
        <f>IFERROR(_xll.qlIndexFixing(Index1M,$H2655,TRUE,_xll.ohTrigger(RecalcTrigger,Trigger1M)),NA())</f>
        <v>1.2534757053194932E-2</v>
      </c>
      <c r="K2655" s="44">
        <f>IFERROR(_xll.qlIndexFixing(Index3M,H2655,TRUE,_xll.ohTrigger(RecalcTrigger,Trigger3M)),NA())</f>
        <v>1.2808483071767225E-2</v>
      </c>
      <c r="L2655" s="44">
        <f>IFERROR(_xll.qlIndexFixing(Index6M,$H2655,TRUE,_xll.ohTrigger(RecalcTrigger,Trigger6M)),NA())</f>
        <v>1.4509798425761437E-2</v>
      </c>
      <c r="M2655" s="186">
        <f>IFERROR(_xll.qlIndexFixing(Index1Y,$H2655,TRUE,_xll.ohTrigger(RecalcTrigger,Trigger1Y)),NA())</f>
        <v>1.3108003280765864E-2</v>
      </c>
      <c r="N2655" s="185">
        <f>IFERROR(_xll.qlIndexFixing(ONIndex1M,I2655,TRUE,_xll.ohTrigger(RecalcTrigger,Trigger1M)),NA())</f>
        <v>1.2542767894707652E-2</v>
      </c>
      <c r="O2655" s="44">
        <f>IFERROR(_xll.qlIndexFixing(ONIndex3M,I2655,TRUE,_xll.ohTrigger(RecalcTrigger,Trigger3M)),NA())</f>
        <v>1.2836696799602976E-2</v>
      </c>
      <c r="P2655" s="44">
        <f>IFERROR(_xll.qlIndexFixing(ONIndex6M,I2655,TRUE,_xll.ohTrigger(RecalcTrigger,Trigger6M)),NA())</f>
        <v>1.4696377433969232E-2</v>
      </c>
      <c r="Q2655" s="186">
        <f>IFERROR(_xll.qlIndexFixing(ONIndex1Y,I2655,TRUE,_xll.ohTrigger(RecalcTrigger,Trigger1Y)),NA())</f>
        <v>1.3290004948460776E-2</v>
      </c>
    </row>
    <row r="2656" spans="2:17" x14ac:dyDescent="0.2">
      <c r="B2656" s="39" t="s">
        <v>42</v>
      </c>
      <c r="D2656" s="42">
        <f>_xll.qlCalendarAdvance(Calendar,$D2655,B2656,"f",FALSE)</f>
        <v>58000</v>
      </c>
      <c r="E2656" s="180">
        <f>_xll.qlInterestRateIndexValueDate(IndexON,D2656)</f>
        <v>58000</v>
      </c>
      <c r="F2656" s="196">
        <f>IFERROR(_xll.qlIndexFixing(IndexON,D2656,TRUE,_xll.ohTrigger(RecalcTrigger,TriggerON)),NA())</f>
        <v>1.2452279640378094E-2</v>
      </c>
      <c r="H2656" s="42">
        <f>_xll.qlCalendarAdvance(Calendar,$H2655,B2656,"f",FALSE)</f>
        <v>58000</v>
      </c>
      <c r="I2656" s="180">
        <f>_xll.qlInterestRateIndexValueDate(Index1M,$H2656)</f>
        <v>58004</v>
      </c>
      <c r="J2656" s="185">
        <f>IFERROR(_xll.qlIndexFixing(Index1M,$H2656,TRUE,_xll.ohTrigger(RecalcTrigger,Trigger1M)),NA())</f>
        <v>1.2526942737440459E-2</v>
      </c>
      <c r="K2656" s="44">
        <f>IFERROR(_xll.qlIndexFixing(Index3M,H2656,TRUE,_xll.ohTrigger(RecalcTrigger,Trigger3M)),NA())</f>
        <v>1.2800663175988483E-2</v>
      </c>
      <c r="L2656" s="44">
        <f>IFERROR(_xll.qlIndexFixing(Index6M,$H2656,TRUE,_xll.ohTrigger(RecalcTrigger,Trigger6M)),NA())</f>
        <v>1.4490107143912394E-2</v>
      </c>
      <c r="M2656" s="186">
        <f>IFERROR(_xll.qlIndexFixing(Index1Y,$H2656,TRUE,_xll.ohTrigger(RecalcTrigger,Trigger1Y)),NA())</f>
        <v>1.309784823681623E-2</v>
      </c>
      <c r="N2656" s="185">
        <f>IFERROR(_xll.qlIndexFixing(ONIndex1M,I2656,TRUE,_xll.ohTrigger(RecalcTrigger,Trigger1M)),NA())</f>
        <v>1.2534905441539124E-2</v>
      </c>
      <c r="O2656" s="44">
        <f>IFERROR(_xll.qlIndexFixing(ONIndex3M,I2656,TRUE,_xll.ohTrigger(RecalcTrigger,Trigger3M)),NA())</f>
        <v>1.2828712801900011E-2</v>
      </c>
      <c r="P2656" s="44">
        <f>IFERROR(_xll.qlIndexFixing(ONIndex6M,I2656,TRUE,_xll.ohTrigger(RecalcTrigger,Trigger6M)),NA())</f>
        <v>1.4678549322422185E-2</v>
      </c>
      <c r="Q2656" s="186">
        <f>IFERROR(_xll.qlIndexFixing(ONIndex1Y,I2656,TRUE,_xll.ohTrigger(RecalcTrigger,Trigger1Y)),NA())</f>
        <v>1.3278842556090353E-2</v>
      </c>
    </row>
    <row r="2657" spans="2:17" x14ac:dyDescent="0.2">
      <c r="B2657" s="39" t="s">
        <v>42</v>
      </c>
      <c r="D2657" s="42">
        <f>_xll.qlCalendarAdvance(Calendar,$D2656,B2657,"f",FALSE)</f>
        <v>58007</v>
      </c>
      <c r="E2657" s="180">
        <f>_xll.qlInterestRateIndexValueDate(IndexON,D2657)</f>
        <v>58007</v>
      </c>
      <c r="F2657" s="196">
        <f>IFERROR(_xll.qlIndexFixing(IndexON,D2657,TRUE,_xll.ohTrigger(RecalcTrigger,TriggerON)),NA())</f>
        <v>1.2443873239922354E-2</v>
      </c>
      <c r="H2657" s="42">
        <f>_xll.qlCalendarAdvance(Calendar,$H2656,B2657,"f",FALSE)</f>
        <v>58007</v>
      </c>
      <c r="I2657" s="180">
        <f>_xll.qlInterestRateIndexValueDate(Index1M,$H2657)</f>
        <v>58011</v>
      </c>
      <c r="J2657" s="185">
        <f>IFERROR(_xll.qlIndexFixing(Index1M,$H2657,TRUE,_xll.ohTrigger(RecalcTrigger,Trigger1M)),NA())</f>
        <v>1.2519158834527262E-2</v>
      </c>
      <c r="K2657" s="44">
        <f>IFERROR(_xll.qlIndexFixing(Index3M,H2657,TRUE,_xll.ohTrigger(RecalcTrigger,Trigger3M)),NA())</f>
        <v>1.2792874026234597E-2</v>
      </c>
      <c r="L2657" s="44">
        <f>IFERROR(_xll.qlIndexFixing(Index6M,$H2657,TRUE,_xll.ohTrigger(RecalcTrigger,Trigger6M)),NA())</f>
        <v>1.4470278968373121E-2</v>
      </c>
      <c r="M2657" s="186">
        <f>IFERROR(_xll.qlIndexFixing(Index1Y,$H2657,TRUE,_xll.ohTrigger(RecalcTrigger,Trigger1Y)),NA())</f>
        <v>1.308773909134898E-2</v>
      </c>
      <c r="N2657" s="185">
        <f>IFERROR(_xll.qlIndexFixing(ONIndex1M,I2657,TRUE,_xll.ohTrigger(RecalcTrigger,Trigger1M)),NA())</f>
        <v>1.2527073239212427E-2</v>
      </c>
      <c r="O2657" s="44">
        <f>IFERROR(_xll.qlIndexFixing(ONIndex3M,I2657,TRUE,_xll.ohTrigger(RecalcTrigger,Trigger3M)),NA())</f>
        <v>1.2820759018028483E-2</v>
      </c>
      <c r="P2657" s="44">
        <f>IFERROR(_xll.qlIndexFixing(ONIndex6M,I2657,TRUE,_xll.ohTrigger(RecalcTrigger,Trigger6M)),NA())</f>
        <v>1.4660585113421831E-2</v>
      </c>
      <c r="Q2657" s="186">
        <f>IFERROR(_xll.qlIndexFixing(ONIndex1Y,I2657,TRUE,_xll.ohTrigger(RecalcTrigger,Trigger1Y)),NA())</f>
        <v>1.3267722892900125E-2</v>
      </c>
    </row>
    <row r="2658" spans="2:17" x14ac:dyDescent="0.2">
      <c r="B2658" s="39" t="s">
        <v>42</v>
      </c>
      <c r="D2658" s="42">
        <f>_xll.qlCalendarAdvance(Calendar,$D2657,B2658,"f",FALSE)</f>
        <v>58014</v>
      </c>
      <c r="E2658" s="180">
        <f>_xll.qlInterestRateIndexValueDate(IndexON,D2658)</f>
        <v>58014</v>
      </c>
      <c r="F2658" s="196">
        <f>IFERROR(_xll.qlIndexFixing(IndexON,D2658,TRUE,_xll.ohTrigger(RecalcTrigger,TriggerON)),NA())</f>
        <v>1.2435508433794595E-2</v>
      </c>
      <c r="H2658" s="42">
        <f>_xll.qlCalendarAdvance(Calendar,$H2657,B2658,"f",FALSE)</f>
        <v>58014</v>
      </c>
      <c r="I2658" s="180">
        <f>_xll.qlInterestRateIndexValueDate(Index1M,$H2658)</f>
        <v>58018</v>
      </c>
      <c r="J2658" s="185">
        <f>IFERROR(_xll.qlIndexFixing(Index1M,$H2658,TRUE,_xll.ohTrigger(RecalcTrigger,Trigger1M)),NA())</f>
        <v>1.2511739282891732E-2</v>
      </c>
      <c r="K2658" s="44">
        <f>IFERROR(_xll.qlIndexFixing(Index3M,H2658,TRUE,_xll.ohTrigger(RecalcTrigger,Trigger3M)),NA())</f>
        <v>1.2785115689737876E-2</v>
      </c>
      <c r="L2658" s="44">
        <f>IFERROR(_xll.qlIndexFixing(Index6M,$H2658,TRUE,_xll.ohTrigger(RecalcTrigger,Trigger6M)),NA())</f>
        <v>1.4450313903233971E-2</v>
      </c>
      <c r="M2658" s="186">
        <f>IFERROR(_xll.qlIndexFixing(Index1Y,$H2658,TRUE,_xll.ohTrigger(RecalcTrigger,Trigger1Y)),NA())</f>
        <v>1.307767594023548E-2</v>
      </c>
      <c r="N2658" s="185">
        <f>IFERROR(_xll.qlIndexFixing(ONIndex1M,I2658,TRUE,_xll.ohTrigger(RecalcTrigger,Trigger1M)),NA())</f>
        <v>1.2519271354953787E-2</v>
      </c>
      <c r="O2658" s="44">
        <f>IFERROR(_xll.qlIndexFixing(ONIndex3M,I2658,TRUE,_xll.ohTrigger(RecalcTrigger,Trigger3M)),NA())</f>
        <v>1.281283551553436E-2</v>
      </c>
      <c r="P2658" s="44">
        <f>IFERROR(_xll.qlIndexFixing(ONIndex6M,I2658,TRUE,_xll.ohTrigger(RecalcTrigger,Trigger6M)),NA())</f>
        <v>1.4642484807287914E-2</v>
      </c>
      <c r="Q2658" s="186">
        <f>IFERROR(_xll.qlIndexFixing(ONIndex1Y,I2658,TRUE,_xll.ohTrigger(RecalcTrigger,Trigger1Y)),NA())</f>
        <v>1.3256646054893295E-2</v>
      </c>
    </row>
    <row r="2659" spans="2:17" x14ac:dyDescent="0.2">
      <c r="B2659" s="39" t="s">
        <v>42</v>
      </c>
      <c r="D2659" s="42">
        <f>_xll.qlCalendarAdvance(Calendar,$D2658,B2659,"f",FALSE)</f>
        <v>58021</v>
      </c>
      <c r="E2659" s="180">
        <f>_xll.qlInterestRateIndexValueDate(IndexON,D2659)</f>
        <v>58021</v>
      </c>
      <c r="F2659" s="196">
        <f>IFERROR(_xll.qlIndexFixing(IndexON,D2659,TRUE,_xll.ohTrigger(RecalcTrigger,TriggerON)),NA())</f>
        <v>1.2427185310883715E-2</v>
      </c>
      <c r="H2659" s="42">
        <f>_xll.qlCalendarAdvance(Calendar,$H2658,B2659,"f",FALSE)</f>
        <v>58021</v>
      </c>
      <c r="I2659" s="180">
        <f>_xll.qlInterestRateIndexValueDate(Index1M,$H2659)</f>
        <v>58025</v>
      </c>
      <c r="J2659" s="185">
        <f>IFERROR(_xll.qlIndexFixing(Index1M,$H2659,TRUE,_xll.ohTrigger(RecalcTrigger,Trigger1M)),NA())</f>
        <v>1.2504014488740722E-2</v>
      </c>
      <c r="K2659" s="44">
        <f>IFERROR(_xll.qlIndexFixing(Index3M,H2659,TRUE,_xll.ohTrigger(RecalcTrigger,Trigger3M)),NA())</f>
        <v>1.277738823373323E-2</v>
      </c>
      <c r="L2659" s="44">
        <f>IFERROR(_xll.qlIndexFixing(Index6M,$H2659,TRUE,_xll.ohTrigger(RecalcTrigger,Trigger6M)),NA())</f>
        <v>1.443021195261429E-2</v>
      </c>
      <c r="M2659" s="186">
        <f>IFERROR(_xll.qlIndexFixing(Index1Y,$H2659,TRUE,_xll.ohTrigger(RecalcTrigger,Trigger1Y)),NA())</f>
        <v>1.306765887935038E-2</v>
      </c>
      <c r="N2659" s="185">
        <f>IFERROR(_xll.qlIndexFixing(ONIndex1M,I2659,TRUE,_xll.ohTrigger(RecalcTrigger,Trigger1M)),NA())</f>
        <v>1.251149985654898E-2</v>
      </c>
      <c r="O2659" s="44">
        <f>IFERROR(_xll.qlIndexFixing(ONIndex3M,I2659,TRUE,_xll.ohTrigger(RecalcTrigger,Trigger3M)),NA())</f>
        <v>1.2804942361244187E-2</v>
      </c>
      <c r="P2659" s="44">
        <f>IFERROR(_xll.qlIndexFixing(ONIndex6M,I2659,TRUE,_xll.ohTrigger(RecalcTrigger,Trigger6M)),NA())</f>
        <v>1.462424840370069E-2</v>
      </c>
      <c r="Q2659" s="186">
        <f>IFERROR(_xll.qlIndexFixing(ONIndex1Y,I2659,TRUE,_xll.ohTrigger(RecalcTrigger,Trigger1Y)),NA())</f>
        <v>1.3245612138073071E-2</v>
      </c>
    </row>
    <row r="2660" spans="2:17" x14ac:dyDescent="0.2">
      <c r="B2660" s="39" t="s">
        <v>42</v>
      </c>
      <c r="D2660" s="42">
        <f>_xll.qlCalendarAdvance(Calendar,$D2659,B2660,"f",FALSE)</f>
        <v>58028</v>
      </c>
      <c r="E2660" s="180">
        <f>_xll.qlInterestRateIndexValueDate(IndexON,D2660)</f>
        <v>58028</v>
      </c>
      <c r="F2660" s="196">
        <f>IFERROR(_xll.qlIndexFixing(IndexON,D2660,TRUE,_xll.ohTrigger(RecalcTrigger,TriggerON)),NA())</f>
        <v>1.2418903960398353E-2</v>
      </c>
      <c r="H2660" s="42">
        <f>_xll.qlCalendarAdvance(Calendar,$H2659,B2660,"f",FALSE)</f>
        <v>58028</v>
      </c>
      <c r="I2660" s="180">
        <f>_xll.qlInterestRateIndexValueDate(Index1M,$H2660)</f>
        <v>58032</v>
      </c>
      <c r="J2660" s="185">
        <f>IFERROR(_xll.qlIndexFixing(Index1M,$H2660,TRUE,_xll.ohTrigger(RecalcTrigger,Trigger1M)),NA())</f>
        <v>1.2496320303947428E-2</v>
      </c>
      <c r="K2660" s="44">
        <f>IFERROR(_xll.qlIndexFixing(Index3M,H2660,TRUE,_xll.ohTrigger(RecalcTrigger,Trigger3M)),NA())</f>
        <v>1.2769691725453837E-2</v>
      </c>
      <c r="L2660" s="44">
        <f>IFERROR(_xll.qlIndexFixing(Index6M,$H2660,TRUE,_xll.ohTrigger(RecalcTrigger,Trigger6M)),NA())</f>
        <v>1.4409973120661087E-2</v>
      </c>
      <c r="M2660" s="186">
        <f>IFERROR(_xll.qlIndexFixing(Index1Y,$H2660,TRUE,_xll.ohTrigger(RecalcTrigger,Trigger1Y)),NA())</f>
        <v>1.3057688004570522E-2</v>
      </c>
      <c r="N2660" s="185">
        <f>IFERROR(_xll.qlIndexFixing(ONIndex1M,I2660,TRUE,_xll.ohTrigger(RecalcTrigger,Trigger1M)),NA())</f>
        <v>1.250375881122423E-2</v>
      </c>
      <c r="O2660" s="44">
        <f>IFERROR(_xll.qlIndexFixing(ONIndex3M,I2660,TRUE,_xll.ohTrigger(RecalcTrigger,Trigger3M)),NA())</f>
        <v>1.2797079622544061E-2</v>
      </c>
      <c r="P2660" s="44">
        <f>IFERROR(_xll.qlIndexFixing(ONIndex6M,I2660,TRUE,_xll.ohTrigger(RecalcTrigger,Trigger6M)),NA())</f>
        <v>1.4605875902820031E-2</v>
      </c>
      <c r="Q2660" s="186">
        <f>IFERROR(_xll.qlIndexFixing(ONIndex1Y,I2660,TRUE,_xll.ohTrigger(RecalcTrigger,Trigger1Y)),NA())</f>
        <v>1.323462123836272E-2</v>
      </c>
    </row>
    <row r="2661" spans="2:17" x14ac:dyDescent="0.2">
      <c r="B2661" s="39" t="s">
        <v>42</v>
      </c>
      <c r="D2661" s="42">
        <f>_xll.qlCalendarAdvance(Calendar,$D2660,B2661,"f",FALSE)</f>
        <v>58035</v>
      </c>
      <c r="E2661" s="180">
        <f>_xll.qlInterestRateIndexValueDate(IndexON,D2661)</f>
        <v>58035</v>
      </c>
      <c r="F2661" s="196">
        <f>IFERROR(_xll.qlIndexFixing(IndexON,D2661,TRUE,_xll.ohTrigger(RecalcTrigger,TriggerON)),NA())</f>
        <v>1.2410664471067534E-2</v>
      </c>
      <c r="H2661" s="42">
        <f>_xll.qlCalendarAdvance(Calendar,$H2660,B2661,"f",FALSE)</f>
        <v>58035</v>
      </c>
      <c r="I2661" s="180">
        <f>_xll.qlInterestRateIndexValueDate(Index1M,$H2661)</f>
        <v>58039</v>
      </c>
      <c r="J2661" s="185">
        <f>IFERROR(_xll.qlIndexFixing(Index1M,$H2661,TRUE,_xll.ohTrigger(RecalcTrigger,Trigger1M)),NA())</f>
        <v>1.2488000784308395E-2</v>
      </c>
      <c r="K2661" s="44">
        <f>IFERROR(_xll.qlIndexFixing(Index3M,H2661,TRUE,_xll.ohTrigger(RecalcTrigger,Trigger3M)),NA())</f>
        <v>1.2762026232134608E-2</v>
      </c>
      <c r="L2661" s="44">
        <f>IFERROR(_xll.qlIndexFixing(Index6M,$H2661,TRUE,_xll.ohTrigger(RecalcTrigger,Trigger6M)),NA())</f>
        <v>1.4389597411549047E-2</v>
      </c>
      <c r="M2661" s="186">
        <f>IFERROR(_xll.qlIndexFixing(Index1Y,$H2661,TRUE,_xll.ohTrigger(RecalcTrigger,Trigger1Y)),NA())</f>
        <v>1.30477634117745E-2</v>
      </c>
      <c r="N2661" s="185">
        <f>IFERROR(_xll.qlIndexFixing(ONIndex1M,I2661,TRUE,_xll.ohTrigger(RecalcTrigger,Trigger1M)),NA())</f>
        <v>1.2496048286605443E-2</v>
      </c>
      <c r="O2661" s="44">
        <f>IFERROR(_xll.qlIndexFixing(ONIndex3M,I2661,TRUE,_xll.ohTrigger(RecalcTrigger,Trigger3M)),NA())</f>
        <v>1.2789247366740142E-2</v>
      </c>
      <c r="P2661" s="44">
        <f>IFERROR(_xll.qlIndexFixing(ONIndex6M,I2661,TRUE,_xll.ohTrigger(RecalcTrigger,Trigger6M)),NA())</f>
        <v>1.4587367304645937E-2</v>
      </c>
      <c r="Q2661" s="186">
        <f>IFERROR(_xll.qlIndexFixing(ONIndex1Y,I2661,TRUE,_xll.ohTrigger(RecalcTrigger,Trigger1Y)),NA())</f>
        <v>1.3223673451845386E-2</v>
      </c>
    </row>
    <row r="2662" spans="2:17" x14ac:dyDescent="0.2">
      <c r="B2662" s="39" t="s">
        <v>42</v>
      </c>
      <c r="D2662" s="42">
        <f>_xll.qlCalendarAdvance(Calendar,$D2661,B2662,"f",FALSE)</f>
        <v>58042</v>
      </c>
      <c r="E2662" s="180">
        <f>_xll.qlInterestRateIndexValueDate(IndexON,D2662)</f>
        <v>58042</v>
      </c>
      <c r="F2662" s="196">
        <f>IFERROR(_xll.qlIndexFixing(IndexON,D2662,TRUE,_xll.ohTrigger(RecalcTrigger,TriggerON)),NA())</f>
        <v>1.2402466932179834E-2</v>
      </c>
      <c r="H2662" s="42">
        <f>_xll.qlCalendarAdvance(Calendar,$H2661,B2662,"f",FALSE)</f>
        <v>58042</v>
      </c>
      <c r="I2662" s="180">
        <f>_xll.qlInterestRateIndexValueDate(Index1M,$H2662)</f>
        <v>58046</v>
      </c>
      <c r="J2662" s="185">
        <f>IFERROR(_xll.qlIndexFixing(Index1M,$H2662,TRUE,_xll.ohTrigger(RecalcTrigger,Trigger1M)),NA())</f>
        <v>1.2480697875817797E-2</v>
      </c>
      <c r="K2662" s="44">
        <f>IFERROR(_xll.qlIndexFixing(Index3M,H2662,TRUE,_xll.ohTrigger(RecalcTrigger,Trigger3M)),NA())</f>
        <v>1.2754705551525431E-2</v>
      </c>
      <c r="L2662" s="44">
        <f>IFERROR(_xll.qlIndexFixing(Index6M,$H2662,TRUE,_xll.ohTrigger(RecalcTrigger,Trigger6M)),NA())</f>
        <v>1.4369084829482716E-2</v>
      </c>
      <c r="M2662" s="186">
        <f>IFERROR(_xll.qlIndexFixing(Index1Y,$H2662,TRUE,_xll.ohTrigger(RecalcTrigger,Trigger1Y)),NA())</f>
        <v>1.3037885196844628E-2</v>
      </c>
      <c r="N2662" s="185">
        <f>IFERROR(_xll.qlIndexFixing(ONIndex1M,I2662,TRUE,_xll.ohTrigger(RecalcTrigger,Trigger1M)),NA())</f>
        <v>1.2488368350318524E-2</v>
      </c>
      <c r="O2662" s="44">
        <f>IFERROR(_xll.qlIndexFixing(ONIndex3M,I2662,TRUE,_xll.ohTrigger(RecalcTrigger,Trigger3M)),NA())</f>
        <v>1.2781445660978719E-2</v>
      </c>
      <c r="P2662" s="44">
        <f>IFERROR(_xll.qlIndexFixing(ONIndex6M,I2662,TRUE,_xll.ohTrigger(RecalcTrigger,Trigger6M)),NA())</f>
        <v>1.4568722609418217E-2</v>
      </c>
      <c r="Q2662" s="186">
        <f>IFERROR(_xll.qlIndexFixing(ONIndex1Y,I2662,TRUE,_xll.ohTrigger(RecalcTrigger,Trigger1Y)),NA())</f>
        <v>1.3212768874444336E-2</v>
      </c>
    </row>
    <row r="2663" spans="2:17" x14ac:dyDescent="0.2">
      <c r="B2663" s="39" t="s">
        <v>42</v>
      </c>
      <c r="D2663" s="42">
        <f>_xll.qlCalendarAdvance(Calendar,$D2662,B2663,"f",FALSE)</f>
        <v>58049</v>
      </c>
      <c r="E2663" s="180">
        <f>_xll.qlInterestRateIndexValueDate(IndexON,D2663)</f>
        <v>58049</v>
      </c>
      <c r="F2663" s="196">
        <f>IFERROR(_xll.qlIndexFixing(IndexON,D2663,TRUE,_xll.ohTrigger(RecalcTrigger,TriggerON)),NA())</f>
        <v>1.2394311432784022E-2</v>
      </c>
      <c r="H2663" s="42">
        <f>_xll.qlCalendarAdvance(Calendar,$H2662,B2663,"f",FALSE)</f>
        <v>58049</v>
      </c>
      <c r="I2663" s="180">
        <f>_xll.qlInterestRateIndexValueDate(Index1M,$H2663)</f>
        <v>58053</v>
      </c>
      <c r="J2663" s="185">
        <f>IFERROR(_xll.qlIndexFixing(Index1M,$H2663,TRUE,_xll.ohTrigger(RecalcTrigger,Trigger1M)),NA())</f>
        <v>1.2473097867907054E-2</v>
      </c>
      <c r="K2663" s="44">
        <f>IFERROR(_xll.qlIndexFixing(Index3M,H2663,TRUE,_xll.ohTrigger(RecalcTrigger,Trigger3M)),NA())</f>
        <v>1.2747100321103743E-2</v>
      </c>
      <c r="L2663" s="44">
        <f>IFERROR(_xll.qlIndexFixing(Index6M,$H2663,TRUE,_xll.ohTrigger(RecalcTrigger,Trigger6M)),NA())</f>
        <v>1.4348435378693437E-2</v>
      </c>
      <c r="M2663" s="186">
        <f>IFERROR(_xll.qlIndexFixing(Index1Y,$H2663,TRUE,_xll.ohTrigger(RecalcTrigger,Trigger1Y)),NA())</f>
        <v>1.3028053455665411E-2</v>
      </c>
      <c r="N2663" s="185">
        <f>IFERROR(_xll.qlIndexFixing(ONIndex1M,I2663,TRUE,_xll.ohTrigger(RecalcTrigger,Trigger1M)),NA())</f>
        <v>1.2480719069829505E-2</v>
      </c>
      <c r="O2663" s="44">
        <f>IFERROR(_xll.qlIndexFixing(ONIndex3M,I2663,TRUE,_xll.ohTrigger(RecalcTrigger,Trigger3M)),NA())</f>
        <v>1.2773674572166271E-2</v>
      </c>
      <c r="P2663" s="44">
        <f>IFERROR(_xll.qlIndexFixing(ONIndex6M,I2663,TRUE,_xll.ohTrigger(RecalcTrigger,Trigger6M)),NA())</f>
        <v>1.4549941816737189E-2</v>
      </c>
      <c r="Q2663" s="186">
        <f>IFERROR(_xll.qlIndexFixing(ONIndex1Y,I2663,TRUE,_xll.ohTrigger(RecalcTrigger,Trigger1Y)),NA())</f>
        <v>1.3201907602162777E-2</v>
      </c>
    </row>
    <row r="2664" spans="2:17" x14ac:dyDescent="0.2">
      <c r="B2664" s="39" t="s">
        <v>42</v>
      </c>
      <c r="D2664" s="42">
        <f>_xll.qlCalendarAdvance(Calendar,$D2663,B2664,"f",FALSE)</f>
        <v>58056</v>
      </c>
      <c r="E2664" s="180">
        <f>_xll.qlInterestRateIndexValueDate(IndexON,D2664)</f>
        <v>58056</v>
      </c>
      <c r="F2664" s="196">
        <f>IFERROR(_xll.qlIndexFixing(IndexON,D2664,TRUE,_xll.ohTrigger(RecalcTrigger,TriggerON)),NA())</f>
        <v>1.238619806184893E-2</v>
      </c>
      <c r="H2664" s="42">
        <f>_xll.qlCalendarAdvance(Calendar,$H2663,B2664,"f",FALSE)</f>
        <v>58056</v>
      </c>
      <c r="I2664" s="180">
        <f>_xll.qlInterestRateIndexValueDate(Index1M,$H2664)</f>
        <v>58060</v>
      </c>
      <c r="J2664" s="185">
        <f>IFERROR(_xll.qlIndexFixing(Index1M,$H2664,TRUE,_xll.ohTrigger(RecalcTrigger,Trigger1M)),NA())</f>
        <v>1.2465528745489183E-2</v>
      </c>
      <c r="K2664" s="44">
        <f>IFERROR(_xll.qlIndexFixing(Index3M,H2664,TRUE,_xll.ohTrigger(RecalcTrigger,Trigger3M)),NA())</f>
        <v>1.2739526301280115E-2</v>
      </c>
      <c r="L2664" s="44">
        <f>IFERROR(_xll.qlIndexFixing(Index6M,$H2664,TRUE,_xll.ohTrigger(RecalcTrigger,Trigger6M)),NA())</f>
        <v>1.432764906344154E-2</v>
      </c>
      <c r="M2664" s="186">
        <f>IFERROR(_xll.qlIndexFixing(Index1Y,$H2664,TRUE,_xll.ohTrigger(RecalcTrigger,Trigger1Y)),NA())</f>
        <v>1.301826828412289E-2</v>
      </c>
      <c r="N2664" s="185">
        <f>IFERROR(_xll.qlIndexFixing(ONIndex1M,I2664,TRUE,_xll.ohTrigger(RecalcTrigger,Trigger1M)),NA())</f>
        <v>1.2473100512524482E-2</v>
      </c>
      <c r="O2664" s="44">
        <f>IFERROR(_xll.qlIndexFixing(ONIndex3M,I2664,TRUE,_xll.ohTrigger(RecalcTrigger,Trigger3M)),NA())</f>
        <v>1.2765934167768833E-2</v>
      </c>
      <c r="P2664" s="44">
        <f>IFERROR(_xll.qlIndexFixing(ONIndex6M,I2664,TRUE,_xll.ohTrigger(RecalcTrigger,Trigger6M)),NA())</f>
        <v>1.4531024926922598E-2</v>
      </c>
      <c r="Q2664" s="186">
        <f>IFERROR(_xll.qlIndexFixing(ONIndex1Y,I2664,TRUE,_xll.ohTrigger(RecalcTrigger,Trigger1Y)),NA())</f>
        <v>1.3191089730923977E-2</v>
      </c>
    </row>
    <row r="2665" spans="2:17" x14ac:dyDescent="0.2">
      <c r="B2665" s="39" t="s">
        <v>42</v>
      </c>
      <c r="D2665" s="42">
        <f>_xll.qlCalendarAdvance(Calendar,$D2664,B2665,"f",FALSE)</f>
        <v>58063</v>
      </c>
      <c r="E2665" s="180">
        <f>_xll.qlInterestRateIndexValueDate(IndexON,D2665)</f>
        <v>58063</v>
      </c>
      <c r="F2665" s="196">
        <f>IFERROR(_xll.qlIndexFixing(IndexON,D2665,TRUE,_xll.ohTrigger(RecalcTrigger,TriggerON)),NA())</f>
        <v>1.237812690834339E-2</v>
      </c>
      <c r="H2665" s="42">
        <f>_xll.qlCalendarAdvance(Calendar,$H2664,B2665,"f",FALSE)</f>
        <v>58063</v>
      </c>
      <c r="I2665" s="180">
        <f>_xll.qlInterestRateIndexValueDate(Index1M,$H2665)</f>
        <v>58067</v>
      </c>
      <c r="J2665" s="185">
        <f>IFERROR(_xll.qlIndexFixing(Index1M,$H2665,TRUE,_xll.ohTrigger(RecalcTrigger,Trigger1M)),NA())</f>
        <v>1.2457990576094683E-2</v>
      </c>
      <c r="K2665" s="44">
        <f>IFERROR(_xll.qlIndexFixing(Index3M,H2665,TRUE,_xll.ohTrigger(RecalcTrigger,Trigger3M)),NA())</f>
        <v>1.2731983559290437E-2</v>
      </c>
      <c r="L2665" s="44">
        <f>IFERROR(_xll.qlIndexFixing(Index6M,$H2665,TRUE,_xll.ohTrigger(RecalcTrigger,Trigger6M)),NA())</f>
        <v>1.430672588801458E-2</v>
      </c>
      <c r="M2665" s="186">
        <f>IFERROR(_xll.qlIndexFixing(Index1Y,$H2665,TRUE,_xll.ohTrigger(RecalcTrigger,Trigger1Y)),NA())</f>
        <v>1.300852977810792E-2</v>
      </c>
      <c r="N2665" s="185">
        <f>IFERROR(_xll.qlIndexFixing(ONIndex1M,I2665,TRUE,_xll.ohTrigger(RecalcTrigger,Trigger1M)),NA())</f>
        <v>1.2462701915261221E-2</v>
      </c>
      <c r="O2665" s="44">
        <f>IFERROR(_xll.qlIndexFixing(ONIndex3M,I2665,TRUE,_xll.ohTrigger(RecalcTrigger,Trigger3M)),NA())</f>
        <v>1.2755381935427579E-2</v>
      </c>
      <c r="P2665" s="44">
        <f>IFERROR(_xll.qlIndexFixing(ONIndex6M,I2665,TRUE,_xll.ohTrigger(RecalcTrigger,Trigger6M)),NA())</f>
        <v>1.4504348124715349E-2</v>
      </c>
      <c r="Q2665" s="186">
        <f>IFERROR(_xll.qlIndexFixing(ONIndex1Y,I2665,TRUE,_xll.ohTrigger(RecalcTrigger,Trigger1Y)),NA())</f>
        <v>1.3176193630410893E-2</v>
      </c>
    </row>
    <row r="2666" spans="2:17" x14ac:dyDescent="0.2">
      <c r="B2666" s="39" t="s">
        <v>42</v>
      </c>
      <c r="D2666" s="42">
        <f>_xll.qlCalendarAdvance(Calendar,$D2665,B2666,"f",FALSE)</f>
        <v>58071</v>
      </c>
      <c r="E2666" s="180">
        <f>_xll.qlInterestRateIndexValueDate(IndexON,D2666)</f>
        <v>58071</v>
      </c>
      <c r="F2666" s="196">
        <f>IFERROR(_xll.qlIndexFixing(IndexON,D2666,TRUE,_xll.ohTrigger(RecalcTrigger,TriggerON)),NA())</f>
        <v>1.2368237078295152E-2</v>
      </c>
      <c r="H2666" s="42">
        <f>_xll.qlCalendarAdvance(Calendar,$H2665,B2666,"f",FALSE)</f>
        <v>58071</v>
      </c>
      <c r="I2666" s="180">
        <f>_xll.qlInterestRateIndexValueDate(Index1M,$H2666)</f>
        <v>58075</v>
      </c>
      <c r="J2666" s="185">
        <f>IFERROR(_xll.qlIndexFixing(Index1M,$H2666,TRUE,_xll.ohTrigger(RecalcTrigger,Trigger1M)),NA())</f>
        <v>1.2449413513625388E-2</v>
      </c>
      <c r="K2666" s="44">
        <f>IFERROR(_xll.qlIndexFixing(Index3M,H2666,TRUE,_xll.ohTrigger(RecalcTrigger,Trigger3M)),NA())</f>
        <v>1.2724932087541959E-2</v>
      </c>
      <c r="L2666" s="44">
        <f>IFERROR(_xll.qlIndexFixing(Index6M,$H2666,TRUE,_xll.ohTrigger(RecalcTrigger,Trigger6M)),NA())</f>
        <v>1.4283915940487514E-2</v>
      </c>
      <c r="M2666" s="186">
        <f>IFERROR(_xll.qlIndexFixing(Index1Y,$H2666,TRUE,_xll.ohTrigger(RecalcTrigger,Trigger1Y)),NA())</f>
        <v>1.2997457321420287E-2</v>
      </c>
      <c r="N2666" s="185">
        <f>IFERROR(_xll.qlIndexFixing(ONIndex1M,I2666,TRUE,_xll.ohTrigger(RecalcTrigger,Trigger1M)),NA())</f>
        <v>1.2455157730997257E-2</v>
      </c>
      <c r="O2666" s="44">
        <f>IFERROR(_xll.qlIndexFixing(ONIndex3M,I2666,TRUE,_xll.ohTrigger(RecalcTrigger,Trigger3M)),NA())</f>
        <v>1.2747715787417846E-2</v>
      </c>
      <c r="P2666" s="44">
        <f>IFERROR(_xll.qlIndexFixing(ONIndex6M,I2666,TRUE,_xll.ohTrigger(RecalcTrigger,Trigger6M)),NA())</f>
        <v>1.4485099163303872E-2</v>
      </c>
      <c r="Q2666" s="186">
        <f>IFERROR(_xll.qlIndexFixing(ONIndex1Y,I2666,TRUE,_xll.ohTrigger(RecalcTrigger,Trigger1Y)),NA())</f>
        <v>1.316548077839208E-2</v>
      </c>
    </row>
    <row r="2667" spans="2:17" x14ac:dyDescent="0.2">
      <c r="B2667" s="39" t="s">
        <v>42</v>
      </c>
      <c r="D2667" s="42">
        <f>_xll.qlCalendarAdvance(Calendar,$D2666,B2667,"f",FALSE)</f>
        <v>58078</v>
      </c>
      <c r="E2667" s="180">
        <f>_xll.qlInterestRateIndexValueDate(IndexON,D2667)</f>
        <v>58078</v>
      </c>
      <c r="F2667" s="196">
        <f>IFERROR(_xll.qlIndexFixing(IndexON,D2667,TRUE,_xll.ohTrigger(RecalcTrigger,TriggerON)),NA())</f>
        <v>1.2360262209183404E-2</v>
      </c>
      <c r="H2667" s="42">
        <f>_xll.qlCalendarAdvance(Calendar,$H2666,B2667,"f",FALSE)</f>
        <v>58078</v>
      </c>
      <c r="I2667" s="180">
        <f>_xll.qlInterestRateIndexValueDate(Index1M,$H2667)</f>
        <v>58082</v>
      </c>
      <c r="J2667" s="185">
        <f>IFERROR(_xll.qlIndexFixing(Index1M,$H2667,TRUE,_xll.ohTrigger(RecalcTrigger,Trigger1M)),NA())</f>
        <v>1.2441941899492834E-2</v>
      </c>
      <c r="K2667" s="44">
        <f>IFERROR(_xll.qlIndexFixing(Index3M,H2667,TRUE,_xll.ohTrigger(RecalcTrigger,Trigger3M)),NA())</f>
        <v>1.271622990143495E-2</v>
      </c>
      <c r="L2667" s="44">
        <f>IFERROR(_xll.qlIndexFixing(Index6M,$H2667,TRUE,_xll.ohTrigger(RecalcTrigger,Trigger6M)),NA())</f>
        <v>1.4262710120081337E-2</v>
      </c>
      <c r="M2667" s="186">
        <f>IFERROR(_xll.qlIndexFixing(Index1Y,$H2667,TRUE,_xll.ohTrigger(RecalcTrigger,Trigger1Y)),NA())</f>
        <v>1.2987819135869801E-2</v>
      </c>
      <c r="N2667" s="185">
        <f>IFERROR(_xll.qlIndexFixing(ONIndex1M,I2667,TRUE,_xll.ohTrigger(RecalcTrigger,Trigger1M)),NA())</f>
        <v>1.2449357243493608E-2</v>
      </c>
      <c r="O2667" s="44">
        <f>IFERROR(_xll.qlIndexFixing(ONIndex3M,I2667,TRUE,_xll.ohTrigger(RecalcTrigger,Trigger3M)),NA())</f>
        <v>1.2741807694069962E-2</v>
      </c>
      <c r="P2667" s="44">
        <f>IFERROR(_xll.qlIndexFixing(ONIndex6M,I2667,TRUE,_xll.ohTrigger(RecalcTrigger,Trigger6M)),NA())</f>
        <v>1.44706858243282E-2</v>
      </c>
      <c r="Q2667" s="186">
        <f>IFERROR(_xll.qlIndexFixing(ONIndex1Y,I2667,TRUE,_xll.ohTrigger(RecalcTrigger,Trigger1Y)),NA())</f>
        <v>1.3157374328613969E-2</v>
      </c>
    </row>
    <row r="2668" spans="2:17" x14ac:dyDescent="0.2">
      <c r="B2668" s="39" t="s">
        <v>42</v>
      </c>
      <c r="D2668" s="42">
        <f>_xll.qlCalendarAdvance(Calendar,$D2667,B2668,"f",FALSE)</f>
        <v>58085</v>
      </c>
      <c r="E2668" s="180">
        <f>_xll.qlInterestRateIndexValueDate(IndexON,D2668)</f>
        <v>58085</v>
      </c>
      <c r="F2668" s="196">
        <f>IFERROR(_xll.qlIndexFixing(IndexON,D2668,TRUE,_xll.ohTrigger(RecalcTrigger,TriggerON)),NA())</f>
        <v>1.2352329853451138E-2</v>
      </c>
      <c r="H2668" s="42">
        <f>_xll.qlCalendarAdvance(Calendar,$H2667,B2668,"f",FALSE)</f>
        <v>58085</v>
      </c>
      <c r="I2668" s="180">
        <f>_xll.qlInterestRateIndexValueDate(Index1M,$H2668)</f>
        <v>58089</v>
      </c>
      <c r="J2668" s="185">
        <f>IFERROR(_xll.qlIndexFixing(Index1M,$H2668,TRUE,_xll.ohTrigger(RecalcTrigger,Trigger1M)),NA())</f>
        <v>1.2434501450590676E-2</v>
      </c>
      <c r="K2668" s="44">
        <f>IFERROR(_xll.qlIndexFixing(Index3M,H2668,TRUE,_xll.ohTrigger(RecalcTrigger,Trigger3M)),NA())</f>
        <v>1.2708783899624265E-2</v>
      </c>
      <c r="L2668" s="44">
        <f>IFERROR(_xll.qlIndexFixing(Index6M,$H2668,TRUE,_xll.ohTrigger(RecalcTrigger,Trigger6M)),NA())</f>
        <v>1.4241367456998746E-2</v>
      </c>
      <c r="M2668" s="186">
        <f>IFERROR(_xll.qlIndexFixing(Index1Y,$H2668,TRUE,_xll.ohTrigger(RecalcTrigger,Trigger1Y)),NA())</f>
        <v>1.2978227917231865E-2</v>
      </c>
      <c r="N2668" s="185">
        <f>IFERROR(_xll.qlIndexFixing(ONIndex1M,I2668,TRUE,_xll.ohTrigger(RecalcTrigger,Trigger1M)),NA())</f>
        <v>1.244186668755809E-2</v>
      </c>
      <c r="O2668" s="44">
        <f>IFERROR(_xll.qlIndexFixing(ONIndex3M,I2668,TRUE,_xll.ohTrigger(RecalcTrigger,Trigger3M)),NA())</f>
        <v>1.2734195126533621E-2</v>
      </c>
      <c r="P2668" s="44">
        <f>IFERROR(_xll.qlIndexFixing(ONIndex6M,I2668,TRUE,_xll.ohTrigger(RecalcTrigger,Trigger6M)),NA())</f>
        <v>1.445120510345177E-2</v>
      </c>
      <c r="Q2668" s="186">
        <f>IFERROR(_xll.qlIndexFixing(ONIndex1Y,I2668,TRUE,_xll.ohTrigger(RecalcTrigger,Trigger1Y)),NA())</f>
        <v>1.3146737284648324E-2</v>
      </c>
    </row>
    <row r="2669" spans="2:17" x14ac:dyDescent="0.2">
      <c r="B2669" s="39" t="s">
        <v>42</v>
      </c>
      <c r="D2669" s="42">
        <f>_xll.qlCalendarAdvance(Calendar,$D2668,B2669,"f",FALSE)</f>
        <v>58092</v>
      </c>
      <c r="E2669" s="180">
        <f>_xll.qlInterestRateIndexValueDate(IndexON,D2669)</f>
        <v>58092</v>
      </c>
      <c r="F2669" s="196">
        <f>IFERROR(_xll.qlIndexFixing(IndexON,D2669,TRUE,_xll.ohTrigger(RecalcTrigger,TriggerON)),NA())</f>
        <v>1.2344440100040543E-2</v>
      </c>
      <c r="H2669" s="42">
        <f>_xll.qlCalendarAdvance(Calendar,$H2668,B2669,"f",FALSE)</f>
        <v>58092</v>
      </c>
      <c r="I2669" s="180">
        <f>_xll.qlInterestRateIndexValueDate(Index1M,$H2669)</f>
        <v>58096</v>
      </c>
      <c r="J2669" s="185">
        <f>IFERROR(_xll.qlIndexFixing(Index1M,$H2669,TRUE,_xll.ohTrigger(RecalcTrigger,Trigger1M)),NA())</f>
        <v>1.2427092234446834E-2</v>
      </c>
      <c r="K2669" s="44">
        <f>IFERROR(_xll.qlIndexFixing(Index3M,H2669,TRUE,_xll.ohTrigger(RecalcTrigger,Trigger3M)),NA())</f>
        <v>1.2701369448127053E-2</v>
      </c>
      <c r="L2669" s="44">
        <f>IFERROR(_xll.qlIndexFixing(Index6M,$H2669,TRUE,_xll.ohTrigger(RecalcTrigger,Trigger6M)),NA())</f>
        <v>1.4219887955618554E-2</v>
      </c>
      <c r="M2669" s="186">
        <f>IFERROR(_xll.qlIndexFixing(Index1Y,$H2669,TRUE,_xll.ohTrigger(RecalcTrigger,Trigger1Y)),NA())</f>
        <v>1.2968683761408068E-2</v>
      </c>
      <c r="N2669" s="185">
        <f>IFERROR(_xll.qlIndexFixing(ONIndex1M,I2669,TRUE,_xll.ohTrigger(RecalcTrigger,Trigger1M)),NA())</f>
        <v>1.2434407201968867E-2</v>
      </c>
      <c r="O2669" s="44">
        <f>IFERROR(_xll.qlIndexFixing(ONIndex3M,I2669,TRUE,_xll.ohTrigger(RecalcTrigger,Trigger3M)),NA())</f>
        <v>1.2726613588815994E-2</v>
      </c>
      <c r="P2669" s="44">
        <f>IFERROR(_xll.qlIndexFixing(ONIndex6M,I2669,TRUE,_xll.ohTrigger(RecalcTrigger,Trigger6M)),NA())</f>
        <v>1.4431588285441777E-2</v>
      </c>
      <c r="Q2669" s="186">
        <f>IFERROR(_xll.qlIndexFixing(ONIndex1Y,I2669,TRUE,_xll.ohTrigger(RecalcTrigger,Trigger1Y)),NA())</f>
        <v>1.3136144135330596E-2</v>
      </c>
    </row>
    <row r="2670" spans="2:17" x14ac:dyDescent="0.2">
      <c r="B2670" s="39" t="s">
        <v>42</v>
      </c>
      <c r="D2670" s="42">
        <f>_xll.qlCalendarAdvance(Calendar,$D2669,B2670,"f",FALSE)</f>
        <v>58099</v>
      </c>
      <c r="E2670" s="180">
        <f>_xll.qlInterestRateIndexValueDate(IndexON,D2670)</f>
        <v>58099</v>
      </c>
      <c r="F2670" s="196">
        <f>IFERROR(_xll.qlIndexFixing(IndexON,D2670,TRUE,_xll.ohTrigger(RecalcTrigger,TriggerON)),NA())</f>
        <v>1.2336593038053678E-2</v>
      </c>
      <c r="H2670" s="42">
        <f>_xll.qlCalendarAdvance(Calendar,$H2669,B2670,"f",FALSE)</f>
        <v>58099</v>
      </c>
      <c r="I2670" s="180">
        <f>_xll.qlInterestRateIndexValueDate(Index1M,$H2670)</f>
        <v>58103</v>
      </c>
      <c r="J2670" s="185">
        <f>IFERROR(_xll.qlIndexFixing(Index1M,$H2670,TRUE,_xll.ohTrigger(RecalcTrigger,Trigger1M)),NA())</f>
        <v>1.2419714318578912E-2</v>
      </c>
      <c r="K2670" s="44">
        <f>IFERROR(_xll.qlIndexFixing(Index3M,H2670,TRUE,_xll.ohTrigger(RecalcTrigger,Trigger3M)),NA())</f>
        <v>1.2693986614177533E-2</v>
      </c>
      <c r="L2670" s="44">
        <f>IFERROR(_xll.qlIndexFixing(Index6M,$H2670,TRUE,_xll.ohTrigger(RecalcTrigger,Trigger6M)),NA())</f>
        <v>1.4198271620346521E-2</v>
      </c>
      <c r="M2670" s="186">
        <f>IFERROR(_xll.qlIndexFixing(Index1Y,$H2670,TRUE,_xll.ohTrigger(RecalcTrigger,Trigger1Y)),NA())</f>
        <v>1.2959186764302627E-2</v>
      </c>
      <c r="N2670" s="185">
        <f>IFERROR(_xll.qlIndexFixing(ONIndex1M,I2670,TRUE,_xll.ohTrigger(RecalcTrigger,Trigger1M)),NA())</f>
        <v>1.2426978854511717E-2</v>
      </c>
      <c r="O2670" s="44">
        <f>IFERROR(_xll.qlIndexFixing(ONIndex3M,I2670,TRUE,_xll.ohTrigger(RecalcTrigger,Trigger3M)),NA())</f>
        <v>1.271906314846305E-2</v>
      </c>
      <c r="P2670" s="44">
        <f>IFERROR(_xll.qlIndexFixing(ONIndex6M,I2670,TRUE,_xll.ohTrigger(RecalcTrigger,Trigger6M)),NA())</f>
        <v>1.4411835370378157E-2</v>
      </c>
      <c r="Q2670" s="186">
        <f>IFERROR(_xll.qlIndexFixing(ONIndex1Y,I2670,TRUE,_xll.ohTrigger(RecalcTrigger,Trigger1Y)),NA())</f>
        <v>1.3125594976983734E-2</v>
      </c>
    </row>
    <row r="2671" spans="2:17" x14ac:dyDescent="0.2">
      <c r="B2671" s="39" t="s">
        <v>42</v>
      </c>
      <c r="D2671" s="42">
        <f>_xll.qlCalendarAdvance(Calendar,$D2670,B2671,"f",FALSE)</f>
        <v>58106</v>
      </c>
      <c r="E2671" s="180">
        <f>_xll.qlInterestRateIndexValueDate(IndexON,D2671)</f>
        <v>58106</v>
      </c>
      <c r="F2671" s="196">
        <f>IFERROR(_xll.qlIndexFixing(IndexON,D2671,TRUE,_xll.ohTrigger(RecalcTrigger,TriggerON)),NA())</f>
        <v>1.2328788756539311E-2</v>
      </c>
      <c r="H2671" s="42">
        <f>_xll.qlCalendarAdvance(Calendar,$H2670,B2671,"f",FALSE)</f>
        <v>58106</v>
      </c>
      <c r="I2671" s="180">
        <f>_xll.qlInterestRateIndexValueDate(Index1M,$H2671)</f>
        <v>58110</v>
      </c>
      <c r="J2671" s="185">
        <f>IFERROR(_xll.qlIndexFixing(Index1M,$H2671,TRUE,_xll.ohTrigger(RecalcTrigger,Trigger1M)),NA())</f>
        <v>1.241329280172351E-2</v>
      </c>
      <c r="K2671" s="44">
        <f>IFERROR(_xll.qlIndexFixing(Index3M,H2671,TRUE,_xll.ohTrigger(RecalcTrigger,Trigger3M)),NA())</f>
        <v>1.2686635465013474E-2</v>
      </c>
      <c r="L2671" s="44">
        <f>IFERROR(_xll.qlIndexFixing(Index6M,$H2671,TRUE,_xll.ohTrigger(RecalcTrigger,Trigger6M)),NA())</f>
        <v>1.4176518455618877E-2</v>
      </c>
      <c r="M2671" s="186">
        <f>IFERROR(_xll.qlIndexFixing(Index1Y,$H2671,TRUE,_xll.ohTrigger(RecalcTrigger,Trigger1Y)),NA())</f>
        <v>1.2949737021822604E-2</v>
      </c>
      <c r="N2671" s="185">
        <f>IFERROR(_xll.qlIndexFixing(ONIndex1M,I2671,TRUE,_xll.ohTrigger(RecalcTrigger,Trigger1M)),NA())</f>
        <v>1.2419581712332928E-2</v>
      </c>
      <c r="O2671" s="44">
        <f>IFERROR(_xll.qlIndexFixing(ONIndex3M,I2671,TRUE,_xll.ohTrigger(RecalcTrigger,Trigger3M)),NA())</f>
        <v>1.2711543872301334E-2</v>
      </c>
      <c r="P2671" s="44">
        <f>IFERROR(_xll.qlIndexFixing(ONIndex6M,I2671,TRUE,_xll.ohTrigger(RecalcTrigger,Trigger6M)),NA())</f>
        <v>1.4391946358340846E-2</v>
      </c>
      <c r="Q2671" s="186">
        <f>IFERROR(_xll.qlIndexFixing(ONIndex1Y,I2671,TRUE,_xll.ohTrigger(RecalcTrigger,Trigger1Y)),NA())</f>
        <v>1.31150899052912E-2</v>
      </c>
    </row>
    <row r="2672" spans="2:17" x14ac:dyDescent="0.2">
      <c r="B2672" s="39" t="s">
        <v>42</v>
      </c>
      <c r="D2672" s="42">
        <f>_xll.qlCalendarAdvance(Calendar,$D2671,B2672,"f",FALSE)</f>
        <v>58113</v>
      </c>
      <c r="E2672" s="180">
        <f>_xll.qlInterestRateIndexValueDate(IndexON,D2672)</f>
        <v>58113</v>
      </c>
      <c r="F2672" s="196">
        <f>IFERROR(_xll.qlIndexFixing(IndexON,D2672,TRUE,_xll.ohTrigger(RecalcTrigger,TriggerON)),NA())</f>
        <v>1.2321027344546209E-2</v>
      </c>
      <c r="H2672" s="42">
        <f>_xll.qlCalendarAdvance(Calendar,$H2671,B2672,"f",FALSE)</f>
        <v>58113</v>
      </c>
      <c r="I2672" s="180">
        <f>_xll.qlInterestRateIndexValueDate(Index1M,$H2672)</f>
        <v>58117</v>
      </c>
      <c r="J2672" s="185">
        <f>IFERROR(_xll.qlIndexFixing(Index1M,$H2672,TRUE,_xll.ohTrigger(RecalcTrigger,Trigger1M)),NA())</f>
        <v>1.2405971693760787E-2</v>
      </c>
      <c r="K2672" s="44">
        <f>IFERROR(_xll.qlIndexFixing(Index3M,H2672,TRUE,_xll.ohTrigger(RecalcTrigger,Trigger3M)),NA())</f>
        <v>1.2679316067866431E-2</v>
      </c>
      <c r="L2672" s="44">
        <f>IFERROR(_xll.qlIndexFixing(Index6M,$H2672,TRUE,_xll.ohTrigger(RecalcTrigger,Trigger6M)),NA())</f>
        <v>1.4154628465897025E-2</v>
      </c>
      <c r="M2672" s="186">
        <f>IFERROR(_xll.qlIndexFixing(Index1Y,$H2672,TRUE,_xll.ohTrigger(RecalcTrigger,Trigger1Y)),NA())</f>
        <v>1.2940334629878565E-2</v>
      </c>
      <c r="N2672" s="185">
        <f>IFERROR(_xll.qlIndexFixing(ONIndex1M,I2672,TRUE,_xll.ohTrigger(RecalcTrigger,Trigger1M)),NA())</f>
        <v>1.2412215843298213E-2</v>
      </c>
      <c r="O2672" s="44">
        <f>IFERROR(_xll.qlIndexFixing(ONIndex3M,I2672,TRUE,_xll.ohTrigger(RecalcTrigger,Trigger3M)),NA())</f>
        <v>1.270405582755707E-2</v>
      </c>
      <c r="P2672" s="44">
        <f>IFERROR(_xll.qlIndexFixing(ONIndex6M,I2672,TRUE,_xll.ohTrigger(RecalcTrigger,Trigger6M)),NA())</f>
        <v>1.4371921249249908E-2</v>
      </c>
      <c r="Q2672" s="186">
        <f>IFERROR(_xll.qlIndexFixing(ONIndex1Y,I2672,TRUE,_xll.ohTrigger(RecalcTrigger,Trigger1Y)),NA())</f>
        <v>1.3104629016256197E-2</v>
      </c>
    </row>
    <row r="2673" spans="2:17" x14ac:dyDescent="0.2">
      <c r="B2673" s="39" t="s">
        <v>42</v>
      </c>
      <c r="D2673" s="42">
        <f>_xll.qlCalendarAdvance(Calendar,$D2672,B2673,"f",FALSE)</f>
        <v>58120</v>
      </c>
      <c r="E2673" s="180">
        <f>_xll.qlInterestRateIndexValueDate(IndexON,D2673)</f>
        <v>58120</v>
      </c>
      <c r="F2673" s="196">
        <f>IFERROR(_xll.qlIndexFixing(IndexON,D2673,TRUE,_xll.ohTrigger(RecalcTrigger,TriggerON)),NA())</f>
        <v>1.2313308891096497E-2</v>
      </c>
      <c r="H2673" s="42">
        <f>_xll.qlCalendarAdvance(Calendar,$H2672,B2673,"f",FALSE)</f>
        <v>58120</v>
      </c>
      <c r="I2673" s="180">
        <f>_xll.qlInterestRateIndexValueDate(Index1M,$H2673)</f>
        <v>58124</v>
      </c>
      <c r="J2673" s="185">
        <f>IFERROR(_xll.qlIndexFixing(Index1M,$H2673,TRUE,_xll.ohTrigger(RecalcTrigger,Trigger1M)),NA())</f>
        <v>1.2398682070481495E-2</v>
      </c>
      <c r="K2673" s="44">
        <f>IFERROR(_xll.qlIndexFixing(Index3M,H2673,TRUE,_xll.ohTrigger(RecalcTrigger,Trigger3M)),NA())</f>
        <v>1.2672028489975951E-2</v>
      </c>
      <c r="L2673" s="44">
        <f>IFERROR(_xll.qlIndexFixing(Index6M,$H2673,TRUE,_xll.ohTrigger(RecalcTrigger,Trigger6M)),NA())</f>
        <v>1.4132601655672842E-2</v>
      </c>
      <c r="M2673" s="186">
        <f>IFERROR(_xll.qlIndexFixing(Index1Y,$H2673,TRUE,_xll.ohTrigger(RecalcTrigger,Trigger1Y)),NA())</f>
        <v>1.2930979684383269E-2</v>
      </c>
      <c r="N2673" s="185">
        <f>IFERROR(_xll.qlIndexFixing(ONIndex1M,I2673,TRUE,_xll.ohTrigger(RecalcTrigger,Trigger1M)),NA())</f>
        <v>1.2404881314713734E-2</v>
      </c>
      <c r="O2673" s="44">
        <f>IFERROR(_xll.qlIndexFixing(ONIndex3M,I2673,TRUE,_xll.ohTrigger(RecalcTrigger,Trigger3M)),NA())</f>
        <v>1.2696599081776228E-2</v>
      </c>
      <c r="P2673" s="44">
        <f>IFERROR(_xll.qlIndexFixing(ONIndex6M,I2673,TRUE,_xll.ohTrigger(RecalcTrigger,Trigger6M)),NA())</f>
        <v>1.4351760043025408E-2</v>
      </c>
      <c r="Q2673" s="186">
        <f>IFERROR(_xll.qlIndexFixing(ONIndex1Y,I2673,TRUE,_xll.ohTrigger(RecalcTrigger,Trigger1Y)),NA())</f>
        <v>1.3094212406041805E-2</v>
      </c>
    </row>
    <row r="2674" spans="2:17" x14ac:dyDescent="0.2">
      <c r="B2674" s="39" t="s">
        <v>42</v>
      </c>
      <c r="D2674" s="42">
        <f>_xll.qlCalendarAdvance(Calendar,$D2673,B2674,"f",FALSE)</f>
        <v>58127</v>
      </c>
      <c r="E2674" s="180">
        <f>_xll.qlInterestRateIndexValueDate(IndexON,D2674)</f>
        <v>58127</v>
      </c>
      <c r="F2674" s="196">
        <f>IFERROR(_xll.qlIndexFixing(IndexON,D2674,TRUE,_xll.ohTrigger(RecalcTrigger,TriggerON)),NA())</f>
        <v>1.2305633485212297E-2</v>
      </c>
      <c r="H2674" s="42">
        <f>_xll.qlCalendarAdvance(Calendar,$H2673,B2674,"f",FALSE)</f>
        <v>58127</v>
      </c>
      <c r="I2674" s="180">
        <f>_xll.qlInterestRateIndexValueDate(Index1M,$H2674)</f>
        <v>58131</v>
      </c>
      <c r="J2674" s="185">
        <f>IFERROR(_xll.qlIndexFixing(Index1M,$H2674,TRUE,_xll.ohTrigger(RecalcTrigger,Trigger1M)),NA())</f>
        <v>1.2391423999403057E-2</v>
      </c>
      <c r="K2674" s="44">
        <f>IFERROR(_xll.qlIndexFixing(Index3M,H2674,TRUE,_xll.ohTrigger(RecalcTrigger,Trigger3M)),NA())</f>
        <v>1.266477279857714E-2</v>
      </c>
      <c r="L2674" s="44">
        <f>IFERROR(_xll.qlIndexFixing(Index6M,$H2674,TRUE,_xll.ohTrigger(RecalcTrigger,Trigger6M)),NA())</f>
        <v>1.411043802946382E-2</v>
      </c>
      <c r="M2674" s="186">
        <f>IFERROR(_xll.qlIndexFixing(Index1Y,$H2674,TRUE,_xll.ohTrigger(RecalcTrigger,Trigger1Y)),NA())</f>
        <v>1.2921672281253635E-2</v>
      </c>
      <c r="N2674" s="185">
        <f>IFERROR(_xll.qlIndexFixing(ONIndex1M,I2674,TRUE,_xll.ohTrigger(RecalcTrigger,Trigger1M)),NA())</f>
        <v>1.2397578194125458E-2</v>
      </c>
      <c r="O2674" s="44">
        <f>IFERROR(_xll.qlIndexFixing(ONIndex3M,I2674,TRUE,_xll.ohTrigger(RecalcTrigger,Trigger3M)),NA())</f>
        <v>1.2689173701865286E-2</v>
      </c>
      <c r="P2674" s="44">
        <f>IFERROR(_xll.qlIndexFixing(ONIndex6M,I2674,TRUE,_xll.ohTrigger(RecalcTrigger,Trigger6M)),NA())</f>
        <v>1.4331462739907153E-2</v>
      </c>
      <c r="Q2674" s="186">
        <f>IFERROR(_xll.qlIndexFixing(ONIndex1Y,I2674,TRUE,_xll.ohTrigger(RecalcTrigger,Trigger1Y)),NA())</f>
        <v>1.3083840170571293E-2</v>
      </c>
    </row>
    <row r="2675" spans="2:17" x14ac:dyDescent="0.2">
      <c r="B2675" s="39" t="s">
        <v>42</v>
      </c>
      <c r="D2675" s="42">
        <f>_xll.qlCalendarAdvance(Calendar,$D2674,B2675,"f",FALSE)</f>
        <v>58134</v>
      </c>
      <c r="E2675" s="180">
        <f>_xll.qlInterestRateIndexValueDate(IndexON,D2675)</f>
        <v>58134</v>
      </c>
      <c r="F2675" s="196">
        <f>IFERROR(_xll.qlIndexFixing(IndexON,D2675,TRUE,_xll.ohTrigger(RecalcTrigger,TriggerON)),NA())</f>
        <v>1.2298001215969023E-2</v>
      </c>
      <c r="H2675" s="42">
        <f>_xll.qlCalendarAdvance(Calendar,$H2674,B2675,"f",FALSE)</f>
        <v>58134</v>
      </c>
      <c r="I2675" s="180">
        <f>_xll.qlInterestRateIndexValueDate(Index1M,$H2675)</f>
        <v>58138</v>
      </c>
      <c r="J2675" s="185">
        <f>IFERROR(_xll.qlIndexFixing(Index1M,$H2675,TRUE,_xll.ohTrigger(RecalcTrigger,Trigger1M)),NA())</f>
        <v>1.2383296606718582E-2</v>
      </c>
      <c r="K2675" s="44">
        <f>IFERROR(_xll.qlIndexFixing(Index3M,H2675,TRUE,_xll.ohTrigger(RecalcTrigger,Trigger3M)),NA())</f>
        <v>1.265697412877829E-2</v>
      </c>
      <c r="L2675" s="44">
        <f>IFERROR(_xll.qlIndexFixing(Index6M,$H2675,TRUE,_xll.ohTrigger(RecalcTrigger,Trigger6M)),NA())</f>
        <v>1.4084038003654287E-2</v>
      </c>
      <c r="M2675" s="186">
        <f>IFERROR(_xll.qlIndexFixing(Index1Y,$H2675,TRUE,_xll.ohTrigger(RecalcTrigger,Trigger1Y)),NA())</f>
        <v>1.2912013099114368E-2</v>
      </c>
      <c r="N2675" s="185">
        <f>IFERROR(_xll.qlIndexFixing(ONIndex1M,I2675,TRUE,_xll.ohTrigger(RecalcTrigger,Trigger1M)),NA())</f>
        <v>1.2390306549239227E-2</v>
      </c>
      <c r="O2675" s="44">
        <f>IFERROR(_xll.qlIndexFixing(ONIndex3M,I2675,TRUE,_xll.ohTrigger(RecalcTrigger,Trigger3M)),NA())</f>
        <v>1.2681779755050471E-2</v>
      </c>
      <c r="P2675" s="44">
        <f>IFERROR(_xll.qlIndexFixing(ONIndex6M,I2675,TRUE,_xll.ohTrigger(RecalcTrigger,Trigger6M)),NA())</f>
        <v>1.4311029339895143E-2</v>
      </c>
      <c r="Q2675" s="186">
        <f>IFERROR(_xll.qlIndexFixing(ONIndex1Y,I2675,TRUE,_xll.ohTrigger(RecalcTrigger,Trigger1Y)),NA())</f>
        <v>1.3073512405767929E-2</v>
      </c>
    </row>
    <row r="2676" spans="2:17" x14ac:dyDescent="0.2">
      <c r="B2676" s="39" t="s">
        <v>42</v>
      </c>
      <c r="D2676" s="42">
        <f>_xll.qlCalendarAdvance(Calendar,$D2675,B2676,"f",FALSE)</f>
        <v>58141</v>
      </c>
      <c r="E2676" s="180">
        <f>_xll.qlInterestRateIndexValueDate(IndexON,D2676)</f>
        <v>58141</v>
      </c>
      <c r="F2676" s="196">
        <f>IFERROR(_xll.qlIndexFixing(IndexON,D2676,TRUE,_xll.ohTrigger(RecalcTrigger,TriggerON)),NA())</f>
        <v>1.2290412172442089E-2</v>
      </c>
      <c r="H2676" s="42">
        <f>_xll.qlCalendarAdvance(Calendar,$H2675,B2676,"f",FALSE)</f>
        <v>58141</v>
      </c>
      <c r="I2676" s="180">
        <f>_xll.qlInterestRateIndexValueDate(Index1M,$H2676)</f>
        <v>58145</v>
      </c>
      <c r="J2676" s="185">
        <f>IFERROR(_xll.qlIndexFixing(Index1M,$H2676,TRUE,_xll.ohTrigger(RecalcTrigger,Trigger1M)),NA())</f>
        <v>1.2376107910507375E-2</v>
      </c>
      <c r="K2676" s="44">
        <f>IFERROR(_xll.qlIndexFixing(Index3M,H2676,TRUE,_xll.ohTrigger(RecalcTrigger,Trigger3M)),NA())</f>
        <v>1.2649786508402887E-2</v>
      </c>
      <c r="L2676" s="44">
        <f>IFERROR(_xll.qlIndexFixing(Index6M,$H2676,TRUE,_xll.ohTrigger(RecalcTrigger,Trigger6M)),NA())</f>
        <v>1.4061568819968033E-2</v>
      </c>
      <c r="M2676" s="186">
        <f>IFERROR(_xll.qlIndexFixing(Index1Y,$H2676,TRUE,_xll.ohTrigger(RecalcTrigger,Trigger1Y)),NA())</f>
        <v>1.290280421388797E-2</v>
      </c>
      <c r="N2676" s="185">
        <f>IFERROR(_xll.qlIndexFixing(ONIndex1M,I2676,TRUE,_xll.ohTrigger(RecalcTrigger,Trigger1M)),NA())</f>
        <v>1.2383066447121394E-2</v>
      </c>
      <c r="O2676" s="44">
        <f>IFERROR(_xll.qlIndexFixing(ONIndex3M,I2676,TRUE,_xll.ohTrigger(RecalcTrigger,Trigger3M)),NA())</f>
        <v>1.2674417308637942E-2</v>
      </c>
      <c r="P2676" s="44">
        <f>IFERROR(_xll.qlIndexFixing(ONIndex6M,I2676,TRUE,_xll.ohTrigger(RecalcTrigger,Trigger6M)),NA())</f>
        <v>1.429045984274957E-2</v>
      </c>
      <c r="Q2676" s="186">
        <f>IFERROR(_xll.qlIndexFixing(ONIndex1Y,I2676,TRUE,_xll.ohTrigger(RecalcTrigger,Trigger1Y)),NA())</f>
        <v>1.3063229207634919E-2</v>
      </c>
    </row>
    <row r="2677" spans="2:17" x14ac:dyDescent="0.2">
      <c r="B2677" s="39" t="s">
        <v>42</v>
      </c>
      <c r="D2677" s="42">
        <f>_xll.qlCalendarAdvance(Calendar,$D2676,B2677,"f",FALSE)</f>
        <v>58148</v>
      </c>
      <c r="E2677" s="180">
        <f>_xll.qlInterestRateIndexValueDate(IndexON,D2677)</f>
        <v>58148</v>
      </c>
      <c r="F2677" s="196">
        <f>IFERROR(_xll.qlIndexFixing(IndexON,D2677,TRUE,_xll.ohTrigger(RecalcTrigger,TriggerON)),NA())</f>
        <v>1.2282866443600327E-2</v>
      </c>
      <c r="H2677" s="42">
        <f>_xll.qlCalendarAdvance(Calendar,$H2676,B2677,"f",FALSE)</f>
        <v>58148</v>
      </c>
      <c r="I2677" s="180">
        <f>_xll.qlInterestRateIndexValueDate(Index1M,$H2677)</f>
        <v>58152</v>
      </c>
      <c r="J2677" s="185">
        <f>IFERROR(_xll.qlIndexFixing(Index1M,$H2677,TRUE,_xll.ohTrigger(RecalcTrigger,Trigger1M)),NA())</f>
        <v>1.236895098723142E-2</v>
      </c>
      <c r="K2677" s="44">
        <f>IFERROR(_xll.qlIndexFixing(Index3M,H2677,TRUE,_xll.ohTrigger(RecalcTrigger,Trigger3M)),NA())</f>
        <v>1.2642630988371605E-2</v>
      </c>
      <c r="L2677" s="44">
        <f>IFERROR(_xll.qlIndexFixing(Index6M,$H2677,TRUE,_xll.ohTrigger(RecalcTrigger,Trigger6M)),NA())</f>
        <v>1.4038962823249134E-2</v>
      </c>
      <c r="M2677" s="186">
        <f>IFERROR(_xll.qlIndexFixing(Index1Y,$H2677,TRUE,_xll.ohTrigger(RecalcTrigger,Trigger1Y)),NA())</f>
        <v>1.2893643167582377E-2</v>
      </c>
      <c r="N2677" s="185">
        <f>IFERROR(_xll.qlIndexFixing(ONIndex1M,I2677,TRUE,_xll.ohTrigger(RecalcTrigger,Trigger1M)),NA())</f>
        <v>1.2375857955717606E-2</v>
      </c>
      <c r="O2677" s="44">
        <f>IFERROR(_xll.qlIndexFixing(ONIndex3M,I2677,TRUE,_xll.ohTrigger(RecalcTrigger,Trigger3M)),NA())</f>
        <v>1.2667086429614116E-2</v>
      </c>
      <c r="P2677" s="44">
        <f>IFERROR(_xll.qlIndexFixing(ONIndex6M,I2677,TRUE,_xll.ohTrigger(RecalcTrigger,Trigger6M)),NA())</f>
        <v>1.4269754248870115E-2</v>
      </c>
      <c r="Q2677" s="186">
        <f>IFERROR(_xll.qlIndexFixing(ONIndex1Y,I2677,TRUE,_xll.ohTrigger(RecalcTrigger,Trigger1Y)),NA())</f>
        <v>1.3052990672175468E-2</v>
      </c>
    </row>
    <row r="2678" spans="2:17" x14ac:dyDescent="0.2">
      <c r="B2678" s="39" t="s">
        <v>42</v>
      </c>
      <c r="D2678" s="42">
        <f>_xll.qlCalendarAdvance(Calendar,$D2677,B2678,"f",FALSE)</f>
        <v>58155</v>
      </c>
      <c r="E2678" s="180">
        <f>_xll.qlInterestRateIndexValueDate(IndexON,D2678)</f>
        <v>58155</v>
      </c>
      <c r="F2678" s="196">
        <f>IFERROR(_xll.qlIndexFixing(IndexON,D2678,TRUE,_xll.ohTrigger(RecalcTrigger,TriggerON)),NA())</f>
        <v>1.2275364118492504E-2</v>
      </c>
      <c r="H2678" s="42">
        <f>_xll.qlCalendarAdvance(Calendar,$H2677,B2678,"f",FALSE)</f>
        <v>58155</v>
      </c>
      <c r="I2678" s="180">
        <f>_xll.qlInterestRateIndexValueDate(Index1M,$H2678)</f>
        <v>58159</v>
      </c>
      <c r="J2678" s="185">
        <f>IFERROR(_xll.qlIndexFixing(Index1M,$H2678,TRUE,_xll.ohTrigger(RecalcTrigger,Trigger1M)),NA())</f>
        <v>1.2361825904421213E-2</v>
      </c>
      <c r="K2678" s="44">
        <f>IFERROR(_xll.qlIndexFixing(Index3M,H2678,TRUE,_xll.ohTrigger(RecalcTrigger,Trigger3M)),NA())</f>
        <v>1.2635507635925441E-2</v>
      </c>
      <c r="L2678" s="44">
        <f>IFERROR(_xll.qlIndexFixing(Index6M,$H2678,TRUE,_xll.ohTrigger(RecalcTrigger,Trigger6M)),NA())</f>
        <v>1.4016220018213389E-2</v>
      </c>
      <c r="M2678" s="186">
        <f>IFERROR(_xll.qlIndexFixing(Index1Y,$H2678,TRUE,_xll.ohTrigger(RecalcTrigger,Trigger1Y)),NA())</f>
        <v>1.2884530056127406E-2</v>
      </c>
      <c r="N2678" s="185">
        <f>IFERROR(_xll.qlIndexFixing(ONIndex1M,I2678,TRUE,_xll.ohTrigger(RecalcTrigger,Trigger1M)),NA())</f>
        <v>1.2367486761323931E-2</v>
      </c>
      <c r="O2678" s="44">
        <f>IFERROR(_xll.qlIndexFixing(ONIndex3M,I2678,TRUE,_xll.ohTrigger(RecalcTrigger,Trigger3M)),NA())</f>
        <v>1.2658598283284306E-2</v>
      </c>
      <c r="P2678" s="44">
        <f>IFERROR(_xll.qlIndexFixing(ONIndex6M,I2678,TRUE,_xll.ohTrigger(RecalcTrigger,Trigger6M)),NA())</f>
        <v>1.4244057064825455E-2</v>
      </c>
      <c r="Q2678" s="186">
        <f>IFERROR(_xll.qlIndexFixing(ONIndex1Y,I2678,TRUE,_xll.ohTrigger(RecalcTrigger,Trigger1Y)),NA())</f>
        <v>1.3040838232528884E-2</v>
      </c>
    </row>
    <row r="2679" spans="2:17" x14ac:dyDescent="0.2">
      <c r="B2679" s="39" t="s">
        <v>42</v>
      </c>
      <c r="D2679" s="42">
        <f>_xll.qlCalendarAdvance(Calendar,$D2678,B2679,"f",FALSE)</f>
        <v>58166</v>
      </c>
      <c r="E2679" s="180">
        <f>_xll.qlInterestRateIndexValueDate(IndexON,D2679)</f>
        <v>58166</v>
      </c>
      <c r="F2679" s="196">
        <f>IFERROR(_xll.qlIndexFixing(IndexON,D2679,TRUE,_xll.ohTrigger(RecalcTrigger,TriggerON)),NA())</f>
        <v>1.2264303864233383E-2</v>
      </c>
      <c r="H2679" s="42">
        <f>_xll.qlCalendarAdvance(Calendar,$H2678,B2679,"f",FALSE)</f>
        <v>58166</v>
      </c>
      <c r="I2679" s="180">
        <f>_xll.qlInterestRateIndexValueDate(Index1M,$H2679)</f>
        <v>58168</v>
      </c>
      <c r="J2679" s="185">
        <f>IFERROR(_xll.qlIndexFixing(Index1M,$H2679,TRUE,_xll.ohTrigger(RecalcTrigger,Trigger1M)),NA())</f>
        <v>1.2352420752491933E-2</v>
      </c>
      <c r="K2679" s="44">
        <f>IFERROR(_xll.qlIndexFixing(Index3M,H2679,TRUE,_xll.ohTrigger(RecalcTrigger,Trigger3M)),NA())</f>
        <v>1.2626674964530838E-2</v>
      </c>
      <c r="L2679" s="44">
        <f>IFERROR(_xll.qlIndexFixing(Index6M,$H2679,TRUE,_xll.ohTrigger(RecalcTrigger,Trigger6M)),NA())</f>
        <v>1.3988191488282687E-2</v>
      </c>
      <c r="M2679" s="186">
        <f>IFERROR(_xll.qlIndexFixing(Index1Y,$H2679,TRUE,_xll.ohTrigger(RecalcTrigger,Trigger1Y)),NA())</f>
        <v>1.2872112931107852E-2</v>
      </c>
      <c r="N2679" s="185">
        <f>IFERROR(_xll.qlIndexFixing(ONIndex1M,I2679,TRUE,_xll.ohTrigger(RecalcTrigger,Trigger1M)),NA())</f>
        <v>1.2357467457793092E-2</v>
      </c>
      <c r="O2679" s="44">
        <f>IFERROR(_xll.qlIndexFixing(ONIndex3M,I2679,TRUE,_xll.ohTrigger(RecalcTrigger,Trigger3M)),NA())</f>
        <v>1.2648381021191923E-2</v>
      </c>
      <c r="P2679" s="44">
        <f>IFERROR(_xll.qlIndexFixing(ONIndex6M,I2679,TRUE,_xll.ohTrigger(RecalcTrigger,Trigger6M)),NA())</f>
        <v>1.4215886358401875E-2</v>
      </c>
      <c r="Q2679" s="186">
        <f>IFERROR(_xll.qlIndexFixing(ONIndex1Y,I2679,TRUE,_xll.ohTrigger(RecalcTrigger,Trigger1Y)),NA())</f>
        <v>1.3026868765138033E-2</v>
      </c>
    </row>
    <row r="2680" spans="2:17" x14ac:dyDescent="0.2">
      <c r="B2680" s="39" t="s">
        <v>42</v>
      </c>
      <c r="D2680" s="42">
        <f>_xll.qlCalendarAdvance(Calendar,$D2679,B2680,"f",FALSE)</f>
        <v>58173</v>
      </c>
      <c r="E2680" s="180">
        <f>_xll.qlInterestRateIndexValueDate(IndexON,D2680)</f>
        <v>58173</v>
      </c>
      <c r="F2680" s="196">
        <f>IFERROR(_xll.qlIndexFixing(IndexON,D2680,TRUE,_xll.ohTrigger(RecalcTrigger,TriggerON)),NA())</f>
        <v>1.2256907822054686E-2</v>
      </c>
      <c r="H2680" s="42">
        <f>_xll.qlCalendarAdvance(Calendar,$H2679,B2680,"f",FALSE)</f>
        <v>58173</v>
      </c>
      <c r="I2680" s="180">
        <f>_xll.qlInterestRateIndexValueDate(Index1M,$H2680)</f>
        <v>58175</v>
      </c>
      <c r="J2680" s="185">
        <f>IFERROR(_xll.qlIndexFixing(Index1M,$H2680,TRUE,_xll.ohTrigger(RecalcTrigger,Trigger1M)),NA())</f>
        <v>1.2345370751296603E-2</v>
      </c>
      <c r="K2680" s="44">
        <f>IFERROR(_xll.qlIndexFixing(Index3M,H2680,TRUE,_xll.ohTrigger(RecalcTrigger,Trigger3M)),NA())</f>
        <v>1.2619623315978724E-2</v>
      </c>
      <c r="L2680" s="44">
        <f>IFERROR(_xll.qlIndexFixing(Index6M,$H2680,TRUE,_xll.ohTrigger(RecalcTrigger,Trigger6M)),NA())</f>
        <v>1.3965146658511028E-2</v>
      </c>
      <c r="M2680" s="186">
        <f>IFERROR(_xll.qlIndexFixing(Index1Y,$H2680,TRUE,_xll.ohTrigger(RecalcTrigger,Trigger1Y)),NA())</f>
        <v>1.2863116114172058E-2</v>
      </c>
      <c r="N2680" s="185">
        <f>IFERROR(_xll.qlIndexFixing(ONIndex1M,I2680,TRUE,_xll.ohTrigger(RecalcTrigger,Trigger1M)),NA())</f>
        <v>1.2350372412281985E-2</v>
      </c>
      <c r="O2680" s="44">
        <f>IFERROR(_xll.qlIndexFixing(ONIndex3M,I2680,TRUE,_xll.ohTrigger(RecalcTrigger,Trigger3M)),NA())</f>
        <v>1.2641163432025593E-2</v>
      </c>
      <c r="P2680" s="44">
        <f>IFERROR(_xll.qlIndexFixing(ONIndex6M,I2680,TRUE,_xll.ohTrigger(RecalcTrigger,Trigger6M)),NA())</f>
        <v>1.4194694704290356E-2</v>
      </c>
      <c r="Q2680" s="186">
        <f>IFERROR(_xll.qlIndexFixing(ONIndex1Y,I2680,TRUE,_xll.ohTrigger(RecalcTrigger,Trigger1Y)),NA())</f>
        <v>1.3016790522897281E-2</v>
      </c>
    </row>
    <row r="2681" spans="2:17" x14ac:dyDescent="0.2">
      <c r="B2681" s="39" t="s">
        <v>42</v>
      </c>
      <c r="D2681" s="42">
        <f>_xll.qlCalendarAdvance(Calendar,$D2680,B2681,"f",FALSE)</f>
        <v>58180</v>
      </c>
      <c r="E2681" s="180">
        <f>_xll.qlInterestRateIndexValueDate(IndexON,D2681)</f>
        <v>58180</v>
      </c>
      <c r="F2681" s="196">
        <f>IFERROR(_xll.qlIndexFixing(IndexON,D2681,TRUE,_xll.ohTrigger(RecalcTrigger,TriggerON)),NA())</f>
        <v>1.2249555485794872E-2</v>
      </c>
      <c r="H2681" s="42">
        <f>_xll.qlCalendarAdvance(Calendar,$H2680,B2681,"f",FALSE)</f>
        <v>58180</v>
      </c>
      <c r="I2681" s="180">
        <f>_xll.qlInterestRateIndexValueDate(Index1M,$H2681)</f>
        <v>58182</v>
      </c>
      <c r="J2681" s="185">
        <f>IFERROR(_xll.qlIndexFixing(Index1M,$H2681,TRUE,_xll.ohTrigger(RecalcTrigger,Trigger1M)),NA())</f>
        <v>1.2338352818489218E-2</v>
      </c>
      <c r="K2681" s="44">
        <f>IFERROR(_xll.qlIndexFixing(Index3M,H2681,TRUE,_xll.ohTrigger(RecalcTrigger,Trigger3M)),NA())</f>
        <v>1.2612604049867075E-2</v>
      </c>
      <c r="L2681" s="44">
        <f>IFERROR(_xll.qlIndexFixing(Index6M,$H2681,TRUE,_xll.ohTrigger(RecalcTrigger,Trigger6M)),NA())</f>
        <v>1.3941965039580135E-2</v>
      </c>
      <c r="M2681" s="186">
        <f>IFERROR(_xll.qlIndexFixing(Index1Y,$H2681,TRUE,_xll.ohTrigger(RecalcTrigger,Trigger1Y)),NA())</f>
        <v>1.2853788963946575E-2</v>
      </c>
      <c r="N2681" s="185">
        <f>IFERROR(_xll.qlIndexFixing(ONIndex1M,I2681,TRUE,_xll.ohTrigger(RecalcTrigger,Trigger1M)),NA())</f>
        <v>1.2343309285958171E-2</v>
      </c>
      <c r="O2681" s="44">
        <f>IFERROR(_xll.qlIndexFixing(ONIndex3M,I2681,TRUE,_xll.ohTrigger(RecalcTrigger,Trigger3M)),NA())</f>
        <v>1.2633977717602107E-2</v>
      </c>
      <c r="P2681" s="44">
        <f>IFERROR(_xll.qlIndexFixing(ONIndex6M,I2681,TRUE,_xll.ohTrigger(RecalcTrigger,Trigger6M)),NA())</f>
        <v>1.4173366953365019E-2</v>
      </c>
      <c r="Q2681" s="186">
        <f>IFERROR(_xll.qlIndexFixing(ONIndex1Y,I2681,TRUE,_xll.ohTrigger(RecalcTrigger,Trigger1Y)),NA())</f>
        <v>1.300675738209911E-2</v>
      </c>
    </row>
    <row r="2682" spans="2:17" x14ac:dyDescent="0.2">
      <c r="B2682" s="39" t="s">
        <v>42</v>
      </c>
      <c r="D2682" s="42">
        <f>_xll.qlCalendarAdvance(Calendar,$D2681,B2682,"f",FALSE)</f>
        <v>58187</v>
      </c>
      <c r="E2682" s="180">
        <f>_xll.qlInterestRateIndexValueDate(IndexON,D2682)</f>
        <v>58187</v>
      </c>
      <c r="F2682" s="196">
        <f>IFERROR(_xll.qlIndexFixing(IndexON,D2682,TRUE,_xll.ohTrigger(RecalcTrigger,TriggerON)),NA())</f>
        <v>1.2242246944342838E-2</v>
      </c>
      <c r="H2682" s="42">
        <f>_xll.qlCalendarAdvance(Calendar,$H2681,B2682,"f",FALSE)</f>
        <v>58187</v>
      </c>
      <c r="I2682" s="180">
        <f>_xll.qlInterestRateIndexValueDate(Index1M,$H2682)</f>
        <v>58189</v>
      </c>
      <c r="J2682" s="185">
        <f>IFERROR(_xll.qlIndexFixing(Index1M,$H2682,TRUE,_xll.ohTrigger(RecalcTrigger,Trigger1M)),NA())</f>
        <v>1.2331367021590767E-2</v>
      </c>
      <c r="K2682" s="44">
        <f>IFERROR(_xll.qlIndexFixing(Index3M,H2682,TRUE,_xll.ohTrigger(RecalcTrigger,Trigger3M)),NA())</f>
        <v>1.2605617233434414E-2</v>
      </c>
      <c r="L2682" s="44">
        <f>IFERROR(_xll.qlIndexFixing(Index6M,$H2682,TRUE,_xll.ohTrigger(RecalcTrigger,Trigger6M)),NA())</f>
        <v>1.3918646636296654E-2</v>
      </c>
      <c r="M2682" s="186">
        <f>IFERROR(_xll.qlIndexFixing(Index1Y,$H2682,TRUE,_xll.ohTrigger(RecalcTrigger,Trigger1Y)),NA())</f>
        <v>1.2845267379181189E-2</v>
      </c>
      <c r="N2682" s="185">
        <f>IFERROR(_xll.qlIndexFixing(ONIndex1M,I2682,TRUE,_xll.ohTrigger(RecalcTrigger,Trigger1M)),NA())</f>
        <v>1.2336278146287682E-2</v>
      </c>
      <c r="O2682" s="44">
        <f>IFERROR(_xll.qlIndexFixing(ONIndex3M,I2682,TRUE,_xll.ohTrigger(RecalcTrigger,Trigger3M)),NA())</f>
        <v>1.2626823945067756E-2</v>
      </c>
      <c r="P2682" s="44">
        <f>IFERROR(_xll.qlIndexFixing(ONIndex6M,I2682,TRUE,_xll.ohTrigger(RecalcTrigger,Trigger6M)),NA())</f>
        <v>1.4151903105545927E-2</v>
      </c>
      <c r="Q2682" s="186">
        <f>IFERROR(_xll.qlIndexFixing(ONIndex1Y,I2682,TRUE,_xll.ohTrigger(RecalcTrigger,Trigger1Y)),NA())</f>
        <v>1.2996769438826661E-2</v>
      </c>
    </row>
    <row r="2683" spans="2:17" x14ac:dyDescent="0.2">
      <c r="B2683" s="39" t="s">
        <v>42</v>
      </c>
      <c r="D2683" s="42">
        <f>_xll.qlCalendarAdvance(Calendar,$D2682,B2683,"f",FALSE)</f>
        <v>58194</v>
      </c>
      <c r="E2683" s="180">
        <f>_xll.qlInterestRateIndexValueDate(IndexON,D2683)</f>
        <v>58194</v>
      </c>
      <c r="F2683" s="196">
        <f>IFERROR(_xll.qlIndexFixing(IndexON,D2683,TRUE,_xll.ohTrigger(RecalcTrigger,TriggerON)),NA())</f>
        <v>1.2234982286667417E-2</v>
      </c>
      <c r="H2683" s="42">
        <f>_xll.qlCalendarAdvance(Calendar,$H2682,B2683,"f",FALSE)</f>
        <v>58194</v>
      </c>
      <c r="I2683" s="180">
        <f>_xll.qlInterestRateIndexValueDate(Index1M,$H2683)</f>
        <v>58197</v>
      </c>
      <c r="J2683" s="185">
        <f>IFERROR(_xll.qlIndexFixing(Index1M,$H2683,TRUE,_xll.ohTrigger(RecalcTrigger,Trigger1M)),NA())</f>
        <v>1.2323705384563052E-2</v>
      </c>
      <c r="K2683" s="44">
        <f>IFERROR(_xll.qlIndexFixing(Index3M,H2683,TRUE,_xll.ohTrigger(RecalcTrigger,Trigger3M)),NA())</f>
        <v>1.2596862955919384E-2</v>
      </c>
      <c r="L2683" s="44">
        <f>IFERROR(_xll.qlIndexFixing(Index6M,$H2683,TRUE,_xll.ohTrigger(RecalcTrigger,Trigger6M)),NA())</f>
        <v>1.3888913630297631E-2</v>
      </c>
      <c r="M2683" s="186">
        <f>IFERROR(_xll.qlIndexFixing(Index1Y,$H2683,TRUE,_xll.ohTrigger(RecalcTrigger,Trigger1Y)),NA())</f>
        <v>1.2835527109735833E-2</v>
      </c>
      <c r="N2683" s="185">
        <f>IFERROR(_xll.qlIndexFixing(ONIndex1M,I2683,TRUE,_xll.ohTrigger(RecalcTrigger,Trigger1M)),NA())</f>
        <v>1.2328281812132857E-2</v>
      </c>
      <c r="O2683" s="44">
        <f>IFERROR(_xll.qlIndexFixing(ONIndex3M,I2683,TRUE,_xll.ohTrigger(RecalcTrigger,Trigger3M)),NA())</f>
        <v>1.2618687403707085E-2</v>
      </c>
      <c r="P2683" s="44">
        <f>IFERROR(_xll.qlIndexFixing(ONIndex6M,I2683,TRUE,_xll.ohTrigger(RecalcTrigger,Trigger6M)),NA())</f>
        <v>1.412720634474951E-2</v>
      </c>
      <c r="Q2683" s="186">
        <f>IFERROR(_xll.qlIndexFixing(ONIndex1Y,I2683,TRUE,_xll.ohTrigger(RecalcTrigger,Trigger1Y)),NA())</f>
        <v>1.298541011350629E-2</v>
      </c>
    </row>
    <row r="2684" spans="2:17" x14ac:dyDescent="0.2">
      <c r="B2684" s="39" t="s">
        <v>42</v>
      </c>
      <c r="D2684" s="42">
        <f>_xll.qlCalendarAdvance(Calendar,$D2683,B2684,"f",FALSE)</f>
        <v>58201</v>
      </c>
      <c r="E2684" s="180">
        <f>_xll.qlInterestRateIndexValueDate(IndexON,D2684)</f>
        <v>58201</v>
      </c>
      <c r="F2684" s="196">
        <f>IFERROR(_xll.qlIndexFixing(IndexON,D2684,TRUE,_xll.ohTrigger(RecalcTrigger,TriggerON)),NA())</f>
        <v>1.2227761601817377E-2</v>
      </c>
      <c r="H2684" s="42">
        <f>_xll.qlCalendarAdvance(Calendar,$H2683,B2684,"f",FALSE)</f>
        <v>58201</v>
      </c>
      <c r="I2684" s="180">
        <f>_xll.qlInterestRateIndexValueDate(Index1M,$H2684)</f>
        <v>58203</v>
      </c>
      <c r="J2684" s="185">
        <f>IFERROR(_xll.qlIndexFixing(Index1M,$H2684,TRUE,_xll.ohTrigger(RecalcTrigger,Trigger1M)),NA())</f>
        <v>1.2317492105627104E-2</v>
      </c>
      <c r="K2684" s="44">
        <f>IFERROR(_xll.qlIndexFixing(Index3M,H2684,TRUE,_xll.ohTrigger(RecalcTrigger,Trigger3M)),NA())</f>
        <v>1.2591473102070525E-2</v>
      </c>
      <c r="L2684" s="44">
        <f>IFERROR(_xll.qlIndexFixing(Index6M,$H2684,TRUE,_xll.ohTrigger(RecalcTrigger,Trigger6M)),NA())</f>
        <v>1.3867196580713665E-2</v>
      </c>
      <c r="M2684" s="186">
        <f>IFERROR(_xll.qlIndexFixing(Index1Y,$H2684,TRUE,_xll.ohTrigger(RecalcTrigger,Trigger1Y)),NA())</f>
        <v>1.2827612482344543E-2</v>
      </c>
      <c r="N2684" s="185">
        <f>IFERROR(_xll.qlIndexFixing(ONIndex1M,I2684,TRUE,_xll.ohTrigger(RecalcTrigger,Trigger1M)),NA())</f>
        <v>1.2322312097170496E-2</v>
      </c>
      <c r="O2684" s="44">
        <f>IFERROR(_xll.qlIndexFixing(ONIndex3M,I2684,TRUE,_xll.ohTrigger(RecalcTrigger,Trigger3M)),NA())</f>
        <v>1.2612612494251607E-2</v>
      </c>
      <c r="P2684" s="44">
        <f>IFERROR(_xll.qlIndexFixing(ONIndex6M,I2684,TRUE,_xll.ohTrigger(RecalcTrigger,Trigger6M)),NA())</f>
        <v>1.4108567119865967E-2</v>
      </c>
      <c r="Q2684" s="186">
        <f>IFERROR(_xll.qlIndexFixing(ONIndex1Y,I2684,TRUE,_xll.ohTrigger(RecalcTrigger,Trigger1Y)),NA())</f>
        <v>1.2976929528711878E-2</v>
      </c>
    </row>
    <row r="2685" spans="2:17" x14ac:dyDescent="0.2">
      <c r="B2685" s="39" t="s">
        <v>42</v>
      </c>
      <c r="D2685" s="42">
        <f>_xll.qlCalendarAdvance(Calendar,$D2684,B2685,"f",FALSE)</f>
        <v>58208</v>
      </c>
      <c r="E2685" s="180">
        <f>_xll.qlInterestRateIndexValueDate(IndexON,D2685)</f>
        <v>58208</v>
      </c>
      <c r="F2685" s="196">
        <f>IFERROR(_xll.qlIndexFixing(IndexON,D2685,TRUE,_xll.ohTrigger(RecalcTrigger,TriggerON)),NA())</f>
        <v>1.2220584979001359E-2</v>
      </c>
      <c r="H2685" s="42">
        <f>_xll.qlCalendarAdvance(Calendar,$H2684,B2685,"f",FALSE)</f>
        <v>58208</v>
      </c>
      <c r="I2685" s="180">
        <f>_xll.qlInterestRateIndexValueDate(Index1M,$H2685)</f>
        <v>58210</v>
      </c>
      <c r="J2685" s="185">
        <f>IFERROR(_xll.qlIndexFixing(Index1M,$H2685,TRUE,_xll.ohTrigger(RecalcTrigger,Trigger1M)),NA())</f>
        <v>1.2310603121618857E-2</v>
      </c>
      <c r="K2685" s="44">
        <f>IFERROR(_xll.qlIndexFixing(Index3M,H2685,TRUE,_xll.ohTrigger(RecalcTrigger,Trigger3M)),NA())</f>
        <v>1.2584586142988375E-2</v>
      </c>
      <c r="L2685" s="44">
        <f>IFERROR(_xll.qlIndexFixing(Index6M,$H2685,TRUE,_xll.ohTrigger(RecalcTrigger,Trigger6M)),NA())</f>
        <v>1.3843435814375103E-2</v>
      </c>
      <c r="M2685" s="186">
        <f>IFERROR(_xll.qlIndexFixing(Index1Y,$H2685,TRUE,_xll.ohTrigger(RecalcTrigger,Trigger1Y)),NA())</f>
        <v>1.2818857963114777E-2</v>
      </c>
      <c r="N2685" s="185">
        <f>IFERROR(_xll.qlIndexFixing(ONIndex1M,I2685,TRUE,_xll.ohTrigger(RecalcTrigger,Trigger1M)),NA())</f>
        <v>1.2315377322575927E-2</v>
      </c>
      <c r="O2685" s="44">
        <f>IFERROR(_xll.qlIndexFixing(ONIndex3M,I2685,TRUE,_xll.ohTrigger(RecalcTrigger,Trigger3M)),NA())</f>
        <v>1.2605554950662068E-2</v>
      </c>
      <c r="P2685" s="44">
        <f>IFERROR(_xll.qlIndexFixing(ONIndex6M,I2685,TRUE,_xll.ohTrigger(RecalcTrigger,Trigger6M)),NA())</f>
        <v>1.4086694981845227E-2</v>
      </c>
      <c r="Q2685" s="186">
        <f>IFERROR(_xll.qlIndexFixing(ONIndex1Y,I2685,TRUE,_xll.ohTrigger(RecalcTrigger,Trigger1Y)),NA())</f>
        <v>1.2967077753875955E-2</v>
      </c>
    </row>
    <row r="2686" spans="2:17" x14ac:dyDescent="0.2">
      <c r="B2686" s="39" t="s">
        <v>42</v>
      </c>
      <c r="D2686" s="42">
        <f>_xll.qlCalendarAdvance(Calendar,$D2685,B2686,"f",FALSE)</f>
        <v>58215</v>
      </c>
      <c r="E2686" s="180">
        <f>_xll.qlInterestRateIndexValueDate(IndexON,D2686)</f>
        <v>58215</v>
      </c>
      <c r="F2686" s="196">
        <f>IFERROR(_xll.qlIndexFixing(IndexON,D2686,TRUE,_xll.ohTrigger(RecalcTrigger,TriggerON)),NA())</f>
        <v>1.2213452507108258E-2</v>
      </c>
      <c r="H2686" s="42">
        <f>_xll.qlCalendarAdvance(Calendar,$H2685,B2686,"f",FALSE)</f>
        <v>58215</v>
      </c>
      <c r="I2686" s="180">
        <f>_xll.qlInterestRateIndexValueDate(Index1M,$H2686)</f>
        <v>58217</v>
      </c>
      <c r="J2686" s="185">
        <f>IFERROR(_xll.qlIndexFixing(Index1M,$H2686,TRUE,_xll.ohTrigger(RecalcTrigger,Trigger1M)),NA())</f>
        <v>1.230374654361599E-2</v>
      </c>
      <c r="K2686" s="44">
        <f>IFERROR(_xll.qlIndexFixing(Index3M,H2686,TRUE,_xll.ohTrigger(RecalcTrigger,Trigger3M)),NA())</f>
        <v>1.2577731908623074E-2</v>
      </c>
      <c r="L2686" s="44">
        <f>IFERROR(_xll.qlIndexFixing(Index6M,$H2686,TRUE,_xll.ohTrigger(RecalcTrigger,Trigger6M)),NA())</f>
        <v>1.3819538273243758E-2</v>
      </c>
      <c r="M2686" s="186">
        <f>IFERROR(_xll.qlIndexFixing(Index1Y,$H2686,TRUE,_xll.ohTrigger(RecalcTrigger,Trigger1Y)),NA())</f>
        <v>1.2810152191288299E-2</v>
      </c>
      <c r="N2686" s="185">
        <f>IFERROR(_xll.qlIndexFixing(ONIndex1M,I2686,TRUE,_xll.ohTrigger(RecalcTrigger,Trigger1M)),NA())</f>
        <v>1.2308474804738623E-2</v>
      </c>
      <c r="O2686" s="44">
        <f>IFERROR(_xll.qlIndexFixing(ONIndex3M,I2686,TRUE,_xll.ohTrigger(RecalcTrigger,Trigger3M)),NA())</f>
        <v>1.2598529617866561E-2</v>
      </c>
      <c r="P2686" s="44">
        <f>IFERROR(_xll.qlIndexFixing(ONIndex6M,I2686,TRUE,_xll.ohTrigger(RecalcTrigger,Trigger6M)),NA())</f>
        <v>1.4064686747330413E-2</v>
      </c>
      <c r="Q2686" s="186">
        <f>IFERROR(_xll.qlIndexFixing(ONIndex1Y,I2686,TRUE,_xll.ohTrigger(RecalcTrigger,Trigger1Y)),NA())</f>
        <v>1.2957271560418704E-2</v>
      </c>
    </row>
    <row r="2687" spans="2:17" x14ac:dyDescent="0.2">
      <c r="B2687" s="39" t="s">
        <v>42</v>
      </c>
      <c r="D2687" s="42">
        <f>_xll.qlCalendarAdvance(Calendar,$D2686,B2687,"f",FALSE)</f>
        <v>58222</v>
      </c>
      <c r="E2687" s="180">
        <f>_xll.qlInterestRateIndexValueDate(IndexON,D2687)</f>
        <v>58222</v>
      </c>
      <c r="F2687" s="196">
        <f>IFERROR(_xll.qlIndexFixing(IndexON,D2687,TRUE,_xll.ohTrigger(RecalcTrigger,TriggerON)),NA())</f>
        <v>1.2206364275266779E-2</v>
      </c>
      <c r="H2687" s="42">
        <f>_xll.qlCalendarAdvance(Calendar,$H2686,B2687,"f",FALSE)</f>
        <v>58222</v>
      </c>
      <c r="I2687" s="180">
        <f>_xll.qlInterestRateIndexValueDate(Index1M,$H2687)</f>
        <v>58224</v>
      </c>
      <c r="J2687" s="185">
        <f>IFERROR(_xll.qlIndexFixing(Index1M,$H2687,TRUE,_xll.ohTrigger(RecalcTrigger,Trigger1M)),NA())</f>
        <v>1.2296922439149482E-2</v>
      </c>
      <c r="K2687" s="44">
        <f>IFERROR(_xll.qlIndexFixing(Index3M,H2687,TRUE,_xll.ohTrigger(RecalcTrigger,Trigger3M)),NA())</f>
        <v>1.2570910466213881E-2</v>
      </c>
      <c r="L2687" s="44">
        <f>IFERROR(_xll.qlIndexFixing(Index6M,$H2687,TRUE,_xll.ohTrigger(RecalcTrigger,Trigger6M)),NA())</f>
        <v>1.3800003024860787E-2</v>
      </c>
      <c r="M2687" s="186">
        <f>IFERROR(_xll.qlIndexFixing(Index1Y,$H2687,TRUE,_xll.ohTrigger(RecalcTrigger,Trigger1Y)),NA())</f>
        <v>1.2801495262827697E-2</v>
      </c>
      <c r="N2687" s="185">
        <f>IFERROR(_xll.qlIndexFixing(ONIndex1M,I2687,TRUE,_xll.ohTrigger(RecalcTrigger,Trigger1M)),NA())</f>
        <v>1.2301604611204553E-2</v>
      </c>
      <c r="O2687" s="44">
        <f>IFERROR(_xll.qlIndexFixing(ONIndex3M,I2687,TRUE,_xll.ohTrigger(RecalcTrigger,Trigger3M)),NA())</f>
        <v>1.259153656269163E-2</v>
      </c>
      <c r="P2687" s="44">
        <f>IFERROR(_xll.qlIndexFixing(ONIndex6M,I2687,TRUE,_xll.ohTrigger(RecalcTrigger,Trigger6M)),NA())</f>
        <v>1.4042542416081716E-2</v>
      </c>
      <c r="Q2687" s="186">
        <f>IFERROR(_xll.qlIndexFixing(ONIndex1Y,I2687,TRUE,_xll.ohTrigger(RecalcTrigger,Trigger1Y)),NA())</f>
        <v>1.2947511044503202E-2</v>
      </c>
    </row>
    <row r="2688" spans="2:17" x14ac:dyDescent="0.2">
      <c r="B2688" s="39" t="s">
        <v>42</v>
      </c>
      <c r="D2688" s="42">
        <f>_xll.qlCalendarAdvance(Calendar,$D2687,B2688,"f",FALSE)</f>
        <v>58229</v>
      </c>
      <c r="E2688" s="180">
        <f>_xll.qlInterestRateIndexValueDate(IndexON,D2688)</f>
        <v>58229</v>
      </c>
      <c r="F2688" s="196">
        <f>IFERROR(_xll.qlIndexFixing(IndexON,D2688,TRUE,_xll.ohTrigger(RecalcTrigger,TriggerON)),NA())</f>
        <v>1.219932037252569E-2</v>
      </c>
      <c r="H2688" s="42">
        <f>_xll.qlCalendarAdvance(Calendar,$H2687,B2688,"f",FALSE)</f>
        <v>58229</v>
      </c>
      <c r="I2688" s="180">
        <f>_xll.qlInterestRateIndexValueDate(Index1M,$H2688)</f>
        <v>58231</v>
      </c>
      <c r="J2688" s="185">
        <f>IFERROR(_xll.qlIndexFixing(Index1M,$H2688,TRUE,_xll.ohTrigger(RecalcTrigger,Trigger1M)),NA())</f>
        <v>1.229013087574532E-2</v>
      </c>
      <c r="K2688" s="44">
        <f>IFERROR(_xll.qlIndexFixing(Index3M,H2688,TRUE,_xll.ohTrigger(RecalcTrigger,Trigger3M)),NA())</f>
        <v>1.2564121883003527E-2</v>
      </c>
      <c r="L2688" s="44">
        <f>IFERROR(_xll.qlIndexFixing(Index6M,$H2688,TRUE,_xll.ohTrigger(RecalcTrigger,Trigger6M)),NA())</f>
        <v>1.3775864018018868E-2</v>
      </c>
      <c r="M2688" s="186">
        <f>IFERROR(_xll.qlIndexFixing(Index1Y,$H2688,TRUE,_xll.ohTrigger(RecalcTrigger,Trigger1Y)),NA())</f>
        <v>1.2792887273699245E-2</v>
      </c>
      <c r="N2688" s="185">
        <f>IFERROR(_xll.qlIndexFixing(ONIndex1M,I2688,TRUE,_xll.ohTrigger(RecalcTrigger,Trigger1M)),NA())</f>
        <v>1.2294766809519686E-2</v>
      </c>
      <c r="O2688" s="44">
        <f>IFERROR(_xll.qlIndexFixing(ONIndex3M,I2688,TRUE,_xll.ohTrigger(RecalcTrigger,Trigger3M)),NA())</f>
        <v>1.2584575852923052E-2</v>
      </c>
      <c r="P2688" s="44">
        <f>IFERROR(_xll.qlIndexFixing(ONIndex6M,I2688,TRUE,_xll.ohTrigger(RecalcTrigger,Trigger6M)),NA())</f>
        <v>1.4020261988099136E-2</v>
      </c>
      <c r="Q2688" s="186">
        <f>IFERROR(_xll.qlIndexFixing(ONIndex1Y,I2688,TRUE,_xll.ohTrigger(RecalcTrigger,Trigger1Y)),NA())</f>
        <v>1.2937796301972782E-2</v>
      </c>
    </row>
    <row r="2689" spans="2:17" x14ac:dyDescent="0.2">
      <c r="B2689" s="39" t="s">
        <v>42</v>
      </c>
      <c r="D2689" s="42">
        <f>_xll.qlCalendarAdvance(Calendar,$D2688,B2689,"f",FALSE)</f>
        <v>58236</v>
      </c>
      <c r="E2689" s="180">
        <f>_xll.qlInterestRateIndexValueDate(IndexON,D2689)</f>
        <v>58236</v>
      </c>
      <c r="F2689" s="196">
        <f>IFERROR(_xll.qlIndexFixing(IndexON,D2689,TRUE,_xll.ohTrigger(RecalcTrigger,TriggerON)),NA())</f>
        <v>1.2192320887853825E-2</v>
      </c>
      <c r="H2689" s="42">
        <f>_xll.qlCalendarAdvance(Calendar,$H2688,B2689,"f",FALSE)</f>
        <v>58236</v>
      </c>
      <c r="I2689" s="180">
        <f>_xll.qlInterestRateIndexValueDate(Index1M,$H2689)</f>
        <v>58238</v>
      </c>
      <c r="J2689" s="185">
        <f>IFERROR(_xll.qlIndexFixing(Index1M,$H2689,TRUE,_xll.ohTrigger(RecalcTrigger,Trigger1M)),NA())</f>
        <v>1.2283371920929487E-2</v>
      </c>
      <c r="K2689" s="44">
        <f>IFERROR(_xll.qlIndexFixing(Index3M,H2689,TRUE,_xll.ohTrigger(RecalcTrigger,Trigger3M)),NA())</f>
        <v>1.2557366226235616E-2</v>
      </c>
      <c r="L2689" s="44">
        <f>IFERROR(_xll.qlIndexFixing(Index6M,$H2689,TRUE,_xll.ohTrigger(RecalcTrigger,Trigger6M)),NA())</f>
        <v>1.3751588261273744E-2</v>
      </c>
      <c r="M2689" s="186">
        <f>IFERROR(_xll.qlIndexFixing(Index1Y,$H2689,TRUE,_xll.ohTrigger(RecalcTrigger,Trigger1Y)),NA())</f>
        <v>1.2784328319873351E-2</v>
      </c>
      <c r="N2689" s="185">
        <f>IFERROR(_xll.qlIndexFixing(ONIndex1M,I2689,TRUE,_xll.ohTrigger(RecalcTrigger,Trigger1M)),NA())</f>
        <v>1.2287961466830311E-2</v>
      </c>
      <c r="O2689" s="44">
        <f>IFERROR(_xll.qlIndexFixing(ONIndex3M,I2689,TRUE,_xll.ohTrigger(RecalcTrigger,Trigger3M)),NA())</f>
        <v>1.25776475552275E-2</v>
      </c>
      <c r="P2689" s="44">
        <f>IFERROR(_xll.qlIndexFixing(ONIndex6M,I2689,TRUE,_xll.ohTrigger(RecalcTrigger,Trigger6M)),NA())</f>
        <v>1.3997845463542546E-2</v>
      </c>
      <c r="Q2689" s="186">
        <f>IFERROR(_xll.qlIndexFixing(ONIndex1Y,I2689,TRUE,_xll.ohTrigger(RecalcTrigger,Trigger1Y)),NA())</f>
        <v>1.2928127428750713E-2</v>
      </c>
    </row>
    <row r="2690" spans="2:17" x14ac:dyDescent="0.2">
      <c r="B2690" s="39" t="s">
        <v>42</v>
      </c>
      <c r="D2690" s="42">
        <f>_xll.qlCalendarAdvance(Calendar,$D2689,B2690,"f",FALSE)</f>
        <v>58243</v>
      </c>
      <c r="E2690" s="180">
        <f>_xll.qlInterestRateIndexValueDate(IndexON,D2690)</f>
        <v>58243</v>
      </c>
      <c r="F2690" s="196">
        <f>IFERROR(_xll.qlIndexFixing(IndexON,D2690,TRUE,_xll.ohTrigger(RecalcTrigger,TriggerON)),NA())</f>
        <v>1.2185365910220014E-2</v>
      </c>
      <c r="H2690" s="42">
        <f>_xll.qlCalendarAdvance(Calendar,$H2689,B2690,"f",FALSE)</f>
        <v>58243</v>
      </c>
      <c r="I2690" s="180">
        <f>_xll.qlInterestRateIndexValueDate(Index1M,$H2690)</f>
        <v>58245</v>
      </c>
      <c r="J2690" s="185">
        <f>IFERROR(_xll.qlIndexFixing(Index1M,$H2690,TRUE,_xll.ohTrigger(RecalcTrigger,Trigger1M)),NA())</f>
        <v>1.227664564222547E-2</v>
      </c>
      <c r="K2690" s="44">
        <f>IFERROR(_xll.qlIndexFixing(Index3M,H2690,TRUE,_xll.ohTrigger(RecalcTrigger,Trigger3M)),NA())</f>
        <v>1.2550643563152011E-2</v>
      </c>
      <c r="L2690" s="44">
        <f>IFERROR(_xll.qlIndexFixing(Index6M,$H2690,TRUE,_xll.ohTrigger(RecalcTrigger,Trigger6M)),NA())</f>
        <v>1.3727175759660514E-2</v>
      </c>
      <c r="M2690" s="186">
        <f>IFERROR(_xll.qlIndexFixing(Index1Y,$H2690,TRUE,_xll.ohTrigger(RecalcTrigger,Trigger1Y)),NA())</f>
        <v>1.2775818497324112E-2</v>
      </c>
      <c r="N2690" s="185">
        <f>IFERROR(_xll.qlIndexFixing(ONIndex1M,I2690,TRUE,_xll.ohTrigger(RecalcTrigger,Trigger1M)),NA())</f>
        <v>1.2281188651162012E-2</v>
      </c>
      <c r="O2690" s="44">
        <f>IFERROR(_xll.qlIndexFixing(ONIndex3M,I2690,TRUE,_xll.ohTrigger(RecalcTrigger,Trigger3M)),NA())</f>
        <v>1.2570751737230879E-2</v>
      </c>
      <c r="P2690" s="44">
        <f>IFERROR(_xll.qlIndexFixing(ONIndex6M,I2690,TRUE,_xll.ohTrigger(RecalcTrigger,Trigger6M)),NA())</f>
        <v>1.3975292842491882E-2</v>
      </c>
      <c r="Q2690" s="186">
        <f>IFERROR(_xll.qlIndexFixing(ONIndex1Y,I2690,TRUE,_xll.ohTrigger(RecalcTrigger,Trigger1Y)),NA())</f>
        <v>1.2918504521000074E-2</v>
      </c>
    </row>
    <row r="2691" spans="2:17" x14ac:dyDescent="0.2">
      <c r="B2691" s="39" t="s">
        <v>42</v>
      </c>
      <c r="D2691" s="42">
        <f>_xll.qlCalendarAdvance(Calendar,$D2690,B2691,"f",FALSE)</f>
        <v>58250</v>
      </c>
      <c r="E2691" s="180">
        <f>_xll.qlInterestRateIndexValueDate(IndexON,D2691)</f>
        <v>58250</v>
      </c>
      <c r="F2691" s="196">
        <f>IFERROR(_xll.qlIndexFixing(IndexON,D2691,TRUE,_xll.ohTrigger(RecalcTrigger,TriggerON)),NA())</f>
        <v>1.2178455528752963E-2</v>
      </c>
      <c r="H2691" s="42">
        <f>_xll.qlCalendarAdvance(Calendar,$H2690,B2691,"f",FALSE)</f>
        <v>58250</v>
      </c>
      <c r="I2691" s="180">
        <f>_xll.qlInterestRateIndexValueDate(Index1M,$H2691)</f>
        <v>58252</v>
      </c>
      <c r="J2691" s="185">
        <f>IFERROR(_xll.qlIndexFixing(Index1M,$H2691,TRUE,_xll.ohTrigger(RecalcTrigger,Trigger1M)),NA())</f>
        <v>1.2269952107156756E-2</v>
      </c>
      <c r="K2691" s="44">
        <f>IFERROR(_xll.qlIndexFixing(Index3M,H2691,TRUE,_xll.ohTrigger(RecalcTrigger,Trigger3M)),NA())</f>
        <v>1.2543953960997183E-2</v>
      </c>
      <c r="L2691" s="44">
        <f>IFERROR(_xll.qlIndexFixing(Index6M,$H2691,TRUE,_xll.ohTrigger(RecalcTrigger,Trigger6M)),NA())</f>
        <v>1.3697999123001219E-2</v>
      </c>
      <c r="M2691" s="186">
        <f>IFERROR(_xll.qlIndexFixing(Index1Y,$H2691,TRUE,_xll.ohTrigger(RecalcTrigger,Trigger1Y)),NA())</f>
        <v>1.2767357902029755E-2</v>
      </c>
      <c r="N2691" s="185">
        <f>IFERROR(_xll.qlIndexFixing(ONIndex1M,I2691,TRUE,_xll.ohTrigger(RecalcTrigger,Trigger1M)),NA())</f>
        <v>1.2274448429581142E-2</v>
      </c>
      <c r="O2691" s="44">
        <f>IFERROR(_xll.qlIndexFixing(ONIndex3M,I2691,TRUE,_xll.ohTrigger(RecalcTrigger,Trigger3M)),NA())</f>
        <v>1.256388846559986E-2</v>
      </c>
      <c r="P2691" s="44">
        <f>IFERROR(_xll.qlIndexFixing(ONIndex6M,I2691,TRUE,_xll.ohTrigger(RecalcTrigger,Trigger6M)),NA())</f>
        <v>1.3952604124787271E-2</v>
      </c>
      <c r="Q2691" s="186">
        <f>IFERROR(_xll.qlIndexFixing(ONIndex1Y,I2691,TRUE,_xll.ohTrigger(RecalcTrigger,Trigger1Y)),NA())</f>
        <v>1.2908927674644133E-2</v>
      </c>
    </row>
    <row r="2692" spans="2:17" x14ac:dyDescent="0.2">
      <c r="B2692" s="39" t="s">
        <v>42</v>
      </c>
      <c r="D2692" s="42">
        <f>_xll.qlCalendarAdvance(Calendar,$D2691,B2692,"f",FALSE)</f>
        <v>58257</v>
      </c>
      <c r="E2692" s="180">
        <f>_xll.qlInterestRateIndexValueDate(IndexON,D2692)</f>
        <v>58257</v>
      </c>
      <c r="F2692" s="196">
        <f>IFERROR(_xll.qlIndexFixing(IndexON,D2692,TRUE,_xll.ohTrigger(RecalcTrigger,TriggerON)),NA())</f>
        <v>1.2171589832661311E-2</v>
      </c>
      <c r="H2692" s="42">
        <f>_xll.qlCalendarAdvance(Calendar,$H2691,B2692,"f",FALSE)</f>
        <v>58257</v>
      </c>
      <c r="I2692" s="180">
        <f>_xll.qlInterestRateIndexValueDate(Index1M,$H2692)</f>
        <v>58259</v>
      </c>
      <c r="J2692" s="185">
        <f>IFERROR(_xll.qlIndexFixing(Index1M,$H2692,TRUE,_xll.ohTrigger(RecalcTrigger,Trigger1M)),NA())</f>
        <v>1.2263291383254327E-2</v>
      </c>
      <c r="K2692" s="44">
        <f>IFERROR(_xll.qlIndexFixing(Index3M,H2692,TRUE,_xll.ohTrigger(RecalcTrigger,Trigger3M)),NA())</f>
        <v>1.2537297487011259E-2</v>
      </c>
      <c r="L2692" s="44">
        <f>IFERROR(_xll.qlIndexFixing(Index6M,$H2692,TRUE,_xll.ohTrigger(RecalcTrigger,Trigger6M)),NA())</f>
        <v>1.3673281039902599E-2</v>
      </c>
      <c r="M2692" s="186">
        <f>IFERROR(_xll.qlIndexFixing(Index1Y,$H2692,TRUE,_xll.ohTrigger(RecalcTrigger,Trigger1Y)),NA())</f>
        <v>1.2758946629972848E-2</v>
      </c>
      <c r="N2692" s="185">
        <f>IFERROR(_xll.qlIndexFixing(ONIndex1M,I2692,TRUE,_xll.ohTrigger(RecalcTrigger,Trigger1M)),NA())</f>
        <v>1.2267740869873478E-2</v>
      </c>
      <c r="O2692" s="44">
        <f>IFERROR(_xll.qlIndexFixing(ONIndex3M,I2692,TRUE,_xll.ohTrigger(RecalcTrigger,Trigger3M)),NA())</f>
        <v>1.255705780812022E-2</v>
      </c>
      <c r="P2692" s="44">
        <f>IFERROR(_xll.qlIndexFixing(ONIndex6M,I2692,TRUE,_xll.ohTrigger(RecalcTrigger,Trigger6M)),NA())</f>
        <v>1.3929779310588586E-2</v>
      </c>
      <c r="Q2692" s="186">
        <f>IFERROR(_xll.qlIndexFixing(ONIndex1Y,I2692,TRUE,_xll.ohTrigger(RecalcTrigger,Trigger1Y)),NA())</f>
        <v>1.2899396985686096E-2</v>
      </c>
    </row>
    <row r="2693" spans="2:17" x14ac:dyDescent="0.2">
      <c r="B2693" s="39" t="s">
        <v>42</v>
      </c>
      <c r="D2693" s="42">
        <f>_xll.qlCalendarAdvance(Calendar,$D2692,B2693,"f",FALSE)</f>
        <v>58264</v>
      </c>
      <c r="E2693" s="180">
        <f>_xll.qlInterestRateIndexValueDate(IndexON,D2693)</f>
        <v>58264</v>
      </c>
      <c r="F2693" s="196">
        <f>IFERROR(_xll.qlIndexFixing(IndexON,D2693,TRUE,_xll.ohTrigger(RecalcTrigger,TriggerON)),NA())</f>
        <v>1.216476891075402E-2</v>
      </c>
      <c r="H2693" s="42">
        <f>_xll.qlCalendarAdvance(Calendar,$H2692,B2693,"f",FALSE)</f>
        <v>58264</v>
      </c>
      <c r="I2693" s="180">
        <f>_xll.qlInterestRateIndexValueDate(Index1M,$H2693)</f>
        <v>58266</v>
      </c>
      <c r="J2693" s="185">
        <f>IFERROR(_xll.qlIndexFixing(Index1M,$H2693,TRUE,_xll.ohTrigger(RecalcTrigger,Trigger1M)),NA())</f>
        <v>1.225666353803917E-2</v>
      </c>
      <c r="K2693" s="44">
        <f>IFERROR(_xll.qlIndexFixing(Index3M,H2693,TRUE,_xll.ohTrigger(RecalcTrigger,Trigger3M)),NA())</f>
        <v>1.2530674208439578E-2</v>
      </c>
      <c r="L2693" s="44">
        <f>IFERROR(_xll.qlIndexFixing(Index6M,$H2693,TRUE,_xll.ohTrigger(RecalcTrigger,Trigger6M)),NA())</f>
        <v>1.3648426217877131E-2</v>
      </c>
      <c r="M2693" s="186">
        <f>IFERROR(_xll.qlIndexFixing(Index1Y,$H2693,TRUE,_xll.ohTrigger(RecalcTrigger,Trigger1Y)),NA())</f>
        <v>1.2750584777139003E-2</v>
      </c>
      <c r="N2693" s="185">
        <f>IFERROR(_xll.qlIndexFixing(ONIndex1M,I2693,TRUE,_xll.ohTrigger(RecalcTrigger,Trigger1M)),NA())</f>
        <v>1.2261066039425117E-2</v>
      </c>
      <c r="O2693" s="44">
        <f>IFERROR(_xll.qlIndexFixing(ONIndex3M,I2693,TRUE,_xll.ohTrigger(RecalcTrigger,Trigger3M)),NA())</f>
        <v>1.2550259831618504E-2</v>
      </c>
      <c r="P2693" s="44">
        <f>IFERROR(_xll.qlIndexFixing(ONIndex6M,I2693,TRUE,_xll.ohTrigger(RecalcTrigger,Trigger6M)),NA())</f>
        <v>1.3906818399895826E-2</v>
      </c>
      <c r="Q2693" s="186">
        <f>IFERROR(_xll.qlIndexFixing(ONIndex1Y,I2693,TRUE,_xll.ohTrigger(RecalcTrigger,Trigger1Y)),NA())</f>
        <v>1.2889912550049232E-2</v>
      </c>
    </row>
    <row r="2694" spans="2:17" x14ac:dyDescent="0.2">
      <c r="B2694" s="39" t="s">
        <v>42</v>
      </c>
      <c r="D2694" s="42">
        <f>_xll.qlCalendarAdvance(Calendar,$D2693,B2694,"f",FALSE)</f>
        <v>58271</v>
      </c>
      <c r="E2694" s="180">
        <f>_xll.qlInterestRateIndexValueDate(IndexON,D2694)</f>
        <v>58271</v>
      </c>
      <c r="F2694" s="196">
        <f>IFERROR(_xll.qlIndexFixing(IndexON,D2694,TRUE,_xll.ohTrigger(RecalcTrigger,TriggerON)),NA())</f>
        <v>1.2157992852079857E-2</v>
      </c>
      <c r="H2694" s="42">
        <f>_xll.qlCalendarAdvance(Calendar,$H2693,B2694,"f",FALSE)</f>
        <v>58271</v>
      </c>
      <c r="I2694" s="180">
        <f>_xll.qlInterestRateIndexValueDate(Index1M,$H2694)</f>
        <v>58273</v>
      </c>
      <c r="J2694" s="185">
        <f>IFERROR(_xll.qlIndexFixing(Index1M,$H2694,TRUE,_xll.ohTrigger(RecalcTrigger,Trigger1M)),NA())</f>
        <v>1.2250068639034772E-2</v>
      </c>
      <c r="K2694" s="44">
        <f>IFERROR(_xll.qlIndexFixing(Index3M,H2694,TRUE,_xll.ohTrigger(RecalcTrigger,Trigger3M)),NA())</f>
        <v>1.2524084192527481E-2</v>
      </c>
      <c r="L2694" s="44">
        <f>IFERROR(_xll.qlIndexFixing(Index6M,$H2694,TRUE,_xll.ohTrigger(RecalcTrigger,Trigger6M)),NA())</f>
        <v>1.3623434662163635E-2</v>
      </c>
      <c r="M2694" s="186">
        <f>IFERROR(_xll.qlIndexFixing(Index1Y,$H2694,TRUE,_xll.ohTrigger(RecalcTrigger,Trigger1Y)),NA())</f>
        <v>1.2742272439519045E-2</v>
      </c>
      <c r="N2694" s="185">
        <f>IFERROR(_xll.qlIndexFixing(ONIndex1M,I2694,TRUE,_xll.ohTrigger(RecalcTrigger,Trigger1M)),NA())</f>
        <v>1.2254424005861964E-2</v>
      </c>
      <c r="O2694" s="44">
        <f>IFERROR(_xll.qlIndexFixing(ONIndex3M,I2694,TRUE,_xll.ohTrigger(RecalcTrigger,Trigger3M)),NA())</f>
        <v>1.2543494603480809E-2</v>
      </c>
      <c r="P2694" s="44">
        <f>IFERROR(_xll.qlIndexFixing(ONIndex6M,I2694,TRUE,_xll.ohTrigger(RecalcTrigger,Trigger6M)),NA())</f>
        <v>1.3883721392708992E-2</v>
      </c>
      <c r="Q2694" s="186">
        <f>IFERROR(_xll.qlIndexFixing(ONIndex1Y,I2694,TRUE,_xll.ohTrigger(RecalcTrigger,Trigger1Y)),NA())</f>
        <v>1.2880474463736746E-2</v>
      </c>
    </row>
    <row r="2695" spans="2:17" x14ac:dyDescent="0.2">
      <c r="B2695" s="39" t="s">
        <v>42</v>
      </c>
      <c r="D2695" s="42">
        <f>_xll.qlCalendarAdvance(Calendar,$D2694,B2695,"f",FALSE)</f>
        <v>58278</v>
      </c>
      <c r="E2695" s="180">
        <f>_xll.qlInterestRateIndexValueDate(IndexON,D2695)</f>
        <v>58278</v>
      </c>
      <c r="F2695" s="196">
        <f>IFERROR(_xll.qlIndexFixing(IndexON,D2695,TRUE,_xll.ohTrigger(RecalcTrigger,TriggerON)),NA())</f>
        <v>1.21512617459274E-2</v>
      </c>
      <c r="H2695" s="42">
        <f>_xll.qlCalendarAdvance(Calendar,$H2694,B2695,"f",FALSE)</f>
        <v>58278</v>
      </c>
      <c r="I2695" s="180">
        <f>_xll.qlInterestRateIndexValueDate(Index1M,$H2695)</f>
        <v>58280</v>
      </c>
      <c r="J2695" s="185">
        <f>IFERROR(_xll.qlIndexFixing(Index1M,$H2695,TRUE,_xll.ohTrigger(RecalcTrigger,Trigger1M)),NA())</f>
        <v>1.2243506753779609E-2</v>
      </c>
      <c r="K2695" s="44">
        <f>IFERROR(_xll.qlIndexFixing(Index3M,H2695,TRUE,_xll.ohTrigger(RecalcTrigger,Trigger3M)),NA())</f>
        <v>1.2517527506516831E-2</v>
      </c>
      <c r="L2695" s="44">
        <f>IFERROR(_xll.qlIndexFixing(Index6M,$H2695,TRUE,_xll.ohTrigger(RecalcTrigger,Trigger6M)),NA())</f>
        <v>1.3598306378029725E-2</v>
      </c>
      <c r="M2695" s="186">
        <f>IFERROR(_xll.qlIndexFixing(Index1Y,$H2695,TRUE,_xll.ohTrigger(RecalcTrigger,Trigger1Y)),NA())</f>
        <v>1.2734009713107054E-2</v>
      </c>
      <c r="N2695" s="185">
        <f>IFERROR(_xll.qlIndexFixing(ONIndex1M,I2695,TRUE,_xll.ohTrigger(RecalcTrigger,Trigger1M)),NA())</f>
        <v>1.2247814836490178E-2</v>
      </c>
      <c r="O2695" s="44">
        <f>IFERROR(_xll.qlIndexFixing(ONIndex3M,I2695,TRUE,_xll.ohTrigger(RecalcTrigger,Trigger3M)),NA())</f>
        <v>1.2536762190693551E-2</v>
      </c>
      <c r="P2695" s="44">
        <f>IFERROR(_xll.qlIndexFixing(ONIndex6M,I2695,TRUE,_xll.ohTrigger(RecalcTrigger,Trigger6M)),NA())</f>
        <v>1.3860488289108019E-2</v>
      </c>
      <c r="Q2695" s="186">
        <f>IFERROR(_xll.qlIndexFixing(ONIndex1Y,I2695,TRUE,_xll.ohTrigger(RecalcTrigger,Trigger1Y)),NA())</f>
        <v>1.2871082822911717E-2</v>
      </c>
    </row>
    <row r="2696" spans="2:17" x14ac:dyDescent="0.2">
      <c r="B2696" s="39" t="s">
        <v>42</v>
      </c>
      <c r="D2696" s="42">
        <f>_xll.qlCalendarAdvance(Calendar,$D2695,B2696,"f",FALSE)</f>
        <v>58285</v>
      </c>
      <c r="E2696" s="180">
        <f>_xll.qlInterestRateIndexValueDate(IndexON,D2696)</f>
        <v>58285</v>
      </c>
      <c r="F2696" s="196">
        <f>IFERROR(_xll.qlIndexFixing(IndexON,D2696,TRUE,_xll.ohTrigger(RecalcTrigger,TriggerON)),NA())</f>
        <v>1.2144575681105607E-2</v>
      </c>
      <c r="H2696" s="42">
        <f>_xll.qlCalendarAdvance(Calendar,$H2695,B2696,"f",FALSE)</f>
        <v>58285</v>
      </c>
      <c r="I2696" s="180">
        <f>_xll.qlInterestRateIndexValueDate(Index1M,$H2696)</f>
        <v>58287</v>
      </c>
      <c r="J2696" s="185">
        <f>IFERROR(_xll.qlIndexFixing(Index1M,$H2696,TRUE,_xll.ohTrigger(RecalcTrigger,Trigger1M)),NA())</f>
        <v>1.2237745209129269E-2</v>
      </c>
      <c r="K2696" s="44">
        <f>IFERROR(_xll.qlIndexFixing(Index3M,H2696,TRUE,_xll.ohTrigger(RecalcTrigger,Trigger3M)),NA())</f>
        <v>1.2511004217655575E-2</v>
      </c>
      <c r="L2696" s="44">
        <f>IFERROR(_xll.qlIndexFixing(Index6M,$H2696,TRUE,_xll.ohTrigger(RecalcTrigger,Trigger6M)),NA())</f>
        <v>1.3577829393244931E-2</v>
      </c>
      <c r="M2696" s="186">
        <f>IFERROR(_xll.qlIndexFixing(Index1Y,$H2696,TRUE,_xll.ohTrigger(RecalcTrigger,Trigger1Y)),NA())</f>
        <v>1.2726787456538187E-2</v>
      </c>
      <c r="N2696" s="185">
        <f>IFERROR(_xll.qlIndexFixing(ONIndex1M,I2696,TRUE,_xll.ohTrigger(RecalcTrigger,Trigger1M)),NA())</f>
        <v>1.2241238599095539E-2</v>
      </c>
      <c r="O2696" s="44">
        <f>IFERROR(_xll.qlIndexFixing(ONIndex3M,I2696,TRUE,_xll.ohTrigger(RecalcTrigger,Trigger3M)),NA())</f>
        <v>1.2530062660802699E-2</v>
      </c>
      <c r="P2696" s="44">
        <f>IFERROR(_xll.qlIndexFixing(ONIndex6M,I2696,TRUE,_xll.ohTrigger(RecalcTrigger,Trigger6M)),NA())</f>
        <v>1.3837119089012972E-2</v>
      </c>
      <c r="Q2696" s="186">
        <f>IFERROR(_xll.qlIndexFixing(ONIndex1Y,I2696,TRUE,_xll.ohTrigger(RecalcTrigger,Trigger1Y)),NA())</f>
        <v>1.2861737723337541E-2</v>
      </c>
    </row>
    <row r="2697" spans="2:17" x14ac:dyDescent="0.2">
      <c r="B2697" s="39" t="s">
        <v>42</v>
      </c>
      <c r="D2697" s="42">
        <f>_xll.qlCalendarAdvance(Calendar,$D2696,B2697,"f",FALSE)</f>
        <v>58292</v>
      </c>
      <c r="E2697" s="180">
        <f>_xll.qlInterestRateIndexValueDate(IndexON,D2697)</f>
        <v>58292</v>
      </c>
      <c r="F2697" s="196">
        <f>IFERROR(_xll.qlIndexFixing(IndexON,D2697,TRUE,_xll.ohTrigger(RecalcTrigger,TriggerON)),NA())</f>
        <v>1.2137934746663248E-2</v>
      </c>
      <c r="H2697" s="42">
        <f>_xll.qlCalendarAdvance(Calendar,$H2696,B2697,"f",FALSE)</f>
        <v>58292</v>
      </c>
      <c r="I2697" s="180">
        <f>_xll.qlInterestRateIndexValueDate(Index1M,$H2697)</f>
        <v>58294</v>
      </c>
      <c r="J2697" s="185">
        <f>IFERROR(_xll.qlIndexFixing(Index1M,$H2697,TRUE,_xll.ohTrigger(RecalcTrigger,Trigger1M)),NA())</f>
        <v>1.2230482294585954E-2</v>
      </c>
      <c r="K2697" s="44">
        <f>IFERROR(_xll.qlIndexFixing(Index3M,H2697,TRUE,_xll.ohTrigger(RecalcTrigger,Trigger3M)),NA())</f>
        <v>1.2504514393189052E-2</v>
      </c>
      <c r="L2697" s="44">
        <f>IFERROR(_xll.qlIndexFixing(Index6M,$H2697,TRUE,_xll.ohTrigger(RecalcTrigger,Trigger6M)),NA())</f>
        <v>1.3547639645716382E-2</v>
      </c>
      <c r="M2697" s="186">
        <f>IFERROR(_xll.qlIndexFixing(Index1Y,$H2697,TRUE,_xll.ohTrigger(RecalcTrigger,Trigger1Y)),NA())</f>
        <v>1.2717633477907197E-2</v>
      </c>
      <c r="N2697" s="185">
        <f>IFERROR(_xll.qlIndexFixing(ONIndex1M,I2697,TRUE,_xll.ohTrigger(RecalcTrigger,Trigger1M)),NA())</f>
        <v>1.2234695360904269E-2</v>
      </c>
      <c r="O2697" s="44">
        <f>IFERROR(_xll.qlIndexFixing(ONIndex3M,I2697,TRUE,_xll.ohTrigger(RecalcTrigger,Trigger3M)),NA())</f>
        <v>1.2523396080554861E-2</v>
      </c>
      <c r="P2697" s="44">
        <f>IFERROR(_xll.qlIndexFixing(ONIndex6M,I2697,TRUE,_xll.ohTrigger(RecalcTrigger,Trigger6M)),NA())</f>
        <v>1.3813613792583723E-2</v>
      </c>
      <c r="Q2697" s="186">
        <f>IFERROR(_xll.qlIndexFixing(ONIndex1Y,I2697,TRUE,_xll.ohTrigger(RecalcTrigger,Trigger1Y)),NA())</f>
        <v>1.2852439261097359E-2</v>
      </c>
    </row>
    <row r="2698" spans="2:17" x14ac:dyDescent="0.2">
      <c r="B2698" s="39" t="s">
        <v>42</v>
      </c>
      <c r="D2698" s="42">
        <f>_xll.qlCalendarAdvance(Calendar,$D2697,B2698,"f",FALSE)</f>
        <v>58299</v>
      </c>
      <c r="E2698" s="180">
        <f>_xll.qlInterestRateIndexValueDate(IndexON,D2698)</f>
        <v>58299</v>
      </c>
      <c r="F2698" s="196">
        <f>IFERROR(_xll.qlIndexFixing(IndexON,D2698,TRUE,_xll.ohTrigger(RecalcTrigger,TriggerON)),NA())</f>
        <v>1.2131339031729027E-2</v>
      </c>
      <c r="H2698" s="42">
        <f>_xll.qlCalendarAdvance(Calendar,$H2697,B2698,"f",FALSE)</f>
        <v>58299</v>
      </c>
      <c r="I2698" s="180">
        <f>_xll.qlInterestRateIndexValueDate(Index1M,$H2698)</f>
        <v>58301</v>
      </c>
      <c r="J2698" s="185">
        <f>IFERROR(_xll.qlIndexFixing(Index1M,$H2698,TRUE,_xll.ohTrigger(RecalcTrigger,Trigger1M)),NA())</f>
        <v>1.2224019855704427E-2</v>
      </c>
      <c r="K2698" s="44">
        <f>IFERROR(_xll.qlIndexFixing(Index3M,H2698,TRUE,_xll.ohTrigger(RecalcTrigger,Trigger3M)),NA())</f>
        <v>1.2498058100359997E-2</v>
      </c>
      <c r="L2698" s="44">
        <f>IFERROR(_xll.qlIndexFixing(Index6M,$H2698,TRUE,_xll.ohTrigger(RecalcTrigger,Trigger6M)),NA())</f>
        <v>1.3522101208215719E-2</v>
      </c>
      <c r="M2698" s="186">
        <f>IFERROR(_xll.qlIndexFixing(Index1Y,$H2698,TRUE,_xll.ohTrigger(RecalcTrigger,Trigger1Y)),NA())</f>
        <v>1.2709520161129218E-2</v>
      </c>
      <c r="N2698" s="185">
        <f>IFERROR(_xll.qlIndexFixing(ONIndex1M,I2698,TRUE,_xll.ohTrigger(RecalcTrigger,Trigger1M)),NA())</f>
        <v>1.2228185189782081E-2</v>
      </c>
      <c r="O2698" s="44">
        <f>IFERROR(_xll.qlIndexFixing(ONIndex3M,I2698,TRUE,_xll.ohTrigger(RecalcTrigger,Trigger3M)),NA())</f>
        <v>1.2516762517575941E-2</v>
      </c>
      <c r="P2698" s="44">
        <f>IFERROR(_xll.qlIndexFixing(ONIndex6M,I2698,TRUE,_xll.ohTrigger(RecalcTrigger,Trigger6M)),NA())</f>
        <v>1.3789972399740336E-2</v>
      </c>
      <c r="Q2698" s="186">
        <f>IFERROR(_xll.qlIndexFixing(ONIndex1Y,I2698,TRUE,_xll.ohTrigger(RecalcTrigger,Trigger1Y)),NA())</f>
        <v>1.2843187532194378E-2</v>
      </c>
    </row>
    <row r="2699" spans="2:17" x14ac:dyDescent="0.2">
      <c r="B2699" s="39" t="s">
        <v>42</v>
      </c>
      <c r="D2699" s="42">
        <f>_xll.qlCalendarAdvance(Calendar,$D2698,B2699,"f",FALSE)</f>
        <v>58306</v>
      </c>
      <c r="E2699" s="180">
        <f>_xll.qlInterestRateIndexValueDate(IndexON,D2699)</f>
        <v>58306</v>
      </c>
      <c r="F2699" s="196">
        <f>IFERROR(_xll.qlIndexFixing(IndexON,D2699,TRUE,_xll.ohTrigger(RecalcTrigger,TriggerON)),NA())</f>
        <v>1.212478862519184E-2</v>
      </c>
      <c r="H2699" s="42">
        <f>_xll.qlCalendarAdvance(Calendar,$H2698,B2699,"f",FALSE)</f>
        <v>58306</v>
      </c>
      <c r="I2699" s="180">
        <f>_xll.qlInterestRateIndexValueDate(Index1M,$H2699)</f>
        <v>58308</v>
      </c>
      <c r="J2699" s="185">
        <f>IFERROR(_xll.qlIndexFixing(Index1M,$H2699,TRUE,_xll.ohTrigger(RecalcTrigger,Trigger1M)),NA())</f>
        <v>1.2217590700671077E-2</v>
      </c>
      <c r="K2699" s="44">
        <f>IFERROR(_xll.qlIndexFixing(Index3M,H2699,TRUE,_xll.ohTrigger(RecalcTrigger,Trigger3M)),NA())</f>
        <v>1.2491635406416355E-2</v>
      </c>
      <c r="L2699" s="44">
        <f>IFERROR(_xll.qlIndexFixing(Index6M,$H2699,TRUE,_xll.ohTrigger(RecalcTrigger,Trigger6M)),NA())</f>
        <v>1.349642606365347E-2</v>
      </c>
      <c r="M2699" s="186">
        <f>IFERROR(_xll.qlIndexFixing(Index1Y,$H2699,TRUE,_xll.ohTrigger(RecalcTrigger,Trigger1Y)),NA())</f>
        <v>1.2701456839579848E-2</v>
      </c>
      <c r="N2699" s="185">
        <f>IFERROR(_xll.qlIndexFixing(ONIndex1M,I2699,TRUE,_xll.ohTrigger(RecalcTrigger,Trigger1M)),NA())</f>
        <v>1.222170815279533E-2</v>
      </c>
      <c r="O2699" s="44">
        <f>IFERROR(_xll.qlIndexFixing(ONIndex3M,I2699,TRUE,_xll.ohTrigger(RecalcTrigger,Trigger3M)),NA())</f>
        <v>1.2510162038772421E-2</v>
      </c>
      <c r="P2699" s="44">
        <f>IFERROR(_xll.qlIndexFixing(ONIndex6M,I2699,TRUE,_xll.ohTrigger(RecalcTrigger,Trigger6M)),NA())</f>
        <v>1.3766194910562746E-2</v>
      </c>
      <c r="Q2699" s="186">
        <f>IFERROR(_xll.qlIndexFixing(ONIndex1Y,I2699,TRUE,_xll.ohTrigger(RecalcTrigger,Trigger1Y)),NA())</f>
        <v>1.2833982632551866E-2</v>
      </c>
    </row>
    <row r="2700" spans="2:17" x14ac:dyDescent="0.2">
      <c r="B2700" s="39" t="s">
        <v>42</v>
      </c>
      <c r="D2700" s="42">
        <f>_xll.qlCalendarAdvance(Calendar,$D2699,B2700,"f",FALSE)</f>
        <v>58313</v>
      </c>
      <c r="E2700" s="180">
        <f>_xll.qlInterestRateIndexValueDate(IndexON,D2700)</f>
        <v>58313</v>
      </c>
      <c r="F2700" s="196">
        <f>IFERROR(_xll.qlIndexFixing(IndexON,D2700,TRUE,_xll.ohTrigger(RecalcTrigger,TriggerON)),NA())</f>
        <v>1.2118283616340264E-2</v>
      </c>
      <c r="H2700" s="42">
        <f>_xll.qlCalendarAdvance(Calendar,$H2699,B2700,"f",FALSE)</f>
        <v>58313</v>
      </c>
      <c r="I2700" s="180">
        <f>_xll.qlInterestRateIndexValueDate(Index1M,$H2700)</f>
        <v>58315</v>
      </c>
      <c r="J2700" s="185">
        <f>IFERROR(_xll.qlIndexFixing(Index1M,$H2700,TRUE,_xll.ohTrigger(RecalcTrigger,Trigger1M)),NA())</f>
        <v>1.221119489701189E-2</v>
      </c>
      <c r="K2700" s="44">
        <f>IFERROR(_xll.qlIndexFixing(Index3M,H2700,TRUE,_xll.ohTrigger(RecalcTrigger,Trigger3M)),NA())</f>
        <v>1.2485246378605201E-2</v>
      </c>
      <c r="L2700" s="44">
        <f>IFERROR(_xll.qlIndexFixing(Index6M,$H2700,TRUE,_xll.ohTrigger(RecalcTrigger,Trigger6M)),NA())</f>
        <v>1.3475530903610243E-2</v>
      </c>
      <c r="M2700" s="186">
        <f>IFERROR(_xll.qlIndexFixing(Index1Y,$H2700,TRUE,_xll.ohTrigger(RecalcTrigger,Trigger1Y)),NA())</f>
        <v>1.269344360927511E-2</v>
      </c>
      <c r="N2700" s="185">
        <f>IFERROR(_xll.qlIndexFixing(ONIndex1M,I2700,TRUE,_xll.ohTrigger(RecalcTrigger,Trigger1M)),NA())</f>
        <v>1.2215264317809726E-2</v>
      </c>
      <c r="O2700" s="44">
        <f>IFERROR(_xll.qlIndexFixing(ONIndex3M,I2700,TRUE,_xll.ohTrigger(RecalcTrigger,Trigger3M)),NA())</f>
        <v>1.2503594711370525E-2</v>
      </c>
      <c r="P2700" s="44">
        <f>IFERROR(_xll.qlIndexFixing(ONIndex6M,I2700,TRUE,_xll.ohTrigger(RecalcTrigger,Trigger6M)),NA())</f>
        <v>1.3742281325050953E-2</v>
      </c>
      <c r="Q2700" s="186">
        <f>IFERROR(_xll.qlIndexFixing(ONIndex1Y,I2700,TRUE,_xll.ohTrigger(RecalcTrigger,Trigger1Y)),NA())</f>
        <v>1.2824824658252965E-2</v>
      </c>
    </row>
    <row r="2701" spans="2:17" x14ac:dyDescent="0.2">
      <c r="B2701" s="39" t="s">
        <v>42</v>
      </c>
      <c r="D2701" s="42">
        <f>_xll.qlCalendarAdvance(Calendar,$D2700,B2701,"f",FALSE)</f>
        <v>58320</v>
      </c>
      <c r="E2701" s="180">
        <f>_xll.qlInterestRateIndexValueDate(IndexON,D2701)</f>
        <v>58320</v>
      </c>
      <c r="F2701" s="196">
        <f>IFERROR(_xll.qlIndexFixing(IndexON,D2701,TRUE,_xll.ohTrigger(RecalcTrigger,TriggerON)),NA())</f>
        <v>1.2111824094063195E-2</v>
      </c>
      <c r="H2701" s="42">
        <f>_xll.qlCalendarAdvance(Calendar,$H2700,B2701,"f",FALSE)</f>
        <v>58320</v>
      </c>
      <c r="I2701" s="180">
        <f>_xll.qlInterestRateIndexValueDate(Index1M,$H2701)</f>
        <v>58322</v>
      </c>
      <c r="J2701" s="185">
        <f>IFERROR(_xll.qlIndexFixing(Index1M,$H2701,TRUE,_xll.ohTrigger(RecalcTrigger,Trigger1M)),NA())</f>
        <v>1.220483251225285E-2</v>
      </c>
      <c r="K2701" s="44">
        <f>IFERROR(_xll.qlIndexFixing(Index3M,H2701,TRUE,_xll.ohTrigger(RecalcTrigger,Trigger3M)),NA())</f>
        <v>1.2479122591171222E-2</v>
      </c>
      <c r="L2701" s="44">
        <f>IFERROR(_xll.qlIndexFixing(Index6M,$H2701,TRUE,_xll.ohTrigger(RecalcTrigger,Trigger6M)),NA())</f>
        <v>1.3451262042374835E-2</v>
      </c>
      <c r="M2701" s="186">
        <f>IFERROR(_xll.qlIndexFixing(Index1Y,$H2701,TRUE,_xll.ohTrigger(RecalcTrigger,Trigger1Y)),NA())</f>
        <v>1.268548056623515E-2</v>
      </c>
      <c r="N2701" s="185">
        <f>IFERROR(_xll.qlIndexFixing(ONIndex1M,I2701,TRUE,_xll.ohTrigger(RecalcTrigger,Trigger1M)),NA())</f>
        <v>1.2208853752211368E-2</v>
      </c>
      <c r="O2701" s="44">
        <f>IFERROR(_xll.qlIndexFixing(ONIndex3M,I2701,TRUE,_xll.ohTrigger(RecalcTrigger,Trigger3M)),NA())</f>
        <v>1.2497060602676413E-2</v>
      </c>
      <c r="P2701" s="44">
        <f>IFERROR(_xll.qlIndexFixing(ONIndex6M,I2701,TRUE,_xll.ohTrigger(RecalcTrigger,Trigger6M)),NA())</f>
        <v>1.3718231643284895E-2</v>
      </c>
      <c r="Q2701" s="186">
        <f>IFERROR(_xll.qlIndexFixing(ONIndex1Y,I2701,TRUE,_xll.ohTrigger(RecalcTrigger,Trigger1Y)),NA())</f>
        <v>1.2815713705220944E-2</v>
      </c>
    </row>
    <row r="2702" spans="2:17" x14ac:dyDescent="0.2">
      <c r="B2702" s="39" t="s">
        <v>42</v>
      </c>
      <c r="D2702" s="42">
        <f>_xll.qlCalendarAdvance(Calendar,$D2701,B2702,"f",FALSE)</f>
        <v>58327</v>
      </c>
      <c r="E2702" s="180">
        <f>_xll.qlInterestRateIndexValueDate(IndexON,D2702)</f>
        <v>58327</v>
      </c>
      <c r="F2702" s="196">
        <f>IFERROR(_xll.qlIndexFixing(IndexON,D2702,TRUE,_xll.ohTrigger(RecalcTrigger,TriggerON)),NA())</f>
        <v>1.2105410147409401E-2</v>
      </c>
      <c r="H2702" s="42">
        <f>_xll.qlCalendarAdvance(Calendar,$H2701,B2702,"f",FALSE)</f>
        <v>58327</v>
      </c>
      <c r="I2702" s="180">
        <f>_xll.qlInterestRateIndexValueDate(Index1M,$H2702)</f>
        <v>58329</v>
      </c>
      <c r="J2702" s="185">
        <f>IFERROR(_xll.qlIndexFixing(Index1M,$H2702,TRUE,_xll.ohTrigger(RecalcTrigger,Trigger1M)),NA())</f>
        <v>1.2198503613919942E-2</v>
      </c>
      <c r="K2702" s="44">
        <f>IFERROR(_xll.qlIndexFixing(Index3M,H2702,TRUE,_xll.ohTrigger(RecalcTrigger,Trigger3M)),NA())</f>
        <v>1.2472798889132724E-2</v>
      </c>
      <c r="L2702" s="44">
        <f>IFERROR(_xll.qlIndexFixing(Index6M,$H2702,TRUE,_xll.ohTrigger(RecalcTrigger,Trigger6M)),NA())</f>
        <v>1.3425219736470996E-2</v>
      </c>
      <c r="M2702" s="186">
        <f>IFERROR(_xll.qlIndexFixing(Index1Y,$H2702,TRUE,_xll.ohTrigger(RecalcTrigger,Trigger1Y)),NA())</f>
        <v>1.2677567806485329E-2</v>
      </c>
      <c r="N2702" s="185">
        <f>IFERROR(_xll.qlIndexFixing(ONIndex1M,I2702,TRUE,_xll.ohTrigger(RecalcTrigger,Trigger1M)),NA())</f>
        <v>1.2202476523546224E-2</v>
      </c>
      <c r="O2702" s="44">
        <f>IFERROR(_xll.qlIndexFixing(ONIndex3M,I2702,TRUE,_xll.ohTrigger(RecalcTrigger,Trigger3M)),NA())</f>
        <v>1.2490559779996246E-2</v>
      </c>
      <c r="P2702" s="44">
        <f>IFERROR(_xll.qlIndexFixing(ONIndex6M,I2702,TRUE,_xll.ohTrigger(RecalcTrigger,Trigger6M)),NA())</f>
        <v>1.3694045865184634E-2</v>
      </c>
      <c r="Q2702" s="186">
        <f>IFERROR(_xll.qlIndexFixing(ONIndex1Y,I2702,TRUE,_xll.ohTrigger(RecalcTrigger,Trigger1Y)),NA())</f>
        <v>1.2806649869459008E-2</v>
      </c>
    </row>
    <row r="2703" spans="2:17" x14ac:dyDescent="0.2">
      <c r="B2703" s="39" t="s">
        <v>42</v>
      </c>
      <c r="D2703" s="42">
        <f>_xll.qlCalendarAdvance(Calendar,$D2702,B2703,"f",FALSE)</f>
        <v>58334</v>
      </c>
      <c r="E2703" s="180">
        <f>_xll.qlInterestRateIndexValueDate(IndexON,D2703)</f>
        <v>58334</v>
      </c>
      <c r="F2703" s="196">
        <f>IFERROR(_xll.qlIndexFixing(IndexON,D2703,TRUE,_xll.ohTrigger(RecalcTrigger,TriggerON)),NA())</f>
        <v>1.2099041865427651E-2</v>
      </c>
      <c r="H2703" s="42">
        <f>_xll.qlCalendarAdvance(Calendar,$H2702,B2703,"f",FALSE)</f>
        <v>58334</v>
      </c>
      <c r="I2703" s="180">
        <f>_xll.qlInterestRateIndexValueDate(Index1M,$H2703)</f>
        <v>58336</v>
      </c>
      <c r="J2703" s="185">
        <f>IFERROR(_xll.qlIndexFixing(Index1M,$H2703,TRUE,_xll.ohTrigger(RecalcTrigger,Trigger1M)),NA())</f>
        <v>1.2192208269539151E-2</v>
      </c>
      <c r="K2703" s="44">
        <f>IFERROR(_xll.qlIndexFixing(Index3M,H2703,TRUE,_xll.ohTrigger(RecalcTrigger,Trigger3M)),NA())</f>
        <v>1.2466509048883205E-2</v>
      </c>
      <c r="L2703" s="44">
        <f>IFERROR(_xll.qlIndexFixing(Index6M,$H2703,TRUE,_xll.ohTrigger(RecalcTrigger,Trigger6M)),NA())</f>
        <v>1.3399040756534187E-2</v>
      </c>
      <c r="M2703" s="186">
        <f>IFERROR(_xll.qlIndexFixing(Index1Y,$H2703,TRUE,_xll.ohTrigger(RecalcTrigger,Trigger1Y)),NA())</f>
        <v>1.2669705426054704E-2</v>
      </c>
      <c r="N2703" s="185">
        <f>IFERROR(_xll.qlIndexFixing(ONIndex1M,I2703,TRUE,_xll.ohTrigger(RecalcTrigger,Trigger1M)),NA())</f>
        <v>1.2196132699280327E-2</v>
      </c>
      <c r="O2703" s="44">
        <f>IFERROR(_xll.qlIndexFixing(ONIndex3M,I2703,TRUE,_xll.ohTrigger(RecalcTrigger,Trigger3M)),NA())</f>
        <v>1.2484092310316441E-2</v>
      </c>
      <c r="P2703" s="44">
        <f>IFERROR(_xll.qlIndexFixing(ONIndex6M,I2703,TRUE,_xll.ohTrigger(RecalcTrigger,Trigger6M)),NA())</f>
        <v>1.3669723990910043E-2</v>
      </c>
      <c r="Q2703" s="186">
        <f>IFERROR(_xll.qlIndexFixing(ONIndex1Y,I2703,TRUE,_xll.ohTrigger(RecalcTrigger,Trigger1Y)),NA())</f>
        <v>1.2797633246970364E-2</v>
      </c>
    </row>
    <row r="2704" spans="2:17" x14ac:dyDescent="0.2">
      <c r="B2704" s="39" t="s">
        <v>42</v>
      </c>
      <c r="D2704" s="42">
        <f>_xll.qlCalendarAdvance(Calendar,$D2703,B2704,"f",FALSE)</f>
        <v>58341</v>
      </c>
      <c r="E2704" s="180">
        <f>_xll.qlInterestRateIndexValueDate(IndexON,D2704)</f>
        <v>58341</v>
      </c>
      <c r="F2704" s="196">
        <f>IFERROR(_xll.qlIndexFixing(IndexON,D2704,TRUE,_xll.ohTrigger(RecalcTrigger,TriggerON)),NA())</f>
        <v>1.2092719337166713E-2</v>
      </c>
      <c r="H2704" s="42">
        <f>_xll.qlCalendarAdvance(Calendar,$H2703,B2704,"f",FALSE)</f>
        <v>58341</v>
      </c>
      <c r="I2704" s="180">
        <f>_xll.qlInterestRateIndexValueDate(Index1M,$H2704)</f>
        <v>58343</v>
      </c>
      <c r="J2704" s="185">
        <f>IFERROR(_xll.qlIndexFixing(Index1M,$H2704,TRUE,_xll.ohTrigger(RecalcTrigger,Trigger1M)),NA())</f>
        <v>1.2185946546641457E-2</v>
      </c>
      <c r="K2704" s="44">
        <f>IFERROR(_xll.qlIndexFixing(Index3M,H2704,TRUE,_xll.ohTrigger(RecalcTrigger,Trigger3M)),NA())</f>
        <v>1.2459354925823618E-2</v>
      </c>
      <c r="L2704" s="44">
        <f>IFERROR(_xll.qlIndexFixing(Index6M,$H2704,TRUE,_xll.ohTrigger(RecalcTrigger,Trigger6M)),NA())</f>
        <v>1.3372725107962728E-2</v>
      </c>
      <c r="M2704" s="186">
        <f>IFERROR(_xll.qlIndexFixing(Index1Y,$H2704,TRUE,_xll.ohTrigger(RecalcTrigger,Trigger1Y)),NA())</f>
        <v>1.2661893520977758E-2</v>
      </c>
      <c r="N2704" s="185">
        <f>IFERROR(_xll.qlIndexFixing(ONIndex1M,I2704,TRUE,_xll.ohTrigger(RecalcTrigger,Trigger1M)),NA())</f>
        <v>1.2189822346799772E-2</v>
      </c>
      <c r="O2704" s="44">
        <f>IFERROR(_xll.qlIndexFixing(ONIndex3M,I2704,TRUE,_xll.ohTrigger(RecalcTrigger,Trigger3M)),NA())</f>
        <v>1.2477658260783286E-2</v>
      </c>
      <c r="P2704" s="44">
        <f>IFERROR(_xll.qlIndexFixing(ONIndex6M,I2704,TRUE,_xll.ohTrigger(RecalcTrigger,Trigger6M)),NA())</f>
        <v>1.3645266020381186E-2</v>
      </c>
      <c r="Q2704" s="186">
        <f>IFERROR(_xll.qlIndexFixing(ONIndex1Y,I2704,TRUE,_xll.ohTrigger(RecalcTrigger,Trigger1Y)),NA())</f>
        <v>1.2788663933758215E-2</v>
      </c>
    </row>
    <row r="2705" spans="2:17" x14ac:dyDescent="0.2">
      <c r="B2705" s="39" t="s">
        <v>42</v>
      </c>
      <c r="D2705" s="42">
        <f>_xll.qlCalendarAdvance(Calendar,$D2704,B2705,"f",FALSE)</f>
        <v>58348</v>
      </c>
      <c r="E2705" s="180">
        <f>_xll.qlInterestRateIndexValueDate(IndexON,D2705)</f>
        <v>58348</v>
      </c>
      <c r="F2705" s="196">
        <f>IFERROR(_xll.qlIndexFixing(IndexON,D2705,TRUE,_xll.ohTrigger(RecalcTrigger,TriggerON)),NA())</f>
        <v>1.2086442651595419E-2</v>
      </c>
      <c r="H2705" s="42">
        <f>_xll.qlCalendarAdvance(Calendar,$H2704,B2705,"f",FALSE)</f>
        <v>58348</v>
      </c>
      <c r="I2705" s="180">
        <f>_xll.qlInterestRateIndexValueDate(Index1M,$H2705)</f>
        <v>58350</v>
      </c>
      <c r="J2705" s="185">
        <f>IFERROR(_xll.qlIndexFixing(Index1M,$H2705,TRUE,_xll.ohTrigger(RecalcTrigger,Trigger1M)),NA())</f>
        <v>1.2179718512750348E-2</v>
      </c>
      <c r="K2705" s="44">
        <f>IFERROR(_xll.qlIndexFixing(Index3M,H2705,TRUE,_xll.ohTrigger(RecalcTrigger,Trigger3M)),NA())</f>
        <v>1.2453808585186247E-2</v>
      </c>
      <c r="L2705" s="44">
        <f>IFERROR(_xll.qlIndexFixing(Index6M,$H2705,TRUE,_xll.ohTrigger(RecalcTrigger,Trigger6M)),NA())</f>
        <v>1.334458236138991E-2</v>
      </c>
      <c r="M2705" s="186">
        <f>IFERROR(_xll.qlIndexFixing(Index1Y,$H2705,TRUE,_xll.ohTrigger(RecalcTrigger,Trigger1Y)),NA())</f>
        <v>1.2654132187292453E-2</v>
      </c>
      <c r="N2705" s="185">
        <f>IFERROR(_xll.qlIndexFixing(ONIndex1M,I2705,TRUE,_xll.ohTrigger(RecalcTrigger,Trigger1M)),NA())</f>
        <v>1.2183545533890339E-2</v>
      </c>
      <c r="O2705" s="44">
        <f>IFERROR(_xll.qlIndexFixing(ONIndex3M,I2705,TRUE,_xll.ohTrigger(RecalcTrigger,Trigger3M)),NA())</f>
        <v>1.2471257698862814E-2</v>
      </c>
      <c r="P2705" s="44">
        <f>IFERROR(_xll.qlIndexFixing(ONIndex6M,I2705,TRUE,_xll.ohTrigger(RecalcTrigger,Trigger6M)),NA())</f>
        <v>1.3620671953757935E-2</v>
      </c>
      <c r="Q2705" s="186">
        <f>IFERROR(_xll.qlIndexFixing(ONIndex1Y,I2705,TRUE,_xll.ohTrigger(RecalcTrigger,Trigger1Y)),NA())</f>
        <v>1.2779742025825769E-2</v>
      </c>
    </row>
    <row r="2706" spans="2:17" x14ac:dyDescent="0.2">
      <c r="B2706" s="39" t="s">
        <v>42</v>
      </c>
      <c r="D2706" s="42">
        <f>_xll.qlCalendarAdvance(Calendar,$D2705,B2706,"f",FALSE)</f>
        <v>58355</v>
      </c>
      <c r="E2706" s="180">
        <f>_xll.qlInterestRateIndexValueDate(IndexON,D2706)</f>
        <v>58355</v>
      </c>
      <c r="F2706" s="196">
        <f>IFERROR(_xll.qlIndexFixing(IndexON,D2706,TRUE,_xll.ohTrigger(RecalcTrigger,TriggerON)),NA())</f>
        <v>1.2080211897842474E-2</v>
      </c>
      <c r="H2706" s="42">
        <f>_xll.qlCalendarAdvance(Calendar,$H2705,B2706,"f",FALSE)</f>
        <v>58355</v>
      </c>
      <c r="I2706" s="180">
        <f>_xll.qlInterestRateIndexValueDate(Index1M,$H2706)</f>
        <v>58357</v>
      </c>
      <c r="J2706" s="185">
        <f>IFERROR(_xll.qlIndexFixing(Index1M,$H2706,TRUE,_xll.ohTrigger(RecalcTrigger,Trigger1M)),NA())</f>
        <v>1.2173524235396804E-2</v>
      </c>
      <c r="K2706" s="44">
        <f>IFERROR(_xll.qlIndexFixing(Index3M,H2706,TRUE,_xll.ohTrigger(RecalcTrigger,Trigger3M)),NA())</f>
        <v>1.2447622966370829E-2</v>
      </c>
      <c r="L2706" s="44">
        <f>IFERROR(_xll.qlIndexFixing(Index6M,$H2706,TRUE,_xll.ohTrigger(RecalcTrigger,Trigger6M)),NA())</f>
        <v>1.3317982649685386E-2</v>
      </c>
      <c r="M2706" s="186">
        <f>IFERROR(_xll.qlIndexFixing(Index1Y,$H2706,TRUE,_xll.ohTrigger(RecalcTrigger,Trigger1Y)),NA())</f>
        <v>1.2646421521042828E-2</v>
      </c>
      <c r="N2706" s="185">
        <f>IFERROR(_xll.qlIndexFixing(ONIndex1M,I2706,TRUE,_xll.ohTrigger(RecalcTrigger,Trigger1M)),NA())</f>
        <v>1.2177302327938122E-2</v>
      </c>
      <c r="O2706" s="44">
        <f>IFERROR(_xll.qlIndexFixing(ONIndex3M,I2706,TRUE,_xll.ohTrigger(RecalcTrigger,Trigger3M)),NA())</f>
        <v>1.2464890691541441E-2</v>
      </c>
      <c r="P2706" s="44">
        <f>IFERROR(_xll.qlIndexFixing(ONIndex6M,I2706,TRUE,_xll.ohTrigger(RecalcTrigger,Trigger6M)),NA())</f>
        <v>1.3595941790800481E-2</v>
      </c>
      <c r="Q2706" s="186">
        <f>IFERROR(_xll.qlIndexFixing(ONIndex1Y,I2706,TRUE,_xll.ohTrigger(RecalcTrigger,Trigger1Y)),NA())</f>
        <v>1.2770867619016357E-2</v>
      </c>
    </row>
    <row r="2707" spans="2:17" x14ac:dyDescent="0.2">
      <c r="B2707" s="39" t="s">
        <v>42</v>
      </c>
      <c r="D2707" s="42">
        <f>_xll.qlCalendarAdvance(Calendar,$D2706,B2707,"f",FALSE)</f>
        <v>58362</v>
      </c>
      <c r="E2707" s="180">
        <f>_xll.qlInterestRateIndexValueDate(IndexON,D2707)</f>
        <v>58362</v>
      </c>
      <c r="F2707" s="196">
        <f>IFERROR(_xll.qlIndexFixing(IndexON,D2707,TRUE,_xll.ohTrigger(RecalcTrigger,TriggerON)),NA())</f>
        <v>1.2074027165116519E-2</v>
      </c>
      <c r="H2707" s="42">
        <f>_xll.qlCalendarAdvance(Calendar,$H2706,B2707,"f",FALSE)</f>
        <v>58362</v>
      </c>
      <c r="I2707" s="180">
        <f>_xll.qlInterestRateIndexValueDate(Index1M,$H2707)</f>
        <v>58364</v>
      </c>
      <c r="J2707" s="185">
        <f>IFERROR(_xll.qlIndexFixing(Index1M,$H2707,TRUE,_xll.ohTrigger(RecalcTrigger,Trigger1M)),NA())</f>
        <v>1.2167363782114304E-2</v>
      </c>
      <c r="K2707" s="44">
        <f>IFERROR(_xll.qlIndexFixing(Index3M,H2707,TRUE,_xll.ohTrigger(RecalcTrigger,Trigger3M)),NA())</f>
        <v>1.2441471484422656E-2</v>
      </c>
      <c r="L2707" s="44">
        <f>IFERROR(_xll.qlIndexFixing(Index6M,$H2707,TRUE,_xll.ohTrigger(RecalcTrigger,Trigger6M)),NA())</f>
        <v>1.3284387913480317E-2</v>
      </c>
      <c r="M2707" s="186">
        <f>IFERROR(_xll.qlIndexFixing(Index1Y,$H2707,TRUE,_xll.ohTrigger(RecalcTrigger,Trigger1Y)),NA())</f>
        <v>1.2638761618276619E-2</v>
      </c>
      <c r="N2707" s="185">
        <f>IFERROR(_xll.qlIndexFixing(ONIndex1M,I2707,TRUE,_xll.ohTrigger(RecalcTrigger,Trigger1M)),NA())</f>
        <v>1.2171092796409155E-2</v>
      </c>
      <c r="O2707" s="44">
        <f>IFERROR(_xll.qlIndexFixing(ONIndex3M,I2707,TRUE,_xll.ohTrigger(RecalcTrigger,Trigger3M)),NA())</f>
        <v>1.2458557305965456E-2</v>
      </c>
      <c r="P2707" s="44">
        <f>IFERROR(_xll.qlIndexFixing(ONIndex6M,I2707,TRUE,_xll.ohTrigger(RecalcTrigger,Trigger6M)),NA())</f>
        <v>1.3571075531908505E-2</v>
      </c>
      <c r="Q2707" s="186">
        <f>IFERROR(_xll.qlIndexFixing(ONIndex1Y,I2707,TRUE,_xll.ohTrigger(RecalcTrigger,Trigger1Y)),NA())</f>
        <v>1.2762040809493058E-2</v>
      </c>
    </row>
    <row r="2708" spans="2:17" x14ac:dyDescent="0.2">
      <c r="B2708" s="39" t="s">
        <v>42</v>
      </c>
      <c r="D2708" s="42">
        <f>_xll.qlCalendarAdvance(Calendar,$D2707,B2708,"f",FALSE)</f>
        <v>58369</v>
      </c>
      <c r="E2708" s="180">
        <f>_xll.qlInterestRateIndexValueDate(IndexON,D2708)</f>
        <v>58369</v>
      </c>
      <c r="F2708" s="196">
        <f>IFERROR(_xll.qlIndexFixing(IndexON,D2708,TRUE,_xll.ohTrigger(RecalcTrigger,TriggerON)),NA())</f>
        <v>1.2067888542146576E-2</v>
      </c>
      <c r="H2708" s="42">
        <f>_xll.qlCalendarAdvance(Calendar,$H2707,B2708,"f",FALSE)</f>
        <v>58369</v>
      </c>
      <c r="I2708" s="180">
        <f>_xll.qlInterestRateIndexValueDate(Index1M,$H2708)</f>
        <v>58371</v>
      </c>
      <c r="J2708" s="185">
        <f>IFERROR(_xll.qlIndexFixing(Index1M,$H2708,TRUE,_xll.ohTrigger(RecalcTrigger,Trigger1M)),NA())</f>
        <v>1.2161237220413845E-2</v>
      </c>
      <c r="K2708" s="44">
        <f>IFERROR(_xll.qlIndexFixing(Index3M,H2708,TRUE,_xll.ohTrigger(RecalcTrigger,Trigger3M)),NA())</f>
        <v>1.2435354206596628E-2</v>
      </c>
      <c r="L2708" s="44">
        <f>IFERROR(_xll.qlIndexFixing(Index6M,$H2708,TRUE,_xll.ohTrigger(RecalcTrigger,Trigger6M)),NA())</f>
        <v>1.3264373266971366E-2</v>
      </c>
      <c r="M2708" s="186">
        <f>IFERROR(_xll.qlIndexFixing(Index1Y,$H2708,TRUE,_xll.ohTrigger(RecalcTrigger,Trigger1Y)),NA())</f>
        <v>1.263115257504656E-2</v>
      </c>
      <c r="N2708" s="185">
        <f>IFERROR(_xll.qlIndexFixing(ONIndex1M,I2708,TRUE,_xll.ohTrigger(RecalcTrigger,Trigger1M)),NA())</f>
        <v>1.2164917006769471E-2</v>
      </c>
      <c r="O2708" s="44">
        <f>IFERROR(_xll.qlIndexFixing(ONIndex3M,I2708,TRUE,_xll.ohTrigger(RecalcTrigger,Trigger3M)),NA())</f>
        <v>1.245225760944102E-2</v>
      </c>
      <c r="P2708" s="44">
        <f>IFERROR(_xll.qlIndexFixing(ONIndex6M,I2708,TRUE,_xll.ohTrigger(RecalcTrigger,Trigger6M)),NA())</f>
        <v>1.3546073176762263E-2</v>
      </c>
      <c r="Q2708" s="186">
        <f>IFERROR(_xll.qlIndexFixing(ONIndex1Y,I2708,TRUE,_xll.ohTrigger(RecalcTrigger,Trigger1Y)),NA())</f>
        <v>1.2753261693179141E-2</v>
      </c>
    </row>
    <row r="2709" spans="2:17" x14ac:dyDescent="0.2">
      <c r="B2709" s="39" t="s">
        <v>42</v>
      </c>
      <c r="D2709" s="42">
        <f>_xll.qlCalendarAdvance(Calendar,$D2708,B2709,"f",FALSE)</f>
        <v>58376</v>
      </c>
      <c r="E2709" s="180">
        <f>_xll.qlInterestRateIndexValueDate(IndexON,D2709)</f>
        <v>58376</v>
      </c>
      <c r="F2709" s="196">
        <f>IFERROR(_xll.qlIndexFixing(IndexON,D2709,TRUE,_xll.ohTrigger(RecalcTrigger,TriggerON)),NA())</f>
        <v>1.2061796118061352E-2</v>
      </c>
      <c r="H2709" s="42">
        <f>_xll.qlCalendarAdvance(Calendar,$H2708,B2709,"f",FALSE)</f>
        <v>58376</v>
      </c>
      <c r="I2709" s="180">
        <f>_xll.qlInterestRateIndexValueDate(Index1M,$H2709)</f>
        <v>58378</v>
      </c>
      <c r="J2709" s="185">
        <f>IFERROR(_xll.qlIndexFixing(Index1M,$H2709,TRUE,_xll.ohTrigger(RecalcTrigger,Trigger1M)),NA())</f>
        <v>1.2155826517406829E-2</v>
      </c>
      <c r="K2709" s="44">
        <f>IFERROR(_xll.qlIndexFixing(Index3M,H2709,TRUE,_xll.ohTrigger(RecalcTrigger,Trigger3M)),NA())</f>
        <v>1.2429271200142426E-2</v>
      </c>
      <c r="L2709" s="44">
        <f>IFERROR(_xll.qlIndexFixing(Index6M,$H2709,TRUE,_xll.ohTrigger(RecalcTrigger,Trigger6M)),NA())</f>
        <v>1.3237363607079097E-2</v>
      </c>
      <c r="M2709" s="186">
        <f>IFERROR(_xll.qlIndexFixing(Index1Y,$H2709,TRUE,_xll.ohTrigger(RecalcTrigger,Trigger1Y)),NA())</f>
        <v>1.2624453189851286E-2</v>
      </c>
      <c r="N2709" s="185">
        <f>IFERROR(_xll.qlIndexFixing(ONIndex1M,I2709,TRUE,_xll.ohTrigger(RecalcTrigger,Trigger1M)),NA())</f>
        <v>1.2158775026724911E-2</v>
      </c>
      <c r="O2709" s="44">
        <f>IFERROR(_xll.qlIndexFixing(ONIndex3M,I2709,TRUE,_xll.ohTrigger(RecalcTrigger,Trigger3M)),NA())</f>
        <v>1.2445991669434164E-2</v>
      </c>
      <c r="P2709" s="44">
        <f>IFERROR(_xll.qlIndexFixing(ONIndex6M,I2709,TRUE,_xll.ohTrigger(RecalcTrigger,Trigger6M)),NA())</f>
        <v>1.3520934725681499E-2</v>
      </c>
      <c r="Q2709" s="186">
        <f>IFERROR(_xll.qlIndexFixing(ONIndex1Y,I2709,TRUE,_xll.ohTrigger(RecalcTrigger,Trigger1Y)),NA())</f>
        <v>1.2744530366157747E-2</v>
      </c>
    </row>
    <row r="2710" spans="2:17" x14ac:dyDescent="0.2">
      <c r="B2710" s="39" t="s">
        <v>42</v>
      </c>
      <c r="D2710" s="42">
        <f>_xll.qlCalendarAdvance(Calendar,$D2709,B2710,"f",FALSE)</f>
        <v>58383</v>
      </c>
      <c r="E2710" s="180">
        <f>_xll.qlInterestRateIndexValueDate(IndexON,D2710)</f>
        <v>58383</v>
      </c>
      <c r="F2710" s="196">
        <f>IFERROR(_xll.qlIndexFixing(IndexON,D2710,TRUE,_xll.ohTrigger(RecalcTrigger,TriggerON)),NA())</f>
        <v>1.205574998198955E-2</v>
      </c>
      <c r="H2710" s="42">
        <f>_xll.qlCalendarAdvance(Calendar,$H2709,B2710,"f",FALSE)</f>
        <v>58383</v>
      </c>
      <c r="I2710" s="180">
        <f>_xll.qlInterestRateIndexValueDate(Index1M,$H2710)</f>
        <v>58385</v>
      </c>
      <c r="J2710" s="185">
        <f>IFERROR(_xll.qlIndexFixing(Index1M,$H2710,TRUE,_xll.ohTrigger(RecalcTrigger,Trigger1M)),NA())</f>
        <v>1.2149086041907953E-2</v>
      </c>
      <c r="K2710" s="44">
        <f>IFERROR(_xll.qlIndexFixing(Index3M,H2710,TRUE,_xll.ohTrigger(RecalcTrigger,Trigger3M)),NA())</f>
        <v>1.2423222532307128E-2</v>
      </c>
      <c r="L2710" s="44">
        <f>IFERROR(_xll.qlIndexFixing(Index6M,$H2710,TRUE,_xll.ohTrigger(RecalcTrigger,Trigger6M)),NA())</f>
        <v>1.3211961481089964E-2</v>
      </c>
      <c r="M2710" s="186">
        <f>IFERROR(_xll.qlIndexFixing(Index1Y,$H2710,TRUE,_xll.ohTrigger(RecalcTrigger,Trigger1Y)),NA())</f>
        <v>1.2616087451431657E-2</v>
      </c>
      <c r="N2710" s="185">
        <f>IFERROR(_xll.qlIndexFixing(ONIndex1M,I2710,TRUE,_xll.ohTrigger(RecalcTrigger,Trigger1M)),NA())</f>
        <v>1.2152666923581634E-2</v>
      </c>
      <c r="O2710" s="44">
        <f>IFERROR(_xll.qlIndexFixing(ONIndex3M,I2710,TRUE,_xll.ohTrigger(RecalcTrigger,Trigger3M)),NA())</f>
        <v>1.2439759552611562E-2</v>
      </c>
      <c r="P2710" s="44">
        <f>IFERROR(_xll.qlIndexFixing(ONIndex6M,I2710,TRUE,_xll.ohTrigger(RecalcTrigger,Trigger6M)),NA())</f>
        <v>1.3495660178506341E-2</v>
      </c>
      <c r="Q2710" s="186">
        <f>IFERROR(_xll.qlIndexFixing(ONIndex1Y,I2710,TRUE,_xll.ohTrigger(RecalcTrigger,Trigger1Y)),NA())</f>
        <v>1.2735846924192273E-2</v>
      </c>
    </row>
    <row r="2711" spans="2:17" x14ac:dyDescent="0.2">
      <c r="B2711" s="39" t="s">
        <v>42</v>
      </c>
      <c r="D2711" s="42">
        <f>_xll.qlCalendarAdvance(Calendar,$D2710,B2711,"f",FALSE)</f>
        <v>58390</v>
      </c>
      <c r="E2711" s="180">
        <f>_xll.qlInterestRateIndexValueDate(IndexON,D2711)</f>
        <v>58390</v>
      </c>
      <c r="F2711" s="196">
        <f>IFERROR(_xll.qlIndexFixing(IndexON,D2711,TRUE,_xll.ohTrigger(RecalcTrigger,TriggerON)),NA())</f>
        <v>1.2049750222979938E-2</v>
      </c>
      <c r="H2711" s="42">
        <f>_xll.qlCalendarAdvance(Calendar,$H2710,B2711,"f",FALSE)</f>
        <v>58390</v>
      </c>
      <c r="I2711" s="180">
        <f>_xll.qlInterestRateIndexValueDate(Index1M,$H2711)</f>
        <v>58392</v>
      </c>
      <c r="J2711" s="185">
        <f>IFERROR(_xll.qlIndexFixing(Index1M,$H2711,TRUE,_xll.ohTrigger(RecalcTrigger,Trigger1M)),NA())</f>
        <v>1.2143061560156987E-2</v>
      </c>
      <c r="K2711" s="44">
        <f>IFERROR(_xll.qlIndexFixing(Index3M,H2711,TRUE,_xll.ohTrigger(RecalcTrigger,Trigger3M)),NA())</f>
        <v>1.2417208270347372E-2</v>
      </c>
      <c r="L2711" s="44">
        <f>IFERROR(_xll.qlIndexFixing(Index6M,$H2711,TRUE,_xll.ohTrigger(RecalcTrigger,Trigger6M)),NA())</f>
        <v>1.3184689305610276E-2</v>
      </c>
      <c r="M2711" s="186">
        <f>IFERROR(_xll.qlIndexFixing(Index1Y,$H2711,TRUE,_xll.ohTrigger(RecalcTrigger,Trigger1Y)),NA())</f>
        <v>1.2608631563176386E-2</v>
      </c>
      <c r="N2711" s="185">
        <f>IFERROR(_xll.qlIndexFixing(ONIndex1M,I2711,TRUE,_xll.ohTrigger(RecalcTrigger,Trigger1M)),NA())</f>
        <v>1.2146592764885611E-2</v>
      </c>
      <c r="O2711" s="44">
        <f>IFERROR(_xll.qlIndexFixing(ONIndex3M,I2711,TRUE,_xll.ohTrigger(RecalcTrigger,Trigger3M)),NA())</f>
        <v>1.2433561326519182E-2</v>
      </c>
      <c r="P2711" s="44">
        <f>IFERROR(_xll.qlIndexFixing(ONIndex6M,I2711,TRUE,_xll.ohTrigger(RecalcTrigger,Trigger6M)),NA())</f>
        <v>1.3470249535316725E-2</v>
      </c>
      <c r="Q2711" s="186">
        <f>IFERROR(_xll.qlIndexFixing(ONIndex1Y,I2711,TRUE,_xll.ohTrigger(RecalcTrigger,Trigger1Y)),NA())</f>
        <v>1.2727211463525734E-2</v>
      </c>
    </row>
    <row r="2712" spans="2:17" x14ac:dyDescent="0.2">
      <c r="B2712" s="39" t="s">
        <v>42</v>
      </c>
      <c r="D2712" s="42">
        <f>_xll.qlCalendarAdvance(Calendar,$D2711,B2712,"f",FALSE)</f>
        <v>58397</v>
      </c>
      <c r="E2712" s="180">
        <f>_xll.qlInterestRateIndexValueDate(IndexON,D2712)</f>
        <v>58397</v>
      </c>
      <c r="F2712" s="196">
        <f>IFERROR(_xll.qlIndexFixing(IndexON,D2712,TRUE,_xll.ohTrigger(RecalcTrigger,TriggerON)),NA())</f>
        <v>1.2043796930001349E-2</v>
      </c>
      <c r="H2712" s="42">
        <f>_xll.qlCalendarAdvance(Calendar,$H2711,B2712,"f",FALSE)</f>
        <v>58397</v>
      </c>
      <c r="I2712" s="180">
        <f>_xll.qlInterestRateIndexValueDate(Index1M,$H2712)</f>
        <v>58399</v>
      </c>
      <c r="J2712" s="185">
        <f>IFERROR(_xll.qlIndexFixing(Index1M,$H2712,TRUE,_xll.ohTrigger(RecalcTrigger,Trigger1M)),NA())</f>
        <v>1.2137071240111985E-2</v>
      </c>
      <c r="K2712" s="44">
        <f>IFERROR(_xll.qlIndexFixing(Index3M,H2712,TRUE,_xll.ohTrigger(RecalcTrigger,Trigger3M)),NA())</f>
        <v>1.2411228481513707E-2</v>
      </c>
      <c r="L2712" s="44">
        <f>IFERROR(_xll.qlIndexFixing(Index6M,$H2712,TRUE,_xll.ohTrigger(RecalcTrigger,Trigger6M)),NA())</f>
        <v>1.3157280505701014E-2</v>
      </c>
      <c r="M2712" s="186">
        <f>IFERROR(_xll.qlIndexFixing(Index1Y,$H2712,TRUE,_xll.ohTrigger(RecalcTrigger,Trigger1Y)),NA())</f>
        <v>1.2601226918718147E-2</v>
      </c>
      <c r="N2712" s="185">
        <f>IFERROR(_xll.qlIndexFixing(ONIndex1M,I2712,TRUE,_xll.ohTrigger(RecalcTrigger,Trigger1M)),NA())</f>
        <v>1.2140552618422618E-2</v>
      </c>
      <c r="O2712" s="44">
        <f>IFERROR(_xll.qlIndexFixing(ONIndex3M,I2712,TRUE,_xll.ohTrigger(RecalcTrigger,Trigger3M)),NA())</f>
        <v>1.2427397058223377E-2</v>
      </c>
      <c r="P2712" s="44">
        <f>IFERROR(_xll.qlIndexFixing(ONIndex6M,I2712,TRUE,_xll.ohTrigger(RecalcTrigger,Trigger6M)),NA())</f>
        <v>1.3444702796112651E-2</v>
      </c>
      <c r="Q2712" s="186">
        <f>IFERROR(_xll.qlIndexFixing(ONIndex1Y,I2712,TRUE,_xll.ohTrigger(RecalcTrigger,Trigger1Y)),NA())</f>
        <v>1.2718624079841589E-2</v>
      </c>
    </row>
    <row r="2713" spans="2:17" x14ac:dyDescent="0.2">
      <c r="B2713" s="39" t="s">
        <v>42</v>
      </c>
      <c r="D2713" s="42">
        <f>_xll.qlCalendarAdvance(Calendar,$D2712,B2713,"f",FALSE)</f>
        <v>58404</v>
      </c>
      <c r="E2713" s="180">
        <f>_xll.qlInterestRateIndexValueDate(IndexON,D2713)</f>
        <v>58404</v>
      </c>
      <c r="F2713" s="196">
        <f>IFERROR(_xll.qlIndexFixing(IndexON,D2713,TRUE,_xll.ohTrigger(RecalcTrigger,TriggerON)),NA())</f>
        <v>1.2037890192102552E-2</v>
      </c>
      <c r="H2713" s="42">
        <f>_xll.qlCalendarAdvance(Calendar,$H2712,B2713,"f",FALSE)</f>
        <v>58404</v>
      </c>
      <c r="I2713" s="180">
        <f>_xll.qlInterestRateIndexValueDate(Index1M,$H2713)</f>
        <v>58406</v>
      </c>
      <c r="J2713" s="185">
        <f>IFERROR(_xll.qlIndexFixing(Index1M,$H2713,TRUE,_xll.ohTrigger(RecalcTrigger,Trigger1M)),NA())</f>
        <v>1.2131115149296434E-2</v>
      </c>
      <c r="K2713" s="44">
        <f>IFERROR(_xll.qlIndexFixing(Index3M,H2713,TRUE,_xll.ohTrigger(RecalcTrigger,Trigger3M)),NA())</f>
        <v>1.2405283233057559E-2</v>
      </c>
      <c r="L2713" s="44">
        <f>IFERROR(_xll.qlIndexFixing(Index6M,$H2713,TRUE,_xll.ohTrigger(RecalcTrigger,Trigger6M)),NA())</f>
        <v>1.3129735087013485E-2</v>
      </c>
      <c r="M2713" s="186">
        <f>IFERROR(_xll.qlIndexFixing(Index1Y,$H2713,TRUE,_xll.ohTrigger(RecalcTrigger,Trigger1Y)),NA())</f>
        <v>1.2593873614134001E-2</v>
      </c>
      <c r="N2713" s="185">
        <f>IFERROR(_xll.qlIndexFixing(ONIndex1M,I2713,TRUE,_xll.ohTrigger(RecalcTrigger,Trigger1M)),NA())</f>
        <v>1.2134546551259007E-2</v>
      </c>
      <c r="O2713" s="44">
        <f>IFERROR(_xll.qlIndexFixing(ONIndex3M,I2713,TRUE,_xll.ohTrigger(RecalcTrigger,Trigger3M)),NA())</f>
        <v>1.2421266815030307E-2</v>
      </c>
      <c r="P2713" s="44">
        <f>IFERROR(_xll.qlIndexFixing(ONIndex6M,I2713,TRUE,_xll.ohTrigger(RecalcTrigger,Trigger6M)),NA())</f>
        <v>1.3419019960974055E-2</v>
      </c>
      <c r="Q2713" s="186">
        <f>IFERROR(_xll.qlIndexFixing(ONIndex1Y,I2713,TRUE,_xll.ohTrigger(RecalcTrigger,Trigger1Y)),NA())</f>
        <v>1.2710084869542726E-2</v>
      </c>
    </row>
    <row r="2714" spans="2:17" x14ac:dyDescent="0.2">
      <c r="B2714" s="39" t="s">
        <v>42</v>
      </c>
      <c r="D2714" s="42">
        <f>_xll.qlCalendarAdvance(Calendar,$D2713,B2714,"f",FALSE)</f>
        <v>58411</v>
      </c>
      <c r="E2714" s="180">
        <f>_xll.qlInterestRateIndexValueDate(IndexON,D2714)</f>
        <v>58411</v>
      </c>
      <c r="F2714" s="196">
        <f>IFERROR(_xll.qlIndexFixing(IndexON,D2714,TRUE,_xll.ohTrigger(RecalcTrigger,TriggerON)),NA())</f>
        <v>1.2032030098332314E-2</v>
      </c>
      <c r="H2714" s="42">
        <f>_xll.qlCalendarAdvance(Calendar,$H2713,B2714,"f",FALSE)</f>
        <v>58411</v>
      </c>
      <c r="I2714" s="180">
        <f>_xll.qlInterestRateIndexValueDate(Index1M,$H2714)</f>
        <v>58413</v>
      </c>
      <c r="J2714" s="185">
        <f>IFERROR(_xll.qlIndexFixing(Index1M,$H2714,TRUE,_xll.ohTrigger(RecalcTrigger,Trigger1M)),NA())</f>
        <v>1.2125193355248809E-2</v>
      </c>
      <c r="K2714" s="44">
        <f>IFERROR(_xll.qlIndexFixing(Index3M,H2714,TRUE,_xll.ohTrigger(RecalcTrigger,Trigger3M)),NA())</f>
        <v>1.2399574917411511E-2</v>
      </c>
      <c r="L2714" s="44">
        <f>IFERROR(_xll.qlIndexFixing(Index6M,$H2714,TRUE,_xll.ohTrigger(RecalcTrigger,Trigger6M)),NA())</f>
        <v>1.3100265847130527E-2</v>
      </c>
      <c r="M2714" s="186">
        <f>IFERROR(_xll.qlIndexFixing(Index1Y,$H2714,TRUE,_xll.ohTrigger(RecalcTrigger,Trigger1Y)),NA())</f>
        <v>1.2586571745506434E-2</v>
      </c>
      <c r="N2714" s="185">
        <f>IFERROR(_xll.qlIndexFixing(ONIndex1M,I2714,TRUE,_xll.ohTrigger(RecalcTrigger,Trigger1M)),NA())</f>
        <v>1.2128574631180555E-2</v>
      </c>
      <c r="O2714" s="44">
        <f>IFERROR(_xll.qlIndexFixing(ONIndex3M,I2714,TRUE,_xll.ohTrigger(RecalcTrigger,Trigger3M)),NA())</f>
        <v>1.2415170664006325E-2</v>
      </c>
      <c r="P2714" s="44">
        <f>IFERROR(_xll.qlIndexFixing(ONIndex6M,I2714,TRUE,_xll.ohTrigger(RecalcTrigger,Trigger6M)),NA())</f>
        <v>1.3393201029821E-2</v>
      </c>
      <c r="Q2714" s="186">
        <f>IFERROR(_xll.qlIndexFixing(ONIndex1Y,I2714,TRUE,_xll.ohTrigger(RecalcTrigger,Trigger1Y)),NA())</f>
        <v>1.2701593928312604E-2</v>
      </c>
    </row>
    <row r="2715" spans="2:17" x14ac:dyDescent="0.2">
      <c r="B2715" s="39" t="s">
        <v>42</v>
      </c>
      <c r="D2715" s="42">
        <f>_xll.qlCalendarAdvance(Calendar,$D2714,B2715,"f",FALSE)</f>
        <v>58418</v>
      </c>
      <c r="E2715" s="180">
        <f>_xll.qlInterestRateIndexValueDate(IndexON,D2715)</f>
        <v>58418</v>
      </c>
      <c r="F2715" s="196">
        <f>IFERROR(_xll.qlIndexFixing(IndexON,D2715,TRUE,_xll.ohTrigger(RecalcTrigger,TriggerON)),NA())</f>
        <v>1.2026216737739404E-2</v>
      </c>
      <c r="H2715" s="42">
        <f>_xll.qlCalendarAdvance(Calendar,$H2714,B2715,"f",FALSE)</f>
        <v>58418</v>
      </c>
      <c r="I2715" s="180">
        <f>_xll.qlInterestRateIndexValueDate(Index1M,$H2715)</f>
        <v>58420</v>
      </c>
      <c r="J2715" s="185">
        <f>IFERROR(_xll.qlIndexFixing(Index1M,$H2715,TRUE,_xll.ohTrigger(RecalcTrigger,Trigger1M)),NA())</f>
        <v>1.2119305925490098E-2</v>
      </c>
      <c r="K2715" s="44">
        <f>IFERROR(_xll.qlIndexFixing(Index3M,H2715,TRUE,_xll.ohTrigger(RecalcTrigger,Trigger3M)),NA())</f>
        <v>1.239369666408917E-2</v>
      </c>
      <c r="L2715" s="44">
        <f>IFERROR(_xll.qlIndexFixing(Index6M,$H2715,TRUE,_xll.ohTrigger(RecalcTrigger,Trigger6M)),NA())</f>
        <v>1.3072436442841305E-2</v>
      </c>
      <c r="M2715" s="186">
        <f>IFERROR(_xll.qlIndexFixing(Index1Y,$H2715,TRUE,_xll.ohTrigger(RecalcTrigger,Trigger1Y)),NA())</f>
        <v>1.2579321408923802E-2</v>
      </c>
      <c r="N2715" s="185">
        <f>IFERROR(_xll.qlIndexFixing(ONIndex1M,I2715,TRUE,_xll.ohTrigger(RecalcTrigger,Trigger1M)),NA())</f>
        <v>1.2122636925653296E-2</v>
      </c>
      <c r="O2715" s="44">
        <f>IFERROR(_xll.qlIndexFixing(ONIndex3M,I2715,TRUE,_xll.ohTrigger(RecalcTrigger,Trigger3M)),NA())</f>
        <v>1.2409108672457592E-2</v>
      </c>
      <c r="P2715" s="44">
        <f>IFERROR(_xll.qlIndexFixing(ONIndex6M,I2715,TRUE,_xll.ohTrigger(RecalcTrigger,Trigger6M)),NA())</f>
        <v>1.3367246002973232E-2</v>
      </c>
      <c r="Q2715" s="186">
        <f>IFERROR(_xll.qlIndexFixing(ONIndex1Y,I2715,TRUE,_xll.ohTrigger(RecalcTrigger,Trigger1Y)),NA())</f>
        <v>1.269315135215443E-2</v>
      </c>
    </row>
    <row r="2716" spans="2:17" x14ac:dyDescent="0.2">
      <c r="B2716" s="39" t="s">
        <v>42</v>
      </c>
      <c r="D2716" s="42">
        <f>_xll.qlCalendarAdvance(Calendar,$D2715,B2716,"f",FALSE)</f>
        <v>58425</v>
      </c>
      <c r="E2716" s="180">
        <f>_xll.qlInterestRateIndexValueDate(IndexON,D2716)</f>
        <v>58425</v>
      </c>
      <c r="F2716" s="196">
        <f>IFERROR(_xll.qlIndexFixing(IndexON,D2716,TRUE,_xll.ohTrigger(RecalcTrigger,TriggerON)),NA())</f>
        <v>1.202045019937259E-2</v>
      </c>
      <c r="H2716" s="42">
        <f>_xll.qlCalendarAdvance(Calendar,$H2715,B2716,"f",FALSE)</f>
        <v>58425</v>
      </c>
      <c r="I2716" s="180">
        <f>_xll.qlInterestRateIndexValueDate(Index1M,$H2716)</f>
        <v>58427</v>
      </c>
      <c r="J2716" s="185">
        <f>IFERROR(_xll.qlIndexFixing(Index1M,$H2716,TRUE,_xll.ohTrigger(RecalcTrigger,Trigger1M)),NA())</f>
        <v>1.2113452927553781E-2</v>
      </c>
      <c r="K2716" s="44">
        <f>IFERROR(_xll.qlIndexFixing(Index3M,H2716,TRUE,_xll.ohTrigger(RecalcTrigger,Trigger3M)),NA())</f>
        <v>1.2387853146812077E-2</v>
      </c>
      <c r="L2716" s="44">
        <f>IFERROR(_xll.qlIndexFixing(Index6M,$H2716,TRUE,_xll.ohTrigger(RecalcTrigger,Trigger6M)),NA())</f>
        <v>1.3044470434517333E-2</v>
      </c>
      <c r="M2716" s="186">
        <f>IFERROR(_xll.qlIndexFixing(Index1Y,$H2716,TRUE,_xll.ohTrigger(RecalcTrigger,Trigger1Y)),NA())</f>
        <v>1.2572122700478371E-2</v>
      </c>
      <c r="N2716" s="185">
        <f>IFERROR(_xll.qlIndexFixing(ONIndex1M,I2716,TRUE,_xll.ohTrigger(RecalcTrigger,Trigger1M)),NA())</f>
        <v>1.2116733502223198E-2</v>
      </c>
      <c r="O2716" s="44">
        <f>IFERROR(_xll.qlIndexFixing(ONIndex3M,I2716,TRUE,_xll.ohTrigger(RecalcTrigger,Trigger3M)),NA())</f>
        <v>1.2403080907770203E-2</v>
      </c>
      <c r="P2716" s="44">
        <f>IFERROR(_xll.qlIndexFixing(ONIndex6M,I2716,TRUE,_xll.ohTrigger(RecalcTrigger,Trigger6M)),NA())</f>
        <v>1.3341154880111006E-2</v>
      </c>
      <c r="Q2716" s="186">
        <f>IFERROR(_xll.qlIndexFixing(ONIndex1Y,I2716,TRUE,_xll.ohTrigger(RecalcTrigger,Trigger1Y)),NA())</f>
        <v>1.2684757237151345E-2</v>
      </c>
    </row>
    <row r="2717" spans="2:17" x14ac:dyDescent="0.2">
      <c r="B2717" s="39" t="s">
        <v>42</v>
      </c>
      <c r="D2717" s="42">
        <f>_xll.qlCalendarAdvance(Calendar,$D2716,B2717,"f",FALSE)</f>
        <v>58432</v>
      </c>
      <c r="E2717" s="180">
        <f>_xll.qlInterestRateIndexValueDate(IndexON,D2717)</f>
        <v>58432</v>
      </c>
      <c r="F2717" s="196">
        <f>IFERROR(_xll.qlIndexFixing(IndexON,D2717,TRUE,_xll.ohTrigger(RecalcTrigger,TriggerON)),NA())</f>
        <v>1.2014730572200705E-2</v>
      </c>
      <c r="H2717" s="42">
        <f>_xll.qlCalendarAdvance(Calendar,$H2716,B2717,"f",FALSE)</f>
        <v>58432</v>
      </c>
      <c r="I2717" s="180">
        <f>_xll.qlInterestRateIndexValueDate(Index1M,$H2717)</f>
        <v>58438</v>
      </c>
      <c r="J2717" s="185">
        <f>IFERROR(_xll.qlIndexFixing(Index1M,$H2717,TRUE,_xll.ohTrigger(RecalcTrigger,Trigger1M)),NA())</f>
        <v>1.2104532853373274E-2</v>
      </c>
      <c r="K2717" s="44">
        <f>IFERROR(_xll.qlIndexFixing(Index3M,H2717,TRUE,_xll.ohTrigger(RecalcTrigger,Trigger3M)),NA())</f>
        <v>1.2378740819559758E-2</v>
      </c>
      <c r="L2717" s="44">
        <f>IFERROR(_xll.qlIndexFixing(Index6M,$H2717,TRUE,_xll.ohTrigger(RecalcTrigger,Trigger6M)),NA())</f>
        <v>1.3000247868056997E-2</v>
      </c>
      <c r="M2717" s="186">
        <f>IFERROR(_xll.qlIndexFixing(Index1Y,$H2717,TRUE,_xll.ohTrigger(RecalcTrigger,Trigger1Y)),NA())</f>
        <v>1.256142744543581E-2</v>
      </c>
      <c r="N2717" s="185">
        <f>IFERROR(_xll.qlIndexFixing(ONIndex1M,I2717,TRUE,_xll.ohTrigger(RecalcTrigger,Trigger1M)),NA())</f>
        <v>1.2108980398104485E-2</v>
      </c>
      <c r="O2717" s="44">
        <f>IFERROR(_xll.qlIndexFixing(ONIndex3M,I2717,TRUE,_xll.ohTrigger(RecalcTrigger,Trigger3M)),NA())</f>
        <v>1.2395168704477655E-2</v>
      </c>
      <c r="P2717" s="44">
        <f>IFERROR(_xll.qlIndexFixing(ONIndex6M,I2717,TRUE,_xll.ohTrigger(RecalcTrigger,Trigger6M)),NA())</f>
        <v>1.3305773352882966E-2</v>
      </c>
      <c r="Q2717" s="186">
        <f>IFERROR(_xll.qlIndexFixing(ONIndex1Y,I2717,TRUE,_xll.ohTrigger(RecalcTrigger,Trigger1Y)),NA())</f>
        <v>1.2673666111133741E-2</v>
      </c>
    </row>
    <row r="2718" spans="2:17" x14ac:dyDescent="0.2">
      <c r="B2718" s="39" t="s">
        <v>42</v>
      </c>
      <c r="D2718" s="42">
        <f>_xll.qlCalendarAdvance(Calendar,$D2717,B2718,"f",FALSE)</f>
        <v>58439</v>
      </c>
      <c r="E2718" s="180">
        <f>_xll.qlInterestRateIndexValueDate(IndexON,D2718)</f>
        <v>58439</v>
      </c>
      <c r="F2718" s="196">
        <f>IFERROR(_xll.qlIndexFixing(IndexON,D2718,TRUE,_xll.ohTrigger(RecalcTrigger,TriggerON)),NA())</f>
        <v>1.2009057945512325E-2</v>
      </c>
      <c r="H2718" s="42">
        <f>_xll.qlCalendarAdvance(Calendar,$H2717,B2718,"f",FALSE)</f>
        <v>58439</v>
      </c>
      <c r="I2718" s="180">
        <f>_xll.qlInterestRateIndexValueDate(Index1M,$H2718)</f>
        <v>58442</v>
      </c>
      <c r="J2718" s="185">
        <f>IFERROR(_xll.qlIndexFixing(Index1M,$H2718,TRUE,_xll.ohTrigger(RecalcTrigger,Trigger1M)),NA())</f>
        <v>1.2101233507913209E-2</v>
      </c>
      <c r="K2718" s="44">
        <f>IFERROR(_xll.qlIndexFixing(Index3M,H2718,TRUE,_xll.ohTrigger(RecalcTrigger,Trigger3M)),NA())</f>
        <v>1.2375448605135165E-2</v>
      </c>
      <c r="L2718" s="44">
        <f>IFERROR(_xll.qlIndexFixing(Index6M,$H2718,TRUE,_xll.ohTrigger(RecalcTrigger,Trigger6M)),NA())</f>
        <v>1.2985915129430755E-2</v>
      </c>
      <c r="M2718" s="186">
        <f>IFERROR(_xll.qlIndexFixing(Index1Y,$H2718,TRUE,_xll.ohTrigger(RecalcTrigger,Trigger1Y)),NA())</f>
        <v>1.2557125243967862E-2</v>
      </c>
      <c r="N2718" s="185">
        <f>IFERROR(_xll.qlIndexFixing(ONIndex1M,I2718,TRUE,_xll.ohTrigger(RecalcTrigger,Trigger1M)),NA())</f>
        <v>1.2104199062656917E-2</v>
      </c>
      <c r="O2718" s="44">
        <f>IFERROR(_xll.qlIndexFixing(ONIndex3M,I2718,TRUE,_xll.ohTrigger(RecalcTrigger,Trigger3M)),NA())</f>
        <v>1.2390279834049167E-2</v>
      </c>
      <c r="P2718" s="44">
        <f>IFERROR(_xll.qlIndexFixing(ONIndex6M,I2718,TRUE,_xll.ohTrigger(RecalcTrigger,Trigger6M)),NA())</f>
        <v>1.3284787049387958E-2</v>
      </c>
      <c r="Q2718" s="186">
        <f>IFERROR(_xll.qlIndexFixing(ONIndex1Y,I2718,TRUE,_xll.ohTrigger(RecalcTrigger,Trigger1Y)),NA())</f>
        <v>1.2666933479881237E-2</v>
      </c>
    </row>
    <row r="2719" spans="2:17" x14ac:dyDescent="0.2">
      <c r="B2719" s="39" t="s">
        <v>42</v>
      </c>
      <c r="D2719" s="42">
        <f>_xll.qlCalendarAdvance(Calendar,$D2718,B2719,"f",FALSE)</f>
        <v>58446</v>
      </c>
      <c r="E2719" s="180">
        <f>_xll.qlInterestRateIndexValueDate(IndexON,D2719)</f>
        <v>58446</v>
      </c>
      <c r="F2719" s="196">
        <f>IFERROR(_xll.qlIndexFixing(IndexON,D2719,TRUE,_xll.ohTrigger(RecalcTrigger,TriggerON)),NA())</f>
        <v>1.200343240811641E-2</v>
      </c>
      <c r="H2719" s="42">
        <f>_xll.qlCalendarAdvance(Calendar,$H2718,B2719,"f",FALSE)</f>
        <v>58446</v>
      </c>
      <c r="I2719" s="180">
        <f>_xll.qlInterestRateIndexValueDate(Index1M,$H2719)</f>
        <v>58448</v>
      </c>
      <c r="J2719" s="185">
        <f>IFERROR(_xll.qlIndexFixing(Index1M,$H2719,TRUE,_xll.ohTrigger(RecalcTrigger,Trigger1M)),NA())</f>
        <v>1.2096101199966514E-2</v>
      </c>
      <c r="K2719" s="44">
        <f>IFERROR(_xll.qlIndexFixing(Index3M,H2719,TRUE,_xll.ohTrigger(RecalcTrigger,Trigger3M)),NA())</f>
        <v>1.2370531683800904E-2</v>
      </c>
      <c r="L2719" s="44">
        <f>IFERROR(_xll.qlIndexFixing(Index6M,$H2719,TRUE,_xll.ohTrigger(RecalcTrigger,Trigger6M)),NA())</f>
        <v>1.2961593900621383E-2</v>
      </c>
      <c r="M2719" s="186">
        <f>IFERROR(_xll.qlIndexFixing(Index1Y,$H2719,TRUE,_xll.ohTrigger(RecalcTrigger,Trigger1Y)),NA())</f>
        <v>1.255083730497655E-2</v>
      </c>
      <c r="N2719" s="185">
        <f>IFERROR(_xll.qlIndexFixing(ONIndex1M,I2719,TRUE,_xll.ohTrigger(RecalcTrigger,Trigger1M)),NA())</f>
        <v>1.209922959933607E-2</v>
      </c>
      <c r="O2719" s="44">
        <f>IFERROR(_xll.qlIndexFixing(ONIndex3M,I2719,TRUE,_xll.ohTrigger(RecalcTrigger,Trigger3M)),NA())</f>
        <v>1.2385203644660336E-2</v>
      </c>
      <c r="P2719" s="44">
        <f>IFERROR(_xll.qlIndexFixing(ONIndex6M,I2719,TRUE,_xll.ohTrigger(RecalcTrigger,Trigger6M)),NA())</f>
        <v>1.3262064936716556E-2</v>
      </c>
      <c r="Q2719" s="186">
        <f>IFERROR(_xll.qlIndexFixing(ONIndex1Y,I2719,TRUE,_xll.ohTrigger(RecalcTrigger,Trigger1Y)),NA())</f>
        <v>1.265986661902474E-2</v>
      </c>
    </row>
    <row r="2720" spans="2:17" x14ac:dyDescent="0.2">
      <c r="B2720" s="39" t="s">
        <v>42</v>
      </c>
      <c r="D2720" s="42">
        <f>_xll.qlCalendarAdvance(Calendar,$D2719,B2720,"f",FALSE)</f>
        <v>58453</v>
      </c>
      <c r="E2720" s="180">
        <f>_xll.qlInterestRateIndexValueDate(IndexON,D2720)</f>
        <v>58453</v>
      </c>
      <c r="F2720" s="196">
        <f>IFERROR(_xll.qlIndexFixing(IndexON,D2720,TRUE,_xll.ohTrigger(RecalcTrigger,TriggerON)),NA())</f>
        <v>1.1997854048981793E-2</v>
      </c>
      <c r="H2720" s="42">
        <f>_xll.qlCalendarAdvance(Calendar,$H2719,B2720,"f",FALSE)</f>
        <v>58453</v>
      </c>
      <c r="I2720" s="180">
        <f>_xll.qlInterestRateIndexValueDate(Index1M,$H2720)</f>
        <v>58455</v>
      </c>
      <c r="J2720" s="185">
        <f>IFERROR(_xll.qlIndexFixing(Index1M,$H2720,TRUE,_xll.ohTrigger(RecalcTrigger,Trigger1M)),NA())</f>
        <v>1.2090386604609593E-2</v>
      </c>
      <c r="K2720" s="44">
        <f>IFERROR(_xll.qlIndexFixing(Index3M,H2720,TRUE,_xll.ohTrigger(RecalcTrigger,Trigger3M)),NA())</f>
        <v>1.236482778325166E-2</v>
      </c>
      <c r="L2720" s="44">
        <f>IFERROR(_xll.qlIndexFixing(Index6M,$H2720,TRUE,_xll.ohTrigger(RecalcTrigger,Trigger6M)),NA())</f>
        <v>1.2933092311112651E-2</v>
      </c>
      <c r="M2720" s="186">
        <f>IFERROR(_xll.qlIndexFixing(Index1Y,$H2720,TRUE,_xll.ohTrigger(RecalcTrigger,Trigger1Y)),NA())</f>
        <v>1.2543846070116388E-2</v>
      </c>
      <c r="N2720" s="185">
        <f>IFERROR(_xll.qlIndexFixing(ONIndex1M,I2720,TRUE,_xll.ohTrigger(RecalcTrigger,Trigger1M)),NA())</f>
        <v>1.2093463979194752E-2</v>
      </c>
      <c r="O2720" s="44">
        <f>IFERROR(_xll.qlIndexFixing(ONIndex3M,I2720,TRUE,_xll.ohTrigger(RecalcTrigger,Trigger3M)),NA())</f>
        <v>1.2379313458321661E-2</v>
      </c>
      <c r="P2720" s="44">
        <f>IFERROR(_xll.qlIndexFixing(ONIndex6M,I2720,TRUE,_xll.ohTrigger(RecalcTrigger,Trigger6M)),NA())</f>
        <v>1.323542943075573E-2</v>
      </c>
      <c r="Q2720" s="186">
        <f>IFERROR(_xll.qlIndexFixing(ONIndex1Y,I2720,TRUE,_xll.ohTrigger(RecalcTrigger,Trigger1Y)),NA())</f>
        <v>1.2651667308514192E-2</v>
      </c>
    </row>
    <row r="2721" spans="2:17" x14ac:dyDescent="0.2">
      <c r="B2721" s="39" t="s">
        <v>42</v>
      </c>
      <c r="D2721" s="42">
        <f>_xll.qlCalendarAdvance(Calendar,$D2720,B2721,"f",FALSE)</f>
        <v>58460</v>
      </c>
      <c r="E2721" s="180">
        <f>_xll.qlInterestRateIndexValueDate(IndexON,D2721)</f>
        <v>58460</v>
      </c>
      <c r="F2721" s="196">
        <f>IFERROR(_xll.qlIndexFixing(IndexON,D2721,TRUE,_xll.ohTrigger(RecalcTrigger,TriggerON)),NA())</f>
        <v>1.1992322957317114E-2</v>
      </c>
      <c r="H2721" s="42">
        <f>_xll.qlCalendarAdvance(Calendar,$H2720,B2721,"f",FALSE)</f>
        <v>58460</v>
      </c>
      <c r="I2721" s="180">
        <f>_xll.qlInterestRateIndexValueDate(Index1M,$H2721)</f>
        <v>58462</v>
      </c>
      <c r="J2721" s="185">
        <f>IFERROR(_xll.qlIndexFixing(Index1M,$H2721,TRUE,_xll.ohTrigger(RecalcTrigger,Trigger1M)),NA())</f>
        <v>1.2084706778722476E-2</v>
      </c>
      <c r="K2721" s="44">
        <f>IFERROR(_xll.qlIndexFixing(Index3M,H2721,TRUE,_xll.ohTrigger(RecalcTrigger,Trigger3M)),NA())</f>
        <v>1.235915895502724E-2</v>
      </c>
      <c r="L2721" s="44">
        <f>IFERROR(_xll.qlIndexFixing(Index6M,$H2721,TRUE,_xll.ohTrigger(RecalcTrigger,Trigger6M)),NA())</f>
        <v>1.2904454149055925E-2</v>
      </c>
      <c r="M2721" s="186">
        <f>IFERROR(_xll.qlIndexFixing(Index1Y,$H2721,TRUE,_xll.ohTrigger(RecalcTrigger,Trigger1Y)),NA())</f>
        <v>1.2536906943938161E-2</v>
      </c>
      <c r="N2721" s="185">
        <f>IFERROR(_xll.qlIndexFixing(ONIndex1M,I2721,TRUE,_xll.ohTrigger(RecalcTrigger,Trigger1M)),NA())</f>
        <v>1.2087732978640631E-2</v>
      </c>
      <c r="O2721" s="44">
        <f>IFERROR(_xll.qlIndexFixing(ONIndex3M,I2721,TRUE,_xll.ohTrigger(RecalcTrigger,Trigger3M)),NA())</f>
        <v>1.2373457834415902E-2</v>
      </c>
      <c r="P2721" s="44">
        <f>IFERROR(_xll.qlIndexFixing(ONIndex6M,I2721,TRUE,_xll.ohTrigger(RecalcTrigger,Trigger6M)),NA())</f>
        <v>1.3208657829020254E-2</v>
      </c>
      <c r="Q2721" s="186">
        <f>IFERROR(_xll.qlIndexFixing(ONIndex1Y,I2721,TRUE,_xll.ohTrigger(RecalcTrigger,Trigger1Y)),NA())</f>
        <v>1.2643516939094823E-2</v>
      </c>
    </row>
    <row r="2722" spans="2:17" x14ac:dyDescent="0.2">
      <c r="B2722" s="39" t="s">
        <v>42</v>
      </c>
      <c r="D2722" s="42">
        <f>_xll.qlCalendarAdvance(Calendar,$D2721,B2722,"f",FALSE)</f>
        <v>58467</v>
      </c>
      <c r="E2722" s="180">
        <f>_xll.qlInterestRateIndexValueDate(IndexON,D2722)</f>
        <v>58467</v>
      </c>
      <c r="F2722" s="196">
        <f>IFERROR(_xll.qlIndexFixing(IndexON,D2722,TRUE,_xll.ohTrigger(RecalcTrigger,TriggerON)),NA())</f>
        <v>1.1986839222251078E-2</v>
      </c>
      <c r="H2722" s="42">
        <f>_xll.qlCalendarAdvance(Calendar,$H2721,B2722,"f",FALSE)</f>
        <v>58467</v>
      </c>
      <c r="I2722" s="180">
        <f>_xll.qlInterestRateIndexValueDate(Index1M,$H2722)</f>
        <v>58469</v>
      </c>
      <c r="J2722" s="185">
        <f>IFERROR(_xll.qlIndexFixing(Index1M,$H2722,TRUE,_xll.ohTrigger(RecalcTrigger,Trigger1M)),NA())</f>
        <v>1.2079655250102158E-2</v>
      </c>
      <c r="K2722" s="44">
        <f>IFERROR(_xll.qlIndexFixing(Index3M,H2722,TRUE,_xll.ohTrigger(RecalcTrigger,Trigger3M)),NA())</f>
        <v>1.2353525266378467E-2</v>
      </c>
      <c r="L2722" s="44">
        <f>IFERROR(_xll.qlIndexFixing(Index6M,$H2722,TRUE,_xll.ohTrigger(RecalcTrigger,Trigger6M)),NA())</f>
        <v>1.2875679420356808E-2</v>
      </c>
      <c r="M2722" s="186">
        <f>IFERROR(_xll.qlIndexFixing(Index1Y,$H2722,TRUE,_xll.ohTrigger(RecalcTrigger,Trigger1Y)),NA())</f>
        <v>1.2530020022566715E-2</v>
      </c>
      <c r="N2722" s="185">
        <f>IFERROR(_xll.qlIndexFixing(ONIndex1M,I2722,TRUE,_xll.ohTrigger(RecalcTrigger,Trigger1M)),NA())</f>
        <v>1.2082036665299611E-2</v>
      </c>
      <c r="O2722" s="44">
        <f>IFERROR(_xll.qlIndexFixing(ONIndex3M,I2722,TRUE,_xll.ohTrigger(RecalcTrigger,Trigger3M)),NA())</f>
        <v>1.2367636840489027E-2</v>
      </c>
      <c r="P2722" s="44">
        <f>IFERROR(_xll.qlIndexFixing(ONIndex6M,I2722,TRUE,_xll.ohTrigger(RecalcTrigger,Trigger6M)),NA())</f>
        <v>1.318175013167E-2</v>
      </c>
      <c r="Q2722" s="186">
        <f>IFERROR(_xll.qlIndexFixing(ONIndex1Y,I2722,TRUE,_xll.ohTrigger(RecalcTrigger,Trigger1Y)),NA())</f>
        <v>1.2635415606689904E-2</v>
      </c>
    </row>
    <row r="2723" spans="2:17" x14ac:dyDescent="0.2">
      <c r="B2723" s="39" t="s">
        <v>42</v>
      </c>
      <c r="D2723" s="42">
        <f>_xll.qlCalendarAdvance(Calendar,$D2722,B2723,"f",FALSE)</f>
        <v>58474</v>
      </c>
      <c r="E2723" s="180">
        <f>_xll.qlInterestRateIndexValueDate(IndexON,D2723)</f>
        <v>58474</v>
      </c>
      <c r="F2723" s="196">
        <f>IFERROR(_xll.qlIndexFixing(IndexON,D2723,TRUE,_xll.ohTrigger(RecalcTrigger,TriggerON)),NA())</f>
        <v>1.1981402932512708E-2</v>
      </c>
      <c r="H2723" s="42">
        <f>_xll.qlCalendarAdvance(Calendar,$H2722,B2723,"f",FALSE)</f>
        <v>58474</v>
      </c>
      <c r="I2723" s="180">
        <f>_xll.qlInterestRateIndexValueDate(Index1M,$H2723)</f>
        <v>58476</v>
      </c>
      <c r="J2723" s="185">
        <f>IFERROR(_xll.qlIndexFixing(Index1M,$H2723,TRUE,_xll.ohTrigger(RecalcTrigger,Trigger1M)),NA())</f>
        <v>1.2074038235061479E-2</v>
      </c>
      <c r="K2723" s="44">
        <f>IFERROR(_xll.qlIndexFixing(Index3M,H2723,TRUE,_xll.ohTrigger(RecalcTrigger,Trigger3M)),NA())</f>
        <v>1.2348108523214663E-2</v>
      </c>
      <c r="L2723" s="44">
        <f>IFERROR(_xll.qlIndexFixing(Index6M,$H2723,TRUE,_xll.ohTrigger(RecalcTrigger,Trigger6M)),NA())</f>
        <v>1.2846768130947258E-2</v>
      </c>
      <c r="M2723" s="186">
        <f>IFERROR(_xll.qlIndexFixing(Index1Y,$H2723,TRUE,_xll.ohTrigger(RecalcTrigger,Trigger1Y)),NA())</f>
        <v>1.2523185402132545E-2</v>
      </c>
      <c r="N2723" s="185">
        <f>IFERROR(_xll.qlIndexFixing(ONIndex1M,I2723,TRUE,_xll.ohTrigger(RecalcTrigger,Trigger1M)),NA())</f>
        <v>1.2076375106557791E-2</v>
      </c>
      <c r="O2723" s="44">
        <f>IFERROR(_xll.qlIndexFixing(ONIndex3M,I2723,TRUE,_xll.ohTrigger(RecalcTrigger,Trigger3M)),NA())</f>
        <v>1.2361850543607389E-2</v>
      </c>
      <c r="P2723" s="44">
        <f>IFERROR(_xll.qlIndexFixing(ONIndex6M,I2723,TRUE,_xll.ohTrigger(RecalcTrigger,Trigger6M)),NA())</f>
        <v>1.3154706338545097E-2</v>
      </c>
      <c r="Q2723" s="186">
        <f>IFERROR(_xll.qlIndexFixing(ONIndex1Y,I2723,TRUE,_xll.ohTrigger(RecalcTrigger,Trigger1Y)),NA())</f>
        <v>1.2627363407302639E-2</v>
      </c>
    </row>
    <row r="2724" spans="2:17" x14ac:dyDescent="0.2">
      <c r="B2724" s="39" t="s">
        <v>42</v>
      </c>
      <c r="D2724" s="42">
        <f>_xll.qlCalendarAdvance(Calendar,$D2723,B2724,"f",FALSE)</f>
        <v>58481</v>
      </c>
      <c r="E2724" s="180">
        <f>_xll.qlInterestRateIndexValueDate(IndexON,D2724)</f>
        <v>58481</v>
      </c>
      <c r="F2724" s="196">
        <f>IFERROR(_xll.qlIndexFixing(IndexON,D2724,TRUE,_xll.ohTrigger(RecalcTrigger,TriggerON)),NA())</f>
        <v>1.1976014177390581E-2</v>
      </c>
      <c r="H2724" s="42">
        <f>_xll.qlCalendarAdvance(Calendar,$H2723,B2724,"f",FALSE)</f>
        <v>58481</v>
      </c>
      <c r="I2724" s="180">
        <f>_xll.qlInterestRateIndexValueDate(Index1M,$H2724)</f>
        <v>58483</v>
      </c>
      <c r="J2724" s="185">
        <f>IFERROR(_xll.qlIndexFixing(Index1M,$H2724,TRUE,_xll.ohTrigger(RecalcTrigger,Trigger1M)),NA())</f>
        <v>1.2068456173828923E-2</v>
      </c>
      <c r="K2724" s="44">
        <f>IFERROR(_xll.qlIndexFixing(Index3M,H2724,TRUE,_xll.ohTrigger(RecalcTrigger,Trigger3M)),NA())</f>
        <v>1.2342542973884818E-2</v>
      </c>
      <c r="L2724" s="44">
        <f>IFERROR(_xll.qlIndexFixing(Index6M,$H2724,TRUE,_xll.ohTrigger(RecalcTrigger,Trigger6M)),NA())</f>
        <v>1.2817720286789539E-2</v>
      </c>
      <c r="M2724" s="186">
        <f>IFERROR(_xll.qlIndexFixing(Index1Y,$H2724,TRUE,_xll.ohTrigger(RecalcTrigger,Trigger1Y)),NA())</f>
        <v>1.2516403178772664E-2</v>
      </c>
      <c r="N2724" s="185">
        <f>IFERROR(_xll.qlIndexFixing(ONIndex1M,I2724,TRUE,_xll.ohTrigger(RecalcTrigger,Trigger1M)),NA())</f>
        <v>1.2070748369881201E-2</v>
      </c>
      <c r="O2724" s="44">
        <f>IFERROR(_xll.qlIndexFixing(ONIndex3M,I2724,TRUE,_xll.ohTrigger(RecalcTrigger,Trigger3M)),NA())</f>
        <v>1.235609901083734E-2</v>
      </c>
      <c r="P2724" s="44">
        <f>IFERROR(_xll.qlIndexFixing(ONIndex6M,I2724,TRUE,_xll.ohTrigger(RecalcTrigger,Trigger6M)),NA())</f>
        <v>1.3127526449805416E-2</v>
      </c>
      <c r="Q2724" s="186">
        <f>IFERROR(_xll.qlIndexFixing(ONIndex1Y,I2724,TRUE,_xll.ohTrigger(RecalcTrigger,Trigger1Y)),NA())</f>
        <v>1.2619360437096105E-2</v>
      </c>
    </row>
    <row r="2725" spans="2:17" x14ac:dyDescent="0.2">
      <c r="B2725" s="39" t="s">
        <v>42</v>
      </c>
      <c r="D2725" s="42">
        <f>_xll.qlCalendarAdvance(Calendar,$D2724,B2725,"f",FALSE)</f>
        <v>58488</v>
      </c>
      <c r="E2725" s="180">
        <f>_xll.qlInterestRateIndexValueDate(IndexON,D2725)</f>
        <v>58488</v>
      </c>
      <c r="F2725" s="196">
        <f>IFERROR(_xll.qlIndexFixing(IndexON,D2725,TRUE,_xll.ohTrigger(RecalcTrigger,TriggerON)),NA())</f>
        <v>1.1970673046013403E-2</v>
      </c>
      <c r="H2725" s="42">
        <f>_xll.qlCalendarAdvance(Calendar,$H2724,B2725,"f",FALSE)</f>
        <v>58488</v>
      </c>
      <c r="I2725" s="180">
        <f>_xll.qlInterestRateIndexValueDate(Index1M,$H2725)</f>
        <v>58490</v>
      </c>
      <c r="J2725" s="185">
        <f>IFERROR(_xll.qlIndexFixing(Index1M,$H2725,TRUE,_xll.ohTrigger(RecalcTrigger,Trigger1M)),NA())</f>
        <v>1.2062909133942191E-2</v>
      </c>
      <c r="K2725" s="44">
        <f>IFERROR(_xll.qlIndexFixing(Index3M,H2725,TRUE,_xll.ohTrigger(RecalcTrigger,Trigger3M)),NA())</f>
        <v>1.2337012759807919E-2</v>
      </c>
      <c r="L2725" s="44">
        <f>IFERROR(_xll.qlIndexFixing(Index6M,$H2725,TRUE,_xll.ohTrigger(RecalcTrigger,Trigger6M)),NA())</f>
        <v>1.2788535893873586E-2</v>
      </c>
      <c r="M2725" s="186">
        <f>IFERROR(_xll.qlIndexFixing(Index1Y,$H2725,TRUE,_xll.ohTrigger(RecalcTrigger,Trigger1Y)),NA())</f>
        <v>1.250967344862821E-2</v>
      </c>
      <c r="N2725" s="185">
        <f>IFERROR(_xll.qlIndexFixing(ONIndex1M,I2725,TRUE,_xll.ohTrigger(RecalcTrigger,Trigger1M)),NA())</f>
        <v>1.2065156522815812E-2</v>
      </c>
      <c r="O2725" s="44">
        <f>IFERROR(_xll.qlIndexFixing(ONIndex3M,I2725,TRUE,_xll.ohTrigger(RecalcTrigger,Trigger3M)),NA())</f>
        <v>1.2350382309485042E-2</v>
      </c>
      <c r="P2725" s="44">
        <f>IFERROR(_xll.qlIndexFixing(ONIndex6M,I2725,TRUE,_xll.ohTrigger(RecalcTrigger,Trigger6M)),NA())</f>
        <v>1.3100210465530893E-2</v>
      </c>
      <c r="Q2725" s="186">
        <f>IFERROR(_xll.qlIndexFixing(ONIndex1Y,I2725,TRUE,_xll.ohTrigger(RecalcTrigger,Trigger1Y)),NA())</f>
        <v>1.2611406791833701E-2</v>
      </c>
    </row>
    <row r="2726" spans="2:17" x14ac:dyDescent="0.2">
      <c r="B2726" s="39" t="s">
        <v>42</v>
      </c>
      <c r="D2726" s="42">
        <f>_xll.qlCalendarAdvance(Calendar,$D2725,B2726,"f",FALSE)</f>
        <v>58495</v>
      </c>
      <c r="E2726" s="180">
        <f>_xll.qlInterestRateIndexValueDate(IndexON,D2726)</f>
        <v>58495</v>
      </c>
      <c r="F2726" s="196">
        <f>IFERROR(_xll.qlIndexFixing(IndexON,D2726,TRUE,_xll.ohTrigger(RecalcTrigger,TriggerON)),NA())</f>
        <v>1.1965379627110195E-2</v>
      </c>
      <c r="H2726" s="42">
        <f>_xll.qlCalendarAdvance(Calendar,$H2725,B2726,"f",FALSE)</f>
        <v>58495</v>
      </c>
      <c r="I2726" s="180">
        <f>_xll.qlInterestRateIndexValueDate(Index1M,$H2726)</f>
        <v>58497</v>
      </c>
      <c r="J2726" s="185">
        <f>IFERROR(_xll.qlIndexFixing(Index1M,$H2726,TRUE,_xll.ohTrigger(RecalcTrigger,Trigger1M)),NA())</f>
        <v>1.20573971829252E-2</v>
      </c>
      <c r="K2726" s="44">
        <f>IFERROR(_xll.qlIndexFixing(Index3M,H2726,TRUE,_xll.ohTrigger(RecalcTrigger,Trigger3M)),NA())</f>
        <v>1.2331517948240389E-2</v>
      </c>
      <c r="L2726" s="44">
        <f>IFERROR(_xll.qlIndexFixing(Index6M,$H2726,TRUE,_xll.ohTrigger(RecalcTrigger,Trigger6M)),NA())</f>
        <v>1.2759214958216565E-2</v>
      </c>
      <c r="M2726" s="186">
        <f>IFERROR(_xll.qlIndexFixing(Index1Y,$H2726,TRUE,_xll.ohTrigger(RecalcTrigger,Trigger1Y)),NA())</f>
        <v>1.2502996307847271E-2</v>
      </c>
      <c r="N2726" s="185">
        <f>IFERROR(_xll.qlIndexFixing(ONIndex1M,I2726,TRUE,_xll.ohTrigger(RecalcTrigger,Trigger1M)),NA())</f>
        <v>1.2059599633067464E-2</v>
      </c>
      <c r="O2726" s="44">
        <f>IFERROR(_xll.qlIndexFixing(ONIndex3M,I2726,TRUE,_xll.ohTrigger(RecalcTrigger,Trigger3M)),NA())</f>
        <v>1.2344700506696782E-2</v>
      </c>
      <c r="P2726" s="44">
        <f>IFERROR(_xll.qlIndexFixing(ONIndex6M,I2726,TRUE,_xll.ohTrigger(RecalcTrigger,Trigger6M)),NA())</f>
        <v>1.3072758385721528E-2</v>
      </c>
      <c r="Q2726" s="186">
        <f>IFERROR(_xll.qlIndexFixing(ONIndex1Y,I2726,TRUE,_xll.ohTrigger(RecalcTrigger,Trigger1Y)),NA())</f>
        <v>1.2603502567598568E-2</v>
      </c>
    </row>
    <row r="2727" spans="2:17" x14ac:dyDescent="0.2">
      <c r="B2727" s="39" t="s">
        <v>42</v>
      </c>
      <c r="D2727" s="42">
        <f>_xll.qlCalendarAdvance(Calendar,$D2726,B2727,"f",FALSE)</f>
        <v>58502</v>
      </c>
      <c r="E2727" s="180">
        <f>_xll.qlInterestRateIndexValueDate(IndexON,D2727)</f>
        <v>58502</v>
      </c>
      <c r="F2727" s="196">
        <f>IFERROR(_xll.qlIndexFixing(IndexON,D2727,TRUE,_xll.ohTrigger(RecalcTrigger,TriggerON)),NA())</f>
        <v>1.1960134009969536E-2</v>
      </c>
      <c r="H2727" s="42">
        <f>_xll.qlCalendarAdvance(Calendar,$H2726,B2727,"f",FALSE)</f>
        <v>58502</v>
      </c>
      <c r="I2727" s="180">
        <f>_xll.qlInterestRateIndexValueDate(Index1M,$H2727)</f>
        <v>58504</v>
      </c>
      <c r="J2727" s="185">
        <f>IFERROR(_xll.qlIndexFixing(Index1M,$H2727,TRUE,_xll.ohTrigger(RecalcTrigger,Trigger1M)),NA())</f>
        <v>1.205136176398558E-2</v>
      </c>
      <c r="K2727" s="44">
        <f>IFERROR(_xll.qlIndexFixing(Index3M,H2727,TRUE,_xll.ohTrigger(RecalcTrigger,Trigger3M)),NA())</f>
        <v>1.2325714157095574E-2</v>
      </c>
      <c r="L2727" s="44">
        <f>IFERROR(_xll.qlIndexFixing(Index6M,$H2727,TRUE,_xll.ohTrigger(RecalcTrigger,Trigger6M)),NA())</f>
        <v>1.2722041707780948E-2</v>
      </c>
      <c r="M2727" s="186">
        <f>IFERROR(_xll.qlIndexFixing(Index1Y,$H2727,TRUE,_xll.ohTrigger(RecalcTrigger,Trigger1Y)),NA())</f>
        <v>1.2497040338601283E-2</v>
      </c>
      <c r="N2727" s="185">
        <f>IFERROR(_xll.qlIndexFixing(ONIndex1M,I2727,TRUE,_xll.ohTrigger(RecalcTrigger,Trigger1M)),NA())</f>
        <v>1.2054077767862381E-2</v>
      </c>
      <c r="O2727" s="44">
        <f>IFERROR(_xll.qlIndexFixing(ONIndex3M,I2727,TRUE,_xll.ohTrigger(RecalcTrigger,Trigger3M)),NA())</f>
        <v>1.2339053669858657E-2</v>
      </c>
      <c r="P2727" s="44">
        <f>IFERROR(_xll.qlIndexFixing(ONIndex6M,I2727,TRUE,_xll.ohTrigger(RecalcTrigger,Trigger6M)),NA())</f>
        <v>1.3045170210297385E-2</v>
      </c>
      <c r="Q2727" s="186">
        <f>IFERROR(_xll.qlIndexFixing(ONIndex1Y,I2727,TRUE,_xll.ohTrigger(RecalcTrigger,Trigger1Y)),NA())</f>
        <v>1.259564786039391E-2</v>
      </c>
    </row>
    <row r="2728" spans="2:17" x14ac:dyDescent="0.2">
      <c r="B2728" s="39" t="s">
        <v>42</v>
      </c>
      <c r="D2728" s="42">
        <f>_xll.qlCalendarAdvance(Calendar,$D2727,B2728,"f",FALSE)</f>
        <v>58509</v>
      </c>
      <c r="E2728" s="180">
        <f>_xll.qlInterestRateIndexValueDate(IndexON,D2728)</f>
        <v>58509</v>
      </c>
      <c r="F2728" s="196">
        <f>IFERROR(_xll.qlIndexFixing(IndexON,D2728,TRUE,_xll.ohTrigger(RecalcTrigger,TriggerON)),NA())</f>
        <v>1.1954936283560258E-2</v>
      </c>
      <c r="H2728" s="42">
        <f>_xll.qlCalendarAdvance(Calendar,$H2727,B2728,"f",FALSE)</f>
        <v>58509</v>
      </c>
      <c r="I2728" s="180">
        <f>_xll.qlInterestRateIndexValueDate(Index1M,$H2728)</f>
        <v>58511</v>
      </c>
      <c r="J2728" s="185">
        <f>IFERROR(_xll.qlIndexFixing(Index1M,$H2728,TRUE,_xll.ohTrigger(RecalcTrigger,Trigger1M)),NA())</f>
        <v>1.2045927215247054E-2</v>
      </c>
      <c r="K2728" s="44">
        <f>IFERROR(_xll.qlIndexFixing(Index3M,H2728,TRUE,_xll.ohTrigger(RecalcTrigger,Trigger3M)),NA())</f>
        <v>1.2320295084981052E-2</v>
      </c>
      <c r="L2728" s="44">
        <f>IFERROR(_xll.qlIndexFixing(Index6M,$H2728,TRUE,_xll.ohTrigger(RecalcTrigger,Trigger6M)),NA())</f>
        <v>1.269240452918623E-2</v>
      </c>
      <c r="M2728" s="186">
        <f>IFERROR(_xll.qlIndexFixing(Index1Y,$H2728,TRUE,_xll.ohTrigger(RecalcTrigger,Trigger1Y)),NA())</f>
        <v>1.249045784649417E-2</v>
      </c>
      <c r="N2728" s="185">
        <f>IFERROR(_xll.qlIndexFixing(ONIndex1M,I2728,TRUE,_xll.ohTrigger(RecalcTrigger,Trigger1M)),NA())</f>
        <v>1.2048590995066277E-2</v>
      </c>
      <c r="O2728" s="44">
        <f>IFERROR(_xll.qlIndexFixing(ONIndex3M,I2728,TRUE,_xll.ohTrigger(RecalcTrigger,Trigger3M)),NA())</f>
        <v>1.2333441865957084E-2</v>
      </c>
      <c r="P2728" s="44">
        <f>IFERROR(_xll.qlIndexFixing(ONIndex6M,I2728,TRUE,_xll.ohTrigger(RecalcTrigger,Trigger6M)),NA())</f>
        <v>1.3017445939418337E-2</v>
      </c>
      <c r="Q2728" s="186">
        <f>IFERROR(_xll.qlIndexFixing(ONIndex1Y,I2728,TRUE,_xll.ohTrigger(RecalcTrigger,Trigger1Y)),NA())</f>
        <v>1.2587842766222934E-2</v>
      </c>
    </row>
    <row r="2729" spans="2:17" x14ac:dyDescent="0.2">
      <c r="B2729" s="39" t="s">
        <v>42</v>
      </c>
      <c r="D2729" s="42">
        <f>_xll.qlCalendarAdvance(Calendar,$D2728,B2729,"f",FALSE)</f>
        <v>58516</v>
      </c>
      <c r="E2729" s="180">
        <f>_xll.qlInterestRateIndexValueDate(IndexON,D2729)</f>
        <v>58516</v>
      </c>
      <c r="F2729" s="196">
        <f>IFERROR(_xll.qlIndexFixing(IndexON,D2729,TRUE,_xll.ohTrigger(RecalcTrigger,TriggerON)),NA())</f>
        <v>1.1949786536851192E-2</v>
      </c>
      <c r="H2729" s="42">
        <f>_xll.qlCalendarAdvance(Calendar,$H2728,B2729,"f",FALSE)</f>
        <v>58516</v>
      </c>
      <c r="I2729" s="180">
        <f>_xll.qlInterestRateIndexValueDate(Index1M,$H2729)</f>
        <v>58518</v>
      </c>
      <c r="J2729" s="185">
        <f>IFERROR(_xll.qlIndexFixing(Index1M,$H2729,TRUE,_xll.ohTrigger(RecalcTrigger,Trigger1M)),NA())</f>
        <v>1.2040346895600155E-2</v>
      </c>
      <c r="K2729" s="44">
        <f>IFERROR(_xll.qlIndexFixing(Index3M,H2729,TRUE,_xll.ohTrigger(RecalcTrigger,Trigger3M)),NA())</f>
        <v>1.2314911629359764E-2</v>
      </c>
      <c r="L2729" s="44">
        <f>IFERROR(_xll.qlIndexFixing(Index6M,$H2729,TRUE,_xll.ohTrigger(RecalcTrigger,Trigger6M)),NA())</f>
        <v>1.266263081838017E-2</v>
      </c>
      <c r="M2729" s="186">
        <f>IFERROR(_xll.qlIndexFixing(Index1Y,$H2729,TRUE,_xll.ohTrigger(RecalcTrigger,Trigger1Y)),NA())</f>
        <v>1.2483928205797318E-2</v>
      </c>
      <c r="N2729" s="185">
        <f>IFERROR(_xll.qlIndexFixing(ONIndex1M,I2729,TRUE,_xll.ohTrigger(RecalcTrigger,Trigger1M)),NA())</f>
        <v>1.2043139381745505E-2</v>
      </c>
      <c r="O2729" s="44">
        <f>IFERROR(_xll.qlIndexFixing(ONIndex3M,I2729,TRUE,_xll.ohTrigger(RecalcTrigger,Trigger3M)),NA())</f>
        <v>1.2327865162218288E-2</v>
      </c>
      <c r="P2729" s="44">
        <f>IFERROR(_xll.qlIndexFixing(ONIndex6M,I2729,TRUE,_xll.ohTrigger(RecalcTrigger,Trigger6M)),NA())</f>
        <v>1.2989585573084383E-2</v>
      </c>
      <c r="Q2729" s="186">
        <f>IFERROR(_xll.qlIndexFixing(ONIndex1Y,I2729,TRUE,_xll.ohTrigger(RecalcTrigger,Trigger1Y)),NA())</f>
        <v>1.2580087381088845E-2</v>
      </c>
    </row>
    <row r="2730" spans="2:17" x14ac:dyDescent="0.2">
      <c r="B2730" s="39" t="s">
        <v>42</v>
      </c>
      <c r="D2730" s="42">
        <f>_xll.qlCalendarAdvance(Calendar,$D2729,B2730,"f",FALSE)</f>
        <v>58523</v>
      </c>
      <c r="E2730" s="180">
        <f>_xll.qlInterestRateIndexValueDate(IndexON,D2730)</f>
        <v>58523</v>
      </c>
      <c r="F2730" s="196">
        <f>IFERROR(_xll.qlIndexFixing(IndexON,D2730,TRUE,_xll.ohTrigger(RecalcTrigger,TriggerON)),NA())</f>
        <v>1.1944684858891108E-2</v>
      </c>
      <c r="H2730" s="42">
        <f>_xll.qlCalendarAdvance(Calendar,$H2729,B2730,"f",FALSE)</f>
        <v>58523</v>
      </c>
      <c r="I2730" s="180">
        <f>_xll.qlInterestRateIndexValueDate(Index1M,$H2730)</f>
        <v>58525</v>
      </c>
      <c r="J2730" s="185">
        <f>IFERROR(_xll.qlIndexFixing(Index1M,$H2730,TRUE,_xll.ohTrigger(RecalcTrigger,Trigger1M)),NA())</f>
        <v>1.2035164114456431E-2</v>
      </c>
      <c r="K2730" s="44">
        <f>IFERROR(_xll.qlIndexFixing(Index3M,H2730,TRUE,_xll.ohTrigger(RecalcTrigger,Trigger3M)),NA())</f>
        <v>1.2309563857492689E-2</v>
      </c>
      <c r="L2730" s="44">
        <f>IFERROR(_xll.qlIndexFixing(Index6M,$H2730,TRUE,_xll.ohTrigger(RecalcTrigger,Trigger6M)),NA())</f>
        <v>1.2632720752715952E-2</v>
      </c>
      <c r="M2730" s="186">
        <f>IFERROR(_xll.qlIndexFixing(Index1Y,$H2730,TRUE,_xll.ohTrigger(RecalcTrigger,Trigger1Y)),NA())</f>
        <v>1.2477451512677967E-2</v>
      </c>
      <c r="N2730" s="185">
        <f>IFERROR(_xll.qlIndexFixing(ONIndex1M,I2730,TRUE,_xll.ohTrigger(RecalcTrigger,Trigger1M)),NA())</f>
        <v>1.203772299568584E-2</v>
      </c>
      <c r="O2730" s="44">
        <f>IFERROR(_xll.qlIndexFixing(ONIndex3M,I2730,TRUE,_xll.ohTrigger(RecalcTrigger,Trigger3M)),NA())</f>
        <v>1.2322323625948428E-2</v>
      </c>
      <c r="P2730" s="44">
        <f>IFERROR(_xll.qlIndexFixing(ONIndex6M,I2730,TRUE,_xll.ohTrigger(RecalcTrigger,Trigger6M)),NA())</f>
        <v>1.2961589111215588E-2</v>
      </c>
      <c r="Q2730" s="186">
        <f>IFERROR(_xll.qlIndexFixing(ONIndex1Y,I2730,TRUE,_xll.ohTrigger(RecalcTrigger,Trigger1Y)),NA())</f>
        <v>1.2572381800834975E-2</v>
      </c>
    </row>
    <row r="2731" spans="2:17" x14ac:dyDescent="0.2">
      <c r="B2731" s="39" t="s">
        <v>42</v>
      </c>
      <c r="D2731" s="42">
        <f>_xll.qlCalendarAdvance(Calendar,$D2730,B2731,"f",FALSE)</f>
        <v>58530</v>
      </c>
      <c r="E2731" s="180">
        <f>_xll.qlInterestRateIndexValueDate(IndexON,D2731)</f>
        <v>58530</v>
      </c>
      <c r="F2731" s="196">
        <f>IFERROR(_xll.qlIndexFixing(IndexON,D2731,TRUE,_xll.ohTrigger(RecalcTrigger,TriggerON)),NA())</f>
        <v>1.1939631338888645E-2</v>
      </c>
      <c r="H2731" s="42">
        <f>_xll.qlCalendarAdvance(Calendar,$H2730,B2731,"f",FALSE)</f>
        <v>58530</v>
      </c>
      <c r="I2731" s="180">
        <f>_xll.qlInterestRateIndexValueDate(Index1M,$H2731)</f>
        <v>58532</v>
      </c>
      <c r="J2731" s="185">
        <f>IFERROR(_xll.qlIndexFixing(Index1M,$H2731,TRUE,_xll.ohTrigger(RecalcTrigger,Trigger1M)),NA())</f>
        <v>1.2029835697468794E-2</v>
      </c>
      <c r="K2731" s="44">
        <f>IFERROR(_xll.qlIndexFixing(Index3M,H2731,TRUE,_xll.ohTrigger(RecalcTrigger,Trigger3M)),NA())</f>
        <v>1.2304414447168455E-2</v>
      </c>
      <c r="L2731" s="44">
        <f>IFERROR(_xll.qlIndexFixing(Index6M,$H2731,TRUE,_xll.ohTrigger(RecalcTrigger,Trigger6M)),NA())</f>
        <v>1.2608594044413807E-2</v>
      </c>
      <c r="M2731" s="186">
        <f>IFERROR(_xll.qlIndexFixing(Index1Y,$H2731,TRUE,_xll.ohTrigger(RecalcTrigger,Trigger1Y)),NA())</f>
        <v>1.2471027863311019E-2</v>
      </c>
      <c r="N2731" s="185">
        <f>IFERROR(_xll.qlIndexFixing(ONIndex1M,I2731,TRUE,_xll.ohTrigger(RecalcTrigger,Trigger1M)),NA())</f>
        <v>1.2032341904353316E-2</v>
      </c>
      <c r="O2731" s="44">
        <f>IFERROR(_xll.qlIndexFixing(ONIndex3M,I2731,TRUE,_xll.ohTrigger(RecalcTrigger,Trigger3M)),NA())</f>
        <v>1.2316817324293794E-2</v>
      </c>
      <c r="P2731" s="44">
        <f>IFERROR(_xll.qlIndexFixing(ONIndex6M,I2731,TRUE,_xll.ohTrigger(RecalcTrigger,Trigger6M)),NA())</f>
        <v>1.2933456554051759E-2</v>
      </c>
      <c r="Q2731" s="186">
        <f>IFERROR(_xll.qlIndexFixing(ONIndex1Y,I2731,TRUE,_xll.ohTrigger(RecalcTrigger,Trigger1Y)),NA())</f>
        <v>1.2564726121624403E-2</v>
      </c>
    </row>
    <row r="2732" spans="2:17" x14ac:dyDescent="0.2">
      <c r="B2732" s="39" t="s">
        <v>42</v>
      </c>
      <c r="D2732" s="42">
        <f>_xll.qlCalendarAdvance(Calendar,$D2731,B2732,"f",FALSE)</f>
        <v>58537</v>
      </c>
      <c r="E2732" s="180">
        <f>_xll.qlInterestRateIndexValueDate(IndexON,D2732)</f>
        <v>58537</v>
      </c>
      <c r="F2732" s="196">
        <f>IFERROR(_xll.qlIndexFixing(IndexON,D2732,TRUE,_xll.ohTrigger(RecalcTrigger,TriggerON)),NA())</f>
        <v>1.1934626065812637E-2</v>
      </c>
      <c r="H2732" s="42">
        <f>_xll.qlCalendarAdvance(Calendar,$H2731,B2732,"f",FALSE)</f>
        <v>58537</v>
      </c>
      <c r="I2732" s="180">
        <f>_xll.qlInterestRateIndexValueDate(Index1M,$H2732)</f>
        <v>58539</v>
      </c>
      <c r="J2732" s="185">
        <f>IFERROR(_xll.qlIndexFixing(Index1M,$H2732,TRUE,_xll.ohTrigger(RecalcTrigger,Trigger1M)),NA())</f>
        <v>1.2024542792796744E-2</v>
      </c>
      <c r="K2732" s="44">
        <f>IFERROR(_xll.qlIndexFixing(Index3M,H2732,TRUE,_xll.ohTrigger(RecalcTrigger,Trigger3M)),NA())</f>
        <v>1.2299135853536808E-2</v>
      </c>
      <c r="L2732" s="44">
        <f>IFERROR(_xll.qlIndexFixing(Index6M,$H2732,TRUE,_xll.ohTrigger(RecalcTrigger,Trigger6M)),NA())</f>
        <v>1.2578458640005421E-2</v>
      </c>
      <c r="M2732" s="186">
        <f>IFERROR(_xll.qlIndexFixing(Index1Y,$H2732,TRUE,_xll.ohTrigger(RecalcTrigger,Trigger1Y)),NA())</f>
        <v>1.2463839208987732E-2</v>
      </c>
      <c r="N2732" s="185">
        <f>IFERROR(_xll.qlIndexFixing(ONIndex1M,I2732,TRUE,_xll.ohTrigger(RecalcTrigger,Trigger1M)),NA())</f>
        <v>1.2026996175213966E-2</v>
      </c>
      <c r="O2732" s="44">
        <f>IFERROR(_xll.qlIndexFixing(ONIndex3M,I2732,TRUE,_xll.ohTrigger(RecalcTrigger,Trigger3M)),NA())</f>
        <v>1.2311346324400674E-2</v>
      </c>
      <c r="P2732" s="44">
        <f>IFERROR(_xll.qlIndexFixing(ONIndex6M,I2732,TRUE,_xll.ohTrigger(RecalcTrigger,Trigger6M)),NA())</f>
        <v>1.2905187901433024E-2</v>
      </c>
      <c r="Q2732" s="186">
        <f>IFERROR(_xll.qlIndexFixing(ONIndex1Y,I2732,TRUE,_xll.ohTrigger(RecalcTrigger,Trigger1Y)),NA())</f>
        <v>1.2557120439380398E-2</v>
      </c>
    </row>
    <row r="2733" spans="2:17" x14ac:dyDescent="0.2">
      <c r="B2733" s="39" t="s">
        <v>42</v>
      </c>
      <c r="D2733" s="42">
        <f>_xll.qlCalendarAdvance(Calendar,$D2732,B2733,"f",FALSE)</f>
        <v>58544</v>
      </c>
      <c r="E2733" s="180">
        <f>_xll.qlInterestRateIndexValueDate(IndexON,D2733)</f>
        <v>58544</v>
      </c>
      <c r="F2733" s="196">
        <f>IFERROR(_xll.qlIndexFixing(IndexON,D2733,TRUE,_xll.ohTrigger(RecalcTrigger,TriggerON)),NA())</f>
        <v>1.1929669128631915E-2</v>
      </c>
      <c r="H2733" s="42">
        <f>_xll.qlCalendarAdvance(Calendar,$H2732,B2733,"f",FALSE)</f>
        <v>58544</v>
      </c>
      <c r="I2733" s="180">
        <f>_xll.qlInterestRateIndexValueDate(Index1M,$H2733)</f>
        <v>58546</v>
      </c>
      <c r="J2733" s="185">
        <f>IFERROR(_xll.qlIndexFixing(Index1M,$H2733,TRUE,_xll.ohTrigger(RecalcTrigger,Trigger1M)),NA())</f>
        <v>1.2019285467968766E-2</v>
      </c>
      <c r="K2733" s="44">
        <f>IFERROR(_xll.qlIndexFixing(Index3M,H2733,TRUE,_xll.ohTrigger(RecalcTrigger,Trigger3M)),NA())</f>
        <v>1.2293893139344361E-2</v>
      </c>
      <c r="L2733" s="44">
        <f>IFERROR(_xll.qlIndexFixing(Index6M,$H2733,TRUE,_xll.ohTrigger(RecalcTrigger,Trigger6M)),NA())</f>
        <v>1.2548213237149089E-2</v>
      </c>
      <c r="M2733" s="186">
        <f>IFERROR(_xll.qlIndexFixing(Index1Y,$H2733,TRUE,_xll.ohTrigger(RecalcTrigger,Trigger1Y)),NA())</f>
        <v>1.2458340080558917E-2</v>
      </c>
      <c r="N2733" s="185">
        <f>IFERROR(_xll.qlIndexFixing(ONIndex1M,I2733,TRUE,_xll.ohTrigger(RecalcTrigger,Trigger1M)),NA())</f>
        <v>1.2020175164577651E-2</v>
      </c>
      <c r="O2733" s="44">
        <f>IFERROR(_xll.qlIndexFixing(ONIndex3M,I2733,TRUE,_xll.ohTrigger(RecalcTrigger,Trigger3M)),NA())</f>
        <v>1.2304364161872527E-2</v>
      </c>
      <c r="P2733" s="44">
        <f>IFERROR(_xll.qlIndexFixing(ONIndex6M,I2733,TRUE,_xll.ohTrigger(RecalcTrigger,Trigger6M)),NA())</f>
        <v>1.2868642514236583E-2</v>
      </c>
      <c r="Q2733" s="186">
        <f>IFERROR(_xll.qlIndexFixing(ONIndex1Y,I2733,TRUE,_xll.ohTrigger(RecalcTrigger,Trigger1Y)),NA())</f>
        <v>1.2547415324588584E-2</v>
      </c>
    </row>
    <row r="2734" spans="2:17" x14ac:dyDescent="0.2">
      <c r="B2734" s="39" t="s">
        <v>42</v>
      </c>
      <c r="D2734" s="42">
        <f>_xll.qlCalendarAdvance(Calendar,$D2733,B2734,"f",FALSE)</f>
        <v>58551</v>
      </c>
      <c r="E2734" s="180">
        <f>_xll.qlInterestRateIndexValueDate(IndexON,D2734)</f>
        <v>58551</v>
      </c>
      <c r="F2734" s="196">
        <f>IFERROR(_xll.qlIndexFixing(IndexON,D2734,TRUE,_xll.ohTrigger(RecalcTrigger,TriggerON)),NA())</f>
        <v>1.1924760616475183E-2</v>
      </c>
      <c r="H2734" s="42">
        <f>_xll.qlCalendarAdvance(Calendar,$H2733,B2734,"f",FALSE)</f>
        <v>58551</v>
      </c>
      <c r="I2734" s="180">
        <f>_xll.qlInterestRateIndexValueDate(Index1M,$H2734)</f>
        <v>58553</v>
      </c>
      <c r="J2734" s="185">
        <f>IFERROR(_xll.qlIndexFixing(Index1M,$H2734,TRUE,_xll.ohTrigger(RecalcTrigger,Trigger1M)),NA())</f>
        <v>1.2014063790520835E-2</v>
      </c>
      <c r="K2734" s="44">
        <f>IFERROR(_xll.qlIndexFixing(Index3M,H2734,TRUE,_xll.ohTrigger(RecalcTrigger,Trigger3M)),NA())</f>
        <v>1.2288686371852474E-2</v>
      </c>
      <c r="L2734" s="44">
        <f>IFERROR(_xll.qlIndexFixing(Index6M,$H2734,TRUE,_xll.ohTrigger(RecalcTrigger,Trigger6M)),NA())</f>
        <v>1.2517871092516638E-2</v>
      </c>
      <c r="M2734" s="186">
        <f>IFERROR(_xll.qlIndexFixing(Index1Y,$H2734,TRUE,_xll.ohTrigger(RecalcTrigger,Trigger1Y)),NA())</f>
        <v>1.2452076139551385E-2</v>
      </c>
      <c r="N2734" s="185">
        <f>IFERROR(_xll.qlIndexFixing(ONIndex1M,I2734,TRUE,_xll.ohTrigger(RecalcTrigger,Trigger1M)),NA())</f>
        <v>1.2016411073778599E-2</v>
      </c>
      <c r="O2734" s="44">
        <f>IFERROR(_xll.qlIndexFixing(ONIndex3M,I2734,TRUE,_xll.ohTrigger(RecalcTrigger,Trigger3M)),NA())</f>
        <v>1.2300510498803874E-2</v>
      </c>
      <c r="P2734" s="44">
        <f>IFERROR(_xll.qlIndexFixing(ONIndex6M,I2734,TRUE,_xll.ohTrigger(RecalcTrigger,Trigger6M)),NA())</f>
        <v>1.2848242310310454E-2</v>
      </c>
      <c r="Q2734" s="186">
        <f>IFERROR(_xll.qlIndexFixing(ONIndex1Y,I2734,TRUE,_xll.ohTrigger(RecalcTrigger,Trigger1Y)),NA())</f>
        <v>1.254205944980491E-2</v>
      </c>
    </row>
    <row r="2735" spans="2:17" x14ac:dyDescent="0.2">
      <c r="B2735" s="39" t="s">
        <v>42</v>
      </c>
      <c r="D2735" s="42">
        <f>_xll.qlCalendarAdvance(Calendar,$D2734,B2735,"f",FALSE)</f>
        <v>58558</v>
      </c>
      <c r="E2735" s="180">
        <f>_xll.qlInterestRateIndexValueDate(IndexON,D2735)</f>
        <v>58558</v>
      </c>
      <c r="F2735" s="196">
        <f>IFERROR(_xll.qlIndexFixing(IndexON,D2735,TRUE,_xll.ohTrigger(RecalcTrigger,TriggerON)),NA())</f>
        <v>1.1919900618151402E-2</v>
      </c>
      <c r="H2735" s="42">
        <f>_xll.qlCalendarAdvance(Calendar,$H2734,B2735,"f",FALSE)</f>
        <v>58558</v>
      </c>
      <c r="I2735" s="180">
        <f>_xll.qlInterestRateIndexValueDate(Index1M,$H2735)</f>
        <v>58560</v>
      </c>
      <c r="J2735" s="185">
        <f>IFERROR(_xll.qlIndexFixing(Index1M,$H2735,TRUE,_xll.ohTrigger(RecalcTrigger,Trigger1M)),NA())</f>
        <v>1.2008877827983933E-2</v>
      </c>
      <c r="K2735" s="44">
        <f>IFERROR(_xll.qlIndexFixing(Index3M,H2735,TRUE,_xll.ohTrigger(RecalcTrigger,Trigger3M)),NA())</f>
        <v>1.2283515618327781E-2</v>
      </c>
      <c r="L2735" s="44">
        <f>IFERROR(_xll.qlIndexFixing(Index6M,$H2735,TRUE,_xll.ohTrigger(RecalcTrigger,Trigger6M)),NA())</f>
        <v>1.2487445461986211E-2</v>
      </c>
      <c r="M2735" s="186">
        <f>IFERROR(_xll.qlIndexFixing(Index1Y,$H2735,TRUE,_xll.ohTrigger(RecalcTrigger,Trigger1Y)),NA())</f>
        <v>1.2445865627051935E-2</v>
      </c>
      <c r="N2735" s="185">
        <f>IFERROR(_xll.qlIndexFixing(ONIndex1M,I2735,TRUE,_xll.ohTrigger(RecalcTrigger,Trigger1M)),NA())</f>
        <v>1.2011171836494583E-2</v>
      </c>
      <c r="O2735" s="44">
        <f>IFERROR(_xll.qlIndexFixing(ONIndex3M,I2735,TRUE,_xll.ohTrigger(RecalcTrigger,Trigger3M)),NA())</f>
        <v>1.2295145807472707E-2</v>
      </c>
      <c r="P2735" s="44">
        <f>IFERROR(_xll.qlIndexFixing(ONIndex6M,I2735,TRUE,_xll.ohTrigger(RecalcTrigger,Trigger6M)),NA())</f>
        <v>1.2819565371806618E-2</v>
      </c>
      <c r="Q2735" s="186">
        <f>IFERROR(_xll.qlIndexFixing(ONIndex1Y,I2735,TRUE,_xll.ohTrigger(RecalcTrigger,Trigger1Y)),NA())</f>
        <v>1.2534604334479837E-2</v>
      </c>
    </row>
    <row r="2736" spans="2:17" x14ac:dyDescent="0.2">
      <c r="B2736" s="39" t="s">
        <v>42</v>
      </c>
      <c r="D2736" s="42">
        <f>_xll.qlCalendarAdvance(Calendar,$D2735,B2736,"f",FALSE)</f>
        <v>58565</v>
      </c>
      <c r="E2736" s="180">
        <f>_xll.qlInterestRateIndexValueDate(IndexON,D2736)</f>
        <v>58565</v>
      </c>
      <c r="F2736" s="196">
        <f>IFERROR(_xll.qlIndexFixing(IndexON,D2736,TRUE,_xll.ohTrigger(RecalcTrigger,TriggerON)),NA())</f>
        <v>1.1915089223109021E-2</v>
      </c>
      <c r="H2736" s="42">
        <f>_xll.qlCalendarAdvance(Calendar,$H2735,B2736,"f",FALSE)</f>
        <v>58565</v>
      </c>
      <c r="I2736" s="180">
        <f>_xll.qlInterestRateIndexValueDate(Index1M,$H2736)</f>
        <v>58567</v>
      </c>
      <c r="J2736" s="185">
        <f>IFERROR(_xll.qlIndexFixing(Index1M,$H2736,TRUE,_xll.ohTrigger(RecalcTrigger,Trigger1M)),NA())</f>
        <v>1.2003727647891538E-2</v>
      </c>
      <c r="K2736" s="44">
        <f>IFERROR(_xll.qlIndexFixing(Index3M,H2736,TRUE,_xll.ohTrigger(RecalcTrigger,Trigger3M)),NA())</f>
        <v>1.2278230351866917E-2</v>
      </c>
      <c r="L2736" s="44">
        <f>IFERROR(_xll.qlIndexFixing(Index6M,$H2736,TRUE,_xll.ohTrigger(RecalcTrigger,Trigger6M)),NA())</f>
        <v>1.2450969808266503E-2</v>
      </c>
      <c r="M2736" s="186">
        <f>IFERROR(_xll.qlIndexFixing(Index1Y,$H2736,TRUE,_xll.ohTrigger(RecalcTrigger,Trigger1Y)),NA())</f>
        <v>1.2439708639265037E-2</v>
      </c>
      <c r="N2736" s="185">
        <f>IFERROR(_xll.qlIndexFixing(ONIndex1M,I2736,TRUE,_xll.ohTrigger(RecalcTrigger,Trigger1M)),NA())</f>
        <v>1.2005968231427744E-2</v>
      </c>
      <c r="O2736" s="44">
        <f>IFERROR(_xll.qlIndexFixing(ONIndex3M,I2736,TRUE,_xll.ohTrigger(RecalcTrigger,Trigger3M)),NA())</f>
        <v>1.2289816686728017E-2</v>
      </c>
      <c r="P2736" s="44">
        <f>IFERROR(_xll.qlIndexFixing(ONIndex6M,I2736,TRUE,_xll.ohTrigger(RecalcTrigger,Trigger6M)),NA())</f>
        <v>1.2790752338007749E-2</v>
      </c>
      <c r="Q2736" s="186">
        <f>IFERROR(_xll.qlIndexFixing(ONIndex1Y,I2736,TRUE,_xll.ohTrigger(RecalcTrigger,Trigger1Y)),NA())</f>
        <v>1.2527199599974281E-2</v>
      </c>
    </row>
    <row r="2737" spans="2:17" x14ac:dyDescent="0.2">
      <c r="B2737" s="39" t="s">
        <v>42</v>
      </c>
      <c r="D2737" s="42">
        <f>_xll.qlCalendarAdvance(Calendar,$D2736,B2737,"f",FALSE)</f>
        <v>58572</v>
      </c>
      <c r="E2737" s="180">
        <f>_xll.qlInterestRateIndexValueDate(IndexON,D2737)</f>
        <v>58572</v>
      </c>
      <c r="F2737" s="196">
        <f>IFERROR(_xll.qlIndexFixing(IndexON,D2737,TRUE,_xll.ohTrigger(RecalcTrigger,TriggerON)),NA())</f>
        <v>1.1910326520077064E-2</v>
      </c>
      <c r="H2737" s="42">
        <f>_xll.qlCalendarAdvance(Calendar,$H2736,B2737,"f",FALSE)</f>
        <v>58572</v>
      </c>
      <c r="I2737" s="180">
        <f>_xll.qlInterestRateIndexValueDate(Index1M,$H2737)</f>
        <v>58574</v>
      </c>
      <c r="J2737" s="185">
        <f>IFERROR(_xll.qlIndexFixing(Index1M,$H2737,TRUE,_xll.ohTrigger(RecalcTrigger,Trigger1M)),NA())</f>
        <v>1.1998613317779627E-2</v>
      </c>
      <c r="K2737" s="44">
        <f>IFERROR(_xll.qlIndexFixing(Index3M,H2737,TRUE,_xll.ohTrigger(RecalcTrigger,Trigger3M)),NA())</f>
        <v>1.2273134249663212E-2</v>
      </c>
      <c r="L2737" s="44">
        <f>IFERROR(_xll.qlIndexFixing(Index6M,$H2737,TRUE,_xll.ohTrigger(RecalcTrigger,Trigger6M)),NA())</f>
        <v>1.2420417561350023E-2</v>
      </c>
      <c r="M2737" s="186">
        <f>IFERROR(_xll.qlIndexFixing(Index1Y,$H2737,TRUE,_xll.ohTrigger(RecalcTrigger,Trigger1Y)),NA())</f>
        <v>1.2433605272400637E-2</v>
      </c>
      <c r="N2737" s="185">
        <f>IFERROR(_xll.qlIndexFixing(ONIndex1M,I2737,TRUE,_xll.ohTrigger(RecalcTrigger,Trigger1M)),NA())</f>
        <v>1.2000800326203986E-2</v>
      </c>
      <c r="O2737" s="44">
        <f>IFERROR(_xll.qlIndexFixing(ONIndex3M,I2737,TRUE,_xll.ohTrigger(RecalcTrigger,Trigger3M)),NA())</f>
        <v>1.2284523203796027E-2</v>
      </c>
      <c r="P2737" s="44">
        <f>IFERROR(_xll.qlIndexFixing(ONIndex6M,I2737,TRUE,_xll.ohTrigger(RecalcTrigger,Trigger6M)),NA())</f>
        <v>1.2761803209073719E-2</v>
      </c>
      <c r="Q2737" s="186">
        <f>IFERROR(_xll.qlIndexFixing(ONIndex1Y,I2737,TRUE,_xll.ohTrigger(RecalcTrigger,Trigger1Y)),NA())</f>
        <v>1.2519845342451319E-2</v>
      </c>
    </row>
    <row r="2738" spans="2:17" x14ac:dyDescent="0.2">
      <c r="B2738" s="39" t="s">
        <v>42</v>
      </c>
      <c r="D2738" s="42">
        <f>_xll.qlCalendarAdvance(Calendar,$D2737,B2738,"f",FALSE)</f>
        <v>58579</v>
      </c>
      <c r="E2738" s="180">
        <f>_xll.qlInterestRateIndexValueDate(IndexON,D2738)</f>
        <v>58579</v>
      </c>
      <c r="F2738" s="196">
        <f>IFERROR(_xll.qlIndexFixing(IndexON,D2738,TRUE,_xll.ohTrigger(RecalcTrigger,TriggerON)),NA())</f>
        <v>1.1905612598184234E-2</v>
      </c>
      <c r="H2738" s="42">
        <f>_xll.qlCalendarAdvance(Calendar,$H2737,B2738,"f",FALSE)</f>
        <v>58579</v>
      </c>
      <c r="I2738" s="180">
        <f>_xll.qlInterestRateIndexValueDate(Index1M,$H2738)</f>
        <v>58581</v>
      </c>
      <c r="J2738" s="185">
        <f>IFERROR(_xll.qlIndexFixing(Index1M,$H2738,TRUE,_xll.ohTrigger(RecalcTrigger,Trigger1M)),NA())</f>
        <v>1.1993534905179182E-2</v>
      </c>
      <c r="K2738" s="44">
        <f>IFERROR(_xll.qlIndexFixing(Index3M,H2738,TRUE,_xll.ohTrigger(RecalcTrigger,Trigger3M)),NA())</f>
        <v>1.2268074369331094E-2</v>
      </c>
      <c r="L2738" s="44">
        <f>IFERROR(_xll.qlIndexFixing(Index6M,$H2738,TRUE,_xll.ohTrigger(RecalcTrigger,Trigger6M)),NA())</f>
        <v>1.2389825686258394E-2</v>
      </c>
      <c r="M2738" s="186">
        <f>IFERROR(_xll.qlIndexFixing(Index1Y,$H2738,TRUE,_xll.ohTrigger(RecalcTrigger,Trigger1Y)),NA())</f>
        <v>1.2427555622675467E-2</v>
      </c>
      <c r="N2738" s="185">
        <f>IFERROR(_xll.qlIndexFixing(ONIndex1M,I2738,TRUE,_xll.ohTrigger(RecalcTrigger,Trigger1M)),NA())</f>
        <v>1.1995668188129471E-2</v>
      </c>
      <c r="O2738" s="44">
        <f>IFERROR(_xll.qlIndexFixing(ONIndex3M,I2738,TRUE,_xll.ohTrigger(RecalcTrigger,Trigger3M)),NA())</f>
        <v>1.2279265425823027E-2</v>
      </c>
      <c r="P2738" s="44">
        <f>IFERROR(_xll.qlIndexFixing(ONIndex6M,I2738,TRUE,_xll.ohTrigger(RecalcTrigger,Trigger6M)),NA())</f>
        <v>1.2732717984924591E-2</v>
      </c>
      <c r="Q2738" s="186">
        <f>IFERROR(_xll.qlIndexFixing(ONIndex1Y,I2738,TRUE,_xll.ohTrigger(RecalcTrigger,Trigger1Y)),NA())</f>
        <v>1.251254165783422E-2</v>
      </c>
    </row>
    <row r="2739" spans="2:17" x14ac:dyDescent="0.2">
      <c r="B2739" s="39" t="s">
        <v>42</v>
      </c>
      <c r="D2739" s="42">
        <f>_xll.qlCalendarAdvance(Calendar,$D2738,B2739,"f",FALSE)</f>
        <v>58586</v>
      </c>
      <c r="E2739" s="180">
        <f>_xll.qlInterestRateIndexValueDate(IndexON,D2739)</f>
        <v>58586</v>
      </c>
      <c r="F2739" s="196">
        <f>IFERROR(_xll.qlIndexFixing(IndexON,D2739,TRUE,_xll.ohTrigger(RecalcTrigger,TriggerON)),NA())</f>
        <v>1.1900947546479301E-2</v>
      </c>
      <c r="H2739" s="42">
        <f>_xll.qlCalendarAdvance(Calendar,$H2738,B2739,"f",FALSE)</f>
        <v>58586</v>
      </c>
      <c r="I2739" s="180">
        <f>_xll.qlInterestRateIndexValueDate(Index1M,$H2739)</f>
        <v>58588</v>
      </c>
      <c r="J2739" s="185">
        <f>IFERROR(_xll.qlIndexFixing(Index1M,$H2739,TRUE,_xll.ohTrigger(RecalcTrigger,Trigger1M)),NA())</f>
        <v>1.1988492477626178E-2</v>
      </c>
      <c r="K2739" s="44">
        <f>IFERROR(_xll.qlIndexFixing(Index3M,H2739,TRUE,_xll.ohTrigger(RecalcTrigger,Trigger3M)),NA())</f>
        <v>1.2263050778138497E-2</v>
      </c>
      <c r="L2739" s="44">
        <f>IFERROR(_xll.qlIndexFixing(Index6M,$H2739,TRUE,_xll.ohTrigger(RecalcTrigger,Trigger6M)),NA())</f>
        <v>1.2359207223045383E-2</v>
      </c>
      <c r="M2739" s="186">
        <f>IFERROR(_xll.qlIndexFixing(Index1Y,$H2739,TRUE,_xll.ohTrigger(RecalcTrigger,Trigger1Y)),NA())</f>
        <v>1.242155978631283E-2</v>
      </c>
      <c r="N2739" s="185">
        <f>IFERROR(_xll.qlIndexFixing(ONIndex1M,I2739,TRUE,_xll.ohTrigger(RecalcTrigger,Trigger1M)),NA())</f>
        <v>1.1990571884989976E-2</v>
      </c>
      <c r="O2739" s="44">
        <f>IFERROR(_xll.qlIndexFixing(ONIndex3M,I2739,TRUE,_xll.ohTrigger(RecalcTrigger,Trigger3M)),NA())</f>
        <v>1.2274043420035241E-2</v>
      </c>
      <c r="P2739" s="44">
        <f>IFERROR(_xll.qlIndexFixing(ONIndex6M,I2739,TRUE,_xll.ohTrigger(RecalcTrigger,Trigger6M)),NA())</f>
        <v>1.2703496665640301E-2</v>
      </c>
      <c r="Q2739" s="186">
        <f>IFERROR(_xll.qlIndexFixing(ONIndex1Y,I2739,TRUE,_xll.ohTrigger(RecalcTrigger,Trigger1Y)),NA())</f>
        <v>1.2505288642126189E-2</v>
      </c>
    </row>
    <row r="2740" spans="2:17" x14ac:dyDescent="0.2">
      <c r="B2740" s="39" t="s">
        <v>42</v>
      </c>
      <c r="D2740" s="42">
        <f>_xll.qlCalendarAdvance(Calendar,$D2739,B2740,"f",FALSE)</f>
        <v>58593</v>
      </c>
      <c r="E2740" s="180">
        <f>_xll.qlInterestRateIndexValueDate(IndexON,D2740)</f>
        <v>58593</v>
      </c>
      <c r="F2740" s="196">
        <f>IFERROR(_xll.qlIndexFixing(IndexON,D2740,TRUE,_xll.ohTrigger(RecalcTrigger,TriggerON)),NA())</f>
        <v>1.1896331454011033E-2</v>
      </c>
      <c r="H2740" s="42">
        <f>_xll.qlCalendarAdvance(Calendar,$H2739,B2740,"f",FALSE)</f>
        <v>58593</v>
      </c>
      <c r="I2740" s="180">
        <f>_xll.qlInterestRateIndexValueDate(Index1M,$H2740)</f>
        <v>58595</v>
      </c>
      <c r="J2740" s="185">
        <f>IFERROR(_xll.qlIndexFixing(Index1M,$H2740,TRUE,_xll.ohTrigger(RecalcTrigger,Trigger1M)),NA())</f>
        <v>1.1983486102651597E-2</v>
      </c>
      <c r="K2740" s="44">
        <f>IFERROR(_xll.qlIndexFixing(Index3M,H2740,TRUE,_xll.ohTrigger(RecalcTrigger,Trigger3M)),NA())</f>
        <v>1.2258063543354217E-2</v>
      </c>
      <c r="L2740" s="44">
        <f>IFERROR(_xll.qlIndexFixing(Index6M,$H2740,TRUE,_xll.ohTrigger(RecalcTrigger,Trigger6M)),NA())</f>
        <v>1.2334528920061521E-2</v>
      </c>
      <c r="M2740" s="186">
        <f>IFERROR(_xll.qlIndexFixing(Index1Y,$H2740,TRUE,_xll.ohTrigger(RecalcTrigger,Trigger1Y)),NA())</f>
        <v>1.2415617859541941E-2</v>
      </c>
      <c r="N2740" s="185">
        <f>IFERROR(_xll.qlIndexFixing(ONIndex1M,I2740,TRUE,_xll.ohTrigger(RecalcTrigger,Trigger1M)),NA())</f>
        <v>1.1985511484171596E-2</v>
      </c>
      <c r="O2740" s="44">
        <f>IFERROR(_xll.qlIndexFixing(ONIndex3M,I2740,TRUE,_xll.ohTrigger(RecalcTrigger,Trigger3M)),NA())</f>
        <v>1.2268857253578958E-2</v>
      </c>
      <c r="P2740" s="44">
        <f>IFERROR(_xll.qlIndexFixing(ONIndex6M,I2740,TRUE,_xll.ohTrigger(RecalcTrigger,Trigger6M)),NA())</f>
        <v>1.2674139251140915E-2</v>
      </c>
      <c r="Q2740" s="186">
        <f>IFERROR(_xll.qlIndexFixing(ONIndex1Y,I2740,TRUE,_xll.ohTrigger(RecalcTrigger,Trigger1Y)),NA())</f>
        <v>1.249808639117056E-2</v>
      </c>
    </row>
    <row r="2741" spans="2:17" x14ac:dyDescent="0.2">
      <c r="B2741" s="39" t="s">
        <v>42</v>
      </c>
      <c r="D2741" s="42">
        <f>_xll.qlCalendarAdvance(Calendar,$D2740,B2741,"f",FALSE)</f>
        <v>58600</v>
      </c>
      <c r="E2741" s="180">
        <f>_xll.qlInterestRateIndexValueDate(IndexON,D2741)</f>
        <v>58600</v>
      </c>
      <c r="F2741" s="196">
        <f>IFERROR(_xll.qlIndexFixing(IndexON,D2741,TRUE,_xll.ohTrigger(RecalcTrigger,TriggerON)),NA())</f>
        <v>1.1891764409668326E-2</v>
      </c>
      <c r="H2741" s="42">
        <f>_xll.qlCalendarAdvance(Calendar,$H2740,B2741,"f",FALSE)</f>
        <v>58600</v>
      </c>
      <c r="I2741" s="180">
        <f>_xll.qlInterestRateIndexValueDate(Index1M,$H2741)</f>
        <v>58602</v>
      </c>
      <c r="J2741" s="185">
        <f>IFERROR(_xll.qlIndexFixing(Index1M,$H2741,TRUE,_xll.ohTrigger(RecalcTrigger,Trigger1M)),NA())</f>
        <v>1.1978515847791416E-2</v>
      </c>
      <c r="K2741" s="44">
        <f>IFERROR(_xll.qlIndexFixing(Index3M,H2741,TRUE,_xll.ohTrigger(RecalcTrigger,Trigger3M)),NA())</f>
        <v>1.225311273224532E-2</v>
      </c>
      <c r="L2741" s="44">
        <f>IFERROR(_xll.qlIndexFixing(Index6M,$H2741,TRUE,_xll.ohTrigger(RecalcTrigger,Trigger6M)),NA())</f>
        <v>1.2303880702271869E-2</v>
      </c>
      <c r="M2741" s="186">
        <f>IFERROR(_xll.qlIndexFixing(Index1Y,$H2741,TRUE,_xll.ohTrigger(RecalcTrigger,Trigger1Y)),NA())</f>
        <v>1.2409729938597933E-2</v>
      </c>
      <c r="N2741" s="185">
        <f>IFERROR(_xll.qlIndexFixing(ONIndex1M,I2741,TRUE,_xll.ohTrigger(RecalcTrigger,Trigger1M)),NA())</f>
        <v>1.1980487053220301E-2</v>
      </c>
      <c r="O2741" s="44">
        <f>IFERROR(_xll.qlIndexFixing(ONIndex3M,I2741,TRUE,_xll.ohTrigger(RecalcTrigger,Trigger3M)),NA())</f>
        <v>1.2263706993760337E-2</v>
      </c>
      <c r="P2741" s="44">
        <f>IFERROR(_xll.qlIndexFixing(ONIndex6M,I2741,TRUE,_xll.ohTrigger(RecalcTrigger,Trigger6M)),NA())</f>
        <v>1.2644645741666238E-2</v>
      </c>
      <c r="Q2741" s="186">
        <f>IFERROR(_xll.qlIndexFixing(ONIndex1Y,I2741,TRUE,_xll.ohTrigger(RecalcTrigger,Trigger1Y)),NA())</f>
        <v>1.2490935001290282E-2</v>
      </c>
    </row>
    <row r="2742" spans="2:17" x14ac:dyDescent="0.2">
      <c r="B2742" s="39" t="s">
        <v>42</v>
      </c>
      <c r="D2742" s="42">
        <f>_xll.qlCalendarAdvance(Calendar,$D2741,B2742,"f",FALSE)</f>
        <v>58607</v>
      </c>
      <c r="E2742" s="180">
        <f>_xll.qlInterestRateIndexValueDate(IndexON,D2742)</f>
        <v>58607</v>
      </c>
      <c r="F2742" s="196">
        <f>IFERROR(_xll.qlIndexFixing(IndexON,D2742,TRUE,_xll.ohTrigger(RecalcTrigger,TriggerON)),NA())</f>
        <v>1.1887246502739757E-2</v>
      </c>
      <c r="H2742" s="42">
        <f>_xll.qlCalendarAdvance(Calendar,$H2741,B2742,"f",FALSE)</f>
        <v>58607</v>
      </c>
      <c r="I2742" s="180">
        <f>_xll.qlInterestRateIndexValueDate(Index1M,$H2742)</f>
        <v>58609</v>
      </c>
      <c r="J2742" s="185">
        <f>IFERROR(_xll.qlIndexFixing(Index1M,$H2742,TRUE,_xll.ohTrigger(RecalcTrigger,Trigger1M)),NA())</f>
        <v>1.1973581780579112E-2</v>
      </c>
      <c r="K2742" s="44">
        <f>IFERROR(_xll.qlIndexFixing(Index3M,H2742,TRUE,_xll.ohTrigger(RecalcTrigger,Trigger3M)),NA())</f>
        <v>1.2248198412082337E-2</v>
      </c>
      <c r="L2742" s="44">
        <f>IFERROR(_xll.qlIndexFixing(Index6M,$H2742,TRUE,_xll.ohTrigger(RecalcTrigger,Trigger6M)),NA())</f>
        <v>1.2273241767012371E-2</v>
      </c>
      <c r="M2742" s="186">
        <f>IFERROR(_xll.qlIndexFixing(Index1Y,$H2742,TRUE,_xll.ohTrigger(RecalcTrigger,Trigger1Y)),NA())</f>
        <v>1.2403896119723817E-2</v>
      </c>
      <c r="N2742" s="185">
        <f>IFERROR(_xll.qlIndexFixing(ONIndex1M,I2742,TRUE,_xll.ohTrigger(RecalcTrigger,Trigger1M)),NA())</f>
        <v>1.1975498659442252E-2</v>
      </c>
      <c r="O2742" s="44">
        <f>IFERROR(_xll.qlIndexFixing(ONIndex3M,I2742,TRUE,_xll.ohTrigger(RecalcTrigger,Trigger3M)),NA())</f>
        <v>1.2258592707725668E-2</v>
      </c>
      <c r="P2742" s="44">
        <f>IFERROR(_xll.qlIndexFixing(ONIndex6M,I2742,TRUE,_xll.ohTrigger(RecalcTrigger,Trigger6M)),NA())</f>
        <v>1.2615016137136337E-2</v>
      </c>
      <c r="Q2742" s="186">
        <f>IFERROR(_xll.qlIndexFixing(ONIndex1Y,I2742,TRUE,_xll.ohTrigger(RecalcTrigger,Trigger1Y)),NA())</f>
        <v>1.2483834568248753E-2</v>
      </c>
    </row>
    <row r="2743" spans="2:17" x14ac:dyDescent="0.2">
      <c r="B2743" s="39" t="s">
        <v>42</v>
      </c>
      <c r="D2743" s="42">
        <f>_xll.qlCalendarAdvance(Calendar,$D2742,B2743,"f",FALSE)</f>
        <v>58614</v>
      </c>
      <c r="E2743" s="180">
        <f>_xll.qlInterestRateIndexValueDate(IndexON,D2743)</f>
        <v>58614</v>
      </c>
      <c r="F2743" s="196">
        <f>IFERROR(_xll.qlIndexFixing(IndexON,D2743,TRUE,_xll.ohTrigger(RecalcTrigger,TriggerON)),NA())</f>
        <v>1.1882777822274093E-2</v>
      </c>
      <c r="H2743" s="42">
        <f>_xll.qlCalendarAdvance(Calendar,$H2742,B2743,"f",FALSE)</f>
        <v>58614</v>
      </c>
      <c r="I2743" s="180">
        <f>_xll.qlInterestRateIndexValueDate(Index1M,$H2743)</f>
        <v>58616</v>
      </c>
      <c r="J2743" s="185">
        <f>IFERROR(_xll.qlIndexFixing(Index1M,$H2743,TRUE,_xll.ohTrigger(RecalcTrigger,Trigger1M)),NA())</f>
        <v>1.1968683968553162E-2</v>
      </c>
      <c r="K2743" s="44">
        <f>IFERROR(_xll.qlIndexFixing(Index3M,H2743,TRUE,_xll.ohTrigger(RecalcTrigger,Trigger3M)),NA())</f>
        <v>1.2243320650136679E-2</v>
      </c>
      <c r="L2743" s="44">
        <f>IFERROR(_xll.qlIndexFixing(Index6M,$H2743,TRUE,_xll.ohTrigger(RecalcTrigger,Trigger6M)),NA())</f>
        <v>1.2242625363641796E-2</v>
      </c>
      <c r="M2743" s="186">
        <f>IFERROR(_xll.qlIndexFixing(Index1Y,$H2743,TRUE,_xll.ohTrigger(RecalcTrigger,Trigger1Y)),NA())</f>
        <v>1.2398116499168301E-2</v>
      </c>
      <c r="N2743" s="185">
        <f>IFERROR(_xll.qlIndexFixing(ONIndex1M,I2743,TRUE,_xll.ohTrigger(RecalcTrigger,Trigger1M)),NA())</f>
        <v>1.1970546370543289E-2</v>
      </c>
      <c r="O2743" s="44">
        <f>IFERROR(_xll.qlIndexFixing(ONIndex3M,I2743,TRUE,_xll.ohTrigger(RecalcTrigger,Trigger3M)),NA())</f>
        <v>1.225351446262124E-2</v>
      </c>
      <c r="P2743" s="44">
        <f>IFERROR(_xll.qlIndexFixing(ONIndex6M,I2743,TRUE,_xll.ohTrigger(RecalcTrigger,Trigger6M)),NA())</f>
        <v>1.2585250437471274E-2</v>
      </c>
      <c r="Q2743" s="186">
        <f>IFERROR(_xll.qlIndexFixing(ONIndex1Y,I2743,TRUE,_xll.ohTrigger(RecalcTrigger,Trigger1Y)),NA())</f>
        <v>1.2476785187969242E-2</v>
      </c>
    </row>
    <row r="2744" spans="2:17" x14ac:dyDescent="0.2">
      <c r="B2744" s="39" t="s">
        <v>42</v>
      </c>
      <c r="D2744" s="42">
        <f>_xll.qlCalendarAdvance(Calendar,$D2743,B2744,"f",FALSE)</f>
        <v>58621</v>
      </c>
      <c r="E2744" s="180">
        <f>_xll.qlInterestRateIndexValueDate(IndexON,D2744)</f>
        <v>58621</v>
      </c>
      <c r="F2744" s="196">
        <f>IFERROR(_xll.qlIndexFixing(IndexON,D2744,TRUE,_xll.ohTrigger(RecalcTrigger,TriggerON)),NA())</f>
        <v>1.1878358457160232E-2</v>
      </c>
      <c r="H2744" s="42">
        <f>_xll.qlCalendarAdvance(Calendar,$H2743,B2744,"f",FALSE)</f>
        <v>58621</v>
      </c>
      <c r="I2744" s="180">
        <f>_xll.qlInterestRateIndexValueDate(Index1M,$H2744)</f>
        <v>58623</v>
      </c>
      <c r="J2744" s="185">
        <f>IFERROR(_xll.qlIndexFixing(Index1M,$H2744,TRUE,_xll.ohTrigger(RecalcTrigger,Trigger1M)),NA())</f>
        <v>1.196382247923955E-2</v>
      </c>
      <c r="K2744" s="44">
        <f>IFERROR(_xll.qlIndexFixing(Index3M,H2744,TRUE,_xll.ohTrigger(RecalcTrigger,Trigger3M)),NA())</f>
        <v>1.2238479513678012E-2</v>
      </c>
      <c r="L2744" s="44">
        <f>IFERROR(_xll.qlIndexFixing(Index6M,$H2744,TRUE,_xll.ohTrigger(RecalcTrigger,Trigger6M)),NA())</f>
        <v>1.2206172429701108E-2</v>
      </c>
      <c r="M2744" s="186">
        <f>IFERROR(_xll.qlIndexFixing(Index1Y,$H2744,TRUE,_xll.ohTrigger(RecalcTrigger,Trigger1Y)),NA())</f>
        <v>1.2392391173186225E-2</v>
      </c>
      <c r="N2744" s="185">
        <f>IFERROR(_xll.qlIndexFixing(ONIndex1M,I2744,TRUE,_xll.ohTrigger(RecalcTrigger,Trigger1M)),NA())</f>
        <v>1.1965630254229254E-2</v>
      </c>
      <c r="O2744" s="44">
        <f>IFERROR(_xll.qlIndexFixing(ONIndex3M,I2744,TRUE,_xll.ohTrigger(RecalcTrigger,Trigger3M)),NA())</f>
        <v>1.224847232559334E-2</v>
      </c>
      <c r="P2744" s="44">
        <f>IFERROR(_xll.qlIndexFixing(ONIndex6M,I2744,TRUE,_xll.ohTrigger(RecalcTrigger,Trigger6M)),NA())</f>
        <v>1.2555348642990793E-2</v>
      </c>
      <c r="Q2744" s="186">
        <f>IFERROR(_xll.qlIndexFixing(ONIndex1Y,I2744,TRUE,_xll.ohTrigger(RecalcTrigger,Trigger1Y)),NA())</f>
        <v>1.246978695653489E-2</v>
      </c>
    </row>
    <row r="2745" spans="2:17" x14ac:dyDescent="0.2">
      <c r="B2745" s="39" t="s">
        <v>42</v>
      </c>
      <c r="D2745" s="42">
        <f>_xll.qlCalendarAdvance(Calendar,$D2744,B2745,"f",FALSE)</f>
        <v>58628</v>
      </c>
      <c r="E2745" s="180">
        <f>_xll.qlInterestRateIndexValueDate(IndexON,D2745)</f>
        <v>58628</v>
      </c>
      <c r="F2745" s="196">
        <f>IFERROR(_xll.qlIndexFixing(IndexON,D2745,TRUE,_xll.ohTrigger(RecalcTrigger,TriggerON)),NA())</f>
        <v>1.1873988496446941E-2</v>
      </c>
      <c r="H2745" s="42">
        <f>_xll.qlCalendarAdvance(Calendar,$H2744,B2745,"f",FALSE)</f>
        <v>58628</v>
      </c>
      <c r="I2745" s="180">
        <f>_xll.qlInterestRateIndexValueDate(Index1M,$H2745)</f>
        <v>58630</v>
      </c>
      <c r="J2745" s="185">
        <f>IFERROR(_xll.qlIndexFixing(Index1M,$H2745,TRUE,_xll.ohTrigger(RecalcTrigger,Trigger1M)),NA())</f>
        <v>1.1958997380181746E-2</v>
      </c>
      <c r="K2745" s="44">
        <f>IFERROR(_xll.qlIndexFixing(Index3M,H2745,TRUE,_xll.ohTrigger(RecalcTrigger,Trigger3M)),NA())</f>
        <v>1.2233675069978611E-2</v>
      </c>
      <c r="L2745" s="44">
        <f>IFERROR(_xll.qlIndexFixing(Index6M,$H2745,TRUE,_xll.ohTrigger(RecalcTrigger,Trigger6M)),NA())</f>
        <v>1.2175668233015949E-2</v>
      </c>
      <c r="M2745" s="186">
        <f>IFERROR(_xll.qlIndexFixing(Index1Y,$H2745,TRUE,_xll.ohTrigger(RecalcTrigger,Trigger1Y)),NA())</f>
        <v>1.2386720238039437E-2</v>
      </c>
      <c r="N2745" s="185">
        <f>IFERROR(_xll.qlIndexFixing(ONIndex1M,I2745,TRUE,_xll.ohTrigger(RecalcTrigger,Trigger1M)),NA())</f>
        <v>1.1960750377646434E-2</v>
      </c>
      <c r="O2745" s="44">
        <f>IFERROR(_xll.qlIndexFixing(ONIndex3M,I2745,TRUE,_xll.ohTrigger(RecalcTrigger,Trigger3M)),NA())</f>
        <v>1.2243466364108002E-2</v>
      </c>
      <c r="P2745" s="44">
        <f>IFERROR(_xll.qlIndexFixing(ONIndex6M,I2745,TRUE,_xll.ohTrigger(RecalcTrigger,Trigger6M)),NA())</f>
        <v>1.2525310753535024E-2</v>
      </c>
      <c r="Q2745" s="186">
        <f>IFERROR(_xll.qlIndexFixing(ONIndex1Y,I2745,TRUE,_xll.ohTrigger(RecalcTrigger,Trigger1Y)),NA())</f>
        <v>1.2462839970028838E-2</v>
      </c>
    </row>
    <row r="2746" spans="2:17" x14ac:dyDescent="0.2">
      <c r="B2746" s="39" t="s">
        <v>42</v>
      </c>
      <c r="D2746" s="42">
        <f>_xll.qlCalendarAdvance(Calendar,$D2745,B2746,"f",FALSE)</f>
        <v>58635</v>
      </c>
      <c r="E2746" s="180">
        <f>_xll.qlInterestRateIndexValueDate(IndexON,D2746)</f>
        <v>58635</v>
      </c>
      <c r="F2746" s="196">
        <f>IFERROR(_xll.qlIndexFixing(IndexON,D2746,TRUE,_xll.ohTrigger(RecalcTrigger,TriggerON)),NA())</f>
        <v>1.1869668029182989E-2</v>
      </c>
      <c r="H2746" s="42">
        <f>_xll.qlCalendarAdvance(Calendar,$H2745,B2746,"f",FALSE)</f>
        <v>58635</v>
      </c>
      <c r="I2746" s="180">
        <f>_xll.qlInterestRateIndexValueDate(Index1M,$H2746)</f>
        <v>58637</v>
      </c>
      <c r="J2746" s="185">
        <f>IFERROR(_xll.qlIndexFixing(Index1M,$H2746,TRUE,_xll.ohTrigger(RecalcTrigger,Trigger1M)),NA())</f>
        <v>1.1954208738915728E-2</v>
      </c>
      <c r="K2746" s="44">
        <f>IFERROR(_xll.qlIndexFixing(Index3M,H2746,TRUE,_xll.ohTrigger(RecalcTrigger,Trigger3M)),NA())</f>
        <v>1.222890738631075E-2</v>
      </c>
      <c r="L2746" s="44">
        <f>IFERROR(_xll.qlIndexFixing(Index6M,$H2746,TRUE,_xll.ohTrigger(RecalcTrigger,Trigger6M)),NA())</f>
        <v>1.2145228705659178E-2</v>
      </c>
      <c r="M2746" s="186">
        <f>IFERROR(_xll.qlIndexFixing(Index1Y,$H2746,TRUE,_xll.ohTrigger(RecalcTrigger,Trigger1Y)),NA())</f>
        <v>1.2381103789997011E-2</v>
      </c>
      <c r="N2746" s="185">
        <f>IFERROR(_xll.qlIndexFixing(ONIndex1M,I2746,TRUE,_xll.ohTrigger(RecalcTrigger,Trigger1M)),NA())</f>
        <v>1.1955906808500671E-2</v>
      </c>
      <c r="O2746" s="44">
        <f>IFERROR(_xll.qlIndexFixing(ONIndex3M,I2746,TRUE,_xll.ohTrigger(RecalcTrigger,Trigger3M)),NA())</f>
        <v>1.2238496645151642E-2</v>
      </c>
      <c r="P2746" s="44">
        <f>IFERROR(_xll.qlIndexFixing(ONIndex6M,I2746,TRUE,_xll.ohTrigger(RecalcTrigger,Trigger6M)),NA())</f>
        <v>1.2495136769103965E-2</v>
      </c>
      <c r="Q2746" s="186">
        <f>IFERROR(_xll.qlIndexFixing(ONIndex1Y,I2746,TRUE,_xll.ohTrigger(RecalcTrigger,Trigger1Y)),NA())</f>
        <v>1.2455944324374357E-2</v>
      </c>
    </row>
    <row r="2747" spans="2:17" x14ac:dyDescent="0.2">
      <c r="B2747" s="39" t="s">
        <v>42</v>
      </c>
      <c r="D2747" s="42">
        <f>_xll.qlCalendarAdvance(Calendar,$D2746,B2747,"f",FALSE)</f>
        <v>58642</v>
      </c>
      <c r="E2747" s="180">
        <f>_xll.qlInterestRateIndexValueDate(IndexON,D2747)</f>
        <v>58642</v>
      </c>
      <c r="F2747" s="196">
        <f>IFERROR(_xll.qlIndexFixing(IndexON,D2747,TRUE,_xll.ohTrigger(RecalcTrigger,TriggerON)),NA())</f>
        <v>1.1865397144417145E-2</v>
      </c>
      <c r="H2747" s="42">
        <f>_xll.qlCalendarAdvance(Calendar,$H2746,B2747,"f",FALSE)</f>
        <v>58642</v>
      </c>
      <c r="I2747" s="180">
        <f>_xll.qlInterestRateIndexValueDate(Index1M,$H2747)</f>
        <v>58644</v>
      </c>
      <c r="J2747" s="185">
        <f>IFERROR(_xll.qlIndexFixing(Index1M,$H2747,TRUE,_xll.ohTrigger(RecalcTrigger,Trigger1M)),NA())</f>
        <v>1.1949456622972476E-2</v>
      </c>
      <c r="K2747" s="44">
        <f>IFERROR(_xll.qlIndexFixing(Index3M,H2747,TRUE,_xll.ohTrigger(RecalcTrigger,Trigger3M)),NA())</f>
        <v>1.2224176529945834E-2</v>
      </c>
      <c r="L2747" s="44">
        <f>IFERROR(_xll.qlIndexFixing(Index6M,$H2747,TRUE,_xll.ohTrigger(RecalcTrigger,Trigger6M)),NA())</f>
        <v>1.2114866881148713E-2</v>
      </c>
      <c r="M2747" s="186">
        <f>IFERROR(_xll.qlIndexFixing(Index1Y,$H2747,TRUE,_xll.ohTrigger(RecalcTrigger,Trigger1Y)),NA())</f>
        <v>1.2375541925333718E-2</v>
      </c>
      <c r="N2747" s="185">
        <f>IFERROR(_xll.qlIndexFixing(ONIndex1M,I2747,TRUE,_xll.ohTrigger(RecalcTrigger,Trigger1M)),NA())</f>
        <v>1.195109961401819E-2</v>
      </c>
      <c r="O2747" s="44">
        <f>IFERROR(_xll.qlIndexFixing(ONIndex3M,I2747,TRUE,_xll.ohTrigger(RecalcTrigger,Trigger3M)),NA())</f>
        <v>1.2233563235870548E-2</v>
      </c>
      <c r="P2747" s="44">
        <f>IFERROR(_xll.qlIndexFixing(ONIndex6M,I2747,TRUE,_xll.ohTrigger(RecalcTrigger,Trigger6M)),NA())</f>
        <v>1.2464826689777553E-2</v>
      </c>
      <c r="Q2747" s="186">
        <f>IFERROR(_xll.qlIndexFixing(ONIndex1Y,I2747,TRUE,_xll.ohTrigger(RecalcTrigger,Trigger1Y)),NA())</f>
        <v>1.2449100115494716E-2</v>
      </c>
    </row>
    <row r="2748" spans="2:17" x14ac:dyDescent="0.2">
      <c r="B2748" s="39" t="s">
        <v>42</v>
      </c>
      <c r="D2748" s="42">
        <f>_xll.qlCalendarAdvance(Calendar,$D2747,B2748,"f",FALSE)</f>
        <v>58649</v>
      </c>
      <c r="E2748" s="180">
        <f>_xll.qlInterestRateIndexValueDate(IndexON,D2748)</f>
        <v>58649</v>
      </c>
      <c r="F2748" s="196">
        <f>IFERROR(_xll.qlIndexFixing(IndexON,D2748,TRUE,_xll.ohTrigger(RecalcTrigger,TriggerON)),NA())</f>
        <v>1.1861175931278112E-2</v>
      </c>
      <c r="H2748" s="42">
        <f>_xll.qlCalendarAdvance(Calendar,$H2747,B2748,"f",FALSE)</f>
        <v>58649</v>
      </c>
      <c r="I2748" s="180">
        <f>_xll.qlInterestRateIndexValueDate(Index1M,$H2748)</f>
        <v>58651</v>
      </c>
      <c r="J2748" s="185">
        <f>IFERROR(_xll.qlIndexFixing(Index1M,$H2748,TRUE,_xll.ohTrigger(RecalcTrigger,Trigger1M)),NA())</f>
        <v>1.1944741099887968E-2</v>
      </c>
      <c r="K2748" s="44">
        <f>IFERROR(_xll.qlIndexFixing(Index3M,H2748,TRUE,_xll.ohTrigger(RecalcTrigger,Trigger3M)),NA())</f>
        <v>1.2219482568160484E-2</v>
      </c>
      <c r="L2748" s="44">
        <f>IFERROR(_xll.qlIndexFixing(Index6M,$H2748,TRUE,_xll.ohTrigger(RecalcTrigger,Trigger6M)),NA())</f>
        <v>1.2084595792199679E-2</v>
      </c>
      <c r="M2748" s="186">
        <f>IFERROR(_xll.qlIndexFixing(Index1Y,$H2748,TRUE,_xll.ohTrigger(RecalcTrigger,Trigger1Y)),NA())</f>
        <v>1.2370034740331989E-2</v>
      </c>
      <c r="N2748" s="185">
        <f>IFERROR(_xll.qlIndexFixing(ONIndex1M,I2748,TRUE,_xll.ohTrigger(RecalcTrigger,Trigger1M)),NA())</f>
        <v>1.1946328862224576E-2</v>
      </c>
      <c r="O2748" s="44">
        <f>IFERROR(_xll.qlIndexFixing(ONIndex3M,I2748,TRUE,_xll.ohTrigger(RecalcTrigger,Trigger3M)),NA())</f>
        <v>1.2228666203650818E-2</v>
      </c>
      <c r="P2748" s="44">
        <f>IFERROR(_xll.qlIndexFixing(ONIndex6M,I2748,TRUE,_xll.ohTrigger(RecalcTrigger,Trigger6M)),NA())</f>
        <v>1.2434380515715659E-2</v>
      </c>
      <c r="Q2748" s="186">
        <f>IFERROR(_xll.qlIndexFixing(ONIndex1Y,I2748,TRUE,_xll.ohTrigger(RecalcTrigger,Trigger1Y)),NA())</f>
        <v>1.2442307439313183E-2</v>
      </c>
    </row>
    <row r="2749" spans="2:17" x14ac:dyDescent="0.2">
      <c r="B2749" s="39" t="s">
        <v>42</v>
      </c>
      <c r="D2749" s="42">
        <f>_xll.qlCalendarAdvance(Calendar,$D2748,B2749,"f",FALSE)</f>
        <v>58656</v>
      </c>
      <c r="E2749" s="180">
        <f>_xll.qlInterestRateIndexValueDate(IndexON,D2749)</f>
        <v>58656</v>
      </c>
      <c r="F2749" s="196">
        <f>IFERROR(_xll.qlIndexFixing(IndexON,D2749,TRUE,_xll.ohTrigger(RecalcTrigger,TriggerON)),NA())</f>
        <v>1.1857004478814659E-2</v>
      </c>
      <c r="H2749" s="42">
        <f>_xll.qlCalendarAdvance(Calendar,$H2748,B2749,"f",FALSE)</f>
        <v>58656</v>
      </c>
      <c r="I2749" s="180">
        <f>_xll.qlInterestRateIndexValueDate(Index1M,$H2749)</f>
        <v>58658</v>
      </c>
      <c r="J2749" s="185">
        <f>IFERROR(_xll.qlIndexFixing(Index1M,$H2749,TRUE,_xll.ohTrigger(RecalcTrigger,Trigger1M)),NA())</f>
        <v>1.1940062237200677E-2</v>
      </c>
      <c r="K2749" s="44">
        <f>IFERROR(_xll.qlIndexFixing(Index3M,H2749,TRUE,_xll.ohTrigger(RecalcTrigger,Trigger3M)),NA())</f>
        <v>1.2214825568227844E-2</v>
      </c>
      <c r="L2749" s="44">
        <f>IFERROR(_xll.qlIndexFixing(Index6M,$H2749,TRUE,_xll.ohTrigger(RecalcTrigger,Trigger6M)),NA())</f>
        <v>1.2054428470726979E-2</v>
      </c>
      <c r="M2749" s="186">
        <f>IFERROR(_xll.qlIndexFixing(Index1Y,$H2749,TRUE,_xll.ohTrigger(RecalcTrigger,Trigger1Y)),NA())</f>
        <v>1.2364582331280393E-2</v>
      </c>
      <c r="N2749" s="185">
        <f>IFERROR(_xll.qlIndexFixing(ONIndex1M,I2749,TRUE,_xll.ohTrigger(RecalcTrigger,Trigger1M)),NA())</f>
        <v>1.1941594620346052E-2</v>
      </c>
      <c r="O2749" s="44">
        <f>IFERROR(_xll.qlIndexFixing(ONIndex3M,I2749,TRUE,_xll.ohTrigger(RecalcTrigger,Trigger3M)),NA())</f>
        <v>1.2223805615558803E-2</v>
      </c>
      <c r="P2749" s="44">
        <f>IFERROR(_xll.qlIndexFixing(ONIndex6M,I2749,TRUE,_xll.ohTrigger(RecalcTrigger,Trigger6M)),NA())</f>
        <v>1.2403798246758413E-2</v>
      </c>
      <c r="Q2749" s="186">
        <f>IFERROR(_xll.qlIndexFixing(ONIndex1Y,I2749,TRUE,_xll.ohTrigger(RecalcTrigger,Trigger1Y)),NA())</f>
        <v>1.2435566392152708E-2</v>
      </c>
    </row>
    <row r="2750" spans="2:17" x14ac:dyDescent="0.2">
      <c r="B2750" s="39" t="s">
        <v>42</v>
      </c>
      <c r="D2750" s="42">
        <f>_xll.qlCalendarAdvance(Calendar,$D2749,B2750,"f",FALSE)</f>
        <v>58663</v>
      </c>
      <c r="E2750" s="180">
        <f>_xll.qlInterestRateIndexValueDate(IndexON,D2750)</f>
        <v>58663</v>
      </c>
      <c r="F2750" s="196">
        <f>IFERROR(_xll.qlIndexFixing(IndexON,D2750,TRUE,_xll.ohTrigger(RecalcTrigger,TriggerON)),NA())</f>
        <v>1.1852882875915682E-2</v>
      </c>
      <c r="H2750" s="42">
        <f>_xll.qlCalendarAdvance(Calendar,$H2749,B2750,"f",FALSE)</f>
        <v>58663</v>
      </c>
      <c r="I2750" s="180">
        <f>_xll.qlInterestRateIndexValueDate(Index1M,$H2750)</f>
        <v>58665</v>
      </c>
      <c r="J2750" s="185">
        <f>IFERROR(_xll.qlIndexFixing(Index1M,$H2750,TRUE,_xll.ohTrigger(RecalcTrigger,Trigger1M)),NA())</f>
        <v>1.1935420102449079E-2</v>
      </c>
      <c r="K2750" s="44">
        <f>IFERROR(_xll.qlIndexFixing(Index3M,H2750,TRUE,_xll.ohTrigger(RecalcTrigger,Trigger3M)),NA())</f>
        <v>1.2210205597422794E-2</v>
      </c>
      <c r="L2750" s="44">
        <f>IFERROR(_xll.qlIndexFixing(Index6M,$H2750,TRUE,_xll.ohTrigger(RecalcTrigger,Trigger6M)),NA())</f>
        <v>1.2024377947853456E-2</v>
      </c>
      <c r="M2750" s="186">
        <f>IFERROR(_xll.qlIndexFixing(Index1Y,$H2750,TRUE,_xll.ohTrigger(RecalcTrigger,Trigger1Y)),NA())</f>
        <v>1.2359184794474721E-2</v>
      </c>
      <c r="N2750" s="185">
        <f>IFERROR(_xll.qlIndexFixing(ONIndex1M,I2750,TRUE,_xll.ohTrigger(RecalcTrigger,Trigger1M)),NA())</f>
        <v>1.1936896955688781E-2</v>
      </c>
      <c r="O2750" s="44">
        <f>IFERROR(_xll.qlIndexFixing(ONIndex3M,I2750,TRUE,_xll.ohTrigger(RecalcTrigger,Trigger3M)),NA())</f>
        <v>1.2218981538740792E-2</v>
      </c>
      <c r="P2750" s="44">
        <f>IFERROR(_xll.qlIndexFixing(ONIndex6M,I2750,TRUE,_xll.ohTrigger(RecalcTrigger,Trigger6M)),NA())</f>
        <v>1.2373079882985749E-2</v>
      </c>
      <c r="Q2750" s="186">
        <f>IFERROR(_xll.qlIndexFixing(ONIndex1Y,I2750,TRUE,_xll.ohTrigger(RecalcTrigger,Trigger1Y)),NA())</f>
        <v>1.2428877069536881E-2</v>
      </c>
    </row>
    <row r="2751" spans="2:17" x14ac:dyDescent="0.2">
      <c r="B2751" s="39" t="s">
        <v>42</v>
      </c>
      <c r="D2751" s="42">
        <f>_xll.qlCalendarAdvance(Calendar,$D2750,B2751,"f",FALSE)</f>
        <v>58670</v>
      </c>
      <c r="E2751" s="180">
        <f>_xll.qlInterestRateIndexValueDate(IndexON,D2751)</f>
        <v>58670</v>
      </c>
      <c r="F2751" s="196">
        <f>IFERROR(_xll.qlIndexFixing(IndexON,D2751,TRUE,_xll.ohTrigger(RecalcTrigger,TriggerON)),NA())</f>
        <v>1.1848811211709886E-2</v>
      </c>
      <c r="H2751" s="42">
        <f>_xll.qlCalendarAdvance(Calendar,$H2750,B2751,"f",FALSE)</f>
        <v>58670</v>
      </c>
      <c r="I2751" s="180">
        <f>_xll.qlInterestRateIndexValueDate(Index1M,$H2751)</f>
        <v>58672</v>
      </c>
      <c r="J2751" s="185">
        <f>IFERROR(_xll.qlIndexFixing(Index1M,$H2751,TRUE,_xll.ohTrigger(RecalcTrigger,Trigger1M)),NA())</f>
        <v>1.1930814763161657E-2</v>
      </c>
      <c r="K2751" s="44">
        <f>IFERROR(_xll.qlIndexFixing(Index3M,H2751,TRUE,_xll.ohTrigger(RecalcTrigger,Trigger3M)),NA())</f>
        <v>1.2205622723021083E-2</v>
      </c>
      <c r="L2751" s="44">
        <f>IFERROR(_xll.qlIndexFixing(Index6M,$H2751,TRUE,_xll.ohTrigger(RecalcTrigger,Trigger6M)),NA())</f>
        <v>1.1994457253917212E-2</v>
      </c>
      <c r="M2751" s="186">
        <f>IFERROR(_xll.qlIndexFixing(Index1Y,$H2751,TRUE,_xll.ohTrigger(RecalcTrigger,Trigger1Y)),NA())</f>
        <v>1.2353842226217996E-2</v>
      </c>
      <c r="N2751" s="185">
        <f>IFERROR(_xll.qlIndexFixing(ONIndex1M,I2751,TRUE,_xll.ohTrigger(RecalcTrigger,Trigger1M)),NA())</f>
        <v>1.193223593619841E-2</v>
      </c>
      <c r="O2751" s="44">
        <f>IFERROR(_xll.qlIndexFixing(ONIndex3M,I2751,TRUE,_xll.ohTrigger(RecalcTrigger,Trigger3M)),NA())</f>
        <v>1.2214194040582882E-2</v>
      </c>
      <c r="P2751" s="44">
        <f>IFERROR(_xll.qlIndexFixing(ONIndex6M,I2751,TRUE,_xll.ohTrigger(RecalcTrigger,Trigger6M)),NA())</f>
        <v>1.234222542455754E-2</v>
      </c>
      <c r="Q2751" s="186">
        <f>IFERROR(_xll.qlIndexFixing(ONIndex1Y,I2751,TRUE,_xll.ohTrigger(RecalcTrigger,Trigger1Y)),NA())</f>
        <v>1.2422239567788651E-2</v>
      </c>
    </row>
    <row r="2752" spans="2:17" x14ac:dyDescent="0.2">
      <c r="B2752" s="39" t="s">
        <v>42</v>
      </c>
      <c r="D2752" s="42">
        <f>_xll.qlCalendarAdvance(Calendar,$D2751,B2752,"f",FALSE)</f>
        <v>58677</v>
      </c>
      <c r="E2752" s="180">
        <f>_xll.qlInterestRateIndexValueDate(IndexON,D2752)</f>
        <v>58677</v>
      </c>
      <c r="F2752" s="196">
        <f>IFERROR(_xll.qlIndexFixing(IndexON,D2752,TRUE,_xll.ohTrigger(RecalcTrigger,TriggerON)),NA())</f>
        <v>1.1844789575325976E-2</v>
      </c>
      <c r="H2752" s="42">
        <f>_xll.qlCalendarAdvance(Calendar,$H2751,B2752,"f",FALSE)</f>
        <v>58677</v>
      </c>
      <c r="I2752" s="180">
        <f>_xll.qlInterestRateIndexValueDate(Index1M,$H2752)</f>
        <v>58679</v>
      </c>
      <c r="J2752" s="185">
        <f>IFERROR(_xll.qlIndexFixing(Index1M,$H2752,TRUE,_xll.ohTrigger(RecalcTrigger,Trigger1M)),NA())</f>
        <v>1.1926246286881881E-2</v>
      </c>
      <c r="K2752" s="44">
        <f>IFERROR(_xll.qlIndexFixing(Index3M,H2752,TRUE,_xll.ohTrigger(RecalcTrigger,Trigger3M)),NA())</f>
        <v>1.2201077012299335E-2</v>
      </c>
      <c r="L2752" s="44">
        <f>IFERROR(_xll.qlIndexFixing(Index6M,$H2752,TRUE,_xll.ohTrigger(RecalcTrigger,Trigger6M)),NA())</f>
        <v>1.1964679418478473E-2</v>
      </c>
      <c r="M2752" s="186">
        <f>IFERROR(_xll.qlIndexFixing(Index1Y,$H2752,TRUE,_xll.ohTrigger(RecalcTrigger,Trigger1Y)),NA())</f>
        <v>1.2348554722819587E-2</v>
      </c>
      <c r="N2752" s="185">
        <f>IFERROR(_xll.qlIndexFixing(ONIndex1M,I2752,TRUE,_xll.ohTrigger(RecalcTrigger,Trigger1M)),NA())</f>
        <v>1.1927611629021229E-2</v>
      </c>
      <c r="O2752" s="44">
        <f>IFERROR(_xll.qlIndexFixing(ONIndex3M,I2752,TRUE,_xll.ohTrigger(RecalcTrigger,Trigger3M)),NA())</f>
        <v>1.2209443188151425E-2</v>
      </c>
      <c r="P2752" s="44">
        <f>IFERROR(_xll.qlIndexFixing(ONIndex6M,I2752,TRUE,_xll.ohTrigger(RecalcTrigger,Trigger6M)),NA())</f>
        <v>1.231123487139385E-2</v>
      </c>
      <c r="Q2752" s="186">
        <f>IFERROR(_xll.qlIndexFixing(ONIndex1Y,I2752,TRUE,_xll.ohTrigger(RecalcTrigger,Trigger1Y)),NA())</f>
        <v>1.2415653982911223E-2</v>
      </c>
    </row>
    <row r="2753" spans="2:17" x14ac:dyDescent="0.2">
      <c r="B2753" s="39" t="s">
        <v>42</v>
      </c>
      <c r="D2753" s="42">
        <f>_xll.qlCalendarAdvance(Calendar,$D2752,B2753,"f",FALSE)</f>
        <v>58684</v>
      </c>
      <c r="E2753" s="180">
        <f>_xll.qlInterestRateIndexValueDate(IndexON,D2753)</f>
        <v>58684</v>
      </c>
      <c r="F2753" s="196">
        <f>IFERROR(_xll.qlIndexFixing(IndexON,D2753,TRUE,_xll.ohTrigger(RecalcTrigger,TriggerON)),NA())</f>
        <v>1.1840818055652846E-2</v>
      </c>
      <c r="H2753" s="42">
        <f>_xll.qlCalendarAdvance(Calendar,$H2752,B2753,"f",FALSE)</f>
        <v>58684</v>
      </c>
      <c r="I2753" s="180">
        <f>_xll.qlInterestRateIndexValueDate(Index1M,$H2753)</f>
        <v>58686</v>
      </c>
      <c r="J2753" s="185">
        <f>IFERROR(_xll.qlIndexFixing(Index1M,$H2753,TRUE,_xll.ohTrigger(RecalcTrigger,Trigger1M)),NA())</f>
        <v>1.1921714741148226E-2</v>
      </c>
      <c r="K2753" s="44">
        <f>IFERROR(_xll.qlIndexFixing(Index3M,H2753,TRUE,_xll.ohTrigger(RecalcTrigger,Trigger3M)),NA())</f>
        <v>1.2196677128201612E-2</v>
      </c>
      <c r="L2753" s="44">
        <f>IFERROR(_xll.qlIndexFixing(Index6M,$H2753,TRUE,_xll.ohTrigger(RecalcTrigger,Trigger6M)),NA())</f>
        <v>1.1944326245117735E-2</v>
      </c>
      <c r="M2753" s="186">
        <f>IFERROR(_xll.qlIndexFixing(Index1Y,$H2753,TRUE,_xll.ohTrigger(RecalcTrigger,Trigger1Y)),NA())</f>
        <v>1.2343322380596312E-2</v>
      </c>
      <c r="N2753" s="185">
        <f>IFERROR(_xll.qlIndexFixing(ONIndex1M,I2753,TRUE,_xll.ohTrigger(RecalcTrigger,Trigger1M)),NA())</f>
        <v>1.1923024101863078E-2</v>
      </c>
      <c r="O2753" s="44">
        <f>IFERROR(_xll.qlIndexFixing(ONIndex3M,I2753,TRUE,_xll.ohTrigger(RecalcTrigger,Trigger3M)),NA())</f>
        <v>1.2204729048592711E-2</v>
      </c>
      <c r="P2753" s="44">
        <f>IFERROR(_xll.qlIndexFixing(ONIndex6M,I2753,TRUE,_xll.ohTrigger(RecalcTrigger,Trigger6M)),NA())</f>
        <v>1.2280108223654551E-2</v>
      </c>
      <c r="Q2753" s="186">
        <f>IFERROR(_xll.qlIndexFixing(ONIndex1Y,I2753,TRUE,_xll.ohTrigger(RecalcTrigger,Trigger1Y)),NA())</f>
        <v>1.2409120410747931E-2</v>
      </c>
    </row>
    <row r="2754" spans="2:17" x14ac:dyDescent="0.2">
      <c r="B2754" s="39" t="s">
        <v>42</v>
      </c>
      <c r="D2754" s="42">
        <f>_xll.qlCalendarAdvance(Calendar,$D2753,B2754,"f",FALSE)</f>
        <v>58691</v>
      </c>
      <c r="E2754" s="180">
        <f>_xll.qlInterestRateIndexValueDate(IndexON,D2754)</f>
        <v>58691</v>
      </c>
      <c r="F2754" s="196">
        <f>IFERROR(_xll.qlIndexFixing(IndexON,D2754,TRUE,_xll.ohTrigger(RecalcTrigger,TriggerON)),NA())</f>
        <v>1.1836896741819203E-2</v>
      </c>
      <c r="H2754" s="42">
        <f>_xll.qlCalendarAdvance(Calendar,$H2753,B2754,"f",FALSE)</f>
        <v>58691</v>
      </c>
      <c r="I2754" s="180">
        <f>_xll.qlInterestRateIndexValueDate(Index1M,$H2754)</f>
        <v>58693</v>
      </c>
      <c r="J2754" s="185">
        <f>IFERROR(_xll.qlIndexFixing(Index1M,$H2754,TRUE,_xll.ohTrigger(RecalcTrigger,Trigger1M)),NA())</f>
        <v>1.1917220193491673E-2</v>
      </c>
      <c r="K2754" s="44">
        <f>IFERROR(_xll.qlIndexFixing(Index3M,H2754,TRUE,_xll.ohTrigger(RecalcTrigger,Trigger3M)),NA())</f>
        <v>1.219220342111068E-2</v>
      </c>
      <c r="L2754" s="44">
        <f>IFERROR(_xll.qlIndexFixing(Index6M,$H2754,TRUE,_xll.ohTrigger(RecalcTrigger,Trigger6M)),NA())</f>
        <v>1.1914804409281251E-2</v>
      </c>
      <c r="M2754" s="186">
        <f>IFERROR(_xll.qlIndexFixing(Index1Y,$H2754,TRUE,_xll.ohTrigger(RecalcTrigger,Trigger1Y)),NA())</f>
        <v>1.2338145295872217E-2</v>
      </c>
      <c r="N2754" s="185">
        <f>IFERROR(_xll.qlIndexFixing(ONIndex1M,I2754,TRUE,_xll.ohTrigger(RecalcTrigger,Trigger1M)),NA())</f>
        <v>1.1918473422110054E-2</v>
      </c>
      <c r="O2754" s="44">
        <f>IFERROR(_xll.qlIndexFixing(ONIndex3M,I2754,TRUE,_xll.ohTrigger(RecalcTrigger,Trigger3M)),NA())</f>
        <v>1.2200051689212899E-2</v>
      </c>
      <c r="P2754" s="44">
        <f>IFERROR(_xll.qlIndexFixing(ONIndex6M,I2754,TRUE,_xll.ohTrigger(RecalcTrigger,Trigger6M)),NA())</f>
        <v>1.2248845481099835E-2</v>
      </c>
      <c r="Q2754" s="186">
        <f>IFERROR(_xll.qlIndexFixing(ONIndex1Y,I2754,TRUE,_xll.ohTrigger(RecalcTrigger,Trigger1Y)),NA())</f>
        <v>1.2402638947381917E-2</v>
      </c>
    </row>
    <row r="2755" spans="2:17" x14ac:dyDescent="0.2">
      <c r="B2755" s="39" t="s">
        <v>42</v>
      </c>
      <c r="D2755" s="42">
        <f>_xll.qlCalendarAdvance(Calendar,$D2754,B2755,"f",FALSE)</f>
        <v>58698</v>
      </c>
      <c r="E2755" s="180">
        <f>_xll.qlInterestRateIndexValueDate(IndexON,D2755)</f>
        <v>58698</v>
      </c>
      <c r="F2755" s="196">
        <f>IFERROR(_xll.qlIndexFixing(IndexON,D2755,TRUE,_xll.ohTrigger(RecalcTrigger,TriggerON)),NA())</f>
        <v>1.1833025722873813E-2</v>
      </c>
      <c r="H2755" s="42">
        <f>_xll.qlCalendarAdvance(Calendar,$H2754,B2755,"f",FALSE)</f>
        <v>58698</v>
      </c>
      <c r="I2755" s="180">
        <f>_xll.qlInterestRateIndexValueDate(Index1M,$H2755)</f>
        <v>58700</v>
      </c>
      <c r="J2755" s="185">
        <f>IFERROR(_xll.qlIndexFixing(Index1M,$H2755,TRUE,_xll.ohTrigger(RecalcTrigger,Trigger1M)),NA())</f>
        <v>1.1912762711458191E-2</v>
      </c>
      <c r="K2755" s="44">
        <f>IFERROR(_xll.qlIndexFixing(Index3M,H2755,TRUE,_xll.ohTrigger(RecalcTrigger,Trigger3M)),NA())</f>
        <v>1.2187767073410053E-2</v>
      </c>
      <c r="L2755" s="44">
        <f>IFERROR(_xll.qlIndexFixing(Index6M,$H2755,TRUE,_xll.ohTrigger(RecalcTrigger,Trigger6M)),NA())</f>
        <v>1.1885463705776882E-2</v>
      </c>
      <c r="M2755" s="186">
        <f>IFERROR(_xll.qlIndexFixing(Index1Y,$H2755,TRUE,_xll.ohTrigger(RecalcTrigger,Trigger1Y)),NA())</f>
        <v>1.2333023564977915E-2</v>
      </c>
      <c r="N2755" s="185">
        <f>IFERROR(_xll.qlIndexFixing(ONIndex1M,I2755,TRUE,_xll.ohTrigger(RecalcTrigger,Trigger1M)),NA())</f>
        <v>1.1913959657467998E-2</v>
      </c>
      <c r="O2755" s="44">
        <f>IFERROR(_xll.qlIndexFixing(ONIndex3M,I2755,TRUE,_xll.ohTrigger(RecalcTrigger,Trigger3M)),NA())</f>
        <v>1.2195411177318149E-2</v>
      </c>
      <c r="P2755" s="44">
        <f>IFERROR(_xll.qlIndexFixing(ONIndex6M,I2755,TRUE,_xll.ohTrigger(RecalcTrigger,Trigger6M)),NA())</f>
        <v>1.2217446644049446E-2</v>
      </c>
      <c r="Q2755" s="186">
        <f>IFERROR(_xll.qlIndexFixing(ONIndex1Y,I2755,TRUE,_xll.ohTrigger(RecalcTrigger,Trigger1Y)),NA())</f>
        <v>1.2396209688656512E-2</v>
      </c>
    </row>
    <row r="2756" spans="2:17" x14ac:dyDescent="0.2">
      <c r="B2756" s="39" t="s">
        <v>42</v>
      </c>
      <c r="D2756" s="42">
        <f>_xll.qlCalendarAdvance(Calendar,$D2755,B2756,"f",FALSE)</f>
        <v>58705</v>
      </c>
      <c r="E2756" s="180">
        <f>_xll.qlInterestRateIndexValueDate(IndexON,D2756)</f>
        <v>58705</v>
      </c>
      <c r="F2756" s="196">
        <f>IFERROR(_xll.qlIndexFixing(IndexON,D2756,TRUE,_xll.ohTrigger(RecalcTrigger,TriggerON)),NA())</f>
        <v>1.1829205087705574E-2</v>
      </c>
      <c r="H2756" s="42">
        <f>_xll.qlCalendarAdvance(Calendar,$H2755,B2756,"f",FALSE)</f>
        <v>58705</v>
      </c>
      <c r="I2756" s="180">
        <f>_xll.qlInterestRateIndexValueDate(Index1M,$H2756)</f>
        <v>58707</v>
      </c>
      <c r="J2756" s="185">
        <f>IFERROR(_xll.qlIndexFixing(Index1M,$H2756,TRUE,_xll.ohTrigger(RecalcTrigger,Trigger1M)),NA())</f>
        <v>1.1908342362576263E-2</v>
      </c>
      <c r="K2756" s="44">
        <f>IFERROR(_xll.qlIndexFixing(Index3M,H2756,TRUE,_xll.ohTrigger(RecalcTrigger,Trigger3M)),NA())</f>
        <v>1.2183368152379541E-2</v>
      </c>
      <c r="L2756" s="44">
        <f>IFERROR(_xll.qlIndexFixing(Index6M,$H2756,TRUE,_xll.ohTrigger(RecalcTrigger,Trigger6M)),NA())</f>
        <v>1.1856317519339278E-2</v>
      </c>
      <c r="M2756" s="186">
        <f>IFERROR(_xll.qlIndexFixing(Index1Y,$H2756,TRUE,_xll.ohTrigger(RecalcTrigger,Trigger1Y)),NA())</f>
        <v>1.2327957284251468E-2</v>
      </c>
      <c r="N2756" s="185">
        <f>IFERROR(_xll.qlIndexFixing(ONIndex1M,I2756,TRUE,_xll.ohTrigger(RecalcTrigger,Trigger1M)),NA())</f>
        <v>1.1909482875323008E-2</v>
      </c>
      <c r="O2756" s="44">
        <f>IFERROR(_xll.qlIndexFixing(ONIndex3M,I2756,TRUE,_xll.ohTrigger(RecalcTrigger,Trigger3M)),NA())</f>
        <v>1.2190807579814944E-2</v>
      </c>
      <c r="P2756" s="44">
        <f>IFERROR(_xll.qlIndexFixing(ONIndex6M,I2756,TRUE,_xll.ohTrigger(RecalcTrigger,Trigger6M)),NA())</f>
        <v>1.2185955037207208E-2</v>
      </c>
      <c r="Q2756" s="186">
        <f>IFERROR(_xll.qlIndexFixing(ONIndex1Y,I2756,TRUE,_xll.ohTrigger(RecalcTrigger,Trigger1Y)),NA())</f>
        <v>1.2389832730734796E-2</v>
      </c>
    </row>
    <row r="2757" spans="2:17" x14ac:dyDescent="0.2">
      <c r="B2757" s="39" t="s">
        <v>42</v>
      </c>
      <c r="D2757" s="42">
        <f>_xll.qlCalendarAdvance(Calendar,$D2756,B2757,"f",FALSE)</f>
        <v>58712</v>
      </c>
      <c r="E2757" s="180">
        <f>_xll.qlInterestRateIndexValueDate(IndexON,D2757)</f>
        <v>58712</v>
      </c>
      <c r="F2757" s="196">
        <f>IFERROR(_xll.qlIndexFixing(IndexON,D2757,TRUE,_xll.ohTrigger(RecalcTrigger,TriggerON)),NA())</f>
        <v>1.1825434925523126E-2</v>
      </c>
      <c r="H2757" s="42">
        <f>_xll.qlCalendarAdvance(Calendar,$H2756,B2757,"f",FALSE)</f>
        <v>58712</v>
      </c>
      <c r="I2757" s="180">
        <f>_xll.qlInterestRateIndexValueDate(Index1M,$H2757)</f>
        <v>58714</v>
      </c>
      <c r="J2757" s="185">
        <f>IFERROR(_xll.qlIndexFixing(Index1M,$H2757,TRUE,_xll.ohTrigger(RecalcTrigger,Trigger1M)),NA())</f>
        <v>1.1904299229537292E-2</v>
      </c>
      <c r="K2757" s="44">
        <f>IFERROR(_xll.qlIndexFixing(Index3M,H2757,TRUE,_xll.ohTrigger(RecalcTrigger,Trigger3M)),NA())</f>
        <v>1.2178908268636808E-2</v>
      </c>
      <c r="L2757" s="44">
        <f>IFERROR(_xll.qlIndexFixing(Index6M,$H2757,TRUE,_xll.ohTrigger(RecalcTrigger,Trigger6M)),NA())</f>
        <v>1.1825577208594167E-2</v>
      </c>
      <c r="M2757" s="186">
        <f>IFERROR(_xll.qlIndexFixing(Index1Y,$H2757,TRUE,_xll.ohTrigger(RecalcTrigger,Trigger1Y)),NA())</f>
        <v>1.2322946550038382E-2</v>
      </c>
      <c r="N2757" s="185">
        <f>IFERROR(_xll.qlIndexFixing(ONIndex1M,I2757,TRUE,_xll.ohTrigger(RecalcTrigger,Trigger1M)),NA())</f>
        <v>1.1905043143061178E-2</v>
      </c>
      <c r="O2757" s="44">
        <f>IFERROR(_xll.qlIndexFixing(ONIndex3M,I2757,TRUE,_xll.ohTrigger(RecalcTrigger,Trigger3M)),NA())</f>
        <v>1.2186240964169315E-2</v>
      </c>
      <c r="P2757" s="44">
        <f>IFERROR(_xll.qlIndexFixing(ONIndex6M,I2757,TRUE,_xll.ohTrigger(RecalcTrigger,Trigger6M)),NA())</f>
        <v>1.2154628267309064E-2</v>
      </c>
      <c r="Q2757" s="186">
        <f>IFERROR(_xll.qlIndexFixing(ONIndex1Y,I2757,TRUE,_xll.ohTrigger(RecalcTrigger,Trigger1Y)),NA())</f>
        <v>1.2383508169540036E-2</v>
      </c>
    </row>
    <row r="2758" spans="2:17" x14ac:dyDescent="0.2">
      <c r="B2758" s="39" t="s">
        <v>42</v>
      </c>
      <c r="D2758" s="42">
        <f>_xll.qlCalendarAdvance(Calendar,$D2757,B2758,"f",FALSE)</f>
        <v>58719</v>
      </c>
      <c r="E2758" s="180">
        <f>_xll.qlInterestRateIndexValueDate(IndexON,D2758)</f>
        <v>58719</v>
      </c>
      <c r="F2758" s="196">
        <f>IFERROR(_xll.qlIndexFixing(IndexON,D2758,TRUE,_xll.ohTrigger(RecalcTrigger,TriggerON)),NA())</f>
        <v>1.1821715325455173E-2</v>
      </c>
      <c r="H2758" s="42">
        <f>_xll.qlCalendarAdvance(Calendar,$H2757,B2758,"f",FALSE)</f>
        <v>58719</v>
      </c>
      <c r="I2758" s="180">
        <f>_xll.qlInterestRateIndexValueDate(Index1M,$H2758)</f>
        <v>58721</v>
      </c>
      <c r="J2758" s="185">
        <f>IFERROR(_xll.qlIndexFixing(Index1M,$H2758,TRUE,_xll.ohTrigger(RecalcTrigger,Trigger1M)),NA())</f>
        <v>1.1899613334438452E-2</v>
      </c>
      <c r="K2758" s="44">
        <f>IFERROR(_xll.qlIndexFixing(Index3M,H2758,TRUE,_xll.ohTrigger(RecalcTrigger,Trigger3M)),NA())</f>
        <v>1.2174586952849864E-2</v>
      </c>
      <c r="L2758" s="44">
        <f>IFERROR(_xll.qlIndexFixing(Index6M,$H2758,TRUE,_xll.ohTrigger(RecalcTrigger,Trigger6M)),NA())</f>
        <v>1.1796861361891032E-2</v>
      </c>
      <c r="M2758" s="186">
        <f>IFERROR(_xll.qlIndexFixing(Index1Y,$H2758,TRUE,_xll.ohTrigger(RecalcTrigger,Trigger1Y)),NA())</f>
        <v>1.231799145869205E-2</v>
      </c>
      <c r="N2758" s="185">
        <f>IFERROR(_xll.qlIndexFixing(ONIndex1M,I2758,TRUE,_xll.ohTrigger(RecalcTrigger,Trigger1M)),NA())</f>
        <v>1.1900640528388351E-2</v>
      </c>
      <c r="O2758" s="44">
        <f>IFERROR(_xll.qlIndexFixing(ONIndex3M,I2758,TRUE,_xll.ohTrigger(RecalcTrigger,Trigger3M)),NA())</f>
        <v>1.2181711397287742E-2</v>
      </c>
      <c r="P2758" s="44">
        <f>IFERROR(_xll.qlIndexFixing(ONIndex6M,I2758,TRUE,_xll.ohTrigger(RecalcTrigger,Trigger6M)),NA())</f>
        <v>1.212350965905884E-2</v>
      </c>
      <c r="Q2758" s="186">
        <f>IFERROR(_xll.qlIndexFixing(ONIndex1Y,I2758,TRUE,_xll.ohTrigger(RecalcTrigger,Trigger1Y)),NA())</f>
        <v>1.2377236100995503E-2</v>
      </c>
    </row>
    <row r="2759" spans="2:17" x14ac:dyDescent="0.2">
      <c r="B2759" s="39" t="s">
        <v>42</v>
      </c>
      <c r="D2759" s="42">
        <f>_xll.qlCalendarAdvance(Calendar,$D2758,B2759,"f",FALSE)</f>
        <v>58726</v>
      </c>
      <c r="E2759" s="180">
        <f>_xll.qlInterestRateIndexValueDate(IndexON,D2759)</f>
        <v>58726</v>
      </c>
      <c r="F2759" s="196">
        <f>IFERROR(_xll.qlIndexFixing(IndexON,D2759,TRUE,_xll.ohTrigger(RecalcTrigger,TriggerON)),NA())</f>
        <v>1.181804637623074E-2</v>
      </c>
      <c r="H2759" s="42">
        <f>_xll.qlCalendarAdvance(Calendar,$H2758,B2759,"f",FALSE)</f>
        <v>58726</v>
      </c>
      <c r="I2759" s="180">
        <f>_xll.qlInterestRateIndexValueDate(Index1M,$H2759)</f>
        <v>58728</v>
      </c>
      <c r="J2759" s="185">
        <f>IFERROR(_xll.qlIndexFixing(Index1M,$H2759,TRUE,_xll.ohTrigger(RecalcTrigger,Trigger1M)),NA())</f>
        <v>1.1895304790257022E-2</v>
      </c>
      <c r="K2759" s="44">
        <f>IFERROR(_xll.qlIndexFixing(Index3M,H2759,TRUE,_xll.ohTrigger(RecalcTrigger,Trigger3M)),NA())</f>
        <v>1.2170303271701806E-2</v>
      </c>
      <c r="L2759" s="44">
        <f>IFERROR(_xll.qlIndexFixing(Index6M,$H2759,TRUE,_xll.ohTrigger(RecalcTrigger,Trigger6M)),NA())</f>
        <v>1.1768355319935536E-2</v>
      </c>
      <c r="M2759" s="186">
        <f>IFERROR(_xll.qlIndexFixing(Index1Y,$H2759,TRUE,_xll.ohTrigger(RecalcTrigger,Trigger1Y)),NA())</f>
        <v>1.2313092106571555E-2</v>
      </c>
      <c r="N2759" s="185">
        <f>IFERROR(_xll.qlIndexFixing(ONIndex1M,I2759,TRUE,_xll.ohTrigger(RecalcTrigger,Trigger1M)),NA())</f>
        <v>1.1896275098690623E-2</v>
      </c>
      <c r="O2759" s="44">
        <f>IFERROR(_xll.qlIndexFixing(ONIndex3M,I2759,TRUE,_xll.ohTrigger(RecalcTrigger,Trigger3M)),NA())</f>
        <v>1.2177218946716195E-2</v>
      </c>
      <c r="P2759" s="44">
        <f>IFERROR(_xll.qlIndexFixing(ONIndex6M,I2759,TRUE,_xll.ohTrigger(RecalcTrigger,Trigger6M)),NA())</f>
        <v>1.2092599212456534E-2</v>
      </c>
      <c r="Q2759" s="186">
        <f>IFERROR(_xll.qlIndexFixing(ONIndex1Y,I2759,TRUE,_xll.ohTrigger(RecalcTrigger,Trigger1Y)),NA())</f>
        <v>1.2371016621184339E-2</v>
      </c>
    </row>
    <row r="2760" spans="2:17" x14ac:dyDescent="0.2">
      <c r="B2760" s="39" t="s">
        <v>42</v>
      </c>
      <c r="D2760" s="42">
        <f>_xll.qlCalendarAdvance(Calendar,$D2759,B2760,"f",FALSE)</f>
        <v>58733</v>
      </c>
      <c r="E2760" s="180">
        <f>_xll.qlInterestRateIndexValueDate(IndexON,D2760)</f>
        <v>58733</v>
      </c>
      <c r="F2760" s="196">
        <f>IFERROR(_xll.qlIndexFixing(IndexON,D2760,TRUE,_xll.ohTrigger(RecalcTrigger,TriggerON)),NA())</f>
        <v>1.1814428167138402E-2</v>
      </c>
      <c r="H2760" s="42">
        <f>_xll.qlCalendarAdvance(Calendar,$H2759,B2760,"f",FALSE)</f>
        <v>58733</v>
      </c>
      <c r="I2760" s="180">
        <f>_xll.qlInterestRateIndexValueDate(Index1M,$H2760)</f>
        <v>58735</v>
      </c>
      <c r="J2760" s="185">
        <f>IFERROR(_xll.qlIndexFixing(Index1M,$H2760,TRUE,_xll.ohTrigger(RecalcTrigger,Trigger1M)),NA())</f>
        <v>1.189103364938604E-2</v>
      </c>
      <c r="K2760" s="44">
        <f>IFERROR(_xll.qlIndexFixing(Index3M,H2760,TRUE,_xll.ohTrigger(RecalcTrigger,Trigger3M)),NA())</f>
        <v>1.2166057292475331E-2</v>
      </c>
      <c r="L2760" s="44">
        <f>IFERROR(_xll.qlIndexFixing(Index6M,$H2760,TRUE,_xll.ohTrigger(RecalcTrigger,Trigger6M)),NA())</f>
        <v>1.174005907372214E-2</v>
      </c>
      <c r="M2760" s="186">
        <f>IFERROR(_xll.qlIndexFixing(Index1Y,$H2760,TRUE,_xll.ohTrigger(RecalcTrigger,Trigger1Y)),NA())</f>
        <v>1.230824859004518E-2</v>
      </c>
      <c r="N2760" s="185">
        <f>IFERROR(_xll.qlIndexFixing(ONIndex1M,I2760,TRUE,_xll.ohTrigger(RecalcTrigger,Trigger1M)),NA())</f>
        <v>1.1891946921673835E-2</v>
      </c>
      <c r="O2760" s="44">
        <f>IFERROR(_xll.qlIndexFixing(ONIndex3M,I2760,TRUE,_xll.ohTrigger(RecalcTrigger,Trigger3M)),NA())</f>
        <v>1.217276367944109E-2</v>
      </c>
      <c r="P2760" s="44">
        <f>IFERROR(_xll.qlIndexFixing(ONIndex6M,I2760,TRUE,_xll.ohTrigger(RecalcTrigger,Trigger6M)),NA())</f>
        <v>1.2061896927502147E-2</v>
      </c>
      <c r="Q2760" s="186">
        <f>IFERROR(_xll.qlIndexFixing(ONIndex1Y,I2760,TRUE,_xll.ohTrigger(RecalcTrigger,Trigger1Y)),NA())</f>
        <v>1.2364849826109747E-2</v>
      </c>
    </row>
    <row r="2761" spans="2:17" x14ac:dyDescent="0.2">
      <c r="B2761" s="39" t="s">
        <v>42</v>
      </c>
      <c r="D2761" s="42">
        <f>_xll.qlCalendarAdvance(Calendar,$D2760,B2761,"f",FALSE)</f>
        <v>58740</v>
      </c>
      <c r="E2761" s="180">
        <f>_xll.qlInterestRateIndexValueDate(IndexON,D2761)</f>
        <v>58740</v>
      </c>
      <c r="F2761" s="196">
        <f>IFERROR(_xll.qlIndexFixing(IndexON,D2761,TRUE,_xll.ohTrigger(RecalcTrigger,TriggerON)),NA())</f>
        <v>1.1810860787226929E-2</v>
      </c>
      <c r="H2761" s="42">
        <f>_xll.qlCalendarAdvance(Calendar,$H2760,B2761,"f",FALSE)</f>
        <v>58740</v>
      </c>
      <c r="I2761" s="180">
        <f>_xll.qlInterestRateIndexValueDate(Index1M,$H2761)</f>
        <v>58742</v>
      </c>
      <c r="J2761" s="185">
        <f>IFERROR(_xll.qlIndexFixing(Index1M,$H2761,TRUE,_xll.ohTrigger(RecalcTrigger,Trigger1M)),NA())</f>
        <v>1.1886799979363982E-2</v>
      </c>
      <c r="K2761" s="44">
        <f>IFERROR(_xll.qlIndexFixing(Index3M,H2761,TRUE,_xll.ohTrigger(RecalcTrigger,Trigger3M)),NA())</f>
        <v>1.2161849082452273E-2</v>
      </c>
      <c r="L2761" s="44">
        <f>IFERROR(_xll.qlIndexFixing(Index6M,$H2761,TRUE,_xll.ohTrigger(RecalcTrigger,Trigger6M)),NA())</f>
        <v>1.1711972614312496E-2</v>
      </c>
      <c r="M2761" s="186">
        <f>IFERROR(_xll.qlIndexFixing(Index1Y,$H2761,TRUE,_xll.ohTrigger(RecalcTrigger,Trigger1Y)),NA())</f>
        <v>1.2303461005487341E-2</v>
      </c>
      <c r="N2761" s="185">
        <f>IFERROR(_xll.qlIndexFixing(ONIndex1M,I2761,TRUE,_xll.ohTrigger(RecalcTrigger,Trigger1M)),NA())</f>
        <v>1.1887656064644148E-2</v>
      </c>
      <c r="O2761" s="44">
        <f>IFERROR(_xll.qlIndexFixing(ONIndex3M,I2761,TRUE,_xll.ohTrigger(RecalcTrigger,Trigger3M)),NA())</f>
        <v>1.2168345662608715E-2</v>
      </c>
      <c r="P2761" s="44">
        <f>IFERROR(_xll.qlIndexFixing(ONIndex6M,I2761,TRUE,_xll.ohTrigger(RecalcTrigger,Trigger6M)),NA())</f>
        <v>1.2031402803955871E-2</v>
      </c>
      <c r="Q2761" s="186">
        <f>IFERROR(_xll.qlIndexFixing(ONIndex1Y,I2761,TRUE,_xll.ohTrigger(RecalcTrigger,Trigger1Y)),NA())</f>
        <v>1.2358735811615063E-2</v>
      </c>
    </row>
    <row r="2762" spans="2:17" x14ac:dyDescent="0.2">
      <c r="B2762" s="39" t="s">
        <v>42</v>
      </c>
      <c r="D2762" s="42">
        <f>_xll.qlCalendarAdvance(Calendar,$D2761,B2762,"f",FALSE)</f>
        <v>58747</v>
      </c>
      <c r="E2762" s="180">
        <f>_xll.qlInterestRateIndexValueDate(IndexON,D2762)</f>
        <v>58747</v>
      </c>
      <c r="F2762" s="196">
        <f>IFERROR(_xll.qlIndexFixing(IndexON,D2762,TRUE,_xll.ohTrigger(RecalcTrigger,TriggerON)),NA())</f>
        <v>1.1807344325465152E-2</v>
      </c>
      <c r="H2762" s="42">
        <f>_xll.qlCalendarAdvance(Calendar,$H2761,B2762,"f",FALSE)</f>
        <v>58747</v>
      </c>
      <c r="I2762" s="180">
        <f>_xll.qlInterestRateIndexValueDate(Index1M,$H2762)</f>
        <v>58749</v>
      </c>
      <c r="J2762" s="185">
        <f>IFERROR(_xll.qlIndexFixing(Index1M,$H2762,TRUE,_xll.ohTrigger(RecalcTrigger,Trigger1M)),NA())</f>
        <v>1.1882603847731821E-2</v>
      </c>
      <c r="K2762" s="44">
        <f>IFERROR(_xll.qlIndexFixing(Index3M,H2762,TRUE,_xll.ohTrigger(RecalcTrigger,Trigger3M)),NA())</f>
        <v>1.215767870891794E-2</v>
      </c>
      <c r="L2762" s="44">
        <f>IFERROR(_xll.qlIndexFixing(Index6M,$H2762,TRUE,_xll.ohTrigger(RecalcTrigger,Trigger6M)),NA())</f>
        <v>1.1685826240749105E-2</v>
      </c>
      <c r="M2762" s="186">
        <f>IFERROR(_xll.qlIndexFixing(Index1Y,$H2762,TRUE,_xll.ohTrigger(RecalcTrigger,Trigger1Y)),NA())</f>
        <v>1.2298729449280777E-2</v>
      </c>
      <c r="N2762" s="185">
        <f>IFERROR(_xll.qlIndexFixing(ONIndex1M,I2762,TRUE,_xll.ohTrigger(RecalcTrigger,Trigger1M)),NA())</f>
        <v>1.1883402594987658E-2</v>
      </c>
      <c r="O2762" s="44">
        <f>IFERROR(_xll.qlIndexFixing(ONIndex3M,I2762,TRUE,_xll.ohTrigger(RecalcTrigger,Trigger3M)),NA())</f>
        <v>1.2163964963605167E-2</v>
      </c>
      <c r="P2762" s="44">
        <f>IFERROR(_xll.qlIndexFixing(ONIndex6M,I2762,TRUE,_xll.ohTrigger(RecalcTrigger,Trigger6M)),NA())</f>
        <v>1.2001116841897641E-2</v>
      </c>
      <c r="Q2762" s="186">
        <f>IFERROR(_xll.qlIndexFixing(ONIndex1Y,I2762,TRUE,_xll.ohTrigger(RecalcTrigger,Trigger1Y)),NA())</f>
        <v>1.2352674673863362E-2</v>
      </c>
    </row>
    <row r="2763" spans="2:17" x14ac:dyDescent="0.2">
      <c r="B2763" s="39" t="s">
        <v>42</v>
      </c>
      <c r="D2763" s="42">
        <f>_xll.qlCalendarAdvance(Calendar,$D2762,B2763,"f",FALSE)</f>
        <v>58754</v>
      </c>
      <c r="E2763" s="180">
        <f>_xll.qlInterestRateIndexValueDate(IndexON,D2763)</f>
        <v>58754</v>
      </c>
      <c r="F2763" s="196">
        <f>IFERROR(_xll.qlIndexFixing(IndexON,D2763,TRUE,_xll.ohTrigger(RecalcTrigger,TriggerON)),NA())</f>
        <v>1.1803878870901841E-2</v>
      </c>
      <c r="H2763" s="42">
        <f>_xll.qlCalendarAdvance(Calendar,$H2762,B2763,"f",FALSE)</f>
        <v>58754</v>
      </c>
      <c r="I2763" s="180">
        <f>_xll.qlInterestRateIndexValueDate(Index1M,$H2763)</f>
        <v>58756</v>
      </c>
      <c r="J2763" s="185">
        <f>IFERROR(_xll.qlIndexFixing(Index1M,$H2763,TRUE,_xll.ohTrigger(RecalcTrigger,Trigger1M)),NA())</f>
        <v>1.1878445322023035E-2</v>
      </c>
      <c r="K2763" s="44">
        <f>IFERROR(_xll.qlIndexFixing(Index3M,H2763,TRUE,_xll.ohTrigger(RecalcTrigger,Trigger3M)),NA())</f>
        <v>1.2153546239159378E-2</v>
      </c>
      <c r="L2763" s="44">
        <f>IFERROR(_xll.qlIndexFixing(Index6M,$H2763,TRUE,_xll.ohTrigger(RecalcTrigger,Trigger6M)),NA())</f>
        <v>1.1658145240945179E-2</v>
      </c>
      <c r="M2763" s="186">
        <f>IFERROR(_xll.qlIndexFixing(Index1Y,$H2763,TRUE,_xll.ohTrigger(RecalcTrigger,Trigger1Y)),NA())</f>
        <v>1.229405401781567E-2</v>
      </c>
      <c r="N2763" s="185">
        <f>IFERROR(_xll.qlIndexFixing(ONIndex1M,I2763,TRUE,_xll.ohTrigger(RecalcTrigger,Trigger1M)),NA())</f>
        <v>1.187918658072995E-2</v>
      </c>
      <c r="O2763" s="44">
        <f>IFERROR(_xll.qlIndexFixing(ONIndex3M,I2763,TRUE,_xll.ohTrigger(RecalcTrigger,Trigger3M)),NA())</f>
        <v>1.2159621649496799E-2</v>
      </c>
      <c r="P2763" s="44">
        <f>IFERROR(_xll.qlIndexFixing(ONIndex6M,I2763,TRUE,_xll.ohTrigger(RecalcTrigger,Trigger6M)),NA())</f>
        <v>1.1971039041327458E-2</v>
      </c>
      <c r="Q2763" s="186">
        <f>IFERROR(_xll.qlIndexFixing(ONIndex1Y,I2763,TRUE,_xll.ohTrigger(RecalcTrigger,Trigger1Y)),NA())</f>
        <v>1.2346666508777915E-2</v>
      </c>
    </row>
    <row r="2764" spans="2:17" x14ac:dyDescent="0.2">
      <c r="B2764" s="39" t="s">
        <v>42</v>
      </c>
      <c r="D2764" s="42">
        <f>_xll.qlCalendarAdvance(Calendar,$D2763,B2764,"f",FALSE)</f>
        <v>58761</v>
      </c>
      <c r="E2764" s="180">
        <f>_xll.qlInterestRateIndexValueDate(IndexON,D2764)</f>
        <v>58761</v>
      </c>
      <c r="F2764" s="196">
        <f>IFERROR(_xll.qlIndexFixing(IndexON,D2764,TRUE,_xll.ohTrigger(RecalcTrigger,TriggerON)),NA())</f>
        <v>1.1800464512505826E-2</v>
      </c>
      <c r="H2764" s="42">
        <f>_xll.qlCalendarAdvance(Calendar,$H2763,B2764,"f",FALSE)</f>
        <v>58761</v>
      </c>
      <c r="I2764" s="180">
        <f>_xll.qlInterestRateIndexValueDate(Index1M,$H2764)</f>
        <v>58763</v>
      </c>
      <c r="J2764" s="185">
        <f>IFERROR(_xll.qlIndexFixing(Index1M,$H2764,TRUE,_xll.ohTrigger(RecalcTrigger,Trigger1M)),NA())</f>
        <v>1.1874324469791087E-2</v>
      </c>
      <c r="K2764" s="44">
        <f>IFERROR(_xll.qlIndexFixing(Index3M,H2764,TRUE,_xll.ohTrigger(RecalcTrigger,Trigger3M)),NA())</f>
        <v>1.2149451740459286E-2</v>
      </c>
      <c r="L2764" s="44">
        <f>IFERROR(_xll.qlIndexFixing(Index6M,$H2764,TRUE,_xll.ohTrigger(RecalcTrigger,Trigger6M)),NA())</f>
        <v>1.1630673993270727E-2</v>
      </c>
      <c r="M2764" s="186">
        <f>IFERROR(_xll.qlIndexFixing(Index1Y,$H2764,TRUE,_xll.ohTrigger(RecalcTrigger,Trigger1Y)),NA())</f>
        <v>1.2289434807489648E-2</v>
      </c>
      <c r="N2764" s="185">
        <f>IFERROR(_xll.qlIndexFixing(ONIndex1M,I2764,TRUE,_xll.ohTrigger(RecalcTrigger,Trigger1M)),NA())</f>
        <v>1.1875008088857442E-2</v>
      </c>
      <c r="O2764" s="44">
        <f>IFERROR(_xll.qlIndexFixing(ONIndex3M,I2764,TRUE,_xll.ohTrigger(RecalcTrigger,Trigger3M)),NA())</f>
        <v>1.2155315787509835E-2</v>
      </c>
      <c r="P2764" s="44">
        <f>IFERROR(_xll.qlIndexFixing(ONIndex6M,I2764,TRUE,_xll.ohTrigger(RecalcTrigger,Trigger6M)),NA())</f>
        <v>1.194116940208545E-2</v>
      </c>
      <c r="Q2764" s="186">
        <f>IFERROR(_xll.qlIndexFixing(ONIndex1Y,I2764,TRUE,_xll.ohTrigger(RecalcTrigger,Trigger1Y)),NA())</f>
        <v>1.2340711412281991E-2</v>
      </c>
    </row>
    <row r="2765" spans="2:17" x14ac:dyDescent="0.2">
      <c r="B2765" s="39" t="s">
        <v>42</v>
      </c>
      <c r="D2765" s="42">
        <f>_xll.qlCalendarAdvance(Calendar,$D2764,B2765,"f",FALSE)</f>
        <v>58768</v>
      </c>
      <c r="E2765" s="180">
        <f>_xll.qlInterestRateIndexValueDate(IndexON,D2765)</f>
        <v>58768</v>
      </c>
      <c r="F2765" s="196">
        <f>IFERROR(_xll.qlIndexFixing(IndexON,D2765,TRUE,_xll.ohTrigger(RecalcTrigger,TriggerON)),NA())</f>
        <v>1.1797101339565685E-2</v>
      </c>
      <c r="H2765" s="42">
        <f>_xll.qlCalendarAdvance(Calendar,$H2764,B2765,"f",FALSE)</f>
        <v>58768</v>
      </c>
      <c r="I2765" s="180">
        <f>_xll.qlInterestRateIndexValueDate(Index1M,$H2765)</f>
        <v>58770</v>
      </c>
      <c r="J2765" s="185">
        <f>IFERROR(_xll.qlIndexFixing(Index1M,$H2765,TRUE,_xll.ohTrigger(RecalcTrigger,Trigger1M)),NA())</f>
        <v>1.1870241358566958E-2</v>
      </c>
      <c r="K2765" s="44">
        <f>IFERROR(_xll.qlIndexFixing(Index3M,H2765,TRUE,_xll.ohTrigger(RecalcTrigger,Trigger3M)),NA())</f>
        <v>1.2145395280107319E-2</v>
      </c>
      <c r="L2765" s="44">
        <f>IFERROR(_xll.qlIndexFixing(Index6M,$H2765,TRUE,_xll.ohTrigger(RecalcTrigger,Trigger6M)),NA())</f>
        <v>1.160341248909222E-2</v>
      </c>
      <c r="M2765" s="186">
        <f>IFERROR(_xll.qlIndexFixing(Index1Y,$H2765,TRUE,_xll.ohTrigger(RecalcTrigger,Trigger1Y)),NA())</f>
        <v>1.228487191470801E-2</v>
      </c>
      <c r="N2765" s="185">
        <f>IFERROR(_xll.qlIndexFixing(ONIndex1M,I2765,TRUE,_xll.ohTrigger(RecalcTrigger,Trigger1M)),NA())</f>
        <v>1.1870867187235845E-2</v>
      </c>
      <c r="O2765" s="44">
        <f>IFERROR(_xll.qlIndexFixing(ONIndex3M,I2765,TRUE,_xll.ohTrigger(RecalcTrigger,Trigger3M)),NA())</f>
        <v>1.21510474448705E-2</v>
      </c>
      <c r="P2765" s="44">
        <f>IFERROR(_xll.qlIndexFixing(ONIndex6M,I2765,TRUE,_xll.ohTrigger(RecalcTrigger,Trigger6M)),NA())</f>
        <v>1.191150792409168E-2</v>
      </c>
      <c r="Q2765" s="186">
        <f>IFERROR(_xll.qlIndexFixing(ONIndex1Y,I2765,TRUE,_xll.ohTrigger(RecalcTrigger,Trigger1Y)),NA())</f>
        <v>1.2334809480538667E-2</v>
      </c>
    </row>
    <row r="2766" spans="2:17" x14ac:dyDescent="0.2">
      <c r="B2766" s="39" t="s">
        <v>42</v>
      </c>
      <c r="D2766" s="42">
        <f>_xll.qlCalendarAdvance(Calendar,$D2765,B2766,"f",FALSE)</f>
        <v>58775</v>
      </c>
      <c r="E2766" s="180">
        <f>_xll.qlInterestRateIndexValueDate(IndexON,D2766)</f>
        <v>58775</v>
      </c>
      <c r="F2766" s="196">
        <f>IFERROR(_xll.qlIndexFixing(IndexON,D2766,TRUE,_xll.ohTrigger(RecalcTrigger,TriggerON)),NA())</f>
        <v>1.1793789440890379E-2</v>
      </c>
      <c r="H2766" s="42">
        <f>_xll.qlCalendarAdvance(Calendar,$H2765,B2766,"f",FALSE)</f>
        <v>58775</v>
      </c>
      <c r="I2766" s="180">
        <f>_xll.qlInterestRateIndexValueDate(Index1M,$H2766)</f>
        <v>58777</v>
      </c>
      <c r="J2766" s="185">
        <f>IFERROR(_xll.qlIndexFixing(Index1M,$H2766,TRUE,_xll.ohTrigger(RecalcTrigger,Trigger1M)),NA())</f>
        <v>1.186619605589162E-2</v>
      </c>
      <c r="K2766" s="44">
        <f>IFERROR(_xll.qlIndexFixing(Index3M,H2766,TRUE,_xll.ohTrigger(RecalcTrigger,Trigger3M)),NA())</f>
        <v>1.2141527743010805E-2</v>
      </c>
      <c r="L2766" s="44">
        <f>IFERROR(_xll.qlIndexFixing(Index6M,$H2766,TRUE,_xll.ohTrigger(RecalcTrigger,Trigger6M)),NA())</f>
        <v>1.1574686811103822E-2</v>
      </c>
      <c r="M2766" s="186">
        <f>IFERROR(_xll.qlIndexFixing(Index1Y,$H2766,TRUE,_xll.ohTrigger(RecalcTrigger,Trigger1Y)),NA())</f>
        <v>1.2280365435883711E-2</v>
      </c>
      <c r="N2766" s="185">
        <f>IFERROR(_xll.qlIndexFixing(ONIndex1M,I2766,TRUE,_xll.ohTrigger(RecalcTrigger,Trigger1M)),NA())</f>
        <v>1.1866763943091385E-2</v>
      </c>
      <c r="O2766" s="44">
        <f>IFERROR(_xll.qlIndexFixing(ONIndex3M,I2766,TRUE,_xll.ohTrigger(RecalcTrigger,Trigger3M)),NA())</f>
        <v>1.2146816688805018E-2</v>
      </c>
      <c r="P2766" s="44">
        <f>IFERROR(_xll.qlIndexFixing(ONIndex6M,I2766,TRUE,_xll.ohTrigger(RecalcTrigger,Trigger6M)),NA())</f>
        <v>1.1882054607346149E-2</v>
      </c>
      <c r="Q2766" s="186">
        <f>IFERROR(_xll.qlIndexFixing(ONIndex1Y,I2766,TRUE,_xll.ohTrigger(RecalcTrigger,Trigger1Y)),NA())</f>
        <v>1.2328960809391276E-2</v>
      </c>
    </row>
    <row r="2767" spans="2:17" x14ac:dyDescent="0.2">
      <c r="B2767" s="39" t="s">
        <v>42</v>
      </c>
      <c r="D2767" s="42">
        <f>_xll.qlCalendarAdvance(Calendar,$D2766,B2767,"f",FALSE)</f>
        <v>58782</v>
      </c>
      <c r="E2767" s="180">
        <f>_xll.qlInterestRateIndexValueDate(IndexON,D2767)</f>
        <v>58782</v>
      </c>
      <c r="F2767" s="196">
        <f>IFERROR(_xll.qlIndexFixing(IndexON,D2767,TRUE,_xll.ohTrigger(RecalcTrigger,TriggerON)),NA())</f>
        <v>1.1790528905448738E-2</v>
      </c>
      <c r="H2767" s="42">
        <f>_xll.qlCalendarAdvance(Calendar,$H2766,B2767,"f",FALSE)</f>
        <v>58782</v>
      </c>
      <c r="I2767" s="180">
        <f>_xll.qlInterestRateIndexValueDate(Index1M,$H2767)</f>
        <v>58784</v>
      </c>
      <c r="J2767" s="185">
        <f>IFERROR(_xll.qlIndexFixing(Index1M,$H2767,TRUE,_xll.ohTrigger(RecalcTrigger,Trigger1M)),NA())</f>
        <v>1.1862188629303549E-2</v>
      </c>
      <c r="K2767" s="44">
        <f>IFERROR(_xll.qlIndexFixing(Index3M,H2767,TRUE,_xll.ohTrigger(RecalcTrigger,Trigger3M)),NA())</f>
        <v>1.2137542351354114E-2</v>
      </c>
      <c r="L2767" s="44">
        <f>IFERROR(_xll.qlIndexFixing(Index6M,$H2767,TRUE,_xll.ohTrigger(RecalcTrigger,Trigger6M)),NA())</f>
        <v>1.1547858888516628E-2</v>
      </c>
      <c r="M2767" s="186">
        <f>IFERROR(_xll.qlIndexFixing(Index1Y,$H2767,TRUE,_xll.ohTrigger(RecalcTrigger,Trigger1Y)),NA())</f>
        <v>1.2275915467438036E-2</v>
      </c>
      <c r="N2767" s="185">
        <f>IFERROR(_xll.qlIndexFixing(ONIndex1M,I2767,TRUE,_xll.ohTrigger(RecalcTrigger,Trigger1M)),NA())</f>
        <v>1.1862698424209839E-2</v>
      </c>
      <c r="O2767" s="44">
        <f>IFERROR(_xll.qlIndexFixing(ONIndex3M,I2767,TRUE,_xll.ohTrigger(RecalcTrigger,Trigger3M)),NA())</f>
        <v>1.2142623586379742E-2</v>
      </c>
      <c r="P2767" s="44">
        <f>IFERROR(_xll.qlIndexFixing(ONIndex6M,I2767,TRUE,_xll.ohTrigger(RecalcTrigger,Trigger6M)),NA())</f>
        <v>1.1852809451848856E-2</v>
      </c>
      <c r="Q2767" s="186">
        <f>IFERROR(_xll.qlIndexFixing(ONIndex1Y,I2767,TRUE,_xll.ohTrigger(RecalcTrigger,Trigger1Y)),NA())</f>
        <v>1.2323165494843025E-2</v>
      </c>
    </row>
    <row r="2768" spans="2:17" x14ac:dyDescent="0.2">
      <c r="B2768" s="39" t="s">
        <v>42</v>
      </c>
      <c r="D2768" s="42">
        <f>_xll.qlCalendarAdvance(Calendar,$D2767,B2768,"f",FALSE)</f>
        <v>58789</v>
      </c>
      <c r="E2768" s="180">
        <f>_xll.qlInterestRateIndexValueDate(IndexON,D2768)</f>
        <v>58789</v>
      </c>
      <c r="F2768" s="196">
        <f>IFERROR(_xll.qlIndexFixing(IndexON,D2768,TRUE,_xll.ohTrigger(RecalcTrigger,TriggerON)),NA())</f>
        <v>1.1787319822609277E-2</v>
      </c>
      <c r="H2768" s="42">
        <f>_xll.qlCalendarAdvance(Calendar,$H2767,B2768,"f",FALSE)</f>
        <v>58789</v>
      </c>
      <c r="I2768" s="180">
        <f>_xll.qlInterestRateIndexValueDate(Index1M,$H2768)</f>
        <v>58791</v>
      </c>
      <c r="J2768" s="185">
        <f>IFERROR(_xll.qlIndexFixing(Index1M,$H2768,TRUE,_xll.ohTrigger(RecalcTrigger,Trigger1M)),NA())</f>
        <v>1.1858219146348714E-2</v>
      </c>
      <c r="K2768" s="44">
        <f>IFERROR(_xll.qlIndexFixing(Index3M,H2768,TRUE,_xll.ohTrigger(RecalcTrigger,Trigger3M)),NA())</f>
        <v>1.2133595187636459E-2</v>
      </c>
      <c r="L2768" s="44">
        <f>IFERROR(_xll.qlIndexFixing(Index6M,$H2768,TRUE,_xll.ohTrigger(RecalcTrigger,Trigger6M)),NA())</f>
        <v>1.1521240692018675E-2</v>
      </c>
      <c r="M2768" s="186">
        <f>IFERROR(_xll.qlIndexFixing(Index1Y,$H2768,TRUE,_xll.ohTrigger(RecalcTrigger,Trigger1Y)),NA())</f>
        <v>1.2271522105799492E-2</v>
      </c>
      <c r="N2768" s="185">
        <f>IFERROR(_xll.qlIndexFixing(ONIndex1M,I2768,TRUE,_xll.ohTrigger(RecalcTrigger,Trigger1M)),NA())</f>
        <v>1.1858670697817431E-2</v>
      </c>
      <c r="O2768" s="44">
        <f>IFERROR(_xll.qlIndexFixing(ONIndex3M,I2768,TRUE,_xll.ohTrigger(RecalcTrigger,Trigger3M)),NA())</f>
        <v>1.2138468204900832E-2</v>
      </c>
      <c r="P2768" s="44">
        <f>IFERROR(_xll.qlIndexFixing(ONIndex6M,I2768,TRUE,_xll.ohTrigger(RecalcTrigger,Trigger6M)),NA())</f>
        <v>1.1823772457599802E-2</v>
      </c>
      <c r="Q2768" s="186">
        <f>IFERROR(_xll.qlIndexFixing(ONIndex1Y,I2768,TRUE,_xll.ohTrigger(RecalcTrigger,Trigger1Y)),NA())</f>
        <v>1.2317423632977054E-2</v>
      </c>
    </row>
    <row r="2769" spans="2:17" x14ac:dyDescent="0.2">
      <c r="B2769" s="39" t="s">
        <v>42</v>
      </c>
      <c r="D2769" s="42">
        <f>_xll.qlCalendarAdvance(Calendar,$D2768,B2769,"f",FALSE)</f>
        <v>58796</v>
      </c>
      <c r="E2769" s="180">
        <f>_xll.qlInterestRateIndexValueDate(IndexON,D2769)</f>
        <v>58796</v>
      </c>
      <c r="F2769" s="196">
        <f>IFERROR(_xll.qlIndexFixing(IndexON,D2769,TRUE,_xll.ohTrigger(RecalcTrigger,TriggerON)),NA())</f>
        <v>1.1784162281021082E-2</v>
      </c>
      <c r="H2769" s="42">
        <f>_xll.qlCalendarAdvance(Calendar,$H2768,B2769,"f",FALSE)</f>
        <v>58796</v>
      </c>
      <c r="I2769" s="180">
        <f>_xll.qlInterestRateIndexValueDate(Index1M,$H2769)</f>
        <v>58798</v>
      </c>
      <c r="J2769" s="185">
        <f>IFERROR(_xll.qlIndexFixing(Index1M,$H2769,TRUE,_xll.ohTrigger(RecalcTrigger,Trigger1M)),NA())</f>
        <v>1.1854287674568087E-2</v>
      </c>
      <c r="K2769" s="44">
        <f>IFERROR(_xll.qlIndexFixing(Index3M,H2769,TRUE,_xll.ohTrigger(RecalcTrigger,Trigger3M)),NA())</f>
        <v>1.2129686319144461E-2</v>
      </c>
      <c r="L2769" s="44">
        <f>IFERROR(_xll.qlIndexFixing(Index6M,$H2769,TRUE,_xll.ohTrigger(RecalcTrigger,Trigger6M)),NA())</f>
        <v>1.1494832213203942E-2</v>
      </c>
      <c r="M2769" s="186">
        <f>IFERROR(_xll.qlIndexFixing(Index1Y,$H2769,TRUE,_xll.ohTrigger(RecalcTrigger,Trigger1Y)),NA())</f>
        <v>1.2267185447405132E-2</v>
      </c>
      <c r="N2769" s="185">
        <f>IFERROR(_xll.qlIndexFixing(ONIndex1M,I2769,TRUE,_xll.ohTrigger(RecalcTrigger,Trigger1M)),NA())</f>
        <v>1.1854680831540065E-2</v>
      </c>
      <c r="O2769" s="44">
        <f>IFERROR(_xll.qlIndexFixing(ONIndex3M,I2769,TRUE,_xll.ohTrigger(RecalcTrigger,Trigger3M)),NA())</f>
        <v>1.2134350611514577E-2</v>
      </c>
      <c r="P2769" s="44">
        <f>IFERROR(_xll.qlIndexFixing(ONIndex6M,I2769,TRUE,_xll.ohTrigger(RecalcTrigger,Trigger6M)),NA())</f>
        <v>1.1794943624279242E-2</v>
      </c>
      <c r="Q2769" s="186">
        <f>IFERROR(_xll.qlIndexFixing(ONIndex1Y,I2769,TRUE,_xll.ohTrigger(RecalcTrigger,Trigger1Y)),NA())</f>
        <v>1.2311735319636696E-2</v>
      </c>
    </row>
    <row r="2770" spans="2:17" x14ac:dyDescent="0.2">
      <c r="B2770" s="39" t="s">
        <v>42</v>
      </c>
      <c r="D2770" s="42">
        <f>_xll.qlCalendarAdvance(Calendar,$D2769,B2770,"f",FALSE)</f>
        <v>58803</v>
      </c>
      <c r="E2770" s="180">
        <f>_xll.qlInterestRateIndexValueDate(IndexON,D2770)</f>
        <v>58803</v>
      </c>
      <c r="F2770" s="196">
        <f>IFERROR(_xll.qlIndexFixing(IndexON,D2770,TRUE,_xll.ohTrigger(RecalcTrigger,TriggerON)),NA())</f>
        <v>1.1781056370052667E-2</v>
      </c>
      <c r="H2770" s="42">
        <f>_xll.qlCalendarAdvance(Calendar,$H2769,B2770,"f",FALSE)</f>
        <v>58803</v>
      </c>
      <c r="I2770" s="180">
        <f>_xll.qlInterestRateIndexValueDate(Index1M,$H2770)</f>
        <v>58805</v>
      </c>
      <c r="J2770" s="185">
        <f>IFERROR(_xll.qlIndexFixing(Index1M,$H2770,TRUE,_xll.ohTrigger(RecalcTrigger,Trigger1M)),NA())</f>
        <v>1.1850394281502641E-2</v>
      </c>
      <c r="K2770" s="44">
        <f>IFERROR(_xll.qlIndexFixing(Index3M,H2770,TRUE,_xll.ohTrigger(RecalcTrigger,Trigger3M)),NA())</f>
        <v>1.2125815813168295E-2</v>
      </c>
      <c r="L2770" s="44">
        <f>IFERROR(_xll.qlIndexFixing(Index6M,$H2770,TRUE,_xll.ohTrigger(RecalcTrigger,Trigger6M)),NA())</f>
        <v>1.1468633443727895E-2</v>
      </c>
      <c r="M2770" s="186">
        <f>IFERROR(_xll.qlIndexFixing(Index1Y,$H2770,TRUE,_xll.ohTrigger(RecalcTrigger,Trigger1Y)),NA())</f>
        <v>1.2262905588699231E-2</v>
      </c>
      <c r="N2770" s="185">
        <f>IFERROR(_xll.qlIndexFixing(ONIndex1M,I2770,TRUE,_xll.ohTrigger(RecalcTrigger,Trigger1M)),NA())</f>
        <v>1.1850728893083584E-2</v>
      </c>
      <c r="O2770" s="44">
        <f>IFERROR(_xll.qlIndexFixing(ONIndex3M,I2770,TRUE,_xll.ohTrigger(RecalcTrigger,Trigger3M)),NA())</f>
        <v>1.2130270873367266E-2</v>
      </c>
      <c r="P2770" s="44">
        <f>IFERROR(_xll.qlIndexFixing(ONIndex6M,I2770,TRUE,_xll.ohTrigger(RecalcTrigger,Trigger6M)),NA())</f>
        <v>1.1766322952126984E-2</v>
      </c>
      <c r="Q2770" s="186">
        <f>IFERROR(_xll.qlIndexFixing(ONIndex1Y,I2770,TRUE,_xll.ohTrigger(RecalcTrigger,Trigger1Y)),NA())</f>
        <v>1.230610065098503E-2</v>
      </c>
    </row>
    <row r="2771" spans="2:17" x14ac:dyDescent="0.2">
      <c r="B2771" s="39" t="s">
        <v>42</v>
      </c>
      <c r="D2771" s="42">
        <f>_xll.qlCalendarAdvance(Calendar,$D2770,B2771,"f",FALSE)</f>
        <v>58810</v>
      </c>
      <c r="E2771" s="180">
        <f>_xll.qlInterestRateIndexValueDate(IndexON,D2771)</f>
        <v>58810</v>
      </c>
      <c r="F2771" s="196">
        <f>IFERROR(_xll.qlIndexFixing(IndexON,D2771,TRUE,_xll.ohTrigger(RecalcTrigger,TriggerON)),NA())</f>
        <v>1.1778002178592928E-2</v>
      </c>
      <c r="H2771" s="42">
        <f>_xll.qlCalendarAdvance(Calendar,$H2770,B2771,"f",FALSE)</f>
        <v>58810</v>
      </c>
      <c r="I2771" s="180">
        <f>_xll.qlInterestRateIndexValueDate(Index1M,$H2771)</f>
        <v>58812</v>
      </c>
      <c r="J2771" s="185">
        <f>IFERROR(_xll.qlIndexFixing(Index1M,$H2771,TRUE,_xll.ohTrigger(RecalcTrigger,Trigger1M)),NA())</f>
        <v>1.1846539034690851E-2</v>
      </c>
      <c r="K2771" s="44">
        <f>IFERROR(_xll.qlIndexFixing(Index3M,H2771,TRUE,_xll.ohTrigger(RecalcTrigger,Trigger3M)),NA())</f>
        <v>1.2121983736997244E-2</v>
      </c>
      <c r="L2771" s="44">
        <f>IFERROR(_xll.qlIndexFixing(Index6M,$H2771,TRUE,_xll.ohTrigger(RecalcTrigger,Trigger6M)),NA())</f>
        <v>1.1444247602496517E-2</v>
      </c>
      <c r="M2771" s="186">
        <f>IFERROR(_xll.qlIndexFixing(Index1Y,$H2771,TRUE,_xll.ohTrigger(RecalcTrigger,Trigger1Y)),NA())</f>
        <v>1.2258682626134608E-2</v>
      </c>
      <c r="N2771" s="185">
        <f>IFERROR(_xll.qlIndexFixing(ONIndex1M,I2771,TRUE,_xll.ohTrigger(RecalcTrigger,Trigger1M)),NA())</f>
        <v>1.1846814949754148E-2</v>
      </c>
      <c r="O2771" s="44">
        <f>IFERROR(_xll.qlIndexFixing(ONIndex3M,I2771,TRUE,_xll.ohTrigger(RecalcTrigger,Trigger3M)),NA())</f>
        <v>1.2126229057924931E-2</v>
      </c>
      <c r="P2771" s="44">
        <f>IFERROR(_xll.qlIndexFixing(ONIndex6M,I2771,TRUE,_xll.ohTrigger(RecalcTrigger,Trigger6M)),NA())</f>
        <v>1.1737910440983157E-2</v>
      </c>
      <c r="Q2771" s="186">
        <f>IFERROR(_xll.qlIndexFixing(ONIndex1Y,I2771,TRUE,_xll.ohTrigger(RecalcTrigger,Trigger1Y)),NA())</f>
        <v>1.2300519722865388E-2</v>
      </c>
    </row>
    <row r="2772" spans="2:17" x14ac:dyDescent="0.2">
      <c r="B2772" s="39" t="s">
        <v>42</v>
      </c>
      <c r="D2772" s="42">
        <f>_xll.qlCalendarAdvance(Calendar,$D2771,B2772,"f",FALSE)</f>
        <v>58817</v>
      </c>
      <c r="E2772" s="180">
        <f>_xll.qlInterestRateIndexValueDate(IndexON,D2772)</f>
        <v>58817</v>
      </c>
      <c r="F2772" s="196">
        <f>IFERROR(_xll.qlIndexFixing(IndexON,D2772,TRUE,_xll.ohTrigger(RecalcTrigger,TriggerON)),NA())</f>
        <v>1.1774999795850505E-2</v>
      </c>
      <c r="H2772" s="42">
        <f>_xll.qlCalendarAdvance(Calendar,$H2771,B2772,"f",FALSE)</f>
        <v>58817</v>
      </c>
      <c r="I2772" s="180">
        <f>_xll.qlInterestRateIndexValueDate(Index1M,$H2772)</f>
        <v>58819</v>
      </c>
      <c r="J2772" s="185">
        <f>IFERROR(_xll.qlIndexFixing(Index1M,$H2772,TRUE,_xll.ohTrigger(RecalcTrigger,Trigger1M)),NA())</f>
        <v>1.1842722001681183E-2</v>
      </c>
      <c r="K2772" s="44">
        <f>IFERROR(_xll.qlIndexFixing(Index3M,H2772,TRUE,_xll.ohTrigger(RecalcTrigger,Trigger3M)),NA())</f>
        <v>1.2118190157921482E-2</v>
      </c>
      <c r="L2772" s="44">
        <f>IFERROR(_xll.qlIndexFixing(Index6M,$H2772,TRUE,_xll.ohTrigger(RecalcTrigger,Trigger6M)),NA())</f>
        <v>1.1418454066698674E-2</v>
      </c>
      <c r="M2772" s="186">
        <f>IFERROR(_xll.qlIndexFixing(Index1Y,$H2772,TRUE,_xll.ohTrigger(RecalcTrigger,Trigger1Y)),NA())</f>
        <v>1.2254516656171964E-2</v>
      </c>
      <c r="N2772" s="185">
        <f>IFERROR(_xll.qlIndexFixing(ONIndex1M,I2772,TRUE,_xll.ohTrigger(RecalcTrigger,Trigger1M)),NA())</f>
        <v>1.1842939069097724E-2</v>
      </c>
      <c r="O2772" s="44">
        <f>IFERROR(_xll.qlIndexFixing(ONIndex3M,I2772,TRUE,_xll.ohTrigger(RecalcTrigger,Trigger3M)),NA())</f>
        <v>1.2122225232094053E-2</v>
      </c>
      <c r="P2772" s="44">
        <f>IFERROR(_xll.qlIndexFixing(ONIndex6M,I2772,TRUE,_xll.ohTrigger(RecalcTrigger,Trigger6M)),NA())</f>
        <v>1.1709706090687888E-2</v>
      </c>
      <c r="Q2772" s="186">
        <f>IFERROR(_xll.qlIndexFixing(ONIndex1Y,I2772,TRUE,_xll.ohTrigger(RecalcTrigger,Trigger1Y)),NA())</f>
        <v>1.2294992631280977E-2</v>
      </c>
    </row>
    <row r="2773" spans="2:17" x14ac:dyDescent="0.2">
      <c r="B2773" s="39" t="s">
        <v>42</v>
      </c>
      <c r="D2773" s="42">
        <f>_xll.qlCalendarAdvance(Calendar,$D2772,B2773,"f",FALSE)</f>
        <v>58824</v>
      </c>
      <c r="E2773" s="180">
        <f>_xll.qlInterestRateIndexValueDate(IndexON,D2773)</f>
        <v>58824</v>
      </c>
      <c r="F2773" s="196">
        <f>IFERROR(_xll.qlIndexFixing(IndexON,D2773,TRUE,_xll.ohTrigger(RecalcTrigger,TriggerON)),NA())</f>
        <v>1.1772049310634358E-2</v>
      </c>
      <c r="H2773" s="42">
        <f>_xll.qlCalendarAdvance(Calendar,$H2772,B2773,"f",FALSE)</f>
        <v>58824</v>
      </c>
      <c r="I2773" s="180">
        <f>_xll.qlInterestRateIndexValueDate(Index1M,$H2773)</f>
        <v>58826</v>
      </c>
      <c r="J2773" s="185">
        <f>IFERROR(_xll.qlIndexFixing(Index1M,$H2773,TRUE,_xll.ohTrigger(RecalcTrigger,Trigger1M)),NA())</f>
        <v>1.1838943250014611E-2</v>
      </c>
      <c r="K2773" s="44">
        <f>IFERROR(_xll.qlIndexFixing(Index3M,H2773,TRUE,_xll.ohTrigger(RecalcTrigger,Trigger3M)),NA())</f>
        <v>1.2114435143232072E-2</v>
      </c>
      <c r="L2773" s="44">
        <f>IFERROR(_xll.qlIndexFixing(Index6M,$H2773,TRUE,_xll.ohTrigger(RecalcTrigger,Trigger6M)),NA())</f>
        <v>1.1392870207731425E-2</v>
      </c>
      <c r="M2773" s="186">
        <f>IFERROR(_xll.qlIndexFixing(Index1Y,$H2773,TRUE,_xll.ohTrigger(RecalcTrigger,Trigger1Y)),NA())</f>
        <v>1.2250407775279887E-2</v>
      </c>
      <c r="N2773" s="185">
        <f>IFERROR(_xll.qlIndexFixing(ONIndex1M,I2773,TRUE,_xll.ohTrigger(RecalcTrigger,Trigger1M)),NA())</f>
        <v>1.1839101318580347E-2</v>
      </c>
      <c r="O2773" s="44">
        <f>IFERROR(_xll.qlIndexFixing(ONIndex3M,I2773,TRUE,_xll.ohTrigger(RecalcTrigger,Trigger3M)),NA())</f>
        <v>1.2118259463180792E-2</v>
      </c>
      <c r="P2773" s="44">
        <f>IFERROR(_xll.qlIndexFixing(ONIndex6M,I2773,TRUE,_xll.ohTrigger(RecalcTrigger,Trigger6M)),NA())</f>
        <v>1.1681709901401049E-2</v>
      </c>
      <c r="Q2773" s="186">
        <f>IFERROR(_xll.qlIndexFixing(ONIndex1Y,I2773,TRUE,_xll.ohTrigger(RecalcTrigger,Trigger1Y)),NA())</f>
        <v>1.2289519472314936E-2</v>
      </c>
    </row>
    <row r="2774" spans="2:17" x14ac:dyDescent="0.2">
      <c r="B2774" s="39" t="s">
        <v>42</v>
      </c>
      <c r="D2774" s="42">
        <f>_xll.qlCalendarAdvance(Calendar,$D2773,B2774,"f",FALSE)</f>
        <v>58831</v>
      </c>
      <c r="E2774" s="180">
        <f>_xll.qlInterestRateIndexValueDate(IndexON,D2774)</f>
        <v>58831</v>
      </c>
      <c r="F2774" s="196">
        <f>IFERROR(_xll.qlIndexFixing(IndexON,D2774,TRUE,_xll.ohTrigger(RecalcTrigger,TriggerON)),NA())</f>
        <v>1.1769150811993256E-2</v>
      </c>
      <c r="H2774" s="42">
        <f>_xll.qlCalendarAdvance(Calendar,$H2773,B2774,"f",FALSE)</f>
        <v>58831</v>
      </c>
      <c r="I2774" s="180">
        <f>_xll.qlInterestRateIndexValueDate(Index1M,$H2774)</f>
        <v>58833</v>
      </c>
      <c r="J2774" s="185">
        <f>IFERROR(_xll.qlIndexFixing(Index1M,$H2774,TRUE,_xll.ohTrigger(RecalcTrigger,Trigger1M)),NA())</f>
        <v>1.1835202847232107E-2</v>
      </c>
      <c r="K2774" s="44">
        <f>IFERROR(_xll.qlIndexFixing(Index3M,H2774,TRUE,_xll.ohTrigger(RecalcTrigger,Trigger3M)),NA())</f>
        <v>1.2110718760222738E-2</v>
      </c>
      <c r="L2774" s="44">
        <f>IFERROR(_xll.qlIndexFixing(Index6M,$H2774,TRUE,_xll.ohTrigger(RecalcTrigger,Trigger6M)),NA())</f>
        <v>1.1367496017558766E-2</v>
      </c>
      <c r="M2774" s="186">
        <f>IFERROR(_xll.qlIndexFixing(Index1Y,$H2774,TRUE,_xll.ohTrigger(RecalcTrigger,Trigger1Y)),NA())</f>
        <v>1.2246356079935943E-2</v>
      </c>
      <c r="N2774" s="185">
        <f>IFERROR(_xll.qlIndexFixing(ONIndex1M,I2774,TRUE,_xll.ohTrigger(RecalcTrigger,Trigger1M)),NA())</f>
        <v>1.1835301765827921E-2</v>
      </c>
      <c r="O2774" s="44">
        <f>IFERROR(_xll.qlIndexFixing(ONIndex3M,I2774,TRUE,_xll.ohTrigger(RecalcTrigger,Trigger3M)),NA())</f>
        <v>1.2114331818331436E-2</v>
      </c>
      <c r="P2774" s="44">
        <f>IFERROR(_xll.qlIndexFixing(ONIndex6M,I2774,TRUE,_xll.ohTrigger(RecalcTrigger,Trigger6M)),NA())</f>
        <v>1.1653921872882833E-2</v>
      </c>
      <c r="Q2774" s="186">
        <f>IFERROR(_xll.qlIndexFixing(ONIndex1Y,I2774,TRUE,_xll.ohTrigger(RecalcTrigger,Trigger1Y)),NA())</f>
        <v>1.2284100341890536E-2</v>
      </c>
    </row>
    <row r="2775" spans="2:17" x14ac:dyDescent="0.2">
      <c r="B2775" s="39" t="s">
        <v>42</v>
      </c>
      <c r="D2775" s="42">
        <f>_xll.qlCalendarAdvance(Calendar,$D2774,B2775,"f",FALSE)</f>
        <v>58838</v>
      </c>
      <c r="E2775" s="180">
        <f>_xll.qlInterestRateIndexValueDate(IndexON,D2775)</f>
        <v>58838</v>
      </c>
      <c r="F2775" s="196">
        <f>IFERROR(_xll.qlIndexFixing(IndexON,D2775,TRUE,_xll.ohTrigger(RecalcTrigger,TriggerON)),NA())</f>
        <v>1.1766304389295712E-2</v>
      </c>
      <c r="H2775" s="42">
        <f>_xll.qlCalendarAdvance(Calendar,$H2774,B2775,"f",FALSE)</f>
        <v>58838</v>
      </c>
      <c r="I2775" s="180">
        <f>_xll.qlInterestRateIndexValueDate(Index1M,$H2775)</f>
        <v>58840</v>
      </c>
      <c r="J2775" s="185">
        <f>IFERROR(_xll.qlIndexFixing(Index1M,$H2775,TRUE,_xll.ohTrigger(RecalcTrigger,Trigger1M)),NA())</f>
        <v>1.1831769275527648E-2</v>
      </c>
      <c r="K2775" s="44">
        <f>IFERROR(_xll.qlIndexFixing(Index3M,H2775,TRUE,_xll.ohTrigger(RecalcTrigger,Trigger3M)),NA())</f>
        <v>1.2107093198513727E-2</v>
      </c>
      <c r="L2775" s="44">
        <f>IFERROR(_xll.qlIndexFixing(Index6M,$H2775,TRUE,_xll.ohTrigger(RecalcTrigger,Trigger6M)),NA())</f>
        <v>1.1342331488210502E-2</v>
      </c>
      <c r="M2775" s="186">
        <f>IFERROR(_xll.qlIndexFixing(Index1Y,$H2775,TRUE,_xll.ohTrigger(RecalcTrigger,Trigger1Y)),NA())</f>
        <v>1.2242361666625142E-2</v>
      </c>
      <c r="N2775" s="185">
        <f>IFERROR(_xll.qlIndexFixing(ONIndex1M,I2775,TRUE,_xll.ohTrigger(RecalcTrigger,Trigger1M)),NA())</f>
        <v>1.1831540478306479E-2</v>
      </c>
      <c r="O2775" s="44">
        <f>IFERROR(_xll.qlIndexFixing(ONIndex3M,I2775,TRUE,_xll.ohTrigger(RecalcTrigger,Trigger3M)),NA())</f>
        <v>1.2110442364852148E-2</v>
      </c>
      <c r="P2775" s="44">
        <f>IFERROR(_xll.qlIndexFixing(ONIndex6M,I2775,TRUE,_xll.ohTrigger(RecalcTrigger,Trigger6M)),NA())</f>
        <v>1.1626342005293111E-2</v>
      </c>
      <c r="Q2775" s="186">
        <f>IFERROR(_xll.qlIndexFixing(ONIndex1Y,I2775,TRUE,_xll.ohTrigger(RecalcTrigger,Trigger1Y)),NA())</f>
        <v>1.2278735336010982E-2</v>
      </c>
    </row>
    <row r="2776" spans="2:17" x14ac:dyDescent="0.2">
      <c r="B2776" s="39" t="s">
        <v>42</v>
      </c>
      <c r="D2776" s="42">
        <f>_xll.qlCalendarAdvance(Calendar,$D2775,B2776,"f",FALSE)</f>
        <v>58845</v>
      </c>
      <c r="E2776" s="180">
        <f>_xll.qlInterestRateIndexValueDate(IndexON,D2776)</f>
        <v>58845</v>
      </c>
      <c r="F2776" s="196">
        <f>IFERROR(_xll.qlIndexFixing(IndexON,D2776,TRUE,_xll.ohTrigger(RecalcTrigger,TriggerON)),NA())</f>
        <v>1.1763510131030941E-2</v>
      </c>
      <c r="H2776" s="42">
        <f>_xll.qlCalendarAdvance(Calendar,$H2775,B2776,"f",FALSE)</f>
        <v>58845</v>
      </c>
      <c r="I2776" s="180">
        <f>_xll.qlInterestRateIndexValueDate(Index1M,$H2776)</f>
        <v>58847</v>
      </c>
      <c r="J2776" s="185">
        <f>IFERROR(_xll.qlIndexFixing(Index1M,$H2776,TRUE,_xll.ohTrigger(RecalcTrigger,Trigger1M)),NA())</f>
        <v>1.1828095239777727E-2</v>
      </c>
      <c r="K2776" s="44">
        <f>IFERROR(_xll.qlIndexFixing(Index3M,H2776,TRUE,_xll.ohTrigger(RecalcTrigger,Trigger3M)),NA())</f>
        <v>1.2103451621507045E-2</v>
      </c>
      <c r="L2776" s="44">
        <f>IFERROR(_xll.qlIndexFixing(Index6M,$H2776,TRUE,_xll.ohTrigger(RecalcTrigger,Trigger6M)),NA())</f>
        <v>1.1317376611780467E-2</v>
      </c>
      <c r="M2776" s="186">
        <f>IFERROR(_xll.qlIndexFixing(Index1Y,$H2776,TRUE,_xll.ohTrigger(RecalcTrigger,Trigger1Y)),NA())</f>
        <v>1.2238424631840602E-2</v>
      </c>
      <c r="N2776" s="185">
        <f>IFERROR(_xll.qlIndexFixing(ONIndex1M,I2776,TRUE,_xll.ohTrigger(RecalcTrigger,Trigger1M)),NA())</f>
        <v>1.1827817523402118E-2</v>
      </c>
      <c r="O2776" s="44">
        <f>IFERROR(_xll.qlIndexFixing(ONIndex3M,I2776,TRUE,_xll.ohTrigger(RecalcTrigger,Trigger3M)),NA())</f>
        <v>1.2106591169809278E-2</v>
      </c>
      <c r="P2776" s="44">
        <f>IFERROR(_xll.qlIndexFixing(ONIndex6M,I2776,TRUE,_xll.ohTrigger(RecalcTrigger,Trigger6M)),NA())</f>
        <v>1.1598970298472011E-2</v>
      </c>
      <c r="Q2776" s="186">
        <f>IFERROR(_xll.qlIndexFixing(ONIndex1Y,I2776,TRUE,_xll.ohTrigger(RecalcTrigger,Trigger1Y)),NA())</f>
        <v>1.2273424550679479E-2</v>
      </c>
    </row>
    <row r="2777" spans="2:17" x14ac:dyDescent="0.2">
      <c r="B2777" s="39" t="s">
        <v>42</v>
      </c>
      <c r="D2777" s="42">
        <f>_xll.qlCalendarAdvance(Calendar,$D2776,B2777,"f",FALSE)</f>
        <v>58852</v>
      </c>
      <c r="E2777" s="180">
        <f>_xll.qlInterestRateIndexValueDate(IndexON,D2777)</f>
        <v>58852</v>
      </c>
      <c r="F2777" s="196">
        <f>IFERROR(_xll.qlIndexFixing(IndexON,D2777,TRUE,_xll.ohTrigger(RecalcTrigger,TriggerON)),NA())</f>
        <v>1.1760768126807264E-2</v>
      </c>
      <c r="H2777" s="42">
        <f>_xll.qlCalendarAdvance(Calendar,$H2776,B2777,"f",FALSE)</f>
        <v>58852</v>
      </c>
      <c r="I2777" s="180">
        <f>_xll.qlInterestRateIndexValueDate(Index1M,$H2777)</f>
        <v>58854</v>
      </c>
      <c r="J2777" s="185">
        <f>IFERROR(_xll.qlIndexFixing(Index1M,$H2777,TRUE,_xll.ohTrigger(RecalcTrigger,Trigger1M)),NA())</f>
        <v>1.1824459731040817E-2</v>
      </c>
      <c r="K2777" s="44">
        <f>IFERROR(_xll.qlIndexFixing(Index3M,H2777,TRUE,_xll.ohTrigger(RecalcTrigger,Trigger3M)),NA())</f>
        <v>1.2099848871915354E-2</v>
      </c>
      <c r="L2777" s="44">
        <f>IFERROR(_xll.qlIndexFixing(Index6M,$H2777,TRUE,_xll.ohTrigger(RecalcTrigger,Trigger6M)),NA())</f>
        <v>1.1292631380431396E-2</v>
      </c>
      <c r="M2777" s="186">
        <f>IFERROR(_xll.qlIndexFixing(Index1Y,$H2777,TRUE,_xll.ohTrigger(RecalcTrigger,Trigger1Y)),NA())</f>
        <v>1.2234545072085072E-2</v>
      </c>
      <c r="N2777" s="185">
        <f>IFERROR(_xll.qlIndexFixing(ONIndex1M,I2777,TRUE,_xll.ohTrigger(RecalcTrigger,Trigger1M)),NA())</f>
        <v>1.1824132968740741E-2</v>
      </c>
      <c r="O2777" s="44">
        <f>IFERROR(_xll.qlIndexFixing(ONIndex3M,I2777,TRUE,_xll.ohTrigger(RecalcTrigger,Trigger3M)),NA())</f>
        <v>1.2102778300588923E-2</v>
      </c>
      <c r="P2777" s="44">
        <f>IFERROR(_xll.qlIndexFixing(ONIndex6M,I2777,TRUE,_xll.ohTrigger(RecalcTrigger,Trigger6M)),NA())</f>
        <v>1.1571806752179725E-2</v>
      </c>
      <c r="Q2777" s="186">
        <f>IFERROR(_xll.qlIndexFixing(ONIndex1Y,I2777,TRUE,_xll.ohTrigger(RecalcTrigger,Trigger1Y)),NA())</f>
        <v>1.2268168081979169E-2</v>
      </c>
    </row>
    <row r="2778" spans="2:17" x14ac:dyDescent="0.2">
      <c r="B2778" s="39" t="s">
        <v>42</v>
      </c>
      <c r="D2778" s="42">
        <f>_xll.qlCalendarAdvance(Calendar,$D2777,B2778,"f",FALSE)</f>
        <v>58859</v>
      </c>
      <c r="E2778" s="180">
        <f>_xll.qlInterestRateIndexValueDate(IndexON,D2778)</f>
        <v>58859</v>
      </c>
      <c r="F2778" s="196">
        <f>IFERROR(_xll.qlIndexFixing(IndexON,D2778,TRUE,_xll.ohTrigger(RecalcTrigger,TriggerON)),NA())</f>
        <v>1.1758078465353705E-2</v>
      </c>
      <c r="H2778" s="42">
        <f>_xll.qlCalendarAdvance(Calendar,$H2777,B2778,"f",FALSE)</f>
        <v>58859</v>
      </c>
      <c r="I2778" s="180">
        <f>_xll.qlInterestRateIndexValueDate(Index1M,$H2778)</f>
        <v>58861</v>
      </c>
      <c r="J2778" s="185">
        <f>IFERROR(_xll.qlIndexFixing(Index1M,$H2778,TRUE,_xll.ohTrigger(RecalcTrigger,Trigger1M)),NA())</f>
        <v>1.1820862816848608E-2</v>
      </c>
      <c r="K2778" s="44">
        <f>IFERROR(_xll.qlIndexFixing(Index3M,H2778,TRUE,_xll.ohTrigger(RecalcTrigger,Trigger3M)),NA())</f>
        <v>1.2096285017033137E-2</v>
      </c>
      <c r="L2778" s="44">
        <f>IFERROR(_xll.qlIndexFixing(Index6M,$H2778,TRUE,_xll.ohTrigger(RecalcTrigger,Trigger6M)),NA())</f>
        <v>1.1268095786389177E-2</v>
      </c>
      <c r="M2778" s="186">
        <f>IFERROR(_xll.qlIndexFixing(Index1Y,$H2778,TRUE,_xll.ohTrigger(RecalcTrigger,Trigger1Y)),NA())</f>
        <v>1.223072308386809E-2</v>
      </c>
      <c r="N2778" s="185">
        <f>IFERROR(_xll.qlIndexFixing(ONIndex1M,I2778,TRUE,_xll.ohTrigger(RecalcTrigger,Trigger1M)),NA())</f>
        <v>1.182048688186832E-2</v>
      </c>
      <c r="O2778" s="44">
        <f>IFERROR(_xll.qlIndexFixing(ONIndex3M,I2778,TRUE,_xll.ohTrigger(RecalcTrigger,Trigger3M)),NA())</f>
        <v>1.2099003824097565E-2</v>
      </c>
      <c r="P2778" s="44">
        <f>IFERROR(_xll.qlIndexFixing(ONIndex6M,I2778,TRUE,_xll.ohTrigger(RecalcTrigger,Trigger6M)),NA())</f>
        <v>1.1544851366735998E-2</v>
      </c>
      <c r="Q2778" s="186">
        <f>IFERROR(_xll.qlIndexFixing(ONIndex1Y,I2778,TRUE,_xll.ohTrigger(RecalcTrigger,Trigger1Y)),NA())</f>
        <v>1.226296602567345E-2</v>
      </c>
    </row>
    <row r="2779" spans="2:17" x14ac:dyDescent="0.2">
      <c r="B2779" s="39" t="s">
        <v>42</v>
      </c>
      <c r="D2779" s="42">
        <f>_xll.qlCalendarAdvance(Calendar,$D2778,B2779,"f",FALSE)</f>
        <v>58866</v>
      </c>
      <c r="E2779" s="180">
        <f>_xll.qlInterestRateIndexValueDate(IndexON,D2779)</f>
        <v>58866</v>
      </c>
      <c r="F2779" s="196">
        <f>IFERROR(_xll.qlIndexFixing(IndexON,D2779,TRUE,_xll.ohTrigger(RecalcTrigger,TriggerON)),NA())</f>
        <v>1.1755441235878905E-2</v>
      </c>
      <c r="H2779" s="42">
        <f>_xll.qlCalendarAdvance(Calendar,$H2778,B2779,"f",FALSE)</f>
        <v>58866</v>
      </c>
      <c r="I2779" s="180">
        <f>_xll.qlInterestRateIndexValueDate(Index1M,$H2779)</f>
        <v>58868</v>
      </c>
      <c r="J2779" s="185">
        <f>IFERROR(_xll.qlIndexFixing(Index1M,$H2779,TRUE,_xll.ohTrigger(RecalcTrigger,Trigger1M)),NA())</f>
        <v>1.1817078430607086E-2</v>
      </c>
      <c r="K2779" s="44">
        <f>IFERROR(_xll.qlIndexFixing(Index3M,H2779,TRUE,_xll.ohTrigger(RecalcTrigger,Trigger3M)),NA())</f>
        <v>1.2092636544228121E-2</v>
      </c>
      <c r="L2779" s="44">
        <f>IFERROR(_xll.qlIndexFixing(Index6M,$H2779,TRUE,_xll.ohTrigger(RecalcTrigger,Trigger6M)),NA())</f>
        <v>1.12363344438892E-2</v>
      </c>
      <c r="M2779" s="186">
        <f>IFERROR(_xll.qlIndexFixing(Index1Y,$H2779,TRUE,_xll.ohTrigger(RecalcTrigger,Trigger1Y)),NA())</f>
        <v>1.2226958763709274E-2</v>
      </c>
      <c r="N2779" s="185">
        <f>IFERROR(_xll.qlIndexFixing(ONIndex1M,I2779,TRUE,_xll.ohTrigger(RecalcTrigger,Trigger1M)),NA())</f>
        <v>1.1816879330330821E-2</v>
      </c>
      <c r="O2779" s="44">
        <f>IFERROR(_xll.qlIndexFixing(ONIndex3M,I2779,TRUE,_xll.ohTrigger(RecalcTrigger,Trigger3M)),NA())</f>
        <v>1.2095267807881172E-2</v>
      </c>
      <c r="P2779" s="44">
        <f>IFERROR(_xll.qlIndexFixing(ONIndex6M,I2779,TRUE,_xll.ohTrigger(RecalcTrigger,Trigger6M)),NA())</f>
        <v>1.151810414190102E-2</v>
      </c>
      <c r="Q2779" s="186">
        <f>IFERROR(_xll.qlIndexFixing(ONIndex1Y,I2779,TRUE,_xll.ohTrigger(RecalcTrigger,Trigger1Y)),NA())</f>
        <v>1.2257818478005333E-2</v>
      </c>
    </row>
    <row r="2780" spans="2:17" x14ac:dyDescent="0.2">
      <c r="B2780" s="39" t="s">
        <v>42</v>
      </c>
      <c r="D2780" s="42">
        <f>_xll.qlCalendarAdvance(Calendar,$D2779,B2780,"f",FALSE)</f>
        <v>58873</v>
      </c>
      <c r="E2780" s="180">
        <f>_xll.qlInterestRateIndexValueDate(IndexON,D2780)</f>
        <v>58873</v>
      </c>
      <c r="F2780" s="196">
        <f>IFERROR(_xll.qlIndexFixing(IndexON,D2780,TRUE,_xll.ohTrigger(RecalcTrigger,TriggerON)),NA())</f>
        <v>1.1752856527111888E-2</v>
      </c>
      <c r="H2780" s="42">
        <f>_xll.qlCalendarAdvance(Calendar,$H2779,B2780,"f",FALSE)</f>
        <v>58873</v>
      </c>
      <c r="I2780" s="180">
        <f>_xll.qlInterestRateIndexValueDate(Index1M,$H2780)</f>
        <v>58875</v>
      </c>
      <c r="J2780" s="185">
        <f>IFERROR(_xll.qlIndexFixing(Index1M,$H2780,TRUE,_xll.ohTrigger(RecalcTrigger,Trigger1M)),NA())</f>
        <v>1.1813516295297337E-2</v>
      </c>
      <c r="K2780" s="44">
        <f>IFERROR(_xll.qlIndexFixing(Index3M,H2780,TRUE,_xll.ohTrigger(RecalcTrigger,Trigger3M)),NA())</f>
        <v>1.2089158734075215E-2</v>
      </c>
      <c r="L2780" s="44">
        <f>IFERROR(_xll.qlIndexFixing(Index6M,$H2780,TRUE,_xll.ohTrigger(RecalcTrigger,Trigger6M)),NA())</f>
        <v>1.1212289223259118E-2</v>
      </c>
      <c r="M2780" s="186">
        <f>IFERROR(_xll.qlIndexFixing(Index1Y,$H2780,TRUE,_xll.ohTrigger(RecalcTrigger,Trigger1Y)),NA())</f>
        <v>1.2223252208135246E-2</v>
      </c>
      <c r="N2780" s="185">
        <f>IFERROR(_xll.qlIndexFixing(ONIndex1M,I2780,TRUE,_xll.ohTrigger(RecalcTrigger,Trigger1M)),NA())</f>
        <v>1.1813310381514341E-2</v>
      </c>
      <c r="O2780" s="44">
        <f>IFERROR(_xll.qlIndexFixing(ONIndex3M,I2780,TRUE,_xll.ohTrigger(RecalcTrigger,Trigger3M)),NA())</f>
        <v>1.2091570318846223E-2</v>
      </c>
      <c r="P2780" s="44">
        <f>IFERROR(_xll.qlIndexFixing(ONIndex6M,I2780,TRUE,_xll.ohTrigger(RecalcTrigger,Trigger6M)),NA())</f>
        <v>1.149156507751492E-2</v>
      </c>
      <c r="Q2780" s="186">
        <f>IFERROR(_xll.qlIndexFixing(ONIndex1Y,I2780,TRUE,_xll.ohTrigger(RecalcTrigger,Trigger1Y)),NA())</f>
        <v>1.2252725534658282E-2</v>
      </c>
    </row>
    <row r="2781" spans="2:17" x14ac:dyDescent="0.2">
      <c r="B2781" s="39" t="s">
        <v>42</v>
      </c>
      <c r="D2781" s="42">
        <f>_xll.qlCalendarAdvance(Calendar,$D2780,B2781,"f",FALSE)</f>
        <v>58880</v>
      </c>
      <c r="E2781" s="180">
        <f>_xll.qlInterestRateIndexValueDate(IndexON,D2781)</f>
        <v>58880</v>
      </c>
      <c r="F2781" s="196">
        <f>IFERROR(_xll.qlIndexFixing(IndexON,D2781,TRUE,_xll.ohTrigger(RecalcTrigger,TriggerON)),NA())</f>
        <v>1.1750324428501102E-2</v>
      </c>
      <c r="H2781" s="42">
        <f>_xll.qlCalendarAdvance(Calendar,$H2780,B2781,"f",FALSE)</f>
        <v>58880</v>
      </c>
      <c r="I2781" s="180">
        <f>_xll.qlInterestRateIndexValueDate(Index1M,$H2781)</f>
        <v>58882</v>
      </c>
      <c r="J2781" s="185">
        <f>IFERROR(_xll.qlIndexFixing(Index1M,$H2781,TRUE,_xll.ohTrigger(RecalcTrigger,Trigger1M)),NA())</f>
        <v>1.1810099470190016E-2</v>
      </c>
      <c r="K2781" s="44">
        <f>IFERROR(_xll.qlIndexFixing(Index3M,H2781,TRUE,_xll.ohTrigger(RecalcTrigger,Trigger3M)),NA())</f>
        <v>1.2085720038975244E-2</v>
      </c>
      <c r="L2781" s="44">
        <f>IFERROR(_xll.qlIndexFixing(Index6M,$H2781,TRUE,_xll.ohTrigger(RecalcTrigger,Trigger6M)),NA())</f>
        <v>1.1188453654822707E-2</v>
      </c>
      <c r="M2781" s="186">
        <f>IFERROR(_xll.qlIndexFixing(Index1Y,$H2781,TRUE,_xll.ohTrigger(RecalcTrigger,Trigger1Y)),NA())</f>
        <v>1.2219603513681824E-2</v>
      </c>
      <c r="N2781" s="185">
        <f>IFERROR(_xll.qlIndexFixing(ONIndex1M,I2781,TRUE,_xll.ohTrigger(RecalcTrigger,Trigger1M)),NA())</f>
        <v>1.1809780103044787E-2</v>
      </c>
      <c r="O2781" s="44">
        <f>IFERROR(_xll.qlIndexFixing(ONIndex3M,I2781,TRUE,_xll.ohTrigger(RecalcTrigger,Trigger3M)),NA())</f>
        <v>1.2087911424298881E-2</v>
      </c>
      <c r="P2781" s="44">
        <f>IFERROR(_xll.qlIndexFixing(ONIndex6M,I2781,TRUE,_xll.ohTrigger(RecalcTrigger,Trigger6M)),NA())</f>
        <v>1.1465234173817507E-2</v>
      </c>
      <c r="Q2781" s="186">
        <f>IFERROR(_xll.qlIndexFixing(ONIndex1Y,I2781,TRUE,_xll.ohTrigger(RecalcTrigger,Trigger1Y)),NA())</f>
        <v>1.2247687292035181E-2</v>
      </c>
    </row>
    <row r="2782" spans="2:17" x14ac:dyDescent="0.2">
      <c r="B2782" s="39" t="s">
        <v>42</v>
      </c>
      <c r="D2782" s="42">
        <f>_xll.qlCalendarAdvance(Calendar,$D2781,B2782,"f",FALSE)</f>
        <v>58887</v>
      </c>
      <c r="E2782" s="180">
        <f>_xll.qlInterestRateIndexValueDate(IndexON,D2782)</f>
        <v>58887</v>
      </c>
      <c r="F2782" s="196">
        <f>IFERROR(_xll.qlIndexFixing(IndexON,D2782,TRUE,_xll.ohTrigger(RecalcTrigger,TriggerON)),NA())</f>
        <v>1.1747845028935444E-2</v>
      </c>
      <c r="H2782" s="42">
        <f>_xll.qlCalendarAdvance(Calendar,$H2781,B2782,"f",FALSE)</f>
        <v>58887</v>
      </c>
      <c r="I2782" s="180">
        <f>_xll.qlInterestRateIndexValueDate(Index1M,$H2782)</f>
        <v>58889</v>
      </c>
      <c r="J2782" s="185">
        <f>IFERROR(_xll.qlIndexFixing(Index1M,$H2782,TRUE,_xll.ohTrigger(RecalcTrigger,Trigger1M)),NA())</f>
        <v>1.180666829006749E-2</v>
      </c>
      <c r="K2782" s="44">
        <f>IFERROR(_xll.qlIndexFixing(Index3M,H2782,TRUE,_xll.ohTrigger(RecalcTrigger,Trigger3M)),NA())</f>
        <v>1.2082320526229156E-2</v>
      </c>
      <c r="L2782" s="44">
        <f>IFERROR(_xll.qlIndexFixing(Index6M,$H2782,TRUE,_xll.ohTrigger(RecalcTrigger,Trigger6M)),NA())</f>
        <v>1.1164827730886765E-2</v>
      </c>
      <c r="M2782" s="186">
        <f>IFERROR(_xll.qlIndexFixing(Index1Y,$H2782,TRUE,_xll.ohTrigger(RecalcTrigger,Trigger1Y)),NA())</f>
        <v>1.221596806534672E-2</v>
      </c>
      <c r="N2782" s="185">
        <f>IFERROR(_xll.qlIndexFixing(ONIndex1M,I2782,TRUE,_xll.ohTrigger(RecalcTrigger,Trigger1M)),NA())</f>
        <v>1.1806288562228318E-2</v>
      </c>
      <c r="O2782" s="44">
        <f>IFERROR(_xll.qlIndexFixing(ONIndex3M,I2782,TRUE,_xll.ohTrigger(RecalcTrigger,Trigger3M)),NA())</f>
        <v>1.2084291191545304E-2</v>
      </c>
      <c r="P2782" s="44">
        <f>IFERROR(_xll.qlIndexFixing(ONIndex6M,I2782,TRUE,_xll.ohTrigger(RecalcTrigger,Trigger6M)),NA())</f>
        <v>1.1439111430489035E-2</v>
      </c>
      <c r="Q2782" s="186">
        <f>IFERROR(_xll.qlIndexFixing(ONIndex1Y,I2782,TRUE,_xll.ohTrigger(RecalcTrigger,Trigger1Y)),NA())</f>
        <v>1.2242703845739555E-2</v>
      </c>
    </row>
    <row r="2783" spans="2:17" x14ac:dyDescent="0.2">
      <c r="B2783" s="39" t="s">
        <v>42</v>
      </c>
      <c r="D2783" s="42">
        <f>_xll.qlCalendarAdvance(Calendar,$D2782,B2783,"f",FALSE)</f>
        <v>58894</v>
      </c>
      <c r="E2783" s="180">
        <f>_xll.qlInterestRateIndexValueDate(IndexON,D2783)</f>
        <v>58894</v>
      </c>
      <c r="F2783" s="196">
        <f>IFERROR(_xll.qlIndexFixing(IndexON,D2783,TRUE,_xll.ohTrigger(RecalcTrigger,TriggerON)),NA())</f>
        <v>1.1745418417143938E-2</v>
      </c>
      <c r="H2783" s="42">
        <f>_xll.qlCalendarAdvance(Calendar,$H2782,B2783,"f",FALSE)</f>
        <v>58894</v>
      </c>
      <c r="I2783" s="180">
        <f>_xll.qlInterestRateIndexValueDate(Index1M,$H2783)</f>
        <v>58896</v>
      </c>
      <c r="J2783" s="185">
        <f>IFERROR(_xll.qlIndexFixing(Index1M,$H2783,TRUE,_xll.ohTrigger(RecalcTrigger,Trigger1M)),NA())</f>
        <v>1.1803413281092376E-2</v>
      </c>
      <c r="K2783" s="44">
        <f>IFERROR(_xll.qlIndexFixing(Index3M,H2783,TRUE,_xll.ohTrigger(RecalcTrigger,Trigger3M)),NA())</f>
        <v>1.2078990423828671E-2</v>
      </c>
      <c r="L2783" s="44">
        <f>IFERROR(_xll.qlIndexFixing(Index6M,$H2783,TRUE,_xll.ohTrigger(RecalcTrigger,Trigger6M)),NA())</f>
        <v>1.1145697852734235E-2</v>
      </c>
      <c r="M2783" s="186">
        <f>IFERROR(_xll.qlIndexFixing(Index1Y,$H2783,TRUE,_xll.ohTrigger(RecalcTrigger,Trigger1Y)),NA())</f>
        <v>1.2212480094324319E-2</v>
      </c>
      <c r="N2783" s="185">
        <f>IFERROR(_xll.qlIndexFixing(ONIndex1M,I2783,TRUE,_xll.ohTrigger(RecalcTrigger,Trigger1M)),NA())</f>
        <v>1.1802835826770774E-2</v>
      </c>
      <c r="O2783" s="44">
        <f>IFERROR(_xll.qlIndexFixing(ONIndex3M,I2783,TRUE,_xll.ohTrigger(RecalcTrigger,Trigger3M)),NA())</f>
        <v>1.2080709687571911E-2</v>
      </c>
      <c r="P2783" s="44">
        <f>IFERROR(_xll.qlIndexFixing(ONIndex6M,I2783,TRUE,_xll.ohTrigger(RecalcTrigger,Trigger6M)),NA())</f>
        <v>1.1413196847609441E-2</v>
      </c>
      <c r="Q2783" s="186">
        <f>IFERROR(_xll.qlIndexFixing(ONIndex1Y,I2783,TRUE,_xll.ohTrigger(RecalcTrigger,Trigger1Y)),NA())</f>
        <v>1.2237775291934483E-2</v>
      </c>
    </row>
    <row r="2784" spans="2:17" x14ac:dyDescent="0.2">
      <c r="B2784" s="39" t="s">
        <v>42</v>
      </c>
      <c r="D2784" s="42">
        <f>_xll.qlCalendarAdvance(Calendar,$D2783,B2784,"f",FALSE)</f>
        <v>58901</v>
      </c>
      <c r="E2784" s="180">
        <f>_xll.qlInterestRateIndexValueDate(IndexON,D2784)</f>
        <v>58901</v>
      </c>
      <c r="F2784" s="196">
        <f>IFERROR(_xll.qlIndexFixing(IndexON,D2784,TRUE,_xll.ohTrigger(RecalcTrigger,TriggerON)),NA())</f>
        <v>1.1743044682734904E-2</v>
      </c>
      <c r="H2784" s="42">
        <f>_xll.qlCalendarAdvance(Calendar,$H2783,B2784,"f",FALSE)</f>
        <v>58901</v>
      </c>
      <c r="I2784" s="180">
        <f>_xll.qlInterestRateIndexValueDate(Index1M,$H2784)</f>
        <v>58903</v>
      </c>
      <c r="J2784" s="185">
        <f>IFERROR(_xll.qlIndexFixing(Index1M,$H2784,TRUE,_xll.ohTrigger(RecalcTrigger,Trigger1M)),NA())</f>
        <v>1.1799922867721802E-2</v>
      </c>
      <c r="K2784" s="44">
        <f>IFERROR(_xll.qlIndexFixing(Index3M,H2784,TRUE,_xll.ohTrigger(RecalcTrigger,Trigger3M)),NA())</f>
        <v>1.2075666767964736E-2</v>
      </c>
      <c r="L2784" s="44">
        <f>IFERROR(_xll.qlIndexFixing(Index6M,$H2784,TRUE,_xll.ohTrigger(RecalcTrigger,Trigger6M)),NA())</f>
        <v>1.1122448428599267E-2</v>
      </c>
      <c r="M2784" s="186">
        <f>IFERROR(_xll.qlIndexFixing(Index1Y,$H2784,TRUE,_xll.ohTrigger(RecalcTrigger,Trigger1Y)),NA())</f>
        <v>1.2209005562535461E-2</v>
      </c>
      <c r="N2784" s="185">
        <f>IFERROR(_xll.qlIndexFixing(ONIndex1M,I2784,TRUE,_xll.ohTrigger(RecalcTrigger,Trigger1M)),NA())</f>
        <v>1.1798453724169988E-2</v>
      </c>
      <c r="O2784" s="44">
        <f>IFERROR(_xll.qlIndexFixing(ONIndex3M,I2784,TRUE,_xll.ohTrigger(RecalcTrigger,Trigger3M)),NA())</f>
        <v>1.2076161912775163E-2</v>
      </c>
      <c r="P2784" s="44">
        <f>IFERROR(_xll.qlIndexFixing(ONIndex6M,I2784,TRUE,_xll.ohTrigger(RecalcTrigger,Trigger6M)),NA())</f>
        <v>1.1380183966540613E-2</v>
      </c>
      <c r="Q2784" s="186">
        <f>IFERROR(_xll.qlIndexFixing(ONIndex1Y,I2784,TRUE,_xll.ohTrigger(RecalcTrigger,Trigger1Y)),NA())</f>
        <v>1.2231519392695844E-2</v>
      </c>
    </row>
    <row r="2785" spans="2:17" x14ac:dyDescent="0.2">
      <c r="B2785" s="39" t="s">
        <v>42</v>
      </c>
      <c r="D2785" s="42">
        <f>_xll.qlCalendarAdvance(Calendar,$D2784,B2785,"f",FALSE)</f>
        <v>58908</v>
      </c>
      <c r="E2785" s="180">
        <f>_xll.qlInterestRateIndexValueDate(IndexON,D2785)</f>
        <v>58908</v>
      </c>
      <c r="F2785" s="196">
        <f>IFERROR(_xll.qlIndexFixing(IndexON,D2785,TRUE,_xll.ohTrigger(RecalcTrigger,TriggerON)),NA())</f>
        <v>1.1740723914437368E-2</v>
      </c>
      <c r="H2785" s="42">
        <f>_xll.qlCalendarAdvance(Calendar,$H2784,B2785,"f",FALSE)</f>
        <v>58908</v>
      </c>
      <c r="I2785" s="180">
        <f>_xll.qlInterestRateIndexValueDate(Index1M,$H2785)</f>
        <v>58910</v>
      </c>
      <c r="J2785" s="185">
        <f>IFERROR(_xll.qlIndexFixing(Index1M,$H2785,TRUE,_xll.ohTrigger(RecalcTrigger,Trigger1M)),NA())</f>
        <v>1.1796608760595573E-2</v>
      </c>
      <c r="K2785" s="44">
        <f>IFERROR(_xll.qlIndexFixing(Index3M,H2785,TRUE,_xll.ohTrigger(RecalcTrigger,Trigger3M)),NA())</f>
        <v>1.2072382490210365E-2</v>
      </c>
      <c r="L2785" s="44">
        <f>IFERROR(_xll.qlIndexFixing(Index6M,$H2785,TRUE,_xll.ohTrigger(RecalcTrigger,Trigger6M)),NA())</f>
        <v>1.1099408604054879E-2</v>
      </c>
      <c r="M2785" s="186">
        <f>IFERROR(_xll.qlIndexFixing(Index1Y,$H2785,TRUE,_xll.ohTrigger(RecalcTrigger,Trigger1Y)),NA())</f>
        <v>1.2205589278097437E-2</v>
      </c>
      <c r="N2785" s="185">
        <f>IFERROR(_xll.qlIndexFixing(ONIndex1M,I2785,TRUE,_xll.ohTrigger(RecalcTrigger,Trigger1M)),NA())</f>
        <v>1.179604704195647E-2</v>
      </c>
      <c r="O2785" s="44">
        <f>IFERROR(_xll.qlIndexFixing(ONIndex3M,I2785,TRUE,_xll.ohTrigger(RecalcTrigger,Trigger3M)),NA())</f>
        <v>1.2073663135190316E-2</v>
      </c>
      <c r="P2785" s="44">
        <f>IFERROR(_xll.qlIndexFixing(ONIndex6M,I2785,TRUE,_xll.ohTrigger(RecalcTrigger,Trigger6M)),NA())</f>
        <v>1.1361992163116952E-2</v>
      </c>
      <c r="Q2785" s="186">
        <f>IFERROR(_xll.qlIndexFixing(ONIndex1Y,I2785,TRUE,_xll.ohTrigger(RecalcTrigger,Trigger1Y)),NA())</f>
        <v>1.2228083245728882E-2</v>
      </c>
    </row>
    <row r="2786" spans="2:17" x14ac:dyDescent="0.2">
      <c r="B2786" s="39" t="s">
        <v>42</v>
      </c>
      <c r="D2786" s="42">
        <f>_xll.qlCalendarAdvance(Calendar,$D2785,B2786,"f",FALSE)</f>
        <v>58915</v>
      </c>
      <c r="E2786" s="180">
        <f>_xll.qlInterestRateIndexValueDate(IndexON,D2786)</f>
        <v>58915</v>
      </c>
      <c r="F2786" s="196">
        <f>IFERROR(_xll.qlIndexFixing(IndexON,D2786,TRUE,_xll.ohTrigger(RecalcTrigger,TriggerON)),NA())</f>
        <v>1.1738456201300096E-2</v>
      </c>
      <c r="H2786" s="42">
        <f>_xll.qlCalendarAdvance(Calendar,$H2785,B2786,"f",FALSE)</f>
        <v>58915</v>
      </c>
      <c r="I2786" s="180">
        <f>_xll.qlInterestRateIndexValueDate(Index1M,$H2786)</f>
        <v>58917</v>
      </c>
      <c r="J2786" s="185">
        <f>IFERROR(_xll.qlIndexFixing(Index1M,$H2786,TRUE,_xll.ohTrigger(RecalcTrigger,Trigger1M)),NA())</f>
        <v>1.1793333812887552E-2</v>
      </c>
      <c r="K2786" s="44">
        <f>IFERROR(_xll.qlIndexFixing(Index3M,H2786,TRUE,_xll.ohTrigger(RecalcTrigger,Trigger3M)),NA())</f>
        <v>1.2069137657869961E-2</v>
      </c>
      <c r="L2786" s="44">
        <f>IFERROR(_xll.qlIndexFixing(Index6M,$H2786,TRUE,_xll.ohTrigger(RecalcTrigger,Trigger6M)),NA())</f>
        <v>1.1076578371784518E-2</v>
      </c>
      <c r="M2786" s="186">
        <f>IFERROR(_xll.qlIndexFixing(Index1Y,$H2786,TRUE,_xll.ohTrigger(RecalcTrigger,Trigger1Y)),NA())</f>
        <v>1.2202231337590084E-2</v>
      </c>
      <c r="N2786" s="185">
        <f>IFERROR(_xll.qlIndexFixing(ONIndex1M,I2786,TRUE,_xll.ohTrigger(RecalcTrigger,Trigger1M)),NA())</f>
        <v>1.1792711127531774E-2</v>
      </c>
      <c r="O2786" s="44">
        <f>IFERROR(_xll.qlIndexFixing(ONIndex3M,I2786,TRUE,_xll.ohTrigger(RecalcTrigger,Trigger3M)),NA())</f>
        <v>1.2070198221154627E-2</v>
      </c>
      <c r="P2786" s="44">
        <f>IFERROR(_xll.qlIndexFixing(ONIndex6M,I2786,TRUE,_xll.ohTrigger(RecalcTrigger,Trigger6M)),NA())</f>
        <v>1.1336702061264248E-2</v>
      </c>
      <c r="Q2786" s="186">
        <f>IFERROR(_xll.qlIndexFixing(ONIndex1Y,I2786,TRUE,_xll.ohTrigger(RecalcTrigger,Trigger1Y)),NA())</f>
        <v>1.2223319945254829E-2</v>
      </c>
    </row>
    <row r="2787" spans="2:17" x14ac:dyDescent="0.2">
      <c r="B2787" s="39" t="s">
        <v>42</v>
      </c>
      <c r="D2787" s="42">
        <f>_xll.qlCalendarAdvance(Calendar,$D2786,B2787,"f",FALSE)</f>
        <v>58922</v>
      </c>
      <c r="E2787" s="180">
        <f>_xll.qlInterestRateIndexValueDate(IndexON,D2787)</f>
        <v>58922</v>
      </c>
      <c r="F2787" s="196">
        <f>IFERROR(_xll.qlIndexFixing(IndexON,D2787,TRUE,_xll.ohTrigger(RecalcTrigger,TriggerON)),NA())</f>
        <v>1.1736241632211986E-2</v>
      </c>
      <c r="H2787" s="42">
        <f>_xll.qlCalendarAdvance(Calendar,$H2786,B2787,"f",FALSE)</f>
        <v>58922</v>
      </c>
      <c r="I2787" s="180">
        <f>_xll.qlInterestRateIndexValueDate(Index1M,$H2787)</f>
        <v>58924</v>
      </c>
      <c r="J2787" s="185">
        <f>IFERROR(_xll.qlIndexFixing(Index1M,$H2787,TRUE,_xll.ohTrigger(RecalcTrigger,Trigger1M)),NA())</f>
        <v>1.1790098092151202E-2</v>
      </c>
      <c r="K2787" s="44">
        <f>IFERROR(_xll.qlIndexFixing(Index3M,H2787,TRUE,_xll.ohTrigger(RecalcTrigger,Trigger3M)),NA())</f>
        <v>1.206593233824705E-2</v>
      </c>
      <c r="L2787" s="44">
        <f>IFERROR(_xll.qlIndexFixing(Index6M,$H2787,TRUE,_xll.ohTrigger(RecalcTrigger,Trigger6M)),NA())</f>
        <v>1.1053957724538904E-2</v>
      </c>
      <c r="M2787" s="186">
        <f>IFERROR(_xll.qlIndexFixing(Index1Y,$H2787,TRUE,_xll.ohTrigger(RecalcTrigger,Trigger1Y)),NA())</f>
        <v>1.2198931837601786E-2</v>
      </c>
      <c r="N2787" s="185">
        <f>IFERROR(_xll.qlIndexFixing(ONIndex1M,I2787,TRUE,_xll.ohTrigger(RecalcTrigger,Trigger1M)),NA())</f>
        <v>1.1789414288330136E-2</v>
      </c>
      <c r="O2787" s="44">
        <f>IFERROR(_xll.qlIndexFixing(ONIndex3M,I2787,TRUE,_xll.ohTrigger(RecalcTrigger,Trigger3M)),NA())</f>
        <v>1.2066772304724083E-2</v>
      </c>
      <c r="P2787" s="44">
        <f>IFERROR(_xll.qlIndexFixing(ONIndex6M,I2787,TRUE,_xll.ohTrigger(RecalcTrigger,Trigger6M)),NA())</f>
        <v>1.1311620119700549E-2</v>
      </c>
      <c r="Q2787" s="186">
        <f>IFERROR(_xll.qlIndexFixing(ONIndex1Y,I2787,TRUE,_xll.ohTrigger(RecalcTrigger,Trigger1Y)),NA())</f>
        <v>1.221861192128415E-2</v>
      </c>
    </row>
    <row r="2788" spans="2:17" x14ac:dyDescent="0.2">
      <c r="B2788" s="39" t="s">
        <v>42</v>
      </c>
      <c r="D2788" s="42">
        <f>_xll.qlCalendarAdvance(Calendar,$D2787,B2788,"f",FALSE)</f>
        <v>58929</v>
      </c>
      <c r="E2788" s="180">
        <f>_xll.qlInterestRateIndexValueDate(IndexON,D2788)</f>
        <v>58929</v>
      </c>
      <c r="F2788" s="196">
        <f>IFERROR(_xll.qlIndexFixing(IndexON,D2788,TRUE,_xll.ohTrigger(RecalcTrigger,TriggerON)),NA())</f>
        <v>1.1734080296701421E-2</v>
      </c>
      <c r="H2788" s="42">
        <f>_xll.qlCalendarAdvance(Calendar,$H2787,B2788,"f",FALSE)</f>
        <v>58929</v>
      </c>
      <c r="I2788" s="180">
        <f>_xll.qlInterestRateIndexValueDate(Index1M,$H2788)</f>
        <v>58931</v>
      </c>
      <c r="J2788" s="185">
        <f>IFERROR(_xll.qlIndexFixing(Index1M,$H2788,TRUE,_xll.ohTrigger(RecalcTrigger,Trigger1M)),NA())</f>
        <v>1.178690166593499E-2</v>
      </c>
      <c r="K2788" s="44">
        <f>IFERROR(_xll.qlIndexFixing(Index3M,H2788,TRUE,_xll.ohTrigger(RecalcTrigger,Trigger3M)),NA())</f>
        <v>1.2062750048217958E-2</v>
      </c>
      <c r="L2788" s="44">
        <f>IFERROR(_xll.qlIndexFixing(Index6M,$H2788,TRUE,_xll.ohTrigger(RecalcTrigger,Trigger6M)),NA())</f>
        <v>1.102747429946244E-2</v>
      </c>
      <c r="M2788" s="186">
        <f>IFERROR(_xll.qlIndexFixing(Index1Y,$H2788,TRUE,_xll.ohTrigger(RecalcTrigger,Trigger1Y)),NA())</f>
        <v>1.2195690874729902E-2</v>
      </c>
      <c r="N2788" s="185">
        <f>IFERROR(_xll.qlIndexFixing(ONIndex1M,I2788,TRUE,_xll.ohTrigger(RecalcTrigger,Trigger1M)),NA())</f>
        <v>1.1786156592137331E-2</v>
      </c>
      <c r="O2788" s="44">
        <f>IFERROR(_xll.qlIndexFixing(ONIndex3M,I2788,TRUE,_xll.ohTrigger(RecalcTrigger,Trigger3M)),NA())</f>
        <v>1.2063385453284781E-2</v>
      </c>
      <c r="P2788" s="44">
        <f>IFERROR(_xll.qlIndexFixing(ONIndex6M,I2788,TRUE,_xll.ohTrigger(RecalcTrigger,Trigger6M)),NA())</f>
        <v>1.1286746338345921E-2</v>
      </c>
      <c r="Q2788" s="186">
        <f>IFERROR(_xll.qlIndexFixing(ONIndex1Y,I2788,TRUE,_xll.ohTrigger(RecalcTrigger,Trigger1Y)),NA())</f>
        <v>1.2213959269740116E-2</v>
      </c>
    </row>
    <row r="2789" spans="2:17" x14ac:dyDescent="0.2">
      <c r="B2789" s="39" t="s">
        <v>42</v>
      </c>
      <c r="D2789" s="42">
        <f>_xll.qlCalendarAdvance(Calendar,$D2788,B2789,"f",FALSE)</f>
        <v>58936</v>
      </c>
      <c r="E2789" s="180">
        <f>_xll.qlInterestRateIndexValueDate(IndexON,D2789)</f>
        <v>58936</v>
      </c>
      <c r="F2789" s="196">
        <f>IFERROR(_xll.qlIndexFixing(IndexON,D2789,TRUE,_xll.ohTrigger(RecalcTrigger,TriggerON)),NA())</f>
        <v>1.1731972283257619E-2</v>
      </c>
      <c r="H2789" s="42">
        <f>_xll.qlCalendarAdvance(Calendar,$H2788,B2789,"f",FALSE)</f>
        <v>58936</v>
      </c>
      <c r="I2789" s="180">
        <f>_xll.qlInterestRateIndexValueDate(Index1M,$H2789)</f>
        <v>58938</v>
      </c>
      <c r="J2789" s="185">
        <f>IFERROR(_xll.qlIndexFixing(Index1M,$H2789,TRUE,_xll.ohTrigger(RecalcTrigger,Trigger1M)),NA())</f>
        <v>1.1783744601779889E-2</v>
      </c>
      <c r="K2789" s="44">
        <f>IFERROR(_xll.qlIndexFixing(Index3M,H2789,TRUE,_xll.ohTrigger(RecalcTrigger,Trigger3M)),NA())</f>
        <v>1.2059626696482452E-2</v>
      </c>
      <c r="L2789" s="44">
        <f>IFERROR(_xll.qlIndexFixing(Index6M,$H2789,TRUE,_xll.ohTrigger(RecalcTrigger,Trigger6M)),NA())</f>
        <v>1.1005315677293039E-2</v>
      </c>
      <c r="M2789" s="186">
        <f>IFERROR(_xll.qlIndexFixing(Index1Y,$H2789,TRUE,_xll.ohTrigger(RecalcTrigger,Trigger1Y)),NA())</f>
        <v>1.2192508545581428E-2</v>
      </c>
      <c r="N2789" s="185">
        <f>IFERROR(_xll.qlIndexFixing(ONIndex1M,I2789,TRUE,_xll.ohTrigger(RecalcTrigger,Trigger1M)),NA())</f>
        <v>1.1782938106179586E-2</v>
      </c>
      <c r="O2789" s="44">
        <f>IFERROR(_xll.qlIndexFixing(ONIndex3M,I2789,TRUE,_xll.ohTrigger(RecalcTrigger,Trigger3M)),NA())</f>
        <v>1.2060037733823137E-2</v>
      </c>
      <c r="P2789" s="44">
        <f>IFERROR(_xll.qlIndexFixing(ONIndex6M,I2789,TRUE,_xll.ohTrigger(RecalcTrigger,Trigger6M)),NA())</f>
        <v>1.1262080717200362E-2</v>
      </c>
      <c r="Q2789" s="186">
        <f>IFERROR(_xll.qlIndexFixing(ONIndex1Y,I2789,TRUE,_xll.ohTrigger(RecalcTrigger,Trigger1Y)),NA())</f>
        <v>1.2209362086705866E-2</v>
      </c>
    </row>
    <row r="2790" spans="2:17" x14ac:dyDescent="0.2">
      <c r="B2790" s="39" t="s">
        <v>42</v>
      </c>
      <c r="D2790" s="42">
        <f>_xll.qlCalendarAdvance(Calendar,$D2789,B2790,"f",FALSE)</f>
        <v>58943</v>
      </c>
      <c r="E2790" s="180">
        <f>_xll.qlInterestRateIndexValueDate(IndexON,D2790)</f>
        <v>58943</v>
      </c>
      <c r="F2790" s="196">
        <f>IFERROR(_xll.qlIndexFixing(IndexON,D2790,TRUE,_xll.ohTrigger(RecalcTrigger,TriggerON)),NA())</f>
        <v>1.1729917681249091E-2</v>
      </c>
      <c r="H2790" s="42">
        <f>_xll.qlCalendarAdvance(Calendar,$H2789,B2790,"f",FALSE)</f>
        <v>58943</v>
      </c>
      <c r="I2790" s="180">
        <f>_xll.qlInterestRateIndexValueDate(Index1M,$H2790)</f>
        <v>58945</v>
      </c>
      <c r="J2790" s="185">
        <f>IFERROR(_xll.qlIndexFixing(Index1M,$H2790,TRUE,_xll.ohTrigger(RecalcTrigger,Trigger1M)),NA())</f>
        <v>1.1780626967246854E-2</v>
      </c>
      <c r="K2790" s="44">
        <f>IFERROR(_xll.qlIndexFixing(Index3M,H2790,TRUE,_xll.ohTrigger(RecalcTrigger,Trigger3M)),NA())</f>
        <v>1.2056543065550982E-2</v>
      </c>
      <c r="L2790" s="44">
        <f>IFERROR(_xll.qlIndexFixing(Index6M,$H2790,TRUE,_xll.ohTrigger(RecalcTrigger,Trigger6M)),NA())</f>
        <v>1.0983366640511822E-2</v>
      </c>
      <c r="M2790" s="186">
        <f>IFERROR(_xll.qlIndexFixing(Index1Y,$H2790,TRUE,_xll.ohTrigger(RecalcTrigger,Trigger1Y)),NA())</f>
        <v>1.2189384946771029E-2</v>
      </c>
      <c r="N2790" s="185">
        <f>IFERROR(_xll.qlIndexFixing(ONIndex1M,I2790,TRUE,_xll.ohTrigger(RecalcTrigger,Trigger1M)),NA())</f>
        <v>1.1779758898322612E-2</v>
      </c>
      <c r="O2790" s="44">
        <f>IFERROR(_xll.qlIndexFixing(ONIndex3M,I2790,TRUE,_xll.ohTrigger(RecalcTrigger,Trigger3M)),NA())</f>
        <v>1.2056729213645312E-2</v>
      </c>
      <c r="P2790" s="44">
        <f>IFERROR(_xll.qlIndexFixing(ONIndex6M,I2790,TRUE,_xll.ohTrigger(RecalcTrigger,Trigger6M)),NA())</f>
        <v>1.1237623256104001E-2</v>
      </c>
      <c r="Q2790" s="186">
        <f>IFERROR(_xll.qlIndexFixing(ONIndex1Y,I2790,TRUE,_xll.ohTrigger(RecalcTrigger,Trigger1Y)),NA())</f>
        <v>1.2204820468024735E-2</v>
      </c>
    </row>
    <row r="2791" spans="2:17" x14ac:dyDescent="0.2">
      <c r="B2791" s="39" t="s">
        <v>42</v>
      </c>
      <c r="D2791" s="42">
        <f>_xll.qlCalendarAdvance(Calendar,$D2790,B2791,"f",FALSE)</f>
        <v>58950</v>
      </c>
      <c r="E2791" s="180">
        <f>_xll.qlInterestRateIndexValueDate(IndexON,D2791)</f>
        <v>58950</v>
      </c>
      <c r="F2791" s="196">
        <f>IFERROR(_xll.qlIndexFixing(IndexON,D2791,TRUE,_xll.ohTrigger(RecalcTrigger,TriggerON)),NA())</f>
        <v>1.1727916579724607E-2</v>
      </c>
      <c r="H2791" s="42">
        <f>_xll.qlCalendarAdvance(Calendar,$H2790,B2791,"f",FALSE)</f>
        <v>58950</v>
      </c>
      <c r="I2791" s="180">
        <f>_xll.qlInterestRateIndexValueDate(Index1M,$H2791)</f>
        <v>58952</v>
      </c>
      <c r="J2791" s="185">
        <f>IFERROR(_xll.qlIndexFixing(Index1M,$H2791,TRUE,_xll.ohTrigger(RecalcTrigger,Trigger1M)),NA())</f>
        <v>1.1777548829869366E-2</v>
      </c>
      <c r="K2791" s="44">
        <f>IFERROR(_xll.qlIndexFixing(Index3M,H2791,TRUE,_xll.ohTrigger(RecalcTrigger,Trigger3M)),NA())</f>
        <v>1.2053499222731448E-2</v>
      </c>
      <c r="L2791" s="44">
        <f>IFERROR(_xll.qlIndexFixing(Index6M,$H2791,TRUE,_xll.ohTrigger(RecalcTrigger,Trigger6M)),NA())</f>
        <v>1.0961627182033704E-2</v>
      </c>
      <c r="M2791" s="186">
        <f>IFERROR(_xll.qlIndexFixing(Index1Y,$H2791,TRUE,_xll.ohTrigger(RecalcTrigger,Trigger1Y)),NA())</f>
        <v>1.2186320174924312E-2</v>
      </c>
      <c r="N2791" s="185">
        <f>IFERROR(_xll.qlIndexFixing(ONIndex1M,I2791,TRUE,_xll.ohTrigger(RecalcTrigger,Trigger1M)),NA())</f>
        <v>1.1776619035712699E-2</v>
      </c>
      <c r="O2791" s="44">
        <f>IFERROR(_xll.qlIndexFixing(ONIndex3M,I2791,TRUE,_xll.ohTrigger(RecalcTrigger,Trigger3M)),NA())</f>
        <v>1.2053459959977531E-2</v>
      </c>
      <c r="P2791" s="44">
        <f>IFERROR(_xll.qlIndexFixing(ONIndex6M,I2791,TRUE,_xll.ohTrigger(RecalcTrigger,Trigger6M)),NA())</f>
        <v>1.121337395521671E-2</v>
      </c>
      <c r="Q2791" s="186">
        <f>IFERROR(_xll.qlIndexFixing(ONIndex1Y,I2791,TRUE,_xll.ohTrigger(RecalcTrigger,Trigger1Y)),NA())</f>
        <v>1.2200334509619992E-2</v>
      </c>
    </row>
    <row r="2792" spans="2:17" x14ac:dyDescent="0.2">
      <c r="B2792" s="39" t="s">
        <v>42</v>
      </c>
      <c r="D2792" s="42">
        <f>_xll.qlCalendarAdvance(Calendar,$D2791,B2792,"f",FALSE)</f>
        <v>58957</v>
      </c>
      <c r="E2792" s="180">
        <f>_xll.qlInterestRateIndexValueDate(IndexON,D2792)</f>
        <v>58957</v>
      </c>
      <c r="F2792" s="196">
        <f>IFERROR(_xll.qlIndexFixing(IndexON,D2792,TRUE,_xll.ohTrigger(RecalcTrigger,TriggerON)),NA())</f>
        <v>1.1725969067413189E-2</v>
      </c>
      <c r="H2792" s="42">
        <f>_xll.qlCalendarAdvance(Calendar,$H2791,B2792,"f",FALSE)</f>
        <v>58957</v>
      </c>
      <c r="I2792" s="180">
        <f>_xll.qlInterestRateIndexValueDate(Index1M,$H2792)</f>
        <v>58959</v>
      </c>
      <c r="J2792" s="185">
        <f>IFERROR(_xll.qlIndexFixing(Index1M,$H2792,TRUE,_xll.ohTrigger(RecalcTrigger,Trigger1M)),NA())</f>
        <v>1.1774510257205884E-2</v>
      </c>
      <c r="K2792" s="44">
        <f>IFERROR(_xll.qlIndexFixing(Index3M,H2792,TRUE,_xll.ohTrigger(RecalcTrigger,Trigger3M)),NA())</f>
        <v>1.20504952353387E-2</v>
      </c>
      <c r="L2792" s="44">
        <f>IFERROR(_xll.qlIndexFixing(Index6M,$H2792,TRUE,_xll.ohTrigger(RecalcTrigger,Trigger6M)),NA())</f>
        <v>1.0943998014581157E-2</v>
      </c>
      <c r="M2792" s="186">
        <f>IFERROR(_xll.qlIndexFixing(Index1Y,$H2792,TRUE,_xll.ohTrigger(RecalcTrigger,Trigger1Y)),NA())</f>
        <v>1.2183314326673899E-2</v>
      </c>
      <c r="N2792" s="185">
        <f>IFERROR(_xll.qlIndexFixing(ONIndex1M,I2792,TRUE,_xll.ohTrigger(RecalcTrigger,Trigger1M)),NA())</f>
        <v>1.1773518586055687E-2</v>
      </c>
      <c r="O2792" s="44">
        <f>IFERROR(_xll.qlIndexFixing(ONIndex3M,I2792,TRUE,_xll.ohTrigger(RecalcTrigger,Trigger3M)),NA())</f>
        <v>1.2050230040046017E-2</v>
      </c>
      <c r="P2792" s="44">
        <f>IFERROR(_xll.qlIndexFixing(ONIndex6M,I2792,TRUE,_xll.ohTrigger(RecalcTrigger,Trigger6M)),NA())</f>
        <v>1.118933281429868E-2</v>
      </c>
      <c r="Q2792" s="186">
        <f>IFERROR(_xll.qlIndexFixing(ONIndex1Y,I2792,TRUE,_xll.ohTrigger(RecalcTrigger,Trigger1Y)),NA())</f>
        <v>1.2195904307814587E-2</v>
      </c>
    </row>
    <row r="2793" spans="2:17" x14ac:dyDescent="0.2">
      <c r="B2793" s="39" t="s">
        <v>42</v>
      </c>
      <c r="D2793" s="42">
        <f>_xll.qlCalendarAdvance(Calendar,$D2792,B2793,"f",FALSE)</f>
        <v>58964</v>
      </c>
      <c r="E2793" s="180">
        <f>_xll.qlInterestRateIndexValueDate(IndexON,D2793)</f>
        <v>58964</v>
      </c>
      <c r="F2793" s="196">
        <f>IFERROR(_xll.qlIndexFixing(IndexON,D2793,TRUE,_xll.ohTrigger(RecalcTrigger,TriggerON)),NA())</f>
        <v>1.1724075233843223E-2</v>
      </c>
      <c r="H2793" s="42">
        <f>_xll.qlCalendarAdvance(Calendar,$H2792,B2793,"f",FALSE)</f>
        <v>58964</v>
      </c>
      <c r="I2793" s="180">
        <f>_xll.qlInterestRateIndexValueDate(Index1M,$H2793)</f>
        <v>58966</v>
      </c>
      <c r="J2793" s="185">
        <f>IFERROR(_xll.qlIndexFixing(Index1M,$H2793,TRUE,_xll.ohTrigger(RecalcTrigger,Trigger1M)),NA())</f>
        <v>1.1771511316804872E-2</v>
      </c>
      <c r="K2793" s="44">
        <f>IFERROR(_xll.qlIndexFixing(Index3M,H2793,TRUE,_xll.ohTrigger(RecalcTrigger,Trigger3M)),NA())</f>
        <v>1.2047531170681504E-2</v>
      </c>
      <c r="L2793" s="44">
        <f>IFERROR(_xll.qlIndexFixing(Index6M,$H2793,TRUE,_xll.ohTrigger(RecalcTrigger,Trigger6M)),NA())</f>
        <v>1.0922634728958887E-2</v>
      </c>
      <c r="M2793" s="186">
        <f>IFERROR(_xll.qlIndexFixing(Index1Y,$H2793,TRUE,_xll.ohTrigger(RecalcTrigger,Trigger1Y)),NA())</f>
        <v>1.2180367498664454E-2</v>
      </c>
      <c r="N2793" s="185">
        <f>IFERROR(_xll.qlIndexFixing(ONIndex1M,I2793,TRUE,_xll.ohTrigger(RecalcTrigger,Trigger1M)),NA())</f>
        <v>1.1770457616897545E-2</v>
      </c>
      <c r="O2793" s="44">
        <f>IFERROR(_xll.qlIndexFixing(ONIndex3M,I2793,TRUE,_xll.ohTrigger(RecalcTrigger,Trigger3M)),NA())</f>
        <v>1.2047039520917124E-2</v>
      </c>
      <c r="P2793" s="44">
        <f>IFERROR(_xll.qlIndexFixing(ONIndex6M,I2793,TRUE,_xll.ohTrigger(RecalcTrigger,Trigger6M)),NA())</f>
        <v>1.1165499833349912E-2</v>
      </c>
      <c r="Q2793" s="186">
        <f>IFERROR(_xll.qlIndexFixing(ONIndex1Y,I2793,TRUE,_xll.ohTrigger(RecalcTrigger,Trigger1Y)),NA())</f>
        <v>1.2191529958212044E-2</v>
      </c>
    </row>
    <row r="2794" spans="2:17" x14ac:dyDescent="0.2">
      <c r="B2794" s="39" t="s">
        <v>42</v>
      </c>
      <c r="D2794" s="42">
        <f>_xll.qlCalendarAdvance(Calendar,$D2793,B2794,"f",FALSE)</f>
        <v>58971</v>
      </c>
      <c r="E2794" s="180">
        <f>_xll.qlInterestRateIndexValueDate(IndexON,D2794)</f>
        <v>58971</v>
      </c>
      <c r="F2794" s="196">
        <f>IFERROR(_xll.qlIndexFixing(IndexON,D2794,TRUE,_xll.ohTrigger(RecalcTrigger,TriggerON)),NA())</f>
        <v>1.1722235167743733E-2</v>
      </c>
      <c r="H2794" s="42">
        <f>_xll.qlCalendarAdvance(Calendar,$H2793,B2794,"f",FALSE)</f>
        <v>58971</v>
      </c>
      <c r="I2794" s="180">
        <f>_xll.qlInterestRateIndexValueDate(Index1M,$H2794)</f>
        <v>58973</v>
      </c>
      <c r="J2794" s="185">
        <f>IFERROR(_xll.qlIndexFixing(Index1M,$H2794,TRUE,_xll.ohTrigger(RecalcTrigger,Trigger1M)),NA())</f>
        <v>1.1768552076209804E-2</v>
      </c>
      <c r="K2794" s="44">
        <f>IFERROR(_xll.qlIndexFixing(Index3M,H2794,TRUE,_xll.ohTrigger(RecalcTrigger,Trigger3M)),NA())</f>
        <v>1.2044607096075579E-2</v>
      </c>
      <c r="L2794" s="44">
        <f>IFERROR(_xll.qlIndexFixing(Index6M,$H2794,TRUE,_xll.ohTrigger(RecalcTrigger,Trigger6M)),NA())</f>
        <v>1.0901480979474566E-2</v>
      </c>
      <c r="M2794" s="186">
        <f>IFERROR(_xll.qlIndexFixing(Index1Y,$H2794,TRUE,_xll.ohTrigger(RecalcTrigger,Trigger1Y)),NA())</f>
        <v>1.2177479787547213E-2</v>
      </c>
      <c r="N2794" s="185">
        <f>IFERROR(_xll.qlIndexFixing(ONIndex1M,I2794,TRUE,_xll.ohTrigger(RecalcTrigger,Trigger1M)),NA())</f>
        <v>1.1767436195464498E-2</v>
      </c>
      <c r="O2794" s="44">
        <f>IFERROR(_xll.qlIndexFixing(ONIndex3M,I2794,TRUE,_xll.ohTrigger(RecalcTrigger,Trigger3M)),NA())</f>
        <v>1.2043888469897013E-2</v>
      </c>
      <c r="P2794" s="44">
        <f>IFERROR(_xll.qlIndexFixing(ONIndex6M,I2794,TRUE,_xll.ohTrigger(RecalcTrigger,Trigger6M)),NA())</f>
        <v>1.1141875012450342E-2</v>
      </c>
      <c r="Q2794" s="186">
        <f>IFERROR(_xll.qlIndexFixing(ONIndex1Y,I2794,TRUE,_xll.ohTrigger(RecalcTrigger,Trigger1Y)),NA())</f>
        <v>1.2187211557055377E-2</v>
      </c>
    </row>
    <row r="2795" spans="2:17" x14ac:dyDescent="0.2">
      <c r="B2795" s="39" t="s">
        <v>42</v>
      </c>
      <c r="D2795" s="42">
        <f>_xll.qlCalendarAdvance(Calendar,$D2794,B2795,"f",FALSE)</f>
        <v>58978</v>
      </c>
      <c r="E2795" s="180">
        <f>_xll.qlInterestRateIndexValueDate(IndexON,D2795)</f>
        <v>58978</v>
      </c>
      <c r="F2795" s="196">
        <f>IFERROR(_xll.qlIndexFixing(IndexON,D2795,TRUE,_xll.ohTrigger(RecalcTrigger,TriggerON)),NA())</f>
        <v>1.1720448958083551E-2</v>
      </c>
      <c r="H2795" s="42">
        <f>_xll.qlCalendarAdvance(Calendar,$H2794,B2795,"f",FALSE)</f>
        <v>58978</v>
      </c>
      <c r="I2795" s="180">
        <f>_xll.qlInterestRateIndexValueDate(Index1M,$H2795)</f>
        <v>58980</v>
      </c>
      <c r="J2795" s="185">
        <f>IFERROR(_xll.qlIndexFixing(Index1M,$H2795,TRUE,_xll.ohTrigger(RecalcTrigger,Trigger1M)),NA())</f>
        <v>1.1765632602974141E-2</v>
      </c>
      <c r="K2795" s="44">
        <f>IFERROR(_xll.qlIndexFixing(Index3M,H2795,TRUE,_xll.ohTrigger(RecalcTrigger,Trigger3M)),NA())</f>
        <v>1.2041723078834034E-2</v>
      </c>
      <c r="L2795" s="44">
        <f>IFERROR(_xll.qlIndexFixing(Index6M,$H2795,TRUE,_xll.ohTrigger(RecalcTrigger,Trigger6M)),NA())</f>
        <v>1.0880536759411379E-2</v>
      </c>
      <c r="M2795" s="186">
        <f>IFERROR(_xll.qlIndexFixing(Index1Y,$H2795,TRUE,_xll.ohTrigger(RecalcTrigger,Trigger1Y)),NA())</f>
        <v>1.2174651289984359E-2</v>
      </c>
      <c r="N2795" s="185">
        <f>IFERROR(_xll.qlIndexFixing(ONIndex1M,I2795,TRUE,_xll.ohTrigger(RecalcTrigger,Trigger1M)),NA())</f>
        <v>1.1764454389702195E-2</v>
      </c>
      <c r="O2795" s="44">
        <f>IFERROR(_xll.qlIndexFixing(ONIndex3M,I2795,TRUE,_xll.ohTrigger(RecalcTrigger,Trigger3M)),NA())</f>
        <v>1.2040776954052035E-2</v>
      </c>
      <c r="P2795" s="44">
        <f>IFERROR(_xll.qlIndexFixing(ONIndex6M,I2795,TRUE,_xll.ohTrigger(RecalcTrigger,Trigger6M)),NA())</f>
        <v>1.1118458351440097E-2</v>
      </c>
      <c r="Q2795" s="186">
        <f>IFERROR(_xll.qlIndexFixing(ONIndex1Y,I2795,TRUE,_xll.ohTrigger(RecalcTrigger,Trigger1Y)),NA())</f>
        <v>1.2182949200267856E-2</v>
      </c>
    </row>
    <row r="2796" spans="2:17" x14ac:dyDescent="0.2">
      <c r="B2796" s="39" t="s">
        <v>42</v>
      </c>
      <c r="D2796" s="42">
        <f>_xll.qlCalendarAdvance(Calendar,$D2795,B2796,"f",FALSE)</f>
        <v>58985</v>
      </c>
      <c r="E2796" s="180">
        <f>_xll.qlInterestRateIndexValueDate(IndexON,D2796)</f>
        <v>58985</v>
      </c>
      <c r="F2796" s="196">
        <f>IFERROR(_xll.qlIndexFixing(IndexON,D2796,TRUE,_xll.ohTrigger(RecalcTrigger,TriggerON)),NA())</f>
        <v>1.1718716694071318E-2</v>
      </c>
      <c r="H2796" s="42">
        <f>_xll.qlCalendarAdvance(Calendar,$H2795,B2796,"f",FALSE)</f>
        <v>58985</v>
      </c>
      <c r="I2796" s="180">
        <f>_xll.qlInterestRateIndexValueDate(Index1M,$H2796)</f>
        <v>58987</v>
      </c>
      <c r="J2796" s="185">
        <f>IFERROR(_xll.qlIndexFixing(Index1M,$H2796,TRUE,_xll.ohTrigger(RecalcTrigger,Trigger1M)),NA())</f>
        <v>1.1762784116532764E-2</v>
      </c>
      <c r="K2796" s="44">
        <f>IFERROR(_xll.qlIndexFixing(Index3M,H2796,TRUE,_xll.ohTrigger(RecalcTrigger,Trigger3M)),NA())</f>
        <v>1.2038879186273459E-2</v>
      </c>
      <c r="L2796" s="44">
        <f>IFERROR(_xll.qlIndexFixing(Index6M,$H2796,TRUE,_xll.ohTrigger(RecalcTrigger,Trigger6M)),NA())</f>
        <v>1.0859802062119783E-2</v>
      </c>
      <c r="M2796" s="186">
        <f>IFERROR(_xll.qlIndexFixing(Index1Y,$H2796,TRUE,_xll.ohTrigger(RecalcTrigger,Trigger1Y)),NA())</f>
        <v>1.2171882102647059E-2</v>
      </c>
      <c r="N2796" s="185">
        <f>IFERROR(_xll.qlIndexFixing(ONIndex1M,I2796,TRUE,_xll.ohTrigger(RecalcTrigger,Trigger1M)),NA())</f>
        <v>1.176151226683686E-2</v>
      </c>
      <c r="O2796" s="44">
        <f>IFERROR(_xll.qlIndexFixing(ONIndex3M,I2796,TRUE,_xll.ohTrigger(RecalcTrigger,Trigger3M)),NA())</f>
        <v>1.2037705040848223E-2</v>
      </c>
      <c r="P2796" s="44">
        <f>IFERROR(_xll.qlIndexFixing(ONIndex6M,I2796,TRUE,_xll.ohTrigger(RecalcTrigger,Trigger6M)),NA())</f>
        <v>1.1095249850319178E-2</v>
      </c>
      <c r="Q2796" s="186">
        <f>IFERROR(_xll.qlIndexFixing(ONIndex1Y,I2796,TRUE,_xll.ohTrigger(RecalcTrigger,Trigger1Y)),NA())</f>
        <v>1.217874298377275E-2</v>
      </c>
    </row>
    <row r="2797" spans="2:17" x14ac:dyDescent="0.2">
      <c r="B2797" s="39" t="s">
        <v>42</v>
      </c>
      <c r="D2797" s="42">
        <f>_xll.qlCalendarAdvance(Calendar,$D2796,B2797,"f",FALSE)</f>
        <v>58992</v>
      </c>
      <c r="E2797" s="180">
        <f>_xll.qlInterestRateIndexValueDate(IndexON,D2797)</f>
        <v>58992</v>
      </c>
      <c r="F2797" s="196">
        <f>IFERROR(_xll.qlIndexFixing(IndexON,D2797,TRUE,_xll.ohTrigger(RecalcTrigger,TriggerON)),NA())</f>
        <v>1.1717038464835738E-2</v>
      </c>
      <c r="H2797" s="42">
        <f>_xll.qlCalendarAdvance(Calendar,$H2796,B2797,"f",FALSE)</f>
        <v>58992</v>
      </c>
      <c r="I2797" s="180">
        <f>_xll.qlInterestRateIndexValueDate(Index1M,$H2797)</f>
        <v>58994</v>
      </c>
      <c r="J2797" s="185">
        <f>IFERROR(_xll.qlIndexFixing(Index1M,$H2797,TRUE,_xll.ohTrigger(RecalcTrigger,Trigger1M)),NA())</f>
        <v>1.1759913228784891E-2</v>
      </c>
      <c r="K2797" s="44">
        <f>IFERROR(_xll.qlIndexFixing(Index3M,H2797,TRUE,_xll.ohTrigger(RecalcTrigger,Trigger3M)),NA())</f>
        <v>1.2036075485711308E-2</v>
      </c>
      <c r="L2797" s="44">
        <f>IFERROR(_xll.qlIndexFixing(Index6M,$H2797,TRUE,_xll.ohTrigger(RecalcTrigger,Trigger6M)),NA())</f>
        <v>1.0835591187356278E-2</v>
      </c>
      <c r="M2797" s="186">
        <f>IFERROR(_xll.qlIndexFixing(Index1Y,$H2797,TRUE,_xll.ohTrigger(RecalcTrigger,Trigger1Y)),NA())</f>
        <v>1.2169172322216112E-2</v>
      </c>
      <c r="N2797" s="185">
        <f>IFERROR(_xll.qlIndexFixing(ONIndex1M,I2797,TRUE,_xll.ohTrigger(RecalcTrigger,Trigger1M)),NA())</f>
        <v>1.1758609894334526E-2</v>
      </c>
      <c r="O2797" s="44">
        <f>IFERROR(_xll.qlIndexFixing(ONIndex3M,I2797,TRUE,_xll.ohTrigger(RecalcTrigger,Trigger3M)),NA())</f>
        <v>1.2034672797112123E-2</v>
      </c>
      <c r="P2797" s="44">
        <f>IFERROR(_xll.qlIndexFixing(ONIndex6M,I2797,TRUE,_xll.ohTrigger(RecalcTrigger,Trigger6M)),NA())</f>
        <v>1.1072249508927712E-2</v>
      </c>
      <c r="Q2797" s="186">
        <f>IFERROR(_xll.qlIndexFixing(ONIndex1Y,I2797,TRUE,_xll.ohTrigger(RecalcTrigger,Trigger1Y)),NA())</f>
        <v>1.2174593003733136E-2</v>
      </c>
    </row>
    <row r="2798" spans="2:17" x14ac:dyDescent="0.2">
      <c r="B2798" s="39" t="s">
        <v>42</v>
      </c>
      <c r="D2798" s="42">
        <f>_xll.qlCalendarAdvance(Calendar,$D2797,B2798,"f",FALSE)</f>
        <v>58999</v>
      </c>
      <c r="E2798" s="180">
        <f>_xll.qlInterestRateIndexValueDate(IndexON,D2798)</f>
        <v>58999</v>
      </c>
      <c r="F2798" s="196">
        <f>IFERROR(_xll.qlIndexFixing(IndexON,D2798,TRUE,_xll.ohTrigger(RecalcTrigger,TriggerON)),NA())</f>
        <v>1.1715414359265708E-2</v>
      </c>
      <c r="H2798" s="42">
        <f>_xll.qlCalendarAdvance(Calendar,$H2797,B2798,"f",FALSE)</f>
        <v>58999</v>
      </c>
      <c r="I2798" s="180">
        <f>_xll.qlInterestRateIndexValueDate(Index1M,$H2798)</f>
        <v>59001</v>
      </c>
      <c r="J2798" s="185">
        <f>IFERROR(_xll.qlIndexFixing(Index1M,$H2798,TRUE,_xll.ohTrigger(RecalcTrigger,Trigger1M)),NA())</f>
        <v>1.1757113462928237E-2</v>
      </c>
      <c r="K2798" s="44">
        <f>IFERROR(_xll.qlIndexFixing(Index3M,H2798,TRUE,_xll.ohTrigger(RecalcTrigger,Trigger3M)),NA())</f>
        <v>1.2033312044463302E-2</v>
      </c>
      <c r="L2798" s="44">
        <f>IFERROR(_xll.qlIndexFixing(Index6M,$H2798,TRUE,_xll.ohTrigger(RecalcTrigger,Trigger6M)),NA())</f>
        <v>1.0815318584330748E-2</v>
      </c>
      <c r="M2798" s="186">
        <f>IFERROR(_xll.qlIndexFixing(Index1Y,$H2798,TRUE,_xll.ohTrigger(RecalcTrigger,Trigger1Y)),NA())</f>
        <v>1.2166522045381517E-2</v>
      </c>
      <c r="N2798" s="185">
        <f>IFERROR(_xll.qlIndexFixing(ONIndex1M,I2798,TRUE,_xll.ohTrigger(RecalcTrigger,Trigger1M)),NA())</f>
        <v>1.1755747339980971E-2</v>
      </c>
      <c r="O2798" s="44">
        <f>IFERROR(_xll.qlIndexFixing(ONIndex3M,I2798,TRUE,_xll.ohTrigger(RecalcTrigger,Trigger3M)),NA())</f>
        <v>1.2031680290229829E-2</v>
      </c>
      <c r="P2798" s="44">
        <f>IFERROR(_xll.qlIndexFixing(ONIndex6M,I2798,TRUE,_xll.ohTrigger(RecalcTrigger,Trigger6M)),NA())</f>
        <v>1.1049457327505507E-2</v>
      </c>
      <c r="Q2798" s="186">
        <f>IFERROR(_xll.qlIndexFixing(ONIndex1Y,I2798,TRUE,_xll.ohTrigger(RecalcTrigger,Trigger1Y)),NA())</f>
        <v>1.2170499355992348E-2</v>
      </c>
    </row>
    <row r="2799" spans="2:17" x14ac:dyDescent="0.2">
      <c r="B2799" s="39" t="s">
        <v>42</v>
      </c>
      <c r="D2799" s="42">
        <f>_xll.qlCalendarAdvance(Calendar,$D2798,B2799,"f",FALSE)</f>
        <v>59006</v>
      </c>
      <c r="E2799" s="180">
        <f>_xll.qlInterestRateIndexValueDate(IndexON,D2799)</f>
        <v>59006</v>
      </c>
      <c r="F2799" s="196">
        <f>IFERROR(_xll.qlIndexFixing(IndexON,D2799,TRUE,_xll.ohTrigger(RecalcTrigger,TriggerON)),NA())</f>
        <v>1.1713844466330059E-2</v>
      </c>
      <c r="H2799" s="42">
        <f>_xll.qlCalendarAdvance(Calendar,$H2798,B2799,"f",FALSE)</f>
        <v>59006</v>
      </c>
      <c r="I2799" s="180">
        <f>_xll.qlInterestRateIndexValueDate(Index1M,$H2799)</f>
        <v>59008</v>
      </c>
      <c r="J2799" s="185">
        <f>IFERROR(_xll.qlIndexFixing(Index1M,$H2799,TRUE,_xll.ohTrigger(RecalcTrigger,Trigger1M)),NA())</f>
        <v>1.1754353734634848E-2</v>
      </c>
      <c r="K2799" s="44">
        <f>IFERROR(_xll.qlIndexFixing(Index3M,H2799,TRUE,_xll.ohTrigger(RecalcTrigger,Trigger3M)),NA())</f>
        <v>1.2030588929847765E-2</v>
      </c>
      <c r="L2799" s="44">
        <f>IFERROR(_xll.qlIndexFixing(Index6M,$H2799,TRUE,_xll.ohTrigger(RecalcTrigger,Trigger6M)),NA())</f>
        <v>1.0795255505370841E-2</v>
      </c>
      <c r="M2799" s="186">
        <f>IFERROR(_xll.qlIndexFixing(Index1Y,$H2799,TRUE,_xll.ohTrigger(RecalcTrigger,Trigger1Y)),NA())</f>
        <v>1.2163931368843127E-2</v>
      </c>
      <c r="N2799" s="185">
        <f>IFERROR(_xll.qlIndexFixing(ONIndex1M,I2799,TRUE,_xll.ohTrigger(RecalcTrigger,Trigger1M)),NA())</f>
        <v>1.1752924671002418E-2</v>
      </c>
      <c r="O2799" s="44">
        <f>IFERROR(_xll.qlIndexFixing(ONIndex3M,I2799,TRUE,_xll.ohTrigger(RecalcTrigger,Trigger3M)),NA())</f>
        <v>1.202872758758744E-2</v>
      </c>
      <c r="P2799" s="44">
        <f>IFERROR(_xll.qlIndexFixing(ONIndex6M,I2799,TRUE,_xll.ohTrigger(RecalcTrigger,Trigger6M)),NA())</f>
        <v>1.1026873305812757E-2</v>
      </c>
      <c r="Q2799" s="186">
        <f>IFERROR(_xll.qlIndexFixing(ONIndex1Y,I2799,TRUE,_xll.ohTrigger(RecalcTrigger,Trigger1Y)),NA())</f>
        <v>1.2166462136633527E-2</v>
      </c>
    </row>
    <row r="2800" spans="2:17" x14ac:dyDescent="0.2">
      <c r="B2800" s="39" t="s">
        <v>42</v>
      </c>
      <c r="D2800" s="42">
        <f>_xll.qlCalendarAdvance(Calendar,$D2799,B2800,"f",FALSE)</f>
        <v>59013</v>
      </c>
      <c r="E2800" s="180">
        <f>_xll.qlInterestRateIndexValueDate(IndexON,D2800)</f>
        <v>59013</v>
      </c>
      <c r="F2800" s="196">
        <f>IFERROR(_xll.qlIndexFixing(IndexON,D2800,TRUE,_xll.ohTrigger(RecalcTrigger,TriggerON)),NA())</f>
        <v>1.1712328875237432E-2</v>
      </c>
      <c r="H2800" s="42">
        <f>_xll.qlCalendarAdvance(Calendar,$H2799,B2800,"f",FALSE)</f>
        <v>59013</v>
      </c>
      <c r="I2800" s="180">
        <f>_xll.qlInterestRateIndexValueDate(Index1M,$H2800)</f>
        <v>59015</v>
      </c>
      <c r="J2800" s="185">
        <f>IFERROR(_xll.qlIndexFixing(Index1M,$H2800,TRUE,_xll.ohTrigger(RecalcTrigger,Trigger1M)),NA())</f>
        <v>1.1751634111455689E-2</v>
      </c>
      <c r="K2800" s="44">
        <f>IFERROR(_xll.qlIndexFixing(Index3M,H2800,TRUE,_xll.ohTrigger(RecalcTrigger,Trigger3M)),NA())</f>
        <v>1.2027906209186494E-2</v>
      </c>
      <c r="L2800" s="44">
        <f>IFERROR(_xll.qlIndexFixing(Index6M,$H2800,TRUE,_xll.ohTrigger(RecalcTrigger,Trigger6M)),NA())</f>
        <v>1.0775401944002167E-2</v>
      </c>
      <c r="M2800" s="186">
        <f>IFERROR(_xll.qlIndexFixing(Index1Y,$H2800,TRUE,_xll.ohTrigger(RecalcTrigger,Trigger1Y)),NA())</f>
        <v>1.2161400389310432E-2</v>
      </c>
      <c r="N2800" s="185">
        <f>IFERROR(_xll.qlIndexFixing(ONIndex1M,I2800,TRUE,_xll.ohTrigger(RecalcTrigger,Trigger1M)),NA())</f>
        <v>1.1750141955104709E-2</v>
      </c>
      <c r="O2800" s="44">
        <f>IFERROR(_xll.qlIndexFixing(ONIndex3M,I2800,TRUE,_xll.ohTrigger(RecalcTrigger,Trigger3M)),NA())</f>
        <v>1.2025814756171371E-2</v>
      </c>
      <c r="P2800" s="44">
        <f>IFERROR(_xll.qlIndexFixing(ONIndex6M,I2800,TRUE,_xll.ohTrigger(RecalcTrigger,Trigger6M)),NA())</f>
        <v>1.1004497443929395E-2</v>
      </c>
      <c r="Q2800" s="186">
        <f>IFERROR(_xll.qlIndexFixing(ONIndex1Y,I2800,TRUE,_xll.ohTrigger(RecalcTrigger,Trigger1Y)),NA())</f>
        <v>1.2162481441579942E-2</v>
      </c>
    </row>
    <row r="2801" spans="2:17" x14ac:dyDescent="0.2">
      <c r="B2801" s="39" t="s">
        <v>42</v>
      </c>
      <c r="D2801" s="42">
        <f>_xll.qlCalendarAdvance(Calendar,$D2800,B2801,"f",FALSE)</f>
        <v>59020</v>
      </c>
      <c r="E2801" s="180">
        <f>_xll.qlInterestRateIndexValueDate(IndexON,D2801)</f>
        <v>59020</v>
      </c>
      <c r="F2801" s="196">
        <f>IFERROR(_xll.qlIndexFixing(IndexON,D2801,TRUE,_xll.ohTrigger(RecalcTrigger,TriggerON)),NA())</f>
        <v>1.1710867675116532E-2</v>
      </c>
      <c r="H2801" s="42">
        <f>_xll.qlCalendarAdvance(Calendar,$H2800,B2801,"f",FALSE)</f>
        <v>59020</v>
      </c>
      <c r="I2801" s="180">
        <f>_xll.qlInterestRateIndexValueDate(Index1M,$H2801)</f>
        <v>59022</v>
      </c>
      <c r="J2801" s="185">
        <f>IFERROR(_xll.qlIndexFixing(Index1M,$H2801,TRUE,_xll.ohTrigger(RecalcTrigger,Trigger1M)),NA())</f>
        <v>1.1748954660941724E-2</v>
      </c>
      <c r="K2801" s="44">
        <f>IFERROR(_xll.qlIndexFixing(Index3M,H2801,TRUE,_xll.ohTrigger(RecalcTrigger,Trigger3M)),NA())</f>
        <v>1.2025263949798685E-2</v>
      </c>
      <c r="L2801" s="44">
        <f>IFERROR(_xll.qlIndexFixing(Index6M,$H2801,TRUE,_xll.ohTrigger(RecalcTrigger,Trigger6M)),NA())</f>
        <v>1.075575789381695E-2</v>
      </c>
      <c r="M2801" s="186">
        <f>IFERROR(_xll.qlIndexFixing(Index1Y,$H2801,TRUE,_xll.ohTrigger(RecalcTrigger,Trigger1Y)),NA())</f>
        <v>1.2158929203502995E-2</v>
      </c>
      <c r="N2801" s="185">
        <f>IFERROR(_xll.qlIndexFixing(ONIndex1M,I2801,TRUE,_xll.ohTrigger(RecalcTrigger,Trigger1M)),NA())</f>
        <v>1.1747399259673941E-2</v>
      </c>
      <c r="O2801" s="44">
        <f>IFERROR(_xll.qlIndexFixing(ONIndex3M,I2801,TRUE,_xll.ohTrigger(RecalcTrigger,Trigger3M)),NA())</f>
        <v>1.2022941863127912E-2</v>
      </c>
      <c r="P2801" s="44">
        <f>IFERROR(_xll.qlIndexFixing(ONIndex6M,I2801,TRUE,_xll.ohTrigger(RecalcTrigger,Trigger6M)),NA())</f>
        <v>1.0982329741535679E-2</v>
      </c>
      <c r="Q2801" s="186">
        <f>IFERROR(_xll.qlIndexFixing(ONIndex1Y,I2801,TRUE,_xll.ohTrigger(RecalcTrigger,Trigger1Y)),NA())</f>
        <v>1.2158557366754863E-2</v>
      </c>
    </row>
    <row r="2802" spans="2:17" x14ac:dyDescent="0.2">
      <c r="B2802" s="39" t="s">
        <v>42</v>
      </c>
      <c r="D2802" s="42">
        <f>_xll.qlCalendarAdvance(Calendar,$D2801,B2802,"f",FALSE)</f>
        <v>59027</v>
      </c>
      <c r="E2802" s="180">
        <f>_xll.qlInterestRateIndexValueDate(IndexON,D2802)</f>
        <v>59027</v>
      </c>
      <c r="F2802" s="196">
        <f>IFERROR(_xll.qlIndexFixing(IndexON,D2802,TRUE,_xll.ohTrigger(RecalcTrigger,TriggerON)),NA())</f>
        <v>1.1709460954696382E-2</v>
      </c>
      <c r="H2802" s="42">
        <f>_xll.qlCalendarAdvance(Calendar,$H2801,B2802,"f",FALSE)</f>
        <v>59027</v>
      </c>
      <c r="I2802" s="180">
        <f>_xll.qlInterestRateIndexValueDate(Index1M,$H2802)</f>
        <v>59029</v>
      </c>
      <c r="J2802" s="185">
        <f>IFERROR(_xll.qlIndexFixing(Index1M,$H2802,TRUE,_xll.ohTrigger(RecalcTrigger,Trigger1M)),NA())</f>
        <v>1.1746315450646416E-2</v>
      </c>
      <c r="K2802" s="44">
        <f>IFERROR(_xll.qlIndexFixing(Index3M,H2802,TRUE,_xll.ohTrigger(RecalcTrigger,Trigger3M)),NA())</f>
        <v>1.2022662219007009E-2</v>
      </c>
      <c r="L2802" s="44">
        <f>IFERROR(_xll.qlIndexFixing(Index6M,$H2802,TRUE,_xll.ohTrigger(RecalcTrigger,Trigger6M)),NA())</f>
        <v>1.0736323348474883E-2</v>
      </c>
      <c r="M2802" s="186">
        <f>IFERROR(_xll.qlIndexFixing(Index1Y,$H2802,TRUE,_xll.ohTrigger(RecalcTrigger,Trigger1Y)),NA())</f>
        <v>1.2156517908149141E-2</v>
      </c>
      <c r="N2802" s="185">
        <f>IFERROR(_xll.qlIndexFixing(ONIndex1M,I2802,TRUE,_xll.ohTrigger(RecalcTrigger,Trigger1M)),NA())</f>
        <v>1.1744696652256081E-2</v>
      </c>
      <c r="O2802" s="44">
        <f>IFERROR(_xll.qlIndexFixing(ONIndex3M,I2802,TRUE,_xll.ohTrigger(RecalcTrigger,Trigger3M)),NA())</f>
        <v>1.2020108975763222E-2</v>
      </c>
      <c r="P2802" s="44">
        <f>IFERROR(_xll.qlIndexFixing(ONIndex6M,I2802,TRUE,_xll.ohTrigger(RecalcTrigger,Trigger6M)),NA())</f>
        <v>1.0960370198871416E-2</v>
      </c>
      <c r="Q2802" s="186">
        <f>IFERROR(_xll.qlIndexFixing(ONIndex1Y,I2802,TRUE,_xll.ohTrigger(RecalcTrigger,Trigger1Y)),NA())</f>
        <v>1.2154690008401303E-2</v>
      </c>
    </row>
    <row r="2803" spans="2:17" x14ac:dyDescent="0.2">
      <c r="B2803" s="39" t="s">
        <v>42</v>
      </c>
      <c r="D2803" s="42">
        <f>_xll.qlCalendarAdvance(Calendar,$D2802,B2803,"f",FALSE)</f>
        <v>59034</v>
      </c>
      <c r="E2803" s="180">
        <f>_xll.qlInterestRateIndexValueDate(IndexON,D2803)</f>
        <v>59034</v>
      </c>
      <c r="F2803" s="196">
        <f>IFERROR(_xll.qlIndexFixing(IndexON,D2803,TRUE,_xll.ohTrigger(RecalcTrigger,TriggerON)),NA())</f>
        <v>1.1708108803185624E-2</v>
      </c>
      <c r="H2803" s="42">
        <f>_xll.qlCalendarAdvance(Calendar,$H2802,B2803,"f",FALSE)</f>
        <v>59034</v>
      </c>
      <c r="I2803" s="180">
        <f>_xll.qlInterestRateIndexValueDate(Index1M,$H2803)</f>
        <v>59036</v>
      </c>
      <c r="J2803" s="185">
        <f>IFERROR(_xll.qlIndexFixing(Index1M,$H2803,TRUE,_xll.ohTrigger(RecalcTrigger,Trigger1M)),NA())</f>
        <v>1.1743716548115735E-2</v>
      </c>
      <c r="K2803" s="44">
        <f>IFERROR(_xll.qlIndexFixing(Index3M,H2803,TRUE,_xll.ohTrigger(RecalcTrigger,Trigger3M)),NA())</f>
        <v>1.2020101084132396E-2</v>
      </c>
      <c r="L2803" s="44">
        <f>IFERROR(_xll.qlIndexFixing(Index6M,$H2803,TRUE,_xll.ohTrigger(RecalcTrigger,Trigger6M)),NA())</f>
        <v>1.0717098301703996E-2</v>
      </c>
      <c r="M2803" s="186">
        <f>IFERROR(_xll.qlIndexFixing(Index1Y,$H2803,TRUE,_xll.ohTrigger(RecalcTrigger,Trigger1Y)),NA())</f>
        <v>1.2154166599987925E-2</v>
      </c>
      <c r="N2803" s="185">
        <f>IFERROR(_xll.qlIndexFixing(ONIndex1M,I2803,TRUE,_xll.ohTrigger(RecalcTrigger,Trigger1M)),NA())</f>
        <v>1.17420342003971E-2</v>
      </c>
      <c r="O2803" s="44">
        <f>IFERROR(_xll.qlIndexFixing(ONIndex3M,I2803,TRUE,_xll.ohTrigger(RecalcTrigger,Trigger3M)),NA())</f>
        <v>1.2017316161383462E-2</v>
      </c>
      <c r="P2803" s="44">
        <f>IFERROR(_xll.qlIndexFixing(ONIndex6M,I2803,TRUE,_xll.ohTrigger(RecalcTrigger,Trigger6M)),NA())</f>
        <v>1.0938618815776735E-2</v>
      </c>
      <c r="Q2803" s="186">
        <f>IFERROR(_xll.qlIndexFixing(ONIndex1Y,I2803,TRUE,_xll.ohTrigger(RecalcTrigger,Trigger1Y)),NA())</f>
        <v>1.2150879462202724E-2</v>
      </c>
    </row>
    <row r="2804" spans="2:17" x14ac:dyDescent="0.2">
      <c r="B2804" s="39" t="s">
        <v>42</v>
      </c>
      <c r="D2804" s="42">
        <f>_xll.qlCalendarAdvance(Calendar,$D2803,B2804,"f",FALSE)</f>
        <v>59041</v>
      </c>
      <c r="E2804" s="180">
        <f>_xll.qlInterestRateIndexValueDate(IndexON,D2804)</f>
        <v>59041</v>
      </c>
      <c r="F2804" s="196">
        <f>IFERROR(_xll.qlIndexFixing(IndexON,D2804,TRUE,_xll.ohTrigger(RecalcTrigger,TriggerON)),NA())</f>
        <v>1.1706811309712961E-2</v>
      </c>
      <c r="H2804" s="42">
        <f>_xll.qlCalendarAdvance(Calendar,$H2803,B2804,"f",FALSE)</f>
        <v>59041</v>
      </c>
      <c r="I2804" s="180">
        <f>_xll.qlInterestRateIndexValueDate(Index1M,$H2804)</f>
        <v>59043</v>
      </c>
      <c r="J2804" s="185">
        <f>IFERROR(_xll.qlIndexFixing(Index1M,$H2804,TRUE,_xll.ohTrigger(RecalcTrigger,Trigger1M)),NA())</f>
        <v>1.1741158020913134E-2</v>
      </c>
      <c r="K2804" s="44">
        <f>IFERROR(_xll.qlIndexFixing(Index3M,H2804,TRUE,_xll.ohTrigger(RecalcTrigger,Trigger3M)),NA())</f>
        <v>1.2017580612501858E-2</v>
      </c>
      <c r="L2804" s="44">
        <f>IFERROR(_xll.qlIndexFixing(Index6M,$H2804,TRUE,_xll.ohTrigger(RecalcTrigger,Trigger6M)),NA())</f>
        <v>1.0698082747299789E-2</v>
      </c>
      <c r="M2804" s="186">
        <f>IFERROR(_xll.qlIndexFixing(Index1Y,$H2804,TRUE,_xll.ohTrigger(RecalcTrigger,Trigger1Y)),NA())</f>
        <v>1.2151875375768258E-2</v>
      </c>
      <c r="N2804" s="185">
        <f>IFERROR(_xll.qlIndexFixing(ONIndex1M,I2804,TRUE,_xll.ohTrigger(RecalcTrigger,Trigger1M)),NA())</f>
        <v>1.173941197156303E-2</v>
      </c>
      <c r="O2804" s="44">
        <f>IFERROR(_xll.qlIndexFixing(ONIndex3M,I2804,TRUE,_xll.ohTrigger(RecalcTrigger,Trigger3M)),NA())</f>
        <v>1.2014563486895113E-2</v>
      </c>
      <c r="P2804" s="44">
        <f>IFERROR(_xll.qlIndexFixing(ONIndex6M,I2804,TRUE,_xll.ohTrigger(RecalcTrigger,Trigger6M)),NA())</f>
        <v>1.0917075592251635E-2</v>
      </c>
      <c r="Q2804" s="186">
        <f>IFERROR(_xll.qlIndexFixing(ONIndex1Y,I2804,TRUE,_xll.ohTrigger(RecalcTrigger,Trigger1Y)),NA())</f>
        <v>1.2147125824322202E-2</v>
      </c>
    </row>
    <row r="2805" spans="2:17" x14ac:dyDescent="0.2">
      <c r="B2805" s="39" t="s">
        <v>42</v>
      </c>
      <c r="D2805" s="42">
        <f>_xll.qlCalendarAdvance(Calendar,$D2804,B2805,"f",FALSE)</f>
        <v>59048</v>
      </c>
      <c r="E2805" s="180">
        <f>_xll.qlInterestRateIndexValueDate(IndexON,D2805)</f>
        <v>59048</v>
      </c>
      <c r="F2805" s="196">
        <f>IFERROR(_xll.qlIndexFixing(IndexON,D2805,TRUE,_xll.ohTrigger(RecalcTrigger,TriggerON)),NA())</f>
        <v>1.1705568563327162E-2</v>
      </c>
      <c r="H2805" s="42">
        <f>_xll.qlCalendarAdvance(Calendar,$H2804,B2805,"f",FALSE)</f>
        <v>59048</v>
      </c>
      <c r="I2805" s="180">
        <f>_xll.qlInterestRateIndexValueDate(Index1M,$H2805)</f>
        <v>59050</v>
      </c>
      <c r="J2805" s="185">
        <f>IFERROR(_xll.qlIndexFixing(Index1M,$H2805,TRUE,_xll.ohTrigger(RecalcTrigger,Trigger1M)),NA())</f>
        <v>1.1738639936582085E-2</v>
      </c>
      <c r="K2805" s="44">
        <f>IFERROR(_xll.qlIndexFixing(Index3M,H2805,TRUE,_xll.ohTrigger(RecalcTrigger,Trigger3M)),NA())</f>
        <v>1.2015069993746521E-2</v>
      </c>
      <c r="L2805" s="44">
        <f>IFERROR(_xll.qlIndexFixing(Index6M,$H2805,TRUE,_xll.ohTrigger(RecalcTrigger,Trigger6M)),NA())</f>
        <v>1.0684851053263939E-2</v>
      </c>
      <c r="M2805" s="186">
        <f>IFERROR(_xll.qlIndexFixing(Index1Y,$H2805,TRUE,_xll.ohTrigger(RecalcTrigger,Trigger1Y)),NA())</f>
        <v>1.2149644332248247E-2</v>
      </c>
      <c r="N2805" s="185">
        <f>IFERROR(_xll.qlIndexFixing(ONIndex1M,I2805,TRUE,_xll.ohTrigger(RecalcTrigger,Trigger1M)),NA())</f>
        <v>1.1736830033219903E-2</v>
      </c>
      <c r="O2805" s="44">
        <f>IFERROR(_xll.qlIndexFixing(ONIndex3M,I2805,TRUE,_xll.ohTrigger(RecalcTrigger,Trigger3M)),NA())</f>
        <v>1.2011851019764208E-2</v>
      </c>
      <c r="P2805" s="44">
        <f>IFERROR(_xll.qlIndexFixing(ONIndex6M,I2805,TRUE,_xll.ohTrigger(RecalcTrigger,Trigger6M)),NA())</f>
        <v>1.0895740528296116E-2</v>
      </c>
      <c r="Q2805" s="186">
        <f>IFERROR(_xll.qlIndexFixing(ONIndex1Y,I2805,TRUE,_xll.ohTrigger(RecalcTrigger,Trigger1Y)),NA())</f>
        <v>1.2143429190683008E-2</v>
      </c>
    </row>
    <row r="2806" spans="2:17" x14ac:dyDescent="0.2">
      <c r="B2806" s="39" t="s">
        <v>42</v>
      </c>
      <c r="D2806" s="42">
        <f>_xll.qlCalendarAdvance(Calendar,$D2805,B2806,"f",FALSE)</f>
        <v>59055</v>
      </c>
      <c r="E2806" s="180">
        <f>_xll.qlInterestRateIndexValueDate(IndexON,D2806)</f>
        <v>59055</v>
      </c>
      <c r="F2806" s="196">
        <f>IFERROR(_xll.qlIndexFixing(IndexON,D2806,TRUE,_xll.ohTrigger(RecalcTrigger,TriggerON)),NA())</f>
        <v>1.1704380652837187E-2</v>
      </c>
      <c r="H2806" s="42">
        <f>_xll.qlCalendarAdvance(Calendar,$H2805,B2806,"f",FALSE)</f>
        <v>59055</v>
      </c>
      <c r="I2806" s="180">
        <f>_xll.qlInterestRateIndexValueDate(Index1M,$H2806)</f>
        <v>59057</v>
      </c>
      <c r="J2806" s="185">
        <f>IFERROR(_xll.qlIndexFixing(Index1M,$H2806,TRUE,_xll.ohTrigger(RecalcTrigger,Trigger1M)),NA())</f>
        <v>1.1736162362686042E-2</v>
      </c>
      <c r="K2806" s="44">
        <f>IFERROR(_xll.qlIndexFixing(Index3M,H2806,TRUE,_xll.ohTrigger(RecalcTrigger,Trigger3M)),NA())</f>
        <v>1.2012628205088657E-2</v>
      </c>
      <c r="L2806" s="44">
        <f>IFERROR(_xll.qlIndexFixing(Index6M,$H2806,TRUE,_xll.ohTrigger(RecalcTrigger,Trigger6M)),NA())</f>
        <v>1.0666182415553305E-2</v>
      </c>
      <c r="M2806" s="186">
        <f>IFERROR(_xll.qlIndexFixing(Index1Y,$H2806,TRUE,_xll.ohTrigger(RecalcTrigger,Trigger1Y)),NA())</f>
        <v>1.2147473566196951E-2</v>
      </c>
      <c r="N2806" s="185">
        <f>IFERROR(_xll.qlIndexFixing(ONIndex1M,I2806,TRUE,_xll.ohTrigger(RecalcTrigger,Trigger1M)),NA())</f>
        <v>1.173428845307356E-2</v>
      </c>
      <c r="O2806" s="44">
        <f>IFERROR(_xll.qlIndexFixing(ONIndex3M,I2806,TRUE,_xll.ohTrigger(RecalcTrigger,Trigger3M)),NA())</f>
        <v>1.2009178827057099E-2</v>
      </c>
      <c r="P2806" s="44">
        <f>IFERROR(_xll.qlIndexFixing(ONIndex6M,I2806,TRUE,_xll.ohTrigger(RecalcTrigger,Trigger6M)),NA())</f>
        <v>1.0874613623830243E-2</v>
      </c>
      <c r="Q2806" s="186">
        <f>IFERROR(_xll.qlIndexFixing(ONIndex1Y,I2806,TRUE,_xll.ohTrigger(RecalcTrigger,Trigger1Y)),NA())</f>
        <v>1.2139789657368283E-2</v>
      </c>
    </row>
    <row r="2807" spans="2:17" x14ac:dyDescent="0.2">
      <c r="B2807" s="39" t="s">
        <v>42</v>
      </c>
      <c r="D2807" s="42">
        <f>_xll.qlCalendarAdvance(Calendar,$D2806,B2807,"f",FALSE)</f>
        <v>59062</v>
      </c>
      <c r="E2807" s="180">
        <f>_xll.qlInterestRateIndexValueDate(IndexON,D2807)</f>
        <v>59062</v>
      </c>
      <c r="F2807" s="196">
        <f>IFERROR(_xll.qlIndexFixing(IndexON,D2807,TRUE,_xll.ohTrigger(RecalcTrigger,TriggerON)),NA())</f>
        <v>1.1703247667611549E-2</v>
      </c>
      <c r="H2807" s="42">
        <f>_xll.qlCalendarAdvance(Calendar,$H2806,B2807,"f",FALSE)</f>
        <v>59062</v>
      </c>
      <c r="I2807" s="180">
        <f>_xll.qlInterestRateIndexValueDate(Index1M,$H2807)</f>
        <v>59064</v>
      </c>
      <c r="J2807" s="185">
        <f>IFERROR(_xll.qlIndexFixing(Index1M,$H2807,TRUE,_xll.ohTrigger(RecalcTrigger,Trigger1M)),NA())</f>
        <v>1.1733725366768477E-2</v>
      </c>
      <c r="K2807" s="44">
        <f>IFERROR(_xll.qlIndexFixing(Index3M,H2807,TRUE,_xll.ohTrigger(RecalcTrigger,Trigger3M)),NA())</f>
        <v>1.2010227275464752E-2</v>
      </c>
      <c r="L2807" s="44">
        <f>IFERROR(_xll.qlIndexFixing(Index6M,$H2807,TRUE,_xll.ohTrigger(RecalcTrigger,Trigger6M)),NA())</f>
        <v>1.0647723218394203E-2</v>
      </c>
      <c r="M2807" s="186">
        <f>IFERROR(_xll.qlIndexFixing(Index1Y,$H2807,TRUE,_xll.ohTrigger(RecalcTrigger,Trigger1Y)),NA())</f>
        <v>1.2145363174392845E-2</v>
      </c>
      <c r="N2807" s="185">
        <f>IFERROR(_xll.qlIndexFixing(ONIndex1M,I2807,TRUE,_xll.ohTrigger(RecalcTrigger,Trigger1M)),NA())</f>
        <v>1.1731787298510099E-2</v>
      </c>
      <c r="O2807" s="44">
        <f>IFERROR(_xll.qlIndexFixing(ONIndex3M,I2807,TRUE,_xll.ohTrigger(RecalcTrigger,Trigger3M)),NA())</f>
        <v>1.2006546975920074E-2</v>
      </c>
      <c r="P2807" s="44">
        <f>IFERROR(_xll.qlIndexFixing(ONIndex6M,I2807,TRUE,_xll.ohTrigger(RecalcTrigger,Trigger6M)),NA())</f>
        <v>1.0853694878854014E-2</v>
      </c>
      <c r="Q2807" s="186">
        <f>IFERROR(_xll.qlIndexFixing(ONIndex1Y,I2807,TRUE,_xll.ohTrigger(RecalcTrigger,Trigger1Y)),NA())</f>
        <v>1.2136207320301295E-2</v>
      </c>
    </row>
    <row r="2808" spans="2:17" x14ac:dyDescent="0.2">
      <c r="B2808" s="39" t="s">
        <v>42</v>
      </c>
      <c r="D2808" s="42">
        <f>_xll.qlCalendarAdvance(Calendar,$D2807,B2808,"f",FALSE)</f>
        <v>59069</v>
      </c>
      <c r="E2808" s="180">
        <f>_xll.qlInterestRateIndexValueDate(IndexON,D2808)</f>
        <v>59069</v>
      </c>
      <c r="F2808" s="196">
        <f>IFERROR(_xll.qlIndexFixing(IndexON,D2808,TRUE,_xll.ohTrigger(RecalcTrigger,TriggerON)),NA())</f>
        <v>1.1702169696299336E-2</v>
      </c>
      <c r="H2808" s="42">
        <f>_xll.qlCalendarAdvance(Calendar,$H2807,B2808,"f",FALSE)</f>
        <v>59069</v>
      </c>
      <c r="I2808" s="180">
        <f>_xll.qlInterestRateIndexValueDate(Index1M,$H2808)</f>
        <v>59071</v>
      </c>
      <c r="J2808" s="185">
        <f>IFERROR(_xll.qlIndexFixing(Index1M,$H2808,TRUE,_xll.ohTrigger(RecalcTrigger,Trigger1M)),NA())</f>
        <v>1.1731329016395342E-2</v>
      </c>
      <c r="K2808" s="44">
        <f>IFERROR(_xll.qlIndexFixing(Index3M,H2808,TRUE,_xll.ohTrigger(RecalcTrigger,Trigger3M)),NA())</f>
        <v>1.2007867272202927E-2</v>
      </c>
      <c r="L2808" s="44">
        <f>IFERROR(_xll.qlIndexFixing(Index6M,$H2808,TRUE,_xll.ohTrigger(RecalcTrigger,Trigger6M)),NA())</f>
        <v>1.0629473455990164E-2</v>
      </c>
      <c r="M2808" s="186">
        <f>IFERROR(_xll.qlIndexFixing(Index1Y,$H2808,TRUE,_xll.ohTrigger(RecalcTrigger,Trigger1Y)),NA())</f>
        <v>1.2143313253624699E-2</v>
      </c>
      <c r="N2808" s="185">
        <f>IFERROR(_xll.qlIndexFixing(ONIndex1M,I2808,TRUE,_xll.ohTrigger(RecalcTrigger,Trigger1M)),NA())</f>
        <v>1.1729326636995552E-2</v>
      </c>
      <c r="O2808" s="44">
        <f>IFERROR(_xll.qlIndexFixing(ONIndex3M,I2808,TRUE,_xll.ohTrigger(RecalcTrigger,Trigger3M)),NA())</f>
        <v>1.200395553373923E-2</v>
      </c>
      <c r="P2808" s="44">
        <f>IFERROR(_xll.qlIndexFixing(ONIndex6M,I2808,TRUE,_xll.ohTrigger(RecalcTrigger,Trigger6M)),NA())</f>
        <v>1.0832984293127623E-2</v>
      </c>
      <c r="Q2808" s="186">
        <f>IFERROR(_xll.qlIndexFixing(ONIndex1Y,I2808,TRUE,_xll.ohTrigger(RecalcTrigger,Trigger1Y)),NA())</f>
        <v>1.2132682275485251E-2</v>
      </c>
    </row>
    <row r="2809" spans="2:17" x14ac:dyDescent="0.2">
      <c r="B2809" s="39" t="s">
        <v>42</v>
      </c>
      <c r="D2809" s="42">
        <f>_xll.qlCalendarAdvance(Calendar,$D2808,B2809,"f",FALSE)</f>
        <v>59076</v>
      </c>
      <c r="E2809" s="180">
        <f>_xll.qlInterestRateIndexValueDate(IndexON,D2809)</f>
        <v>59076</v>
      </c>
      <c r="F2809" s="196">
        <f>IFERROR(_xll.qlIndexFixing(IndexON,D2809,TRUE,_xll.ohTrigger(RecalcTrigger,TriggerON)),NA())</f>
        <v>1.1701146828348996E-2</v>
      </c>
      <c r="H2809" s="42">
        <f>_xll.qlCalendarAdvance(Calendar,$H2808,B2809,"f",FALSE)</f>
        <v>59076</v>
      </c>
      <c r="I2809" s="180">
        <f>_xll.qlInterestRateIndexValueDate(Index1M,$H2809)</f>
        <v>59078</v>
      </c>
      <c r="J2809" s="185">
        <f>IFERROR(_xll.qlIndexFixing(Index1M,$H2809,TRUE,_xll.ohTrigger(RecalcTrigger,Trigger1M)),NA())</f>
        <v>1.1728973379112606E-2</v>
      </c>
      <c r="K2809" s="44">
        <f>IFERROR(_xll.qlIndexFixing(Index3M,H2809,TRUE,_xll.ohTrigger(RecalcTrigger,Trigger3M)),NA())</f>
        <v>1.2005548262629544E-2</v>
      </c>
      <c r="L2809" s="44">
        <f>IFERROR(_xll.qlIndexFixing(Index6M,$H2809,TRUE,_xll.ohTrigger(RecalcTrigger,Trigger6M)),NA())</f>
        <v>1.0611433122608316E-2</v>
      </c>
      <c r="M2809" s="186">
        <f>IFERROR(_xll.qlIndexFixing(Index1Y,$H2809,TRUE,_xll.ohTrigger(RecalcTrigger,Trigger1Y)),NA())</f>
        <v>1.2141323900691356E-2</v>
      </c>
      <c r="N2809" s="185">
        <f>IFERROR(_xll.qlIndexFixing(ONIndex1M,I2809,TRUE,_xll.ohTrigger(RecalcTrigger,Trigger1M)),NA())</f>
        <v>1.1726906536155823E-2</v>
      </c>
      <c r="O2809" s="44">
        <f>IFERROR(_xll.qlIndexFixing(ONIndex3M,I2809,TRUE,_xll.ohTrigger(RecalcTrigger,Trigger3M)),NA())</f>
        <v>1.2001404567500984E-2</v>
      </c>
      <c r="P2809" s="44">
        <f>IFERROR(_xll.qlIndexFixing(ONIndex6M,I2809,TRUE,_xll.ohTrigger(RecalcTrigger,Trigger6M)),NA())</f>
        <v>1.0812481866970813E-2</v>
      </c>
      <c r="Q2809" s="186">
        <f>IFERROR(_xll.qlIndexFixing(ONIndex1Y,I2809,TRUE,_xll.ohTrigger(RecalcTrigger,Trigger1Y)),NA())</f>
        <v>1.2129214618923356E-2</v>
      </c>
    </row>
    <row r="2810" spans="2:17" x14ac:dyDescent="0.2">
      <c r="B2810" s="39" t="s">
        <v>42</v>
      </c>
      <c r="D2810" s="42">
        <f>_xll.qlCalendarAdvance(Calendar,$D2809,B2810,"f",FALSE)</f>
        <v>59083</v>
      </c>
      <c r="E2810" s="180">
        <f>_xll.qlInterestRateIndexValueDate(IndexON,D2810)</f>
        <v>59083</v>
      </c>
      <c r="F2810" s="196">
        <f>IFERROR(_xll.qlIndexFixing(IndexON,D2810,TRUE,_xll.ohTrigger(RecalcTrigger,TriggerON)),NA())</f>
        <v>1.1700179152409618E-2</v>
      </c>
      <c r="H2810" s="42">
        <f>_xll.qlCalendarAdvance(Calendar,$H2809,B2810,"f",FALSE)</f>
        <v>59083</v>
      </c>
      <c r="I2810" s="180">
        <f>_xll.qlInterestRateIndexValueDate(Index1M,$H2810)</f>
        <v>59085</v>
      </c>
      <c r="J2810" s="185">
        <f>IFERROR(_xll.qlIndexFixing(Index1M,$H2810,TRUE,_xll.ohTrigger(RecalcTrigger,Trigger1M)),NA())</f>
        <v>1.1726658522478728E-2</v>
      </c>
      <c r="K2810" s="44">
        <f>IFERROR(_xll.qlIndexFixing(Index3M,H2810,TRUE,_xll.ohTrigger(RecalcTrigger,Trigger3M)),NA())</f>
        <v>1.2003315481089219E-2</v>
      </c>
      <c r="L2810" s="44">
        <f>IFERROR(_xll.qlIndexFixing(Index6M,$H2810,TRUE,_xll.ohTrigger(RecalcTrigger,Trigger6M)),NA())</f>
        <v>1.0592556740328139E-2</v>
      </c>
      <c r="M2810" s="186">
        <f>IFERROR(_xll.qlIndexFixing(Index1Y,$H2810,TRUE,_xll.ohTrigger(RecalcTrigger,Trigger1Y)),NA())</f>
        <v>1.2139395212402388E-2</v>
      </c>
      <c r="N2810" s="185">
        <f>IFERROR(_xll.qlIndexFixing(ONIndex1M,I2810,TRUE,_xll.ohTrigger(RecalcTrigger,Trigger1M)),NA())</f>
        <v>1.172452706337701E-2</v>
      </c>
      <c r="O2810" s="44">
        <f>IFERROR(_xll.qlIndexFixing(ONIndex3M,I2810,TRUE,_xll.ohTrigger(RecalcTrigger,Trigger3M)),NA())</f>
        <v>1.1998894144591432E-2</v>
      </c>
      <c r="P2810" s="44">
        <f>IFERROR(_xll.qlIndexFixing(ONIndex6M,I2810,TRUE,_xll.ohTrigger(RecalcTrigger,Trigger6M)),NA())</f>
        <v>1.0792187600143777E-2</v>
      </c>
      <c r="Q2810" s="186">
        <f>IFERROR(_xll.qlIndexFixing(ONIndex1Y,I2810,TRUE,_xll.ohTrigger(RecalcTrigger,Trigger1Y)),NA())</f>
        <v>1.2125804446618815E-2</v>
      </c>
    </row>
    <row r="2811" spans="2:17" x14ac:dyDescent="0.2">
      <c r="B2811" s="39" t="s">
        <v>42</v>
      </c>
      <c r="D2811" s="42">
        <f>_xll.qlCalendarAdvance(Calendar,$D2810,B2811,"f",FALSE)</f>
        <v>59090</v>
      </c>
      <c r="E2811" s="180">
        <f>_xll.qlInterestRateIndexValueDate(IndexON,D2811)</f>
        <v>59090</v>
      </c>
      <c r="F2811" s="196">
        <f>IFERROR(_xll.qlIndexFixing(IndexON,D2811,TRUE,_xll.ohTrigger(RecalcTrigger,TriggerON)),NA())</f>
        <v>1.1699266758009585E-2</v>
      </c>
      <c r="H2811" s="42">
        <f>_xll.qlCalendarAdvance(Calendar,$H2810,B2811,"f",FALSE)</f>
        <v>59090</v>
      </c>
      <c r="I2811" s="180">
        <f>_xll.qlInterestRateIndexValueDate(Index1M,$H2811)</f>
        <v>59092</v>
      </c>
      <c r="J2811" s="185">
        <f>IFERROR(_xll.qlIndexFixing(Index1M,$H2811,TRUE,_xll.ohTrigger(RecalcTrigger,Trigger1M)),NA())</f>
        <v>1.1724384514049668E-2</v>
      </c>
      <c r="K2811" s="44">
        <f>IFERROR(_xll.qlIndexFixing(Index3M,H2811,TRUE,_xll.ohTrigger(RecalcTrigger,Trigger3M)),NA())</f>
        <v>1.200108153731925E-2</v>
      </c>
      <c r="L2811" s="44">
        <f>IFERROR(_xll.qlIndexFixing(Index6M,$H2811,TRUE,_xll.ohTrigger(RecalcTrigger,Trigger6M)),NA())</f>
        <v>1.0574949689444493E-2</v>
      </c>
      <c r="M2811" s="186">
        <f>IFERROR(_xll.qlIndexFixing(Index1Y,$H2811,TRUE,_xll.ohTrigger(RecalcTrigger,Trigger1Y)),NA())</f>
        <v>1.2137527285576788E-2</v>
      </c>
      <c r="N2811" s="185">
        <f>IFERROR(_xll.qlIndexFixing(ONIndex1M,I2811,TRUE,_xll.ohTrigger(RecalcTrigger,Trigger1M)),NA())</f>
        <v>1.1722188286364954E-2</v>
      </c>
      <c r="O2811" s="44">
        <f>IFERROR(_xll.qlIndexFixing(ONIndex3M,I2811,TRUE,_xll.ohTrigger(RecalcTrigger,Trigger3M)),NA())</f>
        <v>1.1996424332076927E-2</v>
      </c>
      <c r="P2811" s="44">
        <f>IFERROR(_xll.qlIndexFixing(ONIndex6M,I2811,TRUE,_xll.ohTrigger(RecalcTrigger,Trigger6M)),NA())</f>
        <v>1.0772101492646513E-2</v>
      </c>
      <c r="Q2811" s="186">
        <f>IFERROR(_xll.qlIndexFixing(ONIndex1Y,I2811,TRUE,_xll.ohTrigger(RecalcTrigger,Trigger1Y)),NA())</f>
        <v>1.2122451854414962E-2</v>
      </c>
    </row>
    <row r="2812" spans="2:17" x14ac:dyDescent="0.2">
      <c r="B2812" s="39" t="s">
        <v>42</v>
      </c>
      <c r="D2812" s="42">
        <f>_xll.qlCalendarAdvance(Calendar,$D2811,B2812,"f",FALSE)</f>
        <v>59097</v>
      </c>
      <c r="E2812" s="180">
        <f>_xll.qlInterestRateIndexValueDate(IndexON,D2812)</f>
        <v>59097</v>
      </c>
      <c r="F2812" s="196">
        <f>IFERROR(_xll.qlIndexFixing(IndexON,D2812,TRUE,_xll.ohTrigger(RecalcTrigger,TriggerON)),NA())</f>
        <v>1.1698409733797988E-2</v>
      </c>
      <c r="H2812" s="42">
        <f>_xll.qlCalendarAdvance(Calendar,$H2811,B2812,"f",FALSE)</f>
        <v>59097</v>
      </c>
      <c r="I2812" s="180">
        <f>_xll.qlInterestRateIndexValueDate(Index1M,$H2812)</f>
        <v>59099</v>
      </c>
      <c r="J2812" s="185">
        <f>IFERROR(_xll.qlIndexFixing(Index1M,$H2812,TRUE,_xll.ohTrigger(RecalcTrigger,Trigger1M)),NA())</f>
        <v>1.1722151421381388E-2</v>
      </c>
      <c r="K2812" s="44">
        <f>IFERROR(_xll.qlIndexFixing(Index3M,H2812,TRUE,_xll.ohTrigger(RecalcTrigger,Trigger3M)),NA())</f>
        <v>1.1998888795425105E-2</v>
      </c>
      <c r="L2812" s="44">
        <f>IFERROR(_xll.qlIndexFixing(Index6M,$H2812,TRUE,_xll.ohTrigger(RecalcTrigger,Trigger6M)),NA())</f>
        <v>1.0557552057380714E-2</v>
      </c>
      <c r="M2812" s="186">
        <f>IFERROR(_xll.qlIndexFixing(Index1Y,$H2812,TRUE,_xll.ohTrigger(RecalcTrigger,Trigger1Y)),NA())</f>
        <v>1.2135720217044935E-2</v>
      </c>
      <c r="N2812" s="185">
        <f>IFERROR(_xll.qlIndexFixing(ONIndex1M,I2812,TRUE,_xll.ohTrigger(RecalcTrigger,Trigger1M)),NA())</f>
        <v>1.1719890272265943E-2</v>
      </c>
      <c r="O2812" s="44">
        <f>IFERROR(_xll.qlIndexFixing(ONIndex3M,I2812,TRUE,_xll.ohTrigger(RecalcTrigger,Trigger3M)),NA())</f>
        <v>1.1993995197263629E-2</v>
      </c>
      <c r="P2812" s="44">
        <f>IFERROR(_xll.qlIndexFixing(ONIndex6M,I2812,TRUE,_xll.ohTrigger(RecalcTrigger,Trigger6M)),NA())</f>
        <v>1.0752223544319151E-2</v>
      </c>
      <c r="Q2812" s="186">
        <f>IFERROR(_xll.qlIndexFixing(ONIndex1Y,I2812,TRUE,_xll.ohTrigger(RecalcTrigger,Trigger1Y)),NA())</f>
        <v>1.2119156938554809E-2</v>
      </c>
    </row>
    <row r="2813" spans="2:17" x14ac:dyDescent="0.2">
      <c r="B2813" s="39" t="s">
        <v>42</v>
      </c>
      <c r="D2813" s="42">
        <f>_xll.qlCalendarAdvance(Calendar,$D2812,B2813,"f",FALSE)</f>
        <v>59104</v>
      </c>
      <c r="E2813" s="180">
        <f>_xll.qlInterestRateIndexValueDate(IndexON,D2813)</f>
        <v>59104</v>
      </c>
      <c r="F2813" s="196">
        <f>IFERROR(_xll.qlIndexFixing(IndexON,D2813,TRUE,_xll.ohTrigger(RecalcTrigger,TriggerON)),NA())</f>
        <v>1.1697608168903528E-2</v>
      </c>
      <c r="H2813" s="42">
        <f>_xll.qlCalendarAdvance(Calendar,$H2812,B2813,"f",FALSE)</f>
        <v>59104</v>
      </c>
      <c r="I2813" s="180">
        <f>_xll.qlInterestRateIndexValueDate(Index1M,$H2813)</f>
        <v>59106</v>
      </c>
      <c r="J2813" s="185">
        <f>IFERROR(_xll.qlIndexFixing(Index1M,$H2813,TRUE,_xll.ohTrigger(RecalcTrigger,Trigger1M)),NA())</f>
        <v>1.1719959312029848E-2</v>
      </c>
      <c r="K2813" s="44">
        <f>IFERROR(_xll.qlIndexFixing(Index3M,H2813,TRUE,_xll.ohTrigger(RecalcTrigger,Trigger3M)),NA())</f>
        <v>1.1996737322737273E-2</v>
      </c>
      <c r="L2813" s="44">
        <f>IFERROR(_xll.qlIndexFixing(Index6M,$H2813,TRUE,_xll.ohTrigger(RecalcTrigger,Trigger6M)),NA())</f>
        <v>1.0540363838643176E-2</v>
      </c>
      <c r="M2813" s="186">
        <f>IFERROR(_xll.qlIndexFixing(Index1Y,$H2813,TRUE,_xll.ohTrigger(RecalcTrigger,Trigger1Y)),NA())</f>
        <v>1.2133974103646408E-2</v>
      </c>
      <c r="N2813" s="185">
        <f>IFERROR(_xll.qlIndexFixing(ONIndex1M,I2813,TRUE,_xll.ohTrigger(RecalcTrigger,Trigger1M)),NA())</f>
        <v>1.1717633088945689E-2</v>
      </c>
      <c r="O2813" s="44">
        <f>IFERROR(_xll.qlIndexFixing(ONIndex3M,I2813,TRUE,_xll.ohTrigger(RecalcTrigger,Trigger3M)),NA())</f>
        <v>1.1991606807297828E-2</v>
      </c>
      <c r="P2813" s="44">
        <f>IFERROR(_xll.qlIndexFixing(ONIndex6M,I2813,TRUE,_xll.ohTrigger(RecalcTrigger,Trigger6M)),NA())</f>
        <v>1.0732553755321561E-2</v>
      </c>
      <c r="Q2813" s="186">
        <f>IFERROR(_xll.qlIndexFixing(ONIndex1Y,I2813,TRUE,_xll.ohTrigger(RecalcTrigger,Trigger1Y)),NA())</f>
        <v>1.2115919794801755E-2</v>
      </c>
    </row>
    <row r="2814" spans="2:17" x14ac:dyDescent="0.2">
      <c r="B2814" s="39" t="s">
        <v>42</v>
      </c>
      <c r="D2814" s="42">
        <f>_xll.qlCalendarAdvance(Calendar,$D2813,B2814,"f",FALSE)</f>
        <v>59111</v>
      </c>
      <c r="E2814" s="180">
        <f>_xll.qlInterestRateIndexValueDate(IndexON,D2814)</f>
        <v>59111</v>
      </c>
      <c r="F2814" s="196">
        <f>IFERROR(_xll.qlIndexFixing(IndexON,D2814,TRUE,_xll.ohTrigger(RecalcTrigger,TriggerON)),NA())</f>
        <v>1.169686215229504E-2</v>
      </c>
      <c r="H2814" s="42">
        <f>_xll.qlCalendarAdvance(Calendar,$H2813,B2814,"f",FALSE)</f>
        <v>59111</v>
      </c>
      <c r="I2814" s="180">
        <f>_xll.qlInterestRateIndexValueDate(Index1M,$H2814)</f>
        <v>59113</v>
      </c>
      <c r="J2814" s="185">
        <f>IFERROR(_xll.qlIndexFixing(Index1M,$H2814,TRUE,_xll.ohTrigger(RecalcTrigger,Trigger1M)),NA())</f>
        <v>1.1717808253553508E-2</v>
      </c>
      <c r="K2814" s="44">
        <f>IFERROR(_xll.qlIndexFixing(Index3M,H2814,TRUE,_xll.ohTrigger(RecalcTrigger,Trigger3M)),NA())</f>
        <v>1.1994627186593195E-2</v>
      </c>
      <c r="L2814" s="44">
        <f>IFERROR(_xll.qlIndexFixing(Index6M,$H2814,TRUE,_xll.ohTrigger(RecalcTrigger,Trigger6M)),NA())</f>
        <v>1.0524372695060074E-2</v>
      </c>
      <c r="M2814" s="186">
        <f>IFERROR(_xll.qlIndexFixing(Index1Y,$H2814,TRUE,_xll.ohTrigger(RecalcTrigger,Trigger1Y)),NA())</f>
        <v>1.2132289042232607E-2</v>
      </c>
      <c r="N2814" s="185">
        <f>IFERROR(_xll.qlIndexFixing(ONIndex1M,I2814,TRUE,_xll.ohTrigger(RecalcTrigger,Trigger1M)),NA())</f>
        <v>1.1715416803790291E-2</v>
      </c>
      <c r="O2814" s="44">
        <f>IFERROR(_xll.qlIndexFixing(ONIndex3M,I2814,TRUE,_xll.ohTrigger(RecalcTrigger,Trigger3M)),NA())</f>
        <v>1.1989259229245874E-2</v>
      </c>
      <c r="P2814" s="44">
        <f>IFERROR(_xll.qlIndexFixing(ONIndex6M,I2814,TRUE,_xll.ohTrigger(RecalcTrigger,Trigger6M)),NA())</f>
        <v>1.0713092125573809E-2</v>
      </c>
      <c r="Q2814" s="186">
        <f>IFERROR(_xll.qlIndexFixing(ONIndex1Y,I2814,TRUE,_xll.ohTrigger(RecalcTrigger,Trigger1Y)),NA())</f>
        <v>1.2112740519398812E-2</v>
      </c>
    </row>
    <row r="2815" spans="2:17" x14ac:dyDescent="0.2">
      <c r="B2815" s="39" t="s">
        <v>42</v>
      </c>
      <c r="D2815" s="42">
        <f>_xll.qlCalendarAdvance(Calendar,$D2814,B2815,"f",FALSE)</f>
        <v>59118</v>
      </c>
      <c r="E2815" s="180">
        <f>_xll.qlInterestRateIndexValueDate(IndexON,D2815)</f>
        <v>59118</v>
      </c>
      <c r="F2815" s="196">
        <f>IFERROR(_xll.qlIndexFixing(IndexON,D2815,TRUE,_xll.ohTrigger(RecalcTrigger,TriggerON)),NA())</f>
        <v>1.1696171773261099E-2</v>
      </c>
      <c r="H2815" s="42">
        <f>_xll.qlCalendarAdvance(Calendar,$H2814,B2815,"f",FALSE)</f>
        <v>59118</v>
      </c>
      <c r="I2815" s="180">
        <f>_xll.qlInterestRateIndexValueDate(Index1M,$H2815)</f>
        <v>59120</v>
      </c>
      <c r="J2815" s="185">
        <f>IFERROR(_xll.qlIndexFixing(Index1M,$H2815,TRUE,_xll.ohTrigger(RecalcTrigger,Trigger1M)),NA())</f>
        <v>1.1715698313508327E-2</v>
      </c>
      <c r="K2815" s="44">
        <f>IFERROR(_xll.qlIndexFixing(Index3M,H2815,TRUE,_xll.ohTrigger(RecalcTrigger,Trigger3M)),NA())</f>
        <v>1.1992558454327703E-2</v>
      </c>
      <c r="L2815" s="44">
        <f>IFERROR(_xll.qlIndexFixing(Index6M,$H2815,TRUE,_xll.ohTrigger(RecalcTrigger,Trigger6M)),NA())</f>
        <v>1.0507588819145798E-2</v>
      </c>
      <c r="M2815" s="186">
        <f>IFERROR(_xll.qlIndexFixing(Index1Y,$H2815,TRUE,_xll.ohTrigger(RecalcTrigger,Trigger1Y)),NA())</f>
        <v>1.2130665129664356E-2</v>
      </c>
      <c r="N2815" s="185">
        <f>IFERROR(_xll.qlIndexFixing(ONIndex1M,I2815,TRUE,_xll.ohTrigger(RecalcTrigger,Trigger1M)),NA())</f>
        <v>1.1713241484425652E-2</v>
      </c>
      <c r="O2815" s="44">
        <f>IFERROR(_xll.qlIndexFixing(ONIndex3M,I2815,TRUE,_xll.ohTrigger(RecalcTrigger,Trigger3M)),NA())</f>
        <v>1.1986952530573802E-2</v>
      </c>
      <c r="P2815" s="44">
        <f>IFERROR(_xll.qlIndexFixing(ONIndex6M,I2815,TRUE,_xll.ohTrigger(RecalcTrigger,Trigger6M)),NA())</f>
        <v>1.0693838654916021E-2</v>
      </c>
      <c r="Q2815" s="186">
        <f>IFERROR(_xll.qlIndexFixing(ONIndex1Y,I2815,TRUE,_xll.ohTrigger(RecalcTrigger,Trigger1Y)),NA())</f>
        <v>1.2109619208109379E-2</v>
      </c>
    </row>
    <row r="2816" spans="2:17" x14ac:dyDescent="0.2">
      <c r="B2816" s="39" t="s">
        <v>42</v>
      </c>
      <c r="D2816" s="42">
        <f>_xll.qlCalendarAdvance(Calendar,$D2815,B2816,"f",FALSE)</f>
        <v>59125</v>
      </c>
      <c r="E2816" s="180">
        <f>_xll.qlInterestRateIndexValueDate(IndexON,D2816)</f>
        <v>59125</v>
      </c>
      <c r="F2816" s="196">
        <f>IFERROR(_xll.qlIndexFixing(IndexON,D2816,TRUE,_xll.ohTrigger(RecalcTrigger,TriggerON)),NA())</f>
        <v>1.1695537120690602E-2</v>
      </c>
      <c r="H2816" s="42">
        <f>_xll.qlCalendarAdvance(Calendar,$H2815,B2816,"f",FALSE)</f>
        <v>59125</v>
      </c>
      <c r="I2816" s="180">
        <f>_xll.qlInterestRateIndexValueDate(Index1M,$H2816)</f>
        <v>59127</v>
      </c>
      <c r="J2816" s="185">
        <f>IFERROR(_xll.qlIndexFixing(Index1M,$H2816,TRUE,_xll.ohTrigger(RecalcTrigger,Trigger1M)),NA())</f>
        <v>1.1713629559447769E-2</v>
      </c>
      <c r="K2816" s="44">
        <f>IFERROR(_xll.qlIndexFixing(Index3M,H2816,TRUE,_xll.ohTrigger(RecalcTrigger,Trigger3M)),NA())</f>
        <v>1.1990531193281712E-2</v>
      </c>
      <c r="L2816" s="44">
        <f>IFERROR(_xll.qlIndexFixing(Index6M,$H2816,TRUE,_xll.ohTrigger(RecalcTrigger,Trigger6M)),NA())</f>
        <v>1.0491014333978472E-2</v>
      </c>
      <c r="M2816" s="186">
        <f>IFERROR(_xll.qlIndexFixing(Index1Y,$H2816,TRUE,_xll.ohTrigger(RecalcTrigger,Trigger1Y)),NA())</f>
        <v>1.212910246281408E-2</v>
      </c>
      <c r="N2816" s="185">
        <f>IFERROR(_xll.qlIndexFixing(ONIndex1M,I2816,TRUE,_xll.ohTrigger(RecalcTrigger,Trigger1M)),NA())</f>
        <v>1.1711107198077997E-2</v>
      </c>
      <c r="O2816" s="44">
        <f>IFERROR(_xll.qlIndexFixing(ONIndex3M,I2816,TRUE,_xll.ohTrigger(RecalcTrigger,Trigger3M)),NA())</f>
        <v>1.1984686778188092E-2</v>
      </c>
      <c r="P2816" s="44">
        <f>IFERROR(_xll.qlIndexFixing(ONIndex6M,I2816,TRUE,_xll.ohTrigger(RecalcTrigger,Trigger6M)),NA())</f>
        <v>1.0674793343428135E-2</v>
      </c>
      <c r="Q2816" s="186">
        <f>IFERROR(_xll.qlIndexFixing(ONIndex1Y,I2816,TRUE,_xll.ohTrigger(RecalcTrigger,Trigger1Y)),NA())</f>
        <v>1.210655595693666E-2</v>
      </c>
    </row>
    <row r="2817" spans="2:17" x14ac:dyDescent="0.2">
      <c r="B2817" s="39" t="s">
        <v>42</v>
      </c>
      <c r="D2817" s="42">
        <f>_xll.qlCalendarAdvance(Calendar,$D2816,B2817,"f",FALSE)</f>
        <v>59132</v>
      </c>
      <c r="E2817" s="180">
        <f>_xll.qlInterestRateIndexValueDate(IndexON,D2817)</f>
        <v>59132</v>
      </c>
      <c r="F2817" s="196">
        <f>IFERROR(_xll.qlIndexFixing(IndexON,D2817,TRUE,_xll.ohTrigger(RecalcTrigger,TriggerON)),NA())</f>
        <v>1.1694958283792189E-2</v>
      </c>
      <c r="H2817" s="42">
        <f>_xll.qlCalendarAdvance(Calendar,$H2816,B2817,"f",FALSE)</f>
        <v>59132</v>
      </c>
      <c r="I2817" s="180">
        <f>_xll.qlInterestRateIndexValueDate(Index1M,$H2817)</f>
        <v>59134</v>
      </c>
      <c r="J2817" s="185">
        <f>IFERROR(_xll.qlIndexFixing(Index1M,$H2817,TRUE,_xll.ohTrigger(RecalcTrigger,Trigger1M)),NA())</f>
        <v>1.1711651535649379E-2</v>
      </c>
      <c r="K2817" s="44">
        <f>IFERROR(_xll.qlIndexFixing(Index3M,H2817,TRUE,_xll.ohTrigger(RecalcTrigger,Trigger3M)),NA())</f>
        <v>1.1988545470790058E-2</v>
      </c>
      <c r="L2817" s="44">
        <f>IFERROR(_xll.qlIndexFixing(Index6M,$H2817,TRUE,_xll.ohTrigger(RecalcTrigger,Trigger6M)),NA())</f>
        <v>1.0474649234352096E-2</v>
      </c>
      <c r="M2817" s="186">
        <f>IFERROR(_xll.qlIndexFixing(Index1Y,$H2817,TRUE,_xll.ohTrigger(RecalcTrigger,Trigger1Y)),NA())</f>
        <v>1.2127601138563846E-2</v>
      </c>
      <c r="N2817" s="185">
        <f>IFERROR(_xll.qlIndexFixing(ONIndex1M,I2817,TRUE,_xll.ohTrigger(RecalcTrigger,Trigger1M)),NA())</f>
        <v>1.1709014012533103E-2</v>
      </c>
      <c r="O2817" s="44">
        <f>IFERROR(_xll.qlIndexFixing(ONIndex3M,I2817,TRUE,_xll.ohTrigger(RecalcTrigger,Trigger3M)),NA())</f>
        <v>1.1982462039634711E-2</v>
      </c>
      <c r="P2817" s="44">
        <f>IFERROR(_xll.qlIndexFixing(ONIndex6M,I2817,TRUE,_xll.ohTrigger(RecalcTrigger,Trigger6M)),NA())</f>
        <v>1.065595619111015E-2</v>
      </c>
      <c r="Q2817" s="186">
        <f>IFERROR(_xll.qlIndexFixing(ONIndex1Y,I2817,TRUE,_xll.ohTrigger(RecalcTrigger,Trigger1Y)),NA())</f>
        <v>1.2103550862043733E-2</v>
      </c>
    </row>
    <row r="2818" spans="2:17" x14ac:dyDescent="0.2">
      <c r="B2818" s="39" t="s">
        <v>42</v>
      </c>
      <c r="D2818" s="42">
        <f>_xll.qlCalendarAdvance(Calendar,$D2817,B2818,"f",FALSE)</f>
        <v>59139</v>
      </c>
      <c r="E2818" s="180">
        <f>_xll.qlInterestRateIndexValueDate(IndexON,D2818)</f>
        <v>59139</v>
      </c>
      <c r="F2818" s="196">
        <f>IFERROR(_xll.qlIndexFixing(IndexON,D2818,TRUE,_xll.ohTrigger(RecalcTrigger,TriggerON)),NA())</f>
        <v>1.1694435351135013E-2</v>
      </c>
      <c r="H2818" s="42">
        <f>_xll.qlCalendarAdvance(Calendar,$H2817,B2818,"f",FALSE)</f>
        <v>59139</v>
      </c>
      <c r="I2818" s="180">
        <f>_xll.qlInterestRateIndexValueDate(Index1M,$H2818)</f>
        <v>59141</v>
      </c>
      <c r="J2818" s="185">
        <f>IFERROR(_xll.qlIndexFixing(Index1M,$H2818,TRUE,_xll.ohTrigger(RecalcTrigger,Trigger1M)),NA())</f>
        <v>1.1709615879526847E-2</v>
      </c>
      <c r="K2818" s="44">
        <f>IFERROR(_xll.qlIndexFixing(Index3M,H2818,TRUE,_xll.ohTrigger(RecalcTrigger,Trigger3M)),NA())</f>
        <v>1.1986464930738627E-2</v>
      </c>
      <c r="L2818" s="44">
        <f>IFERROR(_xll.qlIndexFixing(Index6M,$H2818,TRUE,_xll.ohTrigger(RecalcTrigger,Trigger6M)),NA())</f>
        <v>1.045756375719612E-2</v>
      </c>
      <c r="M2818" s="186">
        <f>IFERROR(_xll.qlIndexFixing(Index1Y,$H2818,TRUE,_xll.ohTrigger(RecalcTrigger,Trigger1Y)),NA())</f>
        <v>1.2126161253806448E-2</v>
      </c>
      <c r="N2818" s="185">
        <f>IFERROR(_xll.qlIndexFixing(ONIndex1M,I2818,TRUE,_xll.ohTrigger(RecalcTrigger,Trigger1M)),NA())</f>
        <v>1.1706961995177068E-2</v>
      </c>
      <c r="O2818" s="44">
        <f>IFERROR(_xll.qlIndexFixing(ONIndex3M,I2818,TRUE,_xll.ohTrigger(RecalcTrigger,Trigger3M)),NA())</f>
        <v>1.1980278381740206E-2</v>
      </c>
      <c r="P2818" s="44">
        <f>IFERROR(_xll.qlIndexFixing(ONIndex6M,I2818,TRUE,_xll.ohTrigger(RecalcTrigger,Trigger6M)),NA())</f>
        <v>1.0637327197802193E-2</v>
      </c>
      <c r="Q2818" s="186">
        <f>IFERROR(_xll.qlIndexFixing(ONIndex1Y,I2818,TRUE,_xll.ohTrigger(RecalcTrigger,Trigger1Y)),NA())</f>
        <v>1.2100604019353867E-2</v>
      </c>
    </row>
    <row r="2819" spans="2:17" x14ac:dyDescent="0.2">
      <c r="B2819" s="39" t="s">
        <v>42</v>
      </c>
      <c r="D2819" s="42">
        <f>_xll.qlCalendarAdvance(Calendar,$D2818,B2819,"f",FALSE)</f>
        <v>59146</v>
      </c>
      <c r="E2819" s="180">
        <f>_xll.qlInterestRateIndexValueDate(IndexON,D2819)</f>
        <v>59146</v>
      </c>
      <c r="F2819" s="196">
        <f>IFERROR(_xll.qlIndexFixing(IndexON,D2819,TRUE,_xll.ohTrigger(RecalcTrigger,TriggerON)),NA())</f>
        <v>1.169396841240733E-2</v>
      </c>
      <c r="H2819" s="42">
        <f>_xll.qlCalendarAdvance(Calendar,$H2818,B2819,"f",FALSE)</f>
        <v>59146</v>
      </c>
      <c r="I2819" s="180">
        <f>_xll.qlInterestRateIndexValueDate(Index1M,$H2819)</f>
        <v>59148</v>
      </c>
      <c r="J2819" s="185">
        <f>IFERROR(_xll.qlIndexFixing(Index1M,$H2819,TRUE,_xll.ohTrigger(RecalcTrigger,Trigger1M)),NA())</f>
        <v>1.1707671088785898E-2</v>
      </c>
      <c r="K2819" s="44">
        <f>IFERROR(_xll.qlIndexFixing(Index3M,H2819,TRUE,_xll.ohTrigger(RecalcTrigger,Trigger3M)),NA())</f>
        <v>1.1984556635961319E-2</v>
      </c>
      <c r="L2819" s="44">
        <f>IFERROR(_xll.qlIndexFixing(Index6M,$H2819,TRUE,_xll.ohTrigger(RecalcTrigger,Trigger6M)),NA())</f>
        <v>1.0441631906751939E-2</v>
      </c>
      <c r="M2819" s="186">
        <f>IFERROR(_xll.qlIndexFixing(Index1Y,$H2819,TRUE,_xll.ohTrigger(RecalcTrigger,Trigger1Y)),NA())</f>
        <v>1.2124782905446725E-2</v>
      </c>
      <c r="N2819" s="185">
        <f>IFERROR(_xll.qlIndexFixing(ONIndex1M,I2819,TRUE,_xll.ohTrigger(RecalcTrigger,Trigger1M)),NA())</f>
        <v>1.1704951213475923E-2</v>
      </c>
      <c r="O2819" s="44">
        <f>IFERROR(_xll.qlIndexFixing(ONIndex3M,I2819,TRUE,_xll.ohTrigger(RecalcTrigger,Trigger3M)),NA())</f>
        <v>1.1978135871890672E-2</v>
      </c>
      <c r="P2819" s="44">
        <f>IFERROR(_xll.qlIndexFixing(ONIndex6M,I2819,TRUE,_xll.ohTrigger(RecalcTrigger,Trigger6M)),NA())</f>
        <v>1.0618906363584202E-2</v>
      </c>
      <c r="Q2819" s="186">
        <f>IFERROR(_xll.qlIndexFixing(ONIndex1Y,I2819,TRUE,_xll.ohTrigger(RecalcTrigger,Trigger1Y)),NA())</f>
        <v>1.2097715524710395E-2</v>
      </c>
    </row>
    <row r="2820" spans="2:17" x14ac:dyDescent="0.2">
      <c r="B2820" s="39" t="s">
        <v>42</v>
      </c>
      <c r="D2820" s="42">
        <f>_xll.qlCalendarAdvance(Calendar,$D2819,B2820,"f",FALSE)</f>
        <v>59153</v>
      </c>
      <c r="E2820" s="180">
        <f>_xll.qlInterestRateIndexValueDate(IndexON,D2820)</f>
        <v>59153</v>
      </c>
      <c r="F2820" s="196">
        <f>IFERROR(_xll.qlIndexFixing(IndexON,D2820,TRUE,_xll.ohTrigger(RecalcTrigger,TriggerON)),NA())</f>
        <v>1.1693557556258227E-2</v>
      </c>
      <c r="H2820" s="42">
        <f>_xll.qlCalendarAdvance(Calendar,$H2819,B2820,"f",FALSE)</f>
        <v>59153</v>
      </c>
      <c r="I2820" s="180">
        <f>_xll.qlInterestRateIndexValueDate(Index1M,$H2820)</f>
        <v>59155</v>
      </c>
      <c r="J2820" s="185">
        <f>IFERROR(_xll.qlIndexFixing(Index1M,$H2820,TRUE,_xll.ohTrigger(RecalcTrigger,Trigger1M)),NA())</f>
        <v>1.1705767754265906E-2</v>
      </c>
      <c r="K2820" s="44">
        <f>IFERROR(_xll.qlIndexFixing(Index3M,H2820,TRUE,_xll.ohTrigger(RecalcTrigger,Trigger3M)),NA())</f>
        <v>1.1982690069348045E-2</v>
      </c>
      <c r="L2820" s="44">
        <f>IFERROR(_xll.qlIndexFixing(Index6M,$H2820,TRUE,_xll.ohTrigger(RecalcTrigger,Trigger6M)),NA())</f>
        <v>1.0425909433029432E-2</v>
      </c>
      <c r="M2820" s="186">
        <f>IFERROR(_xll.qlIndexFixing(Index1Y,$H2820,TRUE,_xll.ohTrigger(RecalcTrigger,Trigger1Y)),NA())</f>
        <v>1.2123466190398936E-2</v>
      </c>
      <c r="N2820" s="185">
        <f>IFERROR(_xll.qlIndexFixing(ONIndex1M,I2820,TRUE,_xll.ohTrigger(RecalcTrigger,Trigger1M)),NA())</f>
        <v>1.1702981735135509E-2</v>
      </c>
      <c r="O2820" s="44">
        <f>IFERROR(_xll.qlIndexFixing(ONIndex3M,I2820,TRUE,_xll.ohTrigger(RecalcTrigger,Trigger3M)),NA())</f>
        <v>1.1976034577392269E-2</v>
      </c>
      <c r="P2820" s="44">
        <f>IFERROR(_xll.qlIndexFixing(ONIndex6M,I2820,TRUE,_xll.ohTrigger(RecalcTrigger,Trigger6M)),NA())</f>
        <v>1.0600693688296303E-2</v>
      </c>
      <c r="Q2820" s="186">
        <f>IFERROR(_xll.qlIndexFixing(ONIndex1Y,I2820,TRUE,_xll.ohTrigger(RecalcTrigger,Trigger1Y)),NA())</f>
        <v>1.2094885474116523E-2</v>
      </c>
    </row>
    <row r="2821" spans="2:17" x14ac:dyDescent="0.2">
      <c r="B2821" s="39" t="s">
        <v>42</v>
      </c>
      <c r="D2821" s="42">
        <f>_xll.qlCalendarAdvance(Calendar,$D2820,B2821,"f",FALSE)</f>
        <v>59160</v>
      </c>
      <c r="E2821" s="180">
        <f>_xll.qlInterestRateIndexValueDate(IndexON,D2821)</f>
        <v>59160</v>
      </c>
      <c r="F2821" s="196">
        <f>IFERROR(_xll.qlIndexFixing(IndexON,D2821,TRUE,_xll.ohTrigger(RecalcTrigger,TriggerON)),NA())</f>
        <v>1.1693202871736474E-2</v>
      </c>
      <c r="H2821" s="42">
        <f>_xll.qlCalendarAdvance(Calendar,$H2820,B2821,"f",FALSE)</f>
        <v>59160</v>
      </c>
      <c r="I2821" s="180">
        <f>_xll.qlInterestRateIndexValueDate(Index1M,$H2821)</f>
        <v>59162</v>
      </c>
      <c r="J2821" s="185">
        <f>IFERROR(_xll.qlIndexFixing(Index1M,$H2821,TRUE,_xll.ohTrigger(RecalcTrigger,Trigger1M)),NA())</f>
        <v>1.1703905943525328E-2</v>
      </c>
      <c r="K2821" s="44">
        <f>IFERROR(_xll.qlIndexFixing(Index3M,H2821,TRUE,_xll.ohTrigger(RecalcTrigger,Trigger3M)),NA())</f>
        <v>1.1980865298239607E-2</v>
      </c>
      <c r="L2821" s="44">
        <f>IFERROR(_xll.qlIndexFixing(Index6M,$H2821,TRUE,_xll.ohTrigger(RecalcTrigger,Trigger6M)),NA())</f>
        <v>1.041039633106422E-2</v>
      </c>
      <c r="M2821" s="186">
        <f>IFERROR(_xll.qlIndexFixing(Index1Y,$H2821,TRUE,_xll.ohTrigger(RecalcTrigger,Trigger1Y)),NA())</f>
        <v>1.2122211205589165E-2</v>
      </c>
      <c r="N2821" s="185">
        <f>IFERROR(_xll.qlIndexFixing(ONIndex1M,I2821,TRUE,_xll.ohTrigger(RecalcTrigger,Trigger1M)),NA())</f>
        <v>1.1700781564689677E-2</v>
      </c>
      <c r="O2821" s="44">
        <f>IFERROR(_xll.qlIndexFixing(ONIndex3M,I2821,TRUE,_xll.ohTrigger(RecalcTrigger,Trigger3M)),NA())</f>
        <v>1.1973683651698153E-2</v>
      </c>
      <c r="P2821" s="44">
        <f>IFERROR(_xll.qlIndexFixing(ONIndex6M,I2821,TRUE,_xll.ohTrigger(RecalcTrigger,Trigger6M)),NA())</f>
        <v>1.0580134090911741E-2</v>
      </c>
      <c r="Q2821" s="186">
        <f>IFERROR(_xll.qlIndexFixing(ONIndex1Y,I2821,TRUE,_xll.ohTrigger(RecalcTrigger,Trigger1Y)),NA())</f>
        <v>1.2091722818219353E-2</v>
      </c>
    </row>
    <row r="2822" spans="2:17" x14ac:dyDescent="0.2">
      <c r="B2822" s="39" t="s">
        <v>42</v>
      </c>
      <c r="D2822" s="42">
        <f>_xll.qlCalendarAdvance(Calendar,$D2821,B2822,"f",FALSE)</f>
        <v>59167</v>
      </c>
      <c r="E2822" s="180">
        <f>_xll.qlInterestRateIndexValueDate(IndexON,D2822)</f>
        <v>59167</v>
      </c>
      <c r="F2822" s="196">
        <f>IFERROR(_xll.qlIndexFixing(IndexON,D2822,TRUE,_xll.ohTrigger(RecalcTrigger,TriggerON)),NA())</f>
        <v>1.1692904447970776E-2</v>
      </c>
      <c r="H2822" s="42">
        <f>_xll.qlCalendarAdvance(Calendar,$H2821,B2822,"f",FALSE)</f>
        <v>59167</v>
      </c>
      <c r="I2822" s="180">
        <f>_xll.qlInterestRateIndexValueDate(Index1M,$H2822)</f>
        <v>59169</v>
      </c>
      <c r="J2822" s="185">
        <f>IFERROR(_xll.qlIndexFixing(Index1M,$H2822,TRUE,_xll.ohTrigger(RecalcTrigger,Trigger1M)),NA())</f>
        <v>1.1702085724130118E-2</v>
      </c>
      <c r="K2822" s="44">
        <f>IFERROR(_xll.qlIndexFixing(Index3M,H2822,TRUE,_xll.ohTrigger(RecalcTrigger,Trigger3M)),NA())</f>
        <v>1.1979082389976803E-2</v>
      </c>
      <c r="L2822" s="44">
        <f>IFERROR(_xll.qlIndexFixing(Index6M,$H2822,TRUE,_xll.ohTrigger(RecalcTrigger,Trigger6M)),NA())</f>
        <v>1.039509259595912E-2</v>
      </c>
      <c r="M2822" s="186">
        <f>IFERROR(_xll.qlIndexFixing(Index1Y,$H2822,TRUE,_xll.ohTrigger(RecalcTrigger,Trigger1Y)),NA())</f>
        <v>1.2121018047953786E-2</v>
      </c>
      <c r="N2822" s="185">
        <f>IFERROR(_xll.qlIndexFixing(ONIndex1M,I2822,TRUE,_xll.ohTrigger(RecalcTrigger,Trigger1M)),NA())</f>
        <v>1.16991669581612E-2</v>
      </c>
      <c r="O2822" s="44">
        <f>IFERROR(_xll.qlIndexFixing(ONIndex3M,I2822,TRUE,_xll.ohTrigger(RecalcTrigger,Trigger3M)),NA())</f>
        <v>1.1971955902874143E-2</v>
      </c>
      <c r="P2822" s="44">
        <f>IFERROR(_xll.qlIndexFixing(ONIndex6M,I2822,TRUE,_xll.ohTrigger(RecalcTrigger,Trigger6M)),NA())</f>
        <v>1.0564892814830529E-2</v>
      </c>
      <c r="Q2822" s="186">
        <f>IFERROR(_xll.qlIndexFixing(ONIndex1Y,I2822,TRUE,_xll.ohTrigger(RecalcTrigger,Trigger1Y)),NA())</f>
        <v>1.208940108972989E-2</v>
      </c>
    </row>
    <row r="2823" spans="2:17" x14ac:dyDescent="0.2">
      <c r="B2823" s="39" t="s">
        <v>42</v>
      </c>
      <c r="D2823" s="42">
        <f>_xll.qlCalendarAdvance(Calendar,$D2822,B2823,"f",FALSE)</f>
        <v>59174</v>
      </c>
      <c r="E2823" s="180">
        <f>_xll.qlInterestRateIndexValueDate(IndexON,D2823)</f>
        <v>59174</v>
      </c>
      <c r="F2823" s="196">
        <f>IFERROR(_xll.qlIndexFixing(IndexON,D2823,TRUE,_xll.ohTrigger(RecalcTrigger,TriggerON)),NA())</f>
        <v>1.1692662374009899E-2</v>
      </c>
      <c r="H2823" s="42">
        <f>_xll.qlCalendarAdvance(Calendar,$H2822,B2823,"f",FALSE)</f>
        <v>59174</v>
      </c>
      <c r="I2823" s="180">
        <f>_xll.qlInterestRateIndexValueDate(Index1M,$H2823)</f>
        <v>59176</v>
      </c>
      <c r="J2823" s="185">
        <f>IFERROR(_xll.qlIndexFixing(Index1M,$H2823,TRUE,_xll.ohTrigger(RecalcTrigger,Trigger1M)),NA())</f>
        <v>1.1700307163638735E-2</v>
      </c>
      <c r="K2823" s="44">
        <f>IFERROR(_xll.qlIndexFixing(Index3M,H2823,TRUE,_xll.ohTrigger(RecalcTrigger,Trigger3M)),NA())</f>
        <v>1.1977341411903097E-2</v>
      </c>
      <c r="L2823" s="44">
        <f>IFERROR(_xll.qlIndexFixing(Index6M,$H2823,TRUE,_xll.ohTrigger(RecalcTrigger,Trigger6M)),NA())</f>
        <v>1.0380855449788035E-2</v>
      </c>
      <c r="M2823" s="186">
        <f>IFERROR(_xll.qlIndexFixing(Index1Y,$H2823,TRUE,_xll.ohTrigger(RecalcTrigger,Trigger1Y)),NA())</f>
        <v>1.2119886814440348E-2</v>
      </c>
      <c r="N2823" s="185">
        <f>IFERROR(_xll.qlIndexFixing(ONIndex1M,I2823,TRUE,_xll.ohTrigger(RecalcTrigger,Trigger1M)),NA())</f>
        <v>1.169732179445937E-2</v>
      </c>
      <c r="O2823" s="44">
        <f>IFERROR(_xll.qlIndexFixing(ONIndex3M,I2823,TRUE,_xll.ohTrigger(RecalcTrigger,Trigger3M)),NA())</f>
        <v>1.1969978656987124E-2</v>
      </c>
      <c r="P2823" s="44">
        <f>IFERROR(_xll.qlIndexFixing(ONIndex6M,I2823,TRUE,_xll.ohTrigger(RecalcTrigger,Trigger6M)),NA())</f>
        <v>1.0547304616412845E-2</v>
      </c>
      <c r="Q2823" s="186">
        <f>IFERROR(_xll.qlIndexFixing(ONIndex1Y,I2823,TRUE,_xll.ohTrigger(RecalcTrigger,Trigger1Y)),NA())</f>
        <v>1.2086746947623794E-2</v>
      </c>
    </row>
    <row r="2824" spans="2:17" x14ac:dyDescent="0.2">
      <c r="B2824" s="39" t="s">
        <v>42</v>
      </c>
      <c r="D2824" s="42">
        <f>_xll.qlCalendarAdvance(Calendar,$D2823,B2824,"f",FALSE)</f>
        <v>59181</v>
      </c>
      <c r="E2824" s="180">
        <f>_xll.qlInterestRateIndexValueDate(IndexON,D2824)</f>
        <v>59181</v>
      </c>
      <c r="F2824" s="196">
        <f>IFERROR(_xll.qlIndexFixing(IndexON,D2824,TRUE,_xll.ohTrigger(RecalcTrigger,TriggerON)),NA())</f>
        <v>1.1692476738982549E-2</v>
      </c>
      <c r="H2824" s="42">
        <f>_xll.qlCalendarAdvance(Calendar,$H2823,B2824,"f",FALSE)</f>
        <v>59181</v>
      </c>
      <c r="I2824" s="180">
        <f>_xll.qlInterestRateIndexValueDate(Index1M,$H2824)</f>
        <v>59183</v>
      </c>
      <c r="J2824" s="185">
        <f>IFERROR(_xll.qlIndexFixing(Index1M,$H2824,TRUE,_xll.ohTrigger(RecalcTrigger,Trigger1M)),NA())</f>
        <v>1.1698570329609637E-2</v>
      </c>
      <c r="K2824" s="44">
        <f>IFERROR(_xll.qlIndexFixing(Index3M,H2824,TRUE,_xll.ohTrigger(RecalcTrigger,Trigger3M)),NA())</f>
        <v>1.1975642431360178E-2</v>
      </c>
      <c r="L2824" s="44">
        <f>IFERROR(_xll.qlIndexFixing(Index6M,$H2824,TRUE,_xll.ohTrigger(RecalcTrigger,Trigger6M)),NA())</f>
        <v>1.036595590874223E-2</v>
      </c>
      <c r="M2824" s="186">
        <f>IFERROR(_xll.qlIndexFixing(Index1Y,$H2824,TRUE,_xll.ohTrigger(RecalcTrigger,Trigger1Y)),NA())</f>
        <v>1.2118817602008222E-2</v>
      </c>
      <c r="N2824" s="185">
        <f>IFERROR(_xll.qlIndexFixing(ONIndex1M,I2824,TRUE,_xll.ohTrigger(RecalcTrigger,Trigger1M)),NA())</f>
        <v>1.1695518204222211E-2</v>
      </c>
      <c r="O2824" s="44">
        <f>IFERROR(_xll.qlIndexFixing(ONIndex3M,I2824,TRUE,_xll.ohTrigger(RecalcTrigger,Trigger3M)),NA())</f>
        <v>1.1968042895436071E-2</v>
      </c>
      <c r="P2824" s="44">
        <f>IFERROR(_xll.qlIndexFixing(ONIndex6M,I2824,TRUE,_xll.ohTrigger(RecalcTrigger,Trigger6M)),NA())</f>
        <v>1.0529924576925254E-2</v>
      </c>
      <c r="Q2824" s="186">
        <f>IFERROR(_xll.qlIndexFixing(ONIndex1Y,I2824,TRUE,_xll.ohTrigger(RecalcTrigger,Trigger1Y)),NA())</f>
        <v>1.2084151633660056E-2</v>
      </c>
    </row>
    <row r="2825" spans="2:17" x14ac:dyDescent="0.2">
      <c r="B2825" s="39" t="s">
        <v>42</v>
      </c>
      <c r="D2825" s="42">
        <f>_xll.qlCalendarAdvance(Calendar,$D2824,B2825,"f",FALSE)</f>
        <v>59188</v>
      </c>
      <c r="E2825" s="180">
        <f>_xll.qlInterestRateIndexValueDate(IndexON,D2825)</f>
        <v>59188</v>
      </c>
      <c r="F2825" s="196">
        <f>IFERROR(_xll.qlIndexFixing(IndexON,D2825,TRUE,_xll.ohTrigger(RecalcTrigger,TriggerON)),NA())</f>
        <v>1.1692347631697686E-2</v>
      </c>
      <c r="H2825" s="42">
        <f>_xll.qlCalendarAdvance(Calendar,$H2824,B2825,"f",FALSE)</f>
        <v>59188</v>
      </c>
      <c r="I2825" s="180">
        <f>_xll.qlInterestRateIndexValueDate(Index1M,$H2825)</f>
        <v>59190</v>
      </c>
      <c r="J2825" s="185">
        <f>IFERROR(_xll.qlIndexFixing(Index1M,$H2825,TRUE,_xll.ohTrigger(RecalcTrigger,Trigger1M)),NA())</f>
        <v>1.1696875289608777E-2</v>
      </c>
      <c r="K2825" s="44">
        <f>IFERROR(_xll.qlIndexFixing(Index3M,H2825,TRUE,_xll.ohTrigger(RecalcTrigger,Trigger3M)),NA())</f>
        <v>1.1973985515694174E-2</v>
      </c>
      <c r="L2825" s="44">
        <f>IFERROR(_xll.qlIndexFixing(Index6M,$H2825,TRUE,_xll.ohTrigger(RecalcTrigger,Trigger6M)),NA())</f>
        <v>1.0351265713967573E-2</v>
      </c>
      <c r="M2825" s="186">
        <f>IFERROR(_xll.qlIndexFixing(Index1Y,$H2825,TRUE,_xll.ohTrigger(RecalcTrigger,Trigger1Y)),NA())</f>
        <v>1.2117810507626415E-2</v>
      </c>
      <c r="N2825" s="185">
        <f>IFERROR(_xll.qlIndexFixing(ONIndex1M,I2825,TRUE,_xll.ohTrigger(RecalcTrigger,Trigger1M)),NA())</f>
        <v>1.1693756254675947E-2</v>
      </c>
      <c r="O2825" s="44">
        <f>IFERROR(_xll.qlIndexFixing(ONIndex3M,I2825,TRUE,_xll.ohTrigger(RecalcTrigger,Trigger3M)),NA())</f>
        <v>1.1966148684887656E-2</v>
      </c>
      <c r="P2825" s="44">
        <f>IFERROR(_xll.qlIndexFixing(ONIndex6M,I2825,TRUE,_xll.ohTrigger(RecalcTrigger,Trigger6M)),NA())</f>
        <v>1.0512752696367755E-2</v>
      </c>
      <c r="Q2825" s="186">
        <f>IFERROR(_xll.qlIndexFixing(ONIndex1Y,I2825,TRUE,_xll.ohTrigger(RecalcTrigger,Trigger1Y)),NA())</f>
        <v>1.2081615243921817E-2</v>
      </c>
    </row>
    <row r="2826" spans="2:17" x14ac:dyDescent="0.2">
      <c r="B2826" s="39" t="s">
        <v>42</v>
      </c>
      <c r="D2826" s="42">
        <f>_xll.qlCalendarAdvance(Calendar,$D2825,B2826,"f",FALSE)</f>
        <v>59195</v>
      </c>
      <c r="E2826" s="180">
        <f>_xll.qlInterestRateIndexValueDate(IndexON,D2826)</f>
        <v>59195</v>
      </c>
      <c r="F2826" s="196">
        <f>IFERROR(_xll.qlIndexFixing(IndexON,D2826,TRUE,_xll.ohTrigger(RecalcTrigger,TriggerON)),NA())</f>
        <v>1.169227514136395E-2</v>
      </c>
      <c r="H2826" s="42">
        <f>_xll.qlCalendarAdvance(Calendar,$H2825,B2826,"f",FALSE)</f>
        <v>59195</v>
      </c>
      <c r="I2826" s="180">
        <f>_xll.qlInterestRateIndexValueDate(Index1M,$H2826)</f>
        <v>59197</v>
      </c>
      <c r="J2826" s="185">
        <f>IFERROR(_xll.qlIndexFixing(Index1M,$H2826,TRUE,_xll.ohTrigger(RecalcTrigger,Trigger1M)),NA())</f>
        <v>1.1695222111192116E-2</v>
      </c>
      <c r="K2826" s="44">
        <f>IFERROR(_xll.qlIndexFixing(Index3M,H2826,TRUE,_xll.ohTrigger(RecalcTrigger,Trigger3M)),NA())</f>
        <v>1.1972370732252102E-2</v>
      </c>
      <c r="L2826" s="44">
        <f>IFERROR(_xll.qlIndexFixing(Index6M,$H2826,TRUE,_xll.ohTrigger(RecalcTrigger,Trigger6M)),NA())</f>
        <v>1.0336784860849851E-2</v>
      </c>
      <c r="M2826" s="186">
        <f>IFERROR(_xll.qlIndexFixing(Index1Y,$H2826,TRUE,_xll.ohTrigger(RecalcTrigger,Trigger1Y)),NA())</f>
        <v>1.211686562827664E-2</v>
      </c>
      <c r="N2826" s="185">
        <f>IFERROR(_xll.qlIndexFixing(ONIndex1M,I2826,TRUE,_xll.ohTrigger(RecalcTrigger,Trigger1M)),NA())</f>
        <v>1.1692036013446483E-2</v>
      </c>
      <c r="O2826" s="44">
        <f>IFERROR(_xll.qlIndexFixing(ONIndex3M,I2826,TRUE,_xll.ohTrigger(RecalcTrigger,Trigger3M)),NA())</f>
        <v>1.1964296092967786E-2</v>
      </c>
      <c r="P2826" s="44">
        <f>IFERROR(_xll.qlIndexFixing(ONIndex6M,I2826,TRUE,_xll.ohTrigger(RecalcTrigger,Trigger6M)),NA())</f>
        <v>1.0495788974500542E-2</v>
      </c>
      <c r="Q2826" s="186">
        <f>IFERROR(_xll.qlIndexFixing(ONIndex1Y,I2826,TRUE,_xll.ohTrigger(RecalcTrigger,Trigger1Y)),NA())</f>
        <v>1.2079137874092538E-2</v>
      </c>
    </row>
    <row r="2827" spans="2:17" x14ac:dyDescent="0.2">
      <c r="B2827" s="39" t="s">
        <v>42</v>
      </c>
      <c r="D2827" s="42">
        <f>_xll.qlCalendarAdvance(Calendar,$D2826,B2827,"f",FALSE)</f>
        <v>59202</v>
      </c>
      <c r="E2827" s="180">
        <f>_xll.qlInterestRateIndexValueDate(IndexON,D2827)</f>
        <v>59202</v>
      </c>
      <c r="F2827" s="196">
        <f>IFERROR(_xll.qlIndexFixing(IndexON,D2827,TRUE,_xll.ohTrigger(RecalcTrigger,TriggerON)),NA())</f>
        <v>1.169225935703011E-2</v>
      </c>
      <c r="H2827" s="42">
        <f>_xll.qlCalendarAdvance(Calendar,$H2826,B2827,"f",FALSE)</f>
        <v>59202</v>
      </c>
      <c r="I2827" s="180">
        <f>_xll.qlInterestRateIndexValueDate(Index1M,$H2827)</f>
        <v>59204</v>
      </c>
      <c r="J2827" s="185">
        <f>IFERROR(_xll.qlIndexFixing(Index1M,$H2827,TRUE,_xll.ohTrigger(RecalcTrigger,Trigger1M)),NA())</f>
        <v>1.1693298937857246E-2</v>
      </c>
      <c r="K2827" s="44">
        <f>IFERROR(_xll.qlIndexFixing(Index3M,H2827,TRUE,_xll.ohTrigger(RecalcTrigger,Trigger3M)),NA())</f>
        <v>1.1970703811416211E-2</v>
      </c>
      <c r="L2827" s="44">
        <f>IFERROR(_xll.qlIndexFixing(Index6M,$H2827,TRUE,_xll.ohTrigger(RecalcTrigger,Trigger6M)),NA())</f>
        <v>1.0322513344842429E-2</v>
      </c>
      <c r="M2827" s="186">
        <f>IFERROR(_xll.qlIndexFixing(Index1Y,$H2827,TRUE,_xll.ohTrigger(RecalcTrigger,Trigger1Y)),NA())</f>
        <v>1.2115983060950679E-2</v>
      </c>
      <c r="N2827" s="185">
        <f>IFERROR(_xll.qlIndexFixing(ONIndex1M,I2827,TRUE,_xll.ohTrigger(RecalcTrigger,Trigger1M)),NA())</f>
        <v>1.1690357548159724E-2</v>
      </c>
      <c r="O2827" s="44">
        <f>IFERROR(_xll.qlIndexFixing(ONIndex3M,I2827,TRUE,_xll.ohTrigger(RecalcTrigger,Trigger3M)),NA())</f>
        <v>1.1962485186503002E-2</v>
      </c>
      <c r="P2827" s="44">
        <f>IFERROR(_xll.qlIndexFixing(ONIndex6M,I2827,TRUE,_xll.ohTrigger(RecalcTrigger,Trigger6M)),NA())</f>
        <v>1.0479033411563421E-2</v>
      </c>
      <c r="Q2827" s="186">
        <f>IFERROR(_xll.qlIndexFixing(ONIndex1Y,I2827,TRUE,_xll.ohTrigger(RecalcTrigger,Trigger1Y)),NA())</f>
        <v>1.2076719620415233E-2</v>
      </c>
    </row>
    <row r="2828" spans="2:17" x14ac:dyDescent="0.2">
      <c r="B2828" s="39" t="s">
        <v>42</v>
      </c>
      <c r="D2828" s="42">
        <f>_xll.qlCalendarAdvance(Calendar,$D2827,B2828,"f",FALSE)</f>
        <v>59209</v>
      </c>
      <c r="E2828" s="180">
        <f>_xll.qlInterestRateIndexValueDate(IndexON,D2828)</f>
        <v>59209</v>
      </c>
      <c r="F2828" s="196">
        <f>IFERROR(_xll.qlIndexFixing(IndexON,D2828,TRUE,_xll.ohTrigger(RecalcTrigger,TriggerON)),NA())</f>
        <v>1.1692300367505126E-2</v>
      </c>
      <c r="H2828" s="42">
        <f>_xll.qlCalendarAdvance(Calendar,$H2827,B2828,"f",FALSE)</f>
        <v>59209</v>
      </c>
      <c r="I2828" s="180">
        <f>_xll.qlInterestRateIndexValueDate(Index1M,$H2828)</f>
        <v>59211</v>
      </c>
      <c r="J2828" s="185">
        <f>IFERROR(_xll.qlIndexFixing(Index1M,$H2828,TRUE,_xll.ohTrigger(RecalcTrigger,Trigger1M)),NA())</f>
        <v>1.1691717870885616E-2</v>
      </c>
      <c r="K2828" s="44">
        <f>IFERROR(_xll.qlIndexFixing(Index3M,H2828,TRUE,_xll.ohTrigger(RecalcTrigger,Trigger3M)),NA())</f>
        <v>1.1969170513814966E-2</v>
      </c>
      <c r="L2828" s="44">
        <f>IFERROR(_xll.qlIndexFixing(Index6M,$H2828,TRUE,_xll.ohTrigger(RecalcTrigger,Trigger6M)),NA())</f>
        <v>1.0308451161463587E-2</v>
      </c>
      <c r="M2828" s="186">
        <f>IFERROR(_xll.qlIndexFixing(Index1Y,$H2828,TRUE,_xll.ohTrigger(RecalcTrigger,Trigger1Y)),NA())</f>
        <v>1.2115162902652798E-2</v>
      </c>
      <c r="N2828" s="185">
        <f>IFERROR(_xll.qlIndexFixing(ONIndex1M,I2828,TRUE,_xll.ohTrigger(RecalcTrigger,Trigger1M)),NA())</f>
        <v>1.1688720926121832E-2</v>
      </c>
      <c r="O2828" s="44">
        <f>IFERROR(_xll.qlIndexFixing(ONIndex3M,I2828,TRUE,_xll.ohTrigger(RecalcTrigger,Trigger3M)),NA())</f>
        <v>1.196071603295934E-2</v>
      </c>
      <c r="P2828" s="44">
        <f>IFERROR(_xll.qlIndexFixing(ONIndex6M,I2828,TRUE,_xll.ohTrigger(RecalcTrigger,Trigger6M)),NA())</f>
        <v>1.0462486007396521E-2</v>
      </c>
      <c r="Q2828" s="186">
        <f>IFERROR(_xll.qlIndexFixing(ONIndex1Y,I2828,TRUE,_xll.ohTrigger(RecalcTrigger,Trigger1Y)),NA())</f>
        <v>1.2074360578893106E-2</v>
      </c>
    </row>
    <row r="2829" spans="2:17" x14ac:dyDescent="0.2">
      <c r="B2829" s="39" t="s">
        <v>42</v>
      </c>
      <c r="D2829" s="42">
        <f>_xll.qlCalendarAdvance(Calendar,$D2828,B2829,"f",FALSE)</f>
        <v>59216</v>
      </c>
      <c r="E2829" s="180">
        <f>_xll.qlInterestRateIndexValueDate(IndexON,D2829)</f>
        <v>59216</v>
      </c>
      <c r="F2829" s="196">
        <f>IFERROR(_xll.qlIndexFixing(IndexON,D2829,TRUE,_xll.ohTrigger(RecalcTrigger,TriggerON)),NA())</f>
        <v>1.1692398262397319E-2</v>
      </c>
      <c r="H2829" s="42">
        <f>_xll.qlCalendarAdvance(Calendar,$H2828,B2829,"f",FALSE)</f>
        <v>59216</v>
      </c>
      <c r="I2829" s="180">
        <f>_xll.qlInterestRateIndexValueDate(Index1M,$H2829)</f>
        <v>59218</v>
      </c>
      <c r="J2829" s="185">
        <f>IFERROR(_xll.qlIndexFixing(Index1M,$H2829,TRUE,_xll.ohTrigger(RecalcTrigger,Trigger1M)),NA())</f>
        <v>1.1690178843397308E-2</v>
      </c>
      <c r="K2829" s="44">
        <f>IFERROR(_xll.qlIndexFixing(Index3M,H2829,TRUE,_xll.ohTrigger(RecalcTrigger,Trigger3M)),NA())</f>
        <v>1.1967679544260406E-2</v>
      </c>
      <c r="L2829" s="44">
        <f>IFERROR(_xll.qlIndexFixing(Index6M,$H2829,TRUE,_xll.ohTrigger(RecalcTrigger,Trigger6M)),NA())</f>
        <v>1.0294598306298291E-2</v>
      </c>
      <c r="M2829" s="186">
        <f>IFERROR(_xll.qlIndexFixing(Index1Y,$H2829,TRUE,_xll.ohTrigger(RecalcTrigger,Trigger1Y)),NA())</f>
        <v>1.2114405250397345E-2</v>
      </c>
      <c r="N2829" s="185">
        <f>IFERROR(_xll.qlIndexFixing(ONIndex1M,I2829,TRUE,_xll.ohTrigger(RecalcTrigger,Trigger1M)),NA())</f>
        <v>1.1687126214878774E-2</v>
      </c>
      <c r="O2829" s="44">
        <f>IFERROR(_xll.qlIndexFixing(ONIndex3M,I2829,TRUE,_xll.ohTrigger(RecalcTrigger,Trigger3M)),NA())</f>
        <v>1.195898869940315E-2</v>
      </c>
      <c r="P2829" s="44">
        <f>IFERROR(_xll.qlIndexFixing(ONIndex6M,I2829,TRUE,_xll.ohTrigger(RecalcTrigger,Trigger6M)),NA())</f>
        <v>1.0446146761839969E-2</v>
      </c>
      <c r="Q2829" s="186">
        <f>IFERROR(_xll.qlIndexFixing(ONIndex1Y,I2829,TRUE,_xll.ohTrigger(RecalcTrigger,Trigger1Y)),NA())</f>
        <v>1.2072060845369492E-2</v>
      </c>
    </row>
    <row r="2830" spans="2:17" x14ac:dyDescent="0.2">
      <c r="B2830" s="39" t="s">
        <v>42</v>
      </c>
      <c r="D2830" s="42">
        <f>_xll.qlCalendarAdvance(Calendar,$D2829,B2830,"f",FALSE)</f>
        <v>59223</v>
      </c>
      <c r="E2830" s="180">
        <f>_xll.qlInterestRateIndexValueDate(IndexON,D2830)</f>
        <v>59223</v>
      </c>
      <c r="F2830" s="196">
        <f>IFERROR(_xll.qlIndexFixing(IndexON,D2830,TRUE,_xll.ohTrigger(RecalcTrigger,TriggerON)),NA())</f>
        <v>1.1692553130195904E-2</v>
      </c>
      <c r="H2830" s="42">
        <f>_xll.qlCalendarAdvance(Calendar,$H2829,B2830,"f",FALSE)</f>
        <v>59223</v>
      </c>
      <c r="I2830" s="180">
        <f>_xll.qlInterestRateIndexValueDate(Index1M,$H2830)</f>
        <v>59225</v>
      </c>
      <c r="J2830" s="185">
        <f>IFERROR(_xll.qlIndexFixing(Index1M,$H2830,TRUE,_xll.ohTrigger(RecalcTrigger,Trigger1M)),NA())</f>
        <v>1.1688681922949711E-2</v>
      </c>
      <c r="K2830" s="44">
        <f>IFERROR(_xll.qlIndexFixing(Index3M,H2830,TRUE,_xll.ohTrigger(RecalcTrigger,Trigger3M)),NA())</f>
        <v>1.1966230970100007E-2</v>
      </c>
      <c r="L2830" s="44">
        <f>IFERROR(_xll.qlIndexFixing(Index6M,$H2830,TRUE,_xll.ohTrigger(RecalcTrigger,Trigger6M)),NA())</f>
        <v>1.0280954774995989E-2</v>
      </c>
      <c r="M2830" s="186">
        <f>IFERROR(_xll.qlIndexFixing(Index1Y,$H2830,TRUE,_xll.ohTrigger(RecalcTrigger,Trigger1Y)),NA())</f>
        <v>1.211371020121114E-2</v>
      </c>
      <c r="N2830" s="185">
        <f>IFERROR(_xll.qlIndexFixing(ONIndex1M,I2830,TRUE,_xll.ohTrigger(RecalcTrigger,Trigger1M)),NA())</f>
        <v>1.1685573482056455E-2</v>
      </c>
      <c r="O2830" s="44">
        <f>IFERROR(_xll.qlIndexFixing(ONIndex3M,I2830,TRUE,_xll.ohTrigger(RecalcTrigger,Trigger3M)),NA())</f>
        <v>1.1957303253060658E-2</v>
      </c>
      <c r="P2830" s="44">
        <f>IFERROR(_xll.qlIndexFixing(ONIndex6M,I2830,TRUE,_xll.ohTrigger(RecalcTrigger,Trigger6M)),NA())</f>
        <v>1.0430015675053639E-2</v>
      </c>
      <c r="Q2830" s="186">
        <f>IFERROR(_xll.qlIndexFixing(ONIndex1Y,I2830,TRUE,_xll.ohTrigger(RecalcTrigger,Trigger1Y)),NA())</f>
        <v>1.2069820516007468E-2</v>
      </c>
    </row>
    <row r="2831" spans="2:17" x14ac:dyDescent="0.2">
      <c r="B2831" s="39" t="s">
        <v>42</v>
      </c>
      <c r="D2831" s="42">
        <f>_xll.qlCalendarAdvance(Calendar,$D2830,B2831,"f",FALSE)</f>
        <v>59230</v>
      </c>
      <c r="E2831" s="180">
        <f>_xll.qlInterestRateIndexValueDate(IndexON,D2831)</f>
        <v>59230</v>
      </c>
      <c r="F2831" s="196">
        <f>IFERROR(_xll.qlIndexFixing(IndexON,D2831,TRUE,_xll.ohTrigger(RecalcTrigger,TriggerON)),NA())</f>
        <v>1.1692765060109522E-2</v>
      </c>
      <c r="H2831" s="42">
        <f>_xll.qlCalendarAdvance(Calendar,$H2830,B2831,"f",FALSE)</f>
        <v>59230</v>
      </c>
      <c r="I2831" s="180">
        <f>_xll.qlInterestRateIndexValueDate(Index1M,$H2831)</f>
        <v>59232</v>
      </c>
      <c r="J2831" s="185">
        <f>IFERROR(_xll.qlIndexFixing(Index1M,$H2831,TRUE,_xll.ohTrigger(RecalcTrigger,Trigger1M)),NA())</f>
        <v>1.1687586507610204E-2</v>
      </c>
      <c r="K2831" s="44">
        <f>IFERROR(_xll.qlIndexFixing(Index3M,H2831,TRUE,_xll.ohTrigger(RecalcTrigger,Trigger3M)),NA())</f>
        <v>1.1965144616791165E-2</v>
      </c>
      <c r="L2831" s="44">
        <f>IFERROR(_xll.qlIndexFixing(Index6M,$H2831,TRUE,_xll.ohTrigger(RecalcTrigger,Trigger6M)),NA())</f>
        <v>1.0263830075027455E-2</v>
      </c>
      <c r="M2831" s="186">
        <f>IFERROR(_xll.qlIndexFixing(Index1Y,$H2831,TRUE,_xll.ohTrigger(RecalcTrigger,Trigger1Y)),NA())</f>
        <v>1.2113077852131957E-2</v>
      </c>
      <c r="N2831" s="185">
        <f>IFERROR(_xll.qlIndexFixing(ONIndex1M,I2831,TRUE,_xll.ohTrigger(RecalcTrigger,Trigger1M)),NA())</f>
        <v>1.1684062795200845E-2</v>
      </c>
      <c r="O2831" s="44">
        <f>IFERROR(_xll.qlIndexFixing(ONIndex3M,I2831,TRUE,_xll.ohTrigger(RecalcTrigger,Trigger3M)),NA())</f>
        <v>1.1955659761158088E-2</v>
      </c>
      <c r="P2831" s="44">
        <f>IFERROR(_xll.qlIndexFixing(ONIndex6M,I2831,TRUE,_xll.ohTrigger(RecalcTrigger,Trigger6M)),NA())</f>
        <v>1.0414092747117465E-2</v>
      </c>
      <c r="Q2831" s="186">
        <f>IFERROR(_xll.qlIndexFixing(ONIndex1Y,I2831,TRUE,_xll.ohTrigger(RecalcTrigger,Trigger1Y)),NA())</f>
        <v>1.2067639686650367E-2</v>
      </c>
    </row>
    <row r="2832" spans="2:17" x14ac:dyDescent="0.2">
      <c r="B2832" s="39" t="s">
        <v>42</v>
      </c>
      <c r="D2832" s="42">
        <f>_xll.qlCalendarAdvance(Calendar,$D2831,B2832,"f",FALSE)</f>
        <v>59237</v>
      </c>
      <c r="E2832" s="180">
        <f>_xll.qlInterestRateIndexValueDate(IndexON,D2832)</f>
        <v>59237</v>
      </c>
      <c r="F2832" s="196">
        <f>IFERROR(_xll.qlIndexFixing(IndexON,D2832,TRUE,_xll.ohTrigger(RecalcTrigger,TriggerON)),NA())</f>
        <v>1.1693034141266878E-2</v>
      </c>
      <c r="H2832" s="42">
        <f>_xll.qlCalendarAdvance(Calendar,$H2831,B2832,"f",FALSE)</f>
        <v>59237</v>
      </c>
      <c r="I2832" s="180">
        <f>_xll.qlInterestRateIndexValueDate(Index1M,$H2832)</f>
        <v>59239</v>
      </c>
      <c r="J2832" s="185">
        <f>IFERROR(_xll.qlIndexFixing(Index1M,$H2832,TRUE,_xll.ohTrigger(RecalcTrigger,Trigger1M)),NA())</f>
        <v>1.1686185917536285E-2</v>
      </c>
      <c r="K2832" s="44">
        <f>IFERROR(_xll.qlIndexFixing(Index3M,H2832,TRUE,_xll.ohTrigger(RecalcTrigger,Trigger3M)),NA())</f>
        <v>1.1963790054098717E-2</v>
      </c>
      <c r="L2832" s="44">
        <f>IFERROR(_xll.qlIndexFixing(Index6M,$H2832,TRUE,_xll.ohTrigger(RecalcTrigger,Trigger6M)),NA())</f>
        <v>1.025067806241256E-2</v>
      </c>
      <c r="M2832" s="186">
        <f>IFERROR(_xll.qlIndexFixing(Index1Y,$H2832,TRUE,_xll.ohTrigger(RecalcTrigger,Trigger1Y)),NA())</f>
        <v>1.2112508300208963E-2</v>
      </c>
      <c r="N2832" s="185">
        <f>IFERROR(_xll.qlIndexFixing(ONIndex1M,I2832,TRUE,_xll.ohTrigger(RecalcTrigger,Trigger1M)),NA())</f>
        <v>1.1682594221538167E-2</v>
      </c>
      <c r="O2832" s="44">
        <f>IFERROR(_xll.qlIndexFixing(ONIndex3M,I2832,TRUE,_xll.ohTrigger(RecalcTrigger,Trigger3M)),NA())</f>
        <v>1.1954058290841729E-2</v>
      </c>
      <c r="P2832" s="44">
        <f>IFERROR(_xll.qlIndexFixing(ONIndex6M,I2832,TRUE,_xll.ohTrigger(RecalcTrigger,Trigger6M)),NA())</f>
        <v>1.0398377977631768E-2</v>
      </c>
      <c r="Q2832" s="186">
        <f>IFERROR(_xll.qlIndexFixing(ONIndex1Y,I2832,TRUE,_xll.ohTrigger(RecalcTrigger,Trigger1Y)),NA())</f>
        <v>1.206551845338133E-2</v>
      </c>
    </row>
    <row r="2833" spans="2:17" x14ac:dyDescent="0.2">
      <c r="B2833" s="39" t="s">
        <v>42</v>
      </c>
      <c r="D2833" s="42">
        <f>_xll.qlCalendarAdvance(Calendar,$D2832,B2833,"f",FALSE)</f>
        <v>59244</v>
      </c>
      <c r="E2833" s="180">
        <f>_xll.qlInterestRateIndexValueDate(IndexON,D2833)</f>
        <v>59244</v>
      </c>
      <c r="F2833" s="196">
        <f>IFERROR(_xll.qlIndexFixing(IndexON,D2833,TRUE,_xll.ohTrigger(RecalcTrigger,TriggerON)),NA())</f>
        <v>1.1693360462556868E-2</v>
      </c>
      <c r="H2833" s="42">
        <f>_xll.qlCalendarAdvance(Calendar,$H2832,B2833,"f",FALSE)</f>
        <v>59244</v>
      </c>
      <c r="I2833" s="180">
        <f>_xll.qlInterestRateIndexValueDate(Index1M,$H2833)</f>
        <v>59246</v>
      </c>
      <c r="J2833" s="185">
        <f>IFERROR(_xll.qlIndexFixing(Index1M,$H2833,TRUE,_xll.ohTrigger(RecalcTrigger,Trigger1M)),NA())</f>
        <v>1.1684827661995745E-2</v>
      </c>
      <c r="K2833" s="44">
        <f>IFERROR(_xll.qlIndexFixing(Index3M,H2833,TRUE,_xll.ohTrigger(RecalcTrigger,Trigger3M)),NA())</f>
        <v>1.196247810754732E-2</v>
      </c>
      <c r="L2833" s="44">
        <f>IFERROR(_xll.qlIndexFixing(Index6M,$H2833,TRUE,_xll.ohTrigger(RecalcTrigger,Trigger6M)),NA())</f>
        <v>1.0237735391649046E-2</v>
      </c>
      <c r="M2833" s="186">
        <f>IFERROR(_xll.qlIndexFixing(Index1Y,$H2833,TRUE,_xll.ohTrigger(RecalcTrigger,Trigger1Y)),NA())</f>
        <v>1.2112001642504021E-2</v>
      </c>
      <c r="N2833" s="185">
        <f>IFERROR(_xll.qlIndexFixing(ONIndex1M,I2833,TRUE,_xll.ohTrigger(RecalcTrigger,Trigger1M)),NA())</f>
        <v>1.1681167828934136E-2</v>
      </c>
      <c r="O2833" s="44">
        <f>IFERROR(_xll.qlIndexFixing(ONIndex3M,I2833,TRUE,_xll.ohTrigger(RecalcTrigger,Trigger3M)),NA())</f>
        <v>1.1952498909337805E-2</v>
      </c>
      <c r="P2833" s="44">
        <f>IFERROR(_xll.qlIndexFixing(ONIndex6M,I2833,TRUE,_xll.ohTrigger(RecalcTrigger,Trigger6M)),NA())</f>
        <v>1.0382871366836355E-2</v>
      </c>
      <c r="Q2833" s="186">
        <f>IFERROR(_xll.qlIndexFixing(ONIndex1Y,I2833,TRUE,_xll.ohTrigger(RecalcTrigger,Trigger1Y)),NA())</f>
        <v>1.2063456912123627E-2</v>
      </c>
    </row>
    <row r="2834" spans="2:17" x14ac:dyDescent="0.2">
      <c r="B2834" s="39" t="s">
        <v>42</v>
      </c>
      <c r="D2834" s="42">
        <f>_xll.qlCalendarAdvance(Calendar,$D2833,B2834,"f",FALSE)</f>
        <v>59251</v>
      </c>
      <c r="E2834" s="180">
        <f>_xll.qlInterestRateIndexValueDate(IndexON,D2834)</f>
        <v>59251</v>
      </c>
      <c r="F2834" s="196">
        <f>IFERROR(_xll.qlIndexFixing(IndexON,D2834,TRUE,_xll.ohTrigger(RecalcTrigger,TriggerON)),NA())</f>
        <v>1.1693744113188131E-2</v>
      </c>
      <c r="H2834" s="42">
        <f>_xll.qlCalendarAdvance(Calendar,$H2833,B2834,"f",FALSE)</f>
        <v>59251</v>
      </c>
      <c r="I2834" s="180">
        <f>_xll.qlInterestRateIndexValueDate(Index1M,$H2834)</f>
        <v>59253</v>
      </c>
      <c r="J2834" s="185">
        <f>IFERROR(_xll.qlIndexFixing(Index1M,$H2834,TRUE,_xll.ohTrigger(RecalcTrigger,Trigger1M)),NA())</f>
        <v>1.168351180854954E-2</v>
      </c>
      <c r="K2834" s="44">
        <f>IFERROR(_xll.qlIndexFixing(Index3M,H2834,TRUE,_xll.ohTrigger(RecalcTrigger,Trigger3M)),NA())</f>
        <v>1.1961208844496137E-2</v>
      </c>
      <c r="L2834" s="44">
        <f>IFERROR(_xll.qlIndexFixing(Index6M,$H2834,TRUE,_xll.ohTrigger(RecalcTrigger,Trigger6M)),NA())</f>
        <v>1.022500205855832E-2</v>
      </c>
      <c r="M2834" s="186">
        <f>IFERROR(_xll.qlIndexFixing(Index1Y,$H2834,TRUE,_xll.ohTrigger(RecalcTrigger,Trigger1Y)),NA())</f>
        <v>1.2111557976089291E-2</v>
      </c>
      <c r="N2834" s="185">
        <f>IFERROR(_xll.qlIndexFixing(ONIndex1M,I2834,TRUE,_xll.ohTrigger(RecalcTrigger,Trigger1M)),NA())</f>
        <v>1.1679395984263152E-2</v>
      </c>
      <c r="O2834" s="44">
        <f>IFERROR(_xll.qlIndexFixing(ONIndex3M,I2834,TRUE,_xll.ohTrigger(RecalcTrigger,Trigger3M)),NA())</f>
        <v>1.1950555943229801E-2</v>
      </c>
      <c r="P2834" s="44">
        <f>IFERROR(_xll.qlIndexFixing(ONIndex6M,I2834,TRUE,_xll.ohTrigger(RecalcTrigger,Trigger6M)),NA())</f>
        <v>1.0363240161535003E-2</v>
      </c>
      <c r="Q2834" s="186">
        <f>IFERROR(_xll.qlIndexFixing(ONIndex1Y,I2834,TRUE,_xll.ohTrigger(RecalcTrigger,Trigger1Y)),NA())</f>
        <v>1.2060894224301677E-2</v>
      </c>
    </row>
    <row r="2835" spans="2:17" x14ac:dyDescent="0.2">
      <c r="B2835" s="39" t="s">
        <v>42</v>
      </c>
      <c r="D2835" s="42">
        <f>_xll.qlCalendarAdvance(Calendar,$D2834,B2835,"f",FALSE)</f>
        <v>59258</v>
      </c>
      <c r="E2835" s="180">
        <f>_xll.qlInterestRateIndexValueDate(IndexON,D2835)</f>
        <v>59258</v>
      </c>
      <c r="F2835" s="196">
        <f>IFERROR(_xll.qlIndexFixing(IndexON,D2835,TRUE,_xll.ohTrigger(RecalcTrigger,TriggerON)),NA())</f>
        <v>1.1694185182129502E-2</v>
      </c>
      <c r="H2835" s="42">
        <f>_xll.qlCalendarAdvance(Calendar,$H2834,B2835,"f",FALSE)</f>
        <v>59258</v>
      </c>
      <c r="I2835" s="180">
        <f>_xll.qlInterestRateIndexValueDate(Index1M,$H2835)</f>
        <v>59260</v>
      </c>
      <c r="J2835" s="185">
        <f>IFERROR(_xll.qlIndexFixing(Index1M,$H2835,TRUE,_xll.ohTrigger(RecalcTrigger,Trigger1M)),NA())</f>
        <v>1.1681932642093147E-2</v>
      </c>
      <c r="K2835" s="44">
        <f>IFERROR(_xll.qlIndexFixing(Index3M,H2835,TRUE,_xll.ohTrigger(RecalcTrigger,Trigger3M)),NA())</f>
        <v>1.1959982332305196E-2</v>
      </c>
      <c r="L2835" s="44">
        <f>IFERROR(_xll.qlIndexFixing(Index6M,$H2835,TRUE,_xll.ohTrigger(RecalcTrigger,Trigger6M)),NA())</f>
        <v>1.0214513181586345E-2</v>
      </c>
      <c r="M2835" s="186">
        <f>IFERROR(_xll.qlIndexFixing(Index1Y,$H2835,TRUE,_xll.ohTrigger(RecalcTrigger,Trigger1Y)),NA())</f>
        <v>1.2111177398049195E-2</v>
      </c>
      <c r="N2835" s="185">
        <f>IFERROR(_xll.qlIndexFixing(ONIndex1M,I2835,TRUE,_xll.ohTrigger(RecalcTrigger,Trigger1M)),NA())</f>
        <v>1.1678441856366462E-2</v>
      </c>
      <c r="O2835" s="44">
        <f>IFERROR(_xll.qlIndexFixing(ONIndex3M,I2835,TRUE,_xll.ohTrigger(RecalcTrigger,Trigger3M)),NA())</f>
        <v>1.1949506681432354E-2</v>
      </c>
      <c r="P2835" s="44">
        <f>IFERROR(_xll.qlIndexFixing(ONIndex6M,I2835,TRUE,_xll.ohTrigger(RecalcTrigger,Trigger6M)),NA())</f>
        <v>1.0352482621156511E-2</v>
      </c>
      <c r="Q2835" s="186">
        <f>IFERROR(_xll.qlIndexFixing(ONIndex1Y,I2835,TRUE,_xll.ohTrigger(RecalcTrigger,Trigger1Y)),NA())</f>
        <v>1.2059513289655044E-2</v>
      </c>
    </row>
    <row r="2836" spans="2:17" x14ac:dyDescent="0.2">
      <c r="B2836" s="39" t="s">
        <v>42</v>
      </c>
      <c r="D2836" s="42">
        <f>_xll.qlCalendarAdvance(Calendar,$D2835,B2836,"f",FALSE)</f>
        <v>59265</v>
      </c>
      <c r="E2836" s="180">
        <f>_xll.qlInterestRateIndexValueDate(IndexON,D2836)</f>
        <v>59265</v>
      </c>
      <c r="F2836" s="196">
        <f>IFERROR(_xll.qlIndexFixing(IndexON,D2836,TRUE,_xll.ohTrigger(RecalcTrigger,TriggerON)),NA())</f>
        <v>1.1694683758429747E-2</v>
      </c>
      <c r="H2836" s="42">
        <f>_xll.qlCalendarAdvance(Calendar,$H2835,B2836,"f",FALSE)</f>
        <v>59265</v>
      </c>
      <c r="I2836" s="180">
        <f>_xll.qlInterestRateIndexValueDate(Index1M,$H2836)</f>
        <v>59267</v>
      </c>
      <c r="J2836" s="185">
        <f>IFERROR(_xll.qlIndexFixing(Index1M,$H2836,TRUE,_xll.ohTrigger(RecalcTrigger,Trigger1M)),NA())</f>
        <v>1.1681007578211444E-2</v>
      </c>
      <c r="K2836" s="44">
        <f>IFERROR(_xll.qlIndexFixing(Index3M,H2836,TRUE,_xll.ohTrigger(RecalcTrigger,Trigger3M)),NA())</f>
        <v>1.1958676666476181E-2</v>
      </c>
      <c r="L2836" s="44">
        <f>IFERROR(_xll.qlIndexFixing(Index6M,$H2836,TRUE,_xll.ohTrigger(RecalcTrigger,Trigger6M)),NA())</f>
        <v>1.0202154705500354E-2</v>
      </c>
      <c r="M2836" s="186">
        <f>IFERROR(_xll.qlIndexFixing(Index1Y,$H2836,TRUE,_xll.ohTrigger(RecalcTrigger,Trigger1Y)),NA())</f>
        <v>1.2110860005480202E-2</v>
      </c>
      <c r="N2836" s="185">
        <f>IFERROR(_xll.qlIndexFixing(ONIndex1M,I2836,TRUE,_xll.ohTrigger(RecalcTrigger,Trigger1M)),NA())</f>
        <v>1.167714241141482E-2</v>
      </c>
      <c r="O2836" s="44">
        <f>IFERROR(_xll.qlIndexFixing(ONIndex3M,I2836,TRUE,_xll.ohTrigger(RecalcTrigger,Trigger3M)),NA())</f>
        <v>1.1948073969643147E-2</v>
      </c>
      <c r="P2836" s="44">
        <f>IFERROR(_xll.qlIndexFixing(ONIndex6M,I2836,TRUE,_xll.ohTrigger(RecalcTrigger,Trigger6M)),NA())</f>
        <v>1.0337600486032272E-2</v>
      </c>
      <c r="Q2836" s="186">
        <f>IFERROR(_xll.qlIndexFixing(ONIndex1Y,I2836,TRUE,_xll.ohTrigger(RecalcTrigger,Trigger1Y)),NA())</f>
        <v>1.2057631400530511E-2</v>
      </c>
    </row>
    <row r="2837" spans="2:17" x14ac:dyDescent="0.2">
      <c r="B2837" s="39" t="s">
        <v>42</v>
      </c>
      <c r="D2837" s="42">
        <f>_xll.qlCalendarAdvance(Calendar,$D2836,B2837,"f",FALSE)</f>
        <v>59272</v>
      </c>
      <c r="E2837" s="180">
        <f>_xll.qlInterestRateIndexValueDate(IndexON,D2837)</f>
        <v>59272</v>
      </c>
      <c r="F2837" s="196">
        <f>IFERROR(_xll.qlIndexFixing(IndexON,D2837,TRUE,_xll.ohTrigger(RecalcTrigger,TriggerON)),NA())</f>
        <v>1.1695239931137635E-2</v>
      </c>
      <c r="H2837" s="42">
        <f>_xll.qlCalendarAdvance(Calendar,$H2836,B2837,"f",FALSE)</f>
        <v>59272</v>
      </c>
      <c r="I2837" s="180">
        <f>_xll.qlInterestRateIndexValueDate(Index1M,$H2837)</f>
        <v>59274</v>
      </c>
      <c r="J2837" s="185">
        <f>IFERROR(_xll.qlIndexFixing(Index1M,$H2837,TRUE,_xll.ohTrigger(RecalcTrigger,Trigger1M)),NA())</f>
        <v>1.1679819336451458E-2</v>
      </c>
      <c r="K2837" s="44">
        <f>IFERROR(_xll.qlIndexFixing(Index3M,H2837,TRUE,_xll.ohTrigger(RecalcTrigger,Trigger3M)),NA())</f>
        <v>1.1957532820058158E-2</v>
      </c>
      <c r="L2837" s="44">
        <f>IFERROR(_xll.qlIndexFixing(Index6M,$H2837,TRUE,_xll.ohTrigger(RecalcTrigger,Trigger6M)),NA())</f>
        <v>1.0190005536794533E-2</v>
      </c>
      <c r="M2837" s="186">
        <f>IFERROR(_xll.qlIndexFixing(Index1Y,$H2837,TRUE,_xll.ohTrigger(RecalcTrigger,Trigger1Y)),NA())</f>
        <v>1.211151478240745E-2</v>
      </c>
      <c r="N2837" s="185">
        <f>IFERROR(_xll.qlIndexFixing(ONIndex1M,I2837,TRUE,_xll.ohTrigger(RecalcTrigger,Trigger1M)),NA())</f>
        <v>1.167588541730602E-2</v>
      </c>
      <c r="O2837" s="44">
        <f>IFERROR(_xll.qlIndexFixing(ONIndex3M,I2837,TRUE,_xll.ohTrigger(RecalcTrigger,Trigger3M)),NA())</f>
        <v>1.1946683615411402E-2</v>
      </c>
      <c r="P2837" s="44">
        <f>IFERROR(_xll.qlIndexFixing(ONIndex6M,I2837,TRUE,_xll.ohTrigger(RecalcTrigger,Trigger6M)),NA())</f>
        <v>1.0322926509598318E-2</v>
      </c>
      <c r="Q2837" s="186">
        <f>IFERROR(_xll.qlIndexFixing(ONIndex1Y,I2837,TRUE,_xll.ohTrigger(RecalcTrigger,Trigger1Y)),NA())</f>
        <v>1.2055809587190325E-2</v>
      </c>
    </row>
    <row r="2838" spans="2:17" x14ac:dyDescent="0.2">
      <c r="B2838" s="39" t="s">
        <v>42</v>
      </c>
      <c r="D2838" s="42">
        <f>_xll.qlCalendarAdvance(Calendar,$D2837,B2838,"f",FALSE)</f>
        <v>59279</v>
      </c>
      <c r="E2838" s="180">
        <f>_xll.qlInterestRateIndexValueDate(IndexON,D2838)</f>
        <v>59279</v>
      </c>
      <c r="F2838" s="196">
        <f>IFERROR(_xll.qlIndexFixing(IndexON,D2838,TRUE,_xll.ohTrigger(RecalcTrigger,TriggerON)),NA())</f>
        <v>1.1695853789381871E-2</v>
      </c>
      <c r="H2838" s="42">
        <f>_xll.qlCalendarAdvance(Calendar,$H2837,B2838,"f",FALSE)</f>
        <v>59279</v>
      </c>
      <c r="I2838" s="180">
        <f>_xll.qlInterestRateIndexValueDate(Index1M,$H2838)</f>
        <v>59281</v>
      </c>
      <c r="J2838" s="185">
        <f>IFERROR(_xll.qlIndexFixing(Index1M,$H2838,TRUE,_xll.ohTrigger(RecalcTrigger,Trigger1M)),NA())</f>
        <v>1.1678673767057113E-2</v>
      </c>
      <c r="K2838" s="44">
        <f>IFERROR(_xll.qlIndexFixing(Index3M,H2838,TRUE,_xll.ohTrigger(RecalcTrigger,Trigger3M)),NA())</f>
        <v>1.1956431920350938E-2</v>
      </c>
      <c r="L2838" s="44">
        <f>IFERROR(_xll.qlIndexFixing(Index6M,$H2838,TRUE,_xll.ohTrigger(RecalcTrigger,Trigger6M)),NA())</f>
        <v>1.0178065671611423E-2</v>
      </c>
      <c r="M2838" s="186">
        <f>IFERROR(_xll.qlIndexFixing(Index1Y,$H2838,TRUE,_xll.ohTrigger(RecalcTrigger,Trigger1Y)),NA())</f>
        <v>1.2110415165200521E-2</v>
      </c>
      <c r="N2838" s="185">
        <f>IFERROR(_xll.qlIndexFixing(ONIndex1M,I2838,TRUE,_xll.ohTrigger(RecalcTrigger,Trigger1M)),NA())</f>
        <v>1.167467094198571E-2</v>
      </c>
      <c r="O2838" s="44">
        <f>IFERROR(_xll.qlIndexFixing(ONIndex3M,I2838,TRUE,_xll.ohTrigger(RecalcTrigger,Trigger3M)),NA())</f>
        <v>1.1945335685883407E-2</v>
      </c>
      <c r="P2838" s="44">
        <f>IFERROR(_xll.qlIndexFixing(ONIndex6M,I2838,TRUE,_xll.ohTrigger(RecalcTrigger,Trigger6M)),NA())</f>
        <v>1.0308460691534904E-2</v>
      </c>
      <c r="Q2838" s="186">
        <f>IFERROR(_xll.qlIndexFixing(ONIndex1Y,I2838,TRUE,_xll.ohTrigger(RecalcTrigger,Trigger1Y)),NA())</f>
        <v>1.2054047946117308E-2</v>
      </c>
    </row>
    <row r="2839" spans="2:17" x14ac:dyDescent="0.2">
      <c r="B2839" s="39" t="s">
        <v>42</v>
      </c>
      <c r="D2839" s="42">
        <f>_xll.qlCalendarAdvance(Calendar,$D2838,B2839,"f",FALSE)</f>
        <v>59286</v>
      </c>
      <c r="E2839" s="180">
        <f>_xll.qlInterestRateIndexValueDate(IndexON,D2839)</f>
        <v>59286</v>
      </c>
      <c r="F2839" s="196">
        <f>IFERROR(_xll.qlIndexFixing(IndexON,D2839,TRUE,_xll.ohTrigger(RecalcTrigger,TriggerON)),NA())</f>
        <v>1.1696525421891479E-2</v>
      </c>
      <c r="H2839" s="42">
        <f>_xll.qlCalendarAdvance(Calendar,$H2838,B2839,"f",FALSE)</f>
        <v>59286</v>
      </c>
      <c r="I2839" s="180">
        <f>_xll.qlInterestRateIndexValueDate(Index1M,$H2839)</f>
        <v>59288</v>
      </c>
      <c r="J2839" s="185">
        <f>IFERROR(_xll.qlIndexFixing(Index1M,$H2839,TRUE,_xll.ohTrigger(RecalcTrigger,Trigger1M)),NA())</f>
        <v>1.1677570937584369E-2</v>
      </c>
      <c r="K2839" s="44">
        <f>IFERROR(_xll.qlIndexFixing(Index3M,H2839,TRUE,_xll.ohTrigger(RecalcTrigger,Trigger3M)),NA())</f>
        <v>1.1955374034721293E-2</v>
      </c>
      <c r="L2839" s="44">
        <f>IFERROR(_xll.qlIndexFixing(Index6M,$H2839,TRUE,_xll.ohTrigger(RecalcTrigger,Trigger6M)),NA())</f>
        <v>1.0166335106160395E-2</v>
      </c>
      <c r="M2839" s="186">
        <f>IFERROR(_xll.qlIndexFixing(Index1Y,$H2839,TRUE,_xll.ohTrigger(RecalcTrigger,Trigger1Y)),NA())</f>
        <v>1.2110287911741463E-2</v>
      </c>
      <c r="N2839" s="185">
        <f>IFERROR(_xll.qlIndexFixing(ONIndex1M,I2839,TRUE,_xll.ohTrigger(RecalcTrigger,Trigger1M)),NA())</f>
        <v>1.1673335119972705E-2</v>
      </c>
      <c r="O2839" s="44">
        <f>IFERROR(_xll.qlIndexFixing(ONIndex3M,I2839,TRUE,_xll.ohTrigger(RecalcTrigger,Trigger3M)),NA())</f>
        <v>1.1943847230044824E-2</v>
      </c>
      <c r="P2839" s="44">
        <f>IFERROR(_xll.qlIndexFixing(ONIndex6M,I2839,TRUE,_xll.ohTrigger(RecalcTrigger,Trigger6M)),NA())</f>
        <v>1.0292183216007444E-2</v>
      </c>
      <c r="Q2839" s="186">
        <f>IFERROR(_xll.qlIndexFixing(ONIndex1Y,I2839,TRUE,_xll.ohTrigger(RecalcTrigger,Trigger1Y)),NA())</f>
        <v>1.2052108445077536E-2</v>
      </c>
    </row>
    <row r="2840" spans="2:17" x14ac:dyDescent="0.2">
      <c r="B2840" s="39" t="s">
        <v>42</v>
      </c>
      <c r="D2840" s="42">
        <f>_xll.qlCalendarAdvance(Calendar,$D2839,B2840,"f",FALSE)</f>
        <v>59293</v>
      </c>
      <c r="E2840" s="180">
        <f>_xll.qlInterestRateIndexValueDate(IndexON,D2840)</f>
        <v>59293</v>
      </c>
      <c r="F2840" s="196">
        <f>IFERROR(_xll.qlIndexFixing(IndexON,D2840,TRUE,_xll.ohTrigger(RecalcTrigger,TriggerON)),NA())</f>
        <v>1.169725491827478E-2</v>
      </c>
      <c r="H2840" s="42">
        <f>_xll.qlCalendarAdvance(Calendar,$H2839,B2840,"f",FALSE)</f>
        <v>59293</v>
      </c>
      <c r="I2840" s="180">
        <f>_xll.qlInterestRateIndexValueDate(Index1M,$H2840)</f>
        <v>59295</v>
      </c>
      <c r="J2840" s="185">
        <f>IFERROR(_xll.qlIndexFixing(Index1M,$H2840,TRUE,_xll.ohTrigger(RecalcTrigger,Trigger1M)),NA())</f>
        <v>1.1676510915616667E-2</v>
      </c>
      <c r="K2840" s="44">
        <f>IFERROR(_xll.qlIndexFixing(Index3M,H2840,TRUE,_xll.ohTrigger(RecalcTrigger,Trigger3M)),NA())</f>
        <v>1.1954493391995967E-2</v>
      </c>
      <c r="L2840" s="44">
        <f>IFERROR(_xll.qlIndexFixing(Index6M,$H2840,TRUE,_xll.ohTrigger(RecalcTrigger,Trigger6M)),NA())</f>
        <v>1.0152997925797597E-2</v>
      </c>
      <c r="M2840" s="186">
        <f>IFERROR(_xll.qlIndexFixing(Index1Y,$H2840,TRUE,_xll.ohTrigger(RecalcTrigger,Trigger1Y)),NA())</f>
        <v>1.2110224232258516E-2</v>
      </c>
      <c r="N2840" s="185">
        <f>IFERROR(_xll.qlIndexFixing(ONIndex1M,I2840,TRUE,_xll.ohTrigger(RecalcTrigger,Trigger1M)),NA())</f>
        <v>1.1672369816455586E-2</v>
      </c>
      <c r="O2840" s="44">
        <f>IFERROR(_xll.qlIndexFixing(ONIndex3M,I2840,TRUE,_xll.ohTrigger(RecalcTrigger,Trigger3M)),NA())</f>
        <v>1.1942767370243246E-2</v>
      </c>
      <c r="P2840" s="44">
        <f>IFERROR(_xll.qlIndexFixing(ONIndex6M,I2840,TRUE,_xll.ohTrigger(RecalcTrigger,Trigger6M)),NA())</f>
        <v>1.0280153530919378E-2</v>
      </c>
      <c r="Q2840" s="186">
        <f>IFERROR(_xll.qlIndexFixing(ONIndex1Y,I2840,TRUE,_xll.ohTrigger(RecalcTrigger,Trigger1Y)),NA())</f>
        <v>1.2050705563746433E-2</v>
      </c>
    </row>
    <row r="2841" spans="2:17" x14ac:dyDescent="0.2">
      <c r="B2841" s="39" t="s">
        <v>42</v>
      </c>
      <c r="D2841" s="42">
        <f>_xll.qlCalendarAdvance(Calendar,$D2840,B2841,"f",FALSE)</f>
        <v>59300</v>
      </c>
      <c r="E2841" s="180">
        <f>_xll.qlInterestRateIndexValueDate(IndexON,D2841)</f>
        <v>59300</v>
      </c>
      <c r="F2841" s="196">
        <f>IFERROR(_xll.qlIndexFixing(IndexON,D2841,TRUE,_xll.ohTrigger(RecalcTrigger,TriggerON)),NA())</f>
        <v>1.1698042366941053E-2</v>
      </c>
      <c r="H2841" s="42">
        <f>_xll.qlCalendarAdvance(Calendar,$H2840,B2841,"f",FALSE)</f>
        <v>59300</v>
      </c>
      <c r="I2841" s="180">
        <f>_xll.qlInterestRateIndexValueDate(Index1M,$H2841)</f>
        <v>59302</v>
      </c>
      <c r="J2841" s="185">
        <f>IFERROR(_xll.qlIndexFixing(Index1M,$H2841,TRUE,_xll.ohTrigger(RecalcTrigger,Trigger1M)),NA())</f>
        <v>1.1675493768712464E-2</v>
      </c>
      <c r="K2841" s="44">
        <f>IFERROR(_xll.qlIndexFixing(Index3M,H2841,TRUE,_xll.ohTrigger(RecalcTrigger,Trigger3M)),NA())</f>
        <v>1.1953524799627916E-2</v>
      </c>
      <c r="L2841" s="44">
        <f>IFERROR(_xll.qlIndexFixing(Index6M,$H2841,TRUE,_xll.ohTrigger(RecalcTrigger,Trigger6M)),NA())</f>
        <v>1.0141729845160005E-2</v>
      </c>
      <c r="M2841" s="186">
        <f>IFERROR(_xll.qlIndexFixing(Index1Y,$H2841,TRUE,_xll.ohTrigger(RecalcTrigger,Trigger1Y)),NA())</f>
        <v>1.211022422390684E-2</v>
      </c>
      <c r="N2841" s="185">
        <f>IFERROR(_xll.qlIndexFixing(ONIndex1M,I2841,TRUE,_xll.ohTrigger(RecalcTrigger,Trigger1M)),NA())</f>
        <v>1.1671283301257773E-2</v>
      </c>
      <c r="O2841" s="44">
        <f>IFERROR(_xll.qlIndexFixing(ONIndex3M,I2841,TRUE,_xll.ohTrigger(RecalcTrigger,Trigger3M)),NA())</f>
        <v>1.1941547118343721E-2</v>
      </c>
      <c r="P2841" s="44">
        <f>IFERROR(_xll.qlIndexFixing(ONIndex6M,I2841,TRUE,_xll.ohTrigger(RecalcTrigger,Trigger6M)),NA())</f>
        <v>1.0266312188207394E-2</v>
      </c>
      <c r="Q2841" s="186">
        <f>IFERROR(_xll.qlIndexFixing(ONIndex1Y,I2841,TRUE,_xll.ohTrigger(RecalcTrigger,Trigger1Y)),NA())</f>
        <v>1.2049125014534923E-2</v>
      </c>
    </row>
    <row r="2842" spans="2:17" x14ac:dyDescent="0.2">
      <c r="B2842" s="39" t="s">
        <v>42</v>
      </c>
      <c r="D2842" s="42">
        <f>_xll.qlCalendarAdvance(Calendar,$D2841,B2842,"f",FALSE)</f>
        <v>59307</v>
      </c>
      <c r="E2842" s="180">
        <f>_xll.qlInterestRateIndexValueDate(IndexON,D2842)</f>
        <v>59307</v>
      </c>
      <c r="F2842" s="196">
        <f>IFERROR(_xll.qlIndexFixing(IndexON,D2842,TRUE,_xll.ohTrigger(RecalcTrigger,TriggerON)),NA())</f>
        <v>1.1698887857338747E-2</v>
      </c>
      <c r="H2842" s="42">
        <f>_xll.qlCalendarAdvance(Calendar,$H2841,B2842,"f",FALSE)</f>
        <v>59307</v>
      </c>
      <c r="I2842" s="180">
        <f>_xll.qlInterestRateIndexValueDate(Index1M,$H2842)</f>
        <v>59309</v>
      </c>
      <c r="J2842" s="185">
        <f>IFERROR(_xll.qlIndexFixing(Index1M,$H2842,TRUE,_xll.ohTrigger(RecalcTrigger,Trigger1M)),NA())</f>
        <v>1.1674519564437713E-2</v>
      </c>
      <c r="K2842" s="44">
        <f>IFERROR(_xll.qlIndexFixing(Index3M,H2842,TRUE,_xll.ohTrigger(RecalcTrigger,Trigger3M)),NA())</f>
        <v>1.1952599429683766E-2</v>
      </c>
      <c r="L2842" s="44">
        <f>IFERROR(_xll.qlIndexFixing(Index6M,$H2842,TRUE,_xll.ohTrigger(RecalcTrigger,Trigger6M)),NA())</f>
        <v>1.0130671071217397E-2</v>
      </c>
      <c r="M2842" s="186">
        <f>IFERROR(_xll.qlIndexFixing(Index1Y,$H2842,TRUE,_xll.ohTrigger(RecalcTrigger,Trigger1Y)),NA())</f>
        <v>1.2110287983855394E-2</v>
      </c>
      <c r="N2842" s="185">
        <f>IFERROR(_xll.qlIndexFixing(ONIndex1M,I2842,TRUE,_xll.ohTrigger(RecalcTrigger,Trigger1M)),NA())</f>
        <v>1.1670239574712582E-2</v>
      </c>
      <c r="O2842" s="44">
        <f>IFERROR(_xll.qlIndexFixing(ONIndex3M,I2842,TRUE,_xll.ohTrigger(RecalcTrigger,Trigger3M)),NA())</f>
        <v>1.1940369560052844E-2</v>
      </c>
      <c r="P2842" s="44">
        <f>IFERROR(_xll.qlIndexFixing(ONIndex6M,I2842,TRUE,_xll.ohTrigger(RecalcTrigger,Trigger6M)),NA())</f>
        <v>1.0252679004025822E-2</v>
      </c>
      <c r="Q2842" s="186">
        <f>IFERROR(_xll.qlIndexFixing(ONIndex1Y,I2842,TRUE,_xll.ohTrigger(RecalcTrigger,Trigger1Y)),NA())</f>
        <v>1.2047605021283658E-2</v>
      </c>
    </row>
    <row r="2843" spans="2:17" x14ac:dyDescent="0.2">
      <c r="B2843" s="39" t="s">
        <v>42</v>
      </c>
      <c r="D2843" s="42">
        <f>_xll.qlCalendarAdvance(Calendar,$D2842,B2843,"f",FALSE)</f>
        <v>59314</v>
      </c>
      <c r="E2843" s="180">
        <f>_xll.qlInterestRateIndexValueDate(IndexON,D2843)</f>
        <v>59314</v>
      </c>
      <c r="F2843" s="196">
        <f>IFERROR(_xll.qlIndexFixing(IndexON,D2843,TRUE,_xll.ohTrigger(RecalcTrigger,TriggerON)),NA())</f>
        <v>1.169979147851663E-2</v>
      </c>
      <c r="H2843" s="42">
        <f>_xll.qlCalendarAdvance(Calendar,$H2842,B2843,"f",FALSE)</f>
        <v>59314</v>
      </c>
      <c r="I2843" s="180">
        <f>_xll.qlInterestRateIndexValueDate(Index1M,$H2843)</f>
        <v>59316</v>
      </c>
      <c r="J2843" s="185">
        <f>IFERROR(_xll.qlIndexFixing(Index1M,$H2843,TRUE,_xll.ohTrigger(RecalcTrigger,Trigger1M)),NA())</f>
        <v>1.1673588370373356E-2</v>
      </c>
      <c r="K2843" s="44">
        <f>IFERROR(_xll.qlIndexFixing(Index3M,H2843,TRUE,_xll.ohTrigger(RecalcTrigger,Trigger3M)),NA())</f>
        <v>1.1951717349538319E-2</v>
      </c>
      <c r="L2843" s="44">
        <f>IFERROR(_xll.qlIndexFixing(Index6M,$H2843,TRUE,_xll.ohTrigger(RecalcTrigger,Trigger6M)),NA())</f>
        <v>1.011982160040102E-2</v>
      </c>
      <c r="M2843" s="186">
        <f>IFERROR(_xll.qlIndexFixing(Index1Y,$H2843,TRUE,_xll.ohTrigger(RecalcTrigger,Trigger1Y)),NA())</f>
        <v>1.2110415609284742E-2</v>
      </c>
      <c r="N2843" s="185">
        <f>IFERROR(_xll.qlIndexFixing(ONIndex1M,I2843,TRUE,_xll.ohTrigger(RecalcTrigger,Trigger1M)),NA())</f>
        <v>1.1669238704286045E-2</v>
      </c>
      <c r="O2843" s="44">
        <f>IFERROR(_xll.qlIndexFixing(ONIndex3M,I2843,TRUE,_xll.ohTrigger(RecalcTrigger,Trigger3M)),NA())</f>
        <v>1.1939234762676776E-2</v>
      </c>
      <c r="P2843" s="44">
        <f>IFERROR(_xll.qlIndexFixing(ONIndex6M,I2843,TRUE,_xll.ohTrigger(RecalcTrigger,Trigger6M)),NA())</f>
        <v>1.0239253978214791E-2</v>
      </c>
      <c r="Q2843" s="186">
        <f>IFERROR(_xll.qlIndexFixing(ONIndex1Y,I2843,TRUE,_xll.ohTrigger(RecalcTrigger,Trigger1Y)),NA())</f>
        <v>1.2046145680155718E-2</v>
      </c>
    </row>
    <row r="2844" spans="2:17" x14ac:dyDescent="0.2">
      <c r="B2844" s="39" t="s">
        <v>42</v>
      </c>
      <c r="D2844" s="42">
        <f>_xll.qlCalendarAdvance(Calendar,$D2843,B2844,"f",FALSE)</f>
        <v>59321</v>
      </c>
      <c r="E2844" s="180">
        <f>_xll.qlInterestRateIndexValueDate(IndexON,D2844)</f>
        <v>59321</v>
      </c>
      <c r="F2844" s="196">
        <f>IFERROR(_xll.qlIndexFixing(IndexON,D2844,TRUE,_xll.ohTrigger(RecalcTrigger,TriggerON)),NA())</f>
        <v>1.1700753319283663E-2</v>
      </c>
      <c r="H2844" s="42">
        <f>_xll.qlCalendarAdvance(Calendar,$H2843,B2844,"f",FALSE)</f>
        <v>59321</v>
      </c>
      <c r="I2844" s="180">
        <f>_xll.qlInterestRateIndexValueDate(Index1M,$H2844)</f>
        <v>59323</v>
      </c>
      <c r="J2844" s="185">
        <f>IFERROR(_xll.qlIndexFixing(Index1M,$H2844,TRUE,_xll.ohTrigger(RecalcTrigger,Trigger1M)),NA())</f>
        <v>1.1672700254080348E-2</v>
      </c>
      <c r="K2844" s="44">
        <f>IFERROR(_xll.qlIndexFixing(Index3M,H2844,TRUE,_xll.ohTrigger(RecalcTrigger,Trigger3M)),NA())</f>
        <v>1.1950878626562031E-2</v>
      </c>
      <c r="L2844" s="44">
        <f>IFERROR(_xll.qlIndexFixing(Index6M,$H2844,TRUE,_xll.ohTrigger(RecalcTrigger,Trigger6M)),NA())</f>
        <v>1.0110821646876079E-2</v>
      </c>
      <c r="M2844" s="186">
        <f>IFERROR(_xll.qlIndexFixing(Index1Y,$H2844,TRUE,_xll.ohTrigger(RecalcTrigger,Trigger1Y)),NA())</f>
        <v>1.2110607197387714E-2</v>
      </c>
      <c r="N2844" s="185">
        <f>IFERROR(_xll.qlIndexFixing(ONIndex1M,I2844,TRUE,_xll.ohTrigger(RecalcTrigger,Trigger1M)),NA())</f>
        <v>1.1668280757204386E-2</v>
      </c>
      <c r="O2844" s="44">
        <f>IFERROR(_xll.qlIndexFixing(ONIndex3M,I2844,TRUE,_xll.ohTrigger(RecalcTrigger,Trigger3M)),NA())</f>
        <v>1.1938142793201934E-2</v>
      </c>
      <c r="P2844" s="44">
        <f>IFERROR(_xll.qlIndexFixing(ONIndex6M,I2844,TRUE,_xll.ohTrigger(RecalcTrigger,Trigger6M)),NA())</f>
        <v>1.0226037110614428E-2</v>
      </c>
      <c r="Q2844" s="186">
        <f>IFERROR(_xll.qlIndexFixing(ONIndex1Y,I2844,TRUE,_xll.ohTrigger(RecalcTrigger,Trigger1Y)),NA())</f>
        <v>1.2044747086754626E-2</v>
      </c>
    </row>
    <row r="2845" spans="2:17" x14ac:dyDescent="0.2">
      <c r="B2845" s="39" t="s">
        <v>42</v>
      </c>
      <c r="D2845" s="42">
        <f>_xll.qlCalendarAdvance(Calendar,$D2844,B2845,"f",FALSE)</f>
        <v>59328</v>
      </c>
      <c r="E2845" s="180">
        <f>_xll.qlInterestRateIndexValueDate(IndexON,D2845)</f>
        <v>59328</v>
      </c>
      <c r="F2845" s="196">
        <f>IFERROR(_xll.qlIndexFixing(IndexON,D2845,TRUE,_xll.ohTrigger(RecalcTrigger,TriggerON)),NA())</f>
        <v>1.1701773468848486E-2</v>
      </c>
      <c r="H2845" s="42">
        <f>_xll.qlCalendarAdvance(Calendar,$H2844,B2845,"f",FALSE)</f>
        <v>59328</v>
      </c>
      <c r="I2845" s="180">
        <f>_xll.qlInterestRateIndexValueDate(Index1M,$H2845)</f>
        <v>59330</v>
      </c>
      <c r="J2845" s="185">
        <f>IFERROR(_xll.qlIndexFixing(Index1M,$H2845,TRUE,_xll.ohTrigger(RecalcTrigger,Trigger1M)),NA())</f>
        <v>1.167185528312964E-2</v>
      </c>
      <c r="K2845" s="44">
        <f>IFERROR(_xll.qlIndexFixing(Index3M,H2845,TRUE,_xll.ohTrigger(RecalcTrigger,Trigger3M)),NA())</f>
        <v>1.1950083328131441E-2</v>
      </c>
      <c r="L2845" s="44">
        <f>IFERROR(_xll.qlIndexFixing(Index6M,$H2845,TRUE,_xll.ohTrigger(RecalcTrigger,Trigger6M)),NA())</f>
        <v>1.0100346803939874E-2</v>
      </c>
      <c r="M2845" s="186">
        <f>IFERROR(_xll.qlIndexFixing(Index1Y,$H2845,TRUE,_xll.ohTrigger(RecalcTrigger,Trigger1Y)),NA())</f>
        <v>1.2110862845369622E-2</v>
      </c>
      <c r="N2845" s="185">
        <f>IFERROR(_xll.qlIndexFixing(ONIndex1M,I2845,TRUE,_xll.ohTrigger(RecalcTrigger,Trigger1M)),NA())</f>
        <v>1.1667365801253382E-2</v>
      </c>
      <c r="O2845" s="44">
        <f>IFERROR(_xll.qlIndexFixing(ONIndex3M,I2845,TRUE,_xll.ohTrigger(RecalcTrigger,Trigger3M)),NA())</f>
        <v>1.1937093718934477E-2</v>
      </c>
      <c r="P2845" s="44">
        <f>IFERROR(_xll.qlIndexFixing(ONIndex6M,I2845,TRUE,_xll.ohTrigger(RecalcTrigger,Trigger6M)),NA())</f>
        <v>1.0213028401384605E-2</v>
      </c>
      <c r="Q2845" s="186">
        <f>IFERROR(_xll.qlIndexFixing(ONIndex1Y,I2845,TRUE,_xll.ohTrigger(RecalcTrigger,Trigger1Y)),NA())</f>
        <v>1.2043409337403332E-2</v>
      </c>
    </row>
    <row r="2846" spans="2:17" x14ac:dyDescent="0.2">
      <c r="B2846" s="39" t="s">
        <v>42</v>
      </c>
      <c r="D2846" s="42">
        <f>_xll.qlCalendarAdvance(Calendar,$D2845,B2846,"f",FALSE)</f>
        <v>59335</v>
      </c>
      <c r="E2846" s="180">
        <f>_xll.qlInterestRateIndexValueDate(IndexON,D2846)</f>
        <v>59335</v>
      </c>
      <c r="F2846" s="196">
        <f>IFERROR(_xll.qlIndexFixing(IndexON,D2846,TRUE,_xll.ohTrigger(RecalcTrigger,TriggerON)),NA())</f>
        <v>1.1702852016179932E-2</v>
      </c>
      <c r="H2846" s="42">
        <f>_xll.qlCalendarAdvance(Calendar,$H2845,B2846,"f",FALSE)</f>
        <v>59335</v>
      </c>
      <c r="I2846" s="180">
        <f>_xll.qlInterestRateIndexValueDate(Index1M,$H2846)</f>
        <v>59337</v>
      </c>
      <c r="J2846" s="185">
        <f>IFERROR(_xll.qlIndexFixing(Index1M,$H2846,TRUE,_xll.ohTrigger(RecalcTrigger,Trigger1M)),NA())</f>
        <v>1.1671053525097175E-2</v>
      </c>
      <c r="K2846" s="44">
        <f>IFERROR(_xll.qlIndexFixing(Index3M,H2846,TRUE,_xll.ohTrigger(RecalcTrigger,Trigger3M)),NA())</f>
        <v>1.1949331521619613E-2</v>
      </c>
      <c r="L2846" s="44">
        <f>IFERROR(_xll.qlIndexFixing(Index6M,$H2846,TRUE,_xll.ohTrigger(RecalcTrigger,Trigger6M)),NA())</f>
        <v>1.0090081236063026E-2</v>
      </c>
      <c r="M2846" s="186">
        <f>IFERROR(_xll.qlIndexFixing(Index1Y,$H2846,TRUE,_xll.ohTrigger(RecalcTrigger,Trigger1Y)),NA())</f>
        <v>1.2111182650448259E-2</v>
      </c>
      <c r="N2846" s="185">
        <f>IFERROR(_xll.qlIndexFixing(ONIndex1M,I2846,TRUE,_xll.ohTrigger(RecalcTrigger,Trigger1M)),NA())</f>
        <v>1.1666493903899067E-2</v>
      </c>
      <c r="O2846" s="44">
        <f>IFERROR(_xll.qlIndexFixing(ONIndex3M,I2846,TRUE,_xll.ohTrigger(RecalcTrigger,Trigger3M)),NA())</f>
        <v>1.1936087607100632E-2</v>
      </c>
      <c r="P2846" s="44">
        <f>IFERROR(_xll.qlIndexFixing(ONIndex6M,I2846,TRUE,_xll.ohTrigger(RecalcTrigger,Trigger6M)),NA())</f>
        <v>1.0200227850525323E-2</v>
      </c>
      <c r="Q2846" s="186">
        <f>IFERROR(_xll.qlIndexFixing(ONIndex1Y,I2846,TRUE,_xll.ohTrigger(RecalcTrigger,Trigger1Y)),NA())</f>
        <v>1.2042132528025107E-2</v>
      </c>
    </row>
    <row r="2847" spans="2:17" x14ac:dyDescent="0.2">
      <c r="B2847" s="39" t="s">
        <v>42</v>
      </c>
      <c r="D2847" s="42">
        <f>_xll.qlCalendarAdvance(Calendar,$D2846,B2847,"f",FALSE)</f>
        <v>59342</v>
      </c>
      <c r="E2847" s="180">
        <f>_xll.qlInterestRateIndexValueDate(IndexON,D2847)</f>
        <v>59342</v>
      </c>
      <c r="F2847" s="196">
        <f>IFERROR(_xll.qlIndexFixing(IndexON,D2847,TRUE,_xll.ohTrigger(RecalcTrigger,TriggerON)),NA())</f>
        <v>1.1703989050486641E-2</v>
      </c>
      <c r="H2847" s="42">
        <f>_xll.qlCalendarAdvance(Calendar,$H2846,B2847,"f",FALSE)</f>
        <v>59342</v>
      </c>
      <c r="I2847" s="180">
        <f>_xll.qlInterestRateIndexValueDate(Index1M,$H2847)</f>
        <v>59344</v>
      </c>
      <c r="J2847" s="185">
        <f>IFERROR(_xll.qlIndexFixing(Index1M,$H2847,TRUE,_xll.ohTrigger(RecalcTrigger,Trigger1M)),NA())</f>
        <v>1.1670295047548906E-2</v>
      </c>
      <c r="K2847" s="44">
        <f>IFERROR(_xll.qlIndexFixing(Index3M,H2847,TRUE,_xll.ohTrigger(RecalcTrigger,Trigger3M)),NA())</f>
        <v>1.1948623274406562E-2</v>
      </c>
      <c r="L2847" s="44">
        <f>IFERROR(_xll.qlIndexFixing(Index6M,$H2847,TRUE,_xll.ohTrigger(RecalcTrigger,Trigger6M)),NA())</f>
        <v>1.0080024939987815E-2</v>
      </c>
      <c r="M2847" s="186">
        <f>IFERROR(_xll.qlIndexFixing(Index1Y,$H2847,TRUE,_xll.ohTrigger(RecalcTrigger,Trigger1Y)),NA())</f>
        <v>1.211156670985347E-2</v>
      </c>
      <c r="N2847" s="185">
        <f>IFERROR(_xll.qlIndexFixing(ONIndex1M,I2847,TRUE,_xll.ohTrigger(RecalcTrigger,Trigger1M)),NA())</f>
        <v>1.1665665132527536E-2</v>
      </c>
      <c r="O2847" s="44">
        <f>IFERROR(_xll.qlIndexFixing(ONIndex3M,I2847,TRUE,_xll.ohTrigger(RecalcTrigger,Trigger3M)),NA())</f>
        <v>1.1935124524926621E-2</v>
      </c>
      <c r="P2847" s="44">
        <f>IFERROR(_xll.qlIndexFixing(ONIndex6M,I2847,TRUE,_xll.ohTrigger(RecalcTrigger,Trigger6M)),NA())</f>
        <v>1.0187635457956645E-2</v>
      </c>
      <c r="Q2847" s="186">
        <f>IFERROR(_xll.qlIndexFixing(ONIndex1Y,I2847,TRUE,_xll.ohTrigger(RecalcTrigger,Trigger1Y)),NA())</f>
        <v>1.2040916754463282E-2</v>
      </c>
    </row>
    <row r="2848" spans="2:17" x14ac:dyDescent="0.2">
      <c r="B2848" s="39" t="s">
        <v>42</v>
      </c>
      <c r="D2848" s="42">
        <f>_xll.qlCalendarAdvance(Calendar,$D2847,B2848,"f",FALSE)</f>
        <v>59349</v>
      </c>
      <c r="E2848" s="180">
        <f>_xll.qlInterestRateIndexValueDate(IndexON,D2848)</f>
        <v>59349</v>
      </c>
      <c r="F2848" s="196">
        <f>IFERROR(_xll.qlIndexFixing(IndexON,D2848,TRUE,_xll.ohTrigger(RecalcTrigger,TriggerON)),NA())</f>
        <v>1.1705184660497636E-2</v>
      </c>
      <c r="H2848" s="42">
        <f>_xll.qlCalendarAdvance(Calendar,$H2847,B2848,"f",FALSE)</f>
        <v>59349</v>
      </c>
      <c r="I2848" s="180">
        <f>_xll.qlInterestRateIndexValueDate(Index1M,$H2848)</f>
        <v>59351</v>
      </c>
      <c r="J2848" s="185">
        <f>IFERROR(_xll.qlIndexFixing(Index1M,$H2848,TRUE,_xll.ohTrigger(RecalcTrigger,Trigger1M)),NA())</f>
        <v>1.1669579918058282E-2</v>
      </c>
      <c r="K2848" s="44">
        <f>IFERROR(_xll.qlIndexFixing(Index3M,H2848,TRUE,_xll.ohTrigger(RecalcTrigger,Trigger3M)),NA())</f>
        <v>1.1947958653870565E-2</v>
      </c>
      <c r="L2848" s="44">
        <f>IFERROR(_xll.qlIndexFixing(Index6M,$H2848,TRUE,_xll.ohTrigger(RecalcTrigger,Trigger6M)),NA())</f>
        <v>1.0070177912519854E-2</v>
      </c>
      <c r="M2848" s="186">
        <f>IFERROR(_xll.qlIndexFixing(Index1Y,$H2848,TRUE,_xll.ohTrigger(RecalcTrigger,Trigger1Y)),NA())</f>
        <v>1.2112015120827794E-2</v>
      </c>
      <c r="N2848" s="185">
        <f>IFERROR(_xll.qlIndexFixing(ONIndex1M,I2848,TRUE,_xll.ohTrigger(RecalcTrigger,Trigger1M)),NA())</f>
        <v>1.1664879554684759E-2</v>
      </c>
      <c r="O2848" s="44">
        <f>IFERROR(_xll.qlIndexFixing(ONIndex3M,I2848,TRUE,_xll.ohTrigger(RecalcTrigger,Trigger3M)),NA())</f>
        <v>1.1934204539398863E-2</v>
      </c>
      <c r="P2848" s="44">
        <f>IFERROR(_xll.qlIndexFixing(ONIndex6M,I2848,TRUE,_xll.ohTrigger(RecalcTrigger,Trigger6M)),NA())</f>
        <v>1.0175251223598636E-2</v>
      </c>
      <c r="Q2848" s="186">
        <f>IFERROR(_xll.qlIndexFixing(ONIndex1Y,I2848,TRUE,_xll.ohTrigger(RecalcTrigger,Trigger1Y)),NA())</f>
        <v>1.2039762112880936E-2</v>
      </c>
    </row>
    <row r="2849" spans="2:17" x14ac:dyDescent="0.2">
      <c r="B2849" s="39" t="s">
        <v>42</v>
      </c>
      <c r="D2849" s="42">
        <f>_xll.qlCalendarAdvance(Calendar,$D2848,B2849,"f",FALSE)</f>
        <v>59356</v>
      </c>
      <c r="E2849" s="180">
        <f>_xll.qlInterestRateIndexValueDate(IndexON,D2849)</f>
        <v>59356</v>
      </c>
      <c r="F2849" s="196">
        <f>IFERROR(_xll.qlIndexFixing(IndexON,D2849,TRUE,_xll.ohTrigger(RecalcTrigger,TriggerON)),NA())</f>
        <v>1.1706438935581431E-2</v>
      </c>
      <c r="H2849" s="42">
        <f>_xll.qlCalendarAdvance(Calendar,$H2848,B2849,"f",FALSE)</f>
        <v>59356</v>
      </c>
      <c r="I2849" s="180">
        <f>_xll.qlInterestRateIndexValueDate(Index1M,$H2849)</f>
        <v>59358</v>
      </c>
      <c r="J2849" s="185">
        <f>IFERROR(_xll.qlIndexFixing(Index1M,$H2849,TRUE,_xll.ohTrigger(RecalcTrigger,Trigger1M)),NA())</f>
        <v>1.1668908204198747E-2</v>
      </c>
      <c r="K2849" s="44">
        <f>IFERROR(_xll.qlIndexFixing(Index3M,H2849,TRUE,_xll.ohTrigger(RecalcTrigger,Trigger3M)),NA())</f>
        <v>1.1947337727391635E-2</v>
      </c>
      <c r="L2849" s="44">
        <f>IFERROR(_xll.qlIndexFixing(Index6M,$H2849,TRUE,_xll.ohTrigger(RecalcTrigger,Trigger6M)),NA())</f>
        <v>1.0059119949854532E-2</v>
      </c>
      <c r="M2849" s="186">
        <f>IFERROR(_xll.qlIndexFixing(Index1Y,$H2849,TRUE,_xll.ohTrigger(RecalcTrigger,Trigger1Y)),NA())</f>
        <v>1.2112527980627574E-2</v>
      </c>
      <c r="N2849" s="185">
        <f>IFERROR(_xll.qlIndexFixing(ONIndex1M,I2849,TRUE,_xll.ohTrigger(RecalcTrigger,Trigger1M)),NA())</f>
        <v>1.1664137238156513E-2</v>
      </c>
      <c r="O2849" s="44">
        <f>IFERROR(_xll.qlIndexFixing(ONIndex3M,I2849,TRUE,_xll.ohTrigger(RecalcTrigger,Trigger3M)),NA())</f>
        <v>1.1933327717983389E-2</v>
      </c>
      <c r="P2849" s="44">
        <f>IFERROR(_xll.qlIndexFixing(ONIndex6M,I2849,TRUE,_xll.ohTrigger(RecalcTrigger,Trigger6M)),NA())</f>
        <v>1.0163075147611167E-2</v>
      </c>
      <c r="Q2849" s="186">
        <f>IFERROR(_xll.qlIndexFixing(ONIndex1Y,I2849,TRUE,_xll.ohTrigger(RecalcTrigger,Trigger1Y)),NA())</f>
        <v>1.2038668699201338E-2</v>
      </c>
    </row>
    <row r="2850" spans="2:17" x14ac:dyDescent="0.2">
      <c r="B2850" s="39" t="s">
        <v>42</v>
      </c>
      <c r="D2850" s="42">
        <f>_xll.qlCalendarAdvance(Calendar,$D2849,B2850,"f",FALSE)</f>
        <v>59363</v>
      </c>
      <c r="E2850" s="180">
        <f>_xll.qlInterestRateIndexValueDate(IndexON,D2850)</f>
        <v>59363</v>
      </c>
      <c r="F2850" s="196">
        <f>IFERROR(_xll.qlIndexFixing(IndexON,D2850,TRUE,_xll.ohTrigger(RecalcTrigger,TriggerON)),NA())</f>
        <v>1.1707751964626922E-2</v>
      </c>
      <c r="H2850" s="42">
        <f>_xll.qlCalendarAdvance(Calendar,$H2849,B2850,"f",FALSE)</f>
        <v>59363</v>
      </c>
      <c r="I2850" s="180">
        <f>_xll.qlInterestRateIndexValueDate(Index1M,$H2850)</f>
        <v>59365</v>
      </c>
      <c r="J2850" s="185">
        <f>IFERROR(_xll.qlIndexFixing(Index1M,$H2850,TRUE,_xll.ohTrigger(RecalcTrigger,Trigger1M)),NA())</f>
        <v>1.1668279973538753E-2</v>
      </c>
      <c r="K2850" s="44">
        <f>IFERROR(_xll.qlIndexFixing(Index3M,H2850,TRUE,_xll.ohTrigger(RecalcTrigger,Trigger3M)),NA())</f>
        <v>1.194676056234892E-2</v>
      </c>
      <c r="L2850" s="44">
        <f>IFERROR(_xll.qlIndexFixing(Index6M,$H2850,TRUE,_xll.ohTrigger(RecalcTrigger,Trigger6M)),NA())</f>
        <v>1.0049735506687456E-2</v>
      </c>
      <c r="M2850" s="186">
        <f>IFERROR(_xll.qlIndexFixing(Index1Y,$H2850,TRUE,_xll.ohTrigger(RecalcTrigger,Trigger1Y)),NA())</f>
        <v>1.2113105386519659E-2</v>
      </c>
      <c r="N2850" s="185">
        <f>IFERROR(_xll.qlIndexFixing(ONIndex1M,I2850,TRUE,_xll.ohTrigger(RecalcTrigger,Trigger1M)),NA())</f>
        <v>1.1663438250089087E-2</v>
      </c>
      <c r="O2850" s="44">
        <f>IFERROR(_xll.qlIndexFixing(ONIndex3M,I2850,TRUE,_xll.ohTrigger(RecalcTrigger,Trigger3M)),NA())</f>
        <v>1.1932494127666615E-2</v>
      </c>
      <c r="P2850" s="44">
        <f>IFERROR(_xll.qlIndexFixing(ONIndex6M,I2850,TRUE,_xll.ohTrigger(RecalcTrigger,Trigger6M)),NA())</f>
        <v>1.015110722975443E-2</v>
      </c>
      <c r="Q2850" s="186">
        <f>IFERROR(_xll.qlIndexFixing(ONIndex1Y,I2850,TRUE,_xll.ohTrigger(RecalcTrigger,Trigger1Y)),NA())</f>
        <v>1.2037636609507629E-2</v>
      </c>
    </row>
    <row r="2851" spans="2:17" x14ac:dyDescent="0.2">
      <c r="B2851" s="39" t="s">
        <v>42</v>
      </c>
      <c r="D2851" s="42">
        <f>_xll.qlCalendarAdvance(Calendar,$D2850,B2851,"f",FALSE)</f>
        <v>59370</v>
      </c>
      <c r="E2851" s="180">
        <f>_xll.qlInterestRateIndexValueDate(IndexON,D2851)</f>
        <v>59370</v>
      </c>
      <c r="F2851" s="196">
        <f>IFERROR(_xll.qlIndexFixing(IndexON,D2851,TRUE,_xll.ohTrigger(RecalcTrigger,TriggerON)),NA())</f>
        <v>1.1709123836602942E-2</v>
      </c>
      <c r="H2851" s="42">
        <f>_xll.qlCalendarAdvance(Calendar,$H2850,B2851,"f",FALSE)</f>
        <v>59370</v>
      </c>
      <c r="I2851" s="180">
        <f>_xll.qlInterestRateIndexValueDate(Index1M,$H2851)</f>
        <v>59372</v>
      </c>
      <c r="J2851" s="185">
        <f>IFERROR(_xll.qlIndexFixing(Index1M,$H2851,TRUE,_xll.ohTrigger(RecalcTrigger,Trigger1M)),NA())</f>
        <v>1.1667695293659242E-2</v>
      </c>
      <c r="K2851" s="44">
        <f>IFERROR(_xll.qlIndexFixing(Index3M,H2851,TRUE,_xll.ohTrigger(RecalcTrigger,Trigger3M)),NA())</f>
        <v>1.1946227226129385E-2</v>
      </c>
      <c r="L2851" s="44">
        <f>IFERROR(_xll.qlIndexFixing(Index6M,$H2851,TRUE,_xll.ohTrigger(RecalcTrigger,Trigger6M)),NA())</f>
        <v>1.0040560340532015E-2</v>
      </c>
      <c r="M2851" s="186">
        <f>IFERROR(_xll.qlIndexFixing(Index1Y,$H2851,TRUE,_xll.ohTrigger(RecalcTrigger,Trigger1Y)),NA())</f>
        <v>1.2113747435785575E-2</v>
      </c>
      <c r="N2851" s="185">
        <f>IFERROR(_xll.qlIndexFixing(ONIndex1M,I2851,TRUE,_xll.ohTrigger(RecalcTrigger,Trigger1M)),NA())</f>
        <v>1.1662782658108384E-2</v>
      </c>
      <c r="O2851" s="44">
        <f>IFERROR(_xll.qlIndexFixing(ONIndex3M,I2851,TRUE,_xll.ohTrigger(RecalcTrigger,Trigger3M)),NA())</f>
        <v>1.1931703835754703E-2</v>
      </c>
      <c r="P2851" s="44">
        <f>IFERROR(_xll.qlIndexFixing(ONIndex6M,I2851,TRUE,_xll.ohTrigger(RecalcTrigger,Trigger6M)),NA())</f>
        <v>1.0139347470108362E-2</v>
      </c>
      <c r="Q2851" s="186">
        <f>IFERROR(_xll.qlIndexFixing(ONIndex1Y,I2851,TRUE,_xll.ohTrigger(RecalcTrigger,Trigger1Y)),NA())</f>
        <v>1.2036665939643143E-2</v>
      </c>
    </row>
    <row r="2852" spans="2:17" x14ac:dyDescent="0.2">
      <c r="B2852" s="39" t="s">
        <v>42</v>
      </c>
      <c r="D2852" s="42">
        <f>_xll.qlCalendarAdvance(Calendar,$D2851,B2852,"f",FALSE)</f>
        <v>59377</v>
      </c>
      <c r="E2852" s="180">
        <f>_xll.qlInterestRateIndexValueDate(IndexON,D2852)</f>
        <v>59377</v>
      </c>
      <c r="F2852" s="196">
        <f>IFERROR(_xll.qlIndexFixing(IndexON,D2852,TRUE,_xll.ohTrigger(RecalcTrigger,TriggerON)),NA())</f>
        <v>1.1710554640878001E-2</v>
      </c>
      <c r="H2852" s="42">
        <f>_xll.qlCalendarAdvance(Calendar,$H2851,B2852,"f",FALSE)</f>
        <v>59377</v>
      </c>
      <c r="I2852" s="180">
        <f>_xll.qlInterestRateIndexValueDate(Index1M,$H2852)</f>
        <v>59379</v>
      </c>
      <c r="J2852" s="185">
        <f>IFERROR(_xll.qlIndexFixing(Index1M,$H2852,TRUE,_xll.ohTrigger(RecalcTrigger,Trigger1M)),NA())</f>
        <v>1.1667154232126165E-2</v>
      </c>
      <c r="K2852" s="44">
        <f>IFERROR(_xll.qlIndexFixing(Index3M,H2852,TRUE,_xll.ohTrigger(RecalcTrigger,Trigger3M)),NA())</f>
        <v>1.1945737786113911E-2</v>
      </c>
      <c r="L2852" s="44">
        <f>IFERROR(_xll.qlIndexFixing(Index6M,$H2852,TRUE,_xll.ohTrigger(RecalcTrigger,Trigger6M)),NA())</f>
        <v>1.0031594448427994E-2</v>
      </c>
      <c r="M2852" s="186">
        <f>IFERROR(_xll.qlIndexFixing(Index1Y,$H2852,TRUE,_xll.ohTrigger(RecalcTrigger,Trigger1Y)),NA())</f>
        <v>1.2114454225717801E-2</v>
      </c>
      <c r="N2852" s="185">
        <f>IFERROR(_xll.qlIndexFixing(ONIndex1M,I2852,TRUE,_xll.ohTrigger(RecalcTrigger,Trigger1M)),NA())</f>
        <v>1.166217052984031E-2</v>
      </c>
      <c r="O2852" s="44">
        <f>IFERROR(_xll.qlIndexFixing(ONIndex3M,I2852,TRUE,_xll.ohTrigger(RecalcTrigger,Trigger3M)),NA())</f>
        <v>1.1930956909553814E-2</v>
      </c>
      <c r="P2852" s="44">
        <f>IFERROR(_xll.qlIndexFixing(ONIndex6M,I2852,TRUE,_xll.ohTrigger(RecalcTrigger,Trigger6M)),NA())</f>
        <v>1.0127795868593026E-2</v>
      </c>
      <c r="Q2852" s="186">
        <f>IFERROR(_xll.qlIndexFixing(ONIndex1Y,I2852,TRUE,_xll.ohTrigger(RecalcTrigger,Trigger1Y)),NA())</f>
        <v>1.2035756785691021E-2</v>
      </c>
    </row>
    <row r="2853" spans="2:17" x14ac:dyDescent="0.2">
      <c r="B2853" s="39" t="s">
        <v>42</v>
      </c>
      <c r="D2853" s="42">
        <f>_xll.qlCalendarAdvance(Calendar,$D2852,B2853,"f",FALSE)</f>
        <v>59384</v>
      </c>
      <c r="E2853" s="180">
        <f>_xll.qlInterestRateIndexValueDate(IndexON,D2853)</f>
        <v>59384</v>
      </c>
      <c r="F2853" s="196">
        <f>IFERROR(_xll.qlIndexFixing(IndexON,D2853,TRUE,_xll.ohTrigger(RecalcTrigger,TriggerON)),NA())</f>
        <v>1.1712044465941318E-2</v>
      </c>
      <c r="H2853" s="42">
        <f>_xll.qlCalendarAdvance(Calendar,$H2852,B2853,"f",FALSE)</f>
        <v>59384</v>
      </c>
      <c r="I2853" s="180">
        <f>_xll.qlInterestRateIndexValueDate(Index1M,$H2853)</f>
        <v>59386</v>
      </c>
      <c r="J2853" s="185">
        <f>IFERROR(_xll.qlIndexFixing(Index1M,$H2853,TRUE,_xll.ohTrigger(RecalcTrigger,Trigger1M)),NA())</f>
        <v>1.1666656856515467E-2</v>
      </c>
      <c r="K2853" s="44">
        <f>IFERROR(_xll.qlIndexFixing(Index3M,H2853,TRUE,_xll.ohTrigger(RecalcTrigger,Trigger3M)),NA())</f>
        <v>1.1945292309688597E-2</v>
      </c>
      <c r="L2853" s="44">
        <f>IFERROR(_xll.qlIndexFixing(Index6M,$H2853,TRUE,_xll.ohTrigger(RecalcTrigger,Trigger6M)),NA())</f>
        <v>1.0022837827483085E-2</v>
      </c>
      <c r="M2853" s="186">
        <f>IFERROR(_xll.qlIndexFixing(Index1Y,$H2853,TRUE,_xll.ohTrigger(RecalcTrigger,Trigger1Y)),NA())</f>
        <v>1.211522585362392E-2</v>
      </c>
      <c r="N2853" s="185">
        <f>IFERROR(_xll.qlIndexFixing(ONIndex1M,I2853,TRUE,_xll.ohTrigger(RecalcTrigger,Trigger1M)),NA())</f>
        <v>1.1661601932670962E-2</v>
      </c>
      <c r="O2853" s="44">
        <f>IFERROR(_xll.qlIndexFixing(ONIndex3M,I2853,TRUE,_xll.ohTrigger(RecalcTrigger,Trigger3M)),NA())</f>
        <v>1.1930253415970427E-2</v>
      </c>
      <c r="P2853" s="44">
        <f>IFERROR(_xll.qlIndexFixing(ONIndex6M,I2853,TRUE,_xll.ohTrigger(RecalcTrigger,Trigger6M)),NA())</f>
        <v>1.0116452425288358E-2</v>
      </c>
      <c r="Q2853" s="186">
        <f>IFERROR(_xll.qlIndexFixing(ONIndex1Y,I2853,TRUE,_xll.ohTrigger(RecalcTrigger,Trigger1Y)),NA())</f>
        <v>1.2034909243654468E-2</v>
      </c>
    </row>
    <row r="2854" spans="2:17" x14ac:dyDescent="0.2">
      <c r="B2854" s="39" t="s">
        <v>42</v>
      </c>
      <c r="D2854" s="42">
        <f>_xll.qlCalendarAdvance(Calendar,$D2853,B2854,"f",FALSE)</f>
        <v>59391</v>
      </c>
      <c r="E2854" s="180">
        <f>_xll.qlInterestRateIndexValueDate(IndexON,D2854)</f>
        <v>59391</v>
      </c>
      <c r="F2854" s="196">
        <f>IFERROR(_xll.qlIndexFixing(IndexON,D2854,TRUE,_xll.ohTrigger(RecalcTrigger,TriggerON)),NA())</f>
        <v>1.1713593401481148E-2</v>
      </c>
      <c r="H2854" s="42">
        <f>_xll.qlCalendarAdvance(Calendar,$H2853,B2854,"f",FALSE)</f>
        <v>59391</v>
      </c>
      <c r="I2854" s="180">
        <f>_xll.qlInterestRateIndexValueDate(Index1M,$H2854)</f>
        <v>59393</v>
      </c>
      <c r="J2854" s="185">
        <f>IFERROR(_xll.qlIndexFixing(Index1M,$H2854,TRUE,_xll.ohTrigger(RecalcTrigger,Trigger1M)),NA())</f>
        <v>1.1666203234405592E-2</v>
      </c>
      <c r="K2854" s="44">
        <f>IFERROR(_xll.qlIndexFixing(Index3M,H2854,TRUE,_xll.ohTrigger(RecalcTrigger,Trigger3M)),NA())</f>
        <v>1.1944890864243017E-2</v>
      </c>
      <c r="L2854" s="44">
        <f>IFERROR(_xll.qlIndexFixing(Index6M,$H2854,TRUE,_xll.ohTrigger(RecalcTrigger,Trigger6M)),NA())</f>
        <v>1.0014290474870732E-2</v>
      </c>
      <c r="M2854" s="186">
        <f>IFERROR(_xll.qlIndexFixing(Index1Y,$H2854,TRUE,_xll.ohTrigger(RecalcTrigger,Trigger1Y)),NA())</f>
        <v>1.2116062416822032E-2</v>
      </c>
      <c r="N2854" s="185">
        <f>IFERROR(_xll.qlIndexFixing(ONIndex1M,I2854,TRUE,_xll.ohTrigger(RecalcTrigger,Trigger1M)),NA())</f>
        <v>1.1661076934146308E-2</v>
      </c>
      <c r="O2854" s="44">
        <f>IFERROR(_xll.qlIndexFixing(ONIndex3M,I2854,TRUE,_xll.ohTrigger(RecalcTrigger,Trigger3M)),NA())</f>
        <v>1.1929593422550511E-2</v>
      </c>
      <c r="P2854" s="44">
        <f>IFERROR(_xll.qlIndexFixing(ONIndex6M,I2854,TRUE,_xll.ohTrigger(RecalcTrigger,Trigger6M)),NA())</f>
        <v>1.0105317140194359E-2</v>
      </c>
      <c r="Q2854" s="186">
        <f>IFERROR(_xll.qlIndexFixing(ONIndex1Y,I2854,TRUE,_xll.ohTrigger(RecalcTrigger,Trigger1Y)),NA())</f>
        <v>1.203412340953669E-2</v>
      </c>
    </row>
    <row r="2855" spans="2:17" x14ac:dyDescent="0.2">
      <c r="B2855" s="39" t="s">
        <v>42</v>
      </c>
      <c r="D2855" s="42">
        <f>_xll.qlCalendarAdvance(Calendar,$D2854,B2855,"f",FALSE)</f>
        <v>59398</v>
      </c>
      <c r="E2855" s="180">
        <f>_xll.qlInterestRateIndexValueDate(IndexON,D2855)</f>
        <v>59398</v>
      </c>
      <c r="F2855" s="196">
        <f>IFERROR(_xll.qlIndexFixing(IndexON,D2855,TRUE,_xll.ohTrigger(RecalcTrigger,TriggerON)),NA())</f>
        <v>1.1715201536066644E-2</v>
      </c>
      <c r="H2855" s="42">
        <f>_xll.qlCalendarAdvance(Calendar,$H2854,B2855,"f",FALSE)</f>
        <v>59398</v>
      </c>
      <c r="I2855" s="180">
        <f>_xll.qlInterestRateIndexValueDate(Index1M,$H2855)</f>
        <v>59400</v>
      </c>
      <c r="J2855" s="185">
        <f>IFERROR(_xll.qlIndexFixing(Index1M,$H2855,TRUE,_xll.ohTrigger(RecalcTrigger,Trigger1M)),NA())</f>
        <v>1.1665793433369986E-2</v>
      </c>
      <c r="K2855" s="44">
        <f>IFERROR(_xll.qlIndexFixing(Index3M,H2855,TRUE,_xll.ohTrigger(RecalcTrigger,Trigger3M)),NA())</f>
        <v>1.1944533517165002E-2</v>
      </c>
      <c r="L2855" s="44">
        <f>IFERROR(_xll.qlIndexFixing(Index6M,$H2855,TRUE,_xll.ohTrigger(RecalcTrigger,Trigger6M)),NA())</f>
        <v>1.0005952387834E-2</v>
      </c>
      <c r="M2855" s="186">
        <f>IFERROR(_xll.qlIndexFixing(Index1Y,$H2855,TRUE,_xll.ohTrigger(RecalcTrigger,Trigger1Y)),NA())</f>
        <v>1.2116964012645346E-2</v>
      </c>
      <c r="N2855" s="185">
        <f>IFERROR(_xll.qlIndexFixing(ONIndex1M,I2855,TRUE,_xll.ohTrigger(RecalcTrigger,Trigger1M)),NA())</f>
        <v>1.1660595601732382E-2</v>
      </c>
      <c r="O2855" s="44">
        <f>IFERROR(_xll.qlIndexFixing(ONIndex3M,I2855,TRUE,_xll.ohTrigger(RecalcTrigger,Trigger3M)),NA())</f>
        <v>1.192897699612061E-2</v>
      </c>
      <c r="P2855" s="44">
        <f>IFERROR(_xll.qlIndexFixing(ONIndex6M,I2855,TRUE,_xll.ohTrigger(RecalcTrigger,Trigger6M)),NA())</f>
        <v>1.0094390013071219E-2</v>
      </c>
      <c r="Q2855" s="186">
        <f>IFERROR(_xll.qlIndexFixing(ONIndex1Y,I2855,TRUE,_xll.ohTrigger(RecalcTrigger,Trigger1Y)),NA())</f>
        <v>1.203339937918102E-2</v>
      </c>
    </row>
    <row r="2856" spans="2:17" x14ac:dyDescent="0.2">
      <c r="B2856" s="39" t="s">
        <v>42</v>
      </c>
      <c r="D2856" s="42">
        <f>_xll.qlCalendarAdvance(Calendar,$D2855,B2856,"f",FALSE)</f>
        <v>59405</v>
      </c>
      <c r="E2856" s="180">
        <f>_xll.qlInterestRateIndexValueDate(IndexON,D2856)</f>
        <v>59405</v>
      </c>
      <c r="F2856" s="196">
        <f>IFERROR(_xll.qlIndexFixing(IndexON,D2856,TRUE,_xll.ohTrigger(RecalcTrigger,TriggerON)),NA())</f>
        <v>1.1716868958906446E-2</v>
      </c>
      <c r="H2856" s="42">
        <f>_xll.qlCalendarAdvance(Calendar,$H2855,B2856,"f",FALSE)</f>
        <v>59405</v>
      </c>
      <c r="I2856" s="180">
        <f>_xll.qlInterestRateIndexValueDate(Index1M,$H2856)</f>
        <v>59407</v>
      </c>
      <c r="J2856" s="185">
        <f>IFERROR(_xll.qlIndexFixing(Index1M,$H2856,TRUE,_xll.ohTrigger(RecalcTrigger,Trigger1M)),NA())</f>
        <v>1.1665427520979599E-2</v>
      </c>
      <c r="K2856" s="44">
        <f>IFERROR(_xll.qlIndexFixing(Index3M,H2856,TRUE,_xll.ohTrigger(RecalcTrigger,Trigger3M)),NA())</f>
        <v>1.1944220335843256E-2</v>
      </c>
      <c r="L2856" s="44">
        <f>IFERROR(_xll.qlIndexFixing(Index6M,$H2856,TRUE,_xll.ohTrigger(RecalcTrigger,Trigger6M)),NA())</f>
        <v>9.9978235636825671E-3</v>
      </c>
      <c r="M2856" s="186">
        <f>IFERROR(_xll.qlIndexFixing(Index1Y,$H2856,TRUE,_xll.ohTrigger(RecalcTrigger,Trigger1Y)),NA())</f>
        <v>1.2117930738438681E-2</v>
      </c>
      <c r="N2856" s="185">
        <f>IFERROR(_xll.qlIndexFixing(ONIndex1M,I2856,TRUE,_xll.ohTrigger(RecalcTrigger,Trigger1M)),NA())</f>
        <v>1.1660158003055088E-2</v>
      </c>
      <c r="O2856" s="44">
        <f>IFERROR(_xll.qlIndexFixing(ONIndex3M,I2856,TRUE,_xll.ohTrigger(RecalcTrigger,Trigger3M)),NA())</f>
        <v>1.1928404204226695E-2</v>
      </c>
      <c r="P2856" s="44">
        <f>IFERROR(_xll.qlIndexFixing(ONIndex6M,I2856,TRUE,_xll.ohTrigger(RecalcTrigger,Trigger6M)),NA())</f>
        <v>1.0083671044158748E-2</v>
      </c>
      <c r="Q2856" s="186">
        <f>IFERROR(_xll.qlIndexFixing(ONIndex1Y,I2856,TRUE,_xll.ohTrigger(RecalcTrigger,Trigger1Y)),NA())</f>
        <v>1.20327372486706E-2</v>
      </c>
    </row>
    <row r="2857" spans="2:17" x14ac:dyDescent="0.2">
      <c r="B2857" s="39" t="s">
        <v>42</v>
      </c>
      <c r="D2857" s="42">
        <f>_xll.qlCalendarAdvance(Calendar,$D2856,B2857,"f",FALSE)</f>
        <v>59412</v>
      </c>
      <c r="E2857" s="180">
        <f>_xll.qlInterestRateIndexValueDate(IndexON,D2857)</f>
        <v>59412</v>
      </c>
      <c r="F2857" s="196">
        <f>IFERROR(_xll.qlIndexFixing(IndexON,D2857,TRUE,_xll.ohTrigger(RecalcTrigger,TriggerON)),NA())</f>
        <v>1.1718595759049322E-2</v>
      </c>
      <c r="H2857" s="42">
        <f>_xll.qlCalendarAdvance(Calendar,$H2856,B2857,"f",FALSE)</f>
        <v>59412</v>
      </c>
      <c r="I2857" s="180">
        <f>_xll.qlInterestRateIndexValueDate(Index1M,$H2857)</f>
        <v>59414</v>
      </c>
      <c r="J2857" s="185">
        <f>IFERROR(_xll.qlIndexFixing(Index1M,$H2857,TRUE,_xll.ohTrigger(RecalcTrigger,Trigger1M)),NA())</f>
        <v>1.1664597233927642E-2</v>
      </c>
      <c r="K2857" s="44">
        <f>IFERROR(_xll.qlIndexFixing(Index3M,H2857,TRUE,_xll.ohTrigger(RecalcTrigger,Trigger3M)),NA())</f>
        <v>1.1943764303982324E-2</v>
      </c>
      <c r="L2857" s="44">
        <f>IFERROR(_xll.qlIndexFixing(Index6M,$H2857,TRUE,_xll.ohTrigger(RecalcTrigger,Trigger6M)),NA())</f>
        <v>9.9916897569954713E-3</v>
      </c>
      <c r="M2857" s="186">
        <f>IFERROR(_xll.qlIndexFixing(Index1Y,$H2857,TRUE,_xll.ohTrigger(RecalcTrigger,Trigger1Y)),NA())</f>
        <v>1.211896269156065E-2</v>
      </c>
      <c r="N2857" s="185">
        <f>IFERROR(_xll.qlIndexFixing(ONIndex1M,I2857,TRUE,_xll.ohTrigger(RecalcTrigger,Trigger1M)),NA())</f>
        <v>1.1659764205580458E-2</v>
      </c>
      <c r="O2857" s="44">
        <f>IFERROR(_xll.qlIndexFixing(ONIndex3M,I2857,TRUE,_xll.ohTrigger(RecalcTrigger,Trigger3M)),NA())</f>
        <v>1.192787511385518E-2</v>
      </c>
      <c r="P2857" s="44">
        <f>IFERROR(_xll.qlIndexFixing(ONIndex6M,I2857,TRUE,_xll.ohTrigger(RecalcTrigger,Trigger6M)),NA())</f>
        <v>1.007316023337701E-2</v>
      </c>
      <c r="Q2857" s="186">
        <f>IFERROR(_xll.qlIndexFixing(ONIndex1Y,I2857,TRUE,_xll.ohTrigger(RecalcTrigger,Trigger1Y)),NA())</f>
        <v>1.2032137114168506E-2</v>
      </c>
    </row>
    <row r="2858" spans="2:17" x14ac:dyDescent="0.2">
      <c r="B2858" s="39" t="s">
        <v>42</v>
      </c>
      <c r="D2858" s="42">
        <f>_xll.qlCalendarAdvance(Calendar,$D2857,B2858,"f",FALSE)</f>
        <v>59419</v>
      </c>
      <c r="E2858" s="180">
        <f>_xll.qlInterestRateIndexValueDate(IndexON,D2858)</f>
        <v>59419</v>
      </c>
      <c r="F2858" s="196">
        <f>IFERROR(_xll.qlIndexFixing(IndexON,D2858,TRUE,_xll.ohTrigger(RecalcTrigger,TriggerON)),NA())</f>
        <v>1.1720382025544041E-2</v>
      </c>
      <c r="H2858" s="42">
        <f>_xll.qlCalendarAdvance(Calendar,$H2857,B2858,"f",FALSE)</f>
        <v>59419</v>
      </c>
      <c r="I2858" s="180">
        <f>_xll.qlInterestRateIndexValueDate(Index1M,$H2858)</f>
        <v>59421</v>
      </c>
      <c r="J2858" s="185">
        <f>IFERROR(_xll.qlIndexFixing(Index1M,$H2858,TRUE,_xll.ohTrigger(RecalcTrigger,Trigger1M)),NA())</f>
        <v>1.1664827632453245E-2</v>
      </c>
      <c r="K2858" s="44">
        <f>IFERROR(_xll.qlIndexFixing(Index3M,H2858,TRUE,_xll.ohTrigger(RecalcTrigger,Trigger3M)),NA())</f>
        <v>1.1943536486850133E-2</v>
      </c>
      <c r="L2858" s="44">
        <f>IFERROR(_xll.qlIndexFixing(Index6M,$H2858,TRUE,_xll.ohTrigger(RecalcTrigger,Trigger6M)),NA())</f>
        <v>9.9839057946725911E-3</v>
      </c>
      <c r="M2858" s="186">
        <f>IFERROR(_xll.qlIndexFixing(Index1Y,$H2858,TRUE,_xll.ohTrigger(RecalcTrigger,Trigger1Y)),NA())</f>
        <v>1.2120059969382568E-2</v>
      </c>
      <c r="N2858" s="185">
        <f>IFERROR(_xll.qlIndexFixing(ONIndex1M,I2858,TRUE,_xll.ohTrigger(RecalcTrigger,Trigger1M)),NA())</f>
        <v>1.1659414276774527E-2</v>
      </c>
      <c r="O2858" s="44">
        <f>IFERROR(_xll.qlIndexFixing(ONIndex3M,I2858,TRUE,_xll.ohTrigger(RecalcTrigger,Trigger3M)),NA())</f>
        <v>1.1927389792312226E-2</v>
      </c>
      <c r="P2858" s="44">
        <f>IFERROR(_xll.qlIndexFixing(ONIndex6M,I2858,TRUE,_xll.ohTrigger(RecalcTrigger,Trigger6M)),NA())</f>
        <v>1.0062857580646067E-2</v>
      </c>
      <c r="Q2858" s="186">
        <f>IFERROR(_xll.qlIndexFixing(ONIndex1Y,I2858,TRUE,_xll.ohTrigger(RecalcTrigger,Trigger1Y)),NA())</f>
        <v>1.2031599071438137E-2</v>
      </c>
    </row>
    <row r="2859" spans="2:17" x14ac:dyDescent="0.2">
      <c r="B2859" s="39" t="s">
        <v>42</v>
      </c>
      <c r="D2859" s="42">
        <f>_xll.qlCalendarAdvance(Calendar,$D2858,B2859,"f",FALSE)</f>
        <v>59426</v>
      </c>
      <c r="E2859" s="180">
        <f>_xll.qlInterestRateIndexValueDate(IndexON,D2859)</f>
        <v>59426</v>
      </c>
      <c r="F2859" s="196">
        <f>IFERROR(_xll.qlIndexFixing(IndexON,D2859,TRUE,_xll.ohTrigger(RecalcTrigger,TriggerON)),NA())</f>
        <v>1.1722227847519306E-2</v>
      </c>
      <c r="H2859" s="42">
        <f>_xll.qlCalendarAdvance(Calendar,$H2858,B2859,"f",FALSE)</f>
        <v>59426</v>
      </c>
      <c r="I2859" s="180">
        <f>_xll.qlInterestRateIndexValueDate(Index1M,$H2859)</f>
        <v>59428</v>
      </c>
      <c r="J2859" s="185">
        <f>IFERROR(_xll.qlIndexFixing(Index1M,$H2859,TRUE,_xll.ohTrigger(RecalcTrigger,Trigger1M)),NA())</f>
        <v>1.1664593791474165E-2</v>
      </c>
      <c r="K2859" s="44">
        <f>IFERROR(_xll.qlIndexFixing(Index3M,H2859,TRUE,_xll.ohTrigger(RecalcTrigger,Trigger3M)),NA())</f>
        <v>1.1943353031370754E-2</v>
      </c>
      <c r="L2859" s="44">
        <f>IFERROR(_xll.qlIndexFixing(Index6M,$H2859,TRUE,_xll.ohTrigger(RecalcTrigger,Trigger6M)),NA())</f>
        <v>9.9763310586571483E-3</v>
      </c>
      <c r="M2859" s="186">
        <f>IFERROR(_xll.qlIndexFixing(Index1Y,$H2859,TRUE,_xll.ohTrigger(RecalcTrigger,Trigger1Y)),NA())</f>
        <v>1.212122266928977E-2</v>
      </c>
      <c r="N2859" s="185">
        <f>IFERROR(_xll.qlIndexFixing(ONIndex1M,I2859,TRUE,_xll.ohTrigger(RecalcTrigger,Trigger1M)),NA())</f>
        <v>1.1659108284263198E-2</v>
      </c>
      <c r="O2859" s="44">
        <f>IFERROR(_xll.qlIndexFixing(ONIndex3M,I2859,TRUE,_xll.ohTrigger(RecalcTrigger,Trigger3M)),NA())</f>
        <v>1.1926948306664187E-2</v>
      </c>
      <c r="P2859" s="44">
        <f>IFERROR(_xll.qlIndexFixing(ONIndex6M,I2859,TRUE,_xll.ohTrigger(RecalcTrigger,Trigger6M)),NA())</f>
        <v>1.0052763085885985E-2</v>
      </c>
      <c r="Q2859" s="186">
        <f>IFERROR(_xll.qlIndexFixing(ONIndex1Y,I2859,TRUE,_xll.ohTrigger(RecalcTrigger,Trigger1Y)),NA())</f>
        <v>1.2031123216562634E-2</v>
      </c>
    </row>
    <row r="2860" spans="2:17" x14ac:dyDescent="0.2">
      <c r="B2860" s="39" t="s">
        <v>42</v>
      </c>
      <c r="D2860" s="42">
        <f>_xll.qlCalendarAdvance(Calendar,$D2859,B2860,"f",FALSE)</f>
        <v>59433</v>
      </c>
      <c r="E2860" s="180">
        <f>_xll.qlInterestRateIndexValueDate(IndexON,D2860)</f>
        <v>59433</v>
      </c>
      <c r="F2860" s="196">
        <f>IFERROR(_xll.qlIndexFixing(IndexON,D2860,TRUE,_xll.ohTrigger(RecalcTrigger,TriggerON)),NA())</f>
        <v>1.1724133313864016E-2</v>
      </c>
      <c r="H2860" s="42">
        <f>_xll.qlCalendarAdvance(Calendar,$H2859,B2860,"f",FALSE)</f>
        <v>59433</v>
      </c>
      <c r="I2860" s="180">
        <f>_xll.qlInterestRateIndexValueDate(Index1M,$H2860)</f>
        <v>59435</v>
      </c>
      <c r="J2860" s="185">
        <f>IFERROR(_xll.qlIndexFixing(Index1M,$H2860,TRUE,_xll.ohTrigger(RecalcTrigger,Trigger1M)),NA())</f>
        <v>1.1664404109449078E-2</v>
      </c>
      <c r="K2860" s="44">
        <f>IFERROR(_xll.qlIndexFixing(Index3M,H2860,TRUE,_xll.ohTrigger(RecalcTrigger,Trigger3M)),NA())</f>
        <v>1.1943214004938189E-2</v>
      </c>
      <c r="L2860" s="44">
        <f>IFERROR(_xll.qlIndexFixing(Index6M,$H2860,TRUE,_xll.ohTrigger(RecalcTrigger,Trigger6M)),NA())</f>
        <v>9.968965546570497E-3</v>
      </c>
      <c r="M2860" s="186">
        <f>IFERROR(_xll.qlIndexFixing(Index1Y,$H2860,TRUE,_xll.ohTrigger(RecalcTrigger,Trigger1Y)),NA())</f>
        <v>1.2122450888679854E-2</v>
      </c>
      <c r="N2860" s="185">
        <f>IFERROR(_xll.qlIndexFixing(ONIndex1M,I2860,TRUE,_xll.ohTrigger(RecalcTrigger,Trigger1M)),NA())</f>
        <v>1.1658846295432568E-2</v>
      </c>
      <c r="O2860" s="44">
        <f>IFERROR(_xll.qlIndexFixing(ONIndex3M,I2860,TRUE,_xll.ohTrigger(RecalcTrigger,Trigger3M)),NA())</f>
        <v>1.1926550724377094E-2</v>
      </c>
      <c r="P2860" s="44">
        <f>IFERROR(_xll.qlIndexFixing(ONIndex6M,I2860,TRUE,_xll.ohTrigger(RecalcTrigger,Trigger6M)),NA())</f>
        <v>1.0042876749176699E-2</v>
      </c>
      <c r="Q2860" s="186">
        <f>IFERROR(_xll.qlIndexFixing(ONIndex1Y,I2860,TRUE,_xll.ohTrigger(RecalcTrigger,Trigger1Y)),NA())</f>
        <v>1.2030709645465265E-2</v>
      </c>
    </row>
    <row r="2861" spans="2:17" x14ac:dyDescent="0.2">
      <c r="B2861" s="39" t="s">
        <v>42</v>
      </c>
      <c r="D2861" s="42">
        <f>_xll.qlCalendarAdvance(Calendar,$D2860,B2861,"f",FALSE)</f>
        <v>59440</v>
      </c>
      <c r="E2861" s="180">
        <f>_xll.qlInterestRateIndexValueDate(IndexON,D2861)</f>
        <v>59440</v>
      </c>
      <c r="F2861" s="196">
        <f>IFERROR(_xll.qlIndexFixing(IndexON,D2861,TRUE,_xll.ohTrigger(RecalcTrigger,TriggerON)),NA())</f>
        <v>1.1726098513547001E-2</v>
      </c>
      <c r="H2861" s="42">
        <f>_xll.qlCalendarAdvance(Calendar,$H2860,B2861,"f",FALSE)</f>
        <v>59440</v>
      </c>
      <c r="I2861" s="180">
        <f>_xll.qlInterestRateIndexValueDate(Index1M,$H2861)</f>
        <v>59442</v>
      </c>
      <c r="J2861" s="185">
        <f>IFERROR(_xll.qlIndexFixing(Index1M,$H2861,TRUE,_xll.ohTrigger(RecalcTrigger,Trigger1M)),NA())</f>
        <v>1.1664258653958925E-2</v>
      </c>
      <c r="K2861" s="44">
        <f>IFERROR(_xll.qlIndexFixing(Index3M,H2861,TRUE,_xll.ohTrigger(RecalcTrigger,Trigger3M)),NA())</f>
        <v>1.1943119474947321E-2</v>
      </c>
      <c r="L2861" s="44">
        <f>IFERROR(_xll.qlIndexFixing(Index6M,$H2861,TRUE,_xll.ohTrigger(RecalcTrigger,Trigger6M)),NA())</f>
        <v>9.9618092561019958E-3</v>
      </c>
      <c r="M2861" s="186">
        <f>IFERROR(_xll.qlIndexFixing(Index1Y,$H2861,TRUE,_xll.ohTrigger(RecalcTrigger,Trigger1Y)),NA())</f>
        <v>1.2123744724964431E-2</v>
      </c>
      <c r="N2861" s="185">
        <f>IFERROR(_xll.qlIndexFixing(ONIndex1M,I2861,TRUE,_xll.ohTrigger(RecalcTrigger,Trigger1M)),NA())</f>
        <v>1.1658628377908542E-2</v>
      </c>
      <c r="O2861" s="44">
        <f>IFERROR(_xll.qlIndexFixing(ONIndex3M,I2861,TRUE,_xll.ohTrigger(RecalcTrigger,Trigger3M)),NA())</f>
        <v>1.1926197112357428E-2</v>
      </c>
      <c r="P2861" s="44">
        <f>IFERROR(_xll.qlIndexFixing(ONIndex6M,I2861,TRUE,_xll.ohTrigger(RecalcTrigger,Trigger6M)),NA())</f>
        <v>1.0033198570518209E-2</v>
      </c>
      <c r="Q2861" s="186">
        <f>IFERROR(_xll.qlIndexFixing(ONIndex1Y,I2861,TRUE,_xll.ohTrigger(RecalcTrigger,Trigger1Y)),NA())</f>
        <v>1.2030358454229173E-2</v>
      </c>
    </row>
    <row r="2862" spans="2:17" x14ac:dyDescent="0.2">
      <c r="B2862" s="39" t="s">
        <v>42</v>
      </c>
      <c r="D2862" s="42">
        <f>_xll.qlCalendarAdvance(Calendar,$D2861,B2862,"f",FALSE)</f>
        <v>59447</v>
      </c>
      <c r="E2862" s="180">
        <f>_xll.qlInterestRateIndexValueDate(IndexON,D2862)</f>
        <v>59447</v>
      </c>
      <c r="F2862" s="196">
        <f>IFERROR(_xll.qlIndexFixing(IndexON,D2862,TRUE,_xll.ohTrigger(RecalcTrigger,TriggerON)),NA())</f>
        <v>1.1728123535856838E-2</v>
      </c>
      <c r="H2862" s="42">
        <f>_xll.qlCalendarAdvance(Calendar,$H2861,B2862,"f",FALSE)</f>
        <v>59447</v>
      </c>
      <c r="I2862" s="180">
        <f>_xll.qlInterestRateIndexValueDate(Index1M,$H2862)</f>
        <v>59449</v>
      </c>
      <c r="J2862" s="185">
        <f>IFERROR(_xll.qlIndexFixing(Index1M,$H2862,TRUE,_xll.ohTrigger(RecalcTrigger,Trigger1M)),NA())</f>
        <v>1.166415749258215E-2</v>
      </c>
      <c r="K2862" s="44">
        <f>IFERROR(_xll.qlIndexFixing(Index3M,H2862,TRUE,_xll.ohTrigger(RecalcTrigger,Trigger3M)),NA())</f>
        <v>1.1943272502844212E-2</v>
      </c>
      <c r="L2862" s="44">
        <f>IFERROR(_xll.qlIndexFixing(Index6M,$H2862,TRUE,_xll.ohTrigger(RecalcTrigger,Trigger6M)),NA())</f>
        <v>9.9545759423849724E-3</v>
      </c>
      <c r="M2862" s="186">
        <f>IFERROR(_xll.qlIndexFixing(Index1Y,$H2862,TRUE,_xll.ohTrigger(RecalcTrigger,Trigger1Y)),NA())</f>
        <v>1.2125104275568691E-2</v>
      </c>
      <c r="N2862" s="185">
        <f>IFERROR(_xll.qlIndexFixing(ONIndex1M,I2862,TRUE,_xll.ohTrigger(RecalcTrigger,Trigger1M)),NA())</f>
        <v>1.1658454599077217E-2</v>
      </c>
      <c r="O2862" s="44">
        <f>IFERROR(_xll.qlIndexFixing(ONIndex3M,I2862,TRUE,_xll.ohTrigger(RecalcTrigger,Trigger3M)),NA())</f>
        <v>1.192588753791135E-2</v>
      </c>
      <c r="P2862" s="44">
        <f>IFERROR(_xll.qlIndexFixing(ONIndex6M,I2862,TRUE,_xll.ohTrigger(RecalcTrigger,Trigger6M)),NA())</f>
        <v>1.0023728549910516E-2</v>
      </c>
      <c r="Q2862" s="186">
        <f>IFERROR(_xll.qlIndexFixing(ONIndex1Y,I2862,TRUE,_xll.ohTrigger(RecalcTrigger,Trigger1Y)),NA())</f>
        <v>1.2030069738857563E-2</v>
      </c>
    </row>
    <row r="2863" spans="2:17" x14ac:dyDescent="0.2">
      <c r="B2863" s="39" t="s">
        <v>42</v>
      </c>
      <c r="D2863" s="42">
        <f>_xll.qlCalendarAdvance(Calendar,$D2862,B2863,"f",FALSE)</f>
        <v>59454</v>
      </c>
      <c r="E2863" s="180">
        <f>_xll.qlInterestRateIndexValueDate(IndexON,D2863)</f>
        <v>59454</v>
      </c>
      <c r="F2863" s="196">
        <f>IFERROR(_xll.qlIndexFixing(IndexON,D2863,TRUE,_xll.ohTrigger(RecalcTrigger,TriggerON)),NA())</f>
        <v>1.173020846976236E-2</v>
      </c>
      <c r="H2863" s="42">
        <f>_xll.qlCalendarAdvance(Calendar,$H2862,B2863,"f",FALSE)</f>
        <v>59454</v>
      </c>
      <c r="I2863" s="180">
        <f>_xll.qlInterestRateIndexValueDate(Index1M,$H2863)</f>
        <v>59456</v>
      </c>
      <c r="J2863" s="185">
        <f>IFERROR(_xll.qlIndexFixing(Index1M,$H2863,TRUE,_xll.ohTrigger(RecalcTrigger,Trigger1M)),NA())</f>
        <v>1.1664100692894697E-2</v>
      </c>
      <c r="K2863" s="44">
        <f>IFERROR(_xll.qlIndexFixing(Index3M,H2863,TRUE,_xll.ohTrigger(RecalcTrigger,Trigger3M)),NA())</f>
        <v>1.1943270368870345E-2</v>
      </c>
      <c r="L2863" s="44">
        <f>IFERROR(_xll.qlIndexFixing(Index6M,$H2863,TRUE,_xll.ohTrigger(RecalcTrigger,Trigger6M)),NA())</f>
        <v>9.9478528468875116E-3</v>
      </c>
      <c r="M2863" s="186">
        <f>IFERROR(_xll.qlIndexFixing(Index1Y,$H2863,TRUE,_xll.ohTrigger(RecalcTrigger,Trigger1Y)),NA())</f>
        <v>1.2126529637930749E-2</v>
      </c>
      <c r="N2863" s="185">
        <f>IFERROR(_xll.qlIndexFixing(ONIndex1M,I2863,TRUE,_xll.ohTrigger(RecalcTrigger,Trigger1M)),NA())</f>
        <v>1.1658325026404626E-2</v>
      </c>
      <c r="O2863" s="44">
        <f>IFERROR(_xll.qlIndexFixing(ONIndex3M,I2863,TRUE,_xll.ohTrigger(RecalcTrigger,Trigger3M)),NA())</f>
        <v>1.1925622068265085E-2</v>
      </c>
      <c r="P2863" s="44">
        <f>IFERROR(_xll.qlIndexFixing(ONIndex6M,I2863,TRUE,_xll.ohTrigger(RecalcTrigger,Trigger6M)),NA())</f>
        <v>1.001446668711381E-2</v>
      </c>
      <c r="Q2863" s="186">
        <f>IFERROR(_xll.qlIndexFixing(ONIndex1Y,I2863,TRUE,_xll.ohTrigger(RecalcTrigger,Trigger1Y)),NA())</f>
        <v>1.2029843595273704E-2</v>
      </c>
    </row>
    <row r="2864" spans="2:17" x14ac:dyDescent="0.2">
      <c r="B2864" s="39" t="s">
        <v>42</v>
      </c>
      <c r="D2864" s="42">
        <f>_xll.qlCalendarAdvance(Calendar,$D2863,B2864,"f",FALSE)</f>
        <v>59461</v>
      </c>
      <c r="E2864" s="180">
        <f>_xll.qlInterestRateIndexValueDate(IndexON,D2864)</f>
        <v>59461</v>
      </c>
      <c r="F2864" s="196">
        <f>IFERROR(_xll.qlIndexFixing(IndexON,D2864,TRUE,_xll.ohTrigger(RecalcTrigger,TriggerON)),NA())</f>
        <v>1.1732353404392271E-2</v>
      </c>
      <c r="H2864" s="42">
        <f>_xll.qlCalendarAdvance(Calendar,$H2863,B2864,"f",FALSE)</f>
        <v>59461</v>
      </c>
      <c r="I2864" s="180">
        <f>_xll.qlInterestRateIndexValueDate(Index1M,$H2864)</f>
        <v>59463</v>
      </c>
      <c r="J2864" s="185">
        <f>IFERROR(_xll.qlIndexFixing(Index1M,$H2864,TRUE,_xll.ohTrigger(RecalcTrigger,Trigger1M)),NA())</f>
        <v>1.1664088322482502E-2</v>
      </c>
      <c r="K2864" s="44">
        <f>IFERROR(_xll.qlIndexFixing(Index3M,H2864,TRUE,_xll.ohTrigger(RecalcTrigger,Trigger3M)),NA())</f>
        <v>1.1943312939827538E-2</v>
      </c>
      <c r="L2864" s="44">
        <f>IFERROR(_xll.qlIndexFixing(Index6M,$H2864,TRUE,_xll.ohTrigger(RecalcTrigger,Trigger6M)),NA())</f>
        <v>9.9413389722087415E-3</v>
      </c>
      <c r="M2864" s="186">
        <f>IFERROR(_xll.qlIndexFixing(Index1Y,$H2864,TRUE,_xll.ohTrigger(RecalcTrigger,Trigger1Y)),NA())</f>
        <v>1.2128020909502513E-2</v>
      </c>
      <c r="N2864" s="185">
        <f>IFERROR(_xll.qlIndexFixing(ONIndex1M,I2864,TRUE,_xll.ohTrigger(RecalcTrigger,Trigger1M)),NA())</f>
        <v>1.1658239727676545E-2</v>
      </c>
      <c r="O2864" s="44">
        <f>IFERROR(_xll.qlIndexFixing(ONIndex3M,I2864,TRUE,_xll.ohTrigger(RecalcTrigger,Trigger3M)),NA())</f>
        <v>1.1925400770644856E-2</v>
      </c>
      <c r="P2864" s="44">
        <f>IFERROR(_xll.qlIndexFixing(ONIndex6M,I2864,TRUE,_xll.ohTrigger(RecalcTrigger,Trigger6M)),NA())</f>
        <v>1.0005412982447837E-2</v>
      </c>
      <c r="Q2864" s="186">
        <f>IFERROR(_xll.qlIndexFixing(ONIndex1Y,I2864,TRUE,_xll.ohTrigger(RecalcTrigger,Trigger1Y)),NA())</f>
        <v>1.2029680119560737E-2</v>
      </c>
    </row>
    <row r="2865" spans="2:17" x14ac:dyDescent="0.2">
      <c r="B2865" s="39" t="s">
        <v>42</v>
      </c>
      <c r="D2865" s="42">
        <f>_xll.qlCalendarAdvance(Calendar,$D2864,B2865,"f",FALSE)</f>
        <v>59468</v>
      </c>
      <c r="E2865" s="180">
        <f>_xll.qlInterestRateIndexValueDate(IndexON,D2865)</f>
        <v>59468</v>
      </c>
      <c r="F2865" s="196">
        <f>IFERROR(_xll.qlIndexFixing(IndexON,D2865,TRUE,_xll.ohTrigger(RecalcTrigger,TriggerON)),NA())</f>
        <v>1.1734558428475594E-2</v>
      </c>
      <c r="H2865" s="42">
        <f>_xll.qlCalendarAdvance(Calendar,$H2864,B2865,"f",FALSE)</f>
        <v>59468</v>
      </c>
      <c r="I2865" s="180">
        <f>_xll.qlInterestRateIndexValueDate(Index1M,$H2865)</f>
        <v>59470</v>
      </c>
      <c r="J2865" s="185">
        <f>IFERROR(_xll.qlIndexFixing(Index1M,$H2865,TRUE,_xll.ohTrigger(RecalcTrigger,Trigger1M)),NA())</f>
        <v>1.1664120448924009E-2</v>
      </c>
      <c r="K2865" s="44">
        <f>IFERROR(_xll.qlIndexFixing(Index3M,H2865,TRUE,_xll.ohTrigger(RecalcTrigger,Trigger3M)),NA())</f>
        <v>1.1943400283120137E-2</v>
      </c>
      <c r="L2865" s="44">
        <f>IFERROR(_xll.qlIndexFixing(Index6M,$H2865,TRUE,_xll.ohTrigger(RecalcTrigger,Trigger6M)),NA())</f>
        <v>9.9350343162936047E-3</v>
      </c>
      <c r="M2865" s="186">
        <f>IFERROR(_xll.qlIndexFixing(Index1Y,$H2865,TRUE,_xll.ohTrigger(RecalcTrigger,Trigger1Y)),NA())</f>
        <v>1.2129578187750128E-2</v>
      </c>
      <c r="N2865" s="185">
        <f>IFERROR(_xll.qlIndexFixing(ONIndex1M,I2865,TRUE,_xll.ohTrigger(RecalcTrigger,Trigger1M)),NA())</f>
        <v>1.1658198770119199E-2</v>
      </c>
      <c r="O2865" s="44">
        <f>IFERROR(_xll.qlIndexFixing(ONIndex3M,I2865,TRUE,_xll.ohTrigger(RecalcTrigger,Trigger3M)),NA())</f>
        <v>1.1925223712196953E-2</v>
      </c>
      <c r="P2865" s="44">
        <f>IFERROR(_xll.qlIndexFixing(ONIndex6M,I2865,TRUE,_xll.ohTrigger(RecalcTrigger,Trigger6M)),NA())</f>
        <v>9.9965674355928513E-3</v>
      </c>
      <c r="Q2865" s="186">
        <f>IFERROR(_xll.qlIndexFixing(ONIndex1Y,I2865,TRUE,_xll.ohTrigger(RecalcTrigger,Trigger1Y)),NA())</f>
        <v>1.2029579407561997E-2</v>
      </c>
    </row>
    <row r="2866" spans="2:17" x14ac:dyDescent="0.2">
      <c r="B2866" s="39" t="s">
        <v>42</v>
      </c>
      <c r="D2866" s="42">
        <f>_xll.qlCalendarAdvance(Calendar,$D2865,B2866,"f",FALSE)</f>
        <v>59475</v>
      </c>
      <c r="E2866" s="180">
        <f>_xll.qlInterestRateIndexValueDate(IndexON,D2866)</f>
        <v>59475</v>
      </c>
      <c r="F2866" s="196">
        <f>IFERROR(_xll.qlIndexFixing(IndexON,D2866,TRUE,_xll.ohTrigger(RecalcTrigger,TriggerON)),NA())</f>
        <v>1.1736823631300908E-2</v>
      </c>
      <c r="H2866" s="42">
        <f>_xll.qlCalendarAdvance(Calendar,$H2865,B2866,"f",FALSE)</f>
        <v>59475</v>
      </c>
      <c r="I2866" s="180">
        <f>_xll.qlInterestRateIndexValueDate(Index1M,$H2866)</f>
        <v>59477</v>
      </c>
      <c r="J2866" s="185">
        <f>IFERROR(_xll.qlIndexFixing(Index1M,$H2866,TRUE,_xll.ohTrigger(RecalcTrigger,Trigger1M)),NA())</f>
        <v>1.1664197139800159E-2</v>
      </c>
      <c r="K2866" s="44">
        <f>IFERROR(_xll.qlIndexFixing(Index3M,H2866,TRUE,_xll.ohTrigger(RecalcTrigger,Trigger3M)),NA())</f>
        <v>1.1943532466153352E-2</v>
      </c>
      <c r="L2866" s="44">
        <f>IFERROR(_xll.qlIndexFixing(Index6M,$H2866,TRUE,_xll.ohTrigger(RecalcTrigger,Trigger6M)),NA())</f>
        <v>9.929166051666341E-3</v>
      </c>
      <c r="M2866" s="186">
        <f>IFERROR(_xll.qlIndexFixing(Index1Y,$H2866,TRUE,_xll.ohTrigger(RecalcTrigger,Trigger1Y)),NA())</f>
        <v>1.2131201570152222E-2</v>
      </c>
      <c r="N2866" s="185">
        <f>IFERROR(_xll.qlIndexFixing(ONIndex1M,I2866,TRUE,_xll.ohTrigger(RecalcTrigger,Trigger1M)),NA())</f>
        <v>1.165820222143843E-2</v>
      </c>
      <c r="O2866" s="44">
        <f>IFERROR(_xll.qlIndexFixing(ONIndex3M,I2866,TRUE,_xll.ohTrigger(RecalcTrigger,Trigger3M)),NA())</f>
        <v>1.1925090959987728E-2</v>
      </c>
      <c r="P2866" s="44">
        <f>IFERROR(_xll.qlIndexFixing(ONIndex6M,I2866,TRUE,_xll.ohTrigger(RecalcTrigger,Trigger6M)),NA())</f>
        <v>9.9879300467886623E-3</v>
      </c>
      <c r="Q2866" s="186">
        <f>IFERROR(_xll.qlIndexFixing(ONIndex1Y,I2866,TRUE,_xll.ohTrigger(RecalcTrigger,Trigger1Y)),NA())</f>
        <v>1.2029541555360623E-2</v>
      </c>
    </row>
    <row r="2867" spans="2:17" x14ac:dyDescent="0.2">
      <c r="B2867" s="39" t="s">
        <v>42</v>
      </c>
      <c r="D2867" s="42">
        <f>_xll.qlCalendarAdvance(Calendar,$D2866,B2867,"f",FALSE)</f>
        <v>59482</v>
      </c>
      <c r="E2867" s="180">
        <f>_xll.qlInterestRateIndexValueDate(IndexON,D2867)</f>
        <v>59482</v>
      </c>
      <c r="F2867" s="196">
        <f>IFERROR(_xll.qlIndexFixing(IndexON,D2867,TRUE,_xll.ohTrigger(RecalcTrigger,TriggerON)),NA())</f>
        <v>1.1739149101916979E-2</v>
      </c>
      <c r="H2867" s="42">
        <f>_xll.qlCalendarAdvance(Calendar,$H2866,B2867,"f",FALSE)</f>
        <v>59482</v>
      </c>
      <c r="I2867" s="180">
        <f>_xll.qlInterestRateIndexValueDate(Index1M,$H2867)</f>
        <v>59484</v>
      </c>
      <c r="J2867" s="185">
        <f>IFERROR(_xll.qlIndexFixing(Index1M,$H2867,TRUE,_xll.ohTrigger(RecalcTrigger,Trigger1M)),NA())</f>
        <v>1.1664318462689394E-2</v>
      </c>
      <c r="K2867" s="44">
        <f>IFERROR(_xll.qlIndexFixing(Index3M,H2867,TRUE,_xll.ohTrigger(RecalcTrigger,Trigger3M)),NA())</f>
        <v>1.1943709556335001E-2</v>
      </c>
      <c r="L2867" s="44">
        <f>IFERROR(_xll.qlIndexFixing(Index6M,$H2867,TRUE,_xll.ohTrigger(RecalcTrigger,Trigger6M)),NA())</f>
        <v>9.9232650460127185E-3</v>
      </c>
      <c r="M2867" s="186">
        <f>IFERROR(_xll.qlIndexFixing(Index1Y,$H2867,TRUE,_xll.ohTrigger(RecalcTrigger,Trigger1Y)),NA())</f>
        <v>1.2132891154202095E-2</v>
      </c>
      <c r="N2867" s="185">
        <f>IFERROR(_xll.qlIndexFixing(ONIndex1M,I2867,TRUE,_xll.ohTrigger(RecalcTrigger,Trigger1M)),NA())</f>
        <v>1.1658250149100269E-2</v>
      </c>
      <c r="O2867" s="44">
        <f>IFERROR(_xll.qlIndexFixing(ONIndex3M,I2867,TRUE,_xll.ohTrigger(RecalcTrigger,Trigger3M)),NA())</f>
        <v>1.1925002581483213E-2</v>
      </c>
      <c r="P2867" s="44">
        <f>IFERROR(_xll.qlIndexFixing(ONIndex6M,I2867,TRUE,_xll.ohTrigger(RecalcTrigger,Trigger6M)),NA())</f>
        <v>9.9795008157954612E-3</v>
      </c>
      <c r="Q2867" s="186">
        <f>IFERROR(_xll.qlIndexFixing(ONIndex1Y,I2867,TRUE,_xll.ohTrigger(RecalcTrigger,Trigger1Y)),NA())</f>
        <v>1.2029566658959823E-2</v>
      </c>
    </row>
    <row r="2868" spans="2:17" x14ac:dyDescent="0.2">
      <c r="B2868" s="39" t="s">
        <v>42</v>
      </c>
      <c r="D2868" s="42">
        <f>_xll.qlCalendarAdvance(Calendar,$D2867,B2868,"f",FALSE)</f>
        <v>59489</v>
      </c>
      <c r="E2868" s="180">
        <f>_xll.qlInterestRateIndexValueDate(IndexON,D2868)</f>
        <v>59489</v>
      </c>
      <c r="F2868" s="196">
        <f>IFERROR(_xll.qlIndexFixing(IndexON,D2868,TRUE,_xll.ohTrigger(RecalcTrigger,TriggerON)),NA())</f>
        <v>1.1741534929292641E-2</v>
      </c>
      <c r="H2868" s="42">
        <f>_xll.qlCalendarAdvance(Calendar,$H2867,B2868,"f",FALSE)</f>
        <v>59489</v>
      </c>
      <c r="I2868" s="180">
        <f>_xll.qlInterestRateIndexValueDate(Index1M,$H2868)</f>
        <v>59491</v>
      </c>
      <c r="J2868" s="185">
        <f>IFERROR(_xll.qlIndexFixing(Index1M,$H2868,TRUE,_xll.ohTrigger(RecalcTrigger,Trigger1M)),NA())</f>
        <v>1.1664484485172655E-2</v>
      </c>
      <c r="K2868" s="44">
        <f>IFERROR(_xll.qlIndexFixing(Index3M,H2868,TRUE,_xll.ohTrigger(RecalcTrigger,Trigger3M)),NA())</f>
        <v>1.1943931621069428E-2</v>
      </c>
      <c r="L2868" s="44">
        <f>IFERROR(_xll.qlIndexFixing(Index6M,$H2868,TRUE,_xll.ohTrigger(RecalcTrigger,Trigger6M)),NA())</f>
        <v>9.9175732476271799E-3</v>
      </c>
      <c r="M2868" s="186">
        <f>IFERROR(_xll.qlIndexFixing(Index1Y,$H2868,TRUE,_xll.ohTrigger(RecalcTrigger,Trigger1Y)),NA())</f>
        <v>1.213464703740663E-2</v>
      </c>
      <c r="N2868" s="185">
        <f>IFERROR(_xll.qlIndexFixing(ONIndex1M,I2868,TRUE,_xll.ohTrigger(RecalcTrigger,Trigger1M)),NA())</f>
        <v>1.165834262057075E-2</v>
      </c>
      <c r="O2868" s="44">
        <f>IFERROR(_xll.qlIndexFixing(ONIndex3M,I2868,TRUE,_xll.ohTrigger(RecalcTrigger,Trigger3M)),NA())</f>
        <v>1.1924958643749761E-2</v>
      </c>
      <c r="P2868" s="44">
        <f>IFERROR(_xll.qlIndexFixing(ONIndex6M,I2868,TRUE,_xll.ohTrigger(RecalcTrigger,Trigger6M)),NA())</f>
        <v>9.9712797428530564E-3</v>
      </c>
      <c r="Q2868" s="186">
        <f>IFERROR(_xll.qlIndexFixing(ONIndex1Y,I2868,TRUE,_xll.ohTrigger(RecalcTrigger,Trigger1Y)),NA())</f>
        <v>1.2029654814442736E-2</v>
      </c>
    </row>
    <row r="2869" spans="2:17" x14ac:dyDescent="0.2">
      <c r="B2869" s="39" t="s">
        <v>42</v>
      </c>
      <c r="D2869" s="42">
        <f>_xll.qlCalendarAdvance(Calendar,$D2868,B2869,"f",FALSE)</f>
        <v>59496</v>
      </c>
      <c r="E2869" s="180">
        <f>_xll.qlInterestRateIndexValueDate(IndexON,D2869)</f>
        <v>59496</v>
      </c>
      <c r="F2869" s="196">
        <f>IFERROR(_xll.qlIndexFixing(IndexON,D2869,TRUE,_xll.ohTrigger(RecalcTrigger,TriggerON)),NA())</f>
        <v>1.1743981202556597E-2</v>
      </c>
      <c r="H2869" s="42">
        <f>_xll.qlCalendarAdvance(Calendar,$H2868,B2869,"f",FALSE)</f>
        <v>59496</v>
      </c>
      <c r="I2869" s="180">
        <f>_xll.qlInterestRateIndexValueDate(Index1M,$H2869)</f>
        <v>59498</v>
      </c>
      <c r="J2869" s="185">
        <f>IFERROR(_xll.qlIndexFixing(Index1M,$H2869,TRUE,_xll.ohTrigger(RecalcTrigger,Trigger1M)),NA())</f>
        <v>1.1665111918375401E-2</v>
      </c>
      <c r="K2869" s="44">
        <f>IFERROR(_xll.qlIndexFixing(Index3M,H2869,TRUE,_xll.ohTrigger(RecalcTrigger,Trigger3M)),NA())</f>
        <v>1.1944198727770533E-2</v>
      </c>
      <c r="L2869" s="44">
        <f>IFERROR(_xll.qlIndexFixing(Index6M,$H2869,TRUE,_xll.ohTrigger(RecalcTrigger,Trigger6M)),NA())</f>
        <v>9.9120906547228681E-3</v>
      </c>
      <c r="M2869" s="186">
        <f>IFERROR(_xll.qlIndexFixing(Index1Y,$H2869,TRUE,_xll.ohTrigger(RecalcTrigger,Trigger1Y)),NA())</f>
        <v>1.2136469317286279E-2</v>
      </c>
      <c r="N2869" s="185">
        <f>IFERROR(_xll.qlIndexFixing(ONIndex1M,I2869,TRUE,_xll.ohTrigger(RecalcTrigger,Trigger1M)),NA())</f>
        <v>1.1658479703315905E-2</v>
      </c>
      <c r="O2869" s="44">
        <f>IFERROR(_xll.qlIndexFixing(ONIndex3M,I2869,TRUE,_xll.ohTrigger(RecalcTrigger,Trigger3M)),NA())</f>
        <v>1.1924959213933661E-2</v>
      </c>
      <c r="P2869" s="44">
        <f>IFERROR(_xll.qlIndexFixing(ONIndex6M,I2869,TRUE,_xll.ohTrigger(RecalcTrigger,Trigger6M)),NA())</f>
        <v>9.9632668277216396E-3</v>
      </c>
      <c r="Q2869" s="186">
        <f>IFERROR(_xll.qlIndexFixing(ONIndex1Y,I2869,TRUE,_xll.ohTrigger(RecalcTrigger,Trigger1Y)),NA())</f>
        <v>1.2029806117492825E-2</v>
      </c>
    </row>
    <row r="2870" spans="2:17" x14ac:dyDescent="0.2">
      <c r="B2870" s="39" t="s">
        <v>42</v>
      </c>
      <c r="D2870" s="42">
        <f>_xll.qlCalendarAdvance(Calendar,$D2869,B2870,"f",FALSE)</f>
        <v>59503</v>
      </c>
      <c r="E2870" s="180">
        <f>_xll.qlInterestRateIndexValueDate(IndexON,D2870)</f>
        <v>59503</v>
      </c>
      <c r="F2870" s="196">
        <f>IFERROR(_xll.qlIndexFixing(IndexON,D2870,TRUE,_xll.ohTrigger(RecalcTrigger,TriggerON)),NA())</f>
        <v>1.174648801067768E-2</v>
      </c>
      <c r="H2870" s="42">
        <f>_xll.qlCalendarAdvance(Calendar,$H2869,B2870,"f",FALSE)</f>
        <v>59503</v>
      </c>
      <c r="I2870" s="180">
        <f>_xll.qlInterestRateIndexValueDate(Index1M,$H2870)</f>
        <v>59505</v>
      </c>
      <c r="J2870" s="185">
        <f>IFERROR(_xll.qlIndexFixing(Index1M,$H2870,TRUE,_xll.ohTrigger(RecalcTrigger,Trigger1M)),NA())</f>
        <v>1.1664318617512185E-2</v>
      </c>
      <c r="K2870" s="44">
        <f>IFERROR(_xll.qlIndexFixing(Index3M,H2870,TRUE,_xll.ohTrigger(RecalcTrigger,Trigger3M)),NA())</f>
        <v>1.1944053703051516E-2</v>
      </c>
      <c r="L2870" s="44">
        <f>IFERROR(_xll.qlIndexFixing(Index6M,$H2870,TRUE,_xll.ohTrigger(RecalcTrigger,Trigger6M)),NA())</f>
        <v>9.906649250805635E-3</v>
      </c>
      <c r="M2870" s="186">
        <f>IFERROR(_xll.qlIndexFixing(Index1Y,$H2870,TRUE,_xll.ohTrigger(RecalcTrigger,Trigger1Y)),NA())</f>
        <v>1.213835809137574E-2</v>
      </c>
      <c r="N2870" s="185">
        <f>IFERROR(_xll.qlIndexFixing(ONIndex1M,I2870,TRUE,_xll.ohTrigger(RecalcTrigger,Trigger1M)),NA())</f>
        <v>1.1658661464961639E-2</v>
      </c>
      <c r="O2870" s="44">
        <f>IFERROR(_xll.qlIndexFixing(ONIndex3M,I2870,TRUE,_xll.ohTrigger(RecalcTrigger,Trigger3M)),NA())</f>
        <v>1.1925004359261138E-2</v>
      </c>
      <c r="P2870" s="44">
        <f>IFERROR(_xll.qlIndexFixing(ONIndex6M,I2870,TRUE,_xll.ohTrigger(RecalcTrigger,Trigger6M)),NA())</f>
        <v>9.955462070481147E-3</v>
      </c>
      <c r="Q2870" s="186">
        <f>IFERROR(_xll.qlIndexFixing(ONIndex1Y,I2870,TRUE,_xll.ohTrigger(RecalcTrigger,Trigger1Y)),NA())</f>
        <v>1.2030020664433039E-2</v>
      </c>
    </row>
    <row r="2871" spans="2:17" x14ac:dyDescent="0.2">
      <c r="B2871" s="39" t="s">
        <v>42</v>
      </c>
      <c r="D2871" s="42">
        <f>_xll.qlCalendarAdvance(Calendar,$D2870,B2871,"f",FALSE)</f>
        <v>59510</v>
      </c>
      <c r="E2871" s="180">
        <f>_xll.qlInterestRateIndexValueDate(IndexON,D2871)</f>
        <v>59510</v>
      </c>
      <c r="F2871" s="196">
        <f>IFERROR(_xll.qlIndexFixing(IndexON,D2871,TRUE,_xll.ohTrigger(RecalcTrigger,TriggerON)),NA())</f>
        <v>1.1749055442704659E-2</v>
      </c>
      <c r="H2871" s="42">
        <f>_xll.qlCalendarAdvance(Calendar,$H2870,B2871,"f",FALSE)</f>
        <v>59510</v>
      </c>
      <c r="I2871" s="180">
        <f>_xll.qlInterestRateIndexValueDate(Index1M,$H2871)</f>
        <v>59512</v>
      </c>
      <c r="J2871" s="185">
        <f>IFERROR(_xll.qlIndexFixing(Index1M,$H2871,TRUE,_xll.ohTrigger(RecalcTrigger,Trigger1M)),NA())</f>
        <v>1.1665251426040968E-2</v>
      </c>
      <c r="K2871" s="44">
        <f>IFERROR(_xll.qlIndexFixing(Index3M,H2871,TRUE,_xll.ohTrigger(RecalcTrigger,Trigger3M)),NA())</f>
        <v>1.1944404593851488E-2</v>
      </c>
      <c r="L2871" s="44">
        <f>IFERROR(_xll.qlIndexFixing(Index6M,$H2871,TRUE,_xll.ohTrigger(RecalcTrigger,Trigger6M)),NA())</f>
        <v>9.9015998679803669E-3</v>
      </c>
      <c r="M2871" s="186">
        <f>IFERROR(_xll.qlIndexFixing(Index1Y,$H2871,TRUE,_xll.ohTrigger(RecalcTrigger,Trigger1Y)),NA())</f>
        <v>1.2140313457224156E-2</v>
      </c>
      <c r="N2871" s="185">
        <f>IFERROR(_xll.qlIndexFixing(ONIndex1M,I2871,TRUE,_xll.ohTrigger(RecalcTrigger,Trigger1M)),NA())</f>
        <v>1.1658887973053922E-2</v>
      </c>
      <c r="O2871" s="44">
        <f>IFERROR(_xll.qlIndexFixing(ONIndex3M,I2871,TRUE,_xll.ohTrigger(RecalcTrigger,Trigger3M)),NA())</f>
        <v>1.1925094147198223E-2</v>
      </c>
      <c r="P2871" s="44">
        <f>IFERROR(_xll.qlIndexFixing(ONIndex6M,I2871,TRUE,_xll.ohTrigger(RecalcTrigger,Trigger6M)),NA())</f>
        <v>9.9478654711315784E-3</v>
      </c>
      <c r="Q2871" s="186">
        <f>IFERROR(_xll.qlIndexFixing(ONIndex1Y,I2871,TRUE,_xll.ohTrigger(RecalcTrigger,Trigger1Y)),NA())</f>
        <v>1.2030298551106711E-2</v>
      </c>
    </row>
    <row r="2872" spans="2:17" x14ac:dyDescent="0.2">
      <c r="B2872" s="39" t="s">
        <v>42</v>
      </c>
      <c r="D2872" s="42">
        <f>_xll.qlCalendarAdvance(Calendar,$D2871,B2872,"f",FALSE)</f>
        <v>59517</v>
      </c>
      <c r="E2872" s="180">
        <f>_xll.qlInterestRateIndexValueDate(IndexON,D2872)</f>
        <v>59517</v>
      </c>
      <c r="F2872" s="196">
        <f>IFERROR(_xll.qlIndexFixing(IndexON,D2872,TRUE,_xll.ohTrigger(RecalcTrigger,TriggerON)),NA())</f>
        <v>1.1751683587606365E-2</v>
      </c>
      <c r="H2872" s="42">
        <f>_xll.qlCalendarAdvance(Calendar,$H2871,B2872,"f",FALSE)</f>
        <v>59517</v>
      </c>
      <c r="I2872" s="180">
        <f>_xll.qlInterestRateIndexValueDate(Index1M,$H2872)</f>
        <v>59519</v>
      </c>
      <c r="J2872" s="185">
        <f>IFERROR(_xll.qlIndexFixing(Index1M,$H2872,TRUE,_xll.ohTrigger(RecalcTrigger,Trigger1M)),NA())</f>
        <v>1.1665596922744714E-2</v>
      </c>
      <c r="K2872" s="44">
        <f>IFERROR(_xll.qlIndexFixing(Index3M,H2872,TRUE,_xll.ohTrigger(RecalcTrigger,Trigger3M)),NA())</f>
        <v>1.1944800716224613E-2</v>
      </c>
      <c r="L2872" s="44">
        <f>IFERROR(_xll.qlIndexFixing(Index6M,$H2872,TRUE,_xll.ohTrigger(RecalcTrigger,Trigger6M)),NA())</f>
        <v>9.8967596913722838E-3</v>
      </c>
      <c r="M2872" s="186">
        <f>IFERROR(_xll.qlIndexFixing(Index1Y,$H2872,TRUE,_xll.ohTrigger(RecalcTrigger,Trigger1Y)),NA())</f>
        <v>1.2142335512393816E-2</v>
      </c>
      <c r="N2872" s="185">
        <f>IFERROR(_xll.qlIndexFixing(ONIndex1M,I2872,TRUE,_xll.ohTrigger(RecalcTrigger,Trigger1M)),NA())</f>
        <v>1.1659159294978849E-2</v>
      </c>
      <c r="O2872" s="44">
        <f>IFERROR(_xll.qlIndexFixing(ONIndex3M,I2872,TRUE,_xll.ohTrigger(RecalcTrigger,Trigger3M)),NA())</f>
        <v>1.1925228644571462E-2</v>
      </c>
      <c r="P2872" s="44">
        <f>IFERROR(_xll.qlIndexFixing(ONIndex6M,I2872,TRUE,_xll.ohTrigger(RecalcTrigger,Trigger6M)),NA())</f>
        <v>9.9404770295130618E-3</v>
      </c>
      <c r="Q2872" s="186">
        <f>IFERROR(_xll.qlIndexFixing(ONIndex1Y,I2872,TRUE,_xll.ohTrigger(RecalcTrigger,Trigger1Y)),NA())</f>
        <v>1.2030639873596982E-2</v>
      </c>
    </row>
    <row r="2873" spans="2:17" x14ac:dyDescent="0.2">
      <c r="B2873" s="39" t="s">
        <v>42</v>
      </c>
      <c r="D2873" s="42">
        <f>_xll.qlCalendarAdvance(Calendar,$D2872,B2873,"f",FALSE)</f>
        <v>59524</v>
      </c>
      <c r="E2873" s="180">
        <f>_xll.qlInterestRateIndexValueDate(IndexON,D2873)</f>
        <v>59524</v>
      </c>
      <c r="F2873" s="196">
        <f>IFERROR(_xll.qlIndexFixing(IndexON,D2873,TRUE,_xll.ohTrigger(RecalcTrigger,TriggerON)),NA())</f>
        <v>1.1754372534671376E-2</v>
      </c>
      <c r="H2873" s="42">
        <f>_xll.qlCalendarAdvance(Calendar,$H2872,B2873,"f",FALSE)</f>
        <v>59524</v>
      </c>
      <c r="I2873" s="180">
        <f>_xll.qlInterestRateIndexValueDate(Index1M,$H2873)</f>
        <v>59526</v>
      </c>
      <c r="J2873" s="185">
        <f>IFERROR(_xll.qlIndexFixing(Index1M,$H2873,TRUE,_xll.ohTrigger(RecalcTrigger,Trigger1M)),NA())</f>
        <v>1.1665987456964677E-2</v>
      </c>
      <c r="K2873" s="44">
        <f>IFERROR(_xll.qlIndexFixing(Index3M,H2873,TRUE,_xll.ohTrigger(RecalcTrigger,Trigger3M)),NA())</f>
        <v>1.1945242137584522E-2</v>
      </c>
      <c r="L2873" s="44">
        <f>IFERROR(_xll.qlIndexFixing(Index6M,$H2873,TRUE,_xll.ohTrigger(RecalcTrigger,Trigger6M)),NA())</f>
        <v>9.8921287194524993E-3</v>
      </c>
      <c r="M2873" s="186">
        <f>IFERROR(_xll.qlIndexFixing(Index1Y,$H2873,TRUE,_xll.ohTrigger(RecalcTrigger,Trigger1Y)),NA())</f>
        <v>1.214442435446168E-2</v>
      </c>
      <c r="N2873" s="185">
        <f>IFERROR(_xll.qlIndexFixing(ONIndex1M,I2873,TRUE,_xll.ohTrigger(RecalcTrigger,Trigger1M)),NA())</f>
        <v>1.1659574094933234E-2</v>
      </c>
      <c r="O2873" s="44">
        <f>IFERROR(_xll.qlIndexFixing(ONIndex3M,I2873,TRUE,_xll.ohTrigger(RecalcTrigger,Trigger3M)),NA())</f>
        <v>1.1925467373528065E-2</v>
      </c>
      <c r="P2873" s="44">
        <f>IFERROR(_xll.qlIndexFixing(ONIndex6M,I2873,TRUE,_xll.ohTrigger(RecalcTrigger,Trigger6M)),NA())</f>
        <v>9.9312834692000251E-3</v>
      </c>
      <c r="Q2873" s="186">
        <f>IFERROR(_xll.qlIndexFixing(ONIndex1Y,I2873,TRUE,_xll.ohTrigger(RecalcTrigger,Trigger1Y)),NA())</f>
        <v>1.2031172082913599E-2</v>
      </c>
    </row>
    <row r="2874" spans="2:17" x14ac:dyDescent="0.2">
      <c r="B2874" s="39" t="s">
        <v>42</v>
      </c>
      <c r="D2874" s="42">
        <f>_xll.qlCalendarAdvance(Calendar,$D2873,B2874,"f",FALSE)</f>
        <v>59532</v>
      </c>
      <c r="E2874" s="180">
        <f>_xll.qlInterestRateIndexValueDate(IndexON,D2874)</f>
        <v>59532</v>
      </c>
      <c r="F2874" s="196">
        <f>IFERROR(_xll.qlIndexFixing(IndexON,D2874,TRUE,_xll.ohTrigger(RecalcTrigger,TriggerON)),NA())</f>
        <v>1.1757520182653636E-2</v>
      </c>
      <c r="H2874" s="42">
        <f>_xll.qlCalendarAdvance(Calendar,$H2873,B2874,"f",FALSE)</f>
        <v>59532</v>
      </c>
      <c r="I2874" s="180">
        <f>_xll.qlInterestRateIndexValueDate(Index1M,$H2874)</f>
        <v>59534</v>
      </c>
      <c r="J2874" s="185">
        <f>IFERROR(_xll.qlIndexFixing(Index1M,$H2874,TRUE,_xll.ohTrigger(RecalcTrigger,Trigger1M)),NA())</f>
        <v>1.1666713795250255E-2</v>
      </c>
      <c r="K2874" s="44">
        <f>IFERROR(_xll.qlIndexFixing(Index3M,H2874,TRUE,_xll.ohTrigger(RecalcTrigger,Trigger3M)),NA())</f>
        <v>1.1946044144866315E-2</v>
      </c>
      <c r="L2874" s="44">
        <f>IFERROR(_xll.qlIndexFixing(Index6M,$H2874,TRUE,_xll.ohTrigger(RecalcTrigger,Trigger6M)),NA())</f>
        <v>9.8870923472496996E-3</v>
      </c>
      <c r="M2874" s="186">
        <f>IFERROR(_xll.qlIndexFixing(Index1Y,$H2874,TRUE,_xll.ohTrigger(RecalcTrigger,Trigger1Y)),NA())</f>
        <v>1.2147699932411228E-2</v>
      </c>
      <c r="N2874" s="185">
        <f>IFERROR(_xll.qlIndexFixing(ONIndex1M,I2874,TRUE,_xll.ohTrigger(RecalcTrigger,Trigger1M)),NA())</f>
        <v>1.1659948102158424E-2</v>
      </c>
      <c r="O2874" s="44">
        <f>IFERROR(_xll.qlIndexFixing(ONIndex3M,I2874,TRUE,_xll.ohTrigger(RecalcTrigger,Trigger3M)),NA())</f>
        <v>1.1925704316473329E-2</v>
      </c>
      <c r="P2874" s="44">
        <f>IFERROR(_xll.qlIndexFixing(ONIndex6M,I2874,TRUE,_xll.ohTrigger(RecalcTrigger,Trigger6M)),NA())</f>
        <v>9.9243708170693168E-3</v>
      </c>
      <c r="Q2874" s="186">
        <f>IFERROR(_xll.qlIndexFixing(ONIndex1Y,I2874,TRUE,_xll.ohTrigger(RecalcTrigger,Trigger1Y)),NA())</f>
        <v>1.203165876185075E-2</v>
      </c>
    </row>
    <row r="2875" spans="2:17" x14ac:dyDescent="0.2">
      <c r="B2875" s="39" t="s">
        <v>42</v>
      </c>
      <c r="D2875" s="42">
        <f>_xll.qlCalendarAdvance(Calendar,$D2874,B2875,"f",FALSE)</f>
        <v>59539</v>
      </c>
      <c r="E2875" s="180">
        <f>_xll.qlInterestRateIndexValueDate(IndexON,D2875)</f>
        <v>59539</v>
      </c>
      <c r="F2875" s="196">
        <f>IFERROR(_xll.qlIndexFixing(IndexON,D2875,TRUE,_xll.ohTrigger(RecalcTrigger,TriggerON)),NA())</f>
        <v>1.1760339719577573E-2</v>
      </c>
      <c r="H2875" s="42">
        <f>_xll.qlCalendarAdvance(Calendar,$H2874,B2875,"f",FALSE)</f>
        <v>59539</v>
      </c>
      <c r="I2875" s="180">
        <f>_xll.qlInterestRateIndexValueDate(Index1M,$H2875)</f>
        <v>59541</v>
      </c>
      <c r="J2875" s="185">
        <f>IFERROR(_xll.qlIndexFixing(Index1M,$H2875,TRUE,_xll.ohTrigger(RecalcTrigger,Trigger1M)),NA())</f>
        <v>1.1666748573856448E-2</v>
      </c>
      <c r="K2875" s="44">
        <f>IFERROR(_xll.qlIndexFixing(Index3M,H2875,TRUE,_xll.ohTrigger(RecalcTrigger,Trigger3M)),NA())</f>
        <v>1.1946340891384466E-2</v>
      </c>
      <c r="L2875" s="44">
        <f>IFERROR(_xll.qlIndexFixing(Index6M,$H2875,TRUE,_xll.ohTrigger(RecalcTrigger,Trigger6M)),NA())</f>
        <v>9.8830014843469694E-3</v>
      </c>
      <c r="M2875" s="186">
        <f>IFERROR(_xll.qlIndexFixing(Index1Y,$H2875,TRUE,_xll.ohTrigger(RecalcTrigger,Trigger1Y)),NA())</f>
        <v>1.2149942068285685E-2</v>
      </c>
      <c r="N2875" s="185">
        <f>IFERROR(_xll.qlIndexFixing(ONIndex1M,I2875,TRUE,_xll.ohTrigger(RecalcTrigger,Trigger1M)),NA())</f>
        <v>1.1660304521852183E-2</v>
      </c>
      <c r="O2875" s="44">
        <f>IFERROR(_xll.qlIndexFixing(ONIndex3M,I2875,TRUE,_xll.ohTrigger(RecalcTrigger,Trigger3M)),NA())</f>
        <v>1.1925943168851205E-2</v>
      </c>
      <c r="P2875" s="44">
        <f>IFERROR(_xll.qlIndexFixing(ONIndex6M,I2875,TRUE,_xll.ohTrigger(RecalcTrigger,Trigger6M)),NA())</f>
        <v>9.9186113631954953E-3</v>
      </c>
      <c r="Q2875" s="186">
        <f>IFERROR(_xll.qlIndexFixing(ONIndex1Y,I2875,TRUE,_xll.ohTrigger(RecalcTrigger,Trigger1Y)),NA())</f>
        <v>1.2032126652137265E-2</v>
      </c>
    </row>
    <row r="2876" spans="2:17" x14ac:dyDescent="0.2">
      <c r="B2876" s="39" t="s">
        <v>42</v>
      </c>
      <c r="D2876" s="42">
        <f>_xll.qlCalendarAdvance(Calendar,$D2875,B2876,"f",FALSE)</f>
        <v>59546</v>
      </c>
      <c r="E2876" s="180">
        <f>_xll.qlInterestRateIndexValueDate(IndexON,D2876)</f>
        <v>59546</v>
      </c>
      <c r="F2876" s="196">
        <f>IFERROR(_xll.qlIndexFixing(IndexON,D2876,TRUE,_xll.ohTrigger(RecalcTrigger,TriggerON)),NA())</f>
        <v>1.176322033836108E-2</v>
      </c>
      <c r="H2876" s="42">
        <f>_xll.qlCalendarAdvance(Calendar,$H2875,B2876,"f",FALSE)</f>
        <v>59546</v>
      </c>
      <c r="I2876" s="180">
        <f>_xll.qlInterestRateIndexValueDate(Index1M,$H2876)</f>
        <v>59548</v>
      </c>
      <c r="J2876" s="185">
        <f>IFERROR(_xll.qlIndexFixing(Index1M,$H2876,TRUE,_xll.ohTrigger(RecalcTrigger,Trigger1M)),NA())</f>
        <v>1.1667277839398808E-2</v>
      </c>
      <c r="K2876" s="44">
        <f>IFERROR(_xll.qlIndexFixing(Index3M,H2876,TRUE,_xll.ohTrigger(RecalcTrigger,Trigger3M)),NA())</f>
        <v>1.194692511986517E-2</v>
      </c>
      <c r="L2876" s="44">
        <f>IFERROR(_xll.qlIndexFixing(Index6M,$H2876,TRUE,_xll.ohTrigger(RecalcTrigger,Trigger6M)),NA())</f>
        <v>9.8790131701580065E-3</v>
      </c>
      <c r="M2876" s="186">
        <f>IFERROR(_xll.qlIndexFixing(Index1Y,$H2876,TRUE,_xll.ohTrigger(RecalcTrigger,Trigger1Y)),NA())</f>
        <v>1.2152251316304867E-2</v>
      </c>
      <c r="N2876" s="185">
        <f>IFERROR(_xll.qlIndexFixing(ONIndex1M,I2876,TRUE,_xll.ohTrigger(RecalcTrigger,Trigger1M)),NA())</f>
        <v>1.1660762220451204E-2</v>
      </c>
      <c r="O2876" s="44">
        <f>IFERROR(_xll.qlIndexFixing(ONIndex3M,I2876,TRUE,_xll.ohTrigger(RecalcTrigger,Trigger3M)),NA())</f>
        <v>1.1926263607486831E-2</v>
      </c>
      <c r="P2876" s="44">
        <f>IFERROR(_xll.qlIndexFixing(ONIndex6M,I2876,TRUE,_xll.ohTrigger(RecalcTrigger,Trigger6M)),NA())</f>
        <v>9.912085289833783E-3</v>
      </c>
      <c r="Q2876" s="186">
        <f>IFERROR(_xll.qlIndexFixing(ONIndex1Y,I2876,TRUE,_xll.ohTrigger(RecalcTrigger,Trigger1Y)),NA())</f>
        <v>1.2032731802467111E-2</v>
      </c>
    </row>
    <row r="2877" spans="2:17" x14ac:dyDescent="0.2">
      <c r="B2877" s="39" t="s">
        <v>42</v>
      </c>
      <c r="D2877" s="42">
        <f>_xll.qlCalendarAdvance(Calendar,$D2876,B2877,"f",FALSE)</f>
        <v>59553</v>
      </c>
      <c r="E2877" s="180">
        <f>_xll.qlInterestRateIndexValueDate(IndexON,D2877)</f>
        <v>59553</v>
      </c>
      <c r="F2877" s="196">
        <f>IFERROR(_xll.qlIndexFixing(IndexON,D2877,TRUE,_xll.ohTrigger(RecalcTrigger,TriggerON)),NA())</f>
        <v>1.1766162128052926E-2</v>
      </c>
      <c r="H2877" s="42">
        <f>_xll.qlCalendarAdvance(Calendar,$H2876,B2877,"f",FALSE)</f>
        <v>59553</v>
      </c>
      <c r="I2877" s="180">
        <f>_xll.qlInterestRateIndexValueDate(Index1M,$H2877)</f>
        <v>59555</v>
      </c>
      <c r="J2877" s="185">
        <f>IFERROR(_xll.qlIndexFixing(Index1M,$H2877,TRUE,_xll.ohTrigger(RecalcTrigger,Trigger1M)),NA())</f>
        <v>1.1667852416159172E-2</v>
      </c>
      <c r="K2877" s="44">
        <f>IFERROR(_xll.qlIndexFixing(Index3M,H2877,TRUE,_xll.ohTrigger(RecalcTrigger,Trigger3M)),NA())</f>
        <v>1.1947554926624804E-2</v>
      </c>
      <c r="L2877" s="44">
        <f>IFERROR(_xll.qlIndexFixing(Index6M,$H2877,TRUE,_xll.ohTrigger(RecalcTrigger,Trigger6M)),NA())</f>
        <v>9.8752340493432709E-3</v>
      </c>
      <c r="M2877" s="186">
        <f>IFERROR(_xll.qlIndexFixing(Index1Y,$H2877,TRUE,_xll.ohTrigger(RecalcTrigger,Trigger1Y)),NA())</f>
        <v>1.2154627774116222E-2</v>
      </c>
      <c r="N2877" s="185">
        <f>IFERROR(_xll.qlIndexFixing(ONIndex1M,I2877,TRUE,_xll.ohTrigger(RecalcTrigger,Trigger1M)),NA())</f>
        <v>1.1661265080284977E-2</v>
      </c>
      <c r="O2877" s="44">
        <f>IFERROR(_xll.qlIndexFixing(ONIndex3M,I2877,TRUE,_xll.ohTrigger(RecalcTrigger,Trigger3M)),NA())</f>
        <v>1.192662910128206E-2</v>
      </c>
      <c r="P2877" s="44">
        <f>IFERROR(_xll.qlIndexFixing(ONIndex6M,I2877,TRUE,_xll.ohTrigger(RecalcTrigger,Trigger6M)),NA())</f>
        <v>9.9057673742031227E-3</v>
      </c>
      <c r="Q2877" s="186">
        <f>IFERROR(_xll.qlIndexFixing(ONIndex1Y,I2877,TRUE,_xll.ohTrigger(RecalcTrigger,Trigger1Y)),NA())</f>
        <v>1.203340088229865E-2</v>
      </c>
    </row>
    <row r="2878" spans="2:17" x14ac:dyDescent="0.2">
      <c r="B2878" s="39" t="s">
        <v>42</v>
      </c>
      <c r="D2878" s="42">
        <f>_xll.qlCalendarAdvance(Calendar,$D2877,B2878,"f",FALSE)</f>
        <v>59560</v>
      </c>
      <c r="E2878" s="180">
        <f>_xll.qlInterestRateIndexValueDate(IndexON,D2878)</f>
        <v>59560</v>
      </c>
      <c r="F2878" s="196">
        <f>IFERROR(_xll.qlIndexFixing(IndexON,D2878,TRUE,_xll.ohTrigger(RecalcTrigger,TriggerON)),NA())</f>
        <v>1.1769165177621943E-2</v>
      </c>
      <c r="H2878" s="42">
        <f>_xll.qlCalendarAdvance(Calendar,$H2877,B2878,"f",FALSE)</f>
        <v>59560</v>
      </c>
      <c r="I2878" s="180">
        <f>_xll.qlInterestRateIndexValueDate(Index1M,$H2878)</f>
        <v>59562</v>
      </c>
      <c r="J2878" s="185">
        <f>IFERROR(_xll.qlIndexFixing(Index1M,$H2878,TRUE,_xll.ohTrigger(RecalcTrigger,Trigger1M)),NA())</f>
        <v>1.1668472371722187E-2</v>
      </c>
      <c r="K2878" s="44">
        <f>IFERROR(_xll.qlIndexFixing(Index3M,H2878,TRUE,_xll.ohTrigger(RecalcTrigger,Trigger3M)),NA())</f>
        <v>1.1948230379081437E-2</v>
      </c>
      <c r="L2878" s="44">
        <f>IFERROR(_xll.qlIndexFixing(Index6M,$H2878,TRUE,_xll.ohTrigger(RecalcTrigger,Trigger6M)),NA())</f>
        <v>9.8716641207174088E-3</v>
      </c>
      <c r="M2878" s="186">
        <f>IFERROR(_xll.qlIndexFixing(Index1Y,$H2878,TRUE,_xll.ohTrigger(RecalcTrigger,Trigger1Y)),NA())</f>
        <v>1.2157071539381791E-2</v>
      </c>
      <c r="N2878" s="185">
        <f>IFERROR(_xll.qlIndexFixing(ONIndex1M,I2878,TRUE,_xll.ohTrigger(RecalcTrigger,Trigger1M)),NA())</f>
        <v>1.1661813168499791E-2</v>
      </c>
      <c r="O2878" s="44">
        <f>IFERROR(_xll.qlIndexFixing(ONIndex3M,I2878,TRUE,_xll.ohTrigger(RecalcTrigger,Trigger3M)),NA())</f>
        <v>1.1927039717303245E-2</v>
      </c>
      <c r="P2878" s="44">
        <f>IFERROR(_xll.qlIndexFixing(ONIndex6M,I2878,TRUE,_xll.ohTrigger(RecalcTrigger,Trigger6M)),NA())</f>
        <v>9.8996576163035144E-3</v>
      </c>
      <c r="Q2878" s="186">
        <f>IFERROR(_xll.qlIndexFixing(ONIndex1Y,I2878,TRUE,_xll.ohTrigger(RecalcTrigger,Trigger1Y)),NA())</f>
        <v>1.2034133987475215E-2</v>
      </c>
    </row>
    <row r="2879" spans="2:17" x14ac:dyDescent="0.2">
      <c r="B2879" s="39" t="s">
        <v>42</v>
      </c>
      <c r="D2879" s="42">
        <f>_xll.qlCalendarAdvance(Calendar,$D2878,B2879,"f",FALSE)</f>
        <v>59567</v>
      </c>
      <c r="E2879" s="180">
        <f>_xll.qlInterestRateIndexValueDate(IndexON,D2879)</f>
        <v>59567</v>
      </c>
      <c r="F2879" s="196">
        <f>IFERROR(_xll.qlIndexFixing(IndexON,D2879,TRUE,_xll.ohTrigger(RecalcTrigger,TriggerON)),NA())</f>
        <v>1.1772229576356708E-2</v>
      </c>
      <c r="H2879" s="42">
        <f>_xll.qlCalendarAdvance(Calendar,$H2878,B2879,"f",FALSE)</f>
        <v>59567</v>
      </c>
      <c r="I2879" s="180">
        <f>_xll.qlInterestRateIndexValueDate(Index1M,$H2879)</f>
        <v>59569</v>
      </c>
      <c r="J2879" s="185">
        <f>IFERROR(_xll.qlIndexFixing(Index1M,$H2879,TRUE,_xll.ohTrigger(RecalcTrigger,Trigger1M)),NA())</f>
        <v>1.1668417363490668E-2</v>
      </c>
      <c r="K2879" s="44">
        <f>IFERROR(_xll.qlIndexFixing(Index3M,H2879,TRUE,_xll.ohTrigger(RecalcTrigger,Trigger3M)),NA())</f>
        <v>1.1948693447188363E-2</v>
      </c>
      <c r="L2879" s="44">
        <f>IFERROR(_xll.qlIndexFixing(Index6M,$H2879,TRUE,_xll.ohTrigger(RecalcTrigger,Trigger6M)),NA())</f>
        <v>9.8683033831582258E-3</v>
      </c>
      <c r="M2879" s="186">
        <f>IFERROR(_xll.qlIndexFixing(Index1Y,$H2879,TRUE,_xll.ohTrigger(RecalcTrigger,Trigger1Y)),NA())</f>
        <v>1.2159582709778429E-2</v>
      </c>
      <c r="N2879" s="185">
        <f>IFERROR(_xll.qlIndexFixing(ONIndex1M,I2879,TRUE,_xll.ohTrigger(RecalcTrigger,Trigger1M)),NA())</f>
        <v>1.1662406552881421E-2</v>
      </c>
      <c r="O2879" s="44">
        <f>IFERROR(_xll.qlIndexFixing(ONIndex3M,I2879,TRUE,_xll.ohTrigger(RecalcTrigger,Trigger3M)),NA())</f>
        <v>1.1927495523096354E-2</v>
      </c>
      <c r="P2879" s="44">
        <f>IFERROR(_xll.qlIndexFixing(ONIndex6M,I2879,TRUE,_xll.ohTrigger(RecalcTrigger,Trigger6M)),NA())</f>
        <v>9.8937560162148941E-3</v>
      </c>
      <c r="Q2879" s="186">
        <f>IFERROR(_xll.qlIndexFixing(ONIndex1Y,I2879,TRUE,_xll.ohTrigger(RecalcTrigger,Trigger1Y)),NA())</f>
        <v>1.2034931214079947E-2</v>
      </c>
    </row>
    <row r="2880" spans="2:17" x14ac:dyDescent="0.2">
      <c r="B2880" s="39" t="s">
        <v>42</v>
      </c>
      <c r="D2880" s="42">
        <f>_xll.qlCalendarAdvance(Calendar,$D2879,B2880,"f",FALSE)</f>
        <v>59574</v>
      </c>
      <c r="E2880" s="180">
        <f>_xll.qlInterestRateIndexValueDate(IndexON,D2880)</f>
        <v>59574</v>
      </c>
      <c r="F2880" s="196">
        <f>IFERROR(_xll.qlIndexFixing(IndexON,D2880,TRUE,_xll.ohTrigger(RecalcTrigger,TriggerON)),NA())</f>
        <v>1.1775355413146116E-2</v>
      </c>
      <c r="H2880" s="42">
        <f>_xll.qlCalendarAdvance(Calendar,$H2879,B2880,"f",FALSE)</f>
        <v>59574</v>
      </c>
      <c r="I2880" s="180">
        <f>_xll.qlInterestRateIndexValueDate(Index1M,$H2880)</f>
        <v>59576</v>
      </c>
      <c r="J2880" s="185">
        <f>IFERROR(_xll.qlIndexFixing(Index1M,$H2880,TRUE,_xll.ohTrigger(RecalcTrigger,Trigger1M)),NA())</f>
        <v>1.1669118442414155E-2</v>
      </c>
      <c r="K2880" s="44">
        <f>IFERROR(_xll.qlIndexFixing(Index3M,H2880,TRUE,_xll.ohTrigger(RecalcTrigger,Trigger3M)),NA())</f>
        <v>1.1949457085457386E-2</v>
      </c>
      <c r="L2880" s="44">
        <f>IFERROR(_xll.qlIndexFixing(Index6M,$H2880,TRUE,_xll.ohTrigger(RecalcTrigger,Trigger6M)),NA())</f>
        <v>9.8651518356106527E-3</v>
      </c>
      <c r="M2880" s="186">
        <f>IFERROR(_xll.qlIndexFixing(Index1Y,$H2880,TRUE,_xll.ohTrigger(RecalcTrigger,Trigger1Y)),NA())</f>
        <v>1.2162161382996492E-2</v>
      </c>
      <c r="N2880" s="185">
        <f>IFERROR(_xll.qlIndexFixing(ONIndex1M,I2880,TRUE,_xll.ohTrigger(RecalcTrigger,Trigger1M)),NA())</f>
        <v>1.1663045301055774E-2</v>
      </c>
      <c r="O2880" s="44">
        <f>IFERROR(_xll.qlIndexFixing(ONIndex3M,I2880,TRUE,_xll.ohTrigger(RecalcTrigger,Trigger3M)),NA())</f>
        <v>1.1927996585567868E-2</v>
      </c>
      <c r="P2880" s="44">
        <f>IFERROR(_xll.qlIndexFixing(ONIndex6M,I2880,TRUE,_xll.ohTrigger(RecalcTrigger,Trigger6M)),NA())</f>
        <v>9.8880625739372618E-3</v>
      </c>
      <c r="Q2880" s="186">
        <f>IFERROR(_xll.qlIndexFixing(ONIndex1Y,I2880,TRUE,_xll.ohTrigger(RecalcTrigger,Trigger1Y)),NA())</f>
        <v>1.2035792658036115E-2</v>
      </c>
    </row>
    <row r="2881" spans="2:17" x14ac:dyDescent="0.2">
      <c r="B2881" s="39" t="s">
        <v>42</v>
      </c>
      <c r="D2881" s="42">
        <f>_xll.qlCalendarAdvance(Calendar,$D2880,B2881,"f",FALSE)</f>
        <v>59581</v>
      </c>
      <c r="E2881" s="180">
        <f>_xll.qlInterestRateIndexValueDate(IndexON,D2881)</f>
        <v>59581</v>
      </c>
      <c r="F2881" s="196">
        <f>IFERROR(_xll.qlIndexFixing(IndexON,D2881,TRUE,_xll.ohTrigger(RecalcTrigger,TriggerON)),NA())</f>
        <v>1.1778542776879064E-2</v>
      </c>
      <c r="H2881" s="42">
        <f>_xll.qlCalendarAdvance(Calendar,$H2880,B2881,"f",FALSE)</f>
        <v>59581</v>
      </c>
      <c r="I2881" s="180">
        <f>_xll.qlInterestRateIndexValueDate(Index1M,$H2881)</f>
        <v>59583</v>
      </c>
      <c r="J2881" s="185">
        <f>IFERROR(_xll.qlIndexFixing(Index1M,$H2881,TRUE,_xll.ohTrigger(RecalcTrigger,Trigger1M)),NA())</f>
        <v>1.1669865083979871E-2</v>
      </c>
      <c r="K2881" s="44">
        <f>IFERROR(_xll.qlIndexFixing(Index3M,H2881,TRUE,_xll.ohTrigger(RecalcTrigger,Trigger3M)),NA())</f>
        <v>1.195026656535533E-2</v>
      </c>
      <c r="L2881" s="44">
        <f>IFERROR(_xll.qlIndexFixing(Index6M,$H2881,TRUE,_xll.ohTrigger(RecalcTrigger,Trigger6M)),NA())</f>
        <v>9.8622094770858711E-3</v>
      </c>
      <c r="M2881" s="186">
        <f>IFERROR(_xll.qlIndexFixing(Index1Y,$H2881,TRUE,_xll.ohTrigger(RecalcTrigger,Trigger1Y)),NA())</f>
        <v>1.2164807656742672E-2</v>
      </c>
      <c r="N2881" s="185">
        <f>IFERROR(_xll.qlIndexFixing(ONIndex1M,I2881,TRUE,_xll.ohTrigger(RecalcTrigger,Trigger1M)),NA())</f>
        <v>1.1663729480249074E-2</v>
      </c>
      <c r="O2881" s="44">
        <f>IFERROR(_xll.qlIndexFixing(ONIndex3M,I2881,TRUE,_xll.ohTrigger(RecalcTrigger,Trigger3M)),NA())</f>
        <v>1.1928542972103884E-2</v>
      </c>
      <c r="P2881" s="44">
        <f>IFERROR(_xll.qlIndexFixing(ONIndex6M,I2881,TRUE,_xll.ohTrigger(RecalcTrigger,Trigger6M)),NA())</f>
        <v>9.8825772893107455E-3</v>
      </c>
      <c r="Q2881" s="186">
        <f>IFERROR(_xll.qlIndexFixing(ONIndex1Y,I2881,TRUE,_xll.ohTrigger(RecalcTrigger,Trigger1Y)),NA())</f>
        <v>1.2036718415426861E-2</v>
      </c>
    </row>
    <row r="2882" spans="2:17" x14ac:dyDescent="0.2">
      <c r="B2882" s="39" t="s">
        <v>42</v>
      </c>
      <c r="D2882" s="42">
        <f>_xll.qlCalendarAdvance(Calendar,$D2881,B2882,"f",FALSE)</f>
        <v>59588</v>
      </c>
      <c r="E2882" s="180">
        <f>_xll.qlInterestRateIndexValueDate(IndexON,D2882)</f>
        <v>59588</v>
      </c>
      <c r="F2882" s="196">
        <f>IFERROR(_xll.qlIndexFixing(IndexON,D2882,TRUE,_xll.ohTrigger(RecalcTrigger,TriggerON)),NA())</f>
        <v>1.1781791757004001E-2</v>
      </c>
      <c r="H2882" s="42">
        <f>_xll.qlCalendarAdvance(Calendar,$H2881,B2882,"f",FALSE)</f>
        <v>59588</v>
      </c>
      <c r="I2882" s="180">
        <f>_xll.qlInterestRateIndexValueDate(Index1M,$H2882)</f>
        <v>59590</v>
      </c>
      <c r="J2882" s="185">
        <f>IFERROR(_xll.qlIndexFixing(Index1M,$H2882,TRUE,_xll.ohTrigger(RecalcTrigger,Trigger1M)),NA())</f>
        <v>1.1670657355770902E-2</v>
      </c>
      <c r="K2882" s="44">
        <f>IFERROR(_xll.qlIndexFixing(Index3M,H2882,TRUE,_xll.ohTrigger(RecalcTrigger,Trigger3M)),NA())</f>
        <v>1.1951121954303317E-2</v>
      </c>
      <c r="L2882" s="44">
        <f>IFERROR(_xll.qlIndexFixing(Index6M,$H2882,TRUE,_xll.ohTrigger(RecalcTrigger,Trigger6M)),NA())</f>
        <v>9.8594763066595335E-3</v>
      </c>
      <c r="M2882" s="186">
        <f>IFERROR(_xll.qlIndexFixing(Index1Y,$H2882,TRUE,_xll.ohTrigger(RecalcTrigger,Trigger1Y)),NA())</f>
        <v>1.2167521628737387E-2</v>
      </c>
      <c r="N2882" s="185">
        <f>IFERROR(_xll.qlIndexFixing(ONIndex1M,I2882,TRUE,_xll.ohTrigger(RecalcTrigger,Trigger1M)),NA())</f>
        <v>1.1664459158087226E-2</v>
      </c>
      <c r="O2882" s="44">
        <f>IFERROR(_xll.qlIndexFixing(ONIndex3M,I2882,TRUE,_xll.ohTrigger(RecalcTrigger,Trigger3M)),NA())</f>
        <v>1.1929134749690817E-2</v>
      </c>
      <c r="P2882" s="44">
        <f>IFERROR(_xll.qlIndexFixing(ONIndex6M,I2882,TRUE,_xll.ohTrigger(RecalcTrigger,Trigger6M)),NA())</f>
        <v>9.8773001624152812E-3</v>
      </c>
      <c r="Q2882" s="186">
        <f>IFERROR(_xll.qlIndexFixing(ONIndex1Y,I2882,TRUE,_xll.ohTrigger(RecalcTrigger,Trigger1Y)),NA())</f>
        <v>1.2037708582175455E-2</v>
      </c>
    </row>
    <row r="2883" spans="2:17" x14ac:dyDescent="0.2">
      <c r="B2883" s="39" t="s">
        <v>42</v>
      </c>
      <c r="D2883" s="42">
        <f>_xll.qlCalendarAdvance(Calendar,$D2882,B2883,"f",FALSE)</f>
        <v>59595</v>
      </c>
      <c r="E2883" s="180">
        <f>_xll.qlInterestRateIndexValueDate(IndexON,D2883)</f>
        <v>59595</v>
      </c>
      <c r="F2883" s="196">
        <f>IFERROR(_xll.qlIndexFixing(IndexON,D2883,TRUE,_xll.ohTrigger(RecalcTrigger,TriggerON)),NA())</f>
        <v>1.1785102442090079E-2</v>
      </c>
      <c r="H2883" s="42">
        <f>_xll.qlCalendarAdvance(Calendar,$H2882,B2883,"f",FALSE)</f>
        <v>59595</v>
      </c>
      <c r="I2883" s="180">
        <f>_xll.qlInterestRateIndexValueDate(Index1M,$H2883)</f>
        <v>59597</v>
      </c>
      <c r="J2883" s="185">
        <f>IFERROR(_xll.qlIndexFixing(Index1M,$H2883,TRUE,_xll.ohTrigger(RecalcTrigger,Trigger1M)),NA())</f>
        <v>1.1672255197075793E-2</v>
      </c>
      <c r="K2883" s="44">
        <f>IFERROR(_xll.qlIndexFixing(Index3M,H2883,TRUE,_xll.ohTrigger(RecalcTrigger,Trigger3M)),NA())</f>
        <v>1.1953383394751226E-2</v>
      </c>
      <c r="L2883" s="44">
        <f>IFERROR(_xll.qlIndexFixing(Index6M,$H2883,TRUE,_xll.ohTrigger(RecalcTrigger,Trigger6M)),NA())</f>
        <v>9.8570688785778807E-3</v>
      </c>
      <c r="M2883" s="186">
        <f>IFERROR(_xll.qlIndexFixing(Index1Y,$H2883,TRUE,_xll.ohTrigger(RecalcTrigger,Trigger1Y)),NA())</f>
        <v>1.2170303396716731E-2</v>
      </c>
      <c r="N2883" s="185">
        <f>IFERROR(_xll.qlIndexFixing(ONIndex1M,I2883,TRUE,_xll.ohTrigger(RecalcTrigger,Trigger1M)),NA())</f>
        <v>1.1665234402116198E-2</v>
      </c>
      <c r="O2883" s="44">
        <f>IFERROR(_xll.qlIndexFixing(ONIndex3M,I2883,TRUE,_xll.ohTrigger(RecalcTrigger,Trigger3M)),NA())</f>
        <v>1.1929771985714765E-2</v>
      </c>
      <c r="P2883" s="44">
        <f>IFERROR(_xll.qlIndexFixing(ONIndex6M,I2883,TRUE,_xll.ohTrigger(RecalcTrigger,Trigger6M)),NA())</f>
        <v>9.872231193410741E-3</v>
      </c>
      <c r="Q2883" s="186">
        <f>IFERROR(_xll.qlIndexFixing(ONIndex1Y,I2883,TRUE,_xll.ohTrigger(RecalcTrigger,Trigger1Y)),NA())</f>
        <v>1.2038763254365037E-2</v>
      </c>
    </row>
    <row r="2884" spans="2:17" x14ac:dyDescent="0.2">
      <c r="B2884" s="39" t="s">
        <v>42</v>
      </c>
      <c r="D2884" s="42">
        <f>_xll.qlCalendarAdvance(Calendar,$D2883,B2884,"f",FALSE)</f>
        <v>59602</v>
      </c>
      <c r="E2884" s="180">
        <f>_xll.qlInterestRateIndexValueDate(IndexON,D2884)</f>
        <v>59602</v>
      </c>
      <c r="F2884" s="196">
        <f>IFERROR(_xll.qlIndexFixing(IndexON,D2884,TRUE,_xll.ohTrigger(RecalcTrigger,TriggerON)),NA())</f>
        <v>1.1788474921505809E-2</v>
      </c>
      <c r="H2884" s="42">
        <f>_xll.qlCalendarAdvance(Calendar,$H2883,B2884,"f",FALSE)</f>
        <v>59602</v>
      </c>
      <c r="I2884" s="180">
        <f>_xll.qlInterestRateIndexValueDate(Index1M,$H2884)</f>
        <v>59604</v>
      </c>
      <c r="J2884" s="185">
        <f>IFERROR(_xll.qlIndexFixing(Index1M,$H2884,TRUE,_xll.ohTrigger(RecalcTrigger,Trigger1M)),NA())</f>
        <v>1.1673148844765833E-2</v>
      </c>
      <c r="K2884" s="44">
        <f>IFERROR(_xll.qlIndexFixing(Index3M,H2884,TRUE,_xll.ohTrigger(RecalcTrigger,Trigger3M)),NA())</f>
        <v>1.1954347476913414E-2</v>
      </c>
      <c r="L2884" s="44">
        <f>IFERROR(_xll.qlIndexFixing(Index6M,$H2884,TRUE,_xll.ohTrigger(RecalcTrigger,Trigger6M)),NA())</f>
        <v>9.8548136026270234E-3</v>
      </c>
      <c r="M2884" s="186">
        <f>IFERROR(_xll.qlIndexFixing(Index1Y,$H2884,TRUE,_xll.ohTrigger(RecalcTrigger,Trigger1Y)),NA())</f>
        <v>1.2173153058431177E-2</v>
      </c>
      <c r="N2884" s="185">
        <f>IFERROR(_xll.qlIndexFixing(ONIndex1M,I2884,TRUE,_xll.ohTrigger(RecalcTrigger,Trigger1M)),NA())</f>
        <v>1.1666055279802023E-2</v>
      </c>
      <c r="O2884" s="44">
        <f>IFERROR(_xll.qlIndexFixing(ONIndex3M,I2884,TRUE,_xll.ohTrigger(RecalcTrigger,Trigger3M)),NA())</f>
        <v>1.1930454747242081E-2</v>
      </c>
      <c r="P2884" s="44">
        <f>IFERROR(_xll.qlIndexFixing(ONIndex6M,I2884,TRUE,_xll.ohTrigger(RecalcTrigger,Trigger6M)),NA())</f>
        <v>9.8673703819773806E-3</v>
      </c>
      <c r="Q2884" s="186">
        <f>IFERROR(_xll.qlIndexFixing(ONIndex1Y,I2884,TRUE,_xll.ohTrigger(RecalcTrigger,Trigger1Y)),NA())</f>
        <v>1.2039882527998813E-2</v>
      </c>
    </row>
    <row r="2885" spans="2:17" x14ac:dyDescent="0.2">
      <c r="B2885" s="39" t="s">
        <v>42</v>
      </c>
      <c r="D2885" s="42">
        <f>_xll.qlCalendarAdvance(Calendar,$D2884,B2885,"f",FALSE)</f>
        <v>59609</v>
      </c>
      <c r="E2885" s="180">
        <f>_xll.qlInterestRateIndexValueDate(IndexON,D2885)</f>
        <v>59609</v>
      </c>
      <c r="F2885" s="196">
        <f>IFERROR(_xll.qlIndexFixing(IndexON,D2885,TRUE,_xll.ohTrigger(RecalcTrigger,TriggerON)),NA())</f>
        <v>1.1791909284220026E-2</v>
      </c>
      <c r="H2885" s="42">
        <f>_xll.qlCalendarAdvance(Calendar,$H2884,B2885,"f",FALSE)</f>
        <v>59609</v>
      </c>
      <c r="I2885" s="180">
        <f>_xll.qlInterestRateIndexValueDate(Index1M,$H2885)</f>
        <v>59611</v>
      </c>
      <c r="J2885" s="185">
        <f>IFERROR(_xll.qlIndexFixing(Index1M,$H2885,TRUE,_xll.ohTrigger(RecalcTrigger,Trigger1M)),NA())</f>
        <v>1.1674348892798392E-2</v>
      </c>
      <c r="K2885" s="44">
        <f>IFERROR(_xll.qlIndexFixing(Index3M,H2885,TRUE,_xll.ohTrigger(RecalcTrigger,Trigger3M)),NA())</f>
        <v>1.1955357702147092E-2</v>
      </c>
      <c r="L2885" s="44">
        <f>IFERROR(_xll.qlIndexFixing(Index6M,$H2885,TRUE,_xll.ohTrigger(RecalcTrigger,Trigger6M)),NA())</f>
        <v>9.8527675351291078E-3</v>
      </c>
      <c r="M2885" s="186">
        <f>IFERROR(_xll.qlIndexFixing(Index1Y,$H2885,TRUE,_xll.ohTrigger(RecalcTrigger,Trigger1Y)),NA())</f>
        <v>1.217607071164601E-2</v>
      </c>
      <c r="N2885" s="185">
        <f>IFERROR(_xll.qlIndexFixing(ONIndex1M,I2885,TRUE,_xll.ohTrigger(RecalcTrigger,Trigger1M)),NA())</f>
        <v>1.1666921858610735E-2</v>
      </c>
      <c r="O2885" s="44">
        <f>IFERROR(_xll.qlIndexFixing(ONIndex3M,I2885,TRUE,_xll.ohTrigger(RecalcTrigger,Trigger3M)),NA())</f>
        <v>1.1931183101578924E-2</v>
      </c>
      <c r="P2885" s="44">
        <f>IFERROR(_xll.qlIndexFixing(ONIndex6M,I2885,TRUE,_xll.ohTrigger(RecalcTrigger,Trigger6M)),NA())</f>
        <v>9.8627177281951361E-3</v>
      </c>
      <c r="Q2885" s="186">
        <f>IFERROR(_xll.qlIndexFixing(ONIndex1Y,I2885,TRUE,_xll.ohTrigger(RecalcTrigger,Trigger1Y)),NA())</f>
        <v>1.2041066498920117E-2</v>
      </c>
    </row>
    <row r="2886" spans="2:17" x14ac:dyDescent="0.2">
      <c r="B2886" s="39" t="s">
        <v>42</v>
      </c>
      <c r="D2886" s="42">
        <f>_xll.qlCalendarAdvance(Calendar,$D2885,B2886,"f",FALSE)</f>
        <v>59616</v>
      </c>
      <c r="E2886" s="180">
        <f>_xll.qlInterestRateIndexValueDate(IndexON,D2886)</f>
        <v>59616</v>
      </c>
      <c r="F2886" s="196">
        <f>IFERROR(_xll.qlIndexFixing(IndexON,D2886,TRUE,_xll.ohTrigger(RecalcTrigger,TriggerON)),NA())</f>
        <v>1.179540561920156E-2</v>
      </c>
      <c r="H2886" s="42">
        <f>_xll.qlCalendarAdvance(Calendar,$H2885,B2886,"f",FALSE)</f>
        <v>59616</v>
      </c>
      <c r="I2886" s="180">
        <f>_xll.qlInterestRateIndexValueDate(Index1M,$H2886)</f>
        <v>59618</v>
      </c>
      <c r="J2886" s="185">
        <f>IFERROR(_xll.qlIndexFixing(Index1M,$H2886,TRUE,_xll.ohTrigger(RecalcTrigger,Trigger1M)),NA())</f>
        <v>1.1675073763472843E-2</v>
      </c>
      <c r="K2886" s="44">
        <f>IFERROR(_xll.qlIndexFixing(Index3M,H2886,TRUE,_xll.ohTrigger(RecalcTrigger,Trigger3M)),NA())</f>
        <v>1.1956414137899588E-2</v>
      </c>
      <c r="L2886" s="44">
        <f>IFERROR(_xll.qlIndexFixing(Index6M,$H2886,TRUE,_xll.ohTrigger(RecalcTrigger,Trigger6M)),NA())</f>
        <v>9.8509306754282246E-3</v>
      </c>
      <c r="M2886" s="186">
        <f>IFERROR(_xll.qlIndexFixing(Index1Y,$H2886,TRUE,_xll.ohTrigger(RecalcTrigger,Trigger1Y)),NA())</f>
        <v>1.217905645414263E-2</v>
      </c>
      <c r="N2886" s="185">
        <f>IFERROR(_xll.qlIndexFixing(ONIndex1M,I2886,TRUE,_xll.ohTrigger(RecalcTrigger,Trigger1M)),NA())</f>
        <v>1.1667834206248173E-2</v>
      </c>
      <c r="O2886" s="44">
        <f>IFERROR(_xll.qlIndexFixing(ONIndex3M,I2886,TRUE,_xll.ohTrigger(RecalcTrigger,Trigger3M)),NA())</f>
        <v>1.1931957115871583E-2</v>
      </c>
      <c r="P2886" s="44">
        <f>IFERROR(_xll.qlIndexFixing(ONIndex6M,I2886,TRUE,_xll.ohTrigger(RecalcTrigger,Trigger6M)),NA())</f>
        <v>9.8582732322238797E-3</v>
      </c>
      <c r="Q2886" s="186">
        <f>IFERROR(_xll.qlIndexFixing(ONIndex1Y,I2886,TRUE,_xll.ohTrigger(RecalcTrigger,Trigger1Y)),NA())</f>
        <v>1.2042315263212089E-2</v>
      </c>
    </row>
    <row r="2887" spans="2:17" x14ac:dyDescent="0.2">
      <c r="B2887" s="39" t="s">
        <v>42</v>
      </c>
      <c r="D2887" s="42">
        <f>_xll.qlCalendarAdvance(Calendar,$D2886,B2887,"f",FALSE)</f>
        <v>59623</v>
      </c>
      <c r="E2887" s="180">
        <f>_xll.qlInterestRateIndexValueDate(IndexON,D2887)</f>
        <v>59623</v>
      </c>
      <c r="F2887" s="196">
        <f>IFERROR(_xll.qlIndexFixing(IndexON,D2887,TRUE,_xll.ohTrigger(RecalcTrigger,TriggerON)),NA())</f>
        <v>1.1798964015659053E-2</v>
      </c>
      <c r="H2887" s="42">
        <f>_xll.qlCalendarAdvance(Calendar,$H2886,B2887,"f",FALSE)</f>
        <v>59623</v>
      </c>
      <c r="I2887" s="180">
        <f>_xll.qlInterestRateIndexValueDate(Index1M,$H2887)</f>
        <v>59625</v>
      </c>
      <c r="J2887" s="185">
        <f>IFERROR(_xll.qlIndexFixing(Index1M,$H2887,TRUE,_xll.ohTrigger(RecalcTrigger,Trigger1M)),NA())</f>
        <v>1.1676105169669423E-2</v>
      </c>
      <c r="K2887" s="44">
        <f>IFERROR(_xll.qlIndexFixing(Index3M,H2887,TRUE,_xll.ohTrigger(RecalcTrigger,Trigger3M)),NA())</f>
        <v>1.1956659697044269E-2</v>
      </c>
      <c r="L2887" s="44">
        <f>IFERROR(_xll.qlIndexFixing(Index6M,$H2887,TRUE,_xll.ohTrigger(RecalcTrigger,Trigger6M)),NA())</f>
        <v>9.8490348074387057E-3</v>
      </c>
      <c r="M2887" s="186">
        <f>IFERROR(_xll.qlIndexFixing(Index1Y,$H2887,TRUE,_xll.ohTrigger(RecalcTrigger,Trigger1Y)),NA())</f>
        <v>1.2182110383716598E-2</v>
      </c>
      <c r="N2887" s="185">
        <f>IFERROR(_xll.qlIndexFixing(ONIndex1M,I2887,TRUE,_xll.ohTrigger(RecalcTrigger,Trigger1M)),NA())</f>
        <v>1.1668792390020499E-2</v>
      </c>
      <c r="O2887" s="44">
        <f>IFERROR(_xll.qlIndexFixing(ONIndex3M,I2887,TRUE,_xll.ohTrigger(RecalcTrigger,Trigger3M)),NA())</f>
        <v>1.1932776857346283E-2</v>
      </c>
      <c r="P2887" s="44">
        <f>IFERROR(_xll.qlIndexFixing(ONIndex6M,I2887,TRUE,_xll.ohTrigger(RecalcTrigger,Trigger6M)),NA())</f>
        <v>9.8540368940636114E-3</v>
      </c>
      <c r="Q2887" s="186">
        <f>IFERROR(_xll.qlIndexFixing(ONIndex1Y,I2887,TRUE,_xll.ohTrigger(RecalcTrigger,Trigger1Y)),NA())</f>
        <v>1.2043628917037807E-2</v>
      </c>
    </row>
    <row r="2888" spans="2:17" x14ac:dyDescent="0.2">
      <c r="B2888" s="39" t="s">
        <v>42</v>
      </c>
      <c r="D2888" s="42">
        <f>_xll.qlCalendarAdvance(Calendar,$D2887,B2888,"f",FALSE)</f>
        <v>59630</v>
      </c>
      <c r="E2888" s="180">
        <f>_xll.qlInterestRateIndexValueDate(IndexON,D2888)</f>
        <v>59630</v>
      </c>
      <c r="F2888" s="196">
        <f>IFERROR(_xll.qlIndexFixing(IndexON,D2888,TRUE,_xll.ohTrigger(RecalcTrigger,TriggerON)),NA())</f>
        <v>1.18025845624814E-2</v>
      </c>
      <c r="H2888" s="42">
        <f>_xll.qlCalendarAdvance(Calendar,$H2887,B2888,"f",FALSE)</f>
        <v>59630</v>
      </c>
      <c r="I2888" s="180">
        <f>_xll.qlInterestRateIndexValueDate(Index1M,$H2888)</f>
        <v>59632</v>
      </c>
      <c r="J2888" s="185">
        <f>IFERROR(_xll.qlIndexFixing(Index1M,$H2888,TRUE,_xll.ohTrigger(RecalcTrigger,Trigger1M)),NA())</f>
        <v>1.1677182630543494E-2</v>
      </c>
      <c r="K2888" s="44">
        <f>IFERROR(_xll.qlIndexFixing(Index3M,H2888,TRUE,_xll.ohTrigger(RecalcTrigger,Trigger3M)),NA())</f>
        <v>1.1957798674184564E-2</v>
      </c>
      <c r="L2888" s="44">
        <f>IFERROR(_xll.qlIndexFixing(Index6M,$H2888,TRUE,_xll.ohTrigger(RecalcTrigger,Trigger6M)),NA())</f>
        <v>9.8478845771249011E-3</v>
      </c>
      <c r="M2888" s="186">
        <f>IFERROR(_xll.qlIndexFixing(Index1Y,$H2888,TRUE,_xll.ohTrigger(RecalcTrigger,Trigger1Y)),NA())</f>
        <v>1.2185706351064226E-2</v>
      </c>
      <c r="N2888" s="185">
        <f>IFERROR(_xll.qlIndexFixing(ONIndex1M,I2888,TRUE,_xll.ohTrigger(RecalcTrigger,Trigger1M)),NA())</f>
        <v>1.1669796477553618E-2</v>
      </c>
      <c r="O2888" s="44">
        <f>IFERROR(_xll.qlIndexFixing(ONIndex3M,I2888,TRUE,_xll.ohTrigger(RecalcTrigger,Trigger3M)),NA())</f>
        <v>1.1933642393149313E-2</v>
      </c>
      <c r="P2888" s="44">
        <f>IFERROR(_xll.qlIndexFixing(ONIndex6M,I2888,TRUE,_xll.ohTrigger(RecalcTrigger,Trigger6M)),NA())</f>
        <v>9.8500087133945868E-3</v>
      </c>
      <c r="Q2888" s="186">
        <f>IFERROR(_xll.qlIndexFixing(ONIndex1Y,I2888,TRUE,_xll.ohTrigger(RecalcTrigger,Trigger1Y)),NA())</f>
        <v>1.2045007556000797E-2</v>
      </c>
    </row>
    <row r="2889" spans="2:17" x14ac:dyDescent="0.2">
      <c r="B2889" s="39" t="s">
        <v>42</v>
      </c>
      <c r="D2889" s="42">
        <f>_xll.qlCalendarAdvance(Calendar,$D2888,B2889,"f",FALSE)</f>
        <v>59637</v>
      </c>
      <c r="E2889" s="180">
        <f>_xll.qlInterestRateIndexValueDate(IndexON,D2889)</f>
        <v>59637</v>
      </c>
      <c r="F2889" s="196">
        <f>IFERROR(_xll.qlIndexFixing(IndexON,D2889,TRUE,_xll.ohTrigger(RecalcTrigger,TriggerON)),NA())</f>
        <v>1.180626734871737E-2</v>
      </c>
      <c r="H2889" s="42">
        <f>_xll.qlCalendarAdvance(Calendar,$H2888,B2889,"f",FALSE)</f>
        <v>59637</v>
      </c>
      <c r="I2889" s="180">
        <f>_xll.qlInterestRateIndexValueDate(Index1M,$H2889)</f>
        <v>59643</v>
      </c>
      <c r="J2889" s="185">
        <f>IFERROR(_xll.qlIndexFixing(Index1M,$H2889,TRUE,_xll.ohTrigger(RecalcTrigger,Trigger1M)),NA())</f>
        <v>1.1678693550805086E-2</v>
      </c>
      <c r="K2889" s="44">
        <f>IFERROR(_xll.qlIndexFixing(Index3M,H2889,TRUE,_xll.ohTrigger(RecalcTrigger,Trigger3M)),NA())</f>
        <v>1.195968225572234E-2</v>
      </c>
      <c r="L2889" s="44">
        <f>IFERROR(_xll.qlIndexFixing(Index6M,$H2889,TRUE,_xll.ohTrigger(RecalcTrigger,Trigger6M)),NA())</f>
        <v>9.8458213684175996E-3</v>
      </c>
      <c r="M2889" s="186">
        <f>IFERROR(_xll.qlIndexFixing(Index1Y,$H2889,TRUE,_xll.ohTrigger(RecalcTrigger,Trigger1Y)),NA())</f>
        <v>1.2189795928751914E-2</v>
      </c>
      <c r="N2889" s="185">
        <f>IFERROR(_xll.qlIndexFixing(ONIndex1M,I2889,TRUE,_xll.ohTrigger(RecalcTrigger,Trigger1M)),NA())</f>
        <v>1.1671155006283129E-2</v>
      </c>
      <c r="O2889" s="44">
        <f>IFERROR(_xll.qlIndexFixing(ONIndex3M,I2889,TRUE,_xll.ohTrigger(RecalcTrigger,Trigger3M)),NA())</f>
        <v>1.1934822622743368E-2</v>
      </c>
      <c r="P2889" s="44">
        <f>IFERROR(_xll.qlIndexFixing(ONIndex6M,I2889,TRUE,_xll.ohTrigger(RecalcTrigger,Trigger6M)),NA())</f>
        <v>9.8451354883710707E-3</v>
      </c>
      <c r="Q2889" s="186">
        <f>IFERROR(_xll.qlIndexFixing(ONIndex1Y,I2889,TRUE,_xll.ohTrigger(RecalcTrigger,Trigger1Y)),NA())</f>
        <v>1.204687573513219E-2</v>
      </c>
    </row>
    <row r="2890" spans="2:17" x14ac:dyDescent="0.2">
      <c r="B2890" s="39" t="s">
        <v>42</v>
      </c>
      <c r="D2890" s="42">
        <f>_xll.qlCalendarAdvance(Calendar,$D2889,B2890,"f",FALSE)</f>
        <v>59644</v>
      </c>
      <c r="E2890" s="180">
        <f>_xll.qlInterestRateIndexValueDate(IndexON,D2890)</f>
        <v>59644</v>
      </c>
      <c r="F2890" s="196">
        <f>IFERROR(_xll.qlIndexFixing(IndexON,D2890,TRUE,_xll.ohTrigger(RecalcTrigger,TriggerON)),NA())</f>
        <v>1.1810012463495667E-2</v>
      </c>
      <c r="H2890" s="42">
        <f>_xll.qlCalendarAdvance(Calendar,$H2889,B2890,"f",FALSE)</f>
        <v>59644</v>
      </c>
      <c r="I2890" s="180">
        <f>_xll.qlInterestRateIndexValueDate(Index1M,$H2890)</f>
        <v>59646</v>
      </c>
      <c r="J2890" s="185">
        <f>IFERROR(_xll.qlIndexFixing(Index1M,$H2890,TRUE,_xll.ohTrigger(RecalcTrigger,Trigger1M)),NA())</f>
        <v>1.167947598671169E-2</v>
      </c>
      <c r="K2890" s="44">
        <f>IFERROR(_xll.qlIndexFixing(Index3M,H2890,TRUE,_xll.ohTrigger(RecalcTrigger,Trigger3M)),NA())</f>
        <v>1.1960215877234153E-2</v>
      </c>
      <c r="L2890" s="44">
        <f>IFERROR(_xll.qlIndexFixing(Index6M,$H2890,TRUE,_xll.ohTrigger(RecalcTrigger,Trigger6M)),NA())</f>
        <v>9.8456753038058016E-3</v>
      </c>
      <c r="M2890" s="186">
        <f>IFERROR(_xll.qlIndexFixing(Index1Y,$H2890,TRUE,_xll.ohTrigger(RecalcTrigger,Trigger1Y)),NA())</f>
        <v>1.2191682273092535E-2</v>
      </c>
      <c r="N2890" s="185">
        <f>IFERROR(_xll.qlIndexFixing(ONIndex1M,I2890,TRUE,_xll.ohTrigger(RecalcTrigger,Trigger1M)),NA())</f>
        <v>1.1671942633846299E-2</v>
      </c>
      <c r="O2890" s="44">
        <f>IFERROR(_xll.qlIndexFixing(ONIndex3M,I2890,TRUE,_xll.ohTrigger(RecalcTrigger,Trigger3M)),NA())</f>
        <v>1.1935511116645259E-2</v>
      </c>
      <c r="P2890" s="44">
        <f>IFERROR(_xll.qlIndexFixing(ONIndex6M,I2890,TRUE,_xll.ohTrigger(RecalcTrigger,Trigger6M)),NA())</f>
        <v>9.8425768251697576E-3</v>
      </c>
      <c r="Q2890" s="186">
        <f>IFERROR(_xll.qlIndexFixing(ONIndex1Y,I2890,TRUE,_xll.ohTrigger(RecalcTrigger,Trigger1Y)),NA())</f>
        <v>1.2047960174150774E-2</v>
      </c>
    </row>
    <row r="2891" spans="2:17" x14ac:dyDescent="0.2">
      <c r="B2891" s="39" t="s">
        <v>42</v>
      </c>
      <c r="D2891" s="42">
        <f>_xll.qlCalendarAdvance(Calendar,$D2890,B2891,"f",FALSE)</f>
        <v>59651</v>
      </c>
      <c r="E2891" s="180">
        <f>_xll.qlInterestRateIndexValueDate(IndexON,D2891)</f>
        <v>59651</v>
      </c>
      <c r="F2891" s="196">
        <f>IFERROR(_xll.qlIndexFixing(IndexON,D2891,TRUE,_xll.ohTrigger(RecalcTrigger,TriggerON)),NA())</f>
        <v>1.181381999586506E-2</v>
      </c>
      <c r="H2891" s="42">
        <f>_xll.qlCalendarAdvance(Calendar,$H2890,B2891,"f",FALSE)</f>
        <v>59651</v>
      </c>
      <c r="I2891" s="180">
        <f>_xll.qlInterestRateIndexValueDate(Index1M,$H2891)</f>
        <v>59653</v>
      </c>
      <c r="J2891" s="185">
        <f>IFERROR(_xll.qlIndexFixing(Index1M,$H2891,TRUE,_xll.ohTrigger(RecalcTrigger,Trigger1M)),NA())</f>
        <v>1.1680692017185424E-2</v>
      </c>
      <c r="K2891" s="44">
        <f>IFERROR(_xll.qlIndexFixing(Index3M,H2891,TRUE,_xll.ohTrigger(RecalcTrigger,Trigger3M)),NA())</f>
        <v>1.1961494238028956E-2</v>
      </c>
      <c r="L2891" s="44">
        <f>IFERROR(_xll.qlIndexFixing(Index6M,$H2891,TRUE,_xll.ohTrigger(RecalcTrigger,Trigger6M)),NA())</f>
        <v>9.8448844755877566E-3</v>
      </c>
      <c r="M2891" s="186">
        <f>IFERROR(_xll.qlIndexFixing(Index1Y,$H2891,TRUE,_xll.ohTrigger(RecalcTrigger,Trigger1Y)),NA())</f>
        <v>1.2195009929241642E-2</v>
      </c>
      <c r="N2891" s="185">
        <f>IFERROR(_xll.qlIndexFixing(ONIndex1M,I2891,TRUE,_xll.ohTrigger(RecalcTrigger,Trigger1M)),NA())</f>
        <v>1.1673251777359894E-2</v>
      </c>
      <c r="O2891" s="44">
        <f>IFERROR(_xll.qlIndexFixing(ONIndex3M,I2891,TRUE,_xll.ohTrigger(RecalcTrigger,Trigger3M)),NA())</f>
        <v>1.1936661529290404E-2</v>
      </c>
      <c r="P2891" s="44">
        <f>IFERROR(_xll.qlIndexFixing(ONIndex6M,I2891,TRUE,_xll.ohTrigger(RecalcTrigger,Trigger6M)),NA())</f>
        <v>9.8387038660163739E-3</v>
      </c>
      <c r="Q2891" s="186">
        <f>IFERROR(_xll.qlIndexFixing(ONIndex1Y,I2891,TRUE,_xll.ohTrigger(RecalcTrigger,Trigger1Y)),NA())</f>
        <v>1.2049764560870813E-2</v>
      </c>
    </row>
    <row r="2892" spans="2:17" x14ac:dyDescent="0.2">
      <c r="B2892" s="39" t="s">
        <v>42</v>
      </c>
      <c r="D2892" s="42">
        <f>_xll.qlCalendarAdvance(Calendar,$D2891,B2892,"f",FALSE)</f>
        <v>59658</v>
      </c>
      <c r="E2892" s="180">
        <f>_xll.qlInterestRateIndexValueDate(IndexON,D2892)</f>
        <v>59658</v>
      </c>
      <c r="F2892" s="196">
        <f>IFERROR(_xll.qlIndexFixing(IndexON,D2892,TRUE,_xll.ohTrigger(RecalcTrigger,TriggerON)),NA())</f>
        <v>1.1817690034874317E-2</v>
      </c>
      <c r="H2892" s="42">
        <f>_xll.qlCalendarAdvance(Calendar,$H2891,B2892,"f",FALSE)</f>
        <v>59658</v>
      </c>
      <c r="I2892" s="180">
        <f>_xll.qlInterestRateIndexValueDate(Index1M,$H2892)</f>
        <v>59660</v>
      </c>
      <c r="J2892" s="185">
        <f>IFERROR(_xll.qlIndexFixing(Index1M,$H2892,TRUE,_xll.ohTrigger(RecalcTrigger,Trigger1M)),NA())</f>
        <v>1.1681954372711342E-2</v>
      </c>
      <c r="K2892" s="44">
        <f>IFERROR(_xll.qlIndexFixing(Index3M,H2892,TRUE,_xll.ohTrigger(RecalcTrigger,Trigger3M)),NA())</f>
        <v>1.1963726950304574E-2</v>
      </c>
      <c r="L2892" s="44">
        <f>IFERROR(_xll.qlIndexFixing(Index6M,$H2892,TRUE,_xll.ohTrigger(RecalcTrigger,Trigger6M)),NA())</f>
        <v>9.8443028526368735E-3</v>
      </c>
      <c r="M2892" s="186">
        <f>IFERROR(_xll.qlIndexFixing(Index1Y,$H2892,TRUE,_xll.ohTrigger(RecalcTrigger,Trigger1Y)),NA())</f>
        <v>1.219840626167764E-2</v>
      </c>
      <c r="N2892" s="185">
        <f>IFERROR(_xll.qlIndexFixing(ONIndex1M,I2892,TRUE,_xll.ohTrigger(RecalcTrigger,Trigger1M)),NA())</f>
        <v>1.1674273215254161E-2</v>
      </c>
      <c r="O2892" s="44">
        <f>IFERROR(_xll.qlIndexFixing(ONIndex3M,I2892,TRUE,_xll.ohTrigger(RecalcTrigger,Trigger3M)),NA())</f>
        <v>1.1937563824169217E-2</v>
      </c>
      <c r="P2892" s="44">
        <f>IFERROR(_xll.qlIndexFixing(ONIndex6M,I2892,TRUE,_xll.ohTrigger(RecalcTrigger,Trigger6M)),NA())</f>
        <v>9.8359775677092642E-3</v>
      </c>
      <c r="Q2892" s="186">
        <f>IFERROR(_xll.qlIndexFixing(ONIndex1Y,I2892,TRUE,_xll.ohTrigger(RecalcTrigger,Trigger1Y)),NA())</f>
        <v>1.205117388568766E-2</v>
      </c>
    </row>
    <row r="2893" spans="2:17" x14ac:dyDescent="0.2">
      <c r="B2893" s="39" t="s">
        <v>42</v>
      </c>
      <c r="D2893" s="42">
        <f>_xll.qlCalendarAdvance(Calendar,$D2892,B2893,"f",FALSE)</f>
        <v>59665</v>
      </c>
      <c r="E2893" s="180">
        <f>_xll.qlInterestRateIndexValueDate(IndexON,D2893)</f>
        <v>59665</v>
      </c>
      <c r="F2893" s="196">
        <f>IFERROR(_xll.qlIndexFixing(IndexON,D2893,TRUE,_xll.ohTrigger(RecalcTrigger,TriggerON)),NA())</f>
        <v>1.1821622669572207E-2</v>
      </c>
      <c r="H2893" s="42">
        <f>_xll.qlCalendarAdvance(Calendar,$H2892,B2893,"f",FALSE)</f>
        <v>59665</v>
      </c>
      <c r="I2893" s="180">
        <f>_xll.qlInterestRateIndexValueDate(Index1M,$H2893)</f>
        <v>59667</v>
      </c>
      <c r="J2893" s="185">
        <f>IFERROR(_xll.qlIndexFixing(Index1M,$H2893,TRUE,_xll.ohTrigger(RecalcTrigger,Trigger1M)),NA())</f>
        <v>1.1683263120881823E-2</v>
      </c>
      <c r="K2893" s="44">
        <f>IFERROR(_xll.qlIndexFixing(Index3M,H2893,TRUE,_xll.ohTrigger(RecalcTrigger,Trigger3M)),NA())</f>
        <v>1.1965108748233418E-2</v>
      </c>
      <c r="L2893" s="44">
        <f>IFERROR(_xll.qlIndexFixing(Index6M,$H2893,TRUE,_xll.ohTrigger(RecalcTrigger,Trigger6M)),NA())</f>
        <v>9.8439304347660607E-3</v>
      </c>
      <c r="M2893" s="186">
        <f>IFERROR(_xll.qlIndexFixing(Index1Y,$H2893,TRUE,_xll.ohTrigger(RecalcTrigger,Trigger1Y)),NA())</f>
        <v>1.2201871368289093E-2</v>
      </c>
      <c r="N2893" s="185">
        <f>IFERROR(_xll.qlIndexFixing(ONIndex1M,I2893,TRUE,_xll.ohTrigger(RecalcTrigger,Trigger1M)),NA())</f>
        <v>1.1675507834141285E-2</v>
      </c>
      <c r="O2893" s="44">
        <f>IFERROR(_xll.qlIndexFixing(ONIndex3M,I2893,TRUE,_xll.ohTrigger(RecalcTrigger,Trigger3M)),NA())</f>
        <v>1.1938659339847391E-2</v>
      </c>
      <c r="P2893" s="44">
        <f>IFERROR(_xll.qlIndexFixing(ONIndex6M,I2893,TRUE,_xll.ohTrigger(RecalcTrigger,Trigger6M)),NA())</f>
        <v>9.8329901753757554E-3</v>
      </c>
      <c r="Q2893" s="186">
        <f>IFERROR(_xll.qlIndexFixing(ONIndex1Y,I2893,TRUE,_xll.ohTrigger(RecalcTrigger,Trigger1Y)),NA())</f>
        <v>1.2052878891344321E-2</v>
      </c>
    </row>
    <row r="2894" spans="2:17" x14ac:dyDescent="0.2">
      <c r="B2894" s="39" t="s">
        <v>42</v>
      </c>
      <c r="D2894" s="42">
        <f>_xll.qlCalendarAdvance(Calendar,$D2893,B2894,"f",FALSE)</f>
        <v>59672</v>
      </c>
      <c r="E2894" s="180">
        <f>_xll.qlInterestRateIndexValueDate(IndexON,D2894)</f>
        <v>59672</v>
      </c>
      <c r="F2894" s="196">
        <f>IFERROR(_xll.qlIndexFixing(IndexON,D2894,TRUE,_xll.ohTrigger(RecalcTrigger,TriggerON)),NA())</f>
        <v>1.1825617988847625E-2</v>
      </c>
      <c r="H2894" s="42">
        <f>_xll.qlCalendarAdvance(Calendar,$H2893,B2894,"f",FALSE)</f>
        <v>59672</v>
      </c>
      <c r="I2894" s="180">
        <f>_xll.qlInterestRateIndexValueDate(Index1M,$H2894)</f>
        <v>59674</v>
      </c>
      <c r="J2894" s="185">
        <f>IFERROR(_xll.qlIndexFixing(Index1M,$H2894,TRUE,_xll.ohTrigger(RecalcTrigger,Trigger1M)),NA())</f>
        <v>1.1684618329284096E-2</v>
      </c>
      <c r="K2894" s="44">
        <f>IFERROR(_xll.qlIndexFixing(Index3M,H2894,TRUE,_xll.ohTrigger(RecalcTrigger,Trigger3M)),NA())</f>
        <v>1.1966537296286035E-2</v>
      </c>
      <c r="L2894" s="44">
        <f>IFERROR(_xll.qlIndexFixing(Index6M,$H2894,TRUE,_xll.ohTrigger(RecalcTrigger,Trigger6M)),NA())</f>
        <v>9.8437672218556309E-3</v>
      </c>
      <c r="M2894" s="186">
        <f>IFERROR(_xll.qlIndexFixing(Index1Y,$H2894,TRUE,_xll.ohTrigger(RecalcTrigger,Trigger1Y)),NA())</f>
        <v>1.2205405346979595E-2</v>
      </c>
      <c r="N2894" s="185">
        <f>IFERROR(_xll.qlIndexFixing(ONIndex1M,I2894,TRUE,_xll.ohTrigger(RecalcTrigger,Trigger1M)),NA())</f>
        <v>1.1676788761825208E-2</v>
      </c>
      <c r="O2894" s="44">
        <f>IFERROR(_xll.qlIndexFixing(ONIndex3M,I2894,TRUE,_xll.ohTrigger(RecalcTrigger,Trigger3M)),NA())</f>
        <v>1.1939801053051369E-2</v>
      </c>
      <c r="P2894" s="44">
        <f>IFERROR(_xll.qlIndexFixing(ONIndex6M,I2894,TRUE,_xll.ohTrigger(RecalcTrigger,Trigger6M)),NA())</f>
        <v>9.8302109407732985E-3</v>
      </c>
      <c r="Q2894" s="186">
        <f>IFERROR(_xll.qlIndexFixing(ONIndex1Y,I2894,TRUE,_xll.ohTrigger(RecalcTrigger,Trigger1Y)),NA())</f>
        <v>1.2054649458557165E-2</v>
      </c>
    </row>
    <row r="2895" spans="2:17" x14ac:dyDescent="0.2">
      <c r="B2895" s="39" t="s">
        <v>42</v>
      </c>
      <c r="D2895" s="42">
        <f>_xll.qlCalendarAdvance(Calendar,$D2894,B2895,"f",FALSE)</f>
        <v>59679</v>
      </c>
      <c r="E2895" s="180">
        <f>_xll.qlInterestRateIndexValueDate(IndexON,D2895)</f>
        <v>59679</v>
      </c>
      <c r="F2895" s="196">
        <f>IFERROR(_xll.qlIndexFixing(IndexON,D2895,TRUE,_xll.ohTrigger(RecalcTrigger,TriggerON)),NA())</f>
        <v>1.1829676081829277E-2</v>
      </c>
      <c r="H2895" s="42">
        <f>_xll.qlCalendarAdvance(Calendar,$H2894,B2895,"f",FALSE)</f>
        <v>59679</v>
      </c>
      <c r="I2895" s="180">
        <f>_xll.qlInterestRateIndexValueDate(Index1M,$H2895)</f>
        <v>59681</v>
      </c>
      <c r="J2895" s="185">
        <f>IFERROR(_xll.qlIndexFixing(Index1M,$H2895,TRUE,_xll.ohTrigger(RecalcTrigger,Trigger1M)),NA())</f>
        <v>1.1686020065523436E-2</v>
      </c>
      <c r="K2895" s="44">
        <f>IFERROR(_xll.qlIndexFixing(Index3M,H2895,TRUE,_xll.ohTrigger(RecalcTrigger,Trigger3M)),NA())</f>
        <v>1.1968012661925057E-2</v>
      </c>
      <c r="L2895" s="44">
        <f>IFERROR(_xll.qlIndexFixing(Index6M,$H2895,TRUE,_xll.ohTrigger(RecalcTrigger,Trigger6M)),NA())</f>
        <v>9.8438132138533013E-3</v>
      </c>
      <c r="M2895" s="186">
        <f>IFERROR(_xll.qlIndexFixing(Index1Y,$H2895,TRUE,_xll.ohTrigger(RecalcTrigger,Trigger1Y)),NA())</f>
        <v>1.2209008295669073E-2</v>
      </c>
      <c r="N2895" s="185">
        <f>IFERROR(_xll.qlIndexFixing(ONIndex1M,I2895,TRUE,_xll.ohTrigger(RecalcTrigger,Trigger1M)),NA())</f>
        <v>1.1678116065931832E-2</v>
      </c>
      <c r="O2895" s="44">
        <f>IFERROR(_xll.qlIndexFixing(ONIndex3M,I2895,TRUE,_xll.ohTrigger(RecalcTrigger,Trigger3M)),NA())</f>
        <v>1.1940989031007376E-2</v>
      </c>
      <c r="P2895" s="44">
        <f>IFERROR(_xll.qlIndexFixing(ONIndex6M,I2895,TRUE,_xll.ohTrigger(RecalcTrigger,Trigger6M)),NA())</f>
        <v>9.8276398639018936E-3</v>
      </c>
      <c r="Q2895" s="186">
        <f>IFERROR(_xll.qlIndexFixing(ONIndex1Y,I2895,TRUE,_xll.ohTrigger(RecalcTrigger,Trigger1Y)),NA())</f>
        <v>1.2056485682929718E-2</v>
      </c>
    </row>
    <row r="2896" spans="2:17" x14ac:dyDescent="0.2">
      <c r="B2896" s="39" t="s">
        <v>42</v>
      </c>
      <c r="D2896" s="42">
        <f>_xll.qlCalendarAdvance(Calendar,$D2895,B2896,"f",FALSE)</f>
        <v>59686</v>
      </c>
      <c r="E2896" s="180">
        <f>_xll.qlInterestRateIndexValueDate(IndexON,D2896)</f>
        <v>59686</v>
      </c>
      <c r="F2896" s="196">
        <f>IFERROR(_xll.qlIndexFixing(IndexON,D2896,TRUE,_xll.ohTrigger(RecalcTrigger,TriggerON)),NA())</f>
        <v>1.1833797037725802E-2</v>
      </c>
      <c r="H2896" s="42">
        <f>_xll.qlCalendarAdvance(Calendar,$H2895,B2896,"f",FALSE)</f>
        <v>59686</v>
      </c>
      <c r="I2896" s="180">
        <f>_xll.qlInterestRateIndexValueDate(Index1M,$H2896)</f>
        <v>59688</v>
      </c>
      <c r="J2896" s="185">
        <f>IFERROR(_xll.qlIndexFixing(Index1M,$H2896,TRUE,_xll.ohTrigger(RecalcTrigger,Trigger1M)),NA())</f>
        <v>1.1687468397189647E-2</v>
      </c>
      <c r="K2896" s="44">
        <f>IFERROR(_xll.qlIndexFixing(Index3M,H2896,TRUE,_xll.ohTrigger(RecalcTrigger,Trigger3M)),NA())</f>
        <v>1.196953491261056E-2</v>
      </c>
      <c r="L2896" s="44">
        <f>IFERROR(_xll.qlIndexFixing(Index6M,$H2896,TRUE,_xll.ohTrigger(RecalcTrigger,Trigger6M)),NA())</f>
        <v>9.8440684107746253E-3</v>
      </c>
      <c r="M2896" s="186">
        <f>IFERROR(_xll.qlIndexFixing(Index1Y,$H2896,TRUE,_xll.ohTrigger(RecalcTrigger,Trigger1Y)),NA())</f>
        <v>1.2212680312292702E-2</v>
      </c>
      <c r="N2896" s="185">
        <f>IFERROR(_xll.qlIndexFixing(ONIndex1M,I2896,TRUE,_xll.ohTrigger(RecalcTrigger,Trigger1M)),NA())</f>
        <v>1.1679489813687383E-2</v>
      </c>
      <c r="O2896" s="44">
        <f>IFERROR(_xll.qlIndexFixing(ONIndex3M,I2896,TRUE,_xll.ohTrigger(RecalcTrigger,Trigger3M)),NA())</f>
        <v>1.1942223340941638E-2</v>
      </c>
      <c r="P2896" s="44">
        <f>IFERROR(_xll.qlIndexFixing(ONIndex6M,I2896,TRUE,_xll.ohTrigger(RecalcTrigger,Trigger6M)),NA())</f>
        <v>9.8252769445217325E-3</v>
      </c>
      <c r="Q2896" s="186">
        <f>IFERROR(_xll.qlIndexFixing(ONIndex1Y,I2896,TRUE,_xll.ohTrigger(RecalcTrigger,Trigger1Y)),NA())</f>
        <v>1.2058387660545122E-2</v>
      </c>
    </row>
    <row r="2897" spans="2:17" x14ac:dyDescent="0.2">
      <c r="B2897" s="39" t="s">
        <v>42</v>
      </c>
      <c r="D2897" s="42">
        <f>_xll.qlCalendarAdvance(Calendar,$D2896,B2897,"f",FALSE)</f>
        <v>59693</v>
      </c>
      <c r="E2897" s="180">
        <f>_xll.qlInterestRateIndexValueDate(IndexON,D2897)</f>
        <v>59693</v>
      </c>
      <c r="F2897" s="196">
        <f>IFERROR(_xll.qlIndexFixing(IndexON,D2897,TRUE,_xll.ohTrigger(RecalcTrigger,TriggerON)),NA())</f>
        <v>1.1837980945426096E-2</v>
      </c>
      <c r="H2897" s="42">
        <f>_xll.qlCalendarAdvance(Calendar,$H2896,B2897,"f",FALSE)</f>
        <v>59693</v>
      </c>
      <c r="I2897" s="180">
        <f>_xll.qlInterestRateIndexValueDate(Index1M,$H2897)</f>
        <v>59695</v>
      </c>
      <c r="J2897" s="185">
        <f>IFERROR(_xll.qlIndexFixing(Index1M,$H2897,TRUE,_xll.ohTrigger(RecalcTrigger,Trigger1M)),NA())</f>
        <v>1.168896339188027E-2</v>
      </c>
      <c r="K2897" s="44">
        <f>IFERROR(_xll.qlIndexFixing(Index3M,H2897,TRUE,_xll.ohTrigger(RecalcTrigger,Trigger3M)),NA())</f>
        <v>1.1971104115805179E-2</v>
      </c>
      <c r="L2897" s="44">
        <f>IFERROR(_xll.qlIndexFixing(Index6M,$H2897,TRUE,_xll.ohTrigger(RecalcTrigger,Trigger6M)),NA())</f>
        <v>9.8445328127004048E-3</v>
      </c>
      <c r="M2897" s="186">
        <f>IFERROR(_xll.qlIndexFixing(Index1Y,$H2897,TRUE,_xll.ohTrigger(RecalcTrigger,Trigger1Y)),NA())</f>
        <v>1.221642149480243E-2</v>
      </c>
      <c r="N2897" s="185">
        <f>IFERROR(_xll.qlIndexFixing(ONIndex1M,I2897,TRUE,_xll.ohTrigger(RecalcTrigger,Trigger1M)),NA())</f>
        <v>1.1680910072877637E-2</v>
      </c>
      <c r="O2897" s="44">
        <f>IFERROR(_xll.qlIndexFixing(ONIndex3M,I2897,TRUE,_xll.ohTrigger(RecalcTrigger,Trigger3M)),NA())</f>
        <v>1.1943504050080378E-2</v>
      </c>
      <c r="P2897" s="44">
        <f>IFERROR(_xll.qlIndexFixing(ONIndex6M,I2897,TRUE,_xll.ohTrigger(RecalcTrigger,Trigger6M)),NA())</f>
        <v>9.8231221828726234E-3</v>
      </c>
      <c r="Q2897" s="186">
        <f>IFERROR(_xll.qlIndexFixing(ONIndex1Y,I2897,TRUE,_xll.ohTrigger(RecalcTrigger,Trigger1Y)),NA())</f>
        <v>1.2060355487566454E-2</v>
      </c>
    </row>
    <row r="2898" spans="2:17" x14ac:dyDescent="0.2">
      <c r="B2898" s="39" t="s">
        <v>42</v>
      </c>
      <c r="D2898" s="42">
        <f>_xll.qlCalendarAdvance(Calendar,$D2897,B2898,"f",FALSE)</f>
        <v>59700</v>
      </c>
      <c r="E2898" s="180">
        <f>_xll.qlInterestRateIndexValueDate(IndexON,D2898)</f>
        <v>59700</v>
      </c>
      <c r="F2898" s="196">
        <f>IFERROR(_xll.qlIndexFixing(IndexON,D2898,TRUE,_xll.ohTrigger(RecalcTrigger,TriggerON)),NA())</f>
        <v>1.1842227893978929E-2</v>
      </c>
      <c r="H2898" s="42">
        <f>_xll.qlCalendarAdvance(Calendar,$H2897,B2898,"f",FALSE)</f>
        <v>59700</v>
      </c>
      <c r="I2898" s="180">
        <f>_xll.qlInterestRateIndexValueDate(Index1M,$H2898)</f>
        <v>59702</v>
      </c>
      <c r="J2898" s="185">
        <f>IFERROR(_xll.qlIndexFixing(Index1M,$H2898,TRUE,_xll.ohTrigger(RecalcTrigger,Trigger1M)),NA())</f>
        <v>1.1690505117187689E-2</v>
      </c>
      <c r="K2898" s="44">
        <f>IFERROR(_xll.qlIndexFixing(Index3M,H2898,TRUE,_xll.ohTrigger(RecalcTrigger,Trigger3M)),NA())</f>
        <v>1.1972720338973245E-2</v>
      </c>
      <c r="L2898" s="44">
        <f>IFERROR(_xll.qlIndexFixing(Index6M,$H2898,TRUE,_xll.ohTrigger(RecalcTrigger,Trigger6M)),NA())</f>
        <v>9.8452064197797097E-3</v>
      </c>
      <c r="M2898" s="186">
        <f>IFERROR(_xll.qlIndexFixing(Index1Y,$H2898,TRUE,_xll.ohTrigger(RecalcTrigger,Trigger1Y)),NA())</f>
        <v>1.2220231941164139E-2</v>
      </c>
      <c r="N2898" s="185">
        <f>IFERROR(_xll.qlIndexFixing(ONIndex1M,I2898,TRUE,_xll.ohTrigger(RecalcTrigger,Trigger1M)),NA())</f>
        <v>1.1682376911048564E-2</v>
      </c>
      <c r="O2898" s="44">
        <f>IFERROR(_xll.qlIndexFixing(ONIndex3M,I2898,TRUE,_xll.ohTrigger(RecalcTrigger,Trigger3M)),NA())</f>
        <v>1.1944831225569885E-2</v>
      </c>
      <c r="P2898" s="44">
        <f>IFERROR(_xll.qlIndexFixing(ONIndex6M,I2898,TRUE,_xll.ohTrigger(RecalcTrigger,Trigger6M)),NA())</f>
        <v>9.8211755787946942E-3</v>
      </c>
      <c r="Q2898" s="186">
        <f>IFERROR(_xll.qlIndexFixing(ONIndex1Y,I2898,TRUE,_xll.ohTrigger(RecalcTrigger,Trigger1Y)),NA())</f>
        <v>1.2062389259916984E-2</v>
      </c>
    </row>
    <row r="2899" spans="2:17" x14ac:dyDescent="0.2">
      <c r="B2899" s="39" t="s">
        <v>42</v>
      </c>
      <c r="D2899" s="42">
        <f>_xll.qlCalendarAdvance(Calendar,$D2898,B2899,"f",FALSE)</f>
        <v>59707</v>
      </c>
      <c r="E2899" s="180">
        <f>_xll.qlInterestRateIndexValueDate(IndexON,D2899)</f>
        <v>59707</v>
      </c>
      <c r="F2899" s="196">
        <f>IFERROR(_xll.qlIndexFixing(IndexON,D2899,TRUE,_xll.ohTrigger(RecalcTrigger,TriggerON)),NA())</f>
        <v>1.1846537972433069E-2</v>
      </c>
      <c r="H2899" s="42">
        <f>_xll.qlCalendarAdvance(Calendar,$H2898,B2899,"f",FALSE)</f>
        <v>59707</v>
      </c>
      <c r="I2899" s="180">
        <f>_xll.qlInterestRateIndexValueDate(Index1M,$H2899)</f>
        <v>59709</v>
      </c>
      <c r="J2899" s="185">
        <f>IFERROR(_xll.qlIndexFixing(Index1M,$H2899,TRUE,_xll.ohTrigger(RecalcTrigger,Trigger1M)),NA())</f>
        <v>1.1692093640712022E-2</v>
      </c>
      <c r="K2899" s="44">
        <f>IFERROR(_xll.qlIndexFixing(Index3M,H2899,TRUE,_xll.ohTrigger(RecalcTrigger,Trigger3M)),NA())</f>
        <v>1.197438364958164E-2</v>
      </c>
      <c r="L2899" s="44">
        <f>IFERROR(_xll.qlIndexFixing(Index6M,$H2899,TRUE,_xll.ohTrigger(RecalcTrigger,Trigger6M)),NA())</f>
        <v>9.84608923222988E-3</v>
      </c>
      <c r="M2899" s="186">
        <f>IFERROR(_xll.qlIndexFixing(Index1Y,$H2899,TRUE,_xll.ohTrigger(RecalcTrigger,Trigger1Y)),NA())</f>
        <v>1.2224111749362016E-2</v>
      </c>
      <c r="N2899" s="185">
        <f>IFERROR(_xll.qlIndexFixing(ONIndex1M,I2899,TRUE,_xll.ohTrigger(RecalcTrigger,Trigger1M)),NA())</f>
        <v>1.1683890395426388E-2</v>
      </c>
      <c r="O2899" s="44">
        <f>IFERROR(_xll.qlIndexFixing(ONIndex3M,I2899,TRUE,_xll.ohTrigger(RecalcTrigger,Trigger3M)),NA())</f>
        <v>1.1946204934556448E-2</v>
      </c>
      <c r="P2899" s="44">
        <f>IFERROR(_xll.qlIndexFixing(ONIndex6M,I2899,TRUE,_xll.ohTrigger(RecalcTrigger,Trigger6M)),NA())</f>
        <v>9.8194371323678808E-3</v>
      </c>
      <c r="Q2899" s="186">
        <f>IFERROR(_xll.qlIndexFixing(ONIndex1Y,I2899,TRUE,_xll.ohTrigger(RecalcTrigger,Trigger1Y)),NA())</f>
        <v>1.2064489073519979E-2</v>
      </c>
    </row>
    <row r="2900" spans="2:17" x14ac:dyDescent="0.2">
      <c r="B2900" s="39" t="s">
        <v>42</v>
      </c>
      <c r="D2900" s="42">
        <f>_xll.qlCalendarAdvance(Calendar,$D2899,B2900,"f",FALSE)</f>
        <v>59714</v>
      </c>
      <c r="E2900" s="180">
        <f>_xll.qlInterestRateIndexValueDate(IndexON,D2900)</f>
        <v>59714</v>
      </c>
      <c r="F2900" s="196">
        <f>IFERROR(_xll.qlIndexFixing(IndexON,D2900,TRUE,_xll.ohTrigger(RecalcTrigger,TriggerON)),NA())</f>
        <v>1.1850911269997155E-2</v>
      </c>
      <c r="H2900" s="42">
        <f>_xll.qlCalendarAdvance(Calendar,$H2899,B2900,"f",FALSE)</f>
        <v>59714</v>
      </c>
      <c r="I2900" s="180">
        <f>_xll.qlInterestRateIndexValueDate(Index1M,$H2900)</f>
        <v>59716</v>
      </c>
      <c r="J2900" s="185">
        <f>IFERROR(_xll.qlIndexFixing(Index1M,$H2900,TRUE,_xll.ohTrigger(RecalcTrigger,Trigger1M)),NA())</f>
        <v>1.1694040016752283E-2</v>
      </c>
      <c r="K2900" s="44">
        <f>IFERROR(_xll.qlIndexFixing(Index3M,H2900,TRUE,_xll.ohTrigger(RecalcTrigger,Trigger3M)),NA())</f>
        <v>1.1975104403970028E-2</v>
      </c>
      <c r="L2900" s="44">
        <f>IFERROR(_xll.qlIndexFixing(Index6M,$H2900,TRUE,_xll.ohTrigger(RecalcTrigger,Trigger6M)),NA())</f>
        <v>9.8471812503330668E-3</v>
      </c>
      <c r="M2900" s="186">
        <f>IFERROR(_xll.qlIndexFixing(Index1Y,$H2900,TRUE,_xll.ohTrigger(RecalcTrigger,Trigger1Y)),NA())</f>
        <v>1.2228061017394832E-2</v>
      </c>
      <c r="N2900" s="185">
        <f>IFERROR(_xll.qlIndexFixing(ONIndex1M,I2900,TRUE,_xll.ohTrigger(RecalcTrigger,Trigger1M)),NA())</f>
        <v>1.1685450593716951E-2</v>
      </c>
      <c r="O2900" s="44">
        <f>IFERROR(_xll.qlIndexFixing(ONIndex3M,I2900,TRUE,_xll.ohTrigger(RecalcTrigger,Trigger3M)),NA())</f>
        <v>1.1947625244346227E-2</v>
      </c>
      <c r="P2900" s="44">
        <f>IFERROR(_xll.qlIndexFixing(ONIndex6M,I2900,TRUE,_xll.ohTrigger(RecalcTrigger,Trigger6M)),NA())</f>
        <v>9.8179068435921835E-3</v>
      </c>
      <c r="Q2900" s="186">
        <f>IFERROR(_xll.qlIndexFixing(ONIndex1Y,I2900,TRUE,_xll.ohTrigger(RecalcTrigger,Trigger1Y)),NA())</f>
        <v>1.2066655024378647E-2</v>
      </c>
    </row>
    <row r="2901" spans="2:17" x14ac:dyDescent="0.2">
      <c r="B2901" s="39" t="s">
        <v>42</v>
      </c>
      <c r="D2901" s="42">
        <f>_xll.qlCalendarAdvance(Calendar,$D2900,B2901,"f",FALSE)</f>
        <v>59721</v>
      </c>
      <c r="E2901" s="180">
        <f>_xll.qlInterestRateIndexValueDate(IndexON,D2901)</f>
        <v>59721</v>
      </c>
      <c r="F2901" s="196">
        <f>IFERROR(_xll.qlIndexFixing(IndexON,D2901,TRUE,_xll.ohTrigger(RecalcTrigger,TriggerON)),NA())</f>
        <v>1.1855347875560085E-2</v>
      </c>
      <c r="H2901" s="42">
        <f>_xll.qlCalendarAdvance(Calendar,$H2900,B2901,"f",FALSE)</f>
        <v>59721</v>
      </c>
      <c r="I2901" s="180">
        <f>_xll.qlInterestRateIndexValueDate(Index1M,$H2901)</f>
        <v>59723</v>
      </c>
      <c r="J2901" s="185">
        <f>IFERROR(_xll.qlIndexFixing(Index1M,$H2901,TRUE,_xll.ohTrigger(RecalcTrigger,Trigger1M)),NA())</f>
        <v>1.1695411352804174E-2</v>
      </c>
      <c r="K2901" s="44">
        <f>IFERROR(_xll.qlIndexFixing(Index3M,H2901,TRUE,_xll.ohTrigger(RecalcTrigger,Trigger3M)),NA())</f>
        <v>1.1977851802994606E-2</v>
      </c>
      <c r="L2901" s="44">
        <f>IFERROR(_xll.qlIndexFixing(Index6M,$H2901,TRUE,_xll.ohTrigger(RecalcTrigger,Trigger6M)),NA())</f>
        <v>9.8484824744405584E-3</v>
      </c>
      <c r="M2901" s="186">
        <f>IFERROR(_xll.qlIndexFixing(Index1Y,$H2901,TRUE,_xll.ohTrigger(RecalcTrigger,Trigger1Y)),NA())</f>
        <v>1.223207984327792E-2</v>
      </c>
      <c r="N2901" s="185">
        <f>IFERROR(_xll.qlIndexFixing(ONIndex1M,I2901,TRUE,_xll.ohTrigger(RecalcTrigger,Trigger1M)),NA())</f>
        <v>1.1687057573386284E-2</v>
      </c>
      <c r="O2901" s="44">
        <f>IFERROR(_xll.qlIndexFixing(ONIndex3M,I2901,TRUE,_xll.ohTrigger(RecalcTrigger,Trigger3M)),NA())</f>
        <v>1.1949092222165447E-2</v>
      </c>
      <c r="P2901" s="44">
        <f>IFERROR(_xll.qlIndexFixing(ONIndex6M,I2901,TRUE,_xll.ohTrigger(RecalcTrigger,Trigger6M)),NA())</f>
        <v>9.816584712467602E-3</v>
      </c>
      <c r="Q2901" s="186">
        <f>IFERROR(_xll.qlIndexFixing(ONIndex1Y,I2901,TRUE,_xll.ohTrigger(RecalcTrigger,Trigger1Y)),NA())</f>
        <v>1.2068887208496193E-2</v>
      </c>
    </row>
    <row r="2902" spans="2:17" x14ac:dyDescent="0.2">
      <c r="B2902" s="39" t="s">
        <v>42</v>
      </c>
      <c r="D2902" s="42">
        <f>_xll.qlCalendarAdvance(Calendar,$D2901,B2902,"f",FALSE)</f>
        <v>59728</v>
      </c>
      <c r="E2902" s="180">
        <f>_xll.qlInterestRateIndexValueDate(IndexON,D2902)</f>
        <v>59728</v>
      </c>
      <c r="F2902" s="196">
        <f>IFERROR(_xll.qlIndexFixing(IndexON,D2902,TRUE,_xll.ohTrigger(RecalcTrigger,TriggerON)),NA())</f>
        <v>1.1859847878010754E-2</v>
      </c>
      <c r="H2902" s="42">
        <f>_xll.qlCalendarAdvance(Calendar,$H2901,B2902,"f",FALSE)</f>
        <v>59728</v>
      </c>
      <c r="I2902" s="180">
        <f>_xll.qlInterestRateIndexValueDate(Index1M,$H2902)</f>
        <v>59730</v>
      </c>
      <c r="J2902" s="185">
        <f>IFERROR(_xll.qlIndexFixing(Index1M,$H2902,TRUE,_xll.ohTrigger(RecalcTrigger,Trigger1M)),NA())</f>
        <v>1.1697140676567073E-2</v>
      </c>
      <c r="K2902" s="44">
        <f>IFERROR(_xll.qlIndexFixing(Index3M,H2902,TRUE,_xll.ohTrigger(RecalcTrigger,Trigger3M)),NA())</f>
        <v>1.1979656780741447E-2</v>
      </c>
      <c r="L2902" s="44">
        <f>IFERROR(_xll.qlIndexFixing(Index6M,$H2902,TRUE,_xll.ohTrigger(RecalcTrigger,Trigger6M)),NA())</f>
        <v>9.8499929049688847E-3</v>
      </c>
      <c r="M2902" s="186">
        <f>IFERROR(_xll.qlIndexFixing(Index1Y,$H2902,TRUE,_xll.ohTrigger(RecalcTrigger,Trigger1Y)),NA())</f>
        <v>1.2236168325042287E-2</v>
      </c>
      <c r="N2902" s="185">
        <f>IFERROR(_xll.qlIndexFixing(ONIndex1M,I2902,TRUE,_xll.ohTrigger(RecalcTrigger,Trigger1M)),NA())</f>
        <v>1.1688711402140228E-2</v>
      </c>
      <c r="O2902" s="44">
        <f>IFERROR(_xll.qlIndexFixing(ONIndex3M,I2902,TRUE,_xll.ohTrigger(RecalcTrigger,Trigger3M)),NA())</f>
        <v>1.1950605935080461E-2</v>
      </c>
      <c r="P2902" s="44">
        <f>IFERROR(_xll.qlIndexFixing(ONIndex6M,I2902,TRUE,_xll.ohTrigger(RecalcTrigger,Trigger6M)),NA())</f>
        <v>9.8154707389142004E-3</v>
      </c>
      <c r="Q2902" s="186">
        <f>IFERROR(_xll.qlIndexFixing(ONIndex1Y,I2902,TRUE,_xll.ohTrigger(RecalcTrigger,Trigger1Y)),NA())</f>
        <v>1.2071185722035693E-2</v>
      </c>
    </row>
    <row r="2903" spans="2:17" x14ac:dyDescent="0.2">
      <c r="B2903" s="39" t="s">
        <v>42</v>
      </c>
      <c r="D2903" s="42">
        <f>_xll.qlCalendarAdvance(Calendar,$D2902,B2903,"f",FALSE)</f>
        <v>59735</v>
      </c>
      <c r="E2903" s="180">
        <f>_xll.qlInterestRateIndexValueDate(IndexON,D2903)</f>
        <v>59735</v>
      </c>
      <c r="F2903" s="196">
        <f>IFERROR(_xll.qlIndexFixing(IndexON,D2903,TRUE,_xll.ohTrigger(RecalcTrigger,TriggerON)),NA())</f>
        <v>1.1864411366797611E-2</v>
      </c>
      <c r="H2903" s="42">
        <f>_xll.qlCalendarAdvance(Calendar,$H2902,B2903,"f",FALSE)</f>
        <v>59735</v>
      </c>
      <c r="I2903" s="180">
        <f>_xll.qlInterestRateIndexValueDate(Index1M,$H2903)</f>
        <v>59737</v>
      </c>
      <c r="J2903" s="185">
        <f>IFERROR(_xll.qlIndexFixing(Index1M,$H2903,TRUE,_xll.ohTrigger(RecalcTrigger,Trigger1M)),NA())</f>
        <v>1.1698917068942206E-2</v>
      </c>
      <c r="K2903" s="44">
        <f>IFERROR(_xll.qlIndexFixing(Index3M,H2903,TRUE,_xll.ohTrigger(RecalcTrigger,Trigger3M)),NA())</f>
        <v>1.1981509115814007E-2</v>
      </c>
      <c r="L2903" s="44">
        <f>IFERROR(_xll.qlIndexFixing(Index6M,$H2903,TRUE,_xll.ohTrigger(RecalcTrigger,Trigger6M)),NA())</f>
        <v>9.8517125424032806E-3</v>
      </c>
      <c r="M2903" s="186">
        <f>IFERROR(_xll.qlIndexFixing(Index1Y,$H2903,TRUE,_xll.ohTrigger(RecalcTrigger,Trigger1Y)),NA())</f>
        <v>1.2240326560736372E-2</v>
      </c>
      <c r="N2903" s="185">
        <f>IFERROR(_xll.qlIndexFixing(ONIndex1M,I2903,TRUE,_xll.ohTrigger(RecalcTrigger,Trigger1M)),NA())</f>
        <v>1.1690412147205009E-2</v>
      </c>
      <c r="O2903" s="44">
        <f>IFERROR(_xll.qlIndexFixing(ONIndex3M,I2903,TRUE,_xll.ohTrigger(RecalcTrigger,Trigger3M)),NA())</f>
        <v>1.1952166450397428E-2</v>
      </c>
      <c r="P2903" s="44">
        <f>IFERROR(_xll.qlIndexFixing(ONIndex6M,I2903,TRUE,_xll.ohTrigger(RecalcTrigger,Trigger6M)),NA())</f>
        <v>9.8145649229319787E-3</v>
      </c>
      <c r="Q2903" s="186">
        <f>IFERROR(_xll.qlIndexFixing(ONIndex1Y,I2903,TRUE,_xll.ohTrigger(RecalcTrigger,Trigger1Y)),NA())</f>
        <v>1.2073550660760546E-2</v>
      </c>
    </row>
    <row r="2904" spans="2:17" x14ac:dyDescent="0.2">
      <c r="B2904" s="39" t="s">
        <v>42</v>
      </c>
      <c r="D2904" s="42">
        <f>_xll.qlCalendarAdvance(Calendar,$D2903,B2904,"f",FALSE)</f>
        <v>59742</v>
      </c>
      <c r="E2904" s="180">
        <f>_xll.qlInterestRateIndexValueDate(IndexON,D2904)</f>
        <v>59742</v>
      </c>
      <c r="F2904" s="196">
        <f>IFERROR(_xll.qlIndexFixing(IndexON,D2904,TRUE,_xll.ohTrigger(RecalcTrigger,TriggerON)),NA())</f>
        <v>1.1869038430489809E-2</v>
      </c>
      <c r="H2904" s="42">
        <f>_xll.qlCalendarAdvance(Calendar,$H2903,B2904,"f",FALSE)</f>
        <v>59742</v>
      </c>
      <c r="I2904" s="180">
        <f>_xll.qlInterestRateIndexValueDate(Index1M,$H2904)</f>
        <v>59744</v>
      </c>
      <c r="J2904" s="185">
        <f>IFERROR(_xll.qlIndexFixing(Index1M,$H2904,TRUE,_xll.ohTrigger(RecalcTrigger,Trigger1M)),NA())</f>
        <v>1.1700740597527112E-2</v>
      </c>
      <c r="K2904" s="44">
        <f>IFERROR(_xll.qlIndexFixing(Index3M,H2904,TRUE,_xll.ohTrigger(RecalcTrigger,Trigger3M)),NA())</f>
        <v>1.1983408875686826E-2</v>
      </c>
      <c r="L2904" s="44">
        <f>IFERROR(_xll.qlIndexFixing(Index6M,$H2904,TRUE,_xll.ohTrigger(RecalcTrigger,Trigger6M)),NA())</f>
        <v>9.853641387295952E-3</v>
      </c>
      <c r="M2904" s="186">
        <f>IFERROR(_xll.qlIndexFixing(Index1Y,$H2904,TRUE,_xll.ohTrigger(RecalcTrigger,Trigger1Y)),NA())</f>
        <v>1.2244554648423856E-2</v>
      </c>
      <c r="N2904" s="185">
        <f>IFERROR(_xll.qlIndexFixing(ONIndex1M,I2904,TRUE,_xll.ohTrigger(RecalcTrigger,Trigger1M)),NA())</f>
        <v>1.1692159876126595E-2</v>
      </c>
      <c r="O2904" s="44">
        <f>IFERROR(_xll.qlIndexFixing(ONIndex3M,I2904,TRUE,_xll.ohTrigger(RecalcTrigger,Trigger3M)),NA())</f>
        <v>1.1953773835182702E-2</v>
      </c>
      <c r="P2904" s="44">
        <f>IFERROR(_xll.qlIndexFixing(ONIndex6M,I2904,TRUE,_xll.ohTrigger(RecalcTrigger,Trigger6M)),NA())</f>
        <v>9.8138672646008729E-3</v>
      </c>
      <c r="Q2904" s="186">
        <f>IFERROR(_xll.qlIndexFixing(ONIndex1Y,I2904,TRUE,_xll.ohTrigger(RecalcTrigger,Trigger1Y)),NA())</f>
        <v>1.2075982120753892E-2</v>
      </c>
    </row>
    <row r="2905" spans="2:17" x14ac:dyDescent="0.2">
      <c r="B2905" s="39" t="s">
        <v>42</v>
      </c>
      <c r="D2905" s="42">
        <f>_xll.qlCalendarAdvance(Calendar,$D2904,B2905,"f",FALSE)</f>
        <v>59749</v>
      </c>
      <c r="E2905" s="180">
        <f>_xll.qlInterestRateIndexValueDate(IndexON,D2905)</f>
        <v>59749</v>
      </c>
      <c r="F2905" s="196">
        <f>IFERROR(_xll.qlIndexFixing(IndexON,D2905,TRUE,_xll.ohTrigger(RecalcTrigger,TriggerON)),NA())</f>
        <v>1.1873729158535795E-2</v>
      </c>
      <c r="H2905" s="42">
        <f>_xll.qlCalendarAdvance(Calendar,$H2904,B2905,"f",FALSE)</f>
        <v>59749</v>
      </c>
      <c r="I2905" s="180">
        <f>_xll.qlInterestRateIndexValueDate(Index1M,$H2905)</f>
        <v>59751</v>
      </c>
      <c r="J2905" s="185">
        <f>IFERROR(_xll.qlIndexFixing(Index1M,$H2905,TRUE,_xll.ohTrigger(RecalcTrigger,Trigger1M)),NA())</f>
        <v>1.170261132992449E-2</v>
      </c>
      <c r="K2905" s="44">
        <f>IFERROR(_xll.qlIndexFixing(Index3M,H2905,TRUE,_xll.ohTrigger(RecalcTrigger,Trigger3M)),NA())</f>
        <v>1.198535612783784E-2</v>
      </c>
      <c r="L2905" s="44">
        <f>IFERROR(_xll.qlIndexFixing(Index6M,$H2905,TRUE,_xll.ohTrigger(RecalcTrigger,Trigger6M)),NA())</f>
        <v>9.8557794402656471E-3</v>
      </c>
      <c r="M2905" s="186">
        <f>IFERROR(_xll.qlIndexFixing(Index1Y,$H2905,TRUE,_xll.ohTrigger(RecalcTrigger,Trigger1Y)),NA())</f>
        <v>1.2248852686184539E-2</v>
      </c>
      <c r="N2905" s="185">
        <f>IFERROR(_xll.qlIndexFixing(ONIndex1M,I2905,TRUE,_xll.ohTrigger(RecalcTrigger,Trigger1M)),NA())</f>
        <v>1.1693954656690764E-2</v>
      </c>
      <c r="O2905" s="44">
        <f>IFERROR(_xll.qlIndexFixing(ONIndex3M,I2905,TRUE,_xll.ohTrigger(RecalcTrigger,Trigger3M)),NA())</f>
        <v>1.1955428156822379E-2</v>
      </c>
      <c r="P2905" s="44">
        <f>IFERROR(_xll.qlIndexFixing(ONIndex6M,I2905,TRUE,_xll.ohTrigger(RecalcTrigger,Trigger6M)),NA())</f>
        <v>9.813377763920883E-3</v>
      </c>
      <c r="Q2905" s="186">
        <f>IFERROR(_xll.qlIndexFixing(ONIndex1Y,I2905,TRUE,_xll.ohTrigger(RecalcTrigger,Trigger1Y)),NA())</f>
        <v>1.2078480198018937E-2</v>
      </c>
    </row>
    <row r="2906" spans="2:17" x14ac:dyDescent="0.2">
      <c r="B2906" s="39" t="s">
        <v>42</v>
      </c>
      <c r="D2906" s="42">
        <f>_xll.qlCalendarAdvance(Calendar,$D2905,B2906,"f",FALSE)</f>
        <v>59756</v>
      </c>
      <c r="E2906" s="180">
        <f>_xll.qlInterestRateIndexValueDate(IndexON,D2906)</f>
        <v>59756</v>
      </c>
      <c r="F2906" s="196">
        <f>IFERROR(_xll.qlIndexFixing(IndexON,D2906,TRUE,_xll.ohTrigger(RecalcTrigger,TriggerON)),NA())</f>
        <v>1.1878483639904402E-2</v>
      </c>
      <c r="H2906" s="42">
        <f>_xll.qlCalendarAdvance(Calendar,$H2905,B2906,"f",FALSE)</f>
        <v>59756</v>
      </c>
      <c r="I2906" s="180">
        <f>_xll.qlInterestRateIndexValueDate(Index1M,$H2906)</f>
        <v>59758</v>
      </c>
      <c r="J2906" s="185">
        <f>IFERROR(_xll.qlIndexFixing(Index1M,$H2906,TRUE,_xll.ohTrigger(RecalcTrigger,Trigger1M)),NA())</f>
        <v>1.1704529333734458E-2</v>
      </c>
      <c r="K2906" s="44">
        <f>IFERROR(_xll.qlIndexFixing(Index3M,H2906,TRUE,_xll.ohTrigger(RecalcTrigger,Trigger3M)),NA())</f>
        <v>1.1987350939747539E-2</v>
      </c>
      <c r="L2906" s="44">
        <f>IFERROR(_xll.qlIndexFixing(Index6M,$H2906,TRUE,_xll.ohTrigger(RecalcTrigger,Trigger6M)),NA())</f>
        <v>9.8581267019980899E-3</v>
      </c>
      <c r="M2906" s="186">
        <f>IFERROR(_xll.qlIndexFixing(Index1Y,$H2906,TRUE,_xll.ohTrigger(RecalcTrigger,Trigger1Y)),NA())</f>
        <v>1.22532207721163E-2</v>
      </c>
      <c r="N2906" s="185">
        <f>IFERROR(_xll.qlIndexFixing(ONIndex1M,I2906,TRUE,_xll.ohTrigger(RecalcTrigger,Trigger1M)),NA())</f>
        <v>1.1695796556043803E-2</v>
      </c>
      <c r="O2906" s="44">
        <f>IFERROR(_xll.qlIndexFixing(ONIndex3M,I2906,TRUE,_xll.ohTrigger(RecalcTrigger,Trigger3M)),NA())</f>
        <v>1.1957129482382811E-2</v>
      </c>
      <c r="P2906" s="44">
        <f>IFERROR(_xll.qlIndexFixing(ONIndex6M,I2906,TRUE,_xll.ohTrigger(RecalcTrigger,Trigger6M)),NA())</f>
        <v>9.813096420812073E-3</v>
      </c>
      <c r="Q2906" s="186">
        <f>IFERROR(_xll.qlIndexFixing(ONIndex1Y,I2906,TRUE,_xll.ohTrigger(RecalcTrigger,Trigger1Y)),NA())</f>
        <v>1.2081044988478951E-2</v>
      </c>
    </row>
    <row r="2907" spans="2:17" x14ac:dyDescent="0.2">
      <c r="B2907" s="39" t="s">
        <v>42</v>
      </c>
      <c r="D2907" s="42">
        <f>_xll.qlCalendarAdvance(Calendar,$D2906,B2907,"f",FALSE)</f>
        <v>59763</v>
      </c>
      <c r="E2907" s="180">
        <f>_xll.qlInterestRateIndexValueDate(IndexON,D2907)</f>
        <v>59763</v>
      </c>
      <c r="F2907" s="196">
        <f>IFERROR(_xll.qlIndexFixing(IndexON,D2907,TRUE,_xll.ohTrigger(RecalcTrigger,TriggerON)),NA())</f>
        <v>1.1883301963564463E-2</v>
      </c>
      <c r="H2907" s="42">
        <f>_xll.qlCalendarAdvance(Calendar,$H2906,B2907,"f",FALSE)</f>
        <v>59763</v>
      </c>
      <c r="I2907" s="180">
        <f>_xll.qlInterestRateIndexValueDate(Index1M,$H2907)</f>
        <v>59765</v>
      </c>
      <c r="J2907" s="185">
        <f>IFERROR(_xll.qlIndexFixing(Index1M,$H2907,TRUE,_xll.ohTrigger(RecalcTrigger,Trigger1M)),NA())</f>
        <v>1.1706494676557138E-2</v>
      </c>
      <c r="K2907" s="44">
        <f>IFERROR(_xll.qlIndexFixing(Index3M,H2907,TRUE,_xll.ohTrigger(RecalcTrigger,Trigger3M)),NA())</f>
        <v>1.198939337889641E-2</v>
      </c>
      <c r="L2907" s="44">
        <f>IFERROR(_xll.qlIndexFixing(Index6M,$H2907,TRUE,_xll.ohTrigger(RecalcTrigger,Trigger6M)),NA())</f>
        <v>9.8606831732468373E-3</v>
      </c>
      <c r="M2907" s="186">
        <f>IFERROR(_xll.qlIndexFixing(Index1Y,$H2907,TRUE,_xll.ohTrigger(RecalcTrigger,Trigger1Y)),NA())</f>
        <v>1.2257659004331612E-2</v>
      </c>
      <c r="N2907" s="185">
        <f>IFERROR(_xll.qlIndexFixing(ONIndex1M,I2907,TRUE,_xll.ohTrigger(RecalcTrigger,Trigger1M)),NA())</f>
        <v>1.1697685641891553E-2</v>
      </c>
      <c r="O2907" s="44">
        <f>IFERROR(_xll.qlIndexFixing(ONIndex3M,I2907,TRUE,_xll.ohTrigger(RecalcTrigger,Trigger3M)),NA())</f>
        <v>1.1958877879010288E-2</v>
      </c>
      <c r="P2907" s="44">
        <f>IFERROR(_xll.qlIndexFixing(ONIndex6M,I2907,TRUE,_xll.ohTrigger(RecalcTrigger,Trigger6M)),NA())</f>
        <v>9.813023235434315E-3</v>
      </c>
      <c r="Q2907" s="186">
        <f>IFERROR(_xll.qlIndexFixing(ONIndex1Y,I2907,TRUE,_xll.ohTrigger(RecalcTrigger,Trigger1Y)),NA())</f>
        <v>1.2083676588137138E-2</v>
      </c>
    </row>
    <row r="2908" spans="2:17" x14ac:dyDescent="0.2">
      <c r="B2908" s="39" t="s">
        <v>42</v>
      </c>
      <c r="D2908" s="42">
        <f>_xll.qlCalendarAdvance(Calendar,$D2907,B2908,"f",FALSE)</f>
        <v>59770</v>
      </c>
      <c r="E2908" s="180">
        <f>_xll.qlInterestRateIndexValueDate(IndexON,D2908)</f>
        <v>59770</v>
      </c>
      <c r="F2908" s="196">
        <f>IFERROR(_xll.qlIndexFixing(IndexON,D2908,TRUE,_xll.ohTrigger(RecalcTrigger,TriggerON)),NA())</f>
        <v>1.188818421848481E-2</v>
      </c>
      <c r="H2908" s="42">
        <f>_xll.qlCalendarAdvance(Calendar,$H2907,B2908,"f",FALSE)</f>
        <v>59770</v>
      </c>
      <c r="I2908" s="180">
        <f>_xll.qlInterestRateIndexValueDate(Index1M,$H2908)</f>
        <v>59772</v>
      </c>
      <c r="J2908" s="185">
        <f>IFERROR(_xll.qlIndexFixing(Index1M,$H2908,TRUE,_xll.ohTrigger(RecalcTrigger,Trigger1M)),NA())</f>
        <v>1.1708507425997803E-2</v>
      </c>
      <c r="K2908" s="44">
        <f>IFERROR(_xll.qlIndexFixing(Index3M,H2908,TRUE,_xll.ohTrigger(RecalcTrigger,Trigger3M)),NA())</f>
        <v>1.1991483512769198E-2</v>
      </c>
      <c r="L2908" s="44">
        <f>IFERROR(_xll.qlIndexFixing(Index6M,$H2908,TRUE,_xll.ohTrigger(RecalcTrigger,Trigger6M)),NA())</f>
        <v>9.863448854832424E-3</v>
      </c>
      <c r="M2908" s="186">
        <f>IFERROR(_xll.qlIndexFixing(Index1Y,$H2908,TRUE,_xll.ohTrigger(RecalcTrigger,Trigger1Y)),NA())</f>
        <v>1.2262167480960807E-2</v>
      </c>
      <c r="N2908" s="185">
        <f>IFERROR(_xll.qlIndexFixing(ONIndex1M,I2908,TRUE,_xll.ohTrigger(RecalcTrigger,Trigger1M)),NA())</f>
        <v>1.169962198185992E-2</v>
      </c>
      <c r="O2908" s="44">
        <f>IFERROR(_xll.qlIndexFixing(ONIndex3M,I2908,TRUE,_xll.ohTrigger(RecalcTrigger,Trigger3M)),NA())</f>
        <v>1.1960673414170842E-2</v>
      </c>
      <c r="P2908" s="44">
        <f>IFERROR(_xll.qlIndexFixing(ONIndex6M,I2908,TRUE,_xll.ohTrigger(RecalcTrigger,Trigger6M)),NA())</f>
        <v>9.8131582076277368E-3</v>
      </c>
      <c r="Q2908" s="186">
        <f>IFERROR(_xll.qlIndexFixing(ONIndex1Y,I2908,TRUE,_xll.ohTrigger(RecalcTrigger,Trigger1Y)),NA())</f>
        <v>1.2086375093156576E-2</v>
      </c>
    </row>
    <row r="2909" spans="2:17" x14ac:dyDescent="0.2">
      <c r="B2909" s="39" t="s">
        <v>42</v>
      </c>
      <c r="D2909" s="42">
        <f>_xll.qlCalendarAdvance(Calendar,$D2908,B2909,"f",FALSE)</f>
        <v>59777</v>
      </c>
      <c r="E2909" s="180">
        <f>_xll.qlInterestRateIndexValueDate(IndexON,D2909)</f>
        <v>59777</v>
      </c>
      <c r="F2909" s="196">
        <f>IFERROR(_xll.qlIndexFixing(IndexON,D2909,TRUE,_xll.ohTrigger(RecalcTrigger,TriggerON)),NA())</f>
        <v>1.1893130493794146E-2</v>
      </c>
      <c r="H2909" s="42">
        <f>_xll.qlCalendarAdvance(Calendar,$H2908,B2909,"f",FALSE)</f>
        <v>59777</v>
      </c>
      <c r="I2909" s="180">
        <f>_xll.qlInterestRateIndexValueDate(Index1M,$H2909)</f>
        <v>59779</v>
      </c>
      <c r="J2909" s="185">
        <f>IFERROR(_xll.qlIndexFixing(Index1M,$H2909,TRUE,_xll.ohTrigger(RecalcTrigger,Trigger1M)),NA())</f>
        <v>1.1709543868806245E-2</v>
      </c>
      <c r="K2909" s="44">
        <f>IFERROR(_xll.qlIndexFixing(Index3M,H2909,TRUE,_xll.ohTrigger(RecalcTrigger,Trigger3M)),NA())</f>
        <v>1.1992538029452162E-2</v>
      </c>
      <c r="L2909" s="44">
        <f>IFERROR(_xll.qlIndexFixing(Index6M,$H2909,TRUE,_xll.ohTrigger(RecalcTrigger,Trigger6M)),NA())</f>
        <v>9.8651679484310726E-3</v>
      </c>
      <c r="M2909" s="186">
        <f>IFERROR(_xll.qlIndexFixing(Index1Y,$H2909,TRUE,_xll.ohTrigger(RecalcTrigger,Trigger1Y)),NA())</f>
        <v>1.226500368029914E-2</v>
      </c>
      <c r="N2909" s="185">
        <f>IFERROR(_xll.qlIndexFixing(ONIndex1M,I2909,TRUE,_xll.ohTrigger(RecalcTrigger,Trigger1M)),NA())</f>
        <v>1.1701605643255064E-2</v>
      </c>
      <c r="O2909" s="44">
        <f>IFERROR(_xll.qlIndexFixing(ONIndex3M,I2909,TRUE,_xll.ohTrigger(RecalcTrigger,Trigger3M)),NA())</f>
        <v>1.1962516154850888E-2</v>
      </c>
      <c r="P2909" s="44">
        <f>IFERROR(_xll.qlIndexFixing(ONIndex6M,I2909,TRUE,_xll.ohTrigger(RecalcTrigger,Trigger6M)),NA())</f>
        <v>9.8135013374722746E-3</v>
      </c>
      <c r="Q2909" s="186">
        <f>IFERROR(_xll.qlIndexFixing(ONIndex1Y,I2909,TRUE,_xll.ohTrigger(RecalcTrigger,Trigger1Y)),NA())</f>
        <v>1.2089140599380599E-2</v>
      </c>
    </row>
    <row r="2910" spans="2:17" x14ac:dyDescent="0.2">
      <c r="B2910" s="39" t="s">
        <v>42</v>
      </c>
      <c r="D2910" s="42">
        <f>_xll.qlCalendarAdvance(Calendar,$D2909,B2910,"f",FALSE)</f>
        <v>59784</v>
      </c>
      <c r="E2910" s="180">
        <f>_xll.qlInterestRateIndexValueDate(IndexON,D2910)</f>
        <v>59784</v>
      </c>
      <c r="F2910" s="196">
        <f>IFERROR(_xll.qlIndexFixing(IndexON,D2910,TRUE,_xll.ohTrigger(RecalcTrigger,TriggerON)),NA())</f>
        <v>1.1898140878541241E-2</v>
      </c>
      <c r="H2910" s="42">
        <f>_xll.qlCalendarAdvance(Calendar,$H2909,B2910,"f",FALSE)</f>
        <v>59784</v>
      </c>
      <c r="I2910" s="180">
        <f>_xll.qlInterestRateIndexValueDate(Index1M,$H2910)</f>
        <v>59786</v>
      </c>
      <c r="J2910" s="185">
        <f>IFERROR(_xll.qlIndexFixing(Index1M,$H2910,TRUE,_xll.ohTrigger(RecalcTrigger,Trigger1M)),NA())</f>
        <v>1.1712675415146459E-2</v>
      </c>
      <c r="K2910" s="44">
        <f>IFERROR(_xll.qlIndexFixing(Index3M,H2910,TRUE,_xll.ohTrigger(RecalcTrigger,Trigger3M)),NA())</f>
        <v>1.1994713251413396E-2</v>
      </c>
      <c r="L2910" s="44">
        <f>IFERROR(_xll.qlIndexFixing(Index6M,$H2910,TRUE,_xll.ohTrigger(RecalcTrigger,Trigger6M)),NA())</f>
        <v>9.8683069643723167E-3</v>
      </c>
      <c r="M2910" s="186">
        <f>IFERROR(_xll.qlIndexFixing(Index1Y,$H2910,TRUE,_xll.ohTrigger(RecalcTrigger,Trigger1Y)),NA())</f>
        <v>1.2271395560063415E-2</v>
      </c>
      <c r="N2910" s="185">
        <f>IFERROR(_xll.qlIndexFixing(ONIndex1M,I2910,TRUE,_xll.ohTrigger(RecalcTrigger,Trigger1M)),NA())</f>
        <v>1.1703636693782826E-2</v>
      </c>
      <c r="O2910" s="44">
        <f>IFERROR(_xll.qlIndexFixing(ONIndex3M,I2910,TRUE,_xll.ohTrigger(RecalcTrigger,Trigger3M)),NA())</f>
        <v>1.1964406168276653E-2</v>
      </c>
      <c r="P2910" s="44">
        <f>IFERROR(_xll.qlIndexFixing(ONIndex6M,I2910,TRUE,_xll.ohTrigger(RecalcTrigger,Trigger6M)),NA())</f>
        <v>9.8140526248080562E-3</v>
      </c>
      <c r="Q2910" s="186">
        <f>IFERROR(_xll.qlIndexFixing(ONIndex1Y,I2910,TRUE,_xll.ohTrigger(RecalcTrigger,Trigger1Y)),NA())</f>
        <v>1.2091973202812412E-2</v>
      </c>
    </row>
    <row r="2911" spans="2:17" x14ac:dyDescent="0.2">
      <c r="B2911" s="39" t="s">
        <v>42</v>
      </c>
      <c r="D2911" s="42">
        <f>_xll.qlCalendarAdvance(Calendar,$D2910,B2911,"f",FALSE)</f>
        <v>59791</v>
      </c>
      <c r="E2911" s="180">
        <f>_xll.qlInterestRateIndexValueDate(IndexON,D2911)</f>
        <v>59791</v>
      </c>
      <c r="F2911" s="196">
        <f>IFERROR(_xll.qlIndexFixing(IndexON,D2911,TRUE,_xll.ohTrigger(RecalcTrigger,TriggerON)),NA())</f>
        <v>1.1903215461854799E-2</v>
      </c>
      <c r="H2911" s="42">
        <f>_xll.qlCalendarAdvance(Calendar,$H2910,B2911,"f",FALSE)</f>
        <v>59791</v>
      </c>
      <c r="I2911" s="180">
        <f>_xll.qlInterestRateIndexValueDate(Index1M,$H2911)</f>
        <v>59793</v>
      </c>
      <c r="J2911" s="185">
        <f>IFERROR(_xll.qlIndexFixing(Index1M,$H2911,TRUE,_xll.ohTrigger(RecalcTrigger,Trigger1M)),NA())</f>
        <v>1.1714830790057267E-2</v>
      </c>
      <c r="K2911" s="44">
        <f>IFERROR(_xll.qlIndexFixing(Index3M,H2911,TRUE,_xll.ohTrigger(RecalcTrigger,Trigger3M)),NA())</f>
        <v>1.1996936351277592E-2</v>
      </c>
      <c r="L2911" s="44">
        <f>IFERROR(_xll.qlIndexFixing(Index6M,$H2911,TRUE,_xll.ohTrigger(RecalcTrigger,Trigger6M)),NA())</f>
        <v>9.8716551760200336E-3</v>
      </c>
      <c r="M2911" s="186">
        <f>IFERROR(_xll.qlIndexFixing(Index1Y,$H2911,TRUE,_xll.ohTrigger(RecalcTrigger,Trigger1Y)),NA())</f>
        <v>1.2276115358880259E-2</v>
      </c>
      <c r="N2911" s="185">
        <f>IFERROR(_xll.qlIndexFixing(ONIndex1M,I2911,TRUE,_xll.ohTrigger(RecalcTrigger,Trigger1M)),NA())</f>
        <v>1.1705715200669431E-2</v>
      </c>
      <c r="O2911" s="44">
        <f>IFERROR(_xll.qlIndexFixing(ONIndex3M,I2911,TRUE,_xll.ohTrigger(RecalcTrigger,Trigger3M)),NA())</f>
        <v>1.1966343521674361E-2</v>
      </c>
      <c r="P2911" s="44">
        <f>IFERROR(_xll.qlIndexFixing(ONIndex6M,I2911,TRUE,_xll.ohTrigger(RecalcTrigger,Trigger6M)),NA())</f>
        <v>9.8148120697949537E-3</v>
      </c>
      <c r="Q2911" s="186">
        <f>IFERROR(_xll.qlIndexFixing(ONIndex1Y,I2911,TRUE,_xll.ohTrigger(RecalcTrigger,Trigger1Y)),NA())</f>
        <v>1.2094872999535156E-2</v>
      </c>
    </row>
    <row r="2912" spans="2:17" x14ac:dyDescent="0.2">
      <c r="B2912" s="39" t="s">
        <v>42</v>
      </c>
      <c r="D2912" s="42">
        <f>_xll.qlCalendarAdvance(Calendar,$D2911,B2912,"f",FALSE)</f>
        <v>59798</v>
      </c>
      <c r="E2912" s="180">
        <f>_xll.qlInterestRateIndexValueDate(IndexON,D2912)</f>
        <v>59798</v>
      </c>
      <c r="F2912" s="196">
        <f>IFERROR(_xll.qlIndexFixing(IndexON,D2912,TRUE,_xll.ohTrigger(RecalcTrigger,TriggerON)),NA())</f>
        <v>1.1908354332703652E-2</v>
      </c>
      <c r="H2912" s="42">
        <f>_xll.qlCalendarAdvance(Calendar,$H2911,B2912,"f",FALSE)</f>
        <v>59798</v>
      </c>
      <c r="I2912" s="180">
        <f>_xll.qlInterestRateIndexValueDate(Index1M,$H2912)</f>
        <v>59800</v>
      </c>
      <c r="J2912" s="185">
        <f>IFERROR(_xll.qlIndexFixing(Index1M,$H2912,TRUE,_xll.ohTrigger(RecalcTrigger,Trigger1M)),NA())</f>
        <v>1.1717033842004588E-2</v>
      </c>
      <c r="K2912" s="44">
        <f>IFERROR(_xll.qlIndexFixing(Index3M,H2912,TRUE,_xll.ohTrigger(RecalcTrigger,Trigger3M)),NA())</f>
        <v>1.1999207396526592E-2</v>
      </c>
      <c r="L2912" s="44">
        <f>IFERROR(_xll.qlIndexFixing(Index6M,$H2912,TRUE,_xll.ohTrigger(RecalcTrigger,Trigger6M)),NA())</f>
        <v>9.8752125844313969E-3</v>
      </c>
      <c r="M2912" s="186">
        <f>IFERROR(_xll.qlIndexFixing(Index1Y,$H2912,TRUE,_xll.ohTrigger(RecalcTrigger,Trigger1Y)),NA())</f>
        <v>1.2280905794797851E-2</v>
      </c>
      <c r="N2912" s="185">
        <f>IFERROR(_xll.qlIndexFixing(ONIndex1M,I2912,TRUE,_xll.ohTrigger(RecalcTrigger,Trigger1M)),NA())</f>
        <v>1.1707841231700655E-2</v>
      </c>
      <c r="O2912" s="44">
        <f>IFERROR(_xll.qlIndexFixing(ONIndex3M,I2912,TRUE,_xll.ohTrigger(RecalcTrigger,Trigger3M)),NA())</f>
        <v>1.1968328282270235E-2</v>
      </c>
      <c r="P2912" s="44">
        <f>IFERROR(_xll.qlIndexFixing(ONIndex6M,I2912,TRUE,_xll.ohTrigger(RecalcTrigger,Trigger6M)),NA())</f>
        <v>9.8157796725129032E-3</v>
      </c>
      <c r="Q2912" s="186">
        <f>IFERROR(_xll.qlIndexFixing(ONIndex1Y,I2912,TRUE,_xll.ohTrigger(RecalcTrigger,Trigger1Y)),NA())</f>
        <v>1.2097840085312228E-2</v>
      </c>
    </row>
    <row r="2913" spans="2:17" x14ac:dyDescent="0.2">
      <c r="B2913" s="39" t="s">
        <v>42</v>
      </c>
      <c r="D2913" s="42">
        <f>_xll.qlCalendarAdvance(Calendar,$D2912,B2913,"f",FALSE)</f>
        <v>59805</v>
      </c>
      <c r="E2913" s="180">
        <f>_xll.qlInterestRateIndexValueDate(IndexON,D2913)</f>
        <v>59805</v>
      </c>
      <c r="F2913" s="196">
        <f>IFERROR(_xll.qlIndexFixing(IndexON,D2913,TRUE,_xll.ohTrigger(RecalcTrigger,TriggerON)),NA())</f>
        <v>1.1913557580056633E-2</v>
      </c>
      <c r="H2913" s="42">
        <f>_xll.qlCalendarAdvance(Calendar,$H2912,B2913,"f",FALSE)</f>
        <v>59805</v>
      </c>
      <c r="I2913" s="180">
        <f>_xll.qlInterestRateIndexValueDate(Index1M,$H2913)</f>
        <v>59807</v>
      </c>
      <c r="J2913" s="185">
        <f>IFERROR(_xll.qlIndexFixing(Index1M,$H2913,TRUE,_xll.ohTrigger(RecalcTrigger,Trigger1M)),NA())</f>
        <v>1.1719996693537738E-2</v>
      </c>
      <c r="K2913" s="44">
        <f>IFERROR(_xll.qlIndexFixing(Index3M,H2913,TRUE,_xll.ohTrigger(RecalcTrigger,Trigger3M)),NA())</f>
        <v>1.2002651965028381E-2</v>
      </c>
      <c r="L2913" s="44">
        <f>IFERROR(_xll.qlIndexFixing(Index6M,$H2913,TRUE,_xll.ohTrigger(RecalcTrigger,Trigger6M)),NA())</f>
        <v>9.8804154512210154E-3</v>
      </c>
      <c r="M2913" s="186">
        <f>IFERROR(_xll.qlIndexFixing(Index1Y,$H2913,TRUE,_xll.ohTrigger(RecalcTrigger,Trigger1Y)),NA())</f>
        <v>1.2286369947022847E-2</v>
      </c>
      <c r="N2913" s="185">
        <f>IFERROR(_xll.qlIndexFixing(ONIndex1M,I2913,TRUE,_xll.ohTrigger(RecalcTrigger,Trigger1M)),NA())</f>
        <v>1.1710014854262596E-2</v>
      </c>
      <c r="O2913" s="44">
        <f>IFERROR(_xll.qlIndexFixing(ONIndex3M,I2913,TRUE,_xll.ohTrigger(RecalcTrigger,Trigger3M)),NA())</f>
        <v>1.1970360517050693E-2</v>
      </c>
      <c r="P2913" s="44">
        <f>IFERROR(_xll.qlIndexFixing(ONIndex6M,I2913,TRUE,_xll.ohTrigger(RecalcTrigger,Trigger6M)),NA())</f>
        <v>9.8169554327220965E-3</v>
      </c>
      <c r="Q2913" s="186">
        <f>IFERROR(_xll.qlIndexFixing(ONIndex1Y,I2913,TRUE,_xll.ohTrigger(RecalcTrigger,Trigger1Y)),NA())</f>
        <v>1.2100874556466579E-2</v>
      </c>
    </row>
    <row r="2914" spans="2:17" x14ac:dyDescent="0.2">
      <c r="B2914" s="39" t="s">
        <v>42</v>
      </c>
      <c r="D2914" s="42">
        <f>_xll.qlCalendarAdvance(Calendar,$D2913,B2914,"f",FALSE)</f>
        <v>59812</v>
      </c>
      <c r="E2914" s="180">
        <f>_xll.qlInterestRateIndexValueDate(IndexON,D2914)</f>
        <v>59812</v>
      </c>
      <c r="F2914" s="196">
        <f>IFERROR(_xll.qlIndexFixing(IndexON,D2914,TRUE,_xll.ohTrigger(RecalcTrigger,TriggerON)),NA())</f>
        <v>1.1918825293042445E-2</v>
      </c>
      <c r="H2914" s="42">
        <f>_xll.qlCalendarAdvance(Calendar,$H2913,B2914,"f",FALSE)</f>
        <v>59812</v>
      </c>
      <c r="I2914" s="180">
        <f>_xll.qlInterestRateIndexValueDate(Index1M,$H2914)</f>
        <v>59814</v>
      </c>
      <c r="J2914" s="185">
        <f>IFERROR(_xll.qlIndexFixing(Index1M,$H2914,TRUE,_xll.ohTrigger(RecalcTrigger,Trigger1M)),NA())</f>
        <v>1.1721583247419558E-2</v>
      </c>
      <c r="K2914" s="44">
        <f>IFERROR(_xll.qlIndexFixing(Index3M,H2914,TRUE,_xll.ohTrigger(RecalcTrigger,Trigger3M)),NA())</f>
        <v>1.2005029684498207E-2</v>
      </c>
      <c r="L2914" s="44">
        <f>IFERROR(_xll.qlIndexFixing(Index6M,$H2914,TRUE,_xll.ohTrigger(RecalcTrigger,Trigger6M)),NA())</f>
        <v>9.884933113184358E-3</v>
      </c>
      <c r="M2914" s="186">
        <f>IFERROR(_xll.qlIndexFixing(Index1Y,$H2914,TRUE,_xll.ohTrigger(RecalcTrigger,Trigger1Y)),NA())</f>
        <v>1.2290698970807709E-2</v>
      </c>
      <c r="N2914" s="185">
        <f>IFERROR(_xll.qlIndexFixing(ONIndex1M,I2914,TRUE,_xll.ohTrigger(RecalcTrigger,Trigger1M)),NA())</f>
        <v>1.1712236135981158E-2</v>
      </c>
      <c r="O2914" s="44">
        <f>IFERROR(_xll.qlIndexFixing(ONIndex3M,I2914,TRUE,_xll.ohTrigger(RecalcTrigger,Trigger3M)),NA())</f>
        <v>1.1972440293561704E-2</v>
      </c>
      <c r="P2914" s="44">
        <f>IFERROR(_xll.qlIndexFixing(ONIndex6M,I2914,TRUE,_xll.ohTrigger(RecalcTrigger,Trigger6M)),NA())</f>
        <v>9.8183393506623418E-3</v>
      </c>
      <c r="Q2914" s="186">
        <f>IFERROR(_xll.qlIndexFixing(ONIndex1Y,I2914,TRUE,_xll.ohTrigger(RecalcTrigger,Trigger1Y)),NA())</f>
        <v>1.2103976508841541E-2</v>
      </c>
    </row>
    <row r="2915" spans="2:17" x14ac:dyDescent="0.2">
      <c r="B2915" s="39" t="s">
        <v>42</v>
      </c>
      <c r="D2915" s="42">
        <f>_xll.qlCalendarAdvance(Calendar,$D2914,B2915,"f",FALSE)</f>
        <v>59819</v>
      </c>
      <c r="E2915" s="180">
        <f>_xll.qlInterestRateIndexValueDate(IndexON,D2915)</f>
        <v>59819</v>
      </c>
      <c r="F2915" s="196">
        <f>IFERROR(_xll.qlIndexFixing(IndexON,D2915,TRUE,_xll.ohTrigger(RecalcTrigger,TriggerON)),NA())</f>
        <v>1.1924157560709858E-2</v>
      </c>
      <c r="H2915" s="42">
        <f>_xll.qlCalendarAdvance(Calendar,$H2914,B2915,"f",FALSE)</f>
        <v>59819</v>
      </c>
      <c r="I2915" s="180">
        <f>_xll.qlInterestRateIndexValueDate(Index1M,$H2915)</f>
        <v>59821</v>
      </c>
      <c r="J2915" s="185">
        <f>IFERROR(_xll.qlIndexFixing(Index1M,$H2915,TRUE,_xll.ohTrigger(RecalcTrigger,Trigger1M)),NA())</f>
        <v>1.1723929736105494E-2</v>
      </c>
      <c r="K2915" s="44">
        <f>IFERROR(_xll.qlIndexFixing(Index3M,H2915,TRUE,_xll.ohTrigger(RecalcTrigger,Trigger3M)),NA())</f>
        <v>1.2007455571130206E-2</v>
      </c>
      <c r="L2915" s="44">
        <f>IFERROR(_xll.qlIndexFixing(Index6M,$H2915,TRUE,_xll.ohTrigger(RecalcTrigger,Trigger6M)),NA())</f>
        <v>9.8886665983655749E-3</v>
      </c>
      <c r="M2915" s="186">
        <f>IFERROR(_xll.qlIndexFixing(Index1Y,$H2915,TRUE,_xll.ohTrigger(RecalcTrigger,Trigger1Y)),NA())</f>
        <v>1.2295701907378886E-2</v>
      </c>
      <c r="N2915" s="185">
        <f>IFERROR(_xll.qlIndexFixing(ONIndex1M,I2915,TRUE,_xll.ohTrigger(RecalcTrigger,Trigger1M)),NA())</f>
        <v>1.1714505144082565E-2</v>
      </c>
      <c r="O2915" s="44">
        <f>IFERROR(_xll.qlIndexFixing(ONIndex3M,I2915,TRUE,_xll.ohTrigger(RecalcTrigger,Trigger3M)),NA())</f>
        <v>1.1974567678789683E-2</v>
      </c>
      <c r="P2915" s="44">
        <f>IFERROR(_xll.qlIndexFixing(ONIndex6M,I2915,TRUE,_xll.ohTrigger(RecalcTrigger,Trigger6M)),NA())</f>
        <v>9.8199314260938309E-3</v>
      </c>
      <c r="Q2915" s="186">
        <f>IFERROR(_xll.qlIndexFixing(ONIndex1Y,I2915,TRUE,_xll.ohTrigger(RecalcTrigger,Trigger1Y)),NA())</f>
        <v>1.2107146038360383E-2</v>
      </c>
    </row>
    <row r="2916" spans="2:17" x14ac:dyDescent="0.2">
      <c r="B2916" s="39" t="s">
        <v>42</v>
      </c>
      <c r="D2916" s="42">
        <f>_xll.qlCalendarAdvance(Calendar,$D2915,B2916,"f",FALSE)</f>
        <v>59826</v>
      </c>
      <c r="E2916" s="180">
        <f>_xll.qlInterestRateIndexValueDate(IndexON,D2916)</f>
        <v>59826</v>
      </c>
      <c r="F2916" s="196">
        <f>IFERROR(_xll.qlIndexFixing(IndexON,D2916,TRUE,_xll.ohTrigger(RecalcTrigger,TriggerON)),NA())</f>
        <v>1.1929554472027704E-2</v>
      </c>
      <c r="H2916" s="42">
        <f>_xll.qlCalendarAdvance(Calendar,$H2915,B2916,"f",FALSE)</f>
        <v>59826</v>
      </c>
      <c r="I2916" s="180">
        <f>_xll.qlInterestRateIndexValueDate(Index1M,$H2916)</f>
        <v>59828</v>
      </c>
      <c r="J2916" s="185">
        <f>IFERROR(_xll.qlIndexFixing(Index1M,$H2916,TRUE,_xll.ohTrigger(RecalcTrigger,Trigger1M)),NA())</f>
        <v>1.1726324172249048E-2</v>
      </c>
      <c r="K2916" s="44">
        <f>IFERROR(_xll.qlIndexFixing(Index3M,H2916,TRUE,_xll.ohTrigger(RecalcTrigger,Trigger3M)),NA())</f>
        <v>1.2009929692421026E-2</v>
      </c>
      <c r="L2916" s="44">
        <f>IFERROR(_xll.qlIndexFixing(Index6M,$H2916,TRUE,_xll.ohTrigger(RecalcTrigger,Trigger6M)),NA())</f>
        <v>9.8931060002343946E-3</v>
      </c>
      <c r="M2916" s="186">
        <f>IFERROR(_xll.qlIndexFixing(Index1Y,$H2916,TRUE,_xll.ohTrigger(RecalcTrigger,Trigger1Y)),NA())</f>
        <v>1.2300775874008629E-2</v>
      </c>
      <c r="N2916" s="185">
        <f>IFERROR(_xll.qlIndexFixing(ONIndex1M,I2916,TRUE,_xll.ohTrigger(RecalcTrigger,Trigger1M)),NA())</f>
        <v>1.1716821946512468E-2</v>
      </c>
      <c r="O2916" s="44">
        <f>IFERROR(_xll.qlIndexFixing(ONIndex3M,I2916,TRUE,_xll.ohTrigger(RecalcTrigger,Trigger3M)),NA())</f>
        <v>1.1976742740040791E-2</v>
      </c>
      <c r="P2916" s="44">
        <f>IFERROR(_xll.qlIndexFixing(ONIndex6M,I2916,TRUE,_xll.ohTrigger(RecalcTrigger,Trigger6M)),NA())</f>
        <v>9.8217316592563719E-3</v>
      </c>
      <c r="Q2916" s="186">
        <f>IFERROR(_xll.qlIndexFixing(ONIndex1Y,I2916,TRUE,_xll.ohTrigger(RecalcTrigger,Trigger1Y)),NA())</f>
        <v>1.2110383241106248E-2</v>
      </c>
    </row>
    <row r="2917" spans="2:17" x14ac:dyDescent="0.2">
      <c r="B2917" s="39" t="s">
        <v>42</v>
      </c>
      <c r="D2917" s="42">
        <f>_xll.qlCalendarAdvance(Calendar,$D2916,B2917,"f",FALSE)</f>
        <v>59833</v>
      </c>
      <c r="E2917" s="180">
        <f>_xll.qlInterestRateIndexValueDate(IndexON,D2917)</f>
        <v>59833</v>
      </c>
      <c r="F2917" s="196">
        <f>IFERROR(_xll.qlIndexFixing(IndexON,D2917,TRUE,_xll.ohTrigger(RecalcTrigger,TriggerON)),NA())</f>
        <v>1.1935016116204622E-2</v>
      </c>
      <c r="H2917" s="42">
        <f>_xll.qlCalendarAdvance(Calendar,$H2916,B2917,"f",FALSE)</f>
        <v>59833</v>
      </c>
      <c r="I2917" s="180">
        <f>_xll.qlInterestRateIndexValueDate(Index1M,$H2917)</f>
        <v>59835</v>
      </c>
      <c r="J2917" s="185">
        <f>IFERROR(_xll.qlIndexFixing(Index1M,$H2917,TRUE,_xll.ohTrigger(RecalcTrigger,Trigger1M)),NA())</f>
        <v>1.1728766623460653E-2</v>
      </c>
      <c r="K2917" s="44">
        <f>IFERROR(_xll.qlIndexFixing(Index3M,H2917,TRUE,_xll.ohTrigger(RecalcTrigger,Trigger3M)),NA())</f>
        <v>1.2012452115874966E-2</v>
      </c>
      <c r="L2917" s="44">
        <f>IFERROR(_xll.qlIndexFixing(Index6M,$H2917,TRUE,_xll.ohTrigger(RecalcTrigger,Trigger6M)),NA())</f>
        <v>9.8977546228438372E-3</v>
      </c>
      <c r="M2917" s="186">
        <f>IFERROR(_xll.qlIndexFixing(Index1Y,$H2917,TRUE,_xll.ohTrigger(RecalcTrigger,Trigger1Y)),NA())</f>
        <v>1.2305920968979081E-2</v>
      </c>
      <c r="N2917" s="185">
        <f>IFERROR(_xll.qlIndexFixing(ONIndex1M,I2917,TRUE,_xll.ohTrigger(RecalcTrigger,Trigger1M)),NA())</f>
        <v>1.171918661049709E-2</v>
      </c>
      <c r="O2917" s="44">
        <f>IFERROR(_xll.qlIndexFixing(ONIndex3M,I2917,TRUE,_xll.ohTrigger(RecalcTrigger,Trigger3M)),NA())</f>
        <v>1.1978965544381381E-2</v>
      </c>
      <c r="P2917" s="44">
        <f>IFERROR(_xll.qlIndexFixing(ONIndex6M,I2917,TRUE,_xll.ohTrigger(RecalcTrigger,Trigger6M)),NA())</f>
        <v>9.8237400500700289E-3</v>
      </c>
      <c r="Q2917" s="186">
        <f>IFERROR(_xll.qlIndexFixing(ONIndex1Y,I2917,TRUE,_xll.ohTrigger(RecalcTrigger,Trigger1Y)),NA())</f>
        <v>1.2113688213082341E-2</v>
      </c>
    </row>
    <row r="2918" spans="2:17" x14ac:dyDescent="0.2">
      <c r="B2918" s="39" t="s">
        <v>42</v>
      </c>
      <c r="D2918" s="42">
        <f>_xll.qlCalendarAdvance(Calendar,$D2917,B2918,"f",FALSE)</f>
        <v>59840</v>
      </c>
      <c r="E2918" s="180">
        <f>_xll.qlInterestRateIndexValueDate(IndexON,D2918)</f>
        <v>59840</v>
      </c>
      <c r="F2918" s="196">
        <f>IFERROR(_xll.qlIndexFixing(IndexON,D2918,TRUE,_xll.ohTrigger(RecalcTrigger,TriggerON)),NA())</f>
        <v>1.1940542582209446E-2</v>
      </c>
      <c r="H2918" s="42">
        <f>_xll.qlCalendarAdvance(Calendar,$H2917,B2918,"f",FALSE)</f>
        <v>59840</v>
      </c>
      <c r="I2918" s="180">
        <f>_xll.qlInterestRateIndexValueDate(Index1M,$H2918)</f>
        <v>59842</v>
      </c>
      <c r="J2918" s="185">
        <f>IFERROR(_xll.qlIndexFixing(Index1M,$H2918,TRUE,_xll.ohTrigger(RecalcTrigger,Trigger1M)),NA())</f>
        <v>1.1731257157348162E-2</v>
      </c>
      <c r="K2918" s="44">
        <f>IFERROR(_xll.qlIndexFixing(Index3M,H2918,TRUE,_xll.ohTrigger(RecalcTrigger,Trigger3M)),NA())</f>
        <v>1.2015022908992075E-2</v>
      </c>
      <c r="L2918" s="44">
        <f>IFERROR(_xll.qlIndexFixing(Index6M,$H2918,TRUE,_xll.ohTrigger(RecalcTrigger,Trigger6M)),NA())</f>
        <v>9.9009502344439525E-3</v>
      </c>
      <c r="M2918" s="186">
        <f>IFERROR(_xll.qlIndexFixing(Index1Y,$H2918,TRUE,_xll.ohTrigger(RecalcTrigger,Trigger1Y)),NA())</f>
        <v>1.2311137290590033E-2</v>
      </c>
      <c r="N2918" s="185">
        <f>IFERROR(_xll.qlIndexFixing(ONIndex1M,I2918,TRUE,_xll.ohTrigger(RecalcTrigger,Trigger1M)),NA())</f>
        <v>1.17215992035824E-2</v>
      </c>
      <c r="O2918" s="44">
        <f>IFERROR(_xll.qlIndexFixing(ONIndex3M,I2918,TRUE,_xll.ohTrigger(RecalcTrigger,Trigger3M)),NA())</f>
        <v>1.1981236159037678E-2</v>
      </c>
      <c r="P2918" s="44">
        <f>IFERROR(_xll.qlIndexFixing(ONIndex6M,I2918,TRUE,_xll.ohTrigger(RecalcTrigger,Trigger6M)),NA())</f>
        <v>9.8259565984548658E-3</v>
      </c>
      <c r="Q2918" s="186">
        <f>IFERROR(_xll.qlIndexFixing(ONIndex1Y,I2918,TRUE,_xll.ohTrigger(RecalcTrigger,Trigger1Y)),NA())</f>
        <v>1.2117061050052058E-2</v>
      </c>
    </row>
    <row r="2919" spans="2:17" x14ac:dyDescent="0.2">
      <c r="B2919" s="39" t="s">
        <v>42</v>
      </c>
      <c r="D2919" s="42">
        <f>_xll.qlCalendarAdvance(Calendar,$D2918,B2919,"f",FALSE)</f>
        <v>59847</v>
      </c>
      <c r="E2919" s="180">
        <f>_xll.qlInterestRateIndexValueDate(IndexON,D2919)</f>
        <v>59847</v>
      </c>
      <c r="F2919" s="196">
        <f>IFERROR(_xll.qlIndexFixing(IndexON,D2919,TRUE,_xll.ohTrigger(RecalcTrigger,TriggerON)),NA())</f>
        <v>1.1946133959090943E-2</v>
      </c>
      <c r="H2919" s="42">
        <f>_xll.qlCalendarAdvance(Calendar,$H2918,B2919,"f",FALSE)</f>
        <v>59847</v>
      </c>
      <c r="I2919" s="180">
        <f>_xll.qlInterestRateIndexValueDate(Index1M,$H2919)</f>
        <v>59849</v>
      </c>
      <c r="J2919" s="185">
        <f>IFERROR(_xll.qlIndexFixing(Index1M,$H2919,TRUE,_xll.ohTrigger(RecalcTrigger,Trigger1M)),NA())</f>
        <v>1.173379584152201E-2</v>
      </c>
      <c r="K2919" s="44">
        <f>IFERROR(_xll.qlIndexFixing(Index3M,H2919,TRUE,_xll.ohTrigger(RecalcTrigger,Trigger3M)),NA())</f>
        <v>1.2017642139280053E-2</v>
      </c>
      <c r="L2919" s="44">
        <f>IFERROR(_xll.qlIndexFixing(Index6M,$H2919,TRUE,_xll.ohTrigger(RecalcTrigger,Trigger6M)),NA())</f>
        <v>9.9059720553437303E-3</v>
      </c>
      <c r="M2919" s="186">
        <f>IFERROR(_xll.qlIndexFixing(Index1Y,$H2919,TRUE,_xll.ohTrigger(RecalcTrigger,Trigger1Y)),NA())</f>
        <v>1.2316424937158694E-2</v>
      </c>
      <c r="N2919" s="185">
        <f>IFERROR(_xll.qlIndexFixing(ONIndex1M,I2919,TRUE,_xll.ohTrigger(RecalcTrigger,Trigger1M)),NA())</f>
        <v>1.1724059793234431E-2</v>
      </c>
      <c r="O2919" s="44">
        <f>IFERROR(_xll.qlIndexFixing(ONIndex3M,I2919,TRUE,_xll.ohTrigger(RecalcTrigger,Trigger3M)),NA())</f>
        <v>1.1983554651315842E-2</v>
      </c>
      <c r="P2919" s="44">
        <f>IFERROR(_xll.qlIndexFixing(ONIndex6M,I2919,TRUE,_xll.ohTrigger(RecalcTrigger,Trigger6M)),NA())</f>
        <v>9.8283813044908186E-3</v>
      </c>
      <c r="Q2919" s="186">
        <f>IFERROR(_xll.qlIndexFixing(ONIndex1Y,I2919,TRUE,_xll.ohTrigger(RecalcTrigger,Trigger1Y)),NA())</f>
        <v>1.212050184833835E-2</v>
      </c>
    </row>
    <row r="2920" spans="2:17" x14ac:dyDescent="0.2">
      <c r="B2920" s="39" t="s">
        <v>42</v>
      </c>
      <c r="D2920" s="42">
        <f>_xll.qlCalendarAdvance(Calendar,$D2919,B2920,"f",FALSE)</f>
        <v>59854</v>
      </c>
      <c r="E2920" s="180">
        <f>_xll.qlInterestRateIndexValueDate(IndexON,D2920)</f>
        <v>59854</v>
      </c>
      <c r="F2920" s="196">
        <f>IFERROR(_xll.qlIndexFixing(IndexON,D2920,TRUE,_xll.ohTrigger(RecalcTrigger,TriggerON)),NA())</f>
        <v>1.1951790335817947E-2</v>
      </c>
      <c r="H2920" s="42">
        <f>_xll.qlCalendarAdvance(Calendar,$H2919,B2920,"f",FALSE)</f>
        <v>59854</v>
      </c>
      <c r="I2920" s="180">
        <f>_xll.qlInterestRateIndexValueDate(Index1M,$H2920)</f>
        <v>59856</v>
      </c>
      <c r="J2920" s="185">
        <f>IFERROR(_xll.qlIndexFixing(Index1M,$H2920,TRUE,_xll.ohTrigger(RecalcTrigger,Trigger1M)),NA())</f>
        <v>1.173638274359263E-2</v>
      </c>
      <c r="K2920" s="44">
        <f>IFERROR(_xll.qlIndexFixing(Index3M,H2920,TRUE,_xll.ohTrigger(RecalcTrigger,Trigger3M)),NA())</f>
        <v>1.202030987424235E-2</v>
      </c>
      <c r="L2920" s="44">
        <f>IFERROR(_xll.qlIndexFixing(Index6M,$H2920,TRUE,_xll.ohTrigger(RecalcTrigger,Trigger6M)),NA())</f>
        <v>9.9112030838398122E-3</v>
      </c>
      <c r="M2920" s="186">
        <f>IFERROR(_xll.qlIndexFixing(Index1Y,$H2920,TRUE,_xll.ohTrigger(RecalcTrigger,Trigger1Y)),NA())</f>
        <v>1.2321784007018834E-2</v>
      </c>
      <c r="N2920" s="185">
        <f>IFERROR(_xll.qlIndexFixing(ONIndex1M,I2920,TRUE,_xll.ohTrigger(RecalcTrigger,Trigger1M)),NA())</f>
        <v>1.1726568447238961E-2</v>
      </c>
      <c r="O2920" s="44">
        <f>IFERROR(_xll.qlIndexFixing(ONIndex3M,I2920,TRUE,_xll.ohTrigger(RecalcTrigger,Trigger3M)),NA())</f>
        <v>1.1985921088362161E-2</v>
      </c>
      <c r="P2920" s="44">
        <f>IFERROR(_xll.qlIndexFixing(ONIndex6M,I2920,TRUE,_xll.ohTrigger(RecalcTrigger,Trigger6M)),NA())</f>
        <v>9.8310141681778873E-3</v>
      </c>
      <c r="Q2920" s="186">
        <f>IFERROR(_xll.qlIndexFixing(ONIndex1Y,I2920,TRUE,_xll.ohTrigger(RecalcTrigger,Trigger1Y)),NA())</f>
        <v>1.2124010703864485E-2</v>
      </c>
    </row>
    <row r="2921" spans="2:17" x14ac:dyDescent="0.2">
      <c r="B2921" s="39" t="s">
        <v>42</v>
      </c>
      <c r="D2921" s="42">
        <f>_xll.qlCalendarAdvance(Calendar,$D2920,B2921,"f",FALSE)</f>
        <v>59861</v>
      </c>
      <c r="E2921" s="180">
        <f>_xll.qlInterestRateIndexValueDate(IndexON,D2921)</f>
        <v>59861</v>
      </c>
      <c r="F2921" s="196">
        <f>IFERROR(_xll.qlIndexFixing(IndexON,D2921,TRUE,_xll.ohTrigger(RecalcTrigger,TriggerON)),NA())</f>
        <v>1.1957511801439225E-2</v>
      </c>
      <c r="H2921" s="42">
        <f>_xll.qlCalendarAdvance(Calendar,$H2920,B2921,"f",FALSE)</f>
        <v>59861</v>
      </c>
      <c r="I2921" s="180">
        <f>_xll.qlInterestRateIndexValueDate(Index1M,$H2921)</f>
        <v>59863</v>
      </c>
      <c r="J2921" s="185">
        <f>IFERROR(_xll.qlIndexFixing(Index1M,$H2921,TRUE,_xll.ohTrigger(RecalcTrigger,Trigger1M)),NA())</f>
        <v>1.1739017931173035E-2</v>
      </c>
      <c r="K2921" s="44">
        <f>IFERROR(_xll.qlIndexFixing(Index3M,H2921,TRUE,_xll.ohTrigger(RecalcTrigger,Trigger3M)),NA())</f>
        <v>1.2023026181390921E-2</v>
      </c>
      <c r="L2921" s="44">
        <f>IFERROR(_xll.qlIndexFixing(Index6M,$H2921,TRUE,_xll.ohTrigger(RecalcTrigger,Trigger6M)),NA())</f>
        <v>9.9166433215858163E-3</v>
      </c>
      <c r="M2921" s="186">
        <f>IFERROR(_xll.qlIndexFixing(Index1Y,$H2921,TRUE,_xll.ohTrigger(RecalcTrigger,Trigger1Y)),NA())</f>
        <v>1.2327214598522731E-2</v>
      </c>
      <c r="N2921" s="185">
        <f>IFERROR(_xll.qlIndexFixing(ONIndex1M,I2921,TRUE,_xll.ohTrigger(RecalcTrigger,Trigger1M)),NA())</f>
        <v>1.1729125232742277E-2</v>
      </c>
      <c r="O2921" s="44">
        <f>IFERROR(_xll.qlIndexFixing(ONIndex3M,I2921,TRUE,_xll.ohTrigger(RecalcTrigger,Trigger3M)),NA())</f>
        <v>1.1988335537402861E-2</v>
      </c>
      <c r="P2921" s="44">
        <f>IFERROR(_xll.qlIndexFixing(ONIndex6M,I2921,TRUE,_xll.ohTrigger(RecalcTrigger,Trigger6M)),NA())</f>
        <v>9.833855189516072E-3</v>
      </c>
      <c r="Q2921" s="186">
        <f>IFERROR(_xll.qlIndexFixing(ONIndex1Y,I2921,TRUE,_xll.ohTrigger(RecalcTrigger,Trigger1Y)),NA())</f>
        <v>1.2127587712473797E-2</v>
      </c>
    </row>
    <row r="2922" spans="2:17" x14ac:dyDescent="0.2">
      <c r="B2922" s="39" t="s">
        <v>42</v>
      </c>
      <c r="D2922" s="42">
        <f>_xll.qlCalendarAdvance(Calendar,$D2921,B2922,"f",FALSE)</f>
        <v>59868</v>
      </c>
      <c r="E2922" s="180">
        <f>_xll.qlInterestRateIndexValueDate(IndexON,D2922)</f>
        <v>59868</v>
      </c>
      <c r="F2922" s="196">
        <f>IFERROR(_xll.qlIndexFixing(IndexON,D2922,TRUE,_xll.ohTrigger(RecalcTrigger,TriggerON)),NA())</f>
        <v>1.1963298445243353E-2</v>
      </c>
      <c r="H2922" s="42">
        <f>_xll.qlCalendarAdvance(Calendar,$H2921,B2922,"f",FALSE)</f>
        <v>59868</v>
      </c>
      <c r="I2922" s="180">
        <f>_xll.qlInterestRateIndexValueDate(Index1M,$H2922)</f>
        <v>59870</v>
      </c>
      <c r="J2922" s="185">
        <f>IFERROR(_xll.qlIndexFixing(Index1M,$H2922,TRUE,_xll.ohTrigger(RecalcTrigger,Trigger1M)),NA())</f>
        <v>1.1741701471871079E-2</v>
      </c>
      <c r="K2922" s="44">
        <f>IFERROR(_xll.qlIndexFixing(Index3M,H2922,TRUE,_xll.ohTrigger(RecalcTrigger,Trigger3M)),NA())</f>
        <v>1.2024569692442772E-2</v>
      </c>
      <c r="L2922" s="44">
        <f>IFERROR(_xll.qlIndexFixing(Index6M,$H2922,TRUE,_xll.ohTrigger(RecalcTrigger,Trigger6M)),NA())</f>
        <v>9.9222927702972957E-3</v>
      </c>
      <c r="M2922" s="186">
        <f>IFERROR(_xll.qlIndexFixing(Index1Y,$H2922,TRUE,_xll.ohTrigger(RecalcTrigger,Trigger1Y)),NA())</f>
        <v>1.2330767149507881E-2</v>
      </c>
      <c r="N2922" s="185">
        <f>IFERROR(_xll.qlIndexFixing(ONIndex1M,I2922,TRUE,_xll.ohTrigger(RecalcTrigger,Trigger1M)),NA())</f>
        <v>1.173173021745022E-2</v>
      </c>
      <c r="O2922" s="44">
        <f>IFERROR(_xll.qlIndexFixing(ONIndex3M,I2922,TRUE,_xll.ohTrigger(RecalcTrigger,Trigger3M)),NA())</f>
        <v>1.1990798065584229E-2</v>
      </c>
      <c r="P2922" s="44">
        <f>IFERROR(_xll.qlIndexFixing(ONIndex6M,I2922,TRUE,_xll.ohTrigger(RecalcTrigger,Trigger6M)),NA())</f>
        <v>9.8369043685053725E-3</v>
      </c>
      <c r="Q2922" s="186">
        <f>IFERROR(_xll.qlIndexFixing(ONIndex1Y,I2922,TRUE,_xll.ohTrigger(RecalcTrigger,Trigger1Y)),NA())</f>
        <v>1.2131232970249428E-2</v>
      </c>
    </row>
    <row r="2923" spans="2:17" x14ac:dyDescent="0.2">
      <c r="B2923" s="39" t="s">
        <v>42</v>
      </c>
      <c r="D2923" s="42">
        <f>_xll.qlCalendarAdvance(Calendar,$D2922,B2923,"f",FALSE)</f>
        <v>59875</v>
      </c>
      <c r="E2923" s="180">
        <f>_xll.qlInterestRateIndexValueDate(IndexON,D2923)</f>
        <v>59875</v>
      </c>
      <c r="F2923" s="196">
        <f>IFERROR(_xll.qlIndexFixing(IndexON,D2923,TRUE,_xll.ohTrigger(RecalcTrigger,TriggerON)),NA())</f>
        <v>1.1969150355959357E-2</v>
      </c>
      <c r="H2923" s="42">
        <f>_xll.qlCalendarAdvance(Calendar,$H2922,B2923,"f",FALSE)</f>
        <v>59875</v>
      </c>
      <c r="I2923" s="180">
        <f>_xll.qlInterestRateIndexValueDate(Index1M,$H2923)</f>
        <v>59877</v>
      </c>
      <c r="J2923" s="185">
        <f>IFERROR(_xll.qlIndexFixing(Index1M,$H2923,TRUE,_xll.ohTrigger(RecalcTrigger,Trigger1M)),NA())</f>
        <v>1.1744433433299773E-2</v>
      </c>
      <c r="K2923" s="44">
        <f>IFERROR(_xll.qlIndexFixing(Index3M,H2923,TRUE,_xll.ohTrigger(RecalcTrigger,Trigger3M)),NA())</f>
        <v>1.2027372591241106E-2</v>
      </c>
      <c r="L2923" s="44">
        <f>IFERROR(_xll.qlIndexFixing(Index6M,$H2923,TRUE,_xll.ohTrigger(RecalcTrigger,Trigger6M)),NA())</f>
        <v>9.9300400823082013E-3</v>
      </c>
      <c r="M2923" s="186">
        <f>IFERROR(_xll.qlIndexFixing(Index1Y,$H2923,TRUE,_xll.ohTrigger(RecalcTrigger,Trigger1Y)),NA())</f>
        <v>1.2338290739956952E-2</v>
      </c>
      <c r="N2923" s="185">
        <f>IFERROR(_xll.qlIndexFixing(ONIndex1M,I2923,TRUE,_xll.ohTrigger(RecalcTrigger,Trigger1M)),NA())</f>
        <v>1.1734383468828824E-2</v>
      </c>
      <c r="O2923" s="44">
        <f>IFERROR(_xll.qlIndexFixing(ONIndex3M,I2923,TRUE,_xll.ohTrigger(RecalcTrigger,Trigger3M)),NA())</f>
        <v>1.1993308740132491E-2</v>
      </c>
      <c r="P2923" s="44">
        <f>IFERROR(_xll.qlIndexFixing(ONIndex6M,I2923,TRUE,_xll.ohTrigger(RecalcTrigger,Trigger6M)),NA())</f>
        <v>9.840161705145789E-3</v>
      </c>
      <c r="Q2923" s="186">
        <f>IFERROR(_xll.qlIndexFixing(ONIndex1Y,I2923,TRUE,_xll.ohTrigger(RecalcTrigger,Trigger1Y)),NA())</f>
        <v>1.2134946573194583E-2</v>
      </c>
    </row>
    <row r="2924" spans="2:17" x14ac:dyDescent="0.2">
      <c r="B2924" s="39" t="s">
        <v>42</v>
      </c>
      <c r="D2924" s="42">
        <f>_xll.qlCalendarAdvance(Calendar,$D2923,B2924,"f",FALSE)</f>
        <v>59882</v>
      </c>
      <c r="E2924" s="180">
        <f>_xll.qlInterestRateIndexValueDate(IndexON,D2924)</f>
        <v>59882</v>
      </c>
      <c r="F2924" s="196">
        <f>IFERROR(_xll.qlIndexFixing(IndexON,D2924,TRUE,_xll.ohTrigger(RecalcTrigger,TriggerON)),NA())</f>
        <v>1.1975067622875812E-2</v>
      </c>
      <c r="H2924" s="42">
        <f>_xll.qlCalendarAdvance(Calendar,$H2923,B2924,"f",FALSE)</f>
        <v>59882</v>
      </c>
      <c r="I2924" s="180">
        <f>_xll.qlInterestRateIndexValueDate(Index1M,$H2924)</f>
        <v>59884</v>
      </c>
      <c r="J2924" s="185">
        <f>IFERROR(_xll.qlIndexFixing(Index1M,$H2924,TRUE,_xll.ohTrigger(RecalcTrigger,Trigger1M)),NA())</f>
        <v>1.1747213883074708E-2</v>
      </c>
      <c r="K2924" s="44">
        <f>IFERROR(_xll.qlIndexFixing(Index3M,H2924,TRUE,_xll.ohTrigger(RecalcTrigger,Trigger3M)),NA())</f>
        <v>1.2030224245349559E-2</v>
      </c>
      <c r="L2924" s="44">
        <f>IFERROR(_xll.qlIndexFixing(Index6M,$H2924,TRUE,_xll.ohTrigger(RecalcTrigger,Trigger6M)),NA())</f>
        <v>9.9361532956370492E-3</v>
      </c>
      <c r="M2924" s="186">
        <f>IFERROR(_xll.qlIndexFixing(Index1Y,$H2924,TRUE,_xll.ohTrigger(RecalcTrigger,Trigger1Y)),NA())</f>
        <v>1.2343936486678959E-2</v>
      </c>
      <c r="N2924" s="185">
        <f>IFERROR(_xll.qlIndexFixing(ONIndex1M,I2924,TRUE,_xll.ohTrigger(RecalcTrigger,Trigger1M)),NA())</f>
        <v>1.1737085054583929E-2</v>
      </c>
      <c r="O2924" s="44">
        <f>IFERROR(_xll.qlIndexFixing(ONIndex3M,I2924,TRUE,_xll.ohTrigger(RecalcTrigger,Trigger3M)),NA())</f>
        <v>1.1995867628193935E-2</v>
      </c>
      <c r="P2924" s="44">
        <f>IFERROR(_xll.qlIndexFixing(ONIndex6M,I2924,TRUE,_xll.ohTrigger(RecalcTrigger,Trigger6M)),NA())</f>
        <v>9.8436271995172575E-3</v>
      </c>
      <c r="Q2924" s="186">
        <f>IFERROR(_xll.qlIndexFixing(ONIndex1Y,I2924,TRUE,_xll.ohTrigger(RecalcTrigger,Trigger1Y)),NA())</f>
        <v>1.2138728617312466E-2</v>
      </c>
    </row>
    <row r="2925" spans="2:17" x14ac:dyDescent="0.2">
      <c r="B2925" s="39" t="s">
        <v>42</v>
      </c>
      <c r="D2925" s="42">
        <f>_xll.qlCalendarAdvance(Calendar,$D2924,B2925,"f",FALSE)</f>
        <v>59889</v>
      </c>
      <c r="E2925" s="180">
        <f>_xll.qlInterestRateIndexValueDate(IndexON,D2925)</f>
        <v>59889</v>
      </c>
      <c r="F2925" s="196">
        <f>IFERROR(_xll.qlIndexFixing(IndexON,D2925,TRUE,_xll.ohTrigger(RecalcTrigger,TriggerON)),NA())</f>
        <v>1.1981050334881616E-2</v>
      </c>
      <c r="H2925" s="42">
        <f>_xll.qlCalendarAdvance(Calendar,$H2924,B2925,"f",FALSE)</f>
        <v>59889</v>
      </c>
      <c r="I2925" s="180">
        <f>_xll.qlInterestRateIndexValueDate(Index1M,$H2925)</f>
        <v>59891</v>
      </c>
      <c r="J2925" s="185">
        <f>IFERROR(_xll.qlIndexFixing(Index1M,$H2925,TRUE,_xll.ohTrigger(RecalcTrigger,Trigger1M)),NA())</f>
        <v>1.1750042888808897E-2</v>
      </c>
      <c r="K2925" s="44">
        <f>IFERROR(_xll.qlIndexFixing(Index3M,H2925,TRUE,_xll.ohTrigger(RecalcTrigger,Trigger3M)),NA())</f>
        <v>1.2033124722277206E-2</v>
      </c>
      <c r="L2925" s="44">
        <f>IFERROR(_xll.qlIndexFixing(Index6M,$H2925,TRUE,_xll.ohTrigger(RecalcTrigger,Trigger6M)),NA())</f>
        <v>9.9424757435207685E-3</v>
      </c>
      <c r="M2925" s="186">
        <f>IFERROR(_xll.qlIndexFixing(Index1Y,$H2925,TRUE,_xll.ohTrigger(RecalcTrigger,Trigger1Y)),NA())</f>
        <v>1.2349654148628526E-2</v>
      </c>
      <c r="N2925" s="185">
        <f>IFERROR(_xll.qlIndexFixing(ONIndex1M,I2925,TRUE,_xll.ohTrigger(RecalcTrigger,Trigger1M)),NA())</f>
        <v>1.1740629652159384E-2</v>
      </c>
      <c r="O2925" s="44">
        <f>IFERROR(_xll.qlIndexFixing(ONIndex3M,I2925,TRUE,_xll.ohTrigger(RecalcTrigger,Trigger3M)),NA())</f>
        <v>1.199922857971103E-2</v>
      </c>
      <c r="P2925" s="44">
        <f>IFERROR(_xll.qlIndexFixing(ONIndex6M,I2925,TRUE,_xll.ohTrigger(RecalcTrigger,Trigger6M)),NA())</f>
        <v>9.8483886993516734E-3</v>
      </c>
      <c r="Q2925" s="186">
        <f>IFERROR(_xll.qlIndexFixing(ONIndex1Y,I2925,TRUE,_xll.ohTrigger(RecalcTrigger,Trigger1Y)),NA())</f>
        <v>1.2143691966564063E-2</v>
      </c>
    </row>
    <row r="2926" spans="2:17" x14ac:dyDescent="0.2">
      <c r="B2926" s="39" t="s">
        <v>42</v>
      </c>
      <c r="D2926" s="42">
        <f>_xll.qlCalendarAdvance(Calendar,$D2925,B2926,"f",FALSE)</f>
        <v>59897</v>
      </c>
      <c r="E2926" s="180">
        <f>_xll.qlInterestRateIndexValueDate(IndexON,D2926)</f>
        <v>59897</v>
      </c>
      <c r="F2926" s="196">
        <f>IFERROR(_xll.qlIndexFixing(IndexON,D2926,TRUE,_xll.ohTrigger(RecalcTrigger,TriggerON)),NA())</f>
        <v>1.1987967971105462E-2</v>
      </c>
      <c r="H2926" s="42">
        <f>_xll.qlCalendarAdvance(Calendar,$H2925,B2926,"f",FALSE)</f>
        <v>59897</v>
      </c>
      <c r="I2926" s="180">
        <f>_xll.qlInterestRateIndexValueDate(Index1M,$H2926)</f>
        <v>59901</v>
      </c>
      <c r="J2926" s="185">
        <f>IFERROR(_xll.qlIndexFixing(Index1M,$H2926,TRUE,_xll.ohTrigger(RecalcTrigger,Trigger1M)),NA())</f>
        <v>1.1754168689333348E-2</v>
      </c>
      <c r="K2926" s="44">
        <f>IFERROR(_xll.qlIndexFixing(Index3M,H2926,TRUE,_xll.ohTrigger(RecalcTrigger,Trigger3M)),NA())</f>
        <v>1.2037353087223299E-2</v>
      </c>
      <c r="L2926" s="44">
        <f>IFERROR(_xll.qlIndexFixing(Index6M,$H2926,TRUE,_xll.ohTrigger(RecalcTrigger,Trigger6M)),NA())</f>
        <v>9.9498266060559244E-3</v>
      </c>
      <c r="M2926" s="186">
        <f>IFERROR(_xll.qlIndexFixing(Index1Y,$H2926,TRUE,_xll.ohTrigger(RecalcTrigger,Trigger1Y)),NA())</f>
        <v>1.2357272882548433E-2</v>
      </c>
      <c r="N2926" s="185">
        <f>IFERROR(_xll.qlIndexFixing(ONIndex1M,I2926,TRUE,_xll.ohTrigger(RecalcTrigger,Trigger1M)),NA())</f>
        <v>1.1743441969498392E-2</v>
      </c>
      <c r="O2926" s="44">
        <f>IFERROR(_xll.qlIndexFixing(ONIndex3M,I2926,TRUE,_xll.ohTrigger(RecalcTrigger,Trigger3M)),NA())</f>
        <v>1.2001897922617744E-2</v>
      </c>
      <c r="P2926" s="44">
        <f>IFERROR(_xll.qlIndexFixing(ONIndex6M,I2926,TRUE,_xll.ohTrigger(RecalcTrigger,Trigger6M)),NA())</f>
        <v>9.8523299826513977E-3</v>
      </c>
      <c r="Q2926" s="186">
        <f>IFERROR(_xll.qlIndexFixing(ONIndex1Y,I2926,TRUE,_xll.ohTrigger(RecalcTrigger,Trigger1Y)),NA())</f>
        <v>1.2147630808136967E-2</v>
      </c>
    </row>
    <row r="2927" spans="2:17" x14ac:dyDescent="0.2">
      <c r="B2927" s="39" t="s">
        <v>42</v>
      </c>
      <c r="D2927" s="42">
        <f>_xll.qlCalendarAdvance(Calendar,$D2926,B2927,"f",FALSE)</f>
        <v>59904</v>
      </c>
      <c r="E2927" s="180">
        <f>_xll.qlInterestRateIndexValueDate(IndexON,D2927)</f>
        <v>59904</v>
      </c>
      <c r="F2927" s="196">
        <f>IFERROR(_xll.qlIndexFixing(IndexON,D2927,TRUE,_xll.ohTrigger(RecalcTrigger,TriggerON)),NA())</f>
        <v>1.1994091222611303E-2</v>
      </c>
      <c r="H2927" s="42">
        <f>_xll.qlCalendarAdvance(Calendar,$H2926,B2927,"f",FALSE)</f>
        <v>59904</v>
      </c>
      <c r="I2927" s="180">
        <f>_xll.qlInterestRateIndexValueDate(Index1M,$H2927)</f>
        <v>59908</v>
      </c>
      <c r="J2927" s="185">
        <f>IFERROR(_xll.qlIndexFixing(Index1M,$H2927,TRUE,_xll.ohTrigger(RecalcTrigger,Trigger1M)),NA())</f>
        <v>1.1757115898174193E-2</v>
      </c>
      <c r="K2927" s="44">
        <f>IFERROR(_xll.qlIndexFixing(Index3M,H2927,TRUE,_xll.ohTrigger(RecalcTrigger,Trigger3M)),NA())</f>
        <v>1.2040798745094918E-2</v>
      </c>
      <c r="L2927" s="44">
        <f>IFERROR(_xll.qlIndexFixing(Index6M,$H2927,TRUE,_xll.ohTrigger(RecalcTrigger,Trigger6M)),NA())</f>
        <v>9.9566118042640518E-3</v>
      </c>
      <c r="M2927" s="186">
        <f>IFERROR(_xll.qlIndexFixing(Index1Y,$H2927,TRUE,_xll.ohTrigger(RecalcTrigger,Trigger1Y)),NA())</f>
        <v>1.23631601867576E-2</v>
      </c>
      <c r="N2927" s="185">
        <f>IFERROR(_xll.qlIndexFixing(ONIndex1M,I2927,TRUE,_xll.ohTrigger(RecalcTrigger,Trigger1M)),NA())</f>
        <v>1.174589117129976E-2</v>
      </c>
      <c r="O2927" s="44">
        <f>IFERROR(_xll.qlIndexFixing(ONIndex3M,I2927,TRUE,_xll.ohTrigger(RecalcTrigger,Trigger3M)),NA())</f>
        <v>1.2004224478046055E-2</v>
      </c>
      <c r="P2927" s="44">
        <f>IFERROR(_xll.qlIndexFixing(ONIndex6M,I2927,TRUE,_xll.ohTrigger(RecalcTrigger,Trigger6M)),NA())</f>
        <v>9.8558739019694031E-3</v>
      </c>
      <c r="Q2927" s="186">
        <f>IFERROR(_xll.qlIndexFixing(ONIndex1Y,I2927,TRUE,_xll.ohTrigger(RecalcTrigger,Trigger1Y)),NA())</f>
        <v>1.2151061679004371E-2</v>
      </c>
    </row>
    <row r="2928" spans="2:17" x14ac:dyDescent="0.2">
      <c r="B2928" s="39" t="s">
        <v>42</v>
      </c>
      <c r="D2928" s="42">
        <f>_xll.qlCalendarAdvance(Calendar,$D2927,B2928,"f",FALSE)</f>
        <v>59911</v>
      </c>
      <c r="E2928" s="180">
        <f>_xll.qlInterestRateIndexValueDate(IndexON,D2928)</f>
        <v>59911</v>
      </c>
      <c r="F2928" s="196">
        <f>IFERROR(_xll.qlIndexFixing(IndexON,D2928,TRUE,_xll.ohTrigger(RecalcTrigger,TriggerON)),NA())</f>
        <v>1.200028019906263E-2</v>
      </c>
      <c r="H2928" s="42">
        <f>_xll.qlCalendarAdvance(Calendar,$H2927,B2928,"f",FALSE)</f>
        <v>59911</v>
      </c>
      <c r="I2928" s="180">
        <f>_xll.qlInterestRateIndexValueDate(Index1M,$H2928)</f>
        <v>59915</v>
      </c>
      <c r="J2928" s="185">
        <f>IFERROR(_xll.qlIndexFixing(Index1M,$H2928,TRUE,_xll.ohTrigger(RecalcTrigger,Trigger1M)),NA())</f>
        <v>1.1760111894799176E-2</v>
      </c>
      <c r="K2928" s="44">
        <f>IFERROR(_xll.qlIndexFixing(Index3M,H2928,TRUE,_xll.ohTrigger(RecalcTrigger,Trigger3M)),NA())</f>
        <v>1.2043440796879237E-2</v>
      </c>
      <c r="L2928" s="44">
        <f>IFERROR(_xll.qlIndexFixing(Index6M,$H2928,TRUE,_xll.ohTrigger(RecalcTrigger,Trigger6M)),NA())</f>
        <v>9.9636062260574487E-3</v>
      </c>
      <c r="M2928" s="186">
        <f>IFERROR(_xll.qlIndexFixing(Index1Y,$H2928,TRUE,_xll.ohTrigger(RecalcTrigger,Trigger1Y)),NA())</f>
        <v>1.2369119734178181E-2</v>
      </c>
      <c r="N2928" s="185">
        <f>IFERROR(_xll.qlIndexFixing(ONIndex1M,I2928,TRUE,_xll.ohTrigger(RecalcTrigger,Trigger1M)),NA())</f>
        <v>1.1748793717982764E-2</v>
      </c>
      <c r="O2928" s="44">
        <f>IFERROR(_xll.qlIndexFixing(ONIndex3M,I2928,TRUE,_xll.ohTrigger(RecalcTrigger,Trigger3M)),NA())</f>
        <v>1.2006983823997786E-2</v>
      </c>
      <c r="P2928" s="44">
        <f>IFERROR(_xll.qlIndexFixing(ONIndex6M,I2928,TRUE,_xll.ohTrigger(RecalcTrigger,Trigger6M)),NA())</f>
        <v>9.8602017637983153E-3</v>
      </c>
      <c r="Q2928" s="186">
        <f>IFERROR(_xll.qlIndexFixing(ONIndex1Y,I2928,TRUE,_xll.ohTrigger(RecalcTrigger,Trigger1Y)),NA())</f>
        <v>1.2155128287734129E-2</v>
      </c>
    </row>
    <row r="2929" spans="2:17" x14ac:dyDescent="0.2">
      <c r="B2929" s="39" t="s">
        <v>42</v>
      </c>
      <c r="D2929" s="42">
        <f>_xll.qlCalendarAdvance(Calendar,$D2928,B2929,"f",FALSE)</f>
        <v>59918</v>
      </c>
      <c r="E2929" s="180">
        <f>_xll.qlInterestRateIndexValueDate(IndexON,D2929)</f>
        <v>59918</v>
      </c>
      <c r="F2929" s="196">
        <f>IFERROR(_xll.qlIndexFixing(IndexON,D2929,TRUE,_xll.ohTrigger(RecalcTrigger,TriggerON)),NA())</f>
        <v>1.2006534989508211E-2</v>
      </c>
      <c r="H2929" s="42">
        <f>_xll.qlCalendarAdvance(Calendar,$H2928,B2929,"f",FALSE)</f>
        <v>59918</v>
      </c>
      <c r="I2929" s="180">
        <f>_xll.qlInterestRateIndexValueDate(Index1M,$H2929)</f>
        <v>59922</v>
      </c>
      <c r="J2929" s="185">
        <f>IFERROR(_xll.qlIndexFixing(Index1M,$H2929,TRUE,_xll.ohTrigger(RecalcTrigger,Trigger1M)),NA())</f>
        <v>1.1763156746813568E-2</v>
      </c>
      <c r="K2929" s="44">
        <f>IFERROR(_xll.qlIndexFixing(Index3M,H2929,TRUE,_xll.ohTrigger(RecalcTrigger,Trigger3M)),NA())</f>
        <v>1.2046558300649095E-2</v>
      </c>
      <c r="L2929" s="44">
        <f>IFERROR(_xll.qlIndexFixing(Index6M,$H2929,TRUE,_xll.ohTrigger(RecalcTrigger,Trigger6M)),NA())</f>
        <v>9.9708098736431428E-3</v>
      </c>
      <c r="M2929" s="186">
        <f>IFERROR(_xll.qlIndexFixing(Index1Y,$H2929,TRUE,_xll.ohTrigger(RecalcTrigger,Trigger1Y)),NA())</f>
        <v>1.2375151623303847E-2</v>
      </c>
      <c r="N2929" s="185">
        <f>IFERROR(_xll.qlIndexFixing(ONIndex1M,I2929,TRUE,_xll.ohTrigger(RecalcTrigger,Trigger1M)),NA())</f>
        <v>1.1751744946044695E-2</v>
      </c>
      <c r="O2929" s="44">
        <f>IFERROR(_xll.qlIndexFixing(ONIndex3M,I2929,TRUE,_xll.ohTrigger(RecalcTrigger,Trigger3M)),NA())</f>
        <v>1.2009791729106212E-2</v>
      </c>
      <c r="P2929" s="44">
        <f>IFERROR(_xll.qlIndexFixing(ONIndex6M,I2929,TRUE,_xll.ohTrigger(RecalcTrigger,Trigger6M)),NA())</f>
        <v>9.8647377835181516E-3</v>
      </c>
      <c r="Q2929" s="186">
        <f>IFERROR(_xll.qlIndexFixing(ONIndex1Y,I2929,TRUE,_xll.ohTrigger(RecalcTrigger,Trigger1Y)),NA())</f>
        <v>1.2159263831321709E-2</v>
      </c>
    </row>
    <row r="2930" spans="2:17" x14ac:dyDescent="0.2">
      <c r="B2930" s="39" t="s">
        <v>42</v>
      </c>
      <c r="D2930" s="42">
        <f>_xll.qlCalendarAdvance(Calendar,$D2929,B2930,"f",FALSE)</f>
        <v>59925</v>
      </c>
      <c r="E2930" s="180">
        <f>_xll.qlInterestRateIndexValueDate(IndexON,D2930)</f>
        <v>59925</v>
      </c>
      <c r="F2930" s="196">
        <f>IFERROR(_xll.qlIndexFixing(IndexON,D2930,TRUE,_xll.ohTrigger(RecalcTrigger,TriggerON)),NA())</f>
        <v>1.2012855683076751E-2</v>
      </c>
      <c r="H2930" s="42">
        <f>_xll.qlCalendarAdvance(Calendar,$H2929,B2930,"f",FALSE)</f>
        <v>59925</v>
      </c>
      <c r="I2930" s="180">
        <f>_xll.qlInterestRateIndexValueDate(Index1M,$H2930)</f>
        <v>59929</v>
      </c>
      <c r="J2930" s="185">
        <f>IFERROR(_xll.qlIndexFixing(Index1M,$H2930,TRUE,_xll.ohTrigger(RecalcTrigger,Trigger1M)),NA())</f>
        <v>1.1766250521845857E-2</v>
      </c>
      <c r="K2930" s="44">
        <f>IFERROR(_xll.qlIndexFixing(Index3M,H2930,TRUE,_xll.ohTrigger(RecalcTrigger,Trigger3M)),NA())</f>
        <v>1.2049724993733555E-2</v>
      </c>
      <c r="L2930" s="44">
        <f>IFERROR(_xll.qlIndexFixing(Index6M,$H2930,TRUE,_xll.ohTrigger(RecalcTrigger,Trigger6M)),NA())</f>
        <v>9.9782227492962346E-3</v>
      </c>
      <c r="M2930" s="186">
        <f>IFERROR(_xll.qlIndexFixing(Index1Y,$H2930,TRUE,_xll.ohTrigger(RecalcTrigger,Trigger1Y)),NA())</f>
        <v>1.238125595264618E-2</v>
      </c>
      <c r="N2930" s="185">
        <f>IFERROR(_xll.qlIndexFixing(ONIndex1M,I2930,TRUE,_xll.ohTrigger(RecalcTrigger,Trigger1M)),NA())</f>
        <v>1.1754744922951588E-2</v>
      </c>
      <c r="O2930" s="44">
        <f>IFERROR(_xll.qlIndexFixing(ONIndex3M,I2930,TRUE,_xll.ohTrigger(RecalcTrigger,Trigger3M)),NA())</f>
        <v>1.2012648260437686E-2</v>
      </c>
      <c r="P2930" s="44">
        <f>IFERROR(_xll.qlIndexFixing(ONIndex6M,I2930,TRUE,_xll.ohTrigger(RecalcTrigger,Trigger6M)),NA())</f>
        <v>9.8694819606492956E-3</v>
      </c>
      <c r="Q2930" s="186">
        <f>IFERROR(_xll.qlIndexFixing(ONIndex1Y,I2930,TRUE,_xll.ohTrigger(RecalcTrigger,Trigger1Y)),NA())</f>
        <v>1.2163468405690381E-2</v>
      </c>
    </row>
    <row r="2931" spans="2:17" x14ac:dyDescent="0.2">
      <c r="B2931" s="39" t="s">
        <v>42</v>
      </c>
      <c r="D2931" s="42">
        <f>_xll.qlCalendarAdvance(Calendar,$D2930,B2931,"f",FALSE)</f>
        <v>59932</v>
      </c>
      <c r="E2931" s="180">
        <f>_xll.qlInterestRateIndexValueDate(IndexON,D2931)</f>
        <v>59932</v>
      </c>
      <c r="F2931" s="196">
        <f>IFERROR(_xll.qlIndexFixing(IndexON,D2931,TRUE,_xll.ohTrigger(RecalcTrigger,TriggerON)),NA())</f>
        <v>1.2019242368817018E-2</v>
      </c>
      <c r="H2931" s="42">
        <f>_xll.qlCalendarAdvance(Calendar,$H2930,B2931,"f",FALSE)</f>
        <v>59932</v>
      </c>
      <c r="I2931" s="180">
        <f>_xll.qlInterestRateIndexValueDate(Index1M,$H2931)</f>
        <v>59936</v>
      </c>
      <c r="J2931" s="185">
        <f>IFERROR(_xll.qlIndexFixing(Index1M,$H2931,TRUE,_xll.ohTrigger(RecalcTrigger,Trigger1M)),NA())</f>
        <v>1.1768551708354832E-2</v>
      </c>
      <c r="K2931" s="44">
        <f>IFERROR(_xll.qlIndexFixing(Index3M,H2931,TRUE,_xll.ohTrigger(RecalcTrigger,Trigger3M)),NA())</f>
        <v>1.2052940943656621E-2</v>
      </c>
      <c r="L2931" s="44">
        <f>IFERROR(_xll.qlIndexFixing(Index6M,$H2931,TRUE,_xll.ohTrigger(RecalcTrigger,Trigger6M)),NA())</f>
        <v>9.985844855356394E-3</v>
      </c>
      <c r="M2931" s="186">
        <f>IFERROR(_xll.qlIndexFixing(Index1Y,$H2931,TRUE,_xll.ohTrigger(RecalcTrigger,Trigger1Y)),NA())</f>
        <v>1.2387432820735761E-2</v>
      </c>
      <c r="N2931" s="185">
        <f>IFERROR(_xll.qlIndexFixing(ONIndex1M,I2931,TRUE,_xll.ohTrigger(RecalcTrigger,Trigger1M)),NA())</f>
        <v>1.1757793716409282E-2</v>
      </c>
      <c r="O2931" s="44">
        <f>IFERROR(_xll.qlIndexFixing(ONIndex3M,I2931,TRUE,_xll.ohTrigger(RecalcTrigger,Trigger3M)),NA())</f>
        <v>1.2015553485458241E-2</v>
      </c>
      <c r="P2931" s="44">
        <f>IFERROR(_xll.qlIndexFixing(ONIndex6M,I2931,TRUE,_xll.ohTrigger(RecalcTrigger,Trigger6M)),NA())</f>
        <v>9.8744342955914277E-3</v>
      </c>
      <c r="Q2931" s="186">
        <f>IFERROR(_xll.qlIndexFixing(ONIndex1Y,I2931,TRUE,_xll.ohTrigger(RecalcTrigger,Trigger1Y)),NA())</f>
        <v>1.2167742106923285E-2</v>
      </c>
    </row>
    <row r="2932" spans="2:17" x14ac:dyDescent="0.2">
      <c r="B2932" s="39" t="s">
        <v>42</v>
      </c>
      <c r="D2932" s="42">
        <f>_xll.qlCalendarAdvance(Calendar,$D2931,B2932,"f",FALSE)</f>
        <v>59939</v>
      </c>
      <c r="E2932" s="180">
        <f>_xll.qlInterestRateIndexValueDate(IndexON,D2932)</f>
        <v>59939</v>
      </c>
      <c r="F2932" s="196">
        <f>IFERROR(_xll.qlIndexFixing(IndexON,D2932,TRUE,_xll.ohTrigger(RecalcTrigger,TriggerON)),NA())</f>
        <v>1.2025695135857717E-2</v>
      </c>
      <c r="H2932" s="42">
        <f>_xll.qlCalendarAdvance(Calendar,$H2931,B2932,"f",FALSE)</f>
        <v>59939</v>
      </c>
      <c r="I2932" s="180">
        <f>_xll.qlInterestRateIndexValueDate(Index1M,$H2932)</f>
        <v>59943</v>
      </c>
      <c r="J2932" s="185">
        <f>IFERROR(_xll.qlIndexFixing(Index1M,$H2932,TRUE,_xll.ohTrigger(RecalcTrigger,Trigger1M)),NA())</f>
        <v>1.1771736304762102E-2</v>
      </c>
      <c r="K2932" s="44">
        <f>IFERROR(_xll.qlIndexFixing(Index3M,H2932,TRUE,_xll.ohTrigger(RecalcTrigger,Trigger3M)),NA())</f>
        <v>1.2056206217937033E-2</v>
      </c>
      <c r="L2932" s="44">
        <f>IFERROR(_xll.qlIndexFixing(Index6M,$H2932,TRUE,_xll.ohTrigger(RecalcTrigger,Trigger6M)),NA())</f>
        <v>9.9936761942304841E-3</v>
      </c>
      <c r="M2932" s="186">
        <f>IFERROR(_xll.qlIndexFixing(Index1Y,$H2932,TRUE,_xll.ohTrigger(RecalcTrigger,Trigger1Y)),NA())</f>
        <v>1.2393682326120866E-2</v>
      </c>
      <c r="N2932" s="185">
        <f>IFERROR(_xll.qlIndexFixing(ONIndex1M,I2932,TRUE,_xll.ohTrigger(RecalcTrigger,Trigger1M)),NA())</f>
        <v>1.1760891393723938E-2</v>
      </c>
      <c r="O2932" s="44">
        <f>IFERROR(_xll.qlIndexFixing(ONIndex3M,I2932,TRUE,_xll.ohTrigger(RecalcTrigger,Trigger3M)),NA())</f>
        <v>1.2018507471314166E-2</v>
      </c>
      <c r="P2932" s="44">
        <f>IFERROR(_xll.qlIndexFixing(ONIndex6M,I2932,TRUE,_xll.ohTrigger(RecalcTrigger,Trigger6M)),NA())</f>
        <v>9.8795947883445479E-3</v>
      </c>
      <c r="Q2932" s="186">
        <f>IFERROR(_xll.qlIndexFixing(ONIndex1Y,I2932,TRUE,_xll.ohTrigger(RecalcTrigger,Trigger1Y)),NA())</f>
        <v>1.2172085031023627E-2</v>
      </c>
    </row>
    <row r="2933" spans="2:17" x14ac:dyDescent="0.2">
      <c r="B2933" s="39" t="s">
        <v>42</v>
      </c>
      <c r="D2933" s="42">
        <f>_xll.qlCalendarAdvance(Calendar,$D2932,B2933,"f",FALSE)</f>
        <v>59946</v>
      </c>
      <c r="E2933" s="180">
        <f>_xll.qlInterestRateIndexValueDate(IndexON,D2933)</f>
        <v>59946</v>
      </c>
      <c r="F2933" s="196">
        <f>IFERROR(_xll.qlIndexFixing(IndexON,D2933,TRUE,_xll.ohTrigger(RecalcTrigger,TriggerON)),NA())</f>
        <v>1.2032214073007808E-2</v>
      </c>
      <c r="H2933" s="42">
        <f>_xll.qlCalendarAdvance(Calendar,$H2932,B2933,"f",FALSE)</f>
        <v>59946</v>
      </c>
      <c r="I2933" s="180">
        <f>_xll.qlInterestRateIndexValueDate(Index1M,$H2933)</f>
        <v>59950</v>
      </c>
      <c r="J2933" s="185">
        <f>IFERROR(_xll.qlIndexFixing(Index1M,$H2933,TRUE,_xll.ohTrigger(RecalcTrigger,Trigger1M)),NA())</f>
        <v>1.1774970014114806E-2</v>
      </c>
      <c r="K2933" s="44">
        <f>IFERROR(_xll.qlIndexFixing(Index3M,H2933,TRUE,_xll.ohTrigger(RecalcTrigger,Trigger3M)),NA())</f>
        <v>1.20595208840988E-2</v>
      </c>
      <c r="L2933" s="44">
        <f>IFERROR(_xll.qlIndexFixing(Index6M,$H2933,TRUE,_xll.ohTrigger(RecalcTrigger,Trigger6M)),NA())</f>
        <v>1.0001716768390814E-2</v>
      </c>
      <c r="M2933" s="186">
        <f>IFERROR(_xll.qlIndexFixing(Index1Y,$H2933,TRUE,_xll.ohTrigger(RecalcTrigger,Trigger1Y)),NA())</f>
        <v>1.2400004567367893E-2</v>
      </c>
      <c r="N2933" s="185">
        <f>IFERROR(_xll.qlIndexFixing(ONIndex1M,I2933,TRUE,_xll.ohTrigger(RecalcTrigger,Trigger1M)),NA())</f>
        <v>1.1764038022601397E-2</v>
      </c>
      <c r="O2933" s="44">
        <f>IFERROR(_xll.qlIndexFixing(ONIndex3M,I2933,TRUE,_xll.ohTrigger(RecalcTrigger,Trigger3M)),NA())</f>
        <v>1.2021510285071813E-2</v>
      </c>
      <c r="P2933" s="44">
        <f>IFERROR(_xll.qlIndexFixing(ONIndex6M,I2933,TRUE,_xll.ohTrigger(RecalcTrigger,Trigger6M)),NA())</f>
        <v>9.8849634387487839E-3</v>
      </c>
      <c r="Q2933" s="186">
        <f>IFERROR(_xll.qlIndexFixing(ONIndex1Y,I2933,TRUE,_xll.ohTrigger(RecalcTrigger,Trigger1Y)),NA())</f>
        <v>1.2176497273994613E-2</v>
      </c>
    </row>
    <row r="2934" spans="2:17" x14ac:dyDescent="0.2">
      <c r="B2934" s="39" t="s">
        <v>42</v>
      </c>
      <c r="D2934" s="42">
        <f>_xll.qlCalendarAdvance(Calendar,$D2933,B2934,"f",FALSE)</f>
        <v>59953</v>
      </c>
      <c r="E2934" s="180">
        <f>_xll.qlInterestRateIndexValueDate(IndexON,D2934)</f>
        <v>59953</v>
      </c>
      <c r="F2934" s="196">
        <f>IFERROR(_xll.qlIndexFixing(IndexON,D2934,TRUE,_xll.ohTrigger(RecalcTrigger,TriggerON)),NA())</f>
        <v>1.2038799269555867E-2</v>
      </c>
      <c r="H2934" s="42">
        <f>_xll.qlCalendarAdvance(Calendar,$H2933,B2934,"f",FALSE)</f>
        <v>59953</v>
      </c>
      <c r="I2934" s="180">
        <f>_xll.qlInterestRateIndexValueDate(Index1M,$H2934)</f>
        <v>59957</v>
      </c>
      <c r="J2934" s="185">
        <f>IFERROR(_xll.qlIndexFixing(Index1M,$H2934,TRUE,_xll.ohTrigger(RecalcTrigger,Trigger1M)),NA())</f>
        <v>1.1778252904019555E-2</v>
      </c>
      <c r="K2934" s="44">
        <f>IFERROR(_xll.qlIndexFixing(Index3M,H2934,TRUE,_xll.ohTrigger(RecalcTrigger,Trigger3M)),NA())</f>
        <v>1.2062885009668563E-2</v>
      </c>
      <c r="L2934" s="44">
        <f>IFERROR(_xll.qlIndexFixing(Index6M,$H2934,TRUE,_xll.ohTrigger(RecalcTrigger,Trigger6M)),NA())</f>
        <v>1.0009966580376013E-2</v>
      </c>
      <c r="M2934" s="186">
        <f>IFERROR(_xll.qlIndexFixing(Index1Y,$H2934,TRUE,_xll.ohTrigger(RecalcTrigger,Trigger1Y)),NA())</f>
        <v>1.2406399643062466E-2</v>
      </c>
      <c r="N2934" s="185">
        <f>IFERROR(_xll.qlIndexFixing(ONIndex1M,I2934,TRUE,_xll.ohTrigger(RecalcTrigger,Trigger1M)),NA())</f>
        <v>1.1767233670427757E-2</v>
      </c>
      <c r="O2934" s="44">
        <f>IFERROR(_xll.qlIndexFixing(ONIndex3M,I2934,TRUE,_xll.ohTrigger(RecalcTrigger,Trigger3M)),NA())</f>
        <v>1.2024561993877469E-2</v>
      </c>
      <c r="P2934" s="44">
        <f>IFERROR(_xll.qlIndexFixing(ONIndex6M,I2934,TRUE,_xll.ohTrigger(RecalcTrigger,Trigger6M)),NA())</f>
        <v>9.8905402468041359E-3</v>
      </c>
      <c r="Q2934" s="186">
        <f>IFERROR(_xll.qlIndexFixing(ONIndex1Y,I2934,TRUE,_xll.ohTrigger(RecalcTrigger,Trigger1Y)),NA())</f>
        <v>1.218097893159964E-2</v>
      </c>
    </row>
    <row r="2935" spans="2:17" x14ac:dyDescent="0.2">
      <c r="B2935" s="39" t="s">
        <v>42</v>
      </c>
      <c r="D2935" s="42">
        <f>_xll.qlCalendarAdvance(Calendar,$D2934,B2935,"f",FALSE)</f>
        <v>59960</v>
      </c>
      <c r="E2935" s="180">
        <f>_xll.qlInterestRateIndexValueDate(IndexON,D2935)</f>
        <v>59960</v>
      </c>
      <c r="F2935" s="196">
        <f>IFERROR(_xll.qlIndexFixing(IndexON,D2935,TRUE,_xll.ohTrigger(RecalcTrigger,TriggerON)),NA())</f>
        <v>1.204545081439079E-2</v>
      </c>
      <c r="H2935" s="42">
        <f>_xll.qlCalendarAdvance(Calendar,$H2934,B2935,"f",FALSE)</f>
        <v>59960</v>
      </c>
      <c r="I2935" s="180">
        <f>_xll.qlInterestRateIndexValueDate(Index1M,$H2935)</f>
        <v>59964</v>
      </c>
      <c r="J2935" s="185">
        <f>IFERROR(_xll.qlIndexFixing(Index1M,$H2935,TRUE,_xll.ohTrigger(RecalcTrigger,Trigger1M)),NA())</f>
        <v>1.1782455608878119E-2</v>
      </c>
      <c r="K2935" s="44">
        <f>IFERROR(_xll.qlIndexFixing(Index3M,H2935,TRUE,_xll.ohTrigger(RecalcTrigger,Trigger3M)),NA())</f>
        <v>1.2066754130750453E-2</v>
      </c>
      <c r="L2935" s="44">
        <f>IFERROR(_xll.qlIndexFixing(Index6M,$H2935,TRUE,_xll.ohTrigger(RecalcTrigger,Trigger6M)),NA())</f>
        <v>1.0020059783412959E-2</v>
      </c>
      <c r="M2935" s="186">
        <f>IFERROR(_xll.qlIndexFixing(Index1Y,$H2935,TRUE,_xll.ohTrigger(RecalcTrigger,Trigger1Y)),NA())</f>
        <v>1.2412144780202861E-2</v>
      </c>
      <c r="N2935" s="185">
        <f>IFERROR(_xll.qlIndexFixing(ONIndex1M,I2935,TRUE,_xll.ohTrigger(RecalcTrigger,Trigger1M)),NA())</f>
        <v>1.1770478404828921E-2</v>
      </c>
      <c r="O2935" s="44">
        <f>IFERROR(_xll.qlIndexFixing(ONIndex3M,I2935,TRUE,_xll.ohTrigger(RecalcTrigger,Trigger3M)),NA())</f>
        <v>1.202766266519717E-2</v>
      </c>
      <c r="P2935" s="44">
        <f>IFERROR(_xll.qlIndexFixing(ONIndex6M,I2935,TRUE,_xll.ohTrigger(RecalcTrigger,Trigger6M)),NA())</f>
        <v>9.8963252129102841E-3</v>
      </c>
      <c r="Q2935" s="186">
        <f>IFERROR(_xll.qlIndexFixing(ONIndex1Y,I2935,TRUE,_xll.ohTrigger(RecalcTrigger,Trigger1Y)),NA())</f>
        <v>1.2185530100241593E-2</v>
      </c>
    </row>
    <row r="2936" spans="2:17" x14ac:dyDescent="0.2">
      <c r="B2936" s="39" t="s">
        <v>42</v>
      </c>
      <c r="D2936" s="42">
        <f>_xll.qlCalendarAdvance(Calendar,$D2935,B2936,"f",FALSE)</f>
        <v>59967</v>
      </c>
      <c r="E2936" s="180">
        <f>_xll.qlInterestRateIndexValueDate(IndexON,D2936)</f>
        <v>59967</v>
      </c>
      <c r="F2936" s="196">
        <f>IFERROR(_xll.qlIndexFixing(IndexON,D2936,TRUE,_xll.ohTrigger(RecalcTrigger,TriggerON)),NA())</f>
        <v>1.2052168796561347E-2</v>
      </c>
      <c r="H2936" s="42">
        <f>_xll.qlCalendarAdvance(Calendar,$H2935,B2936,"f",FALSE)</f>
        <v>59967</v>
      </c>
      <c r="I2936" s="180">
        <f>_xll.qlInterestRateIndexValueDate(Index1M,$H2936)</f>
        <v>59971</v>
      </c>
      <c r="J2936" s="185">
        <f>IFERROR(_xll.qlIndexFixing(Index1M,$H2936,TRUE,_xll.ohTrigger(RecalcTrigger,Trigger1M)),NA())</f>
        <v>1.1785844341999327E-2</v>
      </c>
      <c r="K2936" s="44">
        <f>IFERROR(_xll.qlIndexFixing(Index3M,H2936,TRUE,_xll.ohTrigger(RecalcTrigger,Trigger3M)),NA())</f>
        <v>1.2070221049304433E-2</v>
      </c>
      <c r="L2936" s="44">
        <f>IFERROR(_xll.qlIndexFixing(Index6M,$H2936,TRUE,_xll.ohTrigger(RecalcTrigger,Trigger6M)),NA())</f>
        <v>1.0028758454779652E-2</v>
      </c>
      <c r="M2936" s="186">
        <f>IFERROR(_xll.qlIndexFixing(Index1Y,$H2936,TRUE,_xll.ohTrigger(RecalcTrigger,Trigger1Y)),NA())</f>
        <v>1.2418680316094182E-2</v>
      </c>
      <c r="N2936" s="185">
        <f>IFERROR(_xll.qlIndexFixing(ONIndex1M,I2936,TRUE,_xll.ohTrigger(RecalcTrigger,Trigger1M)),NA())</f>
        <v>1.1773772293190987E-2</v>
      </c>
      <c r="O2936" s="44">
        <f>IFERROR(_xll.qlIndexFixing(ONIndex3M,I2936,TRUE,_xll.ohTrigger(RecalcTrigger,Trigger3M)),NA())</f>
        <v>1.2030812366097265E-2</v>
      </c>
      <c r="P2936" s="44">
        <f>IFERROR(_xll.qlIndexFixing(ONIndex6M,I2936,TRUE,_xll.ohTrigger(RecalcTrigger,Trigger6M)),NA())</f>
        <v>9.9023183365076761E-3</v>
      </c>
      <c r="Q2936" s="186">
        <f>IFERROR(_xll.qlIndexFixing(ONIndex1Y,I2936,TRUE,_xll.ohTrigger(RecalcTrigger,Trigger1Y)),NA())</f>
        <v>1.2190150875523997E-2</v>
      </c>
    </row>
    <row r="2937" spans="2:17" x14ac:dyDescent="0.2">
      <c r="B2937" s="39" t="s">
        <v>42</v>
      </c>
      <c r="D2937" s="42">
        <f>_xll.qlCalendarAdvance(Calendar,$D2936,B2937,"f",FALSE)</f>
        <v>59974</v>
      </c>
      <c r="E2937" s="180">
        <f>_xll.qlInterestRateIndexValueDate(IndexON,D2937)</f>
        <v>59974</v>
      </c>
      <c r="F2937" s="196">
        <f>IFERROR(_xll.qlIndexFixing(IndexON,D2937,TRUE,_xll.ohTrigger(RecalcTrigger,TriggerON)),NA())</f>
        <v>1.2058953305276177E-2</v>
      </c>
      <c r="H2937" s="42">
        <f>_xll.qlCalendarAdvance(Calendar,$H2936,B2937,"f",FALSE)</f>
        <v>59974</v>
      </c>
      <c r="I2937" s="180">
        <f>_xll.qlInterestRateIndexValueDate(Index1M,$H2937)</f>
        <v>59978</v>
      </c>
      <c r="J2937" s="185">
        <f>IFERROR(_xll.qlIndexFixing(Index1M,$H2937,TRUE,_xll.ohTrigger(RecalcTrigger,Trigger1M)),NA())</f>
        <v>1.1789282471470772E-2</v>
      </c>
      <c r="K2937" s="44">
        <f>IFERROR(_xll.qlIndexFixing(Index3M,H2937,TRUE,_xll.ohTrigger(RecalcTrigger,Trigger3M)),NA())</f>
        <v>1.2073737636376406E-2</v>
      </c>
      <c r="L2937" s="44">
        <f>IFERROR(_xll.qlIndexFixing(Index6M,$H2937,TRUE,_xll.ohTrigger(RecalcTrigger,Trigger6M)),NA())</f>
        <v>1.0037666384449638E-2</v>
      </c>
      <c r="M2937" s="186">
        <f>IFERROR(_xll.qlIndexFixing(Index1Y,$H2937,TRUE,_xll.ohTrigger(RecalcTrigger,Trigger1Y)),NA())</f>
        <v>1.2425288972623596E-2</v>
      </c>
      <c r="N2937" s="185">
        <f>IFERROR(_xll.qlIndexFixing(ONIndex1M,I2937,TRUE,_xll.ohTrigger(RecalcTrigger,Trigger1M)),NA())</f>
        <v>1.1777115403219796E-2</v>
      </c>
      <c r="O2937" s="44">
        <f>IFERROR(_xll.qlIndexFixing(ONIndex3M,I2937,TRUE,_xll.ohTrigger(RecalcTrigger,Trigger3M)),NA())</f>
        <v>1.2034011163644109E-2</v>
      </c>
      <c r="P2937" s="44">
        <f>IFERROR(_xll.qlIndexFixing(ONIndex6M,I2937,TRUE,_xll.ohTrigger(RecalcTrigger,Trigger6M)),NA())</f>
        <v>9.9085196179160562E-3</v>
      </c>
      <c r="Q2937" s="186">
        <f>IFERROR(_xll.qlIndexFixing(ONIndex1Y,I2937,TRUE,_xll.ohTrigger(RecalcTrigger,Trigger1Y)),NA())</f>
        <v>1.2194841353769803E-2</v>
      </c>
    </row>
    <row r="2938" spans="2:17" x14ac:dyDescent="0.2">
      <c r="B2938" s="39" t="s">
        <v>42</v>
      </c>
      <c r="D2938" s="42">
        <f>_xll.qlCalendarAdvance(Calendar,$D2937,B2938,"f",FALSE)</f>
        <v>59981</v>
      </c>
      <c r="E2938" s="180">
        <f>_xll.qlInterestRateIndexValueDate(IndexON,D2938)</f>
        <v>59981</v>
      </c>
      <c r="F2938" s="196">
        <f>IFERROR(_xll.qlIndexFixing(IndexON,D2938,TRUE,_xll.ohTrigger(RecalcTrigger,TriggerON)),NA())</f>
        <v>1.2065804429424176E-2</v>
      </c>
      <c r="H2938" s="42">
        <f>_xll.qlCalendarAdvance(Calendar,$H2937,B2938,"f",FALSE)</f>
        <v>59981</v>
      </c>
      <c r="I2938" s="180">
        <f>_xll.qlInterestRateIndexValueDate(Index1M,$H2938)</f>
        <v>59985</v>
      </c>
      <c r="J2938" s="185">
        <f>IFERROR(_xll.qlIndexFixing(Index1M,$H2938,TRUE,_xll.ohTrigger(RecalcTrigger,Trigger1M)),NA())</f>
        <v>1.1792770064923516E-2</v>
      </c>
      <c r="K2938" s="44">
        <f>IFERROR(_xll.qlIndexFixing(Index3M,H2938,TRUE,_xll.ohTrigger(RecalcTrigger,Trigger3M)),NA())</f>
        <v>1.2077303959501916E-2</v>
      </c>
      <c r="L2938" s="44">
        <f>IFERROR(_xll.qlIndexFixing(Index6M,$H2938,TRUE,_xll.ohTrigger(RecalcTrigger,Trigger6M)),NA())</f>
        <v>1.0046783575267164E-2</v>
      </c>
      <c r="M2938" s="186">
        <f>IFERROR(_xll.qlIndexFixing(Index1Y,$H2938,TRUE,_xll.ohTrigger(RecalcTrigger,Trigger1Y)),NA())</f>
        <v>1.2431970848441614E-2</v>
      </c>
      <c r="N2938" s="185">
        <f>IFERROR(_xll.qlIndexFixing(ONIndex1M,I2938,TRUE,_xll.ohTrigger(RecalcTrigger,Trigger1M)),NA())</f>
        <v>1.1780507802061635E-2</v>
      </c>
      <c r="O2938" s="44">
        <f>IFERROR(_xll.qlIndexFixing(ONIndex3M,I2938,TRUE,_xll.ohTrigger(RecalcTrigger,Trigger3M)),NA())</f>
        <v>1.2037259125223798E-2</v>
      </c>
      <c r="P2938" s="44">
        <f>IFERROR(_xll.qlIndexFixing(ONIndex6M,I2938,TRUE,_xll.ohTrigger(RecalcTrigger,Trigger6M)),NA())</f>
        <v>9.9149290571354243E-3</v>
      </c>
      <c r="Q2938" s="186">
        <f>IFERROR(_xll.qlIndexFixing(ONIndex1Y,I2938,TRUE,_xll.ohTrigger(RecalcTrigger,Trigger1Y)),NA())</f>
        <v>1.2199601630742407E-2</v>
      </c>
    </row>
    <row r="2939" spans="2:17" x14ac:dyDescent="0.2">
      <c r="B2939" s="39" t="s">
        <v>42</v>
      </c>
      <c r="D2939" s="42">
        <f>_xll.qlCalendarAdvance(Calendar,$D2938,B2939,"f",FALSE)</f>
        <v>59988</v>
      </c>
      <c r="E2939" s="180">
        <f>_xll.qlInterestRateIndexValueDate(IndexON,D2939)</f>
        <v>59988</v>
      </c>
      <c r="F2939" s="196">
        <f>IFERROR(_xll.qlIndexFixing(IndexON,D2939,TRUE,_xll.ohTrigger(RecalcTrigger,TriggerON)),NA())</f>
        <v>1.207272225813405E-2</v>
      </c>
      <c r="H2939" s="42">
        <f>_xll.qlCalendarAdvance(Calendar,$H2938,B2939,"f",FALSE)</f>
        <v>59988</v>
      </c>
      <c r="I2939" s="180">
        <f>_xll.qlInterestRateIndexValueDate(Index1M,$H2939)</f>
        <v>59992</v>
      </c>
      <c r="J2939" s="185">
        <f>IFERROR(_xll.qlIndexFixing(Index1M,$H2939,TRUE,_xll.ohTrigger(RecalcTrigger,Trigger1M)),NA())</f>
        <v>1.1795857129734522E-2</v>
      </c>
      <c r="K2939" s="44">
        <f>IFERROR(_xll.qlIndexFixing(Index3M,H2939,TRUE,_xll.ohTrigger(RecalcTrigger,Trigger3M)),NA())</f>
        <v>1.2080449892170896E-2</v>
      </c>
      <c r="L2939" s="44">
        <f>IFERROR(_xll.qlIndexFixing(Index6M,$H2939,TRUE,_xll.ohTrigger(RecalcTrigger,Trigger6M)),NA())</f>
        <v>1.0055231432033353E-2</v>
      </c>
      <c r="M2939" s="186">
        <f>IFERROR(_xll.qlIndexFixing(Index1Y,$H2939,TRUE,_xll.ohTrigger(RecalcTrigger,Trigger1Y)),NA())</f>
        <v>1.2438726042217803E-2</v>
      </c>
      <c r="N2939" s="185">
        <f>IFERROR(_xll.qlIndexFixing(ONIndex1M,I2939,TRUE,_xll.ohTrigger(RecalcTrigger,Trigger1M)),NA())</f>
        <v>1.1783949557662154E-2</v>
      </c>
      <c r="O2939" s="44">
        <f>IFERROR(_xll.qlIndexFixing(ONIndex3M,I2939,TRUE,_xll.ohTrigger(RecalcTrigger,Trigger3M)),NA())</f>
        <v>1.2040556317902684E-2</v>
      </c>
      <c r="P2939" s="44">
        <f>IFERROR(_xll.qlIndexFixing(ONIndex6M,I2939,TRUE,_xll.ohTrigger(RecalcTrigger,Trigger6M)),NA())</f>
        <v>9.9215466542457165E-3</v>
      </c>
      <c r="Q2939" s="186">
        <f>IFERROR(_xll.qlIndexFixing(ONIndex1Y,I2939,TRUE,_xll.ohTrigger(RecalcTrigger,Trigger1Y)),NA())</f>
        <v>1.2204431802604887E-2</v>
      </c>
    </row>
    <row r="2940" spans="2:17" x14ac:dyDescent="0.2">
      <c r="B2940" s="39" t="s">
        <v>42</v>
      </c>
      <c r="D2940" s="42">
        <f>_xll.qlCalendarAdvance(Calendar,$D2939,B2940,"f",FALSE)</f>
        <v>59995</v>
      </c>
      <c r="E2940" s="180">
        <f>_xll.qlInterestRateIndexValueDate(IndexON,D2940)</f>
        <v>59995</v>
      </c>
      <c r="F2940" s="196">
        <f>IFERROR(_xll.qlIndexFixing(IndexON,D2940,TRUE,_xll.ohTrigger(RecalcTrigger,TriggerON)),NA())</f>
        <v>1.2082527092598383E-2</v>
      </c>
      <c r="H2940" s="42">
        <f>_xll.qlCalendarAdvance(Calendar,$H2939,B2940,"f",FALSE)</f>
        <v>59995</v>
      </c>
      <c r="I2940" s="180">
        <f>_xll.qlInterestRateIndexValueDate(Index1M,$H2940)</f>
        <v>60001</v>
      </c>
      <c r="J2940" s="185">
        <f>IFERROR(_xll.qlIndexFixing(Index1M,$H2940,TRUE,_xll.ohTrigger(RecalcTrigger,Trigger1M)),NA())</f>
        <v>1.180047303738796E-2</v>
      </c>
      <c r="K2940" s="44">
        <f>IFERROR(_xll.qlIndexFixing(Index3M,H2940,TRUE,_xll.ohTrigger(RecalcTrigger,Trigger3M)),NA())</f>
        <v>1.2085167732076013E-2</v>
      </c>
      <c r="L2940" s="44">
        <f>IFERROR(_xll.qlIndexFixing(Index6M,$H2940,TRUE,_xll.ohTrigger(RecalcTrigger,Trigger6M)),NA())</f>
        <v>1.0067510521856098E-2</v>
      </c>
      <c r="M2940" s="186">
        <f>IFERROR(_xll.qlIndexFixing(Index1Y,$H2940,TRUE,_xll.ohTrigger(RecalcTrigger,Trigger1Y)),NA())</f>
        <v>1.2447519182691965E-2</v>
      </c>
      <c r="N2940" s="185">
        <f>IFERROR(_xll.qlIndexFixing(ONIndex1M,I2940,TRUE,_xll.ohTrigger(RecalcTrigger,Trigger1M)),NA())</f>
        <v>1.1789338498662261E-2</v>
      </c>
      <c r="O2940" s="44">
        <f>IFERROR(_xll.qlIndexFixing(ONIndex3M,I2940,TRUE,_xll.ohTrigger(RecalcTrigger,Trigger3M)),NA())</f>
        <v>1.2045755497309685E-2</v>
      </c>
      <c r="P2940" s="44">
        <f>IFERROR(_xll.qlIndexFixing(ONIndex6M,I2940,TRUE,_xll.ohTrigger(RecalcTrigger,Trigger6M)),NA())</f>
        <v>9.9316368505242281E-3</v>
      </c>
      <c r="Q2940" s="186">
        <f>IFERROR(_xll.qlIndexFixing(ONIndex1Y,I2940,TRUE,_xll.ohTrigger(RecalcTrigger,Trigger1Y)),NA())</f>
        <v>1.2211868187259611E-2</v>
      </c>
    </row>
    <row r="2941" spans="2:17" x14ac:dyDescent="0.2">
      <c r="B2941" s="39" t="s">
        <v>42</v>
      </c>
      <c r="D2941" s="42">
        <f>_xll.qlCalendarAdvance(Calendar,$D2940,B2941,"f",FALSE)</f>
        <v>60002</v>
      </c>
      <c r="E2941" s="180">
        <f>_xll.qlInterestRateIndexValueDate(IndexON,D2941)</f>
        <v>60002</v>
      </c>
      <c r="F2941" s="196">
        <f>IFERROR(_xll.qlIndexFixing(IndexON,D2941,TRUE,_xll.ohTrigger(RecalcTrigger,TriggerON)),NA())</f>
        <v>1.2086758385194685E-2</v>
      </c>
      <c r="H2941" s="42">
        <f>_xll.qlCalendarAdvance(Calendar,$H2940,B2941,"f",FALSE)</f>
        <v>60002</v>
      </c>
      <c r="I2941" s="180">
        <f>_xll.qlInterestRateIndexValueDate(Index1M,$H2941)</f>
        <v>60006</v>
      </c>
      <c r="J2941" s="185">
        <f>IFERROR(_xll.qlIndexFixing(Index1M,$H2941,TRUE,_xll.ohTrigger(RecalcTrigger,Trigger1M)),NA())</f>
        <v>1.1803072906814371E-2</v>
      </c>
      <c r="K2941" s="44">
        <f>IFERROR(_xll.qlIndexFixing(Index3M,H2941,TRUE,_xll.ohTrigger(RecalcTrigger,Trigger3M)),NA())</f>
        <v>1.2087824424658861E-2</v>
      </c>
      <c r="L2941" s="44">
        <f>IFERROR(_xll.qlIndexFixing(Index6M,$H2941,TRUE,_xll.ohTrigger(RecalcTrigger,Trigger6M)),NA())</f>
        <v>1.0074481712746221E-2</v>
      </c>
      <c r="M2941" s="186">
        <f>IFERROR(_xll.qlIndexFixing(Index1Y,$H2941,TRUE,_xll.ohTrigger(RecalcTrigger,Trigger1Y)),NA())</f>
        <v>1.2452456778415374E-2</v>
      </c>
      <c r="N2941" s="185">
        <f>IFERROR(_xll.qlIndexFixing(ONIndex1M,I2941,TRUE,_xll.ohTrigger(RecalcTrigger,Trigger1M)),NA())</f>
        <v>1.1790981408443812E-2</v>
      </c>
      <c r="O2941" s="44">
        <f>IFERROR(_xll.qlIndexFixing(ONIndex3M,I2941,TRUE,_xll.ohTrigger(RecalcTrigger,Trigger3M)),NA())</f>
        <v>1.2047298665782691E-2</v>
      </c>
      <c r="P2941" s="44">
        <f>IFERROR(_xll.qlIndexFixing(ONIndex6M,I2941,TRUE,_xll.ohTrigger(RecalcTrigger,Trigger6M)),NA())</f>
        <v>9.9354063216594568E-3</v>
      </c>
      <c r="Q2941" s="186">
        <f>IFERROR(_xll.qlIndexFixing(ONIndex1Y,I2941,TRUE,_xll.ohTrigger(RecalcTrigger,Trigger1Y)),NA())</f>
        <v>1.221430221453268E-2</v>
      </c>
    </row>
    <row r="2942" spans="2:17" x14ac:dyDescent="0.2">
      <c r="B2942" s="39" t="s">
        <v>42</v>
      </c>
      <c r="D2942" s="42">
        <f>_xll.qlCalendarAdvance(Calendar,$D2941,B2942,"f",FALSE)</f>
        <v>60009</v>
      </c>
      <c r="E2942" s="180">
        <f>_xll.qlInterestRateIndexValueDate(IndexON,D2942)</f>
        <v>60009</v>
      </c>
      <c r="F2942" s="196">
        <f>IFERROR(_xll.qlIndexFixing(IndexON,D2942,TRUE,_xll.ohTrigger(RecalcTrigger,TriggerON)),NA())</f>
        <v>1.2093876861802855E-2</v>
      </c>
      <c r="H2942" s="42">
        <f>_xll.qlCalendarAdvance(Calendar,$H2941,B2942,"f",FALSE)</f>
        <v>60009</v>
      </c>
      <c r="I2942" s="180">
        <f>_xll.qlInterestRateIndexValueDate(Index1M,$H2942)</f>
        <v>60013</v>
      </c>
      <c r="J2942" s="185">
        <f>IFERROR(_xll.qlIndexFixing(Index1M,$H2942,TRUE,_xll.ohTrigger(RecalcTrigger,Trigger1M)),NA())</f>
        <v>1.1806755353508613E-2</v>
      </c>
      <c r="K2942" s="44">
        <f>IFERROR(_xll.qlIndexFixing(Index3M,H2942,TRUE,_xll.ohTrigger(RecalcTrigger,Trigger3M)),NA())</f>
        <v>1.2091586656664354E-2</v>
      </c>
      <c r="L2942" s="44">
        <f>IFERROR(_xll.qlIndexFixing(Index6M,$H2942,TRUE,_xll.ohTrigger(RecalcTrigger,Trigger6M)),NA())</f>
        <v>1.0084420751830867E-2</v>
      </c>
      <c r="M2942" s="186">
        <f>IFERROR(_xll.qlIndexFixing(Index1Y,$H2942,TRUE,_xll.ohTrigger(RecalcTrigger,Trigger1Y)),NA())</f>
        <v>1.2459432518269621E-2</v>
      </c>
      <c r="N2942" s="185">
        <f>IFERROR(_xll.qlIndexFixing(ONIndex1M,I2942,TRUE,_xll.ohTrigger(RecalcTrigger,Trigger1M)),NA())</f>
        <v>1.1794571638796825E-2</v>
      </c>
      <c r="O2942" s="44">
        <f>IFERROR(_xll.qlIndexFixing(ONIndex3M,I2942,TRUE,_xll.ohTrigger(RecalcTrigger,Trigger3M)),NA())</f>
        <v>1.2050743955276388E-2</v>
      </c>
      <c r="P2942" s="44">
        <f>IFERROR(_xll.qlIndexFixing(ONIndex6M,I2942,TRUE,_xll.ohTrigger(RecalcTrigger,Trigger6M)),NA())</f>
        <v>9.9426483921227771E-3</v>
      </c>
      <c r="Q2942" s="186">
        <f>IFERROR(_xll.qlIndexFixing(ONIndex1Y,I2942,TRUE,_xll.ohTrigger(RecalcTrigger,Trigger1Y)),NA())</f>
        <v>1.2219342646764275E-2</v>
      </c>
    </row>
    <row r="2943" spans="2:17" x14ac:dyDescent="0.2">
      <c r="B2943" s="39" t="s">
        <v>42</v>
      </c>
      <c r="D2943" s="42">
        <f>_xll.qlCalendarAdvance(Calendar,$D2942,B2943,"f",FALSE)</f>
        <v>60016</v>
      </c>
      <c r="E2943" s="180">
        <f>_xll.qlInterestRateIndexValueDate(IndexON,D2943)</f>
        <v>60016</v>
      </c>
      <c r="F2943" s="196">
        <f>IFERROR(_xll.qlIndexFixing(IndexON,D2943,TRUE,_xll.ohTrigger(RecalcTrigger,TriggerON)),NA())</f>
        <v>1.21010623990081E-2</v>
      </c>
      <c r="H2943" s="42">
        <f>_xll.qlCalendarAdvance(Calendar,$H2942,B2943,"f",FALSE)</f>
        <v>60016</v>
      </c>
      <c r="I2943" s="180">
        <f>_xll.qlInterestRateIndexValueDate(Index1M,$H2943)</f>
        <v>60020</v>
      </c>
      <c r="J2943" s="185">
        <f>IFERROR(_xll.qlIndexFixing(Index1M,$H2943,TRUE,_xll.ohTrigger(RecalcTrigger,Trigger1M)),NA())</f>
        <v>1.1810487595805164E-2</v>
      </c>
      <c r="K2943" s="44">
        <f>IFERROR(_xll.qlIndexFixing(Index3M,H2943,TRUE,_xll.ohTrigger(RecalcTrigger,Trigger3M)),NA())</f>
        <v>1.2095398955903724E-2</v>
      </c>
      <c r="L2943" s="44">
        <f>IFERROR(_xll.qlIndexFixing(Index6M,$H2943,TRUE,_xll.ohTrigger(RecalcTrigger,Trigger6M)),NA())</f>
        <v>1.0094569060919243E-2</v>
      </c>
      <c r="M2943" s="186">
        <f>IFERROR(_xll.qlIndexFixing(Index1Y,$H2943,TRUE,_xll.ohTrigger(RecalcTrigger,Trigger1Y)),NA())</f>
        <v>1.2466481970947548E-2</v>
      </c>
      <c r="N2943" s="185">
        <f>IFERROR(_xll.qlIndexFixing(ONIndex1M,I2943,TRUE,_xll.ohTrigger(RecalcTrigger,Trigger1M)),NA())</f>
        <v>1.1798666851925432E-2</v>
      </c>
      <c r="O2943" s="44">
        <f>IFERROR(_xll.qlIndexFixing(ONIndex3M,I2943,TRUE,_xll.ohTrigger(RecalcTrigger,Trigger3M)),NA())</f>
        <v>1.2054692215395235E-2</v>
      </c>
      <c r="P2943" s="44">
        <f>IFERROR(_xll.qlIndexFixing(ONIndex6M,I2943,TRUE,_xll.ohTrigger(RecalcTrigger,Trigger6M)),NA())</f>
        <v>9.950776797031935E-3</v>
      </c>
      <c r="Q2943" s="186">
        <f>IFERROR(_xll.qlIndexFixing(ONIndex1Y,I2943,TRUE,_xll.ohTrigger(RecalcTrigger,Trigger1Y)),NA())</f>
        <v>1.2225028844077279E-2</v>
      </c>
    </row>
    <row r="2944" spans="2:17" x14ac:dyDescent="0.2">
      <c r="B2944" s="39" t="s">
        <v>42</v>
      </c>
      <c r="D2944" s="42">
        <f>_xll.qlCalendarAdvance(Calendar,$D2943,B2944,"f",FALSE)</f>
        <v>60024</v>
      </c>
      <c r="E2944" s="180">
        <f>_xll.qlInterestRateIndexValueDate(IndexON,D2944)</f>
        <v>60024</v>
      </c>
      <c r="F2944" s="196">
        <f>IFERROR(_xll.qlIndexFixing(IndexON,D2944,TRUE,_xll.ohTrigger(RecalcTrigger,TriggerON)),NA())</f>
        <v>1.211080748446669E-2</v>
      </c>
      <c r="H2944" s="42">
        <f>_xll.qlCalendarAdvance(Calendar,$H2943,B2944,"f",FALSE)</f>
        <v>60024</v>
      </c>
      <c r="I2944" s="180">
        <f>_xll.qlInterestRateIndexValueDate(Index1M,$H2944)</f>
        <v>60028</v>
      </c>
      <c r="J2944" s="185">
        <f>IFERROR(_xll.qlIndexFixing(Index1M,$H2944,TRUE,_xll.ohTrigger(RecalcTrigger,Trigger1M)),NA())</f>
        <v>1.1815283059267103E-2</v>
      </c>
      <c r="K2944" s="44">
        <f>IFERROR(_xll.qlIndexFixing(Index3M,H2944,TRUE,_xll.ohTrigger(RecalcTrigger,Trigger3M)),NA())</f>
        <v>1.2100306543193641E-2</v>
      </c>
      <c r="L2944" s="44">
        <f>IFERROR(_xll.qlIndexFixing(Index6M,$H2944,TRUE,_xll.ohTrigger(RecalcTrigger,Trigger6M)),NA())</f>
        <v>1.0107380287740643E-2</v>
      </c>
      <c r="M2944" s="186">
        <f>IFERROR(_xll.qlIndexFixing(Index1Y,$H2944,TRUE,_xll.ohTrigger(RecalcTrigger,Trigger1Y)),NA())</f>
        <v>1.2474628875589521E-2</v>
      </c>
      <c r="N2944" s="185">
        <f>IFERROR(_xll.qlIndexFixing(ONIndex1M,I2944,TRUE,_xll.ohTrigger(RecalcTrigger,Trigger1M)),NA())</f>
        <v>1.1802432186049927E-2</v>
      </c>
      <c r="O2944" s="44">
        <f>IFERROR(_xll.qlIndexFixing(ONIndex3M,I2944,TRUE,_xll.ohTrigger(RecalcTrigger,Trigger3M)),NA())</f>
        <v>1.205829348827514E-2</v>
      </c>
      <c r="P2944" s="44">
        <f>IFERROR(_xll.qlIndexFixing(ONIndex6M,I2944,TRUE,_xll.ohTrigger(RecalcTrigger,Trigger6M)),NA())</f>
        <v>9.9588680542961328E-3</v>
      </c>
      <c r="Q2944" s="186">
        <f>IFERROR(_xll.qlIndexFixing(ONIndex1Y,I2944,TRUE,_xll.ohTrigger(RecalcTrigger,Trigger1Y)),NA())</f>
        <v>1.2230380349036452E-2</v>
      </c>
    </row>
    <row r="2945" spans="2:17" x14ac:dyDescent="0.2">
      <c r="B2945" s="39" t="s">
        <v>42</v>
      </c>
      <c r="D2945" s="42">
        <f>_xll.qlCalendarAdvance(Calendar,$D2944,B2945,"f",FALSE)</f>
        <v>60031</v>
      </c>
      <c r="E2945" s="180">
        <f>_xll.qlInterestRateIndexValueDate(IndexON,D2945)</f>
        <v>60031</v>
      </c>
      <c r="F2945" s="196">
        <f>IFERROR(_xll.qlIndexFixing(IndexON,D2945,TRUE,_xll.ohTrigger(RecalcTrigger,TriggerON)),NA())</f>
        <v>1.2118147132342827E-2</v>
      </c>
      <c r="H2945" s="42">
        <f>_xll.qlCalendarAdvance(Calendar,$H2944,B2945,"f",FALSE)</f>
        <v>60031</v>
      </c>
      <c r="I2945" s="180">
        <f>_xll.qlInterestRateIndexValueDate(Index1M,$H2945)</f>
        <v>60035</v>
      </c>
      <c r="J2945" s="185">
        <f>IFERROR(_xll.qlIndexFixing(Index1M,$H2945,TRUE,_xll.ohTrigger(RecalcTrigger,Trigger1M)),NA())</f>
        <v>1.1819125933484654E-2</v>
      </c>
      <c r="K2945" s="44">
        <f>IFERROR(_xll.qlIndexFixing(Index3M,H2945,TRUE,_xll.ohTrigger(RecalcTrigger,Trigger3M)),NA())</f>
        <v>1.2104230088162561E-2</v>
      </c>
      <c r="L2945" s="44">
        <f>IFERROR(_xll.qlIndexFixing(Index6M,$H2945,TRUE,_xll.ohTrigger(RecalcTrigger,Trigger6M)),NA())</f>
        <v>1.0117992289646991E-2</v>
      </c>
      <c r="M2945" s="186">
        <f>IFERROR(_xll.qlIndexFixing(Index1Y,$H2945,TRUE,_xll.ohTrigger(RecalcTrigger,Trigger1Y)),NA())</f>
        <v>1.248183661691539E-2</v>
      </c>
      <c r="N2945" s="185">
        <f>IFERROR(_xll.qlIndexFixing(ONIndex1M,I2945,TRUE,_xll.ohTrigger(RecalcTrigger,Trigger1M)),NA())</f>
        <v>1.1806178613218421E-2</v>
      </c>
      <c r="O2945" s="44">
        <f>IFERROR(_xll.qlIndexFixing(ONIndex3M,I2945,TRUE,_xll.ohTrigger(RecalcTrigger,Trigger3M)),NA())</f>
        <v>1.2061894575383647E-2</v>
      </c>
      <c r="P2945" s="44">
        <f>IFERROR(_xll.qlIndexFixing(ONIndex6M,I2945,TRUE,_xll.ohTrigger(RecalcTrigger,Trigger6M)),NA())</f>
        <v>9.9667643351253332E-3</v>
      </c>
      <c r="Q2945" s="186">
        <f>IFERROR(_xll.qlIndexFixing(ONIndex1Y,I2945,TRUE,_xll.ohTrigger(RecalcTrigger,Trigger1Y)),NA())</f>
        <v>1.2235641980726797E-2</v>
      </c>
    </row>
    <row r="2946" spans="2:17" x14ac:dyDescent="0.2">
      <c r="B2946" s="39" t="s">
        <v>42</v>
      </c>
      <c r="D2946" s="42">
        <f>_xll.qlCalendarAdvance(Calendar,$D2945,B2946,"f",FALSE)</f>
        <v>60038</v>
      </c>
      <c r="E2946" s="180">
        <f>_xll.qlInterestRateIndexValueDate(IndexON,D2946)</f>
        <v>60038</v>
      </c>
      <c r="F2946" s="196">
        <f>IFERROR(_xll.qlIndexFixing(IndexON,D2946,TRUE,_xll.ohTrigger(RecalcTrigger,TriggerON)),NA())</f>
        <v>1.2125554138338046E-2</v>
      </c>
      <c r="H2946" s="42">
        <f>_xll.qlCalendarAdvance(Calendar,$H2945,B2946,"f",FALSE)</f>
        <v>60038</v>
      </c>
      <c r="I2946" s="180">
        <f>_xll.qlInterestRateIndexValueDate(Index1M,$H2946)</f>
        <v>60042</v>
      </c>
      <c r="J2946" s="185">
        <f>IFERROR(_xll.qlIndexFixing(Index1M,$H2946,TRUE,_xll.ohTrigger(RecalcTrigger,Trigger1M)),NA())</f>
        <v>1.1823018822352691E-2</v>
      </c>
      <c r="K2946" s="44">
        <f>IFERROR(_xll.qlIndexFixing(Index3M,H2946,TRUE,_xll.ohTrigger(RecalcTrigger,Trigger3M)),NA())</f>
        <v>1.2108203919218949E-2</v>
      </c>
      <c r="L2946" s="44">
        <f>IFERROR(_xll.qlIndexFixing(Index6M,$H2946,TRUE,_xll.ohTrigger(RecalcTrigger,Trigger6M)),NA())</f>
        <v>1.0128813578339937E-2</v>
      </c>
      <c r="M2946" s="186">
        <f>IFERROR(_xll.qlIndexFixing(Index1Y,$H2946,TRUE,_xll.ohTrigger(RecalcTrigger,Trigger1Y)),NA())</f>
        <v>1.2489118381530457E-2</v>
      </c>
      <c r="N2946" s="185">
        <f>IFERROR(_xll.qlIndexFixing(ONIndex1M,I2946,TRUE,_xll.ohTrigger(RecalcTrigger,Trigger1M)),NA())</f>
        <v>1.1809974878920215E-2</v>
      </c>
      <c r="O2946" s="44">
        <f>IFERROR(_xll.qlIndexFixing(ONIndex3M,I2946,TRUE,_xll.ohTrigger(RecalcTrigger,Trigger3M)),NA())</f>
        <v>1.2065545373607378E-2</v>
      </c>
      <c r="P2946" s="44">
        <f>IFERROR(_xll.qlIndexFixing(ONIndex6M,I2946,TRUE,_xll.ohTrigger(RecalcTrigger,Trigger6M)),NA())</f>
        <v>9.9748687739253938E-3</v>
      </c>
      <c r="Q2946" s="186">
        <f>IFERROR(_xll.qlIndexFixing(ONIndex1Y,I2946,TRUE,_xll.ohTrigger(RecalcTrigger,Trigger1Y)),NA())</f>
        <v>1.224097419283865E-2</v>
      </c>
    </row>
    <row r="2947" spans="2:17" x14ac:dyDescent="0.2">
      <c r="B2947" s="39" t="s">
        <v>42</v>
      </c>
      <c r="D2947" s="42">
        <f>_xll.qlCalendarAdvance(Calendar,$D2946,B2947,"f",FALSE)</f>
        <v>60045</v>
      </c>
      <c r="E2947" s="180">
        <f>_xll.qlInterestRateIndexValueDate(IndexON,D2947)</f>
        <v>60045</v>
      </c>
      <c r="F2947" s="196">
        <f>IFERROR(_xll.qlIndexFixing(IndexON,D2947,TRUE,_xll.ohTrigger(RecalcTrigger,TriggerON)),NA())</f>
        <v>1.2133028591554407E-2</v>
      </c>
      <c r="H2947" s="42">
        <f>_xll.qlCalendarAdvance(Calendar,$H2946,B2947,"f",FALSE)</f>
        <v>60045</v>
      </c>
      <c r="I2947" s="180">
        <f>_xll.qlInterestRateIndexValueDate(Index1M,$H2947)</f>
        <v>60049</v>
      </c>
      <c r="J2947" s="185">
        <f>IFERROR(_xll.qlIndexFixing(Index1M,$H2947,TRUE,_xll.ohTrigger(RecalcTrigger,Trigger1M)),NA())</f>
        <v>1.1826961793494538E-2</v>
      </c>
      <c r="K2947" s="44">
        <f>IFERROR(_xll.qlIndexFixing(Index3M,H2947,TRUE,_xll.ohTrigger(RecalcTrigger,Trigger3M)),NA())</f>
        <v>1.2112228103920939E-2</v>
      </c>
      <c r="L2947" s="44">
        <f>IFERROR(_xll.qlIndexFixing(Index6M,$H2947,TRUE,_xll.ohTrigger(RecalcTrigger,Trigger6M)),NA())</f>
        <v>1.0139844157273672E-2</v>
      </c>
      <c r="M2947" s="186">
        <f>IFERROR(_xll.qlIndexFixing(Index1Y,$H2947,TRUE,_xll.ohTrigger(RecalcTrigger,Trigger1Y)),NA())</f>
        <v>1.2496474268258465E-2</v>
      </c>
      <c r="N2947" s="185">
        <f>IFERROR(_xll.qlIndexFixing(ONIndex1M,I2947,TRUE,_xll.ohTrigger(RecalcTrigger,Trigger1M)),NA())</f>
        <v>1.1813821051100959E-2</v>
      </c>
      <c r="O2947" s="44">
        <f>IFERROR(_xll.qlIndexFixing(ONIndex3M,I2947,TRUE,_xll.ohTrigger(RecalcTrigger,Trigger3M)),NA())</f>
        <v>1.2069245950252494E-2</v>
      </c>
      <c r="P2947" s="44">
        <f>IFERROR(_xll.qlIndexFixing(ONIndex6M,I2947,TRUE,_xll.ohTrigger(RecalcTrigger,Trigger6M)),NA())</f>
        <v>9.9831813705364425E-3</v>
      </c>
      <c r="Q2947" s="186">
        <f>IFERROR(_xll.qlIndexFixing(ONIndex1Y,I2947,TRUE,_xll.ohTrigger(RecalcTrigger,Trigger1Y)),NA())</f>
        <v>1.2246377081375215E-2</v>
      </c>
    </row>
    <row r="2948" spans="2:17" x14ac:dyDescent="0.2">
      <c r="B2948" s="39" t="s">
        <v>42</v>
      </c>
      <c r="D2948" s="42">
        <f>_xll.qlCalendarAdvance(Calendar,$D2947,B2948,"f",FALSE)</f>
        <v>60052</v>
      </c>
      <c r="E2948" s="180">
        <f>_xll.qlInterestRateIndexValueDate(IndexON,D2948)</f>
        <v>60052</v>
      </c>
      <c r="F2948" s="196">
        <f>IFERROR(_xll.qlIndexFixing(IndexON,D2948,TRUE,_xll.ohTrigger(RecalcTrigger,TriggerON)),NA())</f>
        <v>1.2140570581040677E-2</v>
      </c>
      <c r="H2948" s="42">
        <f>_xll.qlCalendarAdvance(Calendar,$H2947,B2948,"f",FALSE)</f>
        <v>60052</v>
      </c>
      <c r="I2948" s="180">
        <f>_xll.qlInterestRateIndexValueDate(Index1M,$H2948)</f>
        <v>60056</v>
      </c>
      <c r="J2948" s="185">
        <f>IFERROR(_xll.qlIndexFixing(Index1M,$H2948,TRUE,_xll.ohTrigger(RecalcTrigger,Trigger1M)),NA())</f>
        <v>1.1830471095302997E-2</v>
      </c>
      <c r="K2948" s="44">
        <f>IFERROR(_xll.qlIndexFixing(Index3M,H2948,TRUE,_xll.ohTrigger(RecalcTrigger,Trigger3M)),NA())</f>
        <v>1.2116302709827531E-2</v>
      </c>
      <c r="L2948" s="44">
        <f>IFERROR(_xll.qlIndexFixing(Index6M,$H2948,TRUE,_xll.ohTrigger(RecalcTrigger,Trigger6M)),NA())</f>
        <v>1.0150066100448385E-2</v>
      </c>
      <c r="M2948" s="186">
        <f>IFERROR(_xll.qlIndexFixing(Index1Y,$H2948,TRUE,_xll.ohTrigger(RecalcTrigger,Trigger1Y)),NA())</f>
        <v>1.2503904375943961E-2</v>
      </c>
      <c r="N2948" s="185">
        <f>IFERROR(_xll.qlIndexFixing(ONIndex1M,I2948,TRUE,_xll.ohTrigger(RecalcTrigger,Trigger1M)),NA())</f>
        <v>1.1817717197146749E-2</v>
      </c>
      <c r="O2948" s="44">
        <f>IFERROR(_xll.qlIndexFixing(ONIndex3M,I2948,TRUE,_xll.ohTrigger(RecalcTrigger,Trigger3M)),NA())</f>
        <v>1.2072996372545219E-2</v>
      </c>
      <c r="P2948" s="44">
        <f>IFERROR(_xll.qlIndexFixing(ONIndex6M,I2948,TRUE,_xll.ohTrigger(RecalcTrigger,Trigger6M)),NA())</f>
        <v>9.9917021251982874E-3</v>
      </c>
      <c r="Q2948" s="186">
        <f>IFERROR(_xll.qlIndexFixing(ONIndex1Y,I2948,TRUE,_xll.ohTrigger(RecalcTrigger,Trigger1Y)),NA())</f>
        <v>1.2251850742579506E-2</v>
      </c>
    </row>
    <row r="2949" spans="2:17" x14ac:dyDescent="0.2">
      <c r="B2949" s="39" t="s">
        <v>42</v>
      </c>
      <c r="D2949" s="42">
        <f>_xll.qlCalendarAdvance(Calendar,$D2948,B2949,"f",FALSE)</f>
        <v>60059</v>
      </c>
      <c r="E2949" s="180">
        <f>_xll.qlInterestRateIndexValueDate(IndexON,D2949)</f>
        <v>60059</v>
      </c>
      <c r="F2949" s="196">
        <f>IFERROR(_xll.qlIndexFixing(IndexON,D2949,TRUE,_xll.ohTrigger(RecalcTrigger,TriggerON)),NA())</f>
        <v>1.2148180195872271E-2</v>
      </c>
      <c r="H2949" s="42">
        <f>_xll.qlCalendarAdvance(Calendar,$H2948,B2949,"f",FALSE)</f>
        <v>60059</v>
      </c>
      <c r="I2949" s="180">
        <f>_xll.qlInterestRateIndexValueDate(Index1M,$H2949)</f>
        <v>60063</v>
      </c>
      <c r="J2949" s="185">
        <f>IFERROR(_xll.qlIndexFixing(Index1M,$H2949,TRUE,_xll.ohTrigger(RecalcTrigger,Trigger1M)),NA())</f>
        <v>1.1834510708464308E-2</v>
      </c>
      <c r="K2949" s="44">
        <f>IFERROR(_xll.qlIndexFixing(Index3M,H2949,TRUE,_xll.ohTrigger(RecalcTrigger,Trigger3M)),NA())</f>
        <v>1.212042780450207E-2</v>
      </c>
      <c r="L2949" s="44">
        <f>IFERROR(_xll.qlIndexFixing(Index6M,$H2949,TRUE,_xll.ohTrigger(RecalcTrigger,Trigger6M)),NA())</f>
        <v>1.0161499998450774E-2</v>
      </c>
      <c r="M2949" s="186">
        <f>IFERROR(_xll.qlIndexFixing(Index1Y,$H2949,TRUE,_xll.ohTrigger(RecalcTrigger,Trigger1Y)),NA())</f>
        <v>1.2511408803448797E-2</v>
      </c>
      <c r="N2949" s="185">
        <f>IFERROR(_xll.qlIndexFixing(ONIndex1M,I2949,TRUE,_xll.ohTrigger(RecalcTrigger,Trigger1M)),NA())</f>
        <v>1.1821663384523617E-2</v>
      </c>
      <c r="O2949" s="44">
        <f>IFERROR(_xll.qlIndexFixing(ONIndex3M,I2949,TRUE,_xll.ohTrigger(RecalcTrigger,Trigger3M)),NA())</f>
        <v>1.2076796707551907E-2</v>
      </c>
      <c r="P2949" s="44">
        <f>IFERROR(_xll.qlIndexFixing(ONIndex6M,I2949,TRUE,_xll.ohTrigger(RecalcTrigger,Trigger6M)),NA())</f>
        <v>1.000043103767112E-2</v>
      </c>
      <c r="Q2949" s="186">
        <f>IFERROR(_xll.qlIndexFixing(ONIndex1Y,I2949,TRUE,_xll.ohTrigger(RecalcTrigger,Trigger1Y)),NA())</f>
        <v>1.2257395272134985E-2</v>
      </c>
    </row>
    <row r="2950" spans="2:17" x14ac:dyDescent="0.2">
      <c r="B2950" s="39" t="s">
        <v>42</v>
      </c>
      <c r="D2950" s="42">
        <f>_xll.qlCalendarAdvance(Calendar,$D2949,B2950,"f",FALSE)</f>
        <v>60066</v>
      </c>
      <c r="E2950" s="180">
        <f>_xll.qlInterestRateIndexValueDate(IndexON,D2950)</f>
        <v>60066</v>
      </c>
      <c r="F2950" s="196">
        <f>IFERROR(_xll.qlIndexFixing(IndexON,D2950,TRUE,_xll.ohTrigger(RecalcTrigger,TriggerON)),NA())</f>
        <v>1.2155857525071312E-2</v>
      </c>
      <c r="H2950" s="42">
        <f>_xll.qlCalendarAdvance(Calendar,$H2949,B2950,"f",FALSE)</f>
        <v>60066</v>
      </c>
      <c r="I2950" s="180">
        <f>_xll.qlInterestRateIndexValueDate(Index1M,$H2950)</f>
        <v>60070</v>
      </c>
      <c r="J2950" s="185">
        <f>IFERROR(_xll.qlIndexFixing(Index1M,$H2950,TRUE,_xll.ohTrigger(RecalcTrigger,Trigger1M)),NA())</f>
        <v>1.1838600600262872E-2</v>
      </c>
      <c r="K2950" s="44">
        <f>IFERROR(_xll.qlIndexFixing(Index3M,H2950,TRUE,_xll.ohTrigger(RecalcTrigger,Trigger3M)),NA())</f>
        <v>1.2124603455507907E-2</v>
      </c>
      <c r="L2950" s="44">
        <f>IFERROR(_xll.qlIndexFixing(Index6M,$H2950,TRUE,_xll.ohTrigger(RecalcTrigger,Trigger6M)),NA())</f>
        <v>1.0173143190927809E-2</v>
      </c>
      <c r="M2950" s="186">
        <f>IFERROR(_xll.qlIndexFixing(Index1Y,$H2950,TRUE,_xll.ohTrigger(RecalcTrigger,Trigger1Y)),NA())</f>
        <v>1.2518987649656286E-2</v>
      </c>
      <c r="N2950" s="185">
        <f>IFERROR(_xll.qlIndexFixing(ONIndex1M,I2950,TRUE,_xll.ohTrigger(RecalcTrigger,Trigger1M)),NA())</f>
        <v>1.1825659680697598E-2</v>
      </c>
      <c r="O2950" s="44">
        <f>IFERROR(_xll.qlIndexFixing(ONIndex3M,I2950,TRUE,_xll.ohTrigger(RecalcTrigger,Trigger3M)),NA())</f>
        <v>1.2080647022578717E-2</v>
      </c>
      <c r="P2950" s="44">
        <f>IFERROR(_xll.qlIndexFixing(ONIndex6M,I2950,TRUE,_xll.ohTrigger(RecalcTrigger,Trigger6M)),NA())</f>
        <v>1.0009368108114813E-2</v>
      </c>
      <c r="Q2950" s="186">
        <f>IFERROR(_xll.qlIndexFixing(ONIndex1Y,I2950,TRUE,_xll.ohTrigger(RecalcTrigger,Trigger1Y)),NA())</f>
        <v>1.2263010766124793E-2</v>
      </c>
    </row>
    <row r="2951" spans="2:17" x14ac:dyDescent="0.2">
      <c r="B2951" s="39" t="s">
        <v>42</v>
      </c>
      <c r="D2951" s="42">
        <f>_xll.qlCalendarAdvance(Calendar,$D2950,B2951,"f",FALSE)</f>
        <v>60073</v>
      </c>
      <c r="E2951" s="180">
        <f>_xll.qlInterestRateIndexValueDate(IndexON,D2951)</f>
        <v>60073</v>
      </c>
      <c r="F2951" s="196">
        <f>IFERROR(_xll.qlIndexFixing(IndexON,D2951,TRUE,_xll.ohTrigger(RecalcTrigger,TriggerON)),NA())</f>
        <v>1.2163602657766504E-2</v>
      </c>
      <c r="H2951" s="42">
        <f>_xll.qlCalendarAdvance(Calendar,$H2950,B2951,"f",FALSE)</f>
        <v>60073</v>
      </c>
      <c r="I2951" s="180">
        <f>_xll.qlInterestRateIndexValueDate(Index1M,$H2951)</f>
        <v>60077</v>
      </c>
      <c r="J2951" s="185">
        <f>IFERROR(_xll.qlIndexFixing(Index1M,$H2951,TRUE,_xll.ohTrigger(RecalcTrigger,Trigger1M)),NA())</f>
        <v>1.1842740838332588E-2</v>
      </c>
      <c r="K2951" s="44">
        <f>IFERROR(_xll.qlIndexFixing(Index3M,H2951,TRUE,_xll.ohTrigger(RecalcTrigger,Trigger3M)),NA())</f>
        <v>1.2128829730412729E-2</v>
      </c>
      <c r="L2951" s="44">
        <f>IFERROR(_xll.qlIndexFixing(Index6M,$H2951,TRUE,_xll.ohTrigger(RecalcTrigger,Trigger6M)),NA())</f>
        <v>1.0184995681573588E-2</v>
      </c>
      <c r="M2951" s="186">
        <f>IFERROR(_xll.qlIndexFixing(Index1Y,$H2951,TRUE,_xll.ohTrigger(RecalcTrigger,Trigger1Y)),NA())</f>
        <v>1.2526641013468355E-2</v>
      </c>
      <c r="N2951" s="185">
        <f>IFERROR(_xll.qlIndexFixing(ONIndex1M,I2951,TRUE,_xll.ohTrigger(RecalcTrigger,Trigger1M)),NA())</f>
        <v>1.1829706153294595E-2</v>
      </c>
      <c r="O2951" s="44">
        <f>IFERROR(_xll.qlIndexFixing(ONIndex3M,I2951,TRUE,_xll.ohTrigger(RecalcTrigger,Trigger3M)),NA())</f>
        <v>1.2084547384771938E-2</v>
      </c>
      <c r="P2951" s="44">
        <f>IFERROR(_xll.qlIndexFixing(ONIndex6M,I2951,TRUE,_xll.ohTrigger(RecalcTrigger,Trigger6M)),NA())</f>
        <v>1.0018513336529367E-2</v>
      </c>
      <c r="Q2951" s="186">
        <f>IFERROR(_xll.qlIndexFixing(ONIndex1Y,I2951,TRUE,_xll.ohTrigger(RecalcTrigger,Trigger1Y)),NA())</f>
        <v>1.2268697320712008E-2</v>
      </c>
    </row>
    <row r="2952" spans="2:17" x14ac:dyDescent="0.2">
      <c r="B2952" s="39" t="s">
        <v>42</v>
      </c>
      <c r="D2952" s="42">
        <f>_xll.qlCalendarAdvance(Calendar,$D2951,B2952,"f",FALSE)</f>
        <v>60080</v>
      </c>
      <c r="E2952" s="180">
        <f>_xll.qlInterestRateIndexValueDate(IndexON,D2952)</f>
        <v>60080</v>
      </c>
      <c r="F2952" s="196">
        <f>IFERROR(_xll.qlIndexFixing(IndexON,D2952,TRUE,_xll.ohTrigger(RecalcTrigger,TriggerON)),NA())</f>
        <v>1.2171415682953324E-2</v>
      </c>
      <c r="H2952" s="42">
        <f>_xll.qlCalendarAdvance(Calendar,$H2951,B2952,"f",FALSE)</f>
        <v>60080</v>
      </c>
      <c r="I2952" s="180">
        <f>_xll.qlInterestRateIndexValueDate(Index1M,$H2952)</f>
        <v>60084</v>
      </c>
      <c r="J2952" s="185">
        <f>IFERROR(_xll.qlIndexFixing(Index1M,$H2952,TRUE,_xll.ohTrigger(RecalcTrigger,Trigger1M)),NA())</f>
        <v>1.1847430250434231E-2</v>
      </c>
      <c r="K2952" s="44">
        <f>IFERROR(_xll.qlIndexFixing(Index3M,H2952,TRUE,_xll.ohTrigger(RecalcTrigger,Trigger3M)),NA())</f>
        <v>1.2133106696785096E-2</v>
      </c>
      <c r="L2952" s="44">
        <f>IFERROR(_xll.qlIndexFixing(Index6M,$H2952,TRUE,_xll.ohTrigger(RecalcTrigger,Trigger6M)),NA())</f>
        <v>1.0199217067507822E-2</v>
      </c>
      <c r="M2952" s="186">
        <f>IFERROR(_xll.qlIndexFixing(Index1Y,$H2952,TRUE,_xll.ohTrigger(RecalcTrigger,Trigger1Y)),NA())</f>
        <v>1.2534368993806862E-2</v>
      </c>
      <c r="N2952" s="185">
        <f>IFERROR(_xll.qlIndexFixing(ONIndex1M,I2952,TRUE,_xll.ohTrigger(RecalcTrigger,Trigger1M)),NA())</f>
        <v>1.1833802869780641E-2</v>
      </c>
      <c r="O2952" s="44">
        <f>IFERROR(_xll.qlIndexFixing(ONIndex3M,I2952,TRUE,_xll.ohTrigger(RecalcTrigger,Trigger3M)),NA())</f>
        <v>1.2088497861357794E-2</v>
      </c>
      <c r="P2952" s="44">
        <f>IFERROR(_xll.qlIndexFixing(ONIndex6M,I2952,TRUE,_xll.ohTrigger(RecalcTrigger,Trigger6M)),NA())</f>
        <v>1.002786672291478E-2</v>
      </c>
      <c r="Q2952" s="186">
        <f>IFERROR(_xll.qlIndexFixing(ONIndex1Y,I2952,TRUE,_xll.ohTrigger(RecalcTrigger,Trigger1Y)),NA())</f>
        <v>1.2274455031660025E-2</v>
      </c>
    </row>
    <row r="2953" spans="2:17" x14ac:dyDescent="0.2">
      <c r="B2953" s="39" t="s">
        <v>42</v>
      </c>
      <c r="D2953" s="42">
        <f>_xll.qlCalendarAdvance(Calendar,$D2952,B2953,"f",FALSE)</f>
        <v>60087</v>
      </c>
      <c r="E2953" s="180">
        <f>_xll.qlInterestRateIndexValueDate(IndexON,D2953)</f>
        <v>60087</v>
      </c>
      <c r="F2953" s="196">
        <f>IFERROR(_xll.qlIndexFixing(IndexON,D2953,TRUE,_xll.ohTrigger(RecalcTrigger,TriggerON)),NA())</f>
        <v>1.2179296689760477E-2</v>
      </c>
      <c r="H2953" s="42">
        <f>_xll.qlCalendarAdvance(Calendar,$H2952,B2953,"f",FALSE)</f>
        <v>60087</v>
      </c>
      <c r="I2953" s="180">
        <f>_xll.qlInterestRateIndexValueDate(Index1M,$H2953)</f>
        <v>60091</v>
      </c>
      <c r="J2953" s="185">
        <f>IFERROR(_xll.qlIndexFixing(Index1M,$H2953,TRUE,_xll.ohTrigger(RecalcTrigger,Trigger1M)),NA())</f>
        <v>1.1851675135494462E-2</v>
      </c>
      <c r="K2953" s="44">
        <f>IFERROR(_xll.qlIndexFixing(Index3M,H2953,TRUE,_xll.ohTrigger(RecalcTrigger,Trigger3M)),NA())</f>
        <v>1.2137434422195306E-2</v>
      </c>
      <c r="L2953" s="44">
        <f>IFERROR(_xll.qlIndexFixing(Index6M,$H2953,TRUE,_xll.ohTrigger(RecalcTrigger,Trigger6M)),NA())</f>
        <v>1.0210422927780348E-2</v>
      </c>
      <c r="M2953" s="186">
        <f>IFERROR(_xll.qlIndexFixing(Index1Y,$H2953,TRUE,_xll.ohTrigger(RecalcTrigger,Trigger1Y)),NA())</f>
        <v>1.2542171689612715E-2</v>
      </c>
      <c r="N2953" s="185">
        <f>IFERROR(_xll.qlIndexFixing(ONIndex1M,I2953,TRUE,_xll.ohTrigger(RecalcTrigger,Trigger1M)),NA())</f>
        <v>1.1837949897621769E-2</v>
      </c>
      <c r="O2953" s="44">
        <f>IFERROR(_xll.qlIndexFixing(ONIndex3M,I2953,TRUE,_xll.ohTrigger(RecalcTrigger,Trigger3M)),NA())</f>
        <v>1.2092498519482575E-2</v>
      </c>
      <c r="P2953" s="44">
        <f>IFERROR(_xll.qlIndexFixing(ONIndex6M,I2953,TRUE,_xll.ohTrigger(RecalcTrigger,Trigger6M)),NA())</f>
        <v>1.0037428267191117E-2</v>
      </c>
      <c r="Q2953" s="186">
        <f>IFERROR(_xll.qlIndexFixing(ONIndex1Y,I2953,TRUE,_xll.ohTrigger(RecalcTrigger,Trigger1Y)),NA())</f>
        <v>1.2280283995051988E-2</v>
      </c>
    </row>
    <row r="2954" spans="2:17" x14ac:dyDescent="0.2">
      <c r="B2954" s="39" t="s">
        <v>42</v>
      </c>
      <c r="D2954" s="42">
        <f>_xll.qlCalendarAdvance(Calendar,$D2953,B2954,"f",FALSE)</f>
        <v>60094</v>
      </c>
      <c r="E2954" s="180">
        <f>_xll.qlInterestRateIndexValueDate(IndexON,D2954)</f>
        <v>60094</v>
      </c>
      <c r="F2954" s="196">
        <f>IFERROR(_xll.qlIndexFixing(IndexON,D2954,TRUE,_xll.ohTrigger(RecalcTrigger,TriggerON)),NA())</f>
        <v>1.2187245767183441E-2</v>
      </c>
      <c r="H2954" s="42">
        <f>_xll.qlCalendarAdvance(Calendar,$H2953,B2954,"f",FALSE)</f>
        <v>60094</v>
      </c>
      <c r="I2954" s="180">
        <f>_xll.qlInterestRateIndexValueDate(Index1M,$H2954)</f>
        <v>60098</v>
      </c>
      <c r="J2954" s="185">
        <f>IFERROR(_xll.qlIndexFixing(Index1M,$H2954,TRUE,_xll.ohTrigger(RecalcTrigger,Trigger1M)),NA())</f>
        <v>1.1855970576256253E-2</v>
      </c>
      <c r="K2954" s="44">
        <f>IFERROR(_xll.qlIndexFixing(Index3M,H2954,TRUE,_xll.ohTrigger(RecalcTrigger,Trigger3M)),NA())</f>
        <v>1.2141812974218869E-2</v>
      </c>
      <c r="L2954" s="44">
        <f>IFERROR(_xll.qlIndexFixing(Index6M,$H2954,TRUE,_xll.ohTrigger(RecalcTrigger,Trigger6M)),NA())</f>
        <v>1.0222918640726891E-2</v>
      </c>
      <c r="M2954" s="186">
        <f>IFERROR(_xll.qlIndexFixing(Index1Y,$H2954,TRUE,_xll.ohTrigger(RecalcTrigger,Trigger1Y)),NA())</f>
        <v>1.255004919984763E-2</v>
      </c>
      <c r="N2954" s="185">
        <f>IFERROR(_xll.qlIndexFixing(ONIndex1M,I2954,TRUE,_xll.ohTrigger(RecalcTrigger,Trigger1M)),NA())</f>
        <v>1.184214730452382E-2</v>
      </c>
      <c r="O2954" s="44">
        <f>IFERROR(_xll.qlIndexFixing(ONIndex3M,I2954,TRUE,_xll.ohTrigger(RecalcTrigger,Trigger3M)),NA())</f>
        <v>1.2096549426452441E-2</v>
      </c>
      <c r="P2954" s="44">
        <f>IFERROR(_xll.qlIndexFixing(ONIndex6M,I2954,TRUE,_xll.ohTrigger(RecalcTrigger,Trigger6M)),NA())</f>
        <v>1.0047197969598187E-2</v>
      </c>
      <c r="Q2954" s="186">
        <f>IFERROR(_xll.qlIndexFixing(ONIndex1Y,I2954,TRUE,_xll.ohTrigger(RecalcTrigger,Trigger1Y)),NA())</f>
        <v>1.2286184306971037E-2</v>
      </c>
    </row>
    <row r="2955" spans="2:17" x14ac:dyDescent="0.2">
      <c r="B2955" s="39" t="s">
        <v>42</v>
      </c>
      <c r="D2955" s="42">
        <f>_xll.qlCalendarAdvance(Calendar,$D2954,B2955,"f",FALSE)</f>
        <v>60101</v>
      </c>
      <c r="E2955" s="180">
        <f>_xll.qlInterestRateIndexValueDate(IndexON,D2955)</f>
        <v>60101</v>
      </c>
      <c r="F2955" s="196">
        <f>IFERROR(_xll.qlIndexFixing(IndexON,D2955,TRUE,_xll.ohTrigger(RecalcTrigger,TriggerON)),NA())</f>
        <v>1.219526300435092E-2</v>
      </c>
      <c r="H2955" s="42">
        <f>_xll.qlCalendarAdvance(Calendar,$H2954,B2955,"f",FALSE)</f>
        <v>60101</v>
      </c>
      <c r="I2955" s="180">
        <f>_xll.qlInterestRateIndexValueDate(Index1M,$H2955)</f>
        <v>60105</v>
      </c>
      <c r="J2955" s="185">
        <f>IFERROR(_xll.qlIndexFixing(Index1M,$H2955,TRUE,_xll.ohTrigger(RecalcTrigger,Trigger1M)),NA())</f>
        <v>1.1860316640358403E-2</v>
      </c>
      <c r="K2955" s="44">
        <f>IFERROR(_xll.qlIndexFixing(Index3M,H2955,TRUE,_xll.ohTrigger(RecalcTrigger,Trigger3M)),NA())</f>
        <v>1.2146242420430426E-2</v>
      </c>
      <c r="L2955" s="44">
        <f>IFERROR(_xll.qlIndexFixing(Index6M,$H2955,TRUE,_xll.ohTrigger(RecalcTrigger,Trigger6M)),NA())</f>
        <v>1.023562367395324E-2</v>
      </c>
      <c r="M2955" s="186">
        <f>IFERROR(_xll.qlIndexFixing(Index1Y,$H2955,TRUE,_xll.ohTrigger(RecalcTrigger,Trigger1Y)),NA())</f>
        <v>1.2558001623492597E-2</v>
      </c>
      <c r="N2955" s="185">
        <f>IFERROR(_xll.qlIndexFixing(ONIndex1M,I2955,TRUE,_xll.ohTrigger(RecalcTrigger,Trigger1M)),NA())</f>
        <v>1.1846395157792955E-2</v>
      </c>
      <c r="O2955" s="44">
        <f>IFERROR(_xll.qlIndexFixing(ONIndex3M,I2955,TRUE,_xll.ohTrigger(RecalcTrigger,Trigger3M)),NA())</f>
        <v>1.210065064941368E-2</v>
      </c>
      <c r="P2955" s="44">
        <f>IFERROR(_xll.qlIndexFixing(ONIndex6M,I2955,TRUE,_xll.ohTrigger(RecalcTrigger,Trigger6M)),NA())</f>
        <v>1.0057175829976117E-2</v>
      </c>
      <c r="Q2955" s="186">
        <f>IFERROR(_xll.qlIndexFixing(ONIndex1Y,I2955,TRUE,_xll.ohTrigger(RecalcTrigger,Trigger1Y)),NA())</f>
        <v>1.2292156063340443E-2</v>
      </c>
    </row>
    <row r="2956" spans="2:17" x14ac:dyDescent="0.2">
      <c r="B2956" s="39" t="s">
        <v>42</v>
      </c>
      <c r="D2956" s="42">
        <f>_xll.qlCalendarAdvance(Calendar,$D2955,B2956,"f",FALSE)</f>
        <v>60108</v>
      </c>
      <c r="E2956" s="180">
        <f>_xll.qlInterestRateIndexValueDate(IndexON,D2956)</f>
        <v>60108</v>
      </c>
      <c r="F2956" s="196">
        <f>IFERROR(_xll.qlIndexFixing(IndexON,D2956,TRUE,_xll.ohTrigger(RecalcTrigger,TriggerON)),NA())</f>
        <v>1.2203348490258392E-2</v>
      </c>
      <c r="H2956" s="42">
        <f>_xll.qlCalendarAdvance(Calendar,$H2955,B2956,"f",FALSE)</f>
        <v>60108</v>
      </c>
      <c r="I2956" s="180">
        <f>_xll.qlInterestRateIndexValueDate(Index1M,$H2956)</f>
        <v>60112</v>
      </c>
      <c r="J2956" s="185">
        <f>IFERROR(_xll.qlIndexFixing(Index1M,$H2956,TRUE,_xll.ohTrigger(RecalcTrigger,Trigger1M)),NA())</f>
        <v>1.186471339543455E-2</v>
      </c>
      <c r="K2956" s="44">
        <f>IFERROR(_xll.qlIndexFixing(Index3M,H2956,TRUE,_xll.ohTrigger(RecalcTrigger,Trigger3M)),NA())</f>
        <v>1.2150722828407226E-2</v>
      </c>
      <c r="L2956" s="44">
        <f>IFERROR(_xll.qlIndexFixing(Index6M,$H2956,TRUE,_xll.ohTrigger(RecalcTrigger,Trigger6M)),NA())</f>
        <v>1.0248538031513975E-2</v>
      </c>
      <c r="M2956" s="186">
        <f>IFERROR(_xll.qlIndexFixing(Index1Y,$H2956,TRUE,_xll.ohTrigger(RecalcTrigger,Trigger1Y)),NA())</f>
        <v>1.2566029059548532E-2</v>
      </c>
      <c r="N2956" s="185">
        <f>IFERROR(_xll.qlIndexFixing(ONIndex1M,I2956,TRUE,_xll.ohTrigger(RecalcTrigger,Trigger1M)),NA())</f>
        <v>1.1850693524975142E-2</v>
      </c>
      <c r="O2956" s="44">
        <f>IFERROR(_xll.qlIndexFixing(ONIndex3M,I2956,TRUE,_xll.ohTrigger(RecalcTrigger,Trigger3M)),NA())</f>
        <v>1.2104802255512581E-2</v>
      </c>
      <c r="P2956" s="44">
        <f>IFERROR(_xll.qlIndexFixing(ONIndex6M,I2956,TRUE,_xll.ohTrigger(RecalcTrigger,Trigger6M)),NA())</f>
        <v>1.0067361848484779E-2</v>
      </c>
      <c r="Q2956" s="186">
        <f>IFERROR(_xll.qlIndexFixing(ONIndex1Y,I2956,TRUE,_xll.ohTrigger(RecalcTrigger,Trigger1Y)),NA())</f>
        <v>1.2298199360163409E-2</v>
      </c>
    </row>
    <row r="2957" spans="2:17" x14ac:dyDescent="0.2">
      <c r="B2957" s="39" t="s">
        <v>42</v>
      </c>
      <c r="D2957" s="42">
        <f>_xll.qlCalendarAdvance(Calendar,$D2956,B2957,"f",FALSE)</f>
        <v>60115</v>
      </c>
      <c r="E2957" s="180">
        <f>_xll.qlInterestRateIndexValueDate(IndexON,D2957)</f>
        <v>60115</v>
      </c>
      <c r="F2957" s="196">
        <f>IFERROR(_xll.qlIndexFixing(IndexON,D2957,TRUE,_xll.ohTrigger(RecalcTrigger,TriggerON)),NA())</f>
        <v>1.2211502314061207E-2</v>
      </c>
      <c r="H2957" s="42">
        <f>_xll.qlCalendarAdvance(Calendar,$H2956,B2957,"f",FALSE)</f>
        <v>60115</v>
      </c>
      <c r="I2957" s="180">
        <f>_xll.qlInterestRateIndexValueDate(Index1M,$H2957)</f>
        <v>60119</v>
      </c>
      <c r="J2957" s="185">
        <f>IFERROR(_xll.qlIndexFixing(Index1M,$H2957,TRUE,_xll.ohTrigger(RecalcTrigger,Trigger1M)),NA())</f>
        <v>1.1869160909120918E-2</v>
      </c>
      <c r="K2957" s="44">
        <f>IFERROR(_xll.qlIndexFixing(Index3M,H2957,TRUE,_xll.ohTrigger(RecalcTrigger,Trigger3M)),NA())</f>
        <v>1.215525426573086E-2</v>
      </c>
      <c r="L2957" s="44">
        <f>IFERROR(_xll.qlIndexFixing(Index6M,$H2957,TRUE,_xll.ohTrigger(RecalcTrigger,Trigger6M)),NA())</f>
        <v>1.0261661717532324E-2</v>
      </c>
      <c r="M2957" s="186">
        <f>IFERROR(_xll.qlIndexFixing(Index1Y,$H2957,TRUE,_xll.ohTrigger(RecalcTrigger,Trigger1Y)),NA())</f>
        <v>1.25741316070365E-2</v>
      </c>
      <c r="N2957" s="185">
        <f>IFERROR(_xll.qlIndexFixing(ONIndex1M,I2957,TRUE,_xll.ohTrigger(RecalcTrigger,Trigger1M)),NA())</f>
        <v>1.1855042473616351E-2</v>
      </c>
      <c r="O2957" s="44">
        <f>IFERROR(_xll.qlIndexFixing(ONIndex3M,I2957,TRUE,_xll.ohTrigger(RecalcTrigger,Trigger3M)),NA())</f>
        <v>1.2109004311975369E-2</v>
      </c>
      <c r="P2957" s="44">
        <f>IFERROR(_xll.qlIndexFixing(ONIndex6M,I2957,TRUE,_xll.ohTrigger(RecalcTrigger,Trigger6M)),NA())</f>
        <v>1.0077756024884366E-2</v>
      </c>
      <c r="Q2957" s="186">
        <f>IFERROR(_xll.qlIndexFixing(ONIndex1Y,I2957,TRUE,_xll.ohTrigger(RecalcTrigger,Trigger1Y)),NA())</f>
        <v>1.2304314293363205E-2</v>
      </c>
    </row>
    <row r="2958" spans="2:17" x14ac:dyDescent="0.2">
      <c r="B2958" s="39" t="s">
        <v>42</v>
      </c>
      <c r="D2958" s="42">
        <f>_xll.qlCalendarAdvance(Calendar,$D2957,B2958,"f",FALSE)</f>
        <v>60122</v>
      </c>
      <c r="E2958" s="180">
        <f>_xll.qlInterestRateIndexValueDate(IndexON,D2958)</f>
        <v>60122</v>
      </c>
      <c r="F2958" s="196">
        <f>IFERROR(_xll.qlIndexFixing(IndexON,D2958,TRUE,_xll.ohTrigger(RecalcTrigger,TriggerON)),NA())</f>
        <v>1.2219724564728196E-2</v>
      </c>
      <c r="H2958" s="42">
        <f>_xll.qlCalendarAdvance(Calendar,$H2957,B2958,"f",FALSE)</f>
        <v>60122</v>
      </c>
      <c r="I2958" s="180">
        <f>_xll.qlInterestRateIndexValueDate(Index1M,$H2958)</f>
        <v>60126</v>
      </c>
      <c r="J2958" s="185">
        <f>IFERROR(_xll.qlIndexFixing(Index1M,$H2958,TRUE,_xll.ohTrigger(RecalcTrigger,Trigger1M)),NA())</f>
        <v>1.1873659249061457E-2</v>
      </c>
      <c r="K2958" s="44">
        <f>IFERROR(_xll.qlIndexFixing(Index3M,H2958,TRUE,_xll.ohTrigger(RecalcTrigger,Trigger3M)),NA())</f>
        <v>1.2159836799982922E-2</v>
      </c>
      <c r="L2958" s="44">
        <f>IFERROR(_xll.qlIndexFixing(Index6M,$H2958,TRUE,_xll.ohTrigger(RecalcTrigger,Trigger6M)),NA())</f>
        <v>1.027499473619667E-2</v>
      </c>
      <c r="M2958" s="186">
        <f>IFERROR(_xll.qlIndexFixing(Index1Y,$H2958,TRUE,_xll.ohTrigger(RecalcTrigger,Trigger1Y)),NA())</f>
        <v>1.2582309364997494E-2</v>
      </c>
      <c r="N2958" s="185">
        <f>IFERROR(_xll.qlIndexFixing(ONIndex1M,I2958,TRUE,_xll.ohTrigger(RecalcTrigger,Trigger1M)),NA())</f>
        <v>1.1859442071262549E-2</v>
      </c>
      <c r="O2958" s="44">
        <f>IFERROR(_xll.qlIndexFixing(ONIndex3M,I2958,TRUE,_xll.ohTrigger(RecalcTrigger,Trigger3M)),NA())</f>
        <v>1.2113256886028267E-2</v>
      </c>
      <c r="P2958" s="44">
        <f>IFERROR(_xll.qlIndexFixing(ONIndex6M,I2958,TRUE,_xll.ohTrigger(RecalcTrigger,Trigger6M)),NA())</f>
        <v>1.0088358359574556E-2</v>
      </c>
      <c r="Q2958" s="186">
        <f>IFERROR(_xll.qlIndexFixing(ONIndex1Y,I2958,TRUE,_xll.ohTrigger(RecalcTrigger,Trigger1Y)),NA())</f>
        <v>1.2310500959182846E-2</v>
      </c>
    </row>
    <row r="2959" spans="2:17" x14ac:dyDescent="0.2">
      <c r="B2959" s="39" t="s">
        <v>42</v>
      </c>
      <c r="D2959" s="42">
        <f>_xll.qlCalendarAdvance(Calendar,$D2958,B2959,"f",FALSE)</f>
        <v>60129</v>
      </c>
      <c r="E2959" s="180">
        <f>_xll.qlInterestRateIndexValueDate(IndexON,D2959)</f>
        <v>60129</v>
      </c>
      <c r="F2959" s="196">
        <f>IFERROR(_xll.qlIndexFixing(IndexON,D2959,TRUE,_xll.ohTrigger(RecalcTrigger,TriggerON)),NA())</f>
        <v>1.222801533141471E-2</v>
      </c>
      <c r="H2959" s="42">
        <f>_xll.qlCalendarAdvance(Calendar,$H2958,B2959,"f",FALSE)</f>
        <v>60129</v>
      </c>
      <c r="I2959" s="180">
        <f>_xll.qlInterestRateIndexValueDate(Index1M,$H2959)</f>
        <v>60133</v>
      </c>
      <c r="J2959" s="185">
        <f>IFERROR(_xll.qlIndexFixing(Index1M,$H2959,TRUE,_xll.ohTrigger(RecalcTrigger,Trigger1M)),NA())</f>
        <v>1.1878208482884654E-2</v>
      </c>
      <c r="K2959" s="44">
        <f>IFERROR(_xll.qlIndexFixing(Index3M,H2959,TRUE,_xll.ohTrigger(RecalcTrigger,Trigger3M)),NA())</f>
        <v>1.216447049874848E-2</v>
      </c>
      <c r="L2959" s="44">
        <f>IFERROR(_xll.qlIndexFixing(Index6M,$H2959,TRUE,_xll.ohTrigger(RecalcTrigger,Trigger6M)),NA())</f>
        <v>1.0288537091763613E-2</v>
      </c>
      <c r="M2959" s="186">
        <f>IFERROR(_xll.qlIndexFixing(Index1Y,$H2959,TRUE,_xll.ohTrigger(RecalcTrigger,Trigger1Y)),NA())</f>
        <v>1.2590562432493317E-2</v>
      </c>
      <c r="N2959" s="185">
        <f>IFERROR(_xll.qlIndexFixing(ONIndex1M,I2959,TRUE,_xll.ohTrigger(RecalcTrigger,Trigger1M)),NA())</f>
        <v>1.1863892385379771E-2</v>
      </c>
      <c r="O2959" s="44">
        <f>IFERROR(_xll.qlIndexFixing(ONIndex3M,I2959,TRUE,_xll.ohTrigger(RecalcTrigger,Trigger3M)),NA())</f>
        <v>1.2117560044897502E-2</v>
      </c>
      <c r="P2959" s="44">
        <f>IFERROR(_xll.qlIndexFixing(ONIndex6M,I2959,TRUE,_xll.ohTrigger(RecalcTrigger,Trigger6M)),NA())</f>
        <v>1.0099168852155671E-2</v>
      </c>
      <c r="Q2959" s="186">
        <f>IFERROR(_xll.qlIndexFixing(ONIndex1Y,I2959,TRUE,_xll.ohTrigger(RecalcTrigger,Trigger1Y)),NA())</f>
        <v>1.2316759453385728E-2</v>
      </c>
    </row>
    <row r="2960" spans="2:17" x14ac:dyDescent="0.2">
      <c r="B2960" s="39" t="s">
        <v>42</v>
      </c>
      <c r="D2960" s="42">
        <f>_xll.qlCalendarAdvance(Calendar,$D2959,B2960,"f",FALSE)</f>
        <v>60136</v>
      </c>
      <c r="E2960" s="180">
        <f>_xll.qlInterestRateIndexValueDate(IndexON,D2960)</f>
        <v>60136</v>
      </c>
      <c r="F2960" s="196">
        <f>IFERROR(_xll.qlIndexFixing(IndexON,D2960,TRUE,_xll.ohTrigger(RecalcTrigger,TriggerON)),NA())</f>
        <v>1.2236374703062936E-2</v>
      </c>
      <c r="H2960" s="42">
        <f>_xll.qlCalendarAdvance(Calendar,$H2959,B2960,"f",FALSE)</f>
        <v>60136</v>
      </c>
      <c r="I2960" s="180">
        <f>_xll.qlInterestRateIndexValueDate(Index1M,$H2960)</f>
        <v>60140</v>
      </c>
      <c r="J2960" s="185">
        <f>IFERROR(_xll.qlIndexFixing(Index1M,$H2960,TRUE,_xll.ohTrigger(RecalcTrigger,Trigger1M)),NA())</f>
        <v>1.1882808678237039E-2</v>
      </c>
      <c r="K2960" s="44">
        <f>IFERROR(_xll.qlIndexFixing(Index3M,H2960,TRUE,_xll.ohTrigger(RecalcTrigger,Trigger3M)),NA())</f>
        <v>1.2169155429616076E-2</v>
      </c>
      <c r="L2960" s="44">
        <f>IFERROR(_xll.qlIndexFixing(Index6M,$H2960,TRUE,_xll.ohTrigger(RecalcTrigger,Trigger6M)),NA())</f>
        <v>1.0302288788556213E-2</v>
      </c>
      <c r="M2960" s="186">
        <f>IFERROR(_xll.qlIndexFixing(Index1Y,$H2960,TRUE,_xll.ohTrigger(RecalcTrigger,Trigger1Y)),NA())</f>
        <v>1.259889090860482E-2</v>
      </c>
      <c r="N2960" s="185">
        <f>IFERROR(_xll.qlIndexFixing(ONIndex1M,I2960,TRUE,_xll.ohTrigger(RecalcTrigger,Trigger1M)),NA())</f>
        <v>1.186839348359392E-2</v>
      </c>
      <c r="O2960" s="44">
        <f>IFERROR(_xll.qlIndexFixing(ONIndex3M,I2960,TRUE,_xll.ohTrigger(RecalcTrigger,Trigger3M)),NA())</f>
        <v>1.2121913855809296E-2</v>
      </c>
      <c r="P2960" s="44">
        <f>IFERROR(_xll.qlIndexFixing(ONIndex6M,I2960,TRUE,_xll.ohTrigger(RecalcTrigger,Trigger6M)),NA())</f>
        <v>1.0110187502947454E-2</v>
      </c>
      <c r="Q2960" s="186">
        <f>IFERROR(_xll.qlIndexFixing(ONIndex1Y,I2960,TRUE,_xll.ohTrigger(RecalcTrigger,Trigger1Y)),NA())</f>
        <v>1.2323089871895121E-2</v>
      </c>
    </row>
    <row r="2961" spans="2:17" x14ac:dyDescent="0.2">
      <c r="B2961" s="39" t="s">
        <v>42</v>
      </c>
      <c r="D2961" s="42">
        <f>_xll.qlCalendarAdvance(Calendar,$D2960,B2961,"f",FALSE)</f>
        <v>60143</v>
      </c>
      <c r="E2961" s="180">
        <f>_xll.qlInterestRateIndexValueDate(IndexON,D2961)</f>
        <v>60143</v>
      </c>
      <c r="F2961" s="196">
        <f>IFERROR(_xll.qlIndexFixing(IndexON,D2961,TRUE,_xll.ohTrigger(RecalcTrigger,TriggerON)),NA())</f>
        <v>1.2244802768854868E-2</v>
      </c>
      <c r="H2961" s="42">
        <f>_xll.qlCalendarAdvance(Calendar,$H2960,B2961,"f",FALSE)</f>
        <v>60143</v>
      </c>
      <c r="I2961" s="180">
        <f>_xll.qlInterestRateIndexValueDate(Index1M,$H2961)</f>
        <v>60147</v>
      </c>
      <c r="J2961" s="185">
        <f>IFERROR(_xll.qlIndexFixing(Index1M,$H2961,TRUE,_xll.ohTrigger(RecalcTrigger,Trigger1M)),NA())</f>
        <v>1.1886927142564119E-2</v>
      </c>
      <c r="K2961" s="44">
        <f>IFERROR(_xll.qlIndexFixing(Index3M,H2961,TRUE,_xll.ohTrigger(RecalcTrigger,Trigger3M)),NA())</f>
        <v>1.2173338052363062E-2</v>
      </c>
      <c r="L2961" s="44">
        <f>IFERROR(_xll.qlIndexFixing(Index6M,$H2961,TRUE,_xll.ohTrigger(RecalcTrigger,Trigger6M)),NA())</f>
        <v>1.0312603345855702E-2</v>
      </c>
      <c r="M2961" s="186">
        <f>IFERROR(_xll.qlIndexFixing(Index1Y,$H2961,TRUE,_xll.ohTrigger(RecalcTrigger,Trigger1Y)),NA())</f>
        <v>1.2607294892434319E-2</v>
      </c>
      <c r="N2961" s="185">
        <f>IFERROR(_xll.qlIndexFixing(ONIndex1M,I2961,TRUE,_xll.ohTrigger(RecalcTrigger,Trigger1M)),NA())</f>
        <v>1.1872945433291093E-2</v>
      </c>
      <c r="O2961" s="44">
        <f>IFERROR(_xll.qlIndexFixing(ONIndex3M,I2961,TRUE,_xll.ohTrigger(RecalcTrigger,Trigger3M)),NA())</f>
        <v>1.2126318385830004E-2</v>
      </c>
      <c r="P2961" s="44">
        <f>IFERROR(_xll.qlIndexFixing(ONIndex6M,I2961,TRUE,_xll.ohTrigger(RecalcTrigger,Trigger6M)),NA())</f>
        <v>1.012141431186997E-2</v>
      </c>
      <c r="Q2961" s="186">
        <f>IFERROR(_xll.qlIndexFixing(ONIndex1Y,I2961,TRUE,_xll.ohTrigger(RecalcTrigger,Trigger1Y)),NA())</f>
        <v>1.2329492310954038E-2</v>
      </c>
    </row>
    <row r="2962" spans="2:17" x14ac:dyDescent="0.2">
      <c r="B2962" s="39" t="s">
        <v>42</v>
      </c>
      <c r="D2962" s="42">
        <f>_xll.qlCalendarAdvance(Calendar,$D2961,B2962,"f",FALSE)</f>
        <v>60150</v>
      </c>
      <c r="E2962" s="180">
        <f>_xll.qlInterestRateIndexValueDate(IndexON,D2962)</f>
        <v>60150</v>
      </c>
      <c r="F2962" s="196">
        <f>IFERROR(_xll.qlIndexFixing(IndexON,D2962,TRUE,_xll.ohTrigger(RecalcTrigger,TriggerON)),NA())</f>
        <v>1.225329961781263E-2</v>
      </c>
      <c r="H2962" s="42">
        <f>_xll.qlCalendarAdvance(Calendar,$H2961,B2962,"f",FALSE)</f>
        <v>60150</v>
      </c>
      <c r="I2962" s="180">
        <f>_xll.qlInterestRateIndexValueDate(Index1M,$H2962)</f>
        <v>60154</v>
      </c>
      <c r="J2962" s="185">
        <f>IFERROR(_xll.qlIndexFixing(Index1M,$H2962,TRUE,_xll.ohTrigger(RecalcTrigger,Trigger1M)),NA())</f>
        <v>1.1891625653269955E-2</v>
      </c>
      <c r="K2962" s="44">
        <f>IFERROR(_xll.qlIndexFixing(Index3M,H2962,TRUE,_xll.ohTrigger(RecalcTrigger,Trigger3M)),NA())</f>
        <v>1.2178121806821995E-2</v>
      </c>
      <c r="L2962" s="44">
        <f>IFERROR(_xll.qlIndexFixing(Index6M,$H2962,TRUE,_xll.ohTrigger(RecalcTrigger,Trigger6M)),NA())</f>
        <v>1.0326727664263602E-2</v>
      </c>
      <c r="M2962" s="186">
        <f>IFERROR(_xll.qlIndexFixing(Index1Y,$H2962,TRUE,_xll.ohTrigger(RecalcTrigger,Trigger1Y)),NA())</f>
        <v>1.261577448310384E-2</v>
      </c>
      <c r="N2962" s="185">
        <f>IFERROR(_xll.qlIndexFixing(ONIndex1M,I2962,TRUE,_xll.ohTrigger(RecalcTrigger,Trigger1M)),NA())</f>
        <v>1.187754830201726E-2</v>
      </c>
      <c r="O2962" s="44">
        <f>IFERROR(_xll.qlIndexFixing(ONIndex3M,I2962,TRUE,_xll.ohTrigger(RecalcTrigger,Trigger3M)),NA())</f>
        <v>1.2130773702345721E-2</v>
      </c>
      <c r="P2962" s="44">
        <f>IFERROR(_xll.qlIndexFixing(ONIndex6M,I2962,TRUE,_xll.ohTrigger(RecalcTrigger,Trigger6M)),NA())</f>
        <v>1.0132849278923217E-2</v>
      </c>
      <c r="Q2962" s="186">
        <f>IFERROR(_xll.qlIndexFixing(ONIndex1Y,I2962,TRUE,_xll.ohTrigger(RecalcTrigger,Trigger1Y)),NA())</f>
        <v>1.2335966866405812E-2</v>
      </c>
    </row>
    <row r="2963" spans="2:17" x14ac:dyDescent="0.2">
      <c r="B2963" s="39" t="s">
        <v>42</v>
      </c>
      <c r="D2963" s="42">
        <f>_xll.qlCalendarAdvance(Calendar,$D2962,B2963,"f",FALSE)</f>
        <v>60157</v>
      </c>
      <c r="E2963" s="180">
        <f>_xll.qlInterestRateIndexValueDate(IndexON,D2963)</f>
        <v>60157</v>
      </c>
      <c r="F2963" s="196">
        <f>IFERROR(_xll.qlIndexFixing(IndexON,D2963,TRUE,_xll.ohTrigger(RecalcTrigger,TriggerON)),NA())</f>
        <v>1.226186533898499E-2</v>
      </c>
      <c r="H2963" s="42">
        <f>_xll.qlCalendarAdvance(Calendar,$H2962,B2963,"f",FALSE)</f>
        <v>60157</v>
      </c>
      <c r="I2963" s="180">
        <f>_xll.qlInterestRateIndexValueDate(Index1M,$H2963)</f>
        <v>60161</v>
      </c>
      <c r="J2963" s="185">
        <f>IFERROR(_xll.qlIndexFixing(Index1M,$H2963,TRUE,_xll.ohTrigger(RecalcTrigger,Trigger1M)),NA())</f>
        <v>1.1896375321848396E-2</v>
      </c>
      <c r="K2963" s="44">
        <f>IFERROR(_xll.qlIndexFixing(Index3M,H2963,TRUE,_xll.ohTrigger(RecalcTrigger,Trigger3M)),NA())</f>
        <v>1.218295698952984E-2</v>
      </c>
      <c r="L2963" s="44">
        <f>IFERROR(_xll.qlIndexFixing(Index6M,$H2963,TRUE,_xll.ohTrigger(RecalcTrigger,Trigger6M)),NA())</f>
        <v>1.0341061316624545E-2</v>
      </c>
      <c r="M2963" s="186">
        <f>IFERROR(_xll.qlIndexFixing(Index1Y,$H2963,TRUE,_xll.ohTrigger(RecalcTrigger,Trigger1Y)),NA())</f>
        <v>1.2624329779755993E-2</v>
      </c>
      <c r="N2963" s="185">
        <f>IFERROR(_xll.qlIndexFixing(ONIndex1M,I2963,TRUE,_xll.ohTrigger(RecalcTrigger,Trigger1M)),NA())</f>
        <v>1.1882202157238453E-2</v>
      </c>
      <c r="O2963" s="44">
        <f>IFERROR(_xll.qlIndexFixing(ONIndex3M,I2963,TRUE,_xll.ohTrigger(RecalcTrigger,Trigger3M)),NA())</f>
        <v>1.2135279872422799E-2</v>
      </c>
      <c r="P2963" s="44">
        <f>IFERROR(_xll.qlIndexFixing(ONIndex6M,I2963,TRUE,_xll.ohTrigger(RecalcTrigger,Trigger6M)),NA())</f>
        <v>1.0144492404107197E-2</v>
      </c>
      <c r="Q2963" s="186">
        <f>IFERROR(_xll.qlIndexFixing(ONIndex1Y,I2963,TRUE,_xll.ohTrigger(RecalcTrigger,Trigger1Y)),NA())</f>
        <v>1.2342513634413521E-2</v>
      </c>
    </row>
    <row r="2964" spans="2:17" x14ac:dyDescent="0.2">
      <c r="B2964" s="39" t="s">
        <v>42</v>
      </c>
      <c r="D2964" s="42">
        <f>_xll.qlCalendarAdvance(Calendar,$D2963,B2964,"f",FALSE)</f>
        <v>60164</v>
      </c>
      <c r="E2964" s="180">
        <f>_xll.qlInterestRateIndexValueDate(IndexON,D2964)</f>
        <v>60164</v>
      </c>
      <c r="F2964" s="196">
        <f>IFERROR(_xll.qlIndexFixing(IndexON,D2964,TRUE,_xll.ohTrigger(RecalcTrigger,TriggerON)),NA())</f>
        <v>1.2270500021447361E-2</v>
      </c>
      <c r="H2964" s="42">
        <f>_xll.qlCalendarAdvance(Calendar,$H2963,B2964,"f",FALSE)</f>
        <v>60164</v>
      </c>
      <c r="I2964" s="180">
        <f>_xll.qlInterestRateIndexValueDate(Index1M,$H2964)</f>
        <v>60168</v>
      </c>
      <c r="J2964" s="185">
        <f>IFERROR(_xll.qlIndexFixing(Index1M,$H2964,TRUE,_xll.ohTrigger(RecalcTrigger,Trigger1M)),NA())</f>
        <v>1.1901176215928011E-2</v>
      </c>
      <c r="K2964" s="44">
        <f>IFERROR(_xll.qlIndexFixing(Index3M,H2964,TRUE,_xll.ohTrigger(RecalcTrigger,Trigger3M)),NA())</f>
        <v>1.2187843668075607E-2</v>
      </c>
      <c r="L2964" s="44">
        <f>IFERROR(_xll.qlIndexFixing(Index6M,$H2964,TRUE,_xll.ohTrigger(RecalcTrigger,Trigger6M)),NA())</f>
        <v>1.0355604307437916E-2</v>
      </c>
      <c r="M2964" s="186">
        <f>IFERROR(_xll.qlIndexFixing(Index1Y,$H2964,TRUE,_xll.ohTrigger(RecalcTrigger,Trigger1Y)),NA())</f>
        <v>1.2632960881553759E-2</v>
      </c>
      <c r="N2964" s="185">
        <f>IFERROR(_xll.qlIndexFixing(ONIndex1M,I2964,TRUE,_xll.ohTrigger(RecalcTrigger,Trigger1M)),NA())</f>
        <v>1.1886907066580576E-2</v>
      </c>
      <c r="O2964" s="44">
        <f>IFERROR(_xll.qlIndexFixing(ONIndex3M,I2964,TRUE,_xll.ohTrigger(RecalcTrigger,Trigger3M)),NA())</f>
        <v>1.2139836963287465E-2</v>
      </c>
      <c r="P2964" s="44">
        <f>IFERROR(_xll.qlIndexFixing(ONIndex6M,I2964,TRUE,_xll.ohTrigger(RecalcTrigger,Trigger6M)),NA())</f>
        <v>1.0156343687501845E-2</v>
      </c>
      <c r="Q2964" s="186">
        <f>IFERROR(_xll.qlIndexFixing(ONIndex1Y,I2964,TRUE,_xll.ohTrigger(RecalcTrigger,Trigger1Y)),NA())</f>
        <v>1.2349132710660626E-2</v>
      </c>
    </row>
    <row r="2965" spans="2:17" x14ac:dyDescent="0.2">
      <c r="B2965" s="39" t="s">
        <v>42</v>
      </c>
      <c r="D2965" s="42">
        <f>_xll.qlCalendarAdvance(Calendar,$D2964,B2965,"f",FALSE)</f>
        <v>60171</v>
      </c>
      <c r="E2965" s="180">
        <f>_xll.qlInterestRateIndexValueDate(IndexON,D2965)</f>
        <v>60171</v>
      </c>
      <c r="F2965" s="196">
        <f>IFERROR(_xll.qlIndexFixing(IndexON,D2965,TRUE,_xll.ohTrigger(RecalcTrigger,TriggerON)),NA())</f>
        <v>1.2279203754275159E-2</v>
      </c>
      <c r="H2965" s="42">
        <f>_xll.qlCalendarAdvance(Calendar,$H2964,B2965,"f",FALSE)</f>
        <v>60171</v>
      </c>
      <c r="I2965" s="180">
        <f>_xll.qlInterestRateIndexValueDate(Index1M,$H2965)</f>
        <v>60175</v>
      </c>
      <c r="J2965" s="185">
        <f>IFERROR(_xll.qlIndexFixing(Index1M,$H2965,TRUE,_xll.ohTrigger(RecalcTrigger,Trigger1M)),NA())</f>
        <v>1.1906576445336003E-2</v>
      </c>
      <c r="K2965" s="44">
        <f>IFERROR(_xll.qlIndexFixing(Index3M,H2965,TRUE,_xll.ohTrigger(RecalcTrigger,Trigger3M)),NA())</f>
        <v>1.219335093118098E-2</v>
      </c>
      <c r="L2965" s="44">
        <f>IFERROR(_xll.qlIndexFixing(Index6M,$H2965,TRUE,_xll.ohTrigger(RecalcTrigger,Trigger6M)),NA())</f>
        <v>1.0371632118066885E-2</v>
      </c>
      <c r="M2965" s="186">
        <f>IFERROR(_xll.qlIndexFixing(Index1Y,$H2965,TRUE,_xll.ohTrigger(RecalcTrigger,Trigger1Y)),NA())</f>
        <v>1.2641642662445106E-2</v>
      </c>
      <c r="N2965" s="185">
        <f>IFERROR(_xll.qlIndexFixing(ONIndex1M,I2965,TRUE,_xll.ohTrigger(RecalcTrigger,Trigger1M)),NA())</f>
        <v>1.1891663097429728E-2</v>
      </c>
      <c r="O2965" s="44">
        <f>IFERROR(_xll.qlIndexFixing(ONIndex3M,I2965,TRUE,_xll.ohTrigger(RecalcTrigger,Trigger3M)),NA())</f>
        <v>1.2144445042006069E-2</v>
      </c>
      <c r="P2965" s="44">
        <f>IFERROR(_xll.qlIndexFixing(ONIndex6M,I2965,TRUE,_xll.ohTrigger(RecalcTrigger,Trigger6M)),NA())</f>
        <v>1.0168403129187098E-2</v>
      </c>
      <c r="Q2965" s="186">
        <f>IFERROR(_xll.qlIndexFixing(ONIndex1Y,I2965,TRUE,_xll.ohTrigger(RecalcTrigger,Trigger1Y)),NA())</f>
        <v>1.2355824191390141E-2</v>
      </c>
    </row>
    <row r="2966" spans="2:17" x14ac:dyDescent="0.2">
      <c r="B2966" s="39" t="s">
        <v>42</v>
      </c>
      <c r="D2966" s="42">
        <f>_xll.qlCalendarAdvance(Calendar,$D2965,B2966,"f",FALSE)</f>
        <v>60178</v>
      </c>
      <c r="E2966" s="180">
        <f>_xll.qlInterestRateIndexValueDate(IndexON,D2966)</f>
        <v>60178</v>
      </c>
      <c r="F2966" s="196">
        <f>IFERROR(_xll.qlIndexFixing(IndexON,D2966,TRUE,_xll.ohTrigger(RecalcTrigger,TriggerON)),NA())</f>
        <v>1.2287976626543795E-2</v>
      </c>
      <c r="H2966" s="42">
        <f>_xll.qlCalendarAdvance(Calendar,$H2965,B2966,"f",FALSE)</f>
        <v>60178</v>
      </c>
      <c r="I2966" s="180">
        <f>_xll.qlInterestRateIndexValueDate(Index1M,$H2966)</f>
        <v>60182</v>
      </c>
      <c r="J2966" s="185">
        <f>IFERROR(_xll.qlIndexFixing(Index1M,$H2966,TRUE,_xll.ohTrigger(RecalcTrigger,Trigger1M)),NA())</f>
        <v>1.1911483830316963E-2</v>
      </c>
      <c r="K2966" s="44">
        <f>IFERROR(_xll.qlIndexFixing(Index3M,H2966,TRUE,_xll.ohTrigger(RecalcTrigger,Trigger3M)),NA())</f>
        <v>1.2198344674115799E-2</v>
      </c>
      <c r="L2966" s="44">
        <f>IFERROR(_xll.qlIndexFixing(Index6M,$H2966,TRUE,_xll.ohTrigger(RecalcTrigger,Trigger6M)),NA())</f>
        <v>1.0386609184286197E-2</v>
      </c>
      <c r="M2966" s="186">
        <f>IFERROR(_xll.qlIndexFixing(Index1Y,$H2966,TRUE,_xll.ohTrigger(RecalcTrigger,Trigger1Y)),NA())</f>
        <v>1.2650331532864758E-2</v>
      </c>
      <c r="N2966" s="185">
        <f>IFERROR(_xll.qlIndexFixing(ONIndex1M,I2966,TRUE,_xll.ohTrigger(RecalcTrigger,Trigger1M)),NA())</f>
        <v>1.1896470317571683E-2</v>
      </c>
      <c r="O2966" s="44">
        <f>IFERROR(_xll.qlIndexFixing(ONIndex3M,I2966,TRUE,_xll.ohTrigger(RecalcTrigger,Trigger3M)),NA())</f>
        <v>1.2149104176124581E-2</v>
      </c>
      <c r="P2966" s="44">
        <f>IFERROR(_xll.qlIndexFixing(ONIndex6M,I2966,TRUE,_xll.ohTrigger(RecalcTrigger,Trigger6M)),NA())</f>
        <v>1.0180670729083019E-2</v>
      </c>
      <c r="Q2966" s="186">
        <f>IFERROR(_xll.qlIndexFixing(ONIndex1Y,I2966,TRUE,_xll.ohTrigger(RecalcTrigger,Trigger1Y)),NA())</f>
        <v>1.2362588172685207E-2</v>
      </c>
    </row>
    <row r="2967" spans="2:17" x14ac:dyDescent="0.2">
      <c r="B2967" s="39" t="s">
        <v>42</v>
      </c>
      <c r="D2967" s="42">
        <f>_xll.qlCalendarAdvance(Calendar,$D2966,B2967,"f",FALSE)</f>
        <v>60185</v>
      </c>
      <c r="E2967" s="180">
        <f>_xll.qlInterestRateIndexValueDate(IndexON,D2967)</f>
        <v>60185</v>
      </c>
      <c r="F2967" s="196">
        <f>IFERROR(_xll.qlIndexFixing(IndexON,D2967,TRUE,_xll.ohTrigger(RecalcTrigger,TriggerON)),NA())</f>
        <v>1.2296818727302039E-2</v>
      </c>
      <c r="H2967" s="42">
        <f>_xll.qlCalendarAdvance(Calendar,$H2966,B2967,"f",FALSE)</f>
        <v>60185</v>
      </c>
      <c r="I2967" s="180">
        <f>_xll.qlInterestRateIndexValueDate(Index1M,$H2967)</f>
        <v>60189</v>
      </c>
      <c r="J2967" s="185">
        <f>IFERROR(_xll.qlIndexFixing(Index1M,$H2967,TRUE,_xll.ohTrigger(RecalcTrigger,Trigger1M)),NA())</f>
        <v>1.1916442650324483E-2</v>
      </c>
      <c r="K2967" s="44">
        <f>IFERROR(_xll.qlIndexFixing(Index3M,H2967,TRUE,_xll.ohTrigger(RecalcTrigger,Trigger3M)),NA())</f>
        <v>1.2203390122328069E-2</v>
      </c>
      <c r="L2967" s="44">
        <f>IFERROR(_xll.qlIndexFixing(Index6M,$H2967,TRUE,_xll.ohTrigger(RecalcTrigger,Trigger6M)),NA())</f>
        <v>1.0401795609853827E-2</v>
      </c>
      <c r="M2967" s="186">
        <f>IFERROR(_xll.qlIndexFixing(Index1Y,$H2967,TRUE,_xll.ohTrigger(RecalcTrigger,Trigger1Y)),NA())</f>
        <v>1.2659025249534498E-2</v>
      </c>
      <c r="N2967" s="185">
        <f>IFERROR(_xll.qlIndexFixing(ONIndex1M,I2967,TRUE,_xll.ohTrigger(RecalcTrigger,Trigger1M)),NA())</f>
        <v>1.1901328794072796E-2</v>
      </c>
      <c r="O2967" s="44">
        <f>IFERROR(_xll.qlIndexFixing(ONIndex3M,I2967,TRUE,_xll.ohTrigger(RecalcTrigger,Trigger3M)),NA())</f>
        <v>1.2153814432549481E-2</v>
      </c>
      <c r="P2967" s="44">
        <f>IFERROR(_xll.qlIndexFixing(ONIndex6M,I2967,TRUE,_xll.ohTrigger(RecalcTrigger,Trigger6M)),NA())</f>
        <v>1.0193146487189608E-2</v>
      </c>
      <c r="Q2967" s="186">
        <f>IFERROR(_xll.qlIndexFixing(ONIndex1Y,I2967,TRUE,_xll.ohTrigger(RecalcTrigger,Trigger1Y)),NA())</f>
        <v>1.2369424750309221E-2</v>
      </c>
    </row>
    <row r="2968" spans="2:17" x14ac:dyDescent="0.2">
      <c r="B2968" s="39" t="s">
        <v>42</v>
      </c>
      <c r="D2968" s="42">
        <f>_xll.qlCalendarAdvance(Calendar,$D2967,B2968,"f",FALSE)</f>
        <v>60192</v>
      </c>
      <c r="E2968" s="180">
        <f>_xll.qlInterestRateIndexValueDate(IndexON,D2968)</f>
        <v>60192</v>
      </c>
      <c r="F2968" s="196">
        <f>IFERROR(_xll.qlIndexFixing(IndexON,D2968,TRUE,_xll.ohTrigger(RecalcTrigger,TriggerON)),NA())</f>
        <v>1.2305730145598659E-2</v>
      </c>
      <c r="H2968" s="42">
        <f>_xll.qlCalendarAdvance(Calendar,$H2967,B2968,"f",FALSE)</f>
        <v>60192</v>
      </c>
      <c r="I2968" s="180">
        <f>_xll.qlInterestRateIndexValueDate(Index1M,$H2968)</f>
        <v>60196</v>
      </c>
      <c r="J2968" s="185">
        <f>IFERROR(_xll.qlIndexFixing(Index1M,$H2968,TRUE,_xll.ohTrigger(RecalcTrigger,Trigger1M)),NA())</f>
        <v>1.192145297299994E-2</v>
      </c>
      <c r="K2968" s="44">
        <f>IFERROR(_xll.qlIndexFixing(Index3M,H2968,TRUE,_xll.ohTrigger(RecalcTrigger,Trigger3M)),NA())</f>
        <v>1.220848734342371E-2</v>
      </c>
      <c r="L2968" s="44">
        <f>IFERROR(_xll.qlIndexFixing(Index6M,$H2968,TRUE,_xll.ohTrigger(RecalcTrigger,Trigger6M)),NA())</f>
        <v>1.0417191399565501E-2</v>
      </c>
      <c r="M2968" s="186">
        <f>IFERROR(_xll.qlIndexFixing(Index1Y,$H2968,TRUE,_xll.ohTrigger(RecalcTrigger,Trigger1Y)),NA())</f>
        <v>1.2667722261832336E-2</v>
      </c>
      <c r="N2968" s="185">
        <f>IFERROR(_xll.qlIndexFixing(ONIndex1M,I2968,TRUE,_xll.ohTrigger(RecalcTrigger,Trigger1M)),NA())</f>
        <v>1.1906238594798779E-2</v>
      </c>
      <c r="O2968" s="44">
        <f>IFERROR(_xll.qlIndexFixing(ONIndex3M,I2968,TRUE,_xll.ohTrigger(RecalcTrigger,Trigger3M)),NA())</f>
        <v>1.215857587858693E-2</v>
      </c>
      <c r="P2968" s="44">
        <f>IFERROR(_xll.qlIndexFixing(ONIndex6M,I2968,TRUE,_xll.ohTrigger(RecalcTrigger,Trigger6M)),NA())</f>
        <v>1.0205830403586802E-2</v>
      </c>
      <c r="Q2968" s="186">
        <f>IFERROR(_xll.qlIndexFixing(ONIndex1Y,I2968,TRUE,_xll.ohTrigger(RecalcTrigger,Trigger1Y)),NA())</f>
        <v>1.2376334020185453E-2</v>
      </c>
    </row>
    <row r="2969" spans="2:17" x14ac:dyDescent="0.2">
      <c r="B2969" s="39" t="s">
        <v>42</v>
      </c>
      <c r="D2969" s="42">
        <f>_xll.qlCalendarAdvance(Calendar,$D2968,B2969,"f",FALSE)</f>
        <v>60199</v>
      </c>
      <c r="E2969" s="180">
        <f>_xll.qlInterestRateIndexValueDate(IndexON,D2969)</f>
        <v>60199</v>
      </c>
      <c r="F2969" s="196">
        <f>IFERROR(_xll.qlIndexFixing(IndexON,D2969,TRUE,_xll.ohTrigger(RecalcTrigger,TriggerON)),NA())</f>
        <v>1.2314710970509068E-2</v>
      </c>
      <c r="H2969" s="42">
        <f>_xll.qlCalendarAdvance(Calendar,$H2968,B2969,"f",FALSE)</f>
        <v>60199</v>
      </c>
      <c r="I2969" s="180">
        <f>_xll.qlInterestRateIndexValueDate(Index1M,$H2969)</f>
        <v>60203</v>
      </c>
      <c r="J2969" s="185">
        <f>IFERROR(_xll.qlIndexFixing(Index1M,$H2969,TRUE,_xll.ohTrigger(RecalcTrigger,Trigger1M)),NA())</f>
        <v>1.1926514865992445E-2</v>
      </c>
      <c r="K2969" s="44">
        <f>IFERROR(_xll.qlIndexFixing(Index3M,H2969,TRUE,_xll.ohTrigger(RecalcTrigger,Trigger3M)),NA())</f>
        <v>1.2213636405010383E-2</v>
      </c>
      <c r="L2969" s="44">
        <f>IFERROR(_xll.qlIndexFixing(Index6M,$H2969,TRUE,_xll.ohTrigger(RecalcTrigger,Trigger6M)),NA())</f>
        <v>1.0432796558281948E-2</v>
      </c>
      <c r="M2969" s="186">
        <f>IFERROR(_xll.qlIndexFixing(Index1Y,$H2969,TRUE,_xll.ohTrigger(RecalcTrigger,Trigger1Y)),NA())</f>
        <v>1.2676421016684987E-2</v>
      </c>
      <c r="N2969" s="185">
        <f>IFERROR(_xll.qlIndexFixing(ONIndex1M,I2969,TRUE,_xll.ohTrigger(RecalcTrigger,Trigger1M)),NA())</f>
        <v>1.1911199787295601E-2</v>
      </c>
      <c r="O2969" s="44">
        <f>IFERROR(_xll.qlIndexFixing(ONIndex3M,I2969,TRUE,_xll.ohTrigger(RecalcTrigger,Trigger3M)),NA())</f>
        <v>1.2163388581463153E-2</v>
      </c>
      <c r="P2969" s="44">
        <f>IFERROR(_xll.qlIndexFixing(ONIndex6M,I2969,TRUE,_xll.ohTrigger(RecalcTrigger,Trigger6M)),NA())</f>
        <v>1.02187224782746E-2</v>
      </c>
      <c r="Q2969" s="186">
        <f>IFERROR(_xll.qlIndexFixing(ONIndex1Y,I2969,TRUE,_xll.ohTrigger(RecalcTrigger,Trigger1Y)),NA())</f>
        <v>1.2383316078716788E-2</v>
      </c>
    </row>
    <row r="2970" spans="2:17" x14ac:dyDescent="0.2">
      <c r="B2970" s="39" t="s">
        <v>42</v>
      </c>
      <c r="D2970" s="42">
        <f>_xll.qlCalendarAdvance(Calendar,$D2969,B2970,"f",FALSE)</f>
        <v>60206</v>
      </c>
      <c r="E2970" s="180">
        <f>_xll.qlInterestRateIndexValueDate(IndexON,D2970)</f>
        <v>60206</v>
      </c>
      <c r="F2970" s="196">
        <f>IFERROR(_xll.qlIndexFixing(IndexON,D2970,TRUE,_xll.ohTrigger(RecalcTrigger,TriggerON)),NA())</f>
        <v>1.2323761291135327E-2</v>
      </c>
      <c r="H2970" s="42">
        <f>_xll.qlCalendarAdvance(Calendar,$H2969,B2970,"f",FALSE)</f>
        <v>60206</v>
      </c>
      <c r="I2970" s="180">
        <f>_xll.qlInterestRateIndexValueDate(Index1M,$H2970)</f>
        <v>60210</v>
      </c>
      <c r="J2970" s="185">
        <f>IFERROR(_xll.qlIndexFixing(Index1M,$H2970,TRUE,_xll.ohTrigger(RecalcTrigger,Trigger1M)),NA())</f>
        <v>1.1931061103841678E-2</v>
      </c>
      <c r="K2970" s="44">
        <f>IFERROR(_xll.qlIndexFixing(Index3M,H2970,TRUE,_xll.ohTrigger(RecalcTrigger,Trigger3M)),NA())</f>
        <v>1.2218837374700956E-2</v>
      </c>
      <c r="L2970" s="44">
        <f>IFERROR(_xll.qlIndexFixing(Index6M,$H2970,TRUE,_xll.ohTrigger(RecalcTrigger,Trigger6M)),NA())</f>
        <v>1.0447258620173991E-2</v>
      </c>
      <c r="M2970" s="186">
        <f>IFERROR(_xll.qlIndexFixing(Index1Y,$H2970,TRUE,_xll.ohTrigger(RecalcTrigger,Trigger1Y)),NA())</f>
        <v>1.2685119958566769E-2</v>
      </c>
      <c r="N2970" s="185">
        <f>IFERROR(_xll.qlIndexFixing(ONIndex1M,I2970,TRUE,_xll.ohTrigger(RecalcTrigger,Trigger1M)),NA())</f>
        <v>1.1916212438869422E-2</v>
      </c>
      <c r="O2970" s="44">
        <f>IFERROR(_xll.qlIndexFixing(ONIndex3M,I2970,TRUE,_xll.ohTrigger(RecalcTrigger,Trigger3M)),NA())</f>
        <v>1.2168252608244501E-2</v>
      </c>
      <c r="P2970" s="44">
        <f>IFERROR(_xll.qlIndexFixing(ONIndex6M,I2970,TRUE,_xll.ohTrigger(RecalcTrigger,Trigger6M)),NA())</f>
        <v>1.0231822711332939E-2</v>
      </c>
      <c r="Q2970" s="186">
        <f>IFERROR(_xll.qlIndexFixing(ONIndex1Y,I2970,TRUE,_xll.ohTrigger(RecalcTrigger,Trigger1Y)),NA())</f>
        <v>1.2390371021586688E-2</v>
      </c>
    </row>
    <row r="2971" spans="2:17" x14ac:dyDescent="0.2">
      <c r="B2971" s="39" t="s">
        <v>42</v>
      </c>
      <c r="D2971" s="42">
        <f>_xll.qlCalendarAdvance(Calendar,$D2970,B2971,"f",FALSE)</f>
        <v>60213</v>
      </c>
      <c r="E2971" s="180">
        <f>_xll.qlInterestRateIndexValueDate(IndexON,D2971)</f>
        <v>60213</v>
      </c>
      <c r="F2971" s="196">
        <f>IFERROR(_xll.qlIndexFixing(IndexON,D2971,TRUE,_xll.ohTrigger(RecalcTrigger,TriggerON)),NA())</f>
        <v>1.2332881196472911E-2</v>
      </c>
      <c r="H2971" s="42">
        <f>_xll.qlCalendarAdvance(Calendar,$H2970,B2971,"f",FALSE)</f>
        <v>60213</v>
      </c>
      <c r="I2971" s="180">
        <f>_xll.qlInterestRateIndexValueDate(Index1M,$H2971)</f>
        <v>60217</v>
      </c>
      <c r="J2971" s="185">
        <f>IFERROR(_xll.qlIndexFixing(Index1M,$H2971,TRUE,_xll.ohTrigger(RecalcTrigger,Trigger1M)),NA())</f>
        <v>1.1936222470389168E-2</v>
      </c>
      <c r="K2971" s="44">
        <f>IFERROR(_xll.qlIndexFixing(Index3M,H2971,TRUE,_xll.ohTrigger(RecalcTrigger,Trigger3M)),NA())</f>
        <v>1.2224090320106566E-2</v>
      </c>
      <c r="L2971" s="44">
        <f>IFERROR(_xll.qlIndexFixing(Index6M,$H2971,TRUE,_xll.ohTrigger(RecalcTrigger,Trigger6M)),NA())</f>
        <v>1.0463267111710568E-2</v>
      </c>
      <c r="M2971" s="186">
        <f>IFERROR(_xll.qlIndexFixing(Index1Y,$H2971,TRUE,_xll.ohTrigger(RecalcTrigger,Trigger1Y)),NA())</f>
        <v>1.2693817529500048E-2</v>
      </c>
      <c r="N2971" s="185">
        <f>IFERROR(_xll.qlIndexFixing(ONIndex1M,I2971,TRUE,_xll.ohTrigger(RecalcTrigger,Trigger1M)),NA())</f>
        <v>1.1921276617066212E-2</v>
      </c>
      <c r="O2971" s="44">
        <f>IFERROR(_xll.qlIndexFixing(ONIndex3M,I2971,TRUE,_xll.ohTrigger(RecalcTrigger,Trigger3M)),NA())</f>
        <v>1.2173168026317072E-2</v>
      </c>
      <c r="P2971" s="44">
        <f>IFERROR(_xll.qlIndexFixing(ONIndex6M,I2971,TRUE,_xll.ohTrigger(RecalcTrigger,Trigger6M)),NA())</f>
        <v>1.0245131102681881E-2</v>
      </c>
      <c r="Q2971" s="186">
        <f>IFERROR(_xll.qlIndexFixing(ONIndex1Y,I2971,TRUE,_xll.ohTrigger(RecalcTrigger,Trigger1Y)),NA())</f>
        <v>1.2397498944718421E-2</v>
      </c>
    </row>
    <row r="2972" spans="2:17" x14ac:dyDescent="0.2">
      <c r="B2972" s="39" t="s">
        <v>42</v>
      </c>
      <c r="D2972" s="42">
        <f>_xll.qlCalendarAdvance(Calendar,$D2971,B2972,"f",FALSE)</f>
        <v>60220</v>
      </c>
      <c r="E2972" s="180">
        <f>_xll.qlInterestRateIndexValueDate(IndexON,D2972)</f>
        <v>60220</v>
      </c>
      <c r="F2972" s="196">
        <f>IFERROR(_xll.qlIndexFixing(IndexON,D2972,TRUE,_xll.ohTrigger(RecalcTrigger,TriggerON)),NA())</f>
        <v>1.2342070775650527E-2</v>
      </c>
      <c r="H2972" s="42">
        <f>_xll.qlCalendarAdvance(Calendar,$H2971,B2972,"f",FALSE)</f>
        <v>60220</v>
      </c>
      <c r="I2972" s="180">
        <f>_xll.qlInterestRateIndexValueDate(Index1M,$H2972)</f>
        <v>60224</v>
      </c>
      <c r="J2972" s="185">
        <f>IFERROR(_xll.qlIndexFixing(Index1M,$H2972,TRUE,_xll.ohTrigger(RecalcTrigger,Trigger1M)),NA())</f>
        <v>1.1941435603570305E-2</v>
      </c>
      <c r="K2972" s="44">
        <f>IFERROR(_xll.qlIndexFixing(Index3M,H2972,TRUE,_xll.ohTrigger(RecalcTrigger,Trigger3M)),NA())</f>
        <v>1.2229395308843561E-2</v>
      </c>
      <c r="L2972" s="44">
        <f>IFERROR(_xll.qlIndexFixing(Index6M,$H2972,TRUE,_xll.ohTrigger(RecalcTrigger,Trigger6M)),NA())</f>
        <v>1.0479484980075065E-2</v>
      </c>
      <c r="M2972" s="186">
        <f>IFERROR(_xll.qlIndexFixing(Index1Y,$H2972,TRUE,_xll.ohTrigger(RecalcTrigger,Trigger1Y)),NA())</f>
        <v>1.2702512169055444E-2</v>
      </c>
      <c r="N2972" s="185">
        <f>IFERROR(_xll.qlIndexFixing(ONIndex1M,I2972,TRUE,_xll.ohTrigger(RecalcTrigger,Trigger1M)),NA())</f>
        <v>1.1926392389352003E-2</v>
      </c>
      <c r="O2972" s="44">
        <f>IFERROR(_xll.qlIndexFixing(ONIndex3M,I2972,TRUE,_xll.ohTrigger(RecalcTrigger,Trigger3M)),NA())</f>
        <v>1.2178134902747217E-2</v>
      </c>
      <c r="P2972" s="44">
        <f>IFERROR(_xll.qlIndexFixing(ONIndex6M,I2972,TRUE,_xll.ohTrigger(RecalcTrigger,Trigger6M)),NA())</f>
        <v>1.0258647652401365E-2</v>
      </c>
      <c r="Q2972" s="186">
        <f>IFERROR(_xll.qlIndexFixing(ONIndex1Y,I2972,TRUE,_xll.ohTrigger(RecalcTrigger,Trigger1Y)),NA())</f>
        <v>1.2404699944434938E-2</v>
      </c>
    </row>
    <row r="2973" spans="2:17" x14ac:dyDescent="0.2">
      <c r="B2973" s="39" t="s">
        <v>42</v>
      </c>
      <c r="D2973" s="42">
        <f>_xll.qlCalendarAdvance(Calendar,$D2972,B2973,"f",FALSE)</f>
        <v>60227</v>
      </c>
      <c r="E2973" s="180">
        <f>_xll.qlInterestRateIndexValueDate(IndexON,D2973)</f>
        <v>60227</v>
      </c>
      <c r="F2973" s="196">
        <f>IFERROR(_xll.qlIndexFixing(IndexON,D2973,TRUE,_xll.ohTrigger(RecalcTrigger,TriggerON)),NA())</f>
        <v>1.2351330117690296E-2</v>
      </c>
      <c r="H2973" s="42">
        <f>_xll.qlCalendarAdvance(Calendar,$H2972,B2973,"f",FALSE)</f>
        <v>60227</v>
      </c>
      <c r="I2973" s="180">
        <f>_xll.qlInterestRateIndexValueDate(Index1M,$H2973)</f>
        <v>60231</v>
      </c>
      <c r="J2973" s="185">
        <f>IFERROR(_xll.qlIndexFixing(Index1M,$H2973,TRUE,_xll.ohTrigger(RecalcTrigger,Trigger1M)),NA())</f>
        <v>1.1949018563204164E-2</v>
      </c>
      <c r="K2973" s="44">
        <f>IFERROR(_xll.qlIndexFixing(Index3M,H2973,TRUE,_xll.ohTrigger(RecalcTrigger,Trigger3M)),NA())</f>
        <v>1.2234752408530893E-2</v>
      </c>
      <c r="L2973" s="44">
        <f>IFERROR(_xll.qlIndexFixing(Index6M,$H2973,TRUE,_xll.ohTrigger(RecalcTrigger,Trigger6M)),NA())</f>
        <v>1.0495912230360867E-2</v>
      </c>
      <c r="M2973" s="186">
        <f>IFERROR(_xll.qlIndexFixing(Index1Y,$H2973,TRUE,_xll.ohTrigger(RecalcTrigger,Trigger1Y)),NA())</f>
        <v>1.2711202314351192E-2</v>
      </c>
      <c r="N2973" s="185">
        <f>IFERROR(_xll.qlIndexFixing(ONIndex1M,I2973,TRUE,_xll.ohTrigger(RecalcTrigger,Trigger1M)),NA())</f>
        <v>1.1931559823512572E-2</v>
      </c>
      <c r="O2973" s="44">
        <f>IFERROR(_xll.qlIndexFixing(ONIndex3M,I2973,TRUE,_xll.ohTrigger(RecalcTrigger,Trigger3M)),NA())</f>
        <v>1.2183153304841099E-2</v>
      </c>
      <c r="P2973" s="44">
        <f>IFERROR(_xll.qlIndexFixing(ONIndex6M,I2973,TRUE,_xll.ohTrigger(RecalcTrigger,Trigger6M)),NA())</f>
        <v>1.0272372360491389E-2</v>
      </c>
      <c r="Q2973" s="186">
        <f>IFERROR(_xll.qlIndexFixing(ONIndex1Y,I2973,TRUE,_xll.ohTrigger(RecalcTrigger,Trigger1Y)),NA())</f>
        <v>1.2411974116499636E-2</v>
      </c>
    </row>
    <row r="2974" spans="2:17" x14ac:dyDescent="0.2">
      <c r="B2974" s="39" t="s">
        <v>42</v>
      </c>
      <c r="D2974" s="42">
        <f>_xll.qlCalendarAdvance(Calendar,$D2973,B2974,"f",FALSE)</f>
        <v>60234</v>
      </c>
      <c r="E2974" s="180">
        <f>_xll.qlInterestRateIndexValueDate(IndexON,D2974)</f>
        <v>60234</v>
      </c>
      <c r="F2974" s="196">
        <f>IFERROR(_xll.qlIndexFixing(IndexON,D2974,TRUE,_xll.ohTrigger(RecalcTrigger,TriggerON)),NA())</f>
        <v>1.2360659311720923E-2</v>
      </c>
      <c r="H2974" s="42">
        <f>_xll.qlCalendarAdvance(Calendar,$H2973,B2974,"f",FALSE)</f>
        <v>60234</v>
      </c>
      <c r="I2974" s="180">
        <f>_xll.qlInterestRateIndexValueDate(Index1M,$H2974)</f>
        <v>60238</v>
      </c>
      <c r="J2974" s="185">
        <f>IFERROR(_xll.qlIndexFixing(Index1M,$H2974,TRUE,_xll.ohTrigger(RecalcTrigger,Trigger1M)),NA())</f>
        <v>1.1952600253370325E-2</v>
      </c>
      <c r="K2974" s="44">
        <f>IFERROR(_xll.qlIndexFixing(Index3M,H2974,TRUE,_xll.ohTrigger(RecalcTrigger,Trigger3M)),NA())</f>
        <v>1.223895389490437E-2</v>
      </c>
      <c r="L2974" s="44">
        <f>IFERROR(_xll.qlIndexFixing(Index6M,$H2974,TRUE,_xll.ohTrigger(RecalcTrigger,Trigger6M)),NA())</f>
        <v>1.0513963061715044E-2</v>
      </c>
      <c r="M2974" s="186">
        <f>IFERROR(_xll.qlIndexFixing(Index1Y,$H2974,TRUE,_xll.ohTrigger(RecalcTrigger,Trigger1Y)),NA())</f>
        <v>1.2719886400054222E-2</v>
      </c>
      <c r="N2974" s="185">
        <f>IFERROR(_xll.qlIndexFixing(ONIndex1M,I2974,TRUE,_xll.ohTrigger(RecalcTrigger,Trigger1M)),NA())</f>
        <v>1.193677898685408E-2</v>
      </c>
      <c r="O2974" s="44">
        <f>IFERROR(_xll.qlIndexFixing(ONIndex3M,I2974,TRUE,_xll.ohTrigger(RecalcTrigger,Trigger3M)),NA())</f>
        <v>1.2188223299745005E-2</v>
      </c>
      <c r="P2974" s="44">
        <f>IFERROR(_xll.qlIndexFixing(ONIndex6M,I2974,TRUE,_xll.ohTrigger(RecalcTrigger,Trigger6M)),NA())</f>
        <v>1.0286305227031889E-2</v>
      </c>
      <c r="Q2974" s="186">
        <f>IFERROR(_xll.qlIndexFixing(ONIndex1Y,I2974,TRUE,_xll.ohTrigger(RecalcTrigger,Trigger1Y)),NA())</f>
        <v>1.2419321556995655E-2</v>
      </c>
    </row>
    <row r="2975" spans="2:17" x14ac:dyDescent="0.2">
      <c r="B2975" s="39" t="s">
        <v>42</v>
      </c>
      <c r="D2975" s="42">
        <f>_xll.qlCalendarAdvance(Calendar,$D2974,B2975,"f",FALSE)</f>
        <v>60241</v>
      </c>
      <c r="E2975" s="180">
        <f>_xll.qlInterestRateIndexValueDate(IndexON,D2975)</f>
        <v>60241</v>
      </c>
      <c r="F2975" s="196">
        <f>IFERROR(_xll.qlIndexFixing(IndexON,D2975,TRUE,_xll.ohTrigger(RecalcTrigger,TriggerON)),NA())</f>
        <v>1.2370058446764531E-2</v>
      </c>
      <c r="H2975" s="42">
        <f>_xll.qlCalendarAdvance(Calendar,$H2974,B2975,"f",FALSE)</f>
        <v>60241</v>
      </c>
      <c r="I2975" s="180">
        <f>_xll.qlInterestRateIndexValueDate(Index1M,$H2975)</f>
        <v>60245</v>
      </c>
      <c r="J2975" s="185">
        <f>IFERROR(_xll.qlIndexFixing(Index1M,$H2975,TRUE,_xll.ohTrigger(RecalcTrigger,Trigger1M)),NA())</f>
        <v>1.1957972988873274E-2</v>
      </c>
      <c r="K2975" s="44">
        <f>IFERROR(_xll.qlIndexFixing(Index3M,H2975,TRUE,_xll.ohTrigger(RecalcTrigger,Trigger3M)),NA())</f>
        <v>1.2244407560241477E-2</v>
      </c>
      <c r="L2975" s="44">
        <f>IFERROR(_xll.qlIndexFixing(Index6M,$H2975,TRUE,_xll.ohTrigger(RecalcTrigger,Trigger6M)),NA())</f>
        <v>1.0530824540253291E-2</v>
      </c>
      <c r="M2975" s="186">
        <f>IFERROR(_xll.qlIndexFixing(Index1Y,$H2975,TRUE,_xll.ohTrigger(RecalcTrigger,Trigger1Y)),NA())</f>
        <v>1.2728562858378195E-2</v>
      </c>
      <c r="N2975" s="185">
        <f>IFERROR(_xll.qlIndexFixing(ONIndex1M,I2975,TRUE,_xll.ohTrigger(RecalcTrigger,Trigger1M)),NA())</f>
        <v>1.1942049946842559E-2</v>
      </c>
      <c r="O2975" s="44">
        <f>IFERROR(_xll.qlIndexFixing(ONIndex3M,I2975,TRUE,_xll.ohTrigger(RecalcTrigger,Trigger3M)),NA())</f>
        <v>1.2193344954605223E-2</v>
      </c>
      <c r="P2975" s="44">
        <f>IFERROR(_xll.qlIndexFixing(ONIndex6M,I2975,TRUE,_xll.ohTrigger(RecalcTrigger,Trigger6M)),NA())</f>
        <v>1.030044625194293E-2</v>
      </c>
      <c r="Q2975" s="186">
        <f>IFERROR(_xll.qlIndexFixing(ONIndex1Y,I2975,TRUE,_xll.ohTrigger(RecalcTrigger,Trigger1Y)),NA())</f>
        <v>1.2426742361926202E-2</v>
      </c>
    </row>
    <row r="2976" spans="2:17" x14ac:dyDescent="0.2">
      <c r="B2976" s="39" t="s">
        <v>42</v>
      </c>
      <c r="D2976" s="42">
        <f>_xll.qlCalendarAdvance(Calendar,$D2975,B2976,"f",FALSE)</f>
        <v>60248</v>
      </c>
      <c r="E2976" s="180">
        <f>_xll.qlInterestRateIndexValueDate(IndexON,D2976)</f>
        <v>60248</v>
      </c>
      <c r="F2976" s="196">
        <f>IFERROR(_xll.qlIndexFixing(IndexON,D2976,TRUE,_xll.ohTrigger(RecalcTrigger,TriggerON)),NA())</f>
        <v>1.2379527611896535E-2</v>
      </c>
      <c r="H2976" s="42">
        <f>_xll.qlCalendarAdvance(Calendar,$H2975,B2976,"f",FALSE)</f>
        <v>60248</v>
      </c>
      <c r="I2976" s="180">
        <f>_xll.qlInterestRateIndexValueDate(Index1M,$H2976)</f>
        <v>60252</v>
      </c>
      <c r="J2976" s="185">
        <f>IFERROR(_xll.qlIndexFixing(Index1M,$H2976,TRUE,_xll.ohTrigger(RecalcTrigger,Trigger1M)),NA())</f>
        <v>1.1963397768242212E-2</v>
      </c>
      <c r="K2976" s="44">
        <f>IFERROR(_xll.qlIndexFixing(Index3M,H2976,TRUE,_xll.ohTrigger(RecalcTrigger,Trigger3M)),NA())</f>
        <v>1.2249913526015455E-2</v>
      </c>
      <c r="L2976" s="44">
        <f>IFERROR(_xll.qlIndexFixing(Index6M,$H2976,TRUE,_xll.ohTrigger(RecalcTrigger,Trigger6M)),NA())</f>
        <v>1.0547895423677494E-2</v>
      </c>
      <c r="M2976" s="186">
        <f>IFERROR(_xll.qlIndexFixing(Index1Y,$H2976,TRUE,_xll.ohTrigger(RecalcTrigger,Trigger1Y)),NA())</f>
        <v>1.2737230119085034E-2</v>
      </c>
      <c r="N2976" s="185">
        <f>IFERROR(_xll.qlIndexFixing(ONIndex1M,I2976,TRUE,_xll.ohTrigger(RecalcTrigger,Trigger1M)),NA())</f>
        <v>1.1947372771183851E-2</v>
      </c>
      <c r="O2976" s="44">
        <f>IFERROR(_xll.qlIndexFixing(ONIndex3M,I2976,TRUE,_xll.ohTrigger(RecalcTrigger,Trigger3M)),NA())</f>
        <v>1.2198518336647979E-2</v>
      </c>
      <c r="P2976" s="44">
        <f>IFERROR(_xll.qlIndexFixing(ONIndex6M,I2976,TRUE,_xll.ohTrigger(RecalcTrigger,Trigger6M)),NA())</f>
        <v>1.0314795435384383E-2</v>
      </c>
      <c r="Q2976" s="186">
        <f>IFERROR(_xll.qlIndexFixing(ONIndex1Y,I2976,TRUE,_xll.ohTrigger(RecalcTrigger,Trigger1Y)),NA())</f>
        <v>1.2434236627134609E-2</v>
      </c>
    </row>
    <row r="2977" spans="2:17" x14ac:dyDescent="0.2">
      <c r="B2977" s="39" t="s">
        <v>42</v>
      </c>
      <c r="D2977" s="42">
        <f>_xll.qlCalendarAdvance(Calendar,$D2976,B2977,"f",FALSE)</f>
        <v>60255</v>
      </c>
      <c r="E2977" s="180">
        <f>_xll.qlInterestRateIndexValueDate(IndexON,D2977)</f>
        <v>60255</v>
      </c>
      <c r="F2977" s="196">
        <f>IFERROR(_xll.qlIndexFixing(IndexON,D2977,TRUE,_xll.ohTrigger(RecalcTrigger,TriggerON)),NA())</f>
        <v>1.2389066896112411E-2</v>
      </c>
      <c r="H2977" s="42">
        <f>_xll.qlCalendarAdvance(Calendar,$H2976,B2977,"f",FALSE)</f>
        <v>60255</v>
      </c>
      <c r="I2977" s="180">
        <f>_xll.qlInterestRateIndexValueDate(Index1M,$H2977)</f>
        <v>60259</v>
      </c>
      <c r="J2977" s="185">
        <f>IFERROR(_xll.qlIndexFixing(Index1M,$H2977,TRUE,_xll.ohTrigger(RecalcTrigger,Trigger1M)),NA())</f>
        <v>1.1968874659128831E-2</v>
      </c>
      <c r="K2977" s="44">
        <f>IFERROR(_xll.qlIndexFixing(Index3M,H2977,TRUE,_xll.ohTrigger(RecalcTrigger,Trigger3M)),NA())</f>
        <v>1.2255471859847766E-2</v>
      </c>
      <c r="L2977" s="44">
        <f>IFERROR(_xll.qlIndexFixing(Index6M,$H2977,TRUE,_xll.ohTrigger(RecalcTrigger,Trigger6M)),NA())</f>
        <v>1.056517571737851E-2</v>
      </c>
      <c r="M2977" s="186">
        <f>IFERROR(_xll.qlIndexFixing(Index1Y,$H2977,TRUE,_xll.ohTrigger(RecalcTrigger,Trigger1Y)),NA())</f>
        <v>1.2745886609484707E-2</v>
      </c>
      <c r="N2977" s="185">
        <f>IFERROR(_xll.qlIndexFixing(ONIndex1M,I2977,TRUE,_xll.ohTrigger(RecalcTrigger,Trigger1M)),NA())</f>
        <v>1.1955842158615226E-2</v>
      </c>
      <c r="O2977" s="44">
        <f>IFERROR(_xll.qlIndexFixing(ONIndex3M,I2977,TRUE,_xll.ohTrigger(RecalcTrigger,Trigger3M)),NA())</f>
        <v>1.2206752608792115E-2</v>
      </c>
      <c r="P2977" s="44">
        <f>IFERROR(_xll.qlIndexFixing(ONIndex6M,I2977,TRUE,_xll.ohTrigger(RecalcTrigger,Trigger6M)),NA())</f>
        <v>1.0337764717380793E-2</v>
      </c>
      <c r="Q2977" s="186">
        <f>IFERROR(_xll.qlIndexFixing(ONIndex1Y,I2977,TRUE,_xll.ohTrigger(RecalcTrigger,Trigger1Y)),NA())</f>
        <v>1.2446161980559367E-2</v>
      </c>
    </row>
    <row r="2978" spans="2:17" x14ac:dyDescent="0.2">
      <c r="B2978" s="39" t="s">
        <v>42</v>
      </c>
      <c r="D2978" s="42">
        <f>_xll.qlCalendarAdvance(Calendar,$D2977,B2978,"f",FALSE)</f>
        <v>60265</v>
      </c>
      <c r="E2978" s="180">
        <f>_xll.qlInterestRateIndexValueDate(IndexON,D2978)</f>
        <v>60265</v>
      </c>
      <c r="F2978" s="196">
        <f>IFERROR(_xll.qlIndexFixing(IndexON,D2978,TRUE,_xll.ohTrigger(RecalcTrigger,TriggerON)),NA())</f>
        <v>1.2401007201923164E-2</v>
      </c>
      <c r="H2978" s="42">
        <f>_xll.qlCalendarAdvance(Calendar,$H2977,B2978,"f",FALSE)</f>
        <v>60265</v>
      </c>
      <c r="I2978" s="180">
        <f>_xll.qlInterestRateIndexValueDate(Index1M,$H2978)</f>
        <v>60267</v>
      </c>
      <c r="J2978" s="185">
        <f>IFERROR(_xll.qlIndexFixing(Index1M,$H2978,TRUE,_xll.ohTrigger(RecalcTrigger,Trigger1M)),NA())</f>
        <v>1.1974598860814645E-2</v>
      </c>
      <c r="K2978" s="44">
        <f>IFERROR(_xll.qlIndexFixing(Index3M,H2978,TRUE,_xll.ohTrigger(RecalcTrigger,Trigger3M)),NA())</f>
        <v>1.2261888452265168E-2</v>
      </c>
      <c r="L2978" s="44">
        <f>IFERROR(_xll.qlIndexFixing(Index6M,$H2978,TRUE,_xll.ohTrigger(RecalcTrigger,Trigger6M)),NA())</f>
        <v>1.0583702808141979E-2</v>
      </c>
      <c r="M2978" s="186">
        <f>IFERROR(_xll.qlIndexFixing(Index1Y,$H2978,TRUE,_xll.ohTrigger(RecalcTrigger,Trigger1Y)),NA())</f>
        <v>1.2755764532535621E-2</v>
      </c>
      <c r="N2978" s="185">
        <f>IFERROR(_xll.qlIndexFixing(ONIndex1M,I2978,TRUE,_xll.ohTrigger(RecalcTrigger,Trigger1M)),NA())</f>
        <v>1.1961298658187403E-2</v>
      </c>
      <c r="O2978" s="44">
        <f>IFERROR(_xll.qlIndexFixing(ONIndex3M,I2978,TRUE,_xll.ohTrigger(RecalcTrigger,Trigger3M)),NA())</f>
        <v>1.22120593123487E-2</v>
      </c>
      <c r="P2978" s="44">
        <f>IFERROR(_xll.qlIndexFixing(ONIndex6M,I2978,TRUE,_xll.ohTrigger(RecalcTrigger,Trigger6M)),NA())</f>
        <v>1.03526491655348E-2</v>
      </c>
      <c r="Q2978" s="186">
        <f>IFERROR(_xll.qlIndexFixing(ONIndex1Y,I2978,TRUE,_xll.ohTrigger(RecalcTrigger,Trigger1Y)),NA())</f>
        <v>1.2453845584792234E-2</v>
      </c>
    </row>
    <row r="2979" spans="2:17" x14ac:dyDescent="0.2">
      <c r="B2979" s="39" t="s">
        <v>42</v>
      </c>
      <c r="D2979" s="42">
        <f>_xll.qlCalendarAdvance(Calendar,$D2978,B2979,"f",FALSE)</f>
        <v>60272</v>
      </c>
      <c r="E2979" s="180">
        <f>_xll.qlInterestRateIndexValueDate(IndexON,D2979)</f>
        <v>60272</v>
      </c>
      <c r="F2979" s="196">
        <f>IFERROR(_xll.qlIndexFixing(IndexON,D2979,TRUE,_xll.ohTrigger(RecalcTrigger,TriggerON)),NA())</f>
        <v>1.2410706423908735E-2</v>
      </c>
      <c r="H2979" s="42">
        <f>_xll.qlCalendarAdvance(Calendar,$H2978,B2979,"f",FALSE)</f>
        <v>60272</v>
      </c>
      <c r="I2979" s="180">
        <f>_xll.qlInterestRateIndexValueDate(Index1M,$H2979)</f>
        <v>60274</v>
      </c>
      <c r="J2979" s="185">
        <f>IFERROR(_xll.qlIndexFixing(Index1M,$H2979,TRUE,_xll.ohTrigger(RecalcTrigger,Trigger1M)),NA())</f>
        <v>1.1981993655452364E-2</v>
      </c>
      <c r="K2979" s="44">
        <f>IFERROR(_xll.qlIndexFixing(Index3M,H2979,TRUE,_xll.ohTrigger(RecalcTrigger,Trigger3M)),NA())</f>
        <v>1.2267559231069036E-2</v>
      </c>
      <c r="L2979" s="44">
        <f>IFERROR(_xll.qlIndexFixing(Index6M,$H2979,TRUE,_xll.ohTrigger(RecalcTrigger,Trigger6M)),NA())</f>
        <v>1.0601416377307259E-2</v>
      </c>
      <c r="M2979" s="186">
        <f>IFERROR(_xll.qlIndexFixing(Index1Y,$H2979,TRUE,_xll.ohTrigger(RecalcTrigger,Trigger1Y)),NA())</f>
        <v>1.2764392636509808E-2</v>
      </c>
      <c r="N2979" s="185">
        <f>IFERROR(_xll.qlIndexFixing(ONIndex1M,I2979,TRUE,_xll.ohTrigger(RecalcTrigger,Trigger1M)),NA())</f>
        <v>1.1965626099579296E-2</v>
      </c>
      <c r="O2979" s="44">
        <f>IFERROR(_xll.qlIndexFixing(ONIndex3M,I2979,TRUE,_xll.ohTrigger(RecalcTrigger,Trigger3M)),NA())</f>
        <v>1.2216296507743252E-2</v>
      </c>
      <c r="P2979" s="44">
        <f>IFERROR(_xll.qlIndexFixing(ONIndex6M,I2979,TRUE,_xll.ohTrigger(RecalcTrigger,Trigger6M)),NA())</f>
        <v>1.0363708111214009E-2</v>
      </c>
      <c r="Q2979" s="186">
        <f>IFERROR(_xll.qlIndexFixing(ONIndex1Y,I2979,TRUE,_xll.ohTrigger(RecalcTrigger,Trigger1Y)),NA())</f>
        <v>1.2459810772602609E-2</v>
      </c>
    </row>
    <row r="2980" spans="2:17" x14ac:dyDescent="0.2">
      <c r="B2980" s="39" t="s">
        <v>42</v>
      </c>
      <c r="D2980" s="42">
        <f>_xll.qlCalendarAdvance(Calendar,$D2979,B2980,"f",FALSE)</f>
        <v>60279</v>
      </c>
      <c r="E2980" s="180">
        <f>_xll.qlInterestRateIndexValueDate(IndexON,D2980)</f>
        <v>60279</v>
      </c>
      <c r="F2980" s="196">
        <f>IFERROR(_xll.qlIndexFixing(IndexON,D2980,TRUE,_xll.ohTrigger(RecalcTrigger,TriggerON)),NA())</f>
        <v>1.2420476052295015E-2</v>
      </c>
      <c r="H2980" s="42">
        <f>_xll.qlCalendarAdvance(Calendar,$H2979,B2980,"f",FALSE)</f>
        <v>60279</v>
      </c>
      <c r="I2980" s="180">
        <f>_xll.qlInterestRateIndexValueDate(Index1M,$H2980)</f>
        <v>60281</v>
      </c>
      <c r="J2980" s="185">
        <f>IFERROR(_xll.qlIndexFixing(Index1M,$H2980,TRUE,_xll.ohTrigger(RecalcTrigger,Trigger1M)),NA())</f>
        <v>1.1987642629494841E-2</v>
      </c>
      <c r="K2980" s="44">
        <f>IFERROR(_xll.qlIndexFixing(Index3M,H2980,TRUE,_xll.ohTrigger(RecalcTrigger,Trigger3M)),NA())</f>
        <v>1.22732825904599E-2</v>
      </c>
      <c r="L2980" s="44">
        <f>IFERROR(_xll.qlIndexFixing(Index6M,$H2980,TRUE,_xll.ohTrigger(RecalcTrigger,Trigger6M)),NA())</f>
        <v>1.0619339366684096E-2</v>
      </c>
      <c r="M2980" s="186">
        <f>IFERROR(_xll.qlIndexFixing(Index1Y,$H2980,TRUE,_xll.ohTrigger(RecalcTrigger,Trigger1Y)),NA())</f>
        <v>1.2773005011472698E-2</v>
      </c>
      <c r="N2980" s="185">
        <f>IFERROR(_xll.qlIndexFixing(ONIndex1M,I2980,TRUE,_xll.ohTrigger(RecalcTrigger,Trigger1M)),NA())</f>
        <v>1.1971172333105073E-2</v>
      </c>
      <c r="O2980" s="44">
        <f>IFERROR(_xll.qlIndexFixing(ONIndex3M,I2980,TRUE,_xll.ohTrigger(RecalcTrigger,Trigger3M)),NA())</f>
        <v>1.2221692705791654E-2</v>
      </c>
      <c r="P2980" s="44">
        <f>IFERROR(_xll.qlIndexFixing(ONIndex6M,I2980,TRUE,_xll.ohTrigger(RecalcTrigger,Trigger6M)),NA())</f>
        <v>1.0378950280793831E-2</v>
      </c>
      <c r="Q2980" s="186">
        <f>IFERROR(_xll.qlIndexFixing(ONIndex1Y,I2980,TRUE,_xll.ohTrigger(RecalcTrigger,Trigger1Y)),NA())</f>
        <v>1.2467621496883297E-2</v>
      </c>
    </row>
    <row r="2981" spans="2:17" x14ac:dyDescent="0.2">
      <c r="B2981" s="39" t="s">
        <v>42</v>
      </c>
      <c r="D2981" s="42">
        <f>_xll.qlCalendarAdvance(Calendar,$D2980,B2981,"f",FALSE)</f>
        <v>60286</v>
      </c>
      <c r="E2981" s="180">
        <f>_xll.qlInterestRateIndexValueDate(IndexON,D2981)</f>
        <v>60286</v>
      </c>
      <c r="F2981" s="196">
        <f>IFERROR(_xll.qlIndexFixing(IndexON,D2981,TRUE,_xll.ohTrigger(RecalcTrigger,TriggerON)),NA())</f>
        <v>1.2430316176050837E-2</v>
      </c>
      <c r="H2981" s="42">
        <f>_xll.qlCalendarAdvance(Calendar,$H2980,B2981,"f",FALSE)</f>
        <v>60286</v>
      </c>
      <c r="I2981" s="180">
        <f>_xll.qlInterestRateIndexValueDate(Index1M,$H2981)</f>
        <v>60288</v>
      </c>
      <c r="J2981" s="185">
        <f>IFERROR(_xll.qlIndexFixing(Index1M,$H2981,TRUE,_xll.ohTrigger(RecalcTrigger,Trigger1M)),NA())</f>
        <v>1.1993344008664829E-2</v>
      </c>
      <c r="K2981" s="44">
        <f>IFERROR(_xll.qlIndexFixing(Index3M,H2981,TRUE,_xll.ohTrigger(RecalcTrigger,Trigger3M)),NA())</f>
        <v>1.2279058598066328E-2</v>
      </c>
      <c r="L2981" s="44">
        <f>IFERROR(_xll.qlIndexFixing(Index6M,$H2981,TRUE,_xll.ohTrigger(RecalcTrigger,Trigger6M)),NA())</f>
        <v>1.0637471781901142E-2</v>
      </c>
      <c r="M2981" s="186">
        <f>IFERROR(_xll.qlIndexFixing(Index1Y,$H2981,TRUE,_xll.ohTrigger(RecalcTrigger,Trigger1Y)),NA())</f>
        <v>1.2781600074576682E-2</v>
      </c>
      <c r="N2981" s="185">
        <f>IFERROR(_xll.qlIndexFixing(ONIndex1M,I2981,TRUE,_xll.ohTrigger(RecalcTrigger,Trigger1M)),NA())</f>
        <v>1.1976770791415348E-2</v>
      </c>
      <c r="O2981" s="44">
        <f>IFERROR(_xll.qlIndexFixing(ONIndex3M,I2981,TRUE,_xll.ohTrigger(RecalcTrigger,Trigger3M)),NA())</f>
        <v>1.2227140989962137E-2</v>
      </c>
      <c r="P2981" s="44">
        <f>IFERROR(_xll.qlIndexFixing(ONIndex6M,I2981,TRUE,_xll.ohTrigger(RecalcTrigger,Trigger6M)),NA())</f>
        <v>1.0394400622280031E-2</v>
      </c>
      <c r="Q2981" s="186">
        <f>IFERROR(_xll.qlIndexFixing(ONIndex1Y,I2981,TRUE,_xll.ohTrigger(RecalcTrigger,Trigger1Y)),NA())</f>
        <v>1.2475506194498109E-2</v>
      </c>
    </row>
    <row r="2982" spans="2:17" x14ac:dyDescent="0.2">
      <c r="B2982" s="39" t="s">
        <v>42</v>
      </c>
      <c r="D2982" s="42">
        <f>_xll.qlCalendarAdvance(Calendar,$D2981,B2982,"f",FALSE)</f>
        <v>60293</v>
      </c>
      <c r="E2982" s="180">
        <f>_xll.qlInterestRateIndexValueDate(IndexON,D2982)</f>
        <v>60293</v>
      </c>
      <c r="F2982" s="196">
        <f>IFERROR(_xll.qlIndexFixing(IndexON,D2982,TRUE,_xll.ohTrigger(RecalcTrigger,TriggerON)),NA())</f>
        <v>1.2440226884544714E-2</v>
      </c>
      <c r="H2982" s="42">
        <f>_xll.qlCalendarAdvance(Calendar,$H2981,B2982,"f",FALSE)</f>
        <v>60293</v>
      </c>
      <c r="I2982" s="180">
        <f>_xll.qlInterestRateIndexValueDate(Index1M,$H2982)</f>
        <v>60295</v>
      </c>
      <c r="J2982" s="185">
        <f>IFERROR(_xll.qlIndexFixing(Index1M,$H2982,TRUE,_xll.ohTrigger(RecalcTrigger,Trigger1M)),NA())</f>
        <v>1.1997252484940546E-2</v>
      </c>
      <c r="K2982" s="44">
        <f>IFERROR(_xll.qlIndexFixing(Index3M,H2982,TRUE,_xll.ohTrigger(RecalcTrigger,Trigger3M)),NA())</f>
        <v>1.2284887321518667E-2</v>
      </c>
      <c r="L2982" s="44">
        <f>IFERROR(_xll.qlIndexFixing(Index6M,$H2982,TRUE,_xll.ohTrigger(RecalcTrigger,Trigger6M)),NA())</f>
        <v>1.0655813628653282E-2</v>
      </c>
      <c r="M2982" s="186">
        <f>IFERROR(_xll.qlIndexFixing(Index1Y,$H2982,TRUE,_xll.ohTrigger(RecalcTrigger,Trigger1Y)),NA())</f>
        <v>1.2790176240521541E-2</v>
      </c>
      <c r="N2982" s="185">
        <f>IFERROR(_xll.qlIndexFixing(ONIndex1M,I2982,TRUE,_xll.ohTrigger(RecalcTrigger,Trigger1M)),NA())</f>
        <v>1.1982421541976152E-2</v>
      </c>
      <c r="O2982" s="44">
        <f>IFERROR(_xll.qlIndexFixing(ONIndex3M,I2982,TRUE,_xll.ohTrigger(RecalcTrigger,Trigger3M)),NA())</f>
        <v>1.2232641427480928E-2</v>
      </c>
      <c r="P2982" s="44">
        <f>IFERROR(_xll.qlIndexFixing(ONIndex6M,I2982,TRUE,_xll.ohTrigger(RecalcTrigger,Trigger6M)),NA())</f>
        <v>1.0410059135752547E-2</v>
      </c>
      <c r="Q2982" s="186">
        <f>IFERROR(_xll.qlIndexFixing(ONIndex1Y,I2982,TRUE,_xll.ohTrigger(RecalcTrigger,Trigger1Y)),NA())</f>
        <v>1.2483464961370316E-2</v>
      </c>
    </row>
    <row r="2983" spans="2:17" x14ac:dyDescent="0.2">
      <c r="B2983" s="39" t="s">
        <v>42</v>
      </c>
      <c r="D2983" s="42">
        <f>_xll.qlCalendarAdvance(Calendar,$D2982,B2983,"f",FALSE)</f>
        <v>60300</v>
      </c>
      <c r="E2983" s="180">
        <f>_xll.qlInterestRateIndexValueDate(IndexON,D2983)</f>
        <v>60300</v>
      </c>
      <c r="F2983" s="196">
        <f>IFERROR(_xll.qlIndexFixing(IndexON,D2983,TRUE,_xll.ohTrigger(RecalcTrigger,TriggerON)),NA())</f>
        <v>1.2450208266505669E-2</v>
      </c>
      <c r="H2983" s="42">
        <f>_xll.qlCalendarAdvance(Calendar,$H2982,B2983,"f",FALSE)</f>
        <v>60300</v>
      </c>
      <c r="I2983" s="180">
        <f>_xll.qlInterestRateIndexValueDate(Index1M,$H2983)</f>
        <v>60302</v>
      </c>
      <c r="J2983" s="185">
        <f>IFERROR(_xll.qlIndexFixing(Index1M,$H2983,TRUE,_xll.ohTrigger(RecalcTrigger,Trigger1M)),NA())</f>
        <v>1.2001810822493488E-2</v>
      </c>
      <c r="K2983" s="44">
        <f>IFERROR(_xll.qlIndexFixing(Index3M,H2983,TRUE,_xll.ohTrigger(RecalcTrigger,Trigger3M)),NA())</f>
        <v>1.2290129348323508E-2</v>
      </c>
      <c r="L2983" s="44">
        <f>IFERROR(_xll.qlIndexFixing(Index6M,$H2983,TRUE,_xll.ohTrigger(RecalcTrigger,Trigger6M)),NA())</f>
        <v>1.0674364912701217E-2</v>
      </c>
      <c r="M2983" s="186">
        <f>IFERROR(_xll.qlIndexFixing(Index1Y,$H2983,TRUE,_xll.ohTrigger(RecalcTrigger,Trigger1Y)),NA())</f>
        <v>1.2798731921556193E-2</v>
      </c>
      <c r="N2983" s="185">
        <f>IFERROR(_xll.qlIndexFixing(ONIndex1M,I2983,TRUE,_xll.ohTrigger(RecalcTrigger,Trigger1M)),NA())</f>
        <v>1.1988124652360099E-2</v>
      </c>
      <c r="O2983" s="44">
        <f>IFERROR(_xll.qlIndexFixing(ONIndex3M,I2983,TRUE,_xll.ohTrigger(RecalcTrigger,Trigger3M)),NA())</f>
        <v>1.2238194085494314E-2</v>
      </c>
      <c r="P2983" s="44">
        <f>IFERROR(_xll.qlIndexFixing(ONIndex6M,I2983,TRUE,_xll.ohTrigger(RecalcTrigger,Trigger6M)),NA())</f>
        <v>1.0425925821317961E-2</v>
      </c>
      <c r="Q2983" s="186">
        <f>IFERROR(_xll.qlIndexFixing(ONIndex1Y,I2983,TRUE,_xll.ohTrigger(RecalcTrigger,Trigger1Y)),NA())</f>
        <v>1.2491497893529768E-2</v>
      </c>
    </row>
    <row r="2984" spans="2:17" x14ac:dyDescent="0.2">
      <c r="B2984" s="39" t="s">
        <v>42</v>
      </c>
      <c r="D2984" s="42">
        <f>_xll.qlCalendarAdvance(Calendar,$D2983,B2984,"f",FALSE)</f>
        <v>60307</v>
      </c>
      <c r="E2984" s="180">
        <f>_xll.qlInterestRateIndexValueDate(IndexON,D2984)</f>
        <v>60307</v>
      </c>
      <c r="F2984" s="196">
        <f>IFERROR(_xll.qlIndexFixing(IndexON,D2984,TRUE,_xll.ohTrigger(RecalcTrigger,TriggerON)),NA())</f>
        <v>1.2460260411062407E-2</v>
      </c>
      <c r="H2984" s="42">
        <f>_xll.qlCalendarAdvance(Calendar,$H2983,B2984,"f",FALSE)</f>
        <v>60307</v>
      </c>
      <c r="I2984" s="180">
        <f>_xll.qlInterestRateIndexValueDate(Index1M,$H2984)</f>
        <v>60309</v>
      </c>
      <c r="J2984" s="185">
        <f>IFERROR(_xll.qlIndexFixing(Index1M,$H2984,TRUE,_xll.ohTrigger(RecalcTrigger,Trigger1M)),NA())</f>
        <v>1.2007650035934831E-2</v>
      </c>
      <c r="K2984" s="44">
        <f>IFERROR(_xll.qlIndexFixing(Index3M,H2984,TRUE,_xll.ohTrigger(RecalcTrigger,Trigger3M)),NA())</f>
        <v>1.2296059716573913E-2</v>
      </c>
      <c r="L2984" s="44">
        <f>IFERROR(_xll.qlIndexFixing(Index6M,$H2984,TRUE,_xll.ohTrigger(RecalcTrigger,Trigger6M)),NA())</f>
        <v>1.0693125639869679E-2</v>
      </c>
      <c r="M2984" s="186">
        <f>IFERROR(_xll.qlIndexFixing(Index1Y,$H2984,TRUE,_xll.ohTrigger(RecalcTrigger,Trigger1Y)),NA())</f>
        <v>1.2807265527478259E-2</v>
      </c>
      <c r="N2984" s="185">
        <f>IFERROR(_xll.qlIndexFixing(ONIndex1M,I2984,TRUE,_xll.ohTrigger(RecalcTrigger,Trigger1M)),NA())</f>
        <v>1.1993880190059869E-2</v>
      </c>
      <c r="O2984" s="44">
        <f>IFERROR(_xll.qlIndexFixing(ONIndex3M,I2984,TRUE,_xll.ohTrigger(RecalcTrigger,Trigger3M)),NA())</f>
        <v>1.2243799031308455E-2</v>
      </c>
      <c r="P2984" s="44">
        <f>IFERROR(_xll.qlIndexFixing(ONIndex6M,I2984,TRUE,_xll.ohTrigger(RecalcTrigger,Trigger6M)),NA())</f>
        <v>1.0442000679002916E-2</v>
      </c>
      <c r="Q2984" s="186">
        <f>IFERROR(_xll.qlIndexFixing(ONIndex1Y,I2984,TRUE,_xll.ohTrigger(RecalcTrigger,Trigger1Y)),NA())</f>
        <v>1.2499605087059606E-2</v>
      </c>
    </row>
    <row r="2985" spans="2:17" x14ac:dyDescent="0.2">
      <c r="B2985" s="39" t="s">
        <v>42</v>
      </c>
      <c r="D2985" s="42">
        <f>_xll.qlCalendarAdvance(Calendar,$D2984,B2985,"f",FALSE)</f>
        <v>60314</v>
      </c>
      <c r="E2985" s="180">
        <f>_xll.qlInterestRateIndexValueDate(IndexON,D2985)</f>
        <v>60314</v>
      </c>
      <c r="F2985" s="196">
        <f>IFERROR(_xll.qlIndexFixing(IndexON,D2985,TRUE,_xll.ohTrigger(RecalcTrigger,TriggerON)),NA())</f>
        <v>1.2470383407263697E-2</v>
      </c>
      <c r="H2985" s="42">
        <f>_xll.qlCalendarAdvance(Calendar,$H2984,B2985,"f",FALSE)</f>
        <v>60314</v>
      </c>
      <c r="I2985" s="180">
        <f>_xll.qlInterestRateIndexValueDate(Index1M,$H2985)</f>
        <v>60316</v>
      </c>
      <c r="J2985" s="185">
        <f>IFERROR(_xll.qlIndexFixing(Index1M,$H2985,TRUE,_xll.ohTrigger(RecalcTrigger,Trigger1M)),NA())</f>
        <v>1.2013541891752346E-2</v>
      </c>
      <c r="K2985" s="44">
        <f>IFERROR(_xll.qlIndexFixing(Index3M,H2985,TRUE,_xll.ohTrigger(RecalcTrigger,Trigger3M)),NA())</f>
        <v>1.2302042996844252E-2</v>
      </c>
      <c r="L2985" s="44">
        <f>IFERROR(_xll.qlIndexFixing(Index6M,$H2985,TRUE,_xll.ohTrigger(RecalcTrigger,Trigger6M)),NA())</f>
        <v>1.0712095816050971E-2</v>
      </c>
      <c r="M2985" s="186">
        <f>IFERROR(_xll.qlIndexFixing(Index1Y,$H2985,TRUE,_xll.ohTrigger(RecalcTrigger,Trigger1Y)),NA())</f>
        <v>1.2815775465634713E-2</v>
      </c>
      <c r="N2985" s="185">
        <f>IFERROR(_xll.qlIndexFixing(ONIndex1M,I2985,TRUE,_xll.ohTrigger(RecalcTrigger,Trigger1M)),NA())</f>
        <v>1.199968822262143E-2</v>
      </c>
      <c r="O2985" s="44">
        <f>IFERROR(_xll.qlIndexFixing(ONIndex3M,I2985,TRUE,_xll.ohTrigger(RecalcTrigger,Trigger3M)),NA())</f>
        <v>1.2249456332069641E-2</v>
      </c>
      <c r="P2985" s="44">
        <f>IFERROR(_xll.qlIndexFixing(ONIndex6M,I2985,TRUE,_xll.ohTrigger(RecalcTrigger,Trigger6M)),NA())</f>
        <v>1.0458283708940641E-2</v>
      </c>
      <c r="Q2985" s="186">
        <f>IFERROR(_xll.qlIndexFixing(ONIndex1Y,I2985,TRUE,_xll.ohTrigger(RecalcTrigger,Trigger1Y)),NA())</f>
        <v>1.25077866378831E-2</v>
      </c>
    </row>
    <row r="2986" spans="2:17" x14ac:dyDescent="0.2">
      <c r="B2986" s="39" t="s">
        <v>42</v>
      </c>
      <c r="D2986" s="42">
        <f>_xll.qlCalendarAdvance(Calendar,$D2985,B2986,"f",FALSE)</f>
        <v>60321</v>
      </c>
      <c r="E2986" s="180">
        <f>_xll.qlInterestRateIndexValueDate(IndexON,D2986)</f>
        <v>60321</v>
      </c>
      <c r="F2986" s="196">
        <f>IFERROR(_xll.qlIndexFixing(IndexON,D2986,TRUE,_xll.ohTrigger(RecalcTrigger,TriggerON)),NA())</f>
        <v>1.2480577344158306E-2</v>
      </c>
      <c r="H2986" s="42">
        <f>_xll.qlCalendarAdvance(Calendar,$H2985,B2986,"f",FALSE)</f>
        <v>60321</v>
      </c>
      <c r="I2986" s="180">
        <f>_xll.qlInterestRateIndexValueDate(Index1M,$H2986)</f>
        <v>60323</v>
      </c>
      <c r="J2986" s="185">
        <f>IFERROR(_xll.qlIndexFixing(Index1M,$H2986,TRUE,_xll.ohTrigger(RecalcTrigger,Trigger1M)),NA())</f>
        <v>1.2019486457603343E-2</v>
      </c>
      <c r="K2986" s="44">
        <f>IFERROR(_xll.qlIndexFixing(Index3M,H2986,TRUE,_xll.ohTrigger(RecalcTrigger,Trigger3M)),NA())</f>
        <v>1.2308079256769413E-2</v>
      </c>
      <c r="L2986" s="44">
        <f>IFERROR(_xll.qlIndexFixing(Index6M,$H2986,TRUE,_xll.ohTrigger(RecalcTrigger,Trigger6M)),NA())</f>
        <v>1.0731275447203198E-2</v>
      </c>
      <c r="M2986" s="186">
        <f>IFERROR(_xll.qlIndexFixing(Index1Y,$H2986,TRUE,_xll.ohTrigger(RecalcTrigger,Trigger1Y)),NA())</f>
        <v>1.2824260140920578E-2</v>
      </c>
      <c r="N2986" s="185">
        <f>IFERROR(_xll.qlIndexFixing(ONIndex1M,I2986,TRUE,_xll.ohTrigger(RecalcTrigger,Trigger1M)),NA())</f>
        <v>1.2005548817564105E-2</v>
      </c>
      <c r="O2986" s="44">
        <f>IFERROR(_xll.qlIndexFixing(ONIndex3M,I2986,TRUE,_xll.ohTrigger(RecalcTrigger,Trigger3M)),NA())</f>
        <v>1.2255166055030742E-2</v>
      </c>
      <c r="P2986" s="44">
        <f>IFERROR(_xll.qlIndexFixing(ONIndex6M,I2986,TRUE,_xll.ohTrigger(RecalcTrigger,Trigger6M)),NA())</f>
        <v>1.0474774911184426E-2</v>
      </c>
      <c r="Q2986" s="186">
        <f>IFERROR(_xll.qlIndexFixing(ONIndex1Y,I2986,TRUE,_xll.ohTrigger(RecalcTrigger,Trigger1Y)),NA())</f>
        <v>1.2516042642083391E-2</v>
      </c>
    </row>
    <row r="2987" spans="2:17" x14ac:dyDescent="0.2">
      <c r="B2987" s="39" t="s">
        <v>42</v>
      </c>
      <c r="D2987" s="42">
        <f>_xll.qlCalendarAdvance(Calendar,$D2986,B2987,"f",FALSE)</f>
        <v>60328</v>
      </c>
      <c r="E2987" s="180">
        <f>_xll.qlInterestRateIndexValueDate(IndexON,D2987)</f>
        <v>60328</v>
      </c>
      <c r="F2987" s="196">
        <f>IFERROR(_xll.qlIndexFixing(IndexON,D2987,TRUE,_xll.ohTrigger(RecalcTrigger,TriggerON)),NA())</f>
        <v>1.2490842310954875E-2</v>
      </c>
      <c r="H2987" s="42">
        <f>_xll.qlCalendarAdvance(Calendar,$H2986,B2987,"f",FALSE)</f>
        <v>60328</v>
      </c>
      <c r="I2987" s="180">
        <f>_xll.qlInterestRateIndexValueDate(Index1M,$H2987)</f>
        <v>60330</v>
      </c>
      <c r="J2987" s="185">
        <f>IFERROR(_xll.qlIndexFixing(Index1M,$H2987,TRUE,_xll.ohTrigger(RecalcTrigger,Trigger1M)),NA())</f>
        <v>1.2028656580883893E-2</v>
      </c>
      <c r="K2987" s="44">
        <f>IFERROR(_xll.qlIndexFixing(Index3M,H2987,TRUE,_xll.ohTrigger(RecalcTrigger,Trigger3M)),NA())</f>
        <v>1.2316136197439745E-2</v>
      </c>
      <c r="L2987" s="44">
        <f>IFERROR(_xll.qlIndexFixing(Index6M,$H2987,TRUE,_xll.ohTrigger(RecalcTrigger,Trigger6M)),NA())</f>
        <v>1.0755522569783266E-2</v>
      </c>
      <c r="M2987" s="186">
        <f>IFERROR(_xll.qlIndexFixing(Index1Y,$H2987,TRUE,_xll.ohTrigger(RecalcTrigger,Trigger1Y)),NA())</f>
        <v>1.2832717955782202E-2</v>
      </c>
      <c r="N2987" s="185">
        <f>IFERROR(_xll.qlIndexFixing(ONIndex1M,I2987,TRUE,_xll.ohTrigger(RecalcTrigger,Trigger1M)),NA())</f>
        <v>1.2011462042407217E-2</v>
      </c>
      <c r="O2987" s="44">
        <f>IFERROR(_xll.qlIndexFixing(ONIndex3M,I2987,TRUE,_xll.ohTrigger(RecalcTrigger,Trigger3M)),NA())</f>
        <v>1.2260928267338045E-2</v>
      </c>
      <c r="P2987" s="44">
        <f>IFERROR(_xll.qlIndexFixing(ONIndex6M,I2987,TRUE,_xll.ohTrigger(RecalcTrigger,Trigger6M)),NA())</f>
        <v>1.0491474285867497E-2</v>
      </c>
      <c r="Q2987" s="186">
        <f>IFERROR(_xll.qlIndexFixing(ONIndex1Y,I2987,TRUE,_xll.ohTrigger(RecalcTrigger,Trigger1Y)),NA())</f>
        <v>1.2524373195610394E-2</v>
      </c>
    </row>
    <row r="2988" spans="2:17" x14ac:dyDescent="0.2">
      <c r="B2988" s="39" t="s">
        <v>42</v>
      </c>
      <c r="D2988" s="42">
        <f>_xll.qlCalendarAdvance(Calendar,$D2987,B2988,"f",FALSE)</f>
        <v>60335</v>
      </c>
      <c r="E2988" s="180">
        <f>_xll.qlInterestRateIndexValueDate(IndexON,D2988)</f>
        <v>60335</v>
      </c>
      <c r="F2988" s="196">
        <f>IFERROR(_xll.qlIndexFixing(IndexON,D2988,TRUE,_xll.ohTrigger(RecalcTrigger,TriggerON)),NA())</f>
        <v>1.2501178396382429E-2</v>
      </c>
      <c r="H2988" s="42">
        <f>_xll.qlCalendarAdvance(Calendar,$H2987,B2988,"f",FALSE)</f>
        <v>60335</v>
      </c>
      <c r="I2988" s="180">
        <f>_xll.qlInterestRateIndexValueDate(Index1M,$H2988)</f>
        <v>60337</v>
      </c>
      <c r="J2988" s="185">
        <f>IFERROR(_xll.qlIndexFixing(Index1M,$H2988,TRUE,_xll.ohTrigger(RecalcTrigger,Trigger1M)),NA())</f>
        <v>1.2034726690702321E-2</v>
      </c>
      <c r="K2988" s="44">
        <f>IFERROR(_xll.qlIndexFixing(Index3M,H2988,TRUE,_xll.ohTrigger(RecalcTrigger,Trigger3M)),NA())</f>
        <v>1.232229067211746E-2</v>
      </c>
      <c r="L2988" s="44">
        <f>IFERROR(_xll.qlIndexFixing(Index6M,$H2988,TRUE,_xll.ohTrigger(RecalcTrigger,Trigger6M)),NA())</f>
        <v>1.0775167775014527E-2</v>
      </c>
      <c r="M2988" s="186">
        <f>IFERROR(_xll.qlIndexFixing(Index1Y,$H2988,TRUE,_xll.ohTrigger(RecalcTrigger,Trigger1Y)),NA())</f>
        <v>1.2841147310215073E-2</v>
      </c>
      <c r="N2988" s="185">
        <f>IFERROR(_xll.qlIndexFixing(ONIndex1M,I2988,TRUE,_xll.ohTrigger(RecalcTrigger,Trigger1M)),NA())</f>
        <v>1.2017427964670091E-2</v>
      </c>
      <c r="O2988" s="44">
        <f>IFERROR(_xll.qlIndexFixing(ONIndex3M,I2988,TRUE,_xll.ohTrigger(RecalcTrigger,Trigger3M)),NA())</f>
        <v>1.2266743036297711E-2</v>
      </c>
      <c r="P2988" s="44">
        <f>IFERROR(_xll.qlIndexFixing(ONIndex6M,I2988,TRUE,_xll.ohTrigger(RecalcTrigger,Trigger6M)),NA())</f>
        <v>1.0508381833069791E-2</v>
      </c>
      <c r="Q2988" s="186">
        <f>IFERROR(_xll.qlIndexFixing(ONIndex1Y,I2988,TRUE,_xll.ohTrigger(RecalcTrigger,Trigger1Y)),NA())</f>
        <v>1.2532778394573896E-2</v>
      </c>
    </row>
    <row r="2989" spans="2:17" x14ac:dyDescent="0.2">
      <c r="B2989" s="39" t="s">
        <v>42</v>
      </c>
      <c r="D2989" s="42">
        <f>_xll.qlCalendarAdvance(Calendar,$D2988,B2989,"f",FALSE)</f>
        <v>60342</v>
      </c>
      <c r="E2989" s="180">
        <f>_xll.qlInterestRateIndexValueDate(IndexON,D2989)</f>
        <v>60342</v>
      </c>
      <c r="F2989" s="196">
        <f>IFERROR(_xll.qlIndexFixing(IndexON,D2989,TRUE,_xll.ohTrigger(RecalcTrigger,TriggerON)),NA())</f>
        <v>1.2511585689889415E-2</v>
      </c>
      <c r="H2989" s="42">
        <f>_xll.qlCalendarAdvance(Calendar,$H2988,B2989,"f",FALSE)</f>
        <v>60342</v>
      </c>
      <c r="I2989" s="180">
        <f>_xll.qlInterestRateIndexValueDate(Index1M,$H2989)</f>
        <v>60344</v>
      </c>
      <c r="J2989" s="185">
        <f>IFERROR(_xll.qlIndexFixing(Index1M,$H2989,TRUE,_xll.ohTrigger(RecalcTrigger,Trigger1M)),NA())</f>
        <v>1.2040849747018842E-2</v>
      </c>
      <c r="K2989" s="44">
        <f>IFERROR(_xll.qlIndexFixing(Index3M,H2989,TRUE,_xll.ohTrigger(RecalcTrigger,Trigger3M)),NA())</f>
        <v>1.2328498349638176E-2</v>
      </c>
      <c r="L2989" s="44">
        <f>IFERROR(_xll.qlIndexFixing(Index6M,$H2989,TRUE,_xll.ohTrigger(RecalcTrigger,Trigger6M)),NA())</f>
        <v>1.0795022476823702E-2</v>
      </c>
      <c r="M2989" s="186">
        <f>IFERROR(_xll.qlIndexFixing(Index1Y,$H2989,TRUE,_xll.ohTrigger(RecalcTrigger,Trigger1Y)),NA())</f>
        <v>1.2849546601764034E-2</v>
      </c>
      <c r="N2989" s="185">
        <f>IFERROR(_xll.qlIndexFixing(ONIndex1M,I2989,TRUE,_xll.ohTrigger(RecalcTrigger,Trigger1M)),NA())</f>
        <v>1.2023446651898695E-2</v>
      </c>
      <c r="O2989" s="44">
        <f>IFERROR(_xll.qlIndexFixing(ONIndex3M,I2989,TRUE,_xll.ohTrigger(RecalcTrigger,Trigger3M)),NA())</f>
        <v>1.2272610429029385E-2</v>
      </c>
      <c r="P2989" s="44">
        <f>IFERROR(_xll.qlIndexFixing(ONIndex6M,I2989,TRUE,_xll.ohTrigger(RecalcTrigger,Trigger6M)),NA())</f>
        <v>1.0525497552791307E-2</v>
      </c>
      <c r="Q2989" s="186">
        <f>IFERROR(_xll.qlIndexFixing(ONIndex1Y,I2989,TRUE,_xll.ohTrigger(RecalcTrigger,Trigger1Y)),NA())</f>
        <v>1.254125833492381E-2</v>
      </c>
    </row>
    <row r="2990" spans="2:17" x14ac:dyDescent="0.2">
      <c r="B2990" s="39" t="s">
        <v>42</v>
      </c>
      <c r="D2990" s="42">
        <f>_xll.qlCalendarAdvance(Calendar,$D2989,B2990,"f",FALSE)</f>
        <v>60349</v>
      </c>
      <c r="E2990" s="180">
        <f>_xll.qlInterestRateIndexValueDate(IndexON,D2990)</f>
        <v>60349</v>
      </c>
      <c r="F2990" s="196">
        <f>IFERROR(_xll.qlIndexFixing(IndexON,D2990,TRUE,_xll.ohTrigger(RecalcTrigger,TriggerON)),NA())</f>
        <v>1.2522064280204859E-2</v>
      </c>
      <c r="H2990" s="42">
        <f>_xll.qlCalendarAdvance(Calendar,$H2989,B2990,"f",FALSE)</f>
        <v>60349</v>
      </c>
      <c r="I2990" s="180">
        <f>_xll.qlInterestRateIndexValueDate(Index1M,$H2990)</f>
        <v>60351</v>
      </c>
      <c r="J2990" s="185">
        <f>IFERROR(_xll.qlIndexFixing(Index1M,$H2990,TRUE,_xll.ohTrigger(RecalcTrigger,Trigger1M)),NA())</f>
        <v>1.2047025817495697E-2</v>
      </c>
      <c r="K2990" s="44">
        <f>IFERROR(_xll.qlIndexFixing(Index3M,H2990,TRUE,_xll.ohTrigger(RecalcTrigger,Trigger3M)),NA())</f>
        <v>1.2334759297665159E-2</v>
      </c>
      <c r="L2990" s="44">
        <f>IFERROR(_xll.qlIndexFixing(Index6M,$H2990,TRUE,_xll.ohTrigger(RecalcTrigger,Trigger6M)),NA())</f>
        <v>1.0815086676250391E-2</v>
      </c>
      <c r="M2990" s="186">
        <f>IFERROR(_xll.qlIndexFixing(Index1Y,$H2990,TRUE,_xll.ohTrigger(RecalcTrigger,Trigger1Y)),NA())</f>
        <v>1.2857914225526358E-2</v>
      </c>
      <c r="N2990" s="185">
        <f>IFERROR(_xll.qlIndexFixing(ONIndex1M,I2990,TRUE,_xll.ohTrigger(RecalcTrigger,Trigger1M)),NA())</f>
        <v>1.2031733958499657E-2</v>
      </c>
      <c r="O2990" s="44">
        <f>IFERROR(_xll.qlIndexFixing(ONIndex3M,I2990,TRUE,_xll.ohTrigger(RecalcTrigger,Trigger3M)),NA())</f>
        <v>1.2280664544404019E-2</v>
      </c>
      <c r="P2990" s="44">
        <f>IFERROR(_xll.qlIndexFixing(ONIndex6M,I2990,TRUE,_xll.ohTrigger(RecalcTrigger,Trigger6M)),NA())</f>
        <v>1.0549999104165764E-2</v>
      </c>
      <c r="Q2990" s="186">
        <f>IFERROR(_xll.qlIndexFixing(ONIndex1Y,I2990,TRUE,_xll.ohTrigger(RecalcTrigger,Trigger1Y)),NA())</f>
        <v>1.2553064143521198E-2</v>
      </c>
    </row>
    <row r="2991" spans="2:17" x14ac:dyDescent="0.2">
      <c r="B2991" s="39" t="s">
        <v>42</v>
      </c>
      <c r="D2991" s="42">
        <f>_xll.qlCalendarAdvance(Calendar,$D2990,B2991,"f",FALSE)</f>
        <v>60357</v>
      </c>
      <c r="E2991" s="180">
        <f>_xll.qlInterestRateIndexValueDate(IndexON,D2991)</f>
        <v>60357</v>
      </c>
      <c r="F2991" s="196">
        <f>IFERROR(_xll.qlIndexFixing(IndexON,D2991,TRUE,_xll.ohTrigger(RecalcTrigger,TriggerON)),NA())</f>
        <v>1.253412722860503E-2</v>
      </c>
      <c r="H2991" s="42">
        <f>_xll.qlCalendarAdvance(Calendar,$H2990,B2991,"f",FALSE)</f>
        <v>60357</v>
      </c>
      <c r="I2991" s="180">
        <f>_xll.qlInterestRateIndexValueDate(Index1M,$H2991)</f>
        <v>60359</v>
      </c>
      <c r="J2991" s="185">
        <f>IFERROR(_xll.qlIndexFixing(Index1M,$H2991,TRUE,_xll.ohTrigger(RecalcTrigger,Trigger1M)),NA())</f>
        <v>1.205349728705396E-2</v>
      </c>
      <c r="K2991" s="44">
        <f>IFERROR(_xll.qlIndexFixing(Index3M,H2991,TRUE,_xll.ohTrigger(RecalcTrigger,Trigger3M)),NA())</f>
        <v>1.2341307015861634E-2</v>
      </c>
      <c r="L2991" s="44">
        <f>IFERROR(_xll.qlIndexFixing(Index6M,$H2991,TRUE,_xll.ohTrigger(RecalcTrigger,Trigger6M)),NA())</f>
        <v>1.083658568571942E-2</v>
      </c>
      <c r="M2991" s="186">
        <f>IFERROR(_xll.qlIndexFixing(Index1Y,$H2991,TRUE,_xll.ohTrigger(RecalcTrigger,Trigger1Y)),NA())</f>
        <v>1.2867436385206727E-2</v>
      </c>
      <c r="N2991" s="185">
        <f>IFERROR(_xll.qlIndexFixing(ONIndex1M,I2991,TRUE,_xll.ohTrigger(RecalcTrigger,Trigger1M)),NA())</f>
        <v>1.203699931592972E-2</v>
      </c>
      <c r="O2991" s="44">
        <f>IFERROR(_xll.qlIndexFixing(ONIndex3M,I2991,TRUE,_xll.ohTrigger(RecalcTrigger,Trigger3M)),NA())</f>
        <v>1.2285799936355701E-2</v>
      </c>
      <c r="P2991" s="44">
        <f>IFERROR(_xll.qlIndexFixing(ONIndex6M,I2991,TRUE,_xll.ohTrigger(RecalcTrigger,Trigger6M)),NA())</f>
        <v>1.0565089429874774E-2</v>
      </c>
      <c r="Q2991" s="186">
        <f>IFERROR(_xll.qlIndexFixing(ONIndex1Y,I2991,TRUE,_xll.ohTrigger(RecalcTrigger,Trigger1Y)),NA())</f>
        <v>1.2560483478587514E-2</v>
      </c>
    </row>
    <row r="2992" spans="2:17" x14ac:dyDescent="0.2">
      <c r="B2992" s="39" t="s">
        <v>42</v>
      </c>
      <c r="D2992" s="42">
        <f>_xll.qlCalendarAdvance(Calendar,$D2991,B2992,"f",FALSE)</f>
        <v>60364</v>
      </c>
      <c r="E2992" s="180">
        <f>_xll.qlInterestRateIndexValueDate(IndexON,D2992)</f>
        <v>60364</v>
      </c>
      <c r="F2992" s="196">
        <f>IFERROR(_xll.qlIndexFixing(IndexON,D2992,TRUE,_xll.ohTrigger(RecalcTrigger,TriggerON)),NA())</f>
        <v>1.2544758897909958E-2</v>
      </c>
      <c r="H2992" s="42">
        <f>_xll.qlCalendarAdvance(Calendar,$H2991,B2992,"f",FALSE)</f>
        <v>60364</v>
      </c>
      <c r="I2992" s="180">
        <f>_xll.qlInterestRateIndexValueDate(Index1M,$H2992)</f>
        <v>60366</v>
      </c>
      <c r="J2992" s="185">
        <f>IFERROR(_xll.qlIndexFixing(Index1M,$H2992,TRUE,_xll.ohTrigger(RecalcTrigger,Trigger1M)),NA())</f>
        <v>1.2059783173730132E-2</v>
      </c>
      <c r="K2992" s="44">
        <f>IFERROR(_xll.qlIndexFixing(Index3M,H2992,TRUE,_xll.ohTrigger(RecalcTrigger,Trigger3M)),NA())</f>
        <v>1.2347678296546209E-2</v>
      </c>
      <c r="L2992" s="44">
        <f>IFERROR(_xll.qlIndexFixing(Index6M,$H2992,TRUE,_xll.ohTrigger(RecalcTrigger,Trigger6M)),NA())</f>
        <v>1.0857068009121796E-2</v>
      </c>
      <c r="M2992" s="186">
        <f>IFERROR(_xll.qlIndexFixing(Index1Y,$H2992,TRUE,_xll.ohTrigger(RecalcTrigger,Trigger1Y)),NA())</f>
        <v>1.2878832322915592E-2</v>
      </c>
      <c r="N2992" s="185">
        <f>IFERROR(_xll.qlIndexFixing(ONIndex1M,I2992,TRUE,_xll.ohTrigger(RecalcTrigger,Trigger1M)),NA())</f>
        <v>1.2043191434507605E-2</v>
      </c>
      <c r="O2992" s="44">
        <f>IFERROR(_xll.qlIndexFixing(ONIndex3M,I2992,TRUE,_xll.ohTrigger(RecalcTrigger,Trigger3M)),NA())</f>
        <v>1.2291840296088097E-2</v>
      </c>
      <c r="P2992" s="44">
        <f>IFERROR(_xll.qlIndexFixing(ONIndex6M,I2992,TRUE,_xll.ohTrigger(RecalcTrigger,Trigger6M)),NA())</f>
        <v>1.0582888100252319E-2</v>
      </c>
      <c r="Q2992" s="186">
        <f>IFERROR(_xll.qlIndexFixing(ONIndex1Y,I2992,TRUE,_xll.ohTrigger(RecalcTrigger,Trigger1Y)),NA())</f>
        <v>1.2569209064041686E-2</v>
      </c>
    </row>
    <row r="2993" spans="2:17" x14ac:dyDescent="0.2">
      <c r="B2993" s="39" t="s">
        <v>42</v>
      </c>
      <c r="D2993" s="42">
        <f>_xll.qlCalendarAdvance(Calendar,$D2992,B2993,"f",FALSE)</f>
        <v>60371</v>
      </c>
      <c r="E2993" s="180">
        <f>_xll.qlInterestRateIndexValueDate(IndexON,D2993)</f>
        <v>60371</v>
      </c>
      <c r="F2993" s="196">
        <f>IFERROR(_xll.qlIndexFixing(IndexON,D2993,TRUE,_xll.ohTrigger(RecalcTrigger,TriggerON)),NA())</f>
        <v>1.2555462143959417E-2</v>
      </c>
      <c r="H2993" s="42">
        <f>_xll.qlCalendarAdvance(Calendar,$H2992,B2993,"f",FALSE)</f>
        <v>60371</v>
      </c>
      <c r="I2993" s="180">
        <f>_xll.qlInterestRateIndexValueDate(Index1M,$H2993)</f>
        <v>60373</v>
      </c>
      <c r="J2993" s="185">
        <f>IFERROR(_xll.qlIndexFixing(Index1M,$H2993,TRUE,_xll.ohTrigger(RecalcTrigger,Trigger1M)),NA())</f>
        <v>1.2066122280537106E-2</v>
      </c>
      <c r="K2993" s="44">
        <f>IFERROR(_xll.qlIndexFixing(Index3M,H2993,TRUE,_xll.ohTrigger(RecalcTrigger,Trigger3M)),NA())</f>
        <v>1.2354103053624206E-2</v>
      </c>
      <c r="L2993" s="44">
        <f>IFERROR(_xll.qlIndexFixing(Index6M,$H2993,TRUE,_xll.ohTrigger(RecalcTrigger,Trigger6M)),NA())</f>
        <v>1.087773634860802E-2</v>
      </c>
      <c r="M2993" s="186">
        <f>IFERROR(_xll.qlIndexFixing(Index1Y,$H2993,TRUE,_xll.ohTrigger(RecalcTrigger,Trigger1Y)),NA())</f>
        <v>1.2883988354620656E-2</v>
      </c>
      <c r="N2993" s="185">
        <f>IFERROR(_xll.qlIndexFixing(ONIndex1M,I2993,TRUE,_xll.ohTrigger(RecalcTrigger,Trigger1M)),NA())</f>
        <v>1.2049436603689401E-2</v>
      </c>
      <c r="O2993" s="44">
        <f>IFERROR(_xll.qlIndexFixing(ONIndex3M,I2993,TRUE,_xll.ohTrigger(RecalcTrigger,Trigger3M)),NA())</f>
        <v>1.2297933564218155E-2</v>
      </c>
      <c r="P2993" s="44">
        <f>IFERROR(_xll.qlIndexFixing(ONIndex6M,I2993,TRUE,_xll.ohTrigger(RecalcTrigger,Trigger6M)),NA())</f>
        <v>1.0600894929719828E-2</v>
      </c>
      <c r="Q2993" s="186">
        <f>IFERROR(_xll.qlIndexFixing(ONIndex1Y,I2993,TRUE,_xll.ohTrigger(RecalcTrigger,Trigger1Y)),NA())</f>
        <v>1.2578009796744283E-2</v>
      </c>
    </row>
    <row r="2994" spans="2:17" x14ac:dyDescent="0.2">
      <c r="B2994" s="39" t="s">
        <v>42</v>
      </c>
      <c r="D2994" s="42">
        <f>_xll.qlCalendarAdvance(Calendar,$D2993,B2994,"f",FALSE)</f>
        <v>60378</v>
      </c>
      <c r="E2994" s="180">
        <f>_xll.qlInterestRateIndexValueDate(IndexON,D2994)</f>
        <v>60378</v>
      </c>
      <c r="F2994" s="196">
        <f>IFERROR(_xll.qlIndexFixing(IndexON,D2994,TRUE,_xll.ohTrigger(RecalcTrigger,TriggerON)),NA())</f>
        <v>1.2566237055882112E-2</v>
      </c>
      <c r="H2994" s="42">
        <f>_xll.qlCalendarAdvance(Calendar,$H2993,B2994,"f",FALSE)</f>
        <v>60378</v>
      </c>
      <c r="I2994" s="180">
        <f>_xll.qlInterestRateIndexValueDate(Index1M,$H2994)</f>
        <v>60380</v>
      </c>
      <c r="J2994" s="185">
        <f>IFERROR(_xll.qlIndexFixing(Index1M,$H2994,TRUE,_xll.ohTrigger(RecalcTrigger,Trigger1M)),NA())</f>
        <v>1.2072514675155743E-2</v>
      </c>
      <c r="K2994" s="44">
        <f>IFERROR(_xll.qlIndexFixing(Index3M,H2994,TRUE,_xll.ohTrigger(RecalcTrigger,Trigger3M)),NA())</f>
        <v>1.2360581354762819E-2</v>
      </c>
      <c r="L2994" s="44">
        <f>IFERROR(_xll.qlIndexFixing(Index6M,$H2994,TRUE,_xll.ohTrigger(RecalcTrigger,Trigger6M)),NA())</f>
        <v>1.0898579743724563E-2</v>
      </c>
      <c r="M2994" s="186">
        <f>IFERROR(_xll.qlIndexFixing(Index1Y,$H2994,TRUE,_xll.ohTrigger(RecalcTrigger,Trigger1Y)),NA())</f>
        <v>1.2892207632713204E-2</v>
      </c>
      <c r="N2994" s="185">
        <f>IFERROR(_xll.qlIndexFixing(ONIndex1M,I2994,TRUE,_xll.ohTrigger(RecalcTrigger,Trigger1M)),NA())</f>
        <v>1.2055734890861203E-2</v>
      </c>
      <c r="O2994" s="44">
        <f>IFERROR(_xll.qlIndexFixing(ONIndex3M,I2994,TRUE,_xll.ohTrigger(RecalcTrigger,Trigger3M)),NA())</f>
        <v>1.2304079807412549E-2</v>
      </c>
      <c r="P2994" s="44">
        <f>IFERROR(_xll.qlIndexFixing(ONIndex6M,I2994,TRUE,_xll.ohTrigger(RecalcTrigger,Trigger6M)),NA())</f>
        <v>1.0619109918037495E-2</v>
      </c>
      <c r="Q2994" s="186">
        <f>IFERROR(_xll.qlIndexFixing(ONIndex1Y,I2994,TRUE,_xll.ohTrigger(RecalcTrigger,Trigger1Y)),NA())</f>
        <v>1.2586885772698508E-2</v>
      </c>
    </row>
    <row r="2995" spans="2:17" x14ac:dyDescent="0.2">
      <c r="B2995" s="39" t="s">
        <v>42</v>
      </c>
      <c r="D2995" s="42">
        <f>_xll.qlCalendarAdvance(Calendar,$D2994,B2995,"f",FALSE)</f>
        <v>60385</v>
      </c>
      <c r="E2995" s="180">
        <f>_xll.qlInterestRateIndexValueDate(IndexON,D2995)</f>
        <v>60385</v>
      </c>
      <c r="F2995" s="196">
        <f>IFERROR(_xll.qlIndexFixing(IndexON,D2995,TRUE,_xll.ohTrigger(RecalcTrigger,TriggerON)),NA())</f>
        <v>1.2577083722726812E-2</v>
      </c>
      <c r="H2995" s="42">
        <f>_xll.qlCalendarAdvance(Calendar,$H2994,B2995,"f",FALSE)</f>
        <v>60385</v>
      </c>
      <c r="I2995" s="180">
        <f>_xll.qlInterestRateIndexValueDate(Index1M,$H2995)</f>
        <v>60387</v>
      </c>
      <c r="J2995" s="185">
        <f>IFERROR(_xll.qlIndexFixing(Index1M,$H2995,TRUE,_xll.ohTrigger(RecalcTrigger,Trigger1M)),NA())</f>
        <v>1.2076958843624749E-2</v>
      </c>
      <c r="K2995" s="44">
        <f>IFERROR(_xll.qlIndexFixing(Index3M,H2995,TRUE,_xll.ohTrigger(RecalcTrigger,Trigger3M)),NA())</f>
        <v>1.2367802460398989E-2</v>
      </c>
      <c r="L2995" s="44">
        <f>IFERROR(_xll.qlIndexFixing(Index6M,$H2995,TRUE,_xll.ohTrigger(RecalcTrigger,Trigger6M)),NA())</f>
        <v>1.0919587233606859E-2</v>
      </c>
      <c r="M2995" s="186">
        <f>IFERROR(_xll.qlIndexFixing(Index1Y,$H2995,TRUE,_xll.ohTrigger(RecalcTrigger,Trigger1Y)),NA())</f>
        <v>1.2900386950553438E-2</v>
      </c>
      <c r="N2995" s="185">
        <f>IFERROR(_xll.qlIndexFixing(ONIndex1M,I2995,TRUE,_xll.ohTrigger(RecalcTrigger,Trigger1M)),NA())</f>
        <v>1.2062998062685182E-2</v>
      </c>
      <c r="O2995" s="44">
        <f>IFERROR(_xll.qlIndexFixing(ONIndex3M,I2995,TRUE,_xll.ohTrigger(RecalcTrigger,Trigger3M)),NA())</f>
        <v>1.2311169039174175E-2</v>
      </c>
      <c r="P2995" s="44">
        <f>IFERROR(_xll.qlIndexFixing(ONIndex6M,I2995,TRUE,_xll.ohTrigger(RecalcTrigger,Trigger6M)),NA())</f>
        <v>1.0640181936167892E-2</v>
      </c>
      <c r="Q2995" s="186">
        <f>IFERROR(_xll.qlIndexFixing(ONIndex1Y,I2995,TRUE,_xll.ohTrigger(RecalcTrigger,Trigger1Y)),NA())</f>
        <v>1.2597122002881989E-2</v>
      </c>
    </row>
    <row r="2996" spans="2:17" x14ac:dyDescent="0.2">
      <c r="B2996" s="39" t="s">
        <v>42</v>
      </c>
      <c r="D2996" s="42">
        <f>_xll.qlCalendarAdvance(Calendar,$D2995,B2996,"f",FALSE)</f>
        <v>60392</v>
      </c>
      <c r="E2996" s="180">
        <f>_xll.qlInterestRateIndexValueDate(IndexON,D2996)</f>
        <v>60392</v>
      </c>
      <c r="F2996" s="196">
        <f>IFERROR(_xll.qlIndexFixing(IndexON,D2996,TRUE,_xll.ohTrigger(RecalcTrigger,TriggerON)),NA())</f>
        <v>1.2588002233462348E-2</v>
      </c>
      <c r="H2996" s="42">
        <f>_xll.qlCalendarAdvance(Calendar,$H2995,B2996,"f",FALSE)</f>
        <v>60392</v>
      </c>
      <c r="I2996" s="180">
        <f>_xll.qlInterestRateIndexValueDate(Index1M,$H2996)</f>
        <v>60394</v>
      </c>
      <c r="J2996" s="185">
        <f>IFERROR(_xll.qlIndexFixing(Index1M,$H2996,TRUE,_xll.ohTrigger(RecalcTrigger,Trigger1M)),NA())</f>
        <v>1.2085459598513981E-2</v>
      </c>
      <c r="K2996" s="44">
        <f>IFERROR(_xll.qlIndexFixing(Index3M,H2996,TRUE,_xll.ohTrigger(RecalcTrigger,Trigger3M)),NA())</f>
        <v>1.2374392126091233E-2</v>
      </c>
      <c r="L2996" s="44">
        <f>IFERROR(_xll.qlIndexFixing(Index6M,$H2996,TRUE,_xll.ohTrigger(RecalcTrigger,Trigger6M)),NA())</f>
        <v>1.0945955709089841E-2</v>
      </c>
      <c r="M2996" s="186">
        <f>IFERROR(_xll.qlIndexFixing(Index1Y,$H2996,TRUE,_xll.ohTrigger(RecalcTrigger,Trigger1Y)),NA())</f>
        <v>1.2908524688201233E-2</v>
      </c>
      <c r="N2996" s="185">
        <f>IFERROR(_xll.qlIndexFixing(ONIndex1M,I2996,TRUE,_xll.ohTrigger(RecalcTrigger,Trigger1M)),NA())</f>
        <v>1.2068491089678446E-2</v>
      </c>
      <c r="O2996" s="44">
        <f>IFERROR(_xll.qlIndexFixing(ONIndex3M,I2996,TRUE,_xll.ohTrigger(RecalcTrigger,Trigger3M)),NA())</f>
        <v>1.2316531488298921E-2</v>
      </c>
      <c r="P2996" s="44">
        <f>IFERROR(_xll.qlIndexFixing(ONIndex6M,I2996,TRUE,_xll.ohTrigger(RecalcTrigger,Trigger6M)),NA())</f>
        <v>1.0656164371862786E-2</v>
      </c>
      <c r="Q2996" s="186">
        <f>IFERROR(_xll.qlIndexFixing(ONIndex1Y,I2996,TRUE,_xll.ohTrigger(RecalcTrigger,Trigger1Y)),NA())</f>
        <v>1.2604863838214797E-2</v>
      </c>
    </row>
    <row r="2997" spans="2:17" x14ac:dyDescent="0.2">
      <c r="B2997" s="39" t="s">
        <v>42</v>
      </c>
      <c r="D2997" s="42">
        <f>_xll.qlCalendarAdvance(Calendar,$D2996,B2997,"f",FALSE)</f>
        <v>60399</v>
      </c>
      <c r="E2997" s="180">
        <f>_xll.qlInterestRateIndexValueDate(IndexON,D2997)</f>
        <v>60399</v>
      </c>
      <c r="F2997" s="196">
        <f>IFERROR(_xll.qlIndexFixing(IndexON,D2997,TRUE,_xll.ohTrigger(RecalcTrigger,TriggerON)),NA())</f>
        <v>1.2598992677377296E-2</v>
      </c>
      <c r="H2997" s="42">
        <f>_xll.qlCalendarAdvance(Calendar,$H2996,B2997,"f",FALSE)</f>
        <v>60399</v>
      </c>
      <c r="I2997" s="180">
        <f>_xll.qlInterestRateIndexValueDate(Index1M,$H2997)</f>
        <v>60401</v>
      </c>
      <c r="J2997" s="185">
        <f>IFERROR(_xll.qlIndexFixing(Index1M,$H2997,TRUE,_xll.ohTrigger(RecalcTrigger,Trigger1M)),NA())</f>
        <v>1.2092012262600316E-2</v>
      </c>
      <c r="K2997" s="44">
        <f>IFERROR(_xll.qlIndexFixing(Index3M,H2997,TRUE,_xll.ohTrigger(RecalcTrigger,Trigger3M)),NA())</f>
        <v>1.2381035545660479E-2</v>
      </c>
      <c r="L2997" s="44">
        <f>IFERROR(_xll.qlIndexFixing(Index6M,$H2997,TRUE,_xll.ohTrigger(RecalcTrigger,Trigger6M)),NA())</f>
        <v>1.0967277550099181E-2</v>
      </c>
      <c r="M2997" s="186">
        <f>IFERROR(_xll.qlIndexFixing(Index1Y,$H2997,TRUE,_xll.ohTrigger(RecalcTrigger,Trigger1Y)),NA())</f>
        <v>1.291661922326998E-2</v>
      </c>
      <c r="N2997" s="185">
        <f>IFERROR(_xll.qlIndexFixing(ONIndex1M,I2997,TRUE,_xll.ohTrigger(RecalcTrigger,Trigger1M)),NA())</f>
        <v>1.2074949136415825E-2</v>
      </c>
      <c r="O2997" s="44">
        <f>IFERROR(_xll.qlIndexFixing(ONIndex3M,I2997,TRUE,_xll.ohTrigger(RecalcTrigger,Trigger3M)),NA())</f>
        <v>1.2322837060523284E-2</v>
      </c>
      <c r="P2997" s="44">
        <f>IFERROR(_xll.qlIndexFixing(ONIndex6M,I2997,TRUE,_xll.ohTrigger(RecalcTrigger,Trigger6M)),NA())</f>
        <v>1.0675003837290475E-2</v>
      </c>
      <c r="Q2997" s="186">
        <f>IFERROR(_xll.qlIndexFixing(ONIndex1Y,I2997,TRUE,_xll.ohTrigger(RecalcTrigger,Trigger1Y)),NA())</f>
        <v>1.2613966119863207E-2</v>
      </c>
    </row>
    <row r="2998" spans="2:17" x14ac:dyDescent="0.2">
      <c r="B2998" s="39" t="s">
        <v>42</v>
      </c>
      <c r="D2998" s="42">
        <f>_xll.qlCalendarAdvance(Calendar,$D2997,B2998,"f",FALSE)</f>
        <v>60406</v>
      </c>
      <c r="E2998" s="180">
        <f>_xll.qlInterestRateIndexValueDate(IndexON,D2998)</f>
        <v>60406</v>
      </c>
      <c r="F2998" s="196">
        <f>IFERROR(_xll.qlIndexFixing(IndexON,D2998,TRUE,_xll.ohTrigger(RecalcTrigger,TriggerON)),NA())</f>
        <v>1.2610055143200682E-2</v>
      </c>
      <c r="H2998" s="42">
        <f>_xll.qlCalendarAdvance(Calendar,$H2997,B2998,"f",FALSE)</f>
        <v>60406</v>
      </c>
      <c r="I2998" s="180">
        <f>_xll.qlInterestRateIndexValueDate(Index1M,$H2998)</f>
        <v>60408</v>
      </c>
      <c r="J2998" s="185">
        <f>IFERROR(_xll.qlIndexFixing(Index1M,$H2998,TRUE,_xll.ohTrigger(RecalcTrigger,Trigger1M)),NA())</f>
        <v>1.2098618485199275E-2</v>
      </c>
      <c r="K2998" s="44">
        <f>IFERROR(_xll.qlIndexFixing(Index3M,H2998,TRUE,_xll.ohTrigger(RecalcTrigger,Trigger3M)),NA())</f>
        <v>1.238773278678737E-2</v>
      </c>
      <c r="L2998" s="44">
        <f>IFERROR(_xll.qlIndexFixing(Index6M,$H2998,TRUE,_xll.ohTrigger(RecalcTrigger,Trigger6M)),NA())</f>
        <v>1.0988727256041357E-2</v>
      </c>
      <c r="M2998" s="186">
        <f>IFERROR(_xll.qlIndexFixing(Index1Y,$H2998,TRUE,_xll.ohTrigger(RecalcTrigger,Trigger1Y)),NA())</f>
        <v>1.2924668930928338E-2</v>
      </c>
      <c r="N2998" s="185">
        <f>IFERROR(_xll.qlIndexFixing(ONIndex1M,I2998,TRUE,_xll.ohTrigger(RecalcTrigger,Trigger1M)),NA())</f>
        <v>1.2081460571167213E-2</v>
      </c>
      <c r="O2998" s="44">
        <f>IFERROR(_xll.qlIndexFixing(ONIndex3M,I2998,TRUE,_xll.ohTrigger(RecalcTrigger,Trigger3M)),NA())</f>
        <v>1.2329195876796817E-2</v>
      </c>
      <c r="P2998" s="44">
        <f>IFERROR(_xll.qlIndexFixing(ONIndex6M,I2998,TRUE,_xll.ohTrigger(RecalcTrigger,Trigger6M)),NA())</f>
        <v>1.0694051461888066E-2</v>
      </c>
      <c r="Q2998" s="186">
        <f>IFERROR(_xll.qlIndexFixing(ONIndex1Y,I2998,TRUE,_xll.ohTrigger(RecalcTrigger,Trigger1Y)),NA())</f>
        <v>1.2623144028616196E-2</v>
      </c>
    </row>
    <row r="2999" spans="2:17" x14ac:dyDescent="0.2">
      <c r="B2999" s="39" t="s">
        <v>42</v>
      </c>
      <c r="D2999" s="42">
        <f>_xll.qlCalendarAdvance(Calendar,$D2998,B2999,"f",FALSE)</f>
        <v>60413</v>
      </c>
      <c r="E2999" s="180">
        <f>_xll.qlInterestRateIndexValueDate(IndexON,D2999)</f>
        <v>60413</v>
      </c>
      <c r="F2999" s="196">
        <f>IFERROR(_xll.qlIndexFixing(IndexON,D2999,TRUE,_xll.ohTrigger(RecalcTrigger,TriggerON)),NA())</f>
        <v>1.262118972006121E-2</v>
      </c>
      <c r="H2999" s="42">
        <f>_xll.qlCalendarAdvance(Calendar,$H2998,B2999,"f",FALSE)</f>
        <v>60413</v>
      </c>
      <c r="I2999" s="180">
        <f>_xll.qlInterestRateIndexValueDate(Index1M,$H2999)</f>
        <v>60415</v>
      </c>
      <c r="J2999" s="185">
        <f>IFERROR(_xll.qlIndexFixing(Index1M,$H2999,TRUE,_xll.ohTrigger(RecalcTrigger,Trigger1M)),NA())</f>
        <v>1.210527833397923E-2</v>
      </c>
      <c r="K2999" s="44">
        <f>IFERROR(_xll.qlIndexFixing(Index3M,H2999,TRUE,_xll.ohTrigger(RecalcTrigger,Trigger3M)),NA())</f>
        <v>1.2394483917159501E-2</v>
      </c>
      <c r="L2999" s="44">
        <f>IFERROR(_xll.qlIndexFixing(Index6M,$H2999,TRUE,_xll.ohTrigger(RecalcTrigger,Trigger6M)),NA())</f>
        <v>1.1010294040140164E-2</v>
      </c>
      <c r="M2999" s="186">
        <f>IFERROR(_xll.qlIndexFixing(Index1Y,$H2999,TRUE,_xll.ohTrigger(RecalcTrigger,Trigger1Y)),NA())</f>
        <v>1.2932672183899806E-2</v>
      </c>
      <c r="N2999" s="185">
        <f>IFERROR(_xll.qlIndexFixing(ONIndex1M,I2999,TRUE,_xll.ohTrigger(RecalcTrigger,Trigger1M)),NA())</f>
        <v>1.2088025461638452E-2</v>
      </c>
      <c r="O2999" s="44">
        <f>IFERROR(_xll.qlIndexFixing(ONIndex3M,I2999,TRUE,_xll.ohTrigger(RecalcTrigger,Trigger3M)),NA())</f>
        <v>1.2335608004265808E-2</v>
      </c>
      <c r="P2999" s="44">
        <f>IFERROR(_xll.qlIndexFixing(ONIndex6M,I2999,TRUE,_xll.ohTrigger(RecalcTrigger,Trigger6M)),NA())</f>
        <v>1.0713307245655557E-2</v>
      </c>
      <c r="Q2999" s="186">
        <f>IFERROR(_xll.qlIndexFixing(ONIndex1Y,I2999,TRUE,_xll.ohTrigger(RecalcTrigger,Trigger1Y)),NA())</f>
        <v>1.2632397660556904E-2</v>
      </c>
    </row>
    <row r="3000" spans="2:17" x14ac:dyDescent="0.2">
      <c r="B3000" s="39" t="s">
        <v>42</v>
      </c>
      <c r="D3000" s="42">
        <f>_xll.qlCalendarAdvance(Calendar,$D2999,B3000,"f",FALSE)</f>
        <v>60420</v>
      </c>
      <c r="E3000" s="180">
        <f>_xll.qlInterestRateIndexValueDate(IndexON,D3000)</f>
        <v>60420</v>
      </c>
      <c r="F3000" s="196">
        <f>IFERROR(_xll.qlIndexFixing(IndexON,D3000,TRUE,_xll.ohTrigger(RecalcTrigger,TriggerON)),NA())</f>
        <v>1.2632396497087583E-2</v>
      </c>
      <c r="H3000" s="42">
        <f>_xll.qlCalendarAdvance(Calendar,$H2999,B3000,"f",FALSE)</f>
        <v>60420</v>
      </c>
      <c r="I3000" s="180">
        <f>_xll.qlInterestRateIndexValueDate(Index1M,$H3000)</f>
        <v>60422</v>
      </c>
      <c r="J3000" s="185">
        <f>IFERROR(_xll.qlIndexFixing(Index1M,$H3000,TRUE,_xll.ohTrigger(RecalcTrigger,Trigger1M)),NA())</f>
        <v>1.211199187662354E-2</v>
      </c>
      <c r="K3000" s="44">
        <f>IFERROR(_xll.qlIndexFixing(Index3M,H3000,TRUE,_xll.ohTrigger(RecalcTrigger,Trigger3M)),NA())</f>
        <v>1.2401289004464468E-2</v>
      </c>
      <c r="L3000" s="44">
        <f>IFERROR(_xll.qlIndexFixing(Index6M,$H3000,TRUE,_xll.ohTrigger(RecalcTrigger,Trigger6M)),NA())</f>
        <v>1.1026702444092793E-2</v>
      </c>
      <c r="M3000" s="186">
        <f>IFERROR(_xll.qlIndexFixing(Index1Y,$H3000,TRUE,_xll.ohTrigger(RecalcTrigger,Trigger1Y)),NA())</f>
        <v>1.2940627352464025E-2</v>
      </c>
      <c r="N3000" s="185">
        <f>IFERROR(_xll.qlIndexFixing(ONIndex1M,I3000,TRUE,_xll.ohTrigger(RecalcTrigger,Trigger1M)),NA())</f>
        <v>1.209464387537551E-2</v>
      </c>
      <c r="O3000" s="44">
        <f>IFERROR(_xll.qlIndexFixing(ONIndex3M,I3000,TRUE,_xll.ohTrigger(RecalcTrigger,Trigger3M)),NA())</f>
        <v>1.2342073510156482E-2</v>
      </c>
      <c r="P3000" s="44">
        <f>IFERROR(_xll.qlIndexFixing(ONIndex6M,I3000,TRUE,_xll.ohTrigger(RecalcTrigger,Trigger6M)),NA())</f>
        <v>1.0732771188592949E-2</v>
      </c>
      <c r="Q3000" s="186">
        <f>IFERROR(_xll.qlIndexFixing(ONIndex1Y,I3000,TRUE,_xll.ohTrigger(RecalcTrigger,Trigger1Y)),NA())</f>
        <v>1.2641727111928347E-2</v>
      </c>
    </row>
    <row r="3001" spans="2:17" x14ac:dyDescent="0.2">
      <c r="B3001" s="39" t="s">
        <v>42</v>
      </c>
      <c r="D3001" s="42">
        <f>_xll.qlCalendarAdvance(Calendar,$D3000,B3001,"f",FALSE)</f>
        <v>60427</v>
      </c>
      <c r="E3001" s="180">
        <f>_xll.qlInterestRateIndexValueDate(IndexON,D3001)</f>
        <v>60427</v>
      </c>
      <c r="F3001" s="196">
        <f>IFERROR(_xll.qlIndexFixing(IndexON,D3001,TRUE,_xll.ohTrigger(RecalcTrigger,TriggerON)),NA())</f>
        <v>1.2643675563408507E-2</v>
      </c>
      <c r="H3001" s="42">
        <f>_xll.qlCalendarAdvance(Calendar,$H3000,B3001,"f",FALSE)</f>
        <v>60427</v>
      </c>
      <c r="I3001" s="180">
        <f>_xll.qlInterestRateIndexValueDate(Index1M,$H3001)</f>
        <v>60429</v>
      </c>
      <c r="J3001" s="185">
        <f>IFERROR(_xll.qlIndexFixing(Index1M,$H3001,TRUE,_xll.ohTrigger(RecalcTrigger,Trigger1M)),NA())</f>
        <v>1.2118759180815564E-2</v>
      </c>
      <c r="K3001" s="44">
        <f>IFERROR(_xll.qlIndexFixing(Index3M,H3001,TRUE,_xll.ohTrigger(RecalcTrigger,Trigger3M)),NA())</f>
        <v>1.24081481163916E-2</v>
      </c>
      <c r="L3001" s="44">
        <f>IFERROR(_xll.qlIndexFixing(Index6M,$H3001,TRUE,_xll.ohTrigger(RecalcTrigger,Trigger6M)),NA())</f>
        <v>1.1048464300104435E-2</v>
      </c>
      <c r="M3001" s="186">
        <f>IFERROR(_xll.qlIndexFixing(Index1Y,$H3001,TRUE,_xll.ohTrigger(RecalcTrigger,Trigger1Y)),NA())</f>
        <v>1.2948532804456561E-2</v>
      </c>
      <c r="N3001" s="185">
        <f>IFERROR(_xll.qlIndexFixing(ONIndex1M,I3001,TRUE,_xll.ohTrigger(RecalcTrigger,Trigger1M)),NA())</f>
        <v>1.2101315879684549E-2</v>
      </c>
      <c r="O3001" s="44">
        <f>IFERROR(_xll.qlIndexFixing(ONIndex3M,I3001,TRUE,_xll.ohTrigger(RecalcTrigger,Trigger3M)),NA())</f>
        <v>1.2348592461774999E-2</v>
      </c>
      <c r="P3001" s="44">
        <f>IFERROR(_xll.qlIndexFixing(ONIndex6M,I3001,TRUE,_xll.ohTrigger(RecalcTrigger,Trigger6M)),NA())</f>
        <v>1.0752443290780178E-2</v>
      </c>
      <c r="Q3001" s="186">
        <f>IFERROR(_xll.qlIndexFixing(ONIndex1Y,I3001,TRUE,_xll.ohTrigger(RecalcTrigger,Trigger1Y)),NA())</f>
        <v>1.2651132478334048E-2</v>
      </c>
    </row>
    <row r="3002" spans="2:17" x14ac:dyDescent="0.2">
      <c r="B3002" s="39" t="s">
        <v>42</v>
      </c>
      <c r="D3002" s="42">
        <f>_xll.qlCalendarAdvance(Calendar,$D3001,B3002,"f",FALSE)</f>
        <v>60434</v>
      </c>
      <c r="E3002" s="180">
        <f>_xll.qlInterestRateIndexValueDate(IndexON,D3002)</f>
        <v>60434</v>
      </c>
      <c r="F3002" s="196">
        <f>IFERROR(_xll.qlIndexFixing(IndexON,D3002,TRUE,_xll.ohTrigger(RecalcTrigger,TriggerON)),NA())</f>
        <v>1.2655027007912878E-2</v>
      </c>
      <c r="H3002" s="42">
        <f>_xll.qlCalendarAdvance(Calendar,$H3001,B3002,"f",FALSE)</f>
        <v>60434</v>
      </c>
      <c r="I3002" s="180">
        <f>_xll.qlInterestRateIndexValueDate(Index1M,$H3002)</f>
        <v>60436</v>
      </c>
      <c r="J3002" s="185">
        <f>IFERROR(_xll.qlIndexFixing(Index1M,$H3002,TRUE,_xll.ohTrigger(RecalcTrigger,Trigger1M)),NA())</f>
        <v>1.212558031422617E-2</v>
      </c>
      <c r="K3002" s="44">
        <f>IFERROR(_xll.qlIndexFixing(Index3M,H3002,TRUE,_xll.ohTrigger(RecalcTrigger,Trigger3M)),NA())</f>
        <v>1.2415061320635447E-2</v>
      </c>
      <c r="L3002" s="44">
        <f>IFERROR(_xll.qlIndexFixing(Index6M,$H3002,TRUE,_xll.ohTrigger(RecalcTrigger,Trigger6M)),NA())</f>
        <v>1.1070313512522337E-2</v>
      </c>
      <c r="M3002" s="186">
        <f>IFERROR(_xll.qlIndexFixing(Index1Y,$H3002,TRUE,_xll.ohTrigger(RecalcTrigger,Trigger1Y)),NA())</f>
        <v>1.2956386905271101E-2</v>
      </c>
      <c r="N3002" s="185">
        <f>IFERROR(_xll.qlIndexFixing(ONIndex1M,I3002,TRUE,_xll.ohTrigger(RecalcTrigger,Trigger1M)),NA())</f>
        <v>1.2108041542271408E-2</v>
      </c>
      <c r="O3002" s="44">
        <f>IFERROR(_xll.qlIndexFixing(ONIndex3M,I3002,TRUE,_xll.ohTrigger(RecalcTrigger,Trigger3M)),NA())</f>
        <v>1.2355164926187712E-2</v>
      </c>
      <c r="P3002" s="44">
        <f>IFERROR(_xll.qlIndexFixing(ONIndex6M,I3002,TRUE,_xll.ohTrigger(RecalcTrigger,Trigger6M)),NA())</f>
        <v>1.0772323552137308E-2</v>
      </c>
      <c r="Q3002" s="186">
        <f>IFERROR(_xll.qlIndexFixing(ONIndex1Y,I3002,TRUE,_xll.ohTrigger(RecalcTrigger,Trigger1Y)),NA())</f>
        <v>1.2660613855937086E-2</v>
      </c>
    </row>
    <row r="3003" spans="2:17" x14ac:dyDescent="0.2">
      <c r="B3003" s="39" t="s">
        <v>42</v>
      </c>
      <c r="D3003" s="42">
        <f>_xll.qlCalendarAdvance(Calendar,$D3002,B3003,"f",FALSE)</f>
        <v>60441</v>
      </c>
      <c r="E3003" s="180">
        <f>_xll.qlInterestRateIndexValueDate(IndexON,D3003)</f>
        <v>60441</v>
      </c>
      <c r="F3003" s="196">
        <f>IFERROR(_xll.qlIndexFixing(IndexON,D3003,TRUE,_xll.ohTrigger(RecalcTrigger,TriggerON)),NA())</f>
        <v>1.26664509197294E-2</v>
      </c>
      <c r="H3003" s="42">
        <f>_xll.qlCalendarAdvance(Calendar,$H3002,B3003,"f",FALSE)</f>
        <v>60441</v>
      </c>
      <c r="I3003" s="180">
        <f>_xll.qlInterestRateIndexValueDate(Index1M,$H3003)</f>
        <v>60443</v>
      </c>
      <c r="J3003" s="185">
        <f>IFERROR(_xll.qlIndexFixing(Index1M,$H3003,TRUE,_xll.ohTrigger(RecalcTrigger,Trigger1M)),NA())</f>
        <v>1.2132455344543713E-2</v>
      </c>
      <c r="K3003" s="44">
        <f>IFERROR(_xll.qlIndexFixing(Index3M,H3003,TRUE,_xll.ohTrigger(RecalcTrigger,Trigger3M)),NA())</f>
        <v>1.2422028682608029E-2</v>
      </c>
      <c r="L3003" s="44">
        <f>IFERROR(_xll.qlIndexFixing(Index6M,$H3003,TRUE,_xll.ohTrigger(RecalcTrigger,Trigger6M)),NA())</f>
        <v>1.1097516206528116E-2</v>
      </c>
      <c r="M3003" s="186">
        <f>IFERROR(_xll.qlIndexFixing(Index1Y,$H3003,TRUE,_xll.ohTrigger(RecalcTrigger,Trigger1Y)),NA())</f>
        <v>1.2964188017858577E-2</v>
      </c>
      <c r="N3003" s="185">
        <f>IFERROR(_xll.qlIndexFixing(ONIndex1M,I3003,TRUE,_xll.ohTrigger(RecalcTrigger,Trigger1M)),NA())</f>
        <v>1.2114820930602122E-2</v>
      </c>
      <c r="O3003" s="44">
        <f>IFERROR(_xll.qlIndexFixing(ONIndex3M,I3003,TRUE,_xll.ohTrigger(RecalcTrigger,Trigger3M)),NA())</f>
        <v>1.2361790970700781E-2</v>
      </c>
      <c r="P3003" s="44">
        <f>IFERROR(_xll.qlIndexFixing(ONIndex6M,I3003,TRUE,_xll.ohTrigger(RecalcTrigger,Trigger6M)),NA())</f>
        <v>1.0792411972744276E-2</v>
      </c>
      <c r="Q3003" s="186">
        <f>IFERROR(_xll.qlIndexFixing(ONIndex1Y,I3003,TRUE,_xll.ohTrigger(RecalcTrigger,Trigger1Y)),NA())</f>
        <v>1.2670171340820602E-2</v>
      </c>
    </row>
    <row r="3004" spans="2:17" x14ac:dyDescent="0.2">
      <c r="B3004" s="39" t="s">
        <v>42</v>
      </c>
      <c r="D3004" s="42">
        <f>_xll.qlCalendarAdvance(Calendar,$D3003,B3004,"f",FALSE)</f>
        <v>60448</v>
      </c>
      <c r="E3004" s="180">
        <f>_xll.qlInterestRateIndexValueDate(IndexON,D3004)</f>
        <v>60448</v>
      </c>
      <c r="F3004" s="196">
        <f>IFERROR(_xll.qlIndexFixing(IndexON,D3004,TRUE,_xll.ohTrigger(RecalcTrigger,TriggerON)),NA())</f>
        <v>1.2677947387906841E-2</v>
      </c>
      <c r="H3004" s="42">
        <f>_xll.qlCalendarAdvance(Calendar,$H3003,B3004,"f",FALSE)</f>
        <v>60448</v>
      </c>
      <c r="I3004" s="180">
        <f>_xll.qlInterestRateIndexValueDate(Index1M,$H3004)</f>
        <v>60450</v>
      </c>
      <c r="J3004" s="185">
        <f>IFERROR(_xll.qlIndexFixing(Index1M,$H3004,TRUE,_xll.ohTrigger(RecalcTrigger,Trigger1M)),NA())</f>
        <v>1.2139384339444059E-2</v>
      </c>
      <c r="K3004" s="44">
        <f>IFERROR(_xll.qlIndexFixing(Index3M,H3004,TRUE,_xll.ohTrigger(RecalcTrigger,Trigger3M)),NA())</f>
        <v>1.2429049107049813E-2</v>
      </c>
      <c r="L3004" s="44">
        <f>IFERROR(_xll.qlIndexFixing(Index6M,$H3004,TRUE,_xll.ohTrigger(RecalcTrigger,Trigger6M)),NA())</f>
        <v>1.1119506563631551E-2</v>
      </c>
      <c r="M3004" s="186">
        <f>IFERROR(_xll.qlIndexFixing(Index1Y,$H3004,TRUE,_xll.ohTrigger(RecalcTrigger,Trigger1Y)),NA())</f>
        <v>1.2971934502729127E-2</v>
      </c>
      <c r="N3004" s="185">
        <f>IFERROR(_xll.qlIndexFixing(ONIndex1M,I3004,TRUE,_xll.ohTrigger(RecalcTrigger,Trigger1M)),NA())</f>
        <v>1.2121654112222657E-2</v>
      </c>
      <c r="O3004" s="44">
        <f>IFERROR(_xll.qlIndexFixing(ONIndex3M,I3004,TRUE,_xll.ohTrigger(RecalcTrigger,Trigger3M)),NA())</f>
        <v>1.2368470662540432E-2</v>
      </c>
      <c r="P3004" s="44">
        <f>IFERROR(_xll.qlIndexFixing(ONIndex6M,I3004,TRUE,_xll.ohTrigger(RecalcTrigger,Trigger6M)),NA())</f>
        <v>1.0812708552840888E-2</v>
      </c>
      <c r="Q3004" s="186">
        <f>IFERROR(_xll.qlIndexFixing(ONIndex1Y,I3004,TRUE,_xll.ohTrigger(RecalcTrigger,Trigger1Y)),NA())</f>
        <v>1.2679805028907865E-2</v>
      </c>
    </row>
    <row r="3005" spans="2:17" x14ac:dyDescent="0.2">
      <c r="B3005" s="39" t="s">
        <v>42</v>
      </c>
      <c r="D3005" s="42">
        <f>_xll.qlCalendarAdvance(Calendar,$D3004,B3005,"f",FALSE)</f>
        <v>60455</v>
      </c>
      <c r="E3005" s="180">
        <f>_xll.qlInterestRateIndexValueDate(IndexON,D3005)</f>
        <v>60455</v>
      </c>
      <c r="F3005" s="196">
        <f>IFERROR(_xll.qlIndexFixing(IndexON,D3005,TRUE,_xll.ohTrigger(RecalcTrigger,TriggerON)),NA())</f>
        <v>1.2689516501493969E-2</v>
      </c>
      <c r="H3005" s="42">
        <f>_xll.qlCalendarAdvance(Calendar,$H3004,B3005,"f",FALSE)</f>
        <v>60455</v>
      </c>
      <c r="I3005" s="180">
        <f>_xll.qlInterestRateIndexValueDate(Index1M,$H3005)</f>
        <v>60457</v>
      </c>
      <c r="J3005" s="185">
        <f>IFERROR(_xll.qlIndexFixing(Index1M,$H3005,TRUE,_xll.ohTrigger(RecalcTrigger,Trigger1M)),NA())</f>
        <v>1.2146367366615562E-2</v>
      </c>
      <c r="K3005" s="44">
        <f>IFERROR(_xll.qlIndexFixing(Index3M,H3005,TRUE,_xll.ohTrigger(RecalcTrigger,Trigger3M)),NA())</f>
        <v>1.2436118450128564E-2</v>
      </c>
      <c r="L3005" s="44">
        <f>IFERROR(_xll.qlIndexFixing(Index6M,$H3005,TRUE,_xll.ohTrigger(RecalcTrigger,Trigger6M)),NA())</f>
        <v>1.1141549268474462E-2</v>
      </c>
      <c r="M3005" s="186">
        <f>IFERROR(_xll.qlIndexFixing(Index1Y,$H3005,TRUE,_xll.ohTrigger(RecalcTrigger,Trigger1Y)),NA())</f>
        <v>1.2979624717952323E-2</v>
      </c>
      <c r="N3005" s="185">
        <f>IFERROR(_xll.qlIndexFixing(ONIndex1M,I3005,TRUE,_xll.ohTrigger(RecalcTrigger,Trigger1M)),NA())</f>
        <v>1.2128541154599048E-2</v>
      </c>
      <c r="O3005" s="44">
        <f>IFERROR(_xll.qlIndexFixing(ONIndex3M,I3005,TRUE,_xll.ohTrigger(RecalcTrigger,Trigger3M)),NA())</f>
        <v>1.2375204068773016E-2</v>
      </c>
      <c r="P3005" s="44">
        <f>IFERROR(_xll.qlIndexFixing(ONIndex6M,I3005,TRUE,_xll.ohTrigger(RecalcTrigger,Trigger6M)),NA())</f>
        <v>1.0833213292107402E-2</v>
      </c>
      <c r="Q3005" s="186">
        <f>IFERROR(_xll.qlIndexFixing(ONIndex1Y,I3005,TRUE,_xll.ohTrigger(RecalcTrigger,Trigger1Y)),NA())</f>
        <v>1.268951501620208E-2</v>
      </c>
    </row>
    <row r="3006" spans="2:17" x14ac:dyDescent="0.2">
      <c r="B3006" s="39" t="s">
        <v>42</v>
      </c>
      <c r="D3006" s="42">
        <f>_xll.qlCalendarAdvance(Calendar,$D3005,B3006,"f",FALSE)</f>
        <v>60462</v>
      </c>
      <c r="E3006" s="180">
        <f>_xll.qlInterestRateIndexValueDate(IndexON,D3006)</f>
        <v>60462</v>
      </c>
      <c r="F3006" s="196">
        <f>IFERROR(_xll.qlIndexFixing(IndexON,D3006,TRUE,_xll.ohTrigger(RecalcTrigger,TriggerON)),NA())</f>
        <v>1.2701158349459618E-2</v>
      </c>
      <c r="H3006" s="42">
        <f>_xll.qlCalendarAdvance(Calendar,$H3005,B3006,"f",FALSE)</f>
        <v>60462</v>
      </c>
      <c r="I3006" s="180">
        <f>_xll.qlInterestRateIndexValueDate(Index1M,$H3006)</f>
        <v>60464</v>
      </c>
      <c r="J3006" s="185">
        <f>IFERROR(_xll.qlIndexFixing(Index1M,$H3006,TRUE,_xll.ohTrigger(RecalcTrigger,Trigger1M)),NA())</f>
        <v>1.2153404493739084E-2</v>
      </c>
      <c r="K3006" s="44">
        <f>IFERROR(_xll.qlIndexFixing(Index3M,H3006,TRUE,_xll.ohTrigger(RecalcTrigger,Trigger3M)),NA())</f>
        <v>1.2443232067638393E-2</v>
      </c>
      <c r="L3006" s="44">
        <f>IFERROR(_xll.qlIndexFixing(Index6M,$H3006,TRUE,_xll.ohTrigger(RecalcTrigger,Trigger6M)),NA())</f>
        <v>1.1163633530983069E-2</v>
      </c>
      <c r="M3006" s="186">
        <f>IFERROR(_xll.qlIndexFixing(Index1Y,$H3006,TRUE,_xll.ohTrigger(RecalcTrigger,Trigger1Y)),NA())</f>
        <v>1.2987257019158267E-2</v>
      </c>
      <c r="N3006" s="185">
        <f>IFERROR(_xll.qlIndexFixing(ONIndex1M,I3006,TRUE,_xll.ohTrigger(RecalcTrigger,Trigger1M)),NA())</f>
        <v>1.2135482125197328E-2</v>
      </c>
      <c r="O3006" s="44">
        <f>IFERROR(_xll.qlIndexFixing(ONIndex3M,I3006,TRUE,_xll.ohTrigger(RecalcTrigger,Trigger3M)),NA())</f>
        <v>1.2381991256624758E-2</v>
      </c>
      <c r="P3006" s="44">
        <f>IFERROR(_xll.qlIndexFixing(ONIndex6M,I3006,TRUE,_xll.ohTrigger(RecalcTrigger,Trigger6M)),NA())</f>
        <v>1.0853926190863561E-2</v>
      </c>
      <c r="Q3006" s="186">
        <f>IFERROR(_xll.qlIndexFixing(ONIndex1Y,I3006,TRUE,_xll.ohTrigger(RecalcTrigger,Trigger1Y)),NA())</f>
        <v>1.2699301398626517E-2</v>
      </c>
    </row>
    <row r="3007" spans="2:17" x14ac:dyDescent="0.2">
      <c r="B3007" s="39" t="s">
        <v>42</v>
      </c>
      <c r="D3007" s="42">
        <f>_xll.qlCalendarAdvance(Calendar,$D3006,B3007,"f",FALSE)</f>
        <v>60469</v>
      </c>
      <c r="E3007" s="180">
        <f>_xll.qlInterestRateIndexValueDate(IndexON,D3007)</f>
        <v>60469</v>
      </c>
      <c r="F3007" s="196">
        <f>IFERROR(_xll.qlIndexFixing(IndexON,D3007,TRUE,_xll.ohTrigger(RecalcTrigger,TriggerON)),NA())</f>
        <v>1.2712873021012427E-2</v>
      </c>
      <c r="H3007" s="42">
        <f>_xll.qlCalendarAdvance(Calendar,$H3006,B3007,"f",FALSE)</f>
        <v>60469</v>
      </c>
      <c r="I3007" s="180">
        <f>_xll.qlInterestRateIndexValueDate(Index1M,$H3007)</f>
        <v>60471</v>
      </c>
      <c r="J3007" s="185">
        <f>IFERROR(_xll.qlIndexFixing(Index1M,$H3007,TRUE,_xll.ohTrigger(RecalcTrigger,Trigger1M)),NA())</f>
        <v>1.2160495788500481E-2</v>
      </c>
      <c r="K3007" s="44">
        <f>IFERROR(_xll.qlIndexFixing(Index3M,H3007,TRUE,_xll.ohTrigger(RecalcTrigger,Trigger3M)),NA())</f>
        <v>1.2450385308135721E-2</v>
      </c>
      <c r="L3007" s="44">
        <f>IFERROR(_xll.qlIndexFixing(Index6M,$H3007,TRUE,_xll.ohTrigger(RecalcTrigger,Trigger6M)),NA())</f>
        <v>1.1185748560596669E-2</v>
      </c>
      <c r="M3007" s="186">
        <f>IFERROR(_xll.qlIndexFixing(Index1Y,$H3007,TRUE,_xll.ohTrigger(RecalcTrigger,Trigger1Y)),NA())</f>
        <v>1.2994829759537804E-2</v>
      </c>
      <c r="N3007" s="185">
        <f>IFERROR(_xll.qlIndexFixing(ONIndex1M,I3007,TRUE,_xll.ohTrigger(RecalcTrigger,Trigger1M)),NA())</f>
        <v>1.2142477091723336E-2</v>
      </c>
      <c r="O3007" s="44">
        <f>IFERROR(_xll.qlIndexFixing(ONIndex3M,I3007,TRUE,_xll.ohTrigger(RecalcTrigger,Trigger3M)),NA())</f>
        <v>1.2388832293561691E-2</v>
      </c>
      <c r="P3007" s="44">
        <f>IFERROR(_xll.qlIndexFixing(ONIndex6M,I3007,TRUE,_xll.ohTrigger(RecalcTrigger,Trigger6M)),NA())</f>
        <v>1.0874847248949493E-2</v>
      </c>
      <c r="Q3007" s="186">
        <f>IFERROR(_xll.qlIndexFixing(ONIndex1Y,I3007,TRUE,_xll.ohTrigger(RecalcTrigger,Trigger1Y)),NA())</f>
        <v>1.2709164272344253E-2</v>
      </c>
    </row>
    <row r="3008" spans="2:17" x14ac:dyDescent="0.2">
      <c r="B3008" s="39" t="s">
        <v>42</v>
      </c>
      <c r="D3008" s="42">
        <f>_xll.qlCalendarAdvance(Calendar,$D3007,B3008,"f",FALSE)</f>
        <v>60476</v>
      </c>
      <c r="E3008" s="180">
        <f>_xll.qlInterestRateIndexValueDate(IndexON,D3008)</f>
        <v>60476</v>
      </c>
      <c r="F3008" s="196">
        <f>IFERROR(_xll.qlIndexFixing(IndexON,D3008,TRUE,_xll.ohTrigger(RecalcTrigger,TriggerON)),NA())</f>
        <v>1.2724660605201166E-2</v>
      </c>
      <c r="H3008" s="42">
        <f>_xll.qlCalendarAdvance(Calendar,$H3007,B3008,"f",FALSE)</f>
        <v>60476</v>
      </c>
      <c r="I3008" s="180">
        <f>_xll.qlInterestRateIndexValueDate(Index1M,$H3008)</f>
        <v>60478</v>
      </c>
      <c r="J3008" s="185">
        <f>IFERROR(_xll.qlIndexFixing(Index1M,$H3008,TRUE,_xll.ohTrigger(RecalcTrigger,Trigger1M)),NA())</f>
        <v>1.2167641318585609E-2</v>
      </c>
      <c r="K3008" s="44">
        <f>IFERROR(_xll.qlIndexFixing(Index3M,H3008,TRUE,_xll.ohTrigger(RecalcTrigger,Trigger3M)),NA())</f>
        <v>1.2457573512938415E-2</v>
      </c>
      <c r="L3008" s="44">
        <f>IFERROR(_xll.qlIndexFixing(Index6M,$H3008,TRUE,_xll.ohTrigger(RecalcTrigger,Trigger6M)),NA())</f>
        <v>1.120262922807066E-2</v>
      </c>
      <c r="M3008" s="186">
        <f>IFERROR(_xll.qlIndexFixing(Index1Y,$H3008,TRUE,_xll.ohTrigger(RecalcTrigger,Trigger1Y)),NA())</f>
        <v>1.3002341289844056E-2</v>
      </c>
      <c r="N3008" s="185">
        <f>IFERROR(_xll.qlIndexFixing(ONIndex1M,I3008,TRUE,_xll.ohTrigger(RecalcTrigger,Trigger1M)),NA())</f>
        <v>1.2149526121483234E-2</v>
      </c>
      <c r="O3008" s="44">
        <f>IFERROR(_xll.qlIndexFixing(ONIndex3M,I3008,TRUE,_xll.ohTrigger(RecalcTrigger,Trigger3M)),NA())</f>
        <v>1.2395727246490296E-2</v>
      </c>
      <c r="P3008" s="44">
        <f>IFERROR(_xll.qlIndexFixing(ONIndex6M,I3008,TRUE,_xll.ohTrigger(RecalcTrigger,Trigger6M)),NA())</f>
        <v>1.0895976466605006E-2</v>
      </c>
      <c r="Q3008" s="186">
        <f>IFERROR(_xll.qlIndexFixing(ONIndex1Y,I3008,TRUE,_xll.ohTrigger(RecalcTrigger,Trigger1Y)),NA())</f>
        <v>1.2719103733358494E-2</v>
      </c>
    </row>
    <row r="3009" spans="2:17" x14ac:dyDescent="0.2">
      <c r="B3009" s="39" t="s">
        <v>42</v>
      </c>
      <c r="D3009" s="42">
        <f>_xll.qlCalendarAdvance(Calendar,$D3008,B3009,"f",FALSE)</f>
        <v>60483</v>
      </c>
      <c r="E3009" s="180">
        <f>_xll.qlInterestRateIndexValueDate(IndexON,D3009)</f>
        <v>60483</v>
      </c>
      <c r="F3009" s="196">
        <f>IFERROR(_xll.qlIndexFixing(IndexON,D3009,TRUE,_xll.ohTrigger(RecalcTrigger,TriggerON)),NA())</f>
        <v>1.2736521190914729E-2</v>
      </c>
      <c r="H3009" s="42">
        <f>_xll.qlCalendarAdvance(Calendar,$H3008,B3009,"f",FALSE)</f>
        <v>60483</v>
      </c>
      <c r="I3009" s="180">
        <f>_xll.qlInterestRateIndexValueDate(Index1M,$H3009)</f>
        <v>60485</v>
      </c>
      <c r="J3009" s="185">
        <f>IFERROR(_xll.qlIndexFixing(Index1M,$H3009,TRUE,_xll.ohTrigger(RecalcTrigger,Trigger1M)),NA())</f>
        <v>1.2174841151682825E-2</v>
      </c>
      <c r="K3009" s="44">
        <f>IFERROR(_xll.qlIndexFixing(Index3M,H3009,TRUE,_xll.ohTrigger(RecalcTrigger,Trigger3M)),NA())</f>
        <v>1.2464792016125778E-2</v>
      </c>
      <c r="L3009" s="44">
        <f>IFERROR(_xll.qlIndexFixing(Index6M,$H3009,TRUE,_xll.ohTrigger(RecalcTrigger,Trigger6M)),NA())</f>
        <v>1.1230027756448961E-2</v>
      </c>
      <c r="M3009" s="186">
        <f>IFERROR(_xll.qlIndexFixing(Index1Y,$H3009,TRUE,_xll.ohTrigger(RecalcTrigger,Trigger1Y)),NA())</f>
        <v>1.300978995839374E-2</v>
      </c>
      <c r="N3009" s="185">
        <f>IFERROR(_xll.qlIndexFixing(ONIndex1M,I3009,TRUE,_xll.ohTrigger(RecalcTrigger,Trigger1M)),NA())</f>
        <v>1.2156629282102926E-2</v>
      </c>
      <c r="O3009" s="44">
        <f>IFERROR(_xll.qlIndexFixing(ONIndex3M,I3009,TRUE,_xll.ohTrigger(RecalcTrigger,Trigger3M)),NA())</f>
        <v>1.240267618255686E-2</v>
      </c>
      <c r="P3009" s="44">
        <f>IFERROR(_xll.qlIndexFixing(ONIndex6M,I3009,TRUE,_xll.ohTrigger(RecalcTrigger,Trigger6M)),NA())</f>
        <v>1.0917313843750165E-2</v>
      </c>
      <c r="Q3009" s="186">
        <f>IFERROR(_xll.qlIndexFixing(ONIndex1Y,I3009,TRUE,_xll.ohTrigger(RecalcTrigger,Trigger1Y)),NA())</f>
        <v>1.2729119877432638E-2</v>
      </c>
    </row>
    <row r="3010" spans="2:17" x14ac:dyDescent="0.2">
      <c r="B3010" s="39" t="s">
        <v>42</v>
      </c>
      <c r="D3010" s="42">
        <f>_xll.qlCalendarAdvance(Calendar,$D3009,B3010,"f",FALSE)</f>
        <v>60490</v>
      </c>
      <c r="E3010" s="180">
        <f>_xll.qlInterestRateIndexValueDate(IndexON,D3010)</f>
        <v>60490</v>
      </c>
      <c r="F3010" s="196">
        <f>IFERROR(_xll.qlIndexFixing(IndexON,D3010,TRUE,_xll.ohTrigger(RecalcTrigger,TriggerON)),NA())</f>
        <v>1.2748454867281822E-2</v>
      </c>
      <c r="H3010" s="42">
        <f>_xll.qlCalendarAdvance(Calendar,$H3009,B3010,"f",FALSE)</f>
        <v>60490</v>
      </c>
      <c r="I3010" s="180">
        <f>_xll.qlInterestRateIndexValueDate(Index1M,$H3010)</f>
        <v>60492</v>
      </c>
      <c r="J3010" s="185">
        <f>IFERROR(_xll.qlIndexFixing(Index1M,$H3010,TRUE,_xll.ohTrigger(RecalcTrigger,Trigger1M)),NA())</f>
        <v>1.2182095355475486E-2</v>
      </c>
      <c r="K3010" s="44">
        <f>IFERROR(_xll.qlIndexFixing(Index3M,H3010,TRUE,_xll.ohTrigger(RecalcTrigger,Trigger3M)),NA())</f>
        <v>1.2472036144540299E-2</v>
      </c>
      <c r="L3010" s="44">
        <f>IFERROR(_xll.qlIndexFixing(Index6M,$H3010,TRUE,_xll.ohTrigger(RecalcTrigger,Trigger6M)),NA())</f>
        <v>1.1252170339119171E-2</v>
      </c>
      <c r="M3010" s="186">
        <f>IFERROR(_xll.qlIndexFixing(Index1Y,$H3010,TRUE,_xll.ohTrigger(RecalcTrigger,Trigger1Y)),NA())</f>
        <v>1.3017174111066291E-2</v>
      </c>
      <c r="N3010" s="185">
        <f>IFERROR(_xll.qlIndexFixing(ONIndex1M,I3010,TRUE,_xll.ohTrigger(RecalcTrigger,Trigger1M)),NA())</f>
        <v>1.216378664096851E-2</v>
      </c>
      <c r="O3010" s="44">
        <f>IFERROR(_xll.qlIndexFixing(ONIndex3M,I3010,TRUE,_xll.ohTrigger(RecalcTrigger,Trigger3M)),NA())</f>
        <v>1.2409679169227417E-2</v>
      </c>
      <c r="P3010" s="44">
        <f>IFERROR(_xll.qlIndexFixing(ONIndex6M,I3010,TRUE,_xll.ohTrigger(RecalcTrigger,Trigger6M)),NA())</f>
        <v>1.0938859380305033E-2</v>
      </c>
      <c r="Q3010" s="186">
        <f>IFERROR(_xll.qlIndexFixing(ONIndex1Y,I3010,TRUE,_xll.ohTrigger(RecalcTrigger,Trigger1Y)),NA())</f>
        <v>1.2739212800649824E-2</v>
      </c>
    </row>
    <row r="3011" spans="2:17" x14ac:dyDescent="0.2">
      <c r="B3011" s="39" t="s">
        <v>42</v>
      </c>
      <c r="D3011" s="42">
        <f>_xll.qlCalendarAdvance(Calendar,$D3010,B3011,"f",FALSE)</f>
        <v>60497</v>
      </c>
      <c r="E3011" s="180">
        <f>_xll.qlInterestRateIndexValueDate(IndexON,D3011)</f>
        <v>60497</v>
      </c>
      <c r="F3011" s="196">
        <f>IFERROR(_xll.qlIndexFixing(IndexON,D3011,TRUE,_xll.ohTrigger(RecalcTrigger,TriggerON)),NA())</f>
        <v>1.2760461723351213E-2</v>
      </c>
      <c r="H3011" s="42">
        <f>_xll.qlCalendarAdvance(Calendar,$H3010,B3011,"f",FALSE)</f>
        <v>60497</v>
      </c>
      <c r="I3011" s="180">
        <f>_xll.qlInterestRateIndexValueDate(Index1M,$H3011)</f>
        <v>60499</v>
      </c>
      <c r="J3011" s="185">
        <f>IFERROR(_xll.qlIndexFixing(Index1M,$H3011,TRUE,_xll.ohTrigger(RecalcTrigger,Trigger1M)),NA())</f>
        <v>1.2189403997654447E-2</v>
      </c>
      <c r="K3011" s="44">
        <f>IFERROR(_xll.qlIndexFixing(Index3M,H3011,TRUE,_xll.ohTrigger(RecalcTrigger,Trigger3M)),NA())</f>
        <v>1.2479301217778956E-2</v>
      </c>
      <c r="L3011" s="44">
        <f>IFERROR(_xll.qlIndexFixing(Index6M,$H3011,TRUE,_xll.ohTrigger(RecalcTrigger,Trigger6M)),NA())</f>
        <v>1.1274300521753116E-2</v>
      </c>
      <c r="M3011" s="186">
        <f>IFERROR(_xll.qlIndexFixing(Index1Y,$H3011,TRUE,_xll.ohTrigger(RecalcTrigger,Trigger1Y)),NA())</f>
        <v>1.3024492091307144E-2</v>
      </c>
      <c r="N3011" s="185">
        <f>IFERROR(_xll.qlIndexFixing(ONIndex1M,I3011,TRUE,_xll.ohTrigger(RecalcTrigger,Trigger1M)),NA())</f>
        <v>1.2170998265785826E-2</v>
      </c>
      <c r="O3011" s="44">
        <f>IFERROR(_xll.qlIndexFixing(ONIndex3M,I3011,TRUE,_xll.ohTrigger(RecalcTrigger,Trigger3M)),NA())</f>
        <v>1.2416736273648254E-2</v>
      </c>
      <c r="P3011" s="44">
        <f>IFERROR(_xll.qlIndexFixing(ONIndex6M,I3011,TRUE,_xll.ohTrigger(RecalcTrigger,Trigger6M)),NA())</f>
        <v>1.0960613076509418E-2</v>
      </c>
      <c r="Q3011" s="186">
        <f>IFERROR(_xll.qlIndexFixing(ONIndex1Y,I3011,TRUE,_xll.ohTrigger(RecalcTrigger,Trigger1Y)),NA())</f>
        <v>1.2749382599253067E-2</v>
      </c>
    </row>
    <row r="3012" spans="2:17" x14ac:dyDescent="0.2">
      <c r="B3012" s="39" t="s">
        <v>42</v>
      </c>
      <c r="D3012" s="42">
        <f>_xll.qlCalendarAdvance(Calendar,$D3011,B3012,"f",FALSE)</f>
        <v>60504</v>
      </c>
      <c r="E3012" s="180">
        <f>_xll.qlInterestRateIndexValueDate(IndexON,D3012)</f>
        <v>60504</v>
      </c>
      <c r="F3012" s="196">
        <f>IFERROR(_xll.qlIndexFixing(IndexON,D3012,TRUE,_xll.ohTrigger(RecalcTrigger,TriggerON)),NA())</f>
        <v>1.2772541848091734E-2</v>
      </c>
      <c r="H3012" s="42">
        <f>_xll.qlCalendarAdvance(Calendar,$H3011,B3012,"f",FALSE)</f>
        <v>60504</v>
      </c>
      <c r="I3012" s="180">
        <f>_xll.qlInterestRateIndexValueDate(Index1M,$H3012)</f>
        <v>60506</v>
      </c>
      <c r="J3012" s="185">
        <f>IFERROR(_xll.qlIndexFixing(Index1M,$H3012,TRUE,_xll.ohTrigger(RecalcTrigger,Trigger1M)),NA())</f>
        <v>1.2196747689976195E-2</v>
      </c>
      <c r="K3012" s="44">
        <f>IFERROR(_xll.qlIndexFixing(Index3M,H3012,TRUE,_xll.ohTrigger(RecalcTrigger,Trigger3M)),NA())</f>
        <v>1.2486582548203645E-2</v>
      </c>
      <c r="L3012" s="44">
        <f>IFERROR(_xll.qlIndexFixing(Index6M,$H3012,TRUE,_xll.ohTrigger(RecalcTrigger,Trigger6M)),NA())</f>
        <v>1.129119781876255E-2</v>
      </c>
      <c r="M3012" s="186">
        <f>IFERROR(_xll.qlIndexFixing(Index1Y,$H3012,TRUE,_xll.ohTrigger(RecalcTrigger,Trigger1Y)),NA())</f>
        <v>1.3031742240127297E-2</v>
      </c>
      <c r="N3012" s="185">
        <f>IFERROR(_xll.qlIndexFixing(ONIndex1M,I3012,TRUE,_xll.ohTrigger(RecalcTrigger,Trigger1M)),NA())</f>
        <v>1.2178264223940971E-2</v>
      </c>
      <c r="O3012" s="44">
        <f>IFERROR(_xll.qlIndexFixing(ONIndex3M,I3012,TRUE,_xll.ohTrigger(RecalcTrigger,Trigger3M)),NA())</f>
        <v>1.242384756280579E-2</v>
      </c>
      <c r="P3012" s="44">
        <f>IFERROR(_xll.qlIndexFixing(ONIndex6M,I3012,TRUE,_xll.ohTrigger(RecalcTrigger,Trigger6M)),NA())</f>
        <v>1.098257493236332E-2</v>
      </c>
      <c r="Q3012" s="186">
        <f>IFERROR(_xll.qlIndexFixing(ONIndex1Y,I3012,TRUE,_xll.ohTrigger(RecalcTrigger,Trigger1Y)),NA())</f>
        <v>1.2759629369085701E-2</v>
      </c>
    </row>
    <row r="3013" spans="2:17" x14ac:dyDescent="0.2">
      <c r="B3013" s="39" t="s">
        <v>42</v>
      </c>
      <c r="D3013" s="42">
        <f>_xll.qlCalendarAdvance(Calendar,$D3012,B3013,"f",FALSE)</f>
        <v>60511</v>
      </c>
      <c r="E3013" s="180">
        <f>_xll.qlInterestRateIndexValueDate(IndexON,D3013)</f>
        <v>60511</v>
      </c>
      <c r="F3013" s="196">
        <f>IFERROR(_xll.qlIndexFixing(IndexON,D3013,TRUE,_xll.ohTrigger(RecalcTrigger,TriggerON)),NA())</f>
        <v>1.2784695330791962E-2</v>
      </c>
      <c r="H3013" s="42">
        <f>_xll.qlCalendarAdvance(Calendar,$H3012,B3013,"f",FALSE)</f>
        <v>60511</v>
      </c>
      <c r="I3013" s="180">
        <f>_xll.qlInterestRateIndexValueDate(Index1M,$H3013)</f>
        <v>60513</v>
      </c>
      <c r="J3013" s="185">
        <f>IFERROR(_xll.qlIndexFixing(Index1M,$H3013,TRUE,_xll.ohTrigger(RecalcTrigger,Trigger1M)),NA())</f>
        <v>1.2204032204712612E-2</v>
      </c>
      <c r="K3013" s="44">
        <f>IFERROR(_xll.qlIndexFixing(Index3M,H3013,TRUE,_xll.ohTrigger(RecalcTrigger,Trigger3M)),NA())</f>
        <v>1.2493137497314965E-2</v>
      </c>
      <c r="L3013" s="44">
        <f>IFERROR(_xll.qlIndexFixing(Index6M,$H3013,TRUE,_xll.ohTrigger(RecalcTrigger,Trigger6M)),NA())</f>
        <v>1.1309817869040237E-2</v>
      </c>
      <c r="M3013" s="186">
        <f>IFERROR(_xll.qlIndexFixing(Index1Y,$H3013,TRUE,_xll.ohTrigger(RecalcTrigger,Trigger1Y)),NA())</f>
        <v>1.303892289610397E-2</v>
      </c>
      <c r="N3013" s="185">
        <f>IFERROR(_xll.qlIndexFixing(ONIndex1M,I3013,TRUE,_xll.ohTrigger(RecalcTrigger,Trigger1M)),NA())</f>
        <v>1.2185584583139786E-2</v>
      </c>
      <c r="O3013" s="44">
        <f>IFERROR(_xll.qlIndexFixing(ONIndex3M,I3013,TRUE,_xll.ohTrigger(RecalcTrigger,Trigger3M)),NA())</f>
        <v>1.2431013104086119E-2</v>
      </c>
      <c r="P3013" s="44">
        <f>IFERROR(_xll.qlIndexFixing(ONIndex6M,I3013,TRUE,_xll.ohTrigger(RecalcTrigger,Trigger6M)),NA())</f>
        <v>1.1004744947786804E-2</v>
      </c>
      <c r="Q3013" s="186">
        <f>IFERROR(_xll.qlIndexFixing(ONIndex1Y,I3013,TRUE,_xll.ohTrigger(RecalcTrigger,Trigger1Y)),NA())</f>
        <v>1.2769953205911122E-2</v>
      </c>
    </row>
    <row r="3014" spans="2:17" x14ac:dyDescent="0.2">
      <c r="B3014" s="39" t="s">
        <v>42</v>
      </c>
      <c r="D3014" s="42">
        <f>_xll.qlCalendarAdvance(Calendar,$D3013,B3014,"f",FALSE)</f>
        <v>60518</v>
      </c>
      <c r="E3014" s="180">
        <f>_xll.qlInterestRateIndexValueDate(IndexON,D3014)</f>
        <v>60518</v>
      </c>
      <c r="F3014" s="196">
        <f>IFERROR(_xll.qlIndexFixing(IndexON,D3014,TRUE,_xll.ohTrigger(RecalcTrigger,TriggerON)),NA())</f>
        <v>1.2796922260340793E-2</v>
      </c>
      <c r="H3014" s="42">
        <f>_xll.qlCalendarAdvance(Calendar,$H3013,B3014,"f",FALSE)</f>
        <v>60518</v>
      </c>
      <c r="I3014" s="180">
        <f>_xll.qlInterestRateIndexValueDate(Index1M,$H3014)</f>
        <v>60520</v>
      </c>
      <c r="J3014" s="185">
        <f>IFERROR(_xll.qlIndexFixing(Index1M,$H3014,TRUE,_xll.ohTrigger(RecalcTrigger,Trigger1M)),NA())</f>
        <v>1.2211233634522589E-2</v>
      </c>
      <c r="K3014" s="44">
        <f>IFERROR(_xll.qlIndexFixing(Index3M,H3014,TRUE,_xll.ohTrigger(RecalcTrigger,Trigger3M)),NA())</f>
        <v>1.2500437353822367E-2</v>
      </c>
      <c r="L3014" s="44">
        <f>IFERROR(_xll.qlIndexFixing(Index6M,$H3014,TRUE,_xll.ohTrigger(RecalcTrigger,Trigger6M)),NA())</f>
        <v>1.1331869247831711E-2</v>
      </c>
      <c r="M3014" s="186">
        <f>IFERROR(_xll.qlIndexFixing(Index1Y,$H3014,TRUE,_xll.ohTrigger(RecalcTrigger,Trigger1Y)),NA())</f>
        <v>1.3046032395383451E-2</v>
      </c>
      <c r="N3014" s="185">
        <f>IFERROR(_xll.qlIndexFixing(ONIndex1M,I3014,TRUE,_xll.ohTrigger(RecalcTrigger,Trigger1M)),NA())</f>
        <v>1.2192959410608495E-2</v>
      </c>
      <c r="O3014" s="44">
        <f>IFERROR(_xll.qlIndexFixing(ONIndex3M,I3014,TRUE,_xll.ohTrigger(RecalcTrigger,Trigger3M)),NA())</f>
        <v>1.2438232964715468E-2</v>
      </c>
      <c r="P3014" s="44">
        <f>IFERROR(_xll.qlIndexFixing(ONIndex6M,I3014,TRUE,_xll.ohTrigger(RecalcTrigger,Trigger6M)),NA())</f>
        <v>1.1027123122939742E-2</v>
      </c>
      <c r="Q3014" s="186">
        <f>IFERROR(_xll.qlIndexFixing(ONIndex1Y,I3014,TRUE,_xll.ohTrigger(RecalcTrigger,Trigger1Y)),NA())</f>
        <v>1.278035420605228E-2</v>
      </c>
    </row>
    <row r="3015" spans="2:17" x14ac:dyDescent="0.2">
      <c r="B3015" s="39" t="s">
        <v>42</v>
      </c>
      <c r="D3015" s="42">
        <f>_xll.qlCalendarAdvance(Calendar,$D3014,B3015,"f",FALSE)</f>
        <v>60525</v>
      </c>
      <c r="E3015" s="180">
        <f>_xll.qlInterestRateIndexValueDate(IndexON,D3015)</f>
        <v>60525</v>
      </c>
      <c r="F3015" s="196">
        <f>IFERROR(_xll.qlIndexFixing(IndexON,D3015,TRUE,_xll.ohTrigger(RecalcTrigger,TriggerON)),NA())</f>
        <v>1.2809222725707059E-2</v>
      </c>
      <c r="H3015" s="42">
        <f>_xll.qlCalendarAdvance(Calendar,$H3014,B3015,"f",FALSE)</f>
        <v>60525</v>
      </c>
      <c r="I3015" s="180">
        <f>_xll.qlInterestRateIndexValueDate(Index1M,$H3015)</f>
        <v>60527</v>
      </c>
      <c r="J3015" s="185">
        <f>IFERROR(_xll.qlIndexFixing(Index1M,$H3015,TRUE,_xll.ohTrigger(RecalcTrigger,Trigger1M)),NA())</f>
        <v>1.2218338584785715E-2</v>
      </c>
      <c r="K3015" s="44">
        <f>IFERROR(_xll.qlIndexFixing(Index3M,H3015,TRUE,_xll.ohTrigger(RecalcTrigger,Trigger3M)),NA())</f>
        <v>1.2507739466009369E-2</v>
      </c>
      <c r="L3015" s="44">
        <f>IFERROR(_xll.qlIndexFixing(Index6M,$H3015,TRUE,_xll.ohTrigger(RecalcTrigger,Trigger6M)),NA())</f>
        <v>1.1353865650655539E-2</v>
      </c>
      <c r="M3015" s="186">
        <f>IFERROR(_xll.qlIndexFixing(Index1Y,$H3015,TRUE,_xll.ohTrigger(RecalcTrigger,Trigger1Y)),NA())</f>
        <v>1.3053069071680001E-2</v>
      </c>
      <c r="N3015" s="185">
        <f>IFERROR(_xll.qlIndexFixing(ONIndex1M,I3015,TRUE,_xll.ohTrigger(RecalcTrigger,Trigger1M)),NA())</f>
        <v>1.2200388774052939E-2</v>
      </c>
      <c r="O3015" s="44">
        <f>IFERROR(_xll.qlIndexFixing(ONIndex3M,I3015,TRUE,_xll.ohTrigger(RecalcTrigger,Trigger3M)),NA())</f>
        <v>1.2445507211920059E-2</v>
      </c>
      <c r="P3015" s="44">
        <f>IFERROR(_xll.qlIndexFixing(ONIndex6M,I3015,TRUE,_xll.ohTrigger(RecalcTrigger,Trigger6M)),NA())</f>
        <v>1.1049709457822132E-2</v>
      </c>
      <c r="Q3015" s="186">
        <f>IFERROR(_xll.qlIndexFixing(ONIndex1Y,I3015,TRUE,_xll.ohTrigger(RecalcTrigger,Trigger1Y)),NA())</f>
        <v>1.2790832465432445E-2</v>
      </c>
    </row>
    <row r="3016" spans="2:17" x14ac:dyDescent="0.2">
      <c r="B3016" s="39" t="s">
        <v>42</v>
      </c>
      <c r="D3016" s="42">
        <f>_xll.qlCalendarAdvance(Calendar,$D3015,B3016,"f",FALSE)</f>
        <v>60532</v>
      </c>
      <c r="E3016" s="180">
        <f>_xll.qlInterestRateIndexValueDate(IndexON,D3016)</f>
        <v>60532</v>
      </c>
      <c r="F3016" s="196">
        <f>IFERROR(_xll.qlIndexFixing(IndexON,D3016,TRUE,_xll.ohTrigger(RecalcTrigger,TriggerON)),NA())</f>
        <v>1.2821596816179337E-2</v>
      </c>
      <c r="H3016" s="42">
        <f>_xll.qlCalendarAdvance(Calendar,$H3015,B3016,"f",FALSE)</f>
        <v>60532</v>
      </c>
      <c r="I3016" s="180">
        <f>_xll.qlInterestRateIndexValueDate(Index1M,$H3016)</f>
        <v>60534</v>
      </c>
      <c r="J3016" s="185">
        <f>IFERROR(_xll.qlIndexFixing(Index1M,$H3016,TRUE,_xll.ohTrigger(RecalcTrigger,Trigger1M)),NA())</f>
        <v>1.2225333640482894E-2</v>
      </c>
      <c r="K3016" s="44">
        <f>IFERROR(_xll.qlIndexFixing(Index3M,H3016,TRUE,_xll.ohTrigger(RecalcTrigger,Trigger3M)),NA())</f>
        <v>1.2515039065910605E-2</v>
      </c>
      <c r="L3016" s="44">
        <f>IFERROR(_xll.qlIndexFixing(Index6M,$H3016,TRUE,_xll.ohTrigger(RecalcTrigger,Trigger6M)),NA())</f>
        <v>1.1375795986264465E-2</v>
      </c>
      <c r="M3016" s="186">
        <f>IFERROR(_xll.qlIndexFixing(Index1Y,$H3016,TRUE,_xll.ohTrigger(RecalcTrigger,Trigger1Y)),NA())</f>
        <v>1.3060031256279138E-2</v>
      </c>
      <c r="N3016" s="185">
        <f>IFERROR(_xll.qlIndexFixing(ONIndex1M,I3016,TRUE,_xll.ohTrigger(RecalcTrigger,Trigger1M)),NA())</f>
        <v>1.2207517687752301E-2</v>
      </c>
      <c r="O3016" s="44">
        <f>IFERROR(_xll.qlIndexFixing(ONIndex3M,I3016,TRUE,_xll.ohTrigger(RecalcTrigger,Trigger3M)),NA())</f>
        <v>1.2452823131949842E-2</v>
      </c>
      <c r="P3016" s="44">
        <f>IFERROR(_xll.qlIndexFixing(ONIndex6M,I3016,TRUE,_xll.ohTrigger(RecalcTrigger,Trigger6M)),NA())</f>
        <v>1.1072444795034997E-2</v>
      </c>
      <c r="Q3016" s="186">
        <f>IFERROR(_xll.qlIndexFixing(ONIndex1Y,I3016,TRUE,_xll.ohTrigger(RecalcTrigger,Trigger1Y)),NA())</f>
        <v>1.2799113311920962E-2</v>
      </c>
    </row>
    <row r="3017" spans="2:17" x14ac:dyDescent="0.2">
      <c r="B3017" s="39" t="s">
        <v>42</v>
      </c>
      <c r="D3017" s="42">
        <f>_xll.qlCalendarAdvance(Calendar,$D3016,B3017,"f",FALSE)</f>
        <v>60539</v>
      </c>
      <c r="E3017" s="180">
        <f>_xll.qlInterestRateIndexValueDate(IndexON,D3017)</f>
        <v>60539</v>
      </c>
      <c r="F3017" s="196">
        <f>IFERROR(_xll.qlIndexFixing(IndexON,D3017,TRUE,_xll.ohTrigger(RecalcTrigger,TriggerON)),NA())</f>
        <v>1.2827974579217027E-2</v>
      </c>
      <c r="H3017" s="42">
        <f>_xll.qlCalendarAdvance(Calendar,$H3016,B3017,"f",FALSE)</f>
        <v>60539</v>
      </c>
      <c r="I3017" s="180">
        <f>_xll.qlInterestRateIndexValueDate(Index1M,$H3017)</f>
        <v>60541</v>
      </c>
      <c r="J3017" s="185">
        <f>IFERROR(_xll.qlIndexFixing(Index1M,$H3017,TRUE,_xll.ohTrigger(RecalcTrigger,Trigger1M)),NA())</f>
        <v>1.2232265909316864E-2</v>
      </c>
      <c r="K3017" s="44">
        <f>IFERROR(_xll.qlIndexFixing(Index3M,H3017,TRUE,_xll.ohTrigger(RecalcTrigger,Trigger3M)),NA())</f>
        <v>1.2525280502845491E-2</v>
      </c>
      <c r="L3017" s="44">
        <f>IFERROR(_xll.qlIndexFixing(Index6M,$H3017,TRUE,_xll.ohTrigger(RecalcTrigger,Trigger6M)),NA())</f>
        <v>1.1399365372963382E-2</v>
      </c>
      <c r="M3017" s="186">
        <f>IFERROR(_xll.qlIndexFixing(Index1Y,$H3017,TRUE,_xll.ohTrigger(RecalcTrigger,Trigger1Y)),NA())</f>
        <v>1.3066951666147969E-2</v>
      </c>
      <c r="N3017" s="185">
        <f>IFERROR(_xll.qlIndexFixing(ONIndex1M,I3017,TRUE,_xll.ohTrigger(RecalcTrigger,Trigger1M)),NA())</f>
        <v>1.2214453703593975E-2</v>
      </c>
      <c r="O3017" s="44">
        <f>IFERROR(_xll.qlIndexFixing(ONIndex3M,I3017,TRUE,_xll.ohTrigger(RecalcTrigger,Trigger3M)),NA())</f>
        <v>1.2460135912810699E-2</v>
      </c>
      <c r="P3017" s="44">
        <f>IFERROR(_xll.qlIndexFixing(ONIndex6M,I3017,TRUE,_xll.ohTrigger(RecalcTrigger,Trigger6M)),NA())</f>
        <v>1.1095121599069557E-2</v>
      </c>
      <c r="Q3017" s="186">
        <f>IFERROR(_xll.qlIndexFixing(ONIndex1Y,I3017,TRUE,_xll.ohTrigger(RecalcTrigger,Trigger1Y)),NA())</f>
        <v>1.2806138430327962E-2</v>
      </c>
    </row>
    <row r="3018" spans="2:17" x14ac:dyDescent="0.2">
      <c r="B3018" s="39" t="s">
        <v>42</v>
      </c>
      <c r="D3018" s="42">
        <f>_xll.qlCalendarAdvance(Calendar,$D3017,B3018,"f",FALSE)</f>
        <v>60546</v>
      </c>
      <c r="E3018" s="180">
        <f>_xll.qlInterestRateIndexValueDate(IndexON,D3018)</f>
        <v>60546</v>
      </c>
      <c r="F3018" s="196">
        <f>IFERROR(_xll.qlIndexFixing(IndexON,D3018,TRUE,_xll.ohTrigger(RecalcTrigger,TriggerON)),NA())</f>
        <v>1.2832700799112473E-2</v>
      </c>
      <c r="H3018" s="42">
        <f>_xll.qlCalendarAdvance(Calendar,$H3017,B3018,"f",FALSE)</f>
        <v>60546</v>
      </c>
      <c r="I3018" s="180">
        <f>_xll.qlInterestRateIndexValueDate(Index1M,$H3018)</f>
        <v>60548</v>
      </c>
      <c r="J3018" s="185">
        <f>IFERROR(_xll.qlIndexFixing(Index1M,$H3018,TRUE,_xll.ohTrigger(RecalcTrigger,Trigger1M)),NA())</f>
        <v>1.2239191435504393E-2</v>
      </c>
      <c r="K3018" s="44">
        <f>IFERROR(_xll.qlIndexFixing(Index3M,H3018,TRUE,_xll.ohTrigger(RecalcTrigger,Trigger3M)),NA())</f>
        <v>1.2530354783127291E-2</v>
      </c>
      <c r="L3018" s="44">
        <f>IFERROR(_xll.qlIndexFixing(Index6M,$H3018,TRUE,_xll.ohTrigger(RecalcTrigger,Trigger6M)),NA())</f>
        <v>1.1421138412660289E-2</v>
      </c>
      <c r="M3018" s="186">
        <f>IFERROR(_xll.qlIndexFixing(Index1Y,$H3018,TRUE,_xll.ohTrigger(RecalcTrigger,Trigger1Y)),NA())</f>
        <v>1.3073864113294593E-2</v>
      </c>
      <c r="N3018" s="185">
        <f>IFERROR(_xll.qlIndexFixing(ONIndex1M,I3018,TRUE,_xll.ohTrigger(RecalcTrigger,Trigger1M)),NA())</f>
        <v>1.222138302175324E-2</v>
      </c>
      <c r="O3018" s="44">
        <f>IFERROR(_xll.qlIndexFixing(ONIndex3M,I3018,TRUE,_xll.ohTrigger(RecalcTrigger,Trigger3M)),NA())</f>
        <v>1.2467441548347225E-2</v>
      </c>
      <c r="P3018" s="44">
        <f>IFERROR(_xll.qlIndexFixing(ONIndex6M,I3018,TRUE,_xll.ohTrigger(RecalcTrigger,Trigger6M)),NA())</f>
        <v>1.11177214437852E-2</v>
      </c>
      <c r="Q3018" s="186">
        <f>IFERROR(_xll.qlIndexFixing(ONIndex1Y,I3018,TRUE,_xll.ohTrigger(RecalcTrigger,Trigger1Y)),NA())</f>
        <v>1.2813156340820697E-2</v>
      </c>
    </row>
    <row r="3019" spans="2:17" x14ac:dyDescent="0.2">
      <c r="B3019" s="39" t="s">
        <v>42</v>
      </c>
      <c r="D3019" s="42">
        <f>_xll.qlCalendarAdvance(Calendar,$D3018,B3019,"f",FALSE)</f>
        <v>60553</v>
      </c>
      <c r="E3019" s="180">
        <f>_xll.qlInterestRateIndexValueDate(IndexON,D3019)</f>
        <v>60553</v>
      </c>
      <c r="F3019" s="196">
        <f>IFERROR(_xll.qlIndexFixing(IndexON,D3019,TRUE,_xll.ohTrigger(RecalcTrigger,TriggerON)),NA())</f>
        <v>1.2837422451301705E-2</v>
      </c>
      <c r="H3019" s="42">
        <f>_xll.qlCalendarAdvance(Calendar,$H3018,B3019,"f",FALSE)</f>
        <v>60553</v>
      </c>
      <c r="I3019" s="180">
        <f>_xll.qlInterestRateIndexValueDate(Index1M,$H3019)</f>
        <v>60555</v>
      </c>
      <c r="J3019" s="185">
        <f>IFERROR(_xll.qlIndexFixing(Index1M,$H3019,TRUE,_xll.ohTrigger(RecalcTrigger,Trigger1M)),NA())</f>
        <v>1.2246110193500914E-2</v>
      </c>
      <c r="K3019" s="44">
        <f>IFERROR(_xll.qlIndexFixing(Index3M,H3019,TRUE,_xll.ohTrigger(RecalcTrigger,Trigger3M)),NA())</f>
        <v>1.2537632955048955E-2</v>
      </c>
      <c r="L3019" s="44">
        <f>IFERROR(_xll.qlIndexFixing(Index6M,$H3019,TRUE,_xll.ohTrigger(RecalcTrigger,Trigger6M)),NA())</f>
        <v>1.1442834287075121E-2</v>
      </c>
      <c r="M3019" s="186">
        <f>IFERROR(_xll.qlIndexFixing(Index1Y,$H3019,TRUE,_xll.ohTrigger(RecalcTrigger,Trigger1Y)),NA())</f>
        <v>1.308076856974117E-2</v>
      </c>
      <c r="N3019" s="185">
        <f>IFERROR(_xll.qlIndexFixing(ONIndex1M,I3019,TRUE,_xll.ohTrigger(RecalcTrigger,Trigger1M)),NA())</f>
        <v>1.2228305616490687E-2</v>
      </c>
      <c r="O3019" s="44">
        <f>IFERROR(_xll.qlIndexFixing(ONIndex3M,I3019,TRUE,_xll.ohTrigger(RecalcTrigger,Trigger3M)),NA())</f>
        <v>1.2474740011301222E-2</v>
      </c>
      <c r="P3019" s="44">
        <f>IFERROR(_xll.qlIndexFixing(ONIndex6M,I3019,TRUE,_xll.ohTrigger(RecalcTrigger,Trigger6M)),NA())</f>
        <v>1.1140244329181925E-2</v>
      </c>
      <c r="Q3019" s="186">
        <f>IFERROR(_xll.qlIndexFixing(ONIndex1Y,I3019,TRUE,_xll.ohTrigger(RecalcTrigger,Trigger1Y)),NA())</f>
        <v>1.2820167015901163E-2</v>
      </c>
    </row>
    <row r="3020" spans="2:17" x14ac:dyDescent="0.2">
      <c r="B3020" s="39" t="s">
        <v>42</v>
      </c>
      <c r="D3020" s="42">
        <f>_xll.qlCalendarAdvance(Calendar,$D3019,B3020,"f",FALSE)</f>
        <v>60560</v>
      </c>
      <c r="E3020" s="180">
        <f>_xll.qlInterestRateIndexValueDate(IndexON,D3020)</f>
        <v>60560</v>
      </c>
      <c r="F3020" s="196">
        <f>IFERROR(_xll.qlIndexFixing(IndexON,D3020,TRUE,_xll.ohTrigger(RecalcTrigger,TriggerON)),NA())</f>
        <v>1.2842139518518536E-2</v>
      </c>
      <c r="H3020" s="42">
        <f>_xll.qlCalendarAdvance(Calendar,$H3019,B3020,"f",FALSE)</f>
        <v>60560</v>
      </c>
      <c r="I3020" s="180">
        <f>_xll.qlInterestRateIndexValueDate(Index1M,$H3020)</f>
        <v>60562</v>
      </c>
      <c r="J3020" s="185">
        <f>IFERROR(_xll.qlIndexFixing(Index1M,$H3020,TRUE,_xll.ohTrigger(RecalcTrigger,Trigger1M)),NA())</f>
        <v>1.2253022157766857E-2</v>
      </c>
      <c r="K3020" s="44">
        <f>IFERROR(_xll.qlIndexFixing(Index3M,H3020,TRUE,_xll.ohTrigger(RecalcTrigger,Trigger3M)),NA())</f>
        <v>1.254490375593814E-2</v>
      </c>
      <c r="L3020" s="44">
        <f>IFERROR(_xll.qlIndexFixing(Index6M,$H3020,TRUE,_xll.ohTrigger(RecalcTrigger,Trigger6M)),NA())</f>
        <v>1.146445299367891E-2</v>
      </c>
      <c r="M3020" s="186">
        <f>IFERROR(_xll.qlIndexFixing(Index1Y,$H3020,TRUE,_xll.ohTrigger(RecalcTrigger,Trigger1Y)),NA())</f>
        <v>1.30876650075103E-2</v>
      </c>
      <c r="N3020" s="185">
        <f>IFERROR(_xll.qlIndexFixing(ONIndex1M,I3020,TRUE,_xll.ohTrigger(RecalcTrigger,Trigger1M)),NA())</f>
        <v>1.2235221462466583E-2</v>
      </c>
      <c r="O3020" s="44">
        <f>IFERROR(_xll.qlIndexFixing(ONIndex3M,I3020,TRUE,_xll.ohTrigger(RecalcTrigger,Trigger3M)),NA())</f>
        <v>1.2482031274654304E-2</v>
      </c>
      <c r="P3020" s="44">
        <f>IFERROR(_xll.qlIndexFixing(ONIndex6M,I3020,TRUE,_xll.ohTrigger(RecalcTrigger,Trigger6M)),NA())</f>
        <v>1.1162690255259733E-2</v>
      </c>
      <c r="Q3020" s="186">
        <f>IFERROR(_xll.qlIndexFixing(ONIndex1Y,I3020,TRUE,_xll.ohTrigger(RecalcTrigger,Trigger1Y)),NA())</f>
        <v>1.2827170427911483E-2</v>
      </c>
    </row>
    <row r="3021" spans="2:17" x14ac:dyDescent="0.2">
      <c r="B3021" s="39" t="s">
        <v>42</v>
      </c>
      <c r="D3021" s="42">
        <f>_xll.qlCalendarAdvance(Calendar,$D3020,B3021,"f",FALSE)</f>
        <v>60567</v>
      </c>
      <c r="E3021" s="180">
        <f>_xll.qlInterestRateIndexValueDate(IndexON,D3021)</f>
        <v>60567</v>
      </c>
      <c r="F3021" s="196">
        <f>IFERROR(_xll.qlIndexFixing(IndexON,D3021,TRUE,_xll.ohTrigger(RecalcTrigger,TriggerON)),NA())</f>
        <v>1.2846851983336904E-2</v>
      </c>
      <c r="H3021" s="42">
        <f>_xll.qlCalendarAdvance(Calendar,$H3020,B3021,"f",FALSE)</f>
        <v>60567</v>
      </c>
      <c r="I3021" s="180">
        <f>_xll.qlInterestRateIndexValueDate(Index1M,$H3021)</f>
        <v>60569</v>
      </c>
      <c r="J3021" s="185">
        <f>IFERROR(_xll.qlIndexFixing(Index1M,$H3021,TRUE,_xll.ohTrigger(RecalcTrigger,Trigger1M)),NA())</f>
        <v>1.2259927302747664E-2</v>
      </c>
      <c r="K3021" s="44">
        <f>IFERROR(_xll.qlIndexFixing(Index3M,H3021,TRUE,_xll.ohTrigger(RecalcTrigger,Trigger3M)),NA())</f>
        <v>1.2552167158454976E-2</v>
      </c>
      <c r="L3021" s="44">
        <f>IFERROR(_xll.qlIndexFixing(Index6M,$H3021,TRUE,_xll.ohTrigger(RecalcTrigger,Trigger6M)),NA())</f>
        <v>1.1485994529950595E-2</v>
      </c>
      <c r="M3021" s="186">
        <f>IFERROR(_xll.qlIndexFixing(Index1Y,$H3021,TRUE,_xll.ohTrigger(RecalcTrigger,Trigger1Y)),NA())</f>
        <v>1.3094553398622828E-2</v>
      </c>
      <c r="N3021" s="185">
        <f>IFERROR(_xll.qlIndexFixing(ONIndex1M,I3021,TRUE,_xll.ohTrigger(RecalcTrigger,Trigger1M)),NA())</f>
        <v>1.2242130534181328E-2</v>
      </c>
      <c r="O3021" s="44">
        <f>IFERROR(_xll.qlIndexFixing(ONIndex3M,I3021,TRUE,_xll.ohTrigger(RecalcTrigger,Trigger3M)),NA())</f>
        <v>1.2489315310988403E-2</v>
      </c>
      <c r="P3021" s="44">
        <f>IFERROR(_xll.qlIndexFixing(ONIndex6M,I3021,TRUE,_xll.ohTrigger(RecalcTrigger,Trigger6M)),NA())</f>
        <v>1.1185059221858751E-2</v>
      </c>
      <c r="Q3021" s="186">
        <f>IFERROR(_xll.qlIndexFixing(ONIndex1Y,I3021,TRUE,_xll.ohTrigger(RecalcTrigger,Trigger1Y)),NA())</f>
        <v>1.2834166549513526E-2</v>
      </c>
    </row>
    <row r="3022" spans="2:17" x14ac:dyDescent="0.2">
      <c r="B3022" s="39" t="s">
        <v>42</v>
      </c>
      <c r="D3022" s="42">
        <f>_xll.qlCalendarAdvance(Calendar,$D3021,B3022,"f",FALSE)</f>
        <v>60574</v>
      </c>
      <c r="E3022" s="180">
        <f>_xll.qlInterestRateIndexValueDate(IndexON,D3022)</f>
        <v>60574</v>
      </c>
      <c r="F3022" s="196">
        <f>IFERROR(_xll.qlIndexFixing(IndexON,D3022,TRUE,_xll.ohTrigger(RecalcTrigger,TriggerON)),NA())</f>
        <v>1.2851559828410686E-2</v>
      </c>
      <c r="H3022" s="42">
        <f>_xll.qlCalendarAdvance(Calendar,$H3021,B3022,"f",FALSE)</f>
        <v>60574</v>
      </c>
      <c r="I3022" s="180">
        <f>_xll.qlInterestRateIndexValueDate(Index1M,$H3022)</f>
        <v>60576</v>
      </c>
      <c r="J3022" s="185">
        <f>IFERROR(_xll.qlIndexFixing(Index1M,$H3022,TRUE,_xll.ohTrigger(RecalcTrigger,Trigger1M)),NA())</f>
        <v>1.226682560290876E-2</v>
      </c>
      <c r="K3022" s="44">
        <f>IFERROR(_xll.qlIndexFixing(Index3M,H3022,TRUE,_xll.ohTrigger(RecalcTrigger,Trigger3M)),NA())</f>
        <v>1.2559423135264805E-2</v>
      </c>
      <c r="L3022" s="44">
        <f>IFERROR(_xll.qlIndexFixing(Index6M,$H3022,TRUE,_xll.ohTrigger(RecalcTrigger,Trigger6M)),NA())</f>
        <v>1.1505768663798177E-2</v>
      </c>
      <c r="M3022" s="186">
        <f>IFERROR(_xll.qlIndexFixing(Index1Y,$H3022,TRUE,_xll.ohTrigger(RecalcTrigger,Trigger1Y)),NA())</f>
        <v>1.3101433715100037E-2</v>
      </c>
      <c r="N3022" s="185">
        <f>IFERROR(_xll.qlIndexFixing(ONIndex1M,I3022,TRUE,_xll.ohTrigger(RecalcTrigger,Trigger1M)),NA())</f>
        <v>1.2249032806215254E-2</v>
      </c>
      <c r="O3022" s="44">
        <f>IFERROR(_xll.qlIndexFixing(ONIndex3M,I3022,TRUE,_xll.ohTrigger(RecalcTrigger,Trigger3M)),NA())</f>
        <v>1.2496592093205194E-2</v>
      </c>
      <c r="P3022" s="44">
        <f>IFERROR(_xll.qlIndexFixing(ONIndex6M,I3022,TRUE,_xll.ohTrigger(RecalcTrigger,Trigger6M)),NA())</f>
        <v>1.1207351229138851E-2</v>
      </c>
      <c r="Q3022" s="186">
        <f>IFERROR(_xll.qlIndexFixing(ONIndex1Y,I3022,TRUE,_xll.ohTrigger(RecalcTrigger,Trigger1Y)),NA())</f>
        <v>1.2841155353529032E-2</v>
      </c>
    </row>
    <row r="3023" spans="2:17" x14ac:dyDescent="0.2">
      <c r="B3023" s="39" t="s">
        <v>42</v>
      </c>
      <c r="D3023" s="42">
        <f>_xll.qlCalendarAdvance(Calendar,$D3022,B3023,"f",FALSE)</f>
        <v>60581</v>
      </c>
      <c r="E3023" s="180">
        <f>_xll.qlInterestRateIndexValueDate(IndexON,D3023)</f>
        <v>60581</v>
      </c>
      <c r="F3023" s="196">
        <f>IFERROR(_xll.qlIndexFixing(IndexON,D3023,TRUE,_xll.ohTrigger(RecalcTrigger,TriggerON)),NA())</f>
        <v>1.2856263036233884E-2</v>
      </c>
      <c r="H3023" s="42">
        <f>_xll.qlCalendarAdvance(Calendar,$H3022,B3023,"f",FALSE)</f>
        <v>60581</v>
      </c>
      <c r="I3023" s="180">
        <f>_xll.qlInterestRateIndexValueDate(Index1M,$H3023)</f>
        <v>60583</v>
      </c>
      <c r="J3023" s="185">
        <f>IFERROR(_xll.qlIndexFixing(Index1M,$H3023,TRUE,_xll.ohTrigger(RecalcTrigger,Trigger1M)),NA())</f>
        <v>1.2273717032695586E-2</v>
      </c>
      <c r="K3023" s="44">
        <f>IFERROR(_xll.qlIndexFixing(Index3M,H3023,TRUE,_xll.ohTrigger(RecalcTrigger,Trigger3M)),NA())</f>
        <v>1.2566671659028628E-2</v>
      </c>
      <c r="L3023" s="44">
        <f>IFERROR(_xll.qlIndexFixing(Index6M,$H3023,TRUE,_xll.ohTrigger(RecalcTrigger,Trigger6M)),NA())</f>
        <v>1.1527160682371513E-2</v>
      </c>
      <c r="M3023" s="186">
        <f>IFERROR(_xll.qlIndexFixing(Index1Y,$H3023,TRUE,_xll.ohTrigger(RecalcTrigger,Trigger1Y)),NA())</f>
        <v>1.3108305928962342E-2</v>
      </c>
      <c r="N3023" s="185">
        <f>IFERROR(_xll.qlIndexFixing(ONIndex1M,I3023,TRUE,_xll.ohTrigger(RecalcTrigger,Trigger1M)),NA())</f>
        <v>1.2255928252828951E-2</v>
      </c>
      <c r="O3023" s="44">
        <f>IFERROR(_xll.qlIndexFixing(ONIndex3M,I3023,TRUE,_xll.ohTrigger(RecalcTrigger,Trigger3M)),NA())</f>
        <v>1.2503861594046484E-2</v>
      </c>
      <c r="P3023" s="44">
        <f>IFERROR(_xll.qlIndexFixing(ONIndex6M,I3023,TRUE,_xll.ohTrigger(RecalcTrigger,Trigger6M)),NA())</f>
        <v>1.1229566277100034E-2</v>
      </c>
      <c r="Q3023" s="186">
        <f>IFERROR(_xll.qlIndexFixing(ONIndex1Y,I3023,TRUE,_xll.ohTrigger(RecalcTrigger,Trigger1Y)),NA())</f>
        <v>1.2848136812140254E-2</v>
      </c>
    </row>
    <row r="3024" spans="2:17" x14ac:dyDescent="0.2">
      <c r="B3024" s="39" t="s">
        <v>42</v>
      </c>
      <c r="D3024" s="42">
        <f>_xll.qlCalendarAdvance(Calendar,$D3023,B3024,"f",FALSE)</f>
        <v>60588</v>
      </c>
      <c r="E3024" s="180">
        <f>_xll.qlInterestRateIndexValueDate(IndexON,D3024)</f>
        <v>60588</v>
      </c>
      <c r="F3024" s="196">
        <f>IFERROR(_xll.qlIndexFixing(IndexON,D3024,TRUE,_xll.ohTrigger(RecalcTrigger,TriggerON)),NA())</f>
        <v>1.286096158954031E-2</v>
      </c>
      <c r="H3024" s="42">
        <f>_xll.qlCalendarAdvance(Calendar,$H3023,B3024,"f",FALSE)</f>
        <v>60588</v>
      </c>
      <c r="I3024" s="180">
        <f>_xll.qlInterestRateIndexValueDate(Index1M,$H3024)</f>
        <v>60590</v>
      </c>
      <c r="J3024" s="185">
        <f>IFERROR(_xll.qlIndexFixing(Index1M,$H3024,TRUE,_xll.ohTrigger(RecalcTrigger,Trigger1M)),NA())</f>
        <v>1.2280601566573568E-2</v>
      </c>
      <c r="K3024" s="44">
        <f>IFERROR(_xll.qlIndexFixing(Index3M,H3024,TRUE,_xll.ohTrigger(RecalcTrigger,Trigger3M)),NA())</f>
        <v>1.257391270241005E-2</v>
      </c>
      <c r="L3024" s="44">
        <f>IFERROR(_xll.qlIndexFixing(Index6M,$H3024,TRUE,_xll.ohTrigger(RecalcTrigger,Trigger6M)),NA())</f>
        <v>1.1548475524486918E-2</v>
      </c>
      <c r="M3024" s="186">
        <f>IFERROR(_xll.qlIndexFixing(Index1Y,$H3024,TRUE,_xll.ohTrigger(RecalcTrigger,Trigger1Y)),NA())</f>
        <v>1.311517001222905E-2</v>
      </c>
      <c r="N3024" s="185">
        <f>IFERROR(_xll.qlIndexFixing(ONIndex1M,I3024,TRUE,_xll.ohTrigger(RecalcTrigger,Trigger1M)),NA())</f>
        <v>1.2262816848602753E-2</v>
      </c>
      <c r="O3024" s="44">
        <f>IFERROR(_xll.qlIndexFixing(ONIndex3M,I3024,TRUE,_xll.ohTrigger(RecalcTrigger,Trigger3M)),NA())</f>
        <v>1.2511123786413947E-2</v>
      </c>
      <c r="P3024" s="44">
        <f>IFERROR(_xll.qlIndexFixing(ONIndex6M,I3024,TRUE,_xll.ohTrigger(RecalcTrigger,Trigger6M)),NA())</f>
        <v>1.1251704365502491E-2</v>
      </c>
      <c r="Q3024" s="186">
        <f>IFERROR(_xll.qlIndexFixing(ONIndex1Y,I3024,TRUE,_xll.ohTrigger(RecalcTrigger,Trigger1Y)),NA())</f>
        <v>1.2855110898009059E-2</v>
      </c>
    </row>
    <row r="3025" spans="2:17" x14ac:dyDescent="0.2">
      <c r="B3025" s="39" t="s">
        <v>42</v>
      </c>
      <c r="D3025" s="42">
        <f>_xll.qlCalendarAdvance(Calendar,$D3024,B3025,"f",FALSE)</f>
        <v>60595</v>
      </c>
      <c r="E3025" s="180">
        <f>_xll.qlInterestRateIndexValueDate(IndexON,D3025)</f>
        <v>60595</v>
      </c>
      <c r="F3025" s="196">
        <f>IFERROR(_xll.qlIndexFixing(IndexON,D3025,TRUE,_xll.ohTrigger(RecalcTrigger,TriggerON)),NA())</f>
        <v>1.2865655470983839E-2</v>
      </c>
      <c r="H3025" s="42">
        <f>_xll.qlCalendarAdvance(Calendar,$H3024,B3025,"f",FALSE)</f>
        <v>60595</v>
      </c>
      <c r="I3025" s="180">
        <f>_xll.qlInterestRateIndexValueDate(Index1M,$H3025)</f>
        <v>60597</v>
      </c>
      <c r="J3025" s="185">
        <f>IFERROR(_xll.qlIndexFixing(Index1M,$H3025,TRUE,_xll.ohTrigger(RecalcTrigger,Trigger1M)),NA())</f>
        <v>1.228747917898565E-2</v>
      </c>
      <c r="K3025" s="44">
        <f>IFERROR(_xll.qlIndexFixing(Index3M,H3025,TRUE,_xll.ohTrigger(RecalcTrigger,Trigger3M)),NA())</f>
        <v>1.2581146238070941E-2</v>
      </c>
      <c r="L3025" s="44">
        <f>IFERROR(_xll.qlIndexFixing(Index6M,$H3025,TRUE,_xll.ohTrigger(RecalcTrigger,Trigger6M)),NA())</f>
        <v>1.1569713187670349E-2</v>
      </c>
      <c r="M3025" s="186">
        <f>IFERROR(_xll.qlIndexFixing(Index1Y,$H3025,TRUE,_xll.ohTrigger(RecalcTrigger,Trigger1Y)),NA())</f>
        <v>1.3122025936919917E-2</v>
      </c>
      <c r="N3025" s="185">
        <f>IFERROR(_xll.qlIndexFixing(ONIndex1M,I3025,TRUE,_xll.ohTrigger(RecalcTrigger,Trigger1M)),NA())</f>
        <v>1.2269698568116993E-2</v>
      </c>
      <c r="O3025" s="44">
        <f>IFERROR(_xll.qlIndexFixing(ONIndex3M,I3025,TRUE,_xll.ohTrigger(RecalcTrigger,Trigger3M)),NA())</f>
        <v>1.2518378642889516E-2</v>
      </c>
      <c r="P3025" s="44">
        <f>IFERROR(_xll.qlIndexFixing(ONIndex6M,I3025,TRUE,_xll.ohTrigger(RecalcTrigger,Trigger6M)),NA())</f>
        <v>1.1273765494506094E-2</v>
      </c>
      <c r="Q3025" s="186">
        <f>IFERROR(_xll.qlIndexFixing(ONIndex1Y,I3025,TRUE,_xll.ohTrigger(RecalcTrigger,Trigger1Y)),NA())</f>
        <v>1.2862077583877252E-2</v>
      </c>
    </row>
    <row r="3026" spans="2:17" x14ac:dyDescent="0.2">
      <c r="B3026" s="39" t="s">
        <v>42</v>
      </c>
      <c r="D3026" s="42">
        <f>_xll.qlCalendarAdvance(Calendar,$D3025,B3026,"f",FALSE)</f>
        <v>60602</v>
      </c>
      <c r="E3026" s="180">
        <f>_xll.qlInterestRateIndexValueDate(IndexON,D3026)</f>
        <v>60602</v>
      </c>
      <c r="F3026" s="196">
        <f>IFERROR(_xll.qlIndexFixing(IndexON,D3026,TRUE,_xll.ohTrigger(RecalcTrigger,TriggerON)),NA())</f>
        <v>1.2870344663058475E-2</v>
      </c>
      <c r="H3026" s="42">
        <f>_xll.qlCalendarAdvance(Calendar,$H3025,B3026,"f",FALSE)</f>
        <v>60602</v>
      </c>
      <c r="I3026" s="180">
        <f>_xll.qlInterestRateIndexValueDate(Index1M,$H3026)</f>
        <v>60604</v>
      </c>
      <c r="J3026" s="185">
        <f>IFERROR(_xll.qlIndexFixing(Index1M,$H3026,TRUE,_xll.ohTrigger(RecalcTrigger,Trigger1M)),NA())</f>
        <v>1.2294349844392261E-2</v>
      </c>
      <c r="K3026" s="44">
        <f>IFERROR(_xll.qlIndexFixing(Index3M,H3026,TRUE,_xll.ohTrigger(RecalcTrigger,Trigger3M)),NA())</f>
        <v>1.2586903125837878E-2</v>
      </c>
      <c r="L3026" s="44">
        <f>IFERROR(_xll.qlIndexFixing(Index6M,$H3026,TRUE,_xll.ohTrigger(RecalcTrigger,Trigger6M)),NA())</f>
        <v>1.1592544568726352E-2</v>
      </c>
      <c r="M3026" s="186">
        <f>IFERROR(_xll.qlIndexFixing(Index1Y,$H3026,TRUE,_xll.ohTrigger(RecalcTrigger,Trigger1Y)),NA())</f>
        <v>1.312887367505316E-2</v>
      </c>
      <c r="N3026" s="185">
        <f>IFERROR(_xll.qlIndexFixing(ONIndex1M,I3026,TRUE,_xll.ohTrigger(RecalcTrigger,Trigger1M)),NA())</f>
        <v>1.2276573385792133E-2</v>
      </c>
      <c r="O3026" s="44">
        <f>IFERROR(_xll.qlIndexFixing(ONIndex3M,I3026,TRUE,_xll.ohTrigger(RecalcTrigger,Trigger3M)),NA())</f>
        <v>1.2525626136454804E-2</v>
      </c>
      <c r="P3026" s="44">
        <f>IFERROR(_xll.qlIndexFixing(ONIndex6M,I3026,TRUE,_xll.ohTrigger(RecalcTrigger,Trigger6M)),NA())</f>
        <v>1.1295749664270716E-2</v>
      </c>
      <c r="Q3026" s="186">
        <f>IFERROR(_xll.qlIndexFixing(ONIndex1Y,I3026,TRUE,_xll.ohTrigger(RecalcTrigger,Trigger1Y)),NA())</f>
        <v>1.286903684200702E-2</v>
      </c>
    </row>
    <row r="3027" spans="2:17" x14ac:dyDescent="0.2">
      <c r="B3027" s="39" t="s">
        <v>42</v>
      </c>
      <c r="D3027" s="42">
        <f>_xll.qlCalendarAdvance(Calendar,$D3026,B3027,"f",FALSE)</f>
        <v>60609</v>
      </c>
      <c r="E3027" s="180">
        <f>_xll.qlInterestRateIndexValueDate(IndexON,D3027)</f>
        <v>60609</v>
      </c>
      <c r="F3027" s="196">
        <f>IFERROR(_xll.qlIndexFixing(IndexON,D3027,TRUE,_xll.ohTrigger(RecalcTrigger,TriggerON)),NA())</f>
        <v>1.2875029148577966E-2</v>
      </c>
      <c r="H3027" s="42">
        <f>_xll.qlCalendarAdvance(Calendar,$H3026,B3027,"f",FALSE)</f>
        <v>60609</v>
      </c>
      <c r="I3027" s="180">
        <f>_xll.qlInterestRateIndexValueDate(Index1M,$H3027)</f>
        <v>60611</v>
      </c>
      <c r="J3027" s="185">
        <f>IFERROR(_xll.qlIndexFixing(Index1M,$H3027,TRUE,_xll.ohTrigger(RecalcTrigger,Trigger1M)),NA())</f>
        <v>1.230121353725383E-2</v>
      </c>
      <c r="K3027" s="44">
        <f>IFERROR(_xll.qlIndexFixing(Index3M,H3027,TRUE,_xll.ohTrigger(RecalcTrigger,Trigger3M)),NA())</f>
        <v>1.2594122150338727E-2</v>
      </c>
      <c r="L3027" s="44">
        <f>IFERROR(_xll.qlIndexFixing(Index6M,$H3027,TRUE,_xll.ohTrigger(RecalcTrigger,Trigger6M)),NA())</f>
        <v>1.1613623030570884E-2</v>
      </c>
      <c r="M3027" s="186">
        <f>IFERROR(_xll.qlIndexFixing(Index1Y,$H3027,TRUE,_xll.ohTrigger(RecalcTrigger,Trigger1Y)),NA())</f>
        <v>1.3135713198646998E-2</v>
      </c>
      <c r="N3027" s="185">
        <f>IFERROR(_xll.qlIndexFixing(ONIndex1M,I3027,TRUE,_xll.ohTrigger(RecalcTrigger,Trigger1M)),NA())</f>
        <v>1.2283441276208507E-2</v>
      </c>
      <c r="O3027" s="44">
        <f>IFERROR(_xll.qlIndexFixing(ONIndex3M,I3027,TRUE,_xll.ohTrigger(RecalcTrigger,Trigger3M)),NA())</f>
        <v>1.2532866239851614E-2</v>
      </c>
      <c r="P3027" s="44">
        <f>IFERROR(_xll.qlIndexFixing(ONIndex6M,I3027,TRUE,_xll.ohTrigger(RecalcTrigger,Trigger6M)),NA())</f>
        <v>1.1317656874476612E-2</v>
      </c>
      <c r="Q3027" s="186">
        <f>IFERROR(_xll.qlIndexFixing(ONIndex1Y,I3027,TRUE,_xll.ohTrigger(RecalcTrigger,Trigger1Y)),NA())</f>
        <v>1.2875988645060232E-2</v>
      </c>
    </row>
    <row r="3028" spans="2:17" x14ac:dyDescent="0.2">
      <c r="B3028" s="39" t="s">
        <v>42</v>
      </c>
      <c r="D3028" s="42">
        <f>_xll.qlCalendarAdvance(Calendar,$D3027,B3028,"f",FALSE)</f>
        <v>60616</v>
      </c>
      <c r="E3028" s="180">
        <f>_xll.qlInterestRateIndexValueDate(IndexON,D3028)</f>
        <v>60616</v>
      </c>
      <c r="F3028" s="196">
        <f>IFERROR(_xll.qlIndexFixing(IndexON,D3028,TRUE,_xll.ohTrigger(RecalcTrigger,TriggerON)),NA())</f>
        <v>1.2879708909956378E-2</v>
      </c>
      <c r="H3028" s="42">
        <f>_xll.qlCalendarAdvance(Calendar,$H3027,B3028,"f",FALSE)</f>
        <v>60616</v>
      </c>
      <c r="I3028" s="180">
        <f>_xll.qlInterestRateIndexValueDate(Index1M,$H3028)</f>
        <v>60618</v>
      </c>
      <c r="J3028" s="185">
        <f>IFERROR(_xll.qlIndexFixing(Index1M,$H3028,TRUE,_xll.ohTrigger(RecalcTrigger,Trigger1M)),NA())</f>
        <v>1.2308070232018298E-2</v>
      </c>
      <c r="K3028" s="44">
        <f>IFERROR(_xll.qlIndexFixing(Index3M,H3028,TRUE,_xll.ohTrigger(RecalcTrigger,Trigger3M)),NA())</f>
        <v>1.260133358925053E-2</v>
      </c>
      <c r="L3028" s="44">
        <f>IFERROR(_xll.qlIndexFixing(Index6M,$H3028,TRUE,_xll.ohTrigger(RecalcTrigger,Trigger6M)),NA())</f>
        <v>1.1634624304689752E-2</v>
      </c>
      <c r="M3028" s="186">
        <f>IFERROR(_xll.qlIndexFixing(Index1Y,$H3028,TRUE,_xll.ohTrigger(RecalcTrigger,Trigger1Y)),NA())</f>
        <v>1.3142544479718776E-2</v>
      </c>
      <c r="N3028" s="185">
        <f>IFERROR(_xll.qlIndexFixing(ONIndex1M,I3028,TRUE,_xll.ohTrigger(RecalcTrigger,Trigger1M)),NA())</f>
        <v>1.2290302213626703E-2</v>
      </c>
      <c r="O3028" s="44">
        <f>IFERROR(_xll.qlIndexFixing(ONIndex3M,I3028,TRUE,_xll.ohTrigger(RecalcTrigger,Trigger3M)),NA())</f>
        <v>1.2540098925821752E-2</v>
      </c>
      <c r="P3028" s="44">
        <f>IFERROR(_xll.qlIndexFixing(ONIndex6M,I3028,TRUE,_xll.ohTrigger(RecalcTrigger,Trigger6M)),NA())</f>
        <v>1.1339487125203718E-2</v>
      </c>
      <c r="Q3028" s="186">
        <f>IFERROR(_xll.qlIndexFixing(ONIndex1Y,I3028,TRUE,_xll.ohTrigger(RecalcTrigger,Trigger1Y)),NA())</f>
        <v>1.2882932965618821E-2</v>
      </c>
    </row>
    <row r="3029" spans="2:17" x14ac:dyDescent="0.2">
      <c r="B3029" s="39" t="s">
        <v>42</v>
      </c>
      <c r="D3029" s="42">
        <f>_xll.qlCalendarAdvance(Calendar,$D3028,B3029,"f",FALSE)</f>
        <v>60623</v>
      </c>
      <c r="E3029" s="180">
        <f>_xll.qlInterestRateIndexValueDate(IndexON,D3029)</f>
        <v>60623</v>
      </c>
      <c r="F3029" s="196">
        <f>IFERROR(_xll.qlIndexFixing(IndexON,D3029,TRUE,_xll.ohTrigger(RecalcTrigger,TriggerON)),NA())</f>
        <v>1.2884383929847587E-2</v>
      </c>
      <c r="H3029" s="42">
        <f>_xll.qlCalendarAdvance(Calendar,$H3028,B3029,"f",FALSE)</f>
        <v>60623</v>
      </c>
      <c r="I3029" s="180">
        <f>_xll.qlInterestRateIndexValueDate(Index1M,$H3029)</f>
        <v>60625</v>
      </c>
      <c r="J3029" s="185">
        <f>IFERROR(_xll.qlIndexFixing(Index1M,$H3029,TRUE,_xll.ohTrigger(RecalcTrigger,Trigger1M)),NA())</f>
        <v>1.2314919903141097E-2</v>
      </c>
      <c r="K3029" s="44">
        <f>IFERROR(_xll.qlIndexFixing(Index3M,H3029,TRUE,_xll.ohTrigger(RecalcTrigger,Trigger3M)),NA())</f>
        <v>1.2608537415240484E-2</v>
      </c>
      <c r="L3029" s="44">
        <f>IFERROR(_xll.qlIndexFixing(Index6M,$H3029,TRUE,_xll.ohTrigger(RecalcTrigger,Trigger6M)),NA())</f>
        <v>1.1655548388633051E-2</v>
      </c>
      <c r="M3029" s="186">
        <f>IFERROR(_xll.qlIndexFixing(Index1Y,$H3029,TRUE,_xll.ohTrigger(RecalcTrigger,Trigger1Y)),NA())</f>
        <v>1.3149367490285833E-2</v>
      </c>
      <c r="N3029" s="185">
        <f>IFERROR(_xll.qlIndexFixing(ONIndex1M,I3029,TRUE,_xll.ohTrigger(RecalcTrigger,Trigger1M)),NA())</f>
        <v>1.22981347387352E-2</v>
      </c>
      <c r="O3029" s="44">
        <f>IFERROR(_xll.qlIndexFixing(ONIndex3M,I3029,TRUE,_xll.ohTrigger(RecalcTrigger,Trigger3M)),NA())</f>
        <v>1.2548355735217953E-2</v>
      </c>
      <c r="P3029" s="44">
        <f>IFERROR(_xll.qlIndexFixing(ONIndex6M,I3029,TRUE,_xll.ohTrigger(RecalcTrigger,Trigger6M)),NA())</f>
        <v>1.1364341747004403E-2</v>
      </c>
      <c r="Q3029" s="186">
        <f>IFERROR(_xll.qlIndexFixing(ONIndex1Y,I3029,TRUE,_xll.ohTrigger(RecalcTrigger,Trigger1Y)),NA())</f>
        <v>1.2890860134540105E-2</v>
      </c>
    </row>
    <row r="3030" spans="2:17" x14ac:dyDescent="0.2">
      <c r="B3030" s="39" t="s">
        <v>42</v>
      </c>
      <c r="D3030" s="42">
        <f>_xll.qlCalendarAdvance(Calendar,$D3029,B3030,"f",FALSE)</f>
        <v>60630</v>
      </c>
      <c r="E3030" s="180">
        <f>_xll.qlInterestRateIndexValueDate(IndexON,D3030)</f>
        <v>60630</v>
      </c>
      <c r="F3030" s="196">
        <f>IFERROR(_xll.qlIndexFixing(IndexON,D3030,TRUE,_xll.ohTrigger(RecalcTrigger,TriggerON)),NA())</f>
        <v>1.2889054190985405E-2</v>
      </c>
      <c r="H3030" s="42">
        <f>_xll.qlCalendarAdvance(Calendar,$H3029,B3030,"f",FALSE)</f>
        <v>60630</v>
      </c>
      <c r="I3030" s="180">
        <f>_xll.qlInterestRateIndexValueDate(Index1M,$H3030)</f>
        <v>60632</v>
      </c>
      <c r="J3030" s="185">
        <f>IFERROR(_xll.qlIndexFixing(Index1M,$H3030,TRUE,_xll.ohTrigger(RecalcTrigger,Trigger1M)),NA())</f>
        <v>1.2319665739483026E-2</v>
      </c>
      <c r="K3030" s="44">
        <f>IFERROR(_xll.qlIndexFixing(Index3M,H3030,TRUE,_xll.ohTrigger(RecalcTrigger,Trigger3M)),NA())</f>
        <v>1.2615733600971346E-2</v>
      </c>
      <c r="L3030" s="44">
        <f>IFERROR(_xll.qlIndexFixing(Index6M,$H3030,TRUE,_xll.ohTrigger(RecalcTrigger,Trigger6M)),NA())</f>
        <v>1.1674743733739329E-2</v>
      </c>
      <c r="M3030" s="186">
        <f>IFERROR(_xll.qlIndexFixing(Index1Y,$H3030,TRUE,_xll.ohTrigger(RecalcTrigger,Trigger1Y)),NA())</f>
        <v>1.3156182202364418E-2</v>
      </c>
      <c r="N3030" s="185">
        <f>IFERROR(_xll.qlIndexFixing(ONIndex1M,I3030,TRUE,_xll.ohTrigger(RecalcTrigger,Trigger1M)),NA())</f>
        <v>1.2304980691499878E-2</v>
      </c>
      <c r="O3030" s="44">
        <f>IFERROR(_xll.qlIndexFixing(ONIndex3M,I3030,TRUE,_xll.ohTrigger(RecalcTrigger,Trigger3M)),NA())</f>
        <v>1.2555572435095641E-2</v>
      </c>
      <c r="P3030" s="44">
        <f>IFERROR(_xll.qlIndexFixing(ONIndex6M,I3030,TRUE,_xll.ohTrigger(RecalcTrigger,Trigger6M)),NA())</f>
        <v>1.1386007084608352E-2</v>
      </c>
      <c r="Q3030" s="186">
        <f>IFERROR(_xll.qlIndexFixing(ONIndex1Y,I3030,TRUE,_xll.ohTrigger(RecalcTrigger,Trigger1Y)),NA())</f>
        <v>1.2897788328718462E-2</v>
      </c>
    </row>
    <row r="3031" spans="2:17" x14ac:dyDescent="0.2">
      <c r="B3031" s="39" t="s">
        <v>42</v>
      </c>
      <c r="D3031" s="42">
        <f>_xll.qlCalendarAdvance(Calendar,$D3030,B3031,"f",FALSE)</f>
        <v>60637</v>
      </c>
      <c r="E3031" s="180">
        <f>_xll.qlInterestRateIndexValueDate(IndexON,D3031)</f>
        <v>60637</v>
      </c>
      <c r="F3031" s="196">
        <f>IFERROR(_xll.qlIndexFixing(IndexON,D3031,TRUE,_xll.ohTrigger(RecalcTrigger,TriggerON)),NA())</f>
        <v>1.2893719676023707E-2</v>
      </c>
      <c r="H3031" s="42">
        <f>_xll.qlCalendarAdvance(Calendar,$H3030,B3031,"f",FALSE)</f>
        <v>60637</v>
      </c>
      <c r="I3031" s="180">
        <f>_xll.qlInterestRateIndexValueDate(Index1M,$H3031)</f>
        <v>60639</v>
      </c>
      <c r="J3031" s="185">
        <f>IFERROR(_xll.qlIndexFixing(Index1M,$H3031,TRUE,_xll.ohTrigger(RecalcTrigger,Trigger1M)),NA())</f>
        <v>1.2328598072283425E-2</v>
      </c>
      <c r="K3031" s="44">
        <f>IFERROR(_xll.qlIndexFixing(Index3M,H3031,TRUE,_xll.ohTrigger(RecalcTrigger,Trigger3M)),NA())</f>
        <v>1.2622922119109425E-2</v>
      </c>
      <c r="L3031" s="44">
        <f>IFERROR(_xll.qlIndexFixing(Index6M,$H3031,TRUE,_xll.ohTrigger(RecalcTrigger,Trigger6M)),NA())</f>
        <v>1.1695518271931143E-2</v>
      </c>
      <c r="M3031" s="186">
        <f>IFERROR(_xll.qlIndexFixing(Index1Y,$H3031,TRUE,_xll.ohTrigger(RecalcTrigger,Trigger1Y)),NA())</f>
        <v>1.3162988587970121E-2</v>
      </c>
      <c r="N3031" s="185">
        <f>IFERROR(_xll.qlIndexFixing(ONIndex1M,I3031,TRUE,_xll.ohTrigger(RecalcTrigger,Trigger1M)),NA())</f>
        <v>1.2310843054095244E-2</v>
      </c>
      <c r="O3031" s="44">
        <f>IFERROR(_xll.qlIndexFixing(ONIndex3M,I3031,TRUE,_xll.ohTrigger(RecalcTrigger,Trigger3M)),NA())</f>
        <v>1.2561752207149723E-2</v>
      </c>
      <c r="P3031" s="44">
        <f>IFERROR(_xll.qlIndexFixing(ONIndex6M,I3031,TRUE,_xll.ohTrigger(RecalcTrigger,Trigger6M)),NA())</f>
        <v>1.1404516120432362E-2</v>
      </c>
      <c r="Q3031" s="186">
        <f>IFERROR(_xll.qlIndexFixing(ONIndex1Y,I3031,TRUE,_xll.ohTrigger(RecalcTrigger,Trigger1Y)),NA())</f>
        <v>1.290372075782642E-2</v>
      </c>
    </row>
    <row r="3032" spans="2:17" x14ac:dyDescent="0.2">
      <c r="B3032" s="39" t="s">
        <v>42</v>
      </c>
      <c r="D3032" s="42">
        <f>_xll.qlCalendarAdvance(Calendar,$D3031,B3032,"f",FALSE)</f>
        <v>60644</v>
      </c>
      <c r="E3032" s="180">
        <f>_xll.qlInterestRateIndexValueDate(IndexON,D3032)</f>
        <v>60644</v>
      </c>
      <c r="F3032" s="196">
        <f>IFERROR(_xll.qlIndexFixing(IndexON,D3032,TRUE,_xll.ohTrigger(RecalcTrigger,TriggerON)),NA())</f>
        <v>1.2898380367296625E-2</v>
      </c>
      <c r="H3032" s="42">
        <f>_xll.qlCalendarAdvance(Calendar,$H3031,B3032,"f",FALSE)</f>
        <v>60644</v>
      </c>
      <c r="I3032" s="180">
        <f>_xll.qlInterestRateIndexValueDate(Index1M,$H3032)</f>
        <v>60646</v>
      </c>
      <c r="J3032" s="185">
        <f>IFERROR(_xll.qlIndexFixing(Index1M,$H3032,TRUE,_xll.ohTrigger(RecalcTrigger,Trigger1M)),NA())</f>
        <v>1.2335426519213821E-2</v>
      </c>
      <c r="K3032" s="44">
        <f>IFERROR(_xll.qlIndexFixing(Index3M,H3032,TRUE,_xll.ohTrigger(RecalcTrigger,Trigger3M)),NA())</f>
        <v>1.263010294231659E-2</v>
      </c>
      <c r="L3032" s="44">
        <f>IFERROR(_xll.qlIndexFixing(Index6M,$H3032,TRUE,_xll.ohTrigger(RecalcTrigger,Trigger6M)),NA())</f>
        <v>1.1716215614139429E-2</v>
      </c>
      <c r="M3032" s="186">
        <f>IFERROR(_xll.qlIndexFixing(Index1Y,$H3032,TRUE,_xll.ohTrigger(RecalcTrigger,Trigger1Y)),NA())</f>
        <v>1.3169786619118535E-2</v>
      </c>
      <c r="N3032" s="185">
        <f>IFERROR(_xll.qlIndexFixing(ONIndex1M,I3032,TRUE,_xll.ohTrigger(RecalcTrigger,Trigger1M)),NA())</f>
        <v>1.2317675925324068E-2</v>
      </c>
      <c r="O3032" s="44">
        <f>IFERROR(_xll.qlIndexFixing(ONIndex3M,I3032,TRUE,_xll.ohTrigger(RecalcTrigger,Trigger3M)),NA())</f>
        <v>1.2568954951390765E-2</v>
      </c>
      <c r="P3032" s="44">
        <f>IFERROR(_xll.qlIndexFixing(ONIndex6M,I3032,TRUE,_xll.ohTrigger(RecalcTrigger,Trigger6M)),NA())</f>
        <v>1.1426038533244309E-2</v>
      </c>
      <c r="Q3032" s="186">
        <f>IFERROR(_xll.qlIndexFixing(ONIndex1Y,I3032,TRUE,_xll.ohTrigger(RecalcTrigger,Trigger1Y)),NA())</f>
        <v>1.2910634873906091E-2</v>
      </c>
    </row>
    <row r="3033" spans="2:17" x14ac:dyDescent="0.2">
      <c r="B3033" s="39" t="s">
        <v>42</v>
      </c>
      <c r="D3033" s="42">
        <f>_xll.qlCalendarAdvance(Calendar,$D3032,B3033,"f",FALSE)</f>
        <v>60651</v>
      </c>
      <c r="E3033" s="180">
        <f>_xll.qlInterestRateIndexValueDate(IndexON,D3033)</f>
        <v>60651</v>
      </c>
      <c r="F3033" s="196">
        <f>IFERROR(_xll.qlIndexFixing(IndexON,D3033,TRUE,_xll.ohTrigger(RecalcTrigger,TriggerON)),NA())</f>
        <v>1.2903036247777777E-2</v>
      </c>
      <c r="H3033" s="42">
        <f>_xll.qlCalendarAdvance(Calendar,$H3032,B3033,"f",FALSE)</f>
        <v>60651</v>
      </c>
      <c r="I3033" s="180">
        <f>_xll.qlInterestRateIndexValueDate(Index1M,$H3033)</f>
        <v>60653</v>
      </c>
      <c r="J3033" s="185">
        <f>IFERROR(_xll.qlIndexFixing(Index1M,$H3033,TRUE,_xll.ohTrigger(RecalcTrigger,Trigger1M)),NA())</f>
        <v>1.2342247840316789E-2</v>
      </c>
      <c r="K3033" s="44">
        <f>IFERROR(_xll.qlIndexFixing(Index3M,H3033,TRUE,_xll.ohTrigger(RecalcTrigger,Trigger3M)),NA())</f>
        <v>1.2637276043258261E-2</v>
      </c>
      <c r="L3033" s="44">
        <f>IFERROR(_xll.qlIndexFixing(Index6M,$H3033,TRUE,_xll.ohTrigger(RecalcTrigger,Trigger6M)),NA())</f>
        <v>1.173683575796478E-2</v>
      </c>
      <c r="M3033" s="186">
        <f>IFERROR(_xll.qlIndexFixing(Index1Y,$H3033,TRUE,_xll.ohTrigger(RecalcTrigger,Trigger1Y)),NA())</f>
        <v>1.3176576267824154E-2</v>
      </c>
      <c r="N3033" s="185">
        <f>IFERROR(_xll.qlIndexFixing(ONIndex1M,I3033,TRUE,_xll.ohTrigger(RecalcTrigger,Trigger1M)),NA())</f>
        <v>1.2324501716056702E-2</v>
      </c>
      <c r="O3033" s="44">
        <f>IFERROR(_xll.qlIndexFixing(ONIndex3M,I3033,TRUE,_xll.ohTrigger(RecalcTrigger,Trigger3M)),NA())</f>
        <v>1.2576150142233899E-2</v>
      </c>
      <c r="P3033" s="44">
        <f>IFERROR(_xll.qlIndexFixing(ONIndex6M,I3033,TRUE,_xll.ohTrigger(RecalcTrigger,Trigger6M)),NA())</f>
        <v>1.1447483986417595E-2</v>
      </c>
      <c r="Q3033" s="186">
        <f>IFERROR(_xll.qlIndexFixing(ONIndex1Y,I3033,TRUE,_xll.ohTrigger(RecalcTrigger,Trigger1Y)),NA())</f>
        <v>1.2917541370240926E-2</v>
      </c>
    </row>
    <row r="3034" spans="2:17" x14ac:dyDescent="0.2">
      <c r="B3034" s="39" t="s">
        <v>42</v>
      </c>
      <c r="D3034" s="42">
        <f>_xll.qlCalendarAdvance(Calendar,$D3033,B3034,"f",FALSE)</f>
        <v>60658</v>
      </c>
      <c r="E3034" s="180">
        <f>_xll.qlInterestRateIndexValueDate(IndexON,D3034)</f>
        <v>60658</v>
      </c>
      <c r="F3034" s="196">
        <f>IFERROR(_xll.qlIndexFixing(IndexON,D3034,TRUE,_xll.ohTrigger(RecalcTrigger,TriggerON)),NA())</f>
        <v>1.2907687299881232E-2</v>
      </c>
      <c r="H3034" s="42">
        <f>_xll.qlCalendarAdvance(Calendar,$H3033,B3034,"f",FALSE)</f>
        <v>60658</v>
      </c>
      <c r="I3034" s="180">
        <f>_xll.qlInterestRateIndexValueDate(Index1M,$H3034)</f>
        <v>60660</v>
      </c>
      <c r="J3034" s="185">
        <f>IFERROR(_xll.qlIndexFixing(Index1M,$H3034,TRUE,_xll.ohTrigger(RecalcTrigger,Trigger1M)),NA())</f>
        <v>1.2346968540992325E-2</v>
      </c>
      <c r="K3034" s="44">
        <f>IFERROR(_xll.qlIndexFixing(Index3M,H3034,TRUE,_xll.ohTrigger(RecalcTrigger,Trigger3M)),NA())</f>
        <v>1.2644441394597195E-2</v>
      </c>
      <c r="L3034" s="44">
        <f>IFERROR(_xll.qlIndexFixing(Index6M,$H3034,TRUE,_xll.ohTrigger(RecalcTrigger,Trigger6M)),NA())</f>
        <v>1.1757378701015297E-2</v>
      </c>
      <c r="M3034" s="186">
        <f>IFERROR(_xll.qlIndexFixing(Index1Y,$H3034,TRUE,_xll.ohTrigger(RecalcTrigger,Trigger1Y)),NA())</f>
        <v>1.3183357506101256E-2</v>
      </c>
      <c r="N3034" s="185">
        <f>IFERROR(_xll.qlIndexFixing(ONIndex1M,I3034,TRUE,_xll.ohTrigger(RecalcTrigger,Trigger1M)),NA())</f>
        <v>1.2331320400953416E-2</v>
      </c>
      <c r="O3034" s="44">
        <f>IFERROR(_xll.qlIndexFixing(ONIndex3M,I3034,TRUE,_xll.ohTrigger(RecalcTrigger,Trigger3M)),NA())</f>
        <v>1.2583337752340995E-2</v>
      </c>
      <c r="P3034" s="44">
        <f>IFERROR(_xll.qlIndexFixing(ONIndex6M,I3034,TRUE,_xll.ohTrigger(RecalcTrigger,Trigger6M)),NA())</f>
        <v>1.1468852480112091E-2</v>
      </c>
      <c r="Q3034" s="186">
        <f>IFERROR(_xll.qlIndexFixing(ONIndex1Y,I3034,TRUE,_xll.ohTrigger(RecalcTrigger,Trigger1Y)),NA())</f>
        <v>1.2924440219332922E-2</v>
      </c>
    </row>
    <row r="3035" spans="2:17" x14ac:dyDescent="0.2">
      <c r="B3035" s="39" t="s">
        <v>42</v>
      </c>
      <c r="D3035" s="42">
        <f>_xll.qlCalendarAdvance(Calendar,$D3034,B3035,"f",FALSE)</f>
        <v>60665</v>
      </c>
      <c r="E3035" s="180">
        <f>_xll.qlInterestRateIndexValueDate(IndexON,D3035)</f>
        <v>60665</v>
      </c>
      <c r="F3035" s="196">
        <f>IFERROR(_xll.qlIndexFixing(IndexON,D3035,TRUE,_xll.ohTrigger(RecalcTrigger,TriggerON)),NA())</f>
        <v>1.2912333506260865E-2</v>
      </c>
      <c r="H3035" s="42">
        <f>_xll.qlCalendarAdvance(Calendar,$H3034,B3035,"f",FALSE)</f>
        <v>60665</v>
      </c>
      <c r="I3035" s="180">
        <f>_xll.qlInterestRateIndexValueDate(Index1M,$H3035)</f>
        <v>60667</v>
      </c>
      <c r="J3035" s="185">
        <f>IFERROR(_xll.qlIndexFixing(Index1M,$H3035,TRUE,_xll.ohTrigger(RecalcTrigger,Trigger1M)),NA())</f>
        <v>1.2353078813722083E-2</v>
      </c>
      <c r="K3035" s="44">
        <f>IFERROR(_xll.qlIndexFixing(Index3M,H3035,TRUE,_xll.ohTrigger(RecalcTrigger,Trigger3M)),NA())</f>
        <v>1.2650867106550175E-2</v>
      </c>
      <c r="L3035" s="44">
        <f>IFERROR(_xll.qlIndexFixing(Index6M,$H3035,TRUE,_xll.ohTrigger(RecalcTrigger,Trigger6M)),NA())</f>
        <v>1.1777844440907915E-2</v>
      </c>
      <c r="M3035" s="186">
        <f>IFERROR(_xll.qlIndexFixing(Index1Y,$H3035,TRUE,_xll.ohTrigger(RecalcTrigger,Trigger1Y)),NA())</f>
        <v>1.3190130305963678E-2</v>
      </c>
      <c r="N3035" s="185">
        <f>IFERROR(_xll.qlIndexFixing(ONIndex1M,I3035,TRUE,_xll.ohTrigger(RecalcTrigger,Trigger1M)),NA())</f>
        <v>1.2338131954514608E-2</v>
      </c>
      <c r="O3035" s="44">
        <f>IFERROR(_xll.qlIndexFixing(ONIndex3M,I3035,TRUE,_xll.ohTrigger(RecalcTrigger,Trigger3M)),NA())</f>
        <v>1.2590517754613728E-2</v>
      </c>
      <c r="P3035" s="44">
        <f>IFERROR(_xll.qlIndexFixing(ONIndex6M,I3035,TRUE,_xll.ohTrigger(RecalcTrigger,Trigger6M)),NA())</f>
        <v>1.1490144014247861E-2</v>
      </c>
      <c r="Q3035" s="186">
        <f>IFERROR(_xll.qlIndexFixing(ONIndex1Y,I3035,TRUE,_xll.ohTrigger(RecalcTrigger,Trigger1Y)),NA())</f>
        <v>1.2931331393764012E-2</v>
      </c>
    </row>
    <row r="3036" spans="2:17" x14ac:dyDescent="0.2">
      <c r="B3036" s="39" t="s">
        <v>42</v>
      </c>
      <c r="D3036" s="42">
        <f>_xll.qlCalendarAdvance(Calendar,$D3035,B3036,"f",FALSE)</f>
        <v>60672</v>
      </c>
      <c r="E3036" s="180">
        <f>_xll.qlInterestRateIndexValueDate(IndexON,D3036)</f>
        <v>60672</v>
      </c>
      <c r="F3036" s="196">
        <f>IFERROR(_xll.qlIndexFixing(IndexON,D3036,TRUE,_xll.ohTrigger(RecalcTrigger,TriggerON)),NA())</f>
        <v>1.2916974849410678E-2</v>
      </c>
      <c r="H3036" s="42">
        <f>_xll.qlCalendarAdvance(Calendar,$H3035,B3036,"f",FALSE)</f>
        <v>60672</v>
      </c>
      <c r="I3036" s="180">
        <f>_xll.qlInterestRateIndexValueDate(Index1M,$H3036)</f>
        <v>60674</v>
      </c>
      <c r="J3036" s="185">
        <f>IFERROR(_xll.qlIndexFixing(Index1M,$H3036,TRUE,_xll.ohTrigger(RecalcTrigger,Trigger1M)),NA())</f>
        <v>1.2359879736409951E-2</v>
      </c>
      <c r="K3036" s="44">
        <f>IFERROR(_xll.qlIndexFixing(Index3M,H3036,TRUE,_xll.ohTrigger(RecalcTrigger,Trigger3M)),NA())</f>
        <v>1.2658017188241839E-2</v>
      </c>
      <c r="L3036" s="44">
        <f>IFERROR(_xll.qlIndexFixing(Index6M,$H3036,TRUE,_xll.ohTrigger(RecalcTrigger,Trigger6M)),NA())</f>
        <v>1.1798232975270165E-2</v>
      </c>
      <c r="M3036" s="186">
        <f>IFERROR(_xll.qlIndexFixing(Index1Y,$H3036,TRUE,_xll.ohTrigger(RecalcTrigger,Trigger1Y)),NA())</f>
        <v>1.3196894639424382E-2</v>
      </c>
      <c r="N3036" s="185">
        <f>IFERROR(_xll.qlIndexFixing(ONIndex1M,I3036,TRUE,_xll.ohTrigger(RecalcTrigger,Trigger1M)),NA())</f>
        <v>1.234493635116074E-2</v>
      </c>
      <c r="O3036" s="44">
        <f>IFERROR(_xll.qlIndexFixing(ONIndex3M,I3036,TRUE,_xll.ohTrigger(RecalcTrigger,Trigger3M)),NA())</f>
        <v>1.2597690121793903E-2</v>
      </c>
      <c r="P3036" s="44">
        <f>IFERROR(_xll.qlIndexFixing(ONIndex6M,I3036,TRUE,_xll.ohTrigger(RecalcTrigger,Trigger6M)),NA())</f>
        <v>1.1511358588824905E-2</v>
      </c>
      <c r="Q3036" s="186">
        <f>IFERROR(_xll.qlIndexFixing(ONIndex1Y,I3036,TRUE,_xll.ohTrigger(RecalcTrigger,Trigger1Y)),NA())</f>
        <v>1.2938214866116127E-2</v>
      </c>
    </row>
    <row r="3037" spans="2:17" x14ac:dyDescent="0.2">
      <c r="B3037" s="39" t="s">
        <v>42</v>
      </c>
      <c r="D3037" s="42">
        <f>_xll.qlCalendarAdvance(Calendar,$D3036,B3037,"f",FALSE)</f>
        <v>60679</v>
      </c>
      <c r="E3037" s="180">
        <f>_xll.qlInterestRateIndexValueDate(IndexON,D3037)</f>
        <v>60679</v>
      </c>
      <c r="F3037" s="196">
        <f>IFERROR(_xll.qlIndexFixing(IndexON,D3037,TRUE,_xll.ohTrigger(RecalcTrigger,TriggerON)),NA())</f>
        <v>1.2921611312224357E-2</v>
      </c>
      <c r="H3037" s="42">
        <f>_xll.qlCalendarAdvance(Calendar,$H3036,B3037,"f",FALSE)</f>
        <v>60679</v>
      </c>
      <c r="I3037" s="180">
        <f>_xll.qlInterestRateIndexValueDate(Index1M,$H3037)</f>
        <v>60681</v>
      </c>
      <c r="J3037" s="185">
        <f>IFERROR(_xll.qlIndexFixing(Index1M,$H3037,TRUE,_xll.ohTrigger(RecalcTrigger,Trigger1M)),NA())</f>
        <v>1.236667343886769E-2</v>
      </c>
      <c r="K3037" s="44">
        <f>IFERROR(_xll.qlIndexFixing(Index3M,H3037,TRUE,_xll.ohTrigger(RecalcTrigger,Trigger3M)),NA())</f>
        <v>1.2665159440406812E-2</v>
      </c>
      <c r="L3037" s="44">
        <f>IFERROR(_xll.qlIndexFixing(Index6M,$H3037,TRUE,_xll.ohTrigger(RecalcTrigger,Trigger6M)),NA())</f>
        <v>1.181854430173709E-2</v>
      </c>
      <c r="M3037" s="186">
        <f>IFERROR(_xll.qlIndexFixing(Index1Y,$H3037,TRUE,_xll.ohTrigger(RecalcTrigger,Trigger1Y)),NA())</f>
        <v>1.3203650478495676E-2</v>
      </c>
      <c r="N3037" s="185">
        <f>IFERROR(_xll.qlIndexFixing(ONIndex1M,I3037,TRUE,_xll.ohTrigger(RecalcTrigger,Trigger1M)),NA())</f>
        <v>1.2351733565552081E-2</v>
      </c>
      <c r="O3037" s="44">
        <f>IFERROR(_xll.qlIndexFixing(ONIndex3M,I3037,TRUE,_xll.ohTrigger(RecalcTrigger,Trigger3M)),NA())</f>
        <v>1.260485482670326E-2</v>
      </c>
      <c r="P3037" s="44">
        <f>IFERROR(_xll.qlIndexFixing(ONIndex6M,I3037,TRUE,_xll.ohTrigger(RecalcTrigger,Trigger6M)),NA())</f>
        <v>1.1532496203763287E-2</v>
      </c>
      <c r="Q3037" s="186">
        <f>IFERROR(_xll.qlIndexFixing(ONIndex1Y,I3037,TRUE,_xll.ohTrigger(RecalcTrigger,Trigger1Y)),NA())</f>
        <v>1.2945090608971199E-2</v>
      </c>
    </row>
    <row r="3038" spans="2:17" x14ac:dyDescent="0.2">
      <c r="B3038" s="39" t="s">
        <v>42</v>
      </c>
      <c r="D3038" s="42">
        <f>_xll.qlCalendarAdvance(Calendar,$D3037,B3038,"f",FALSE)</f>
        <v>60686</v>
      </c>
      <c r="E3038" s="180">
        <f>_xll.qlInterestRateIndexValueDate(IndexON,D3038)</f>
        <v>60686</v>
      </c>
      <c r="F3038" s="196">
        <f>IFERROR(_xll.qlIndexFixing(IndexON,D3038,TRUE,_xll.ohTrigger(RecalcTrigger,TriggerON)),NA())</f>
        <v>1.2926242877195904E-2</v>
      </c>
      <c r="H3038" s="42">
        <f>_xll.qlCalendarAdvance(Calendar,$H3037,B3038,"f",FALSE)</f>
        <v>60686</v>
      </c>
      <c r="I3038" s="180">
        <f>_xll.qlInterestRateIndexValueDate(Index1M,$H3038)</f>
        <v>60688</v>
      </c>
      <c r="J3038" s="185">
        <f>IFERROR(_xll.qlIndexFixing(Index1M,$H3038,TRUE,_xll.ohTrigger(RecalcTrigger,Trigger1M)),NA())</f>
        <v>1.2373459895561441E-2</v>
      </c>
      <c r="K3038" s="44">
        <f>IFERROR(_xll.qlIndexFixing(Index3M,H3038,TRUE,_xll.ohTrigger(RecalcTrigger,Trigger3M)),NA())</f>
        <v>1.2672293835712355E-2</v>
      </c>
      <c r="L3038" s="44">
        <f>IFERROR(_xll.qlIndexFixing(Index6M,$H3038,TRUE,_xll.ohTrigger(RecalcTrigger,Trigger6M)),NA())</f>
        <v>1.183877841795389E-2</v>
      </c>
      <c r="M3038" s="186">
        <f>IFERROR(_xll.qlIndexFixing(Index1Y,$H3038,TRUE,_xll.ohTrigger(RecalcTrigger,Trigger1Y)),NA())</f>
        <v>1.3210397795190522E-2</v>
      </c>
      <c r="N3038" s="185">
        <f>IFERROR(_xll.qlIndexFixing(ONIndex1M,I3038,TRUE,_xll.ohTrigger(RecalcTrigger,Trigger1M)),NA())</f>
        <v>1.2358523571869284E-2</v>
      </c>
      <c r="O3038" s="44">
        <f>IFERROR(_xll.qlIndexFixing(ONIndex3M,I3038,TRUE,_xll.ohTrigger(RecalcTrigger,Trigger3M)),NA())</f>
        <v>1.2612011841923731E-2</v>
      </c>
      <c r="P3038" s="44">
        <f>IFERROR(_xll.qlIndexFixing(ONIndex6M,I3038,TRUE,_xll.ohTrigger(RecalcTrigger,Trigger6M)),NA())</f>
        <v>1.1553556859142944E-2</v>
      </c>
      <c r="Q3038" s="186">
        <f>IFERROR(_xll.qlIndexFixing(ONIndex1Y,I3038,TRUE,_xll.ohTrigger(RecalcTrigger,Trigger1Y)),NA())</f>
        <v>1.2951958594751289E-2</v>
      </c>
    </row>
    <row r="3039" spans="2:17" x14ac:dyDescent="0.2">
      <c r="B3039" s="39" t="s">
        <v>42</v>
      </c>
      <c r="D3039" s="42">
        <f>_xll.qlCalendarAdvance(Calendar,$D3038,B3039,"f",FALSE)</f>
        <v>60693</v>
      </c>
      <c r="E3039" s="180">
        <f>_xll.qlInterestRateIndexValueDate(IndexON,D3039)</f>
        <v>60693</v>
      </c>
      <c r="F3039" s="196">
        <f>IFERROR(_xll.qlIndexFixing(IndexON,D3039,TRUE,_xll.ohTrigger(RecalcTrigger,TriggerON)),NA())</f>
        <v>1.2930869526979194E-2</v>
      </c>
      <c r="H3039" s="42">
        <f>_xll.qlCalendarAdvance(Calendar,$H3038,B3039,"f",FALSE)</f>
        <v>60693</v>
      </c>
      <c r="I3039" s="180">
        <f>_xll.qlInterestRateIndexValueDate(Index1M,$H3039)</f>
        <v>60695</v>
      </c>
      <c r="J3039" s="185">
        <f>IFERROR(_xll.qlIndexFixing(Index1M,$H3039,TRUE,_xll.ohTrigger(RecalcTrigger,Trigger1M)),NA())</f>
        <v>1.2383024694140321E-2</v>
      </c>
      <c r="K3039" s="44">
        <f>IFERROR(_xll.qlIndexFixing(Index3M,H3039,TRUE,_xll.ohTrigger(RecalcTrigger,Trigger3M)),NA())</f>
        <v>1.2681612117217292E-2</v>
      </c>
      <c r="L3039" s="44">
        <f>IFERROR(_xll.qlIndexFixing(Index6M,$H3039,TRUE,_xll.ohTrigger(RecalcTrigger,Trigger6M)),NA())</f>
        <v>1.1866970608029451E-2</v>
      </c>
      <c r="M3039" s="186">
        <f>IFERROR(_xll.qlIndexFixing(Index1Y,$H3039,TRUE,_xll.ohTrigger(RecalcTrigger,Trigger1Y)),NA())</f>
        <v>1.3217136561519472E-2</v>
      </c>
      <c r="N3039" s="185">
        <f>IFERROR(_xll.qlIndexFixing(ONIndex1M,I3039,TRUE,_xll.ohTrigger(RecalcTrigger,Trigger1M)),NA())</f>
        <v>1.236530634477262E-2</v>
      </c>
      <c r="O3039" s="44">
        <f>IFERROR(_xll.qlIndexFixing(ONIndex3M,I3039,TRUE,_xll.ohTrigger(RecalcTrigger,Trigger3M)),NA())</f>
        <v>1.2619161140676738E-2</v>
      </c>
      <c r="P3039" s="44">
        <f>IFERROR(_xll.qlIndexFixing(ONIndex6M,I3039,TRUE,_xll.ohTrigger(RecalcTrigger,Trigger6M)),NA())</f>
        <v>1.1574540554804003E-2</v>
      </c>
      <c r="Q3039" s="186">
        <f>IFERROR(_xll.qlIndexFixing(ONIndex1Y,I3039,TRUE,_xll.ohTrigger(RecalcTrigger,Trigger1Y)),NA())</f>
        <v>1.2958818796118265E-2</v>
      </c>
    </row>
    <row r="3040" spans="2:17" x14ac:dyDescent="0.2">
      <c r="B3040" s="39" t="s">
        <v>42</v>
      </c>
      <c r="D3040" s="42">
        <f>_xll.qlCalendarAdvance(Calendar,$D3039,B3040,"f",FALSE)</f>
        <v>60700</v>
      </c>
      <c r="E3040" s="180">
        <f>_xll.qlInterestRateIndexValueDate(IndexON,D3040)</f>
        <v>60700</v>
      </c>
      <c r="F3040" s="196">
        <f>IFERROR(_xll.qlIndexFixing(IndexON,D3040,TRUE,_xll.ohTrigger(RecalcTrigger,TriggerON)),NA())</f>
        <v>1.2935491243988295E-2</v>
      </c>
      <c r="H3040" s="42">
        <f>_xll.qlCalendarAdvance(Calendar,$H3039,B3040,"f",FALSE)</f>
        <v>60700</v>
      </c>
      <c r="I3040" s="180">
        <f>_xll.qlInterestRateIndexValueDate(Index1M,$H3040)</f>
        <v>60702</v>
      </c>
      <c r="J3040" s="185">
        <f>IFERROR(_xll.qlIndexFixing(Index1M,$H3040,TRUE,_xll.ohTrigger(RecalcTrigger,Trigger1M)),NA())</f>
        <v>1.2390491501804006E-2</v>
      </c>
      <c r="K3040" s="44">
        <f>IFERROR(_xll.qlIndexFixing(Index3M,H3040,TRUE,_xll.ohTrigger(RecalcTrigger,Trigger3M)),NA())</f>
        <v>1.2688729756447468E-2</v>
      </c>
      <c r="L3040" s="44">
        <f>IFERROR(_xll.qlIndexFixing(Index6M,$H3040,TRUE,_xll.ohTrigger(RecalcTrigger,Trigger6M)),NA())</f>
        <v>1.1887026016100057E-2</v>
      </c>
      <c r="M3040" s="186">
        <f>IFERROR(_xll.qlIndexFixing(Index1Y,$H3040,TRUE,_xll.ohTrigger(RecalcTrigger,Trigger1Y)),NA())</f>
        <v>1.322386674949374E-2</v>
      </c>
      <c r="N3040" s="185">
        <f>IFERROR(_xll.qlIndexFixing(ONIndex1M,I3040,TRUE,_xll.ohTrigger(RecalcTrigger,Trigger1M)),NA())</f>
        <v>1.2372081858922357E-2</v>
      </c>
      <c r="O3040" s="44">
        <f>IFERROR(_xll.qlIndexFixing(ONIndex3M,I3040,TRUE,_xll.ohTrigger(RecalcTrigger,Trigger3M)),NA())</f>
        <v>1.2626302695384339E-2</v>
      </c>
      <c r="P3040" s="44">
        <f>IFERROR(_xll.qlIndexFixing(ONIndex6M,I3040,TRUE,_xll.ohTrigger(RecalcTrigger,Trigger6M)),NA())</f>
        <v>1.1595447290986272E-2</v>
      </c>
      <c r="Q3040" s="186">
        <f>IFERROR(_xll.qlIndexFixing(ONIndex1Y,I3040,TRUE,_xll.ohTrigger(RecalcTrigger,Trigger1Y)),NA())</f>
        <v>1.2965671185574124E-2</v>
      </c>
    </row>
    <row r="3041" spans="2:17" x14ac:dyDescent="0.2">
      <c r="B3041" s="39" t="s">
        <v>42</v>
      </c>
      <c r="D3041" s="42">
        <f>_xll.qlCalendarAdvance(Calendar,$D3040,B3041,"f",FALSE)</f>
        <v>60707</v>
      </c>
      <c r="E3041" s="180">
        <f>_xll.qlInterestRateIndexValueDate(IndexON,D3041)</f>
        <v>60707</v>
      </c>
      <c r="F3041" s="196">
        <f>IFERROR(_xll.qlIndexFixing(IndexON,D3041,TRUE,_xll.ohTrigger(RecalcTrigger,TriggerON)),NA())</f>
        <v>1.2940108011116891E-2</v>
      </c>
      <c r="H3041" s="42">
        <f>_xll.qlCalendarAdvance(Calendar,$H3040,B3041,"f",FALSE)</f>
        <v>60707</v>
      </c>
      <c r="I3041" s="180">
        <f>_xll.qlInterestRateIndexValueDate(Index1M,$H3041)</f>
        <v>60709</v>
      </c>
      <c r="J3041" s="185">
        <f>IFERROR(_xll.qlIndexFixing(Index1M,$H3041,TRUE,_xll.ohTrigger(RecalcTrigger,Trigger1M)),NA())</f>
        <v>1.2396558814102565E-2</v>
      </c>
      <c r="K3041" s="44">
        <f>IFERROR(_xll.qlIndexFixing(Index3M,H3041,TRUE,_xll.ohTrigger(RecalcTrigger,Trigger3M)),NA())</f>
        <v>1.2695839450533103E-2</v>
      </c>
      <c r="L3041" s="44">
        <f>IFERROR(_xll.qlIndexFixing(Index6M,$H3041,TRUE,_xll.ohTrigger(RecalcTrigger,Trigger6M)),NA())</f>
        <v>1.1907004198902333E-2</v>
      </c>
      <c r="M3041" s="186">
        <f>IFERROR(_xll.qlIndexFixing(Index1Y,$H3041,TRUE,_xll.ohTrigger(RecalcTrigger,Trigger1Y)),NA())</f>
        <v>1.3230588331124095E-2</v>
      </c>
      <c r="N3041" s="185">
        <f>IFERROR(_xll.qlIndexFixing(ONIndex1M,I3041,TRUE,_xll.ohTrigger(RecalcTrigger,Trigger1M)),NA())</f>
        <v>1.2378850088659021E-2</v>
      </c>
      <c r="O3041" s="44">
        <f>IFERROR(_xll.qlIndexFixing(ONIndex3M,I3041,TRUE,_xll.ohTrigger(RecalcTrigger,Trigger3M)),NA())</f>
        <v>1.2633436478948212E-2</v>
      </c>
      <c r="P3041" s="44">
        <f>IFERROR(_xll.qlIndexFixing(ONIndex6M,I3041,TRUE,_xll.ohTrigger(RecalcTrigger,Trigger6M)),NA())</f>
        <v>1.1616277067529879E-2</v>
      </c>
      <c r="Q3041" s="186">
        <f>IFERROR(_xll.qlIndexFixing(ONIndex1Y,I3041,TRUE,_xll.ohTrigger(RecalcTrigger,Trigger1Y)),NA())</f>
        <v>1.2972515735700796E-2</v>
      </c>
    </row>
    <row r="3042" spans="2:17" x14ac:dyDescent="0.2">
      <c r="B3042" s="39" t="s">
        <v>42</v>
      </c>
      <c r="D3042" s="42">
        <f>_xll.qlCalendarAdvance(Calendar,$D3041,B3042,"f",FALSE)</f>
        <v>60714</v>
      </c>
      <c r="E3042" s="180">
        <f>_xll.qlInterestRateIndexValueDate(IndexON,D3042)</f>
        <v>60714</v>
      </c>
      <c r="F3042" s="196">
        <f>IFERROR(_xll.qlIndexFixing(IndexON,D3042,TRUE,_xll.ohTrigger(RecalcTrigger,TriggerON)),NA())</f>
        <v>1.2944719810858984E-2</v>
      </c>
      <c r="H3042" s="42">
        <f>_xll.qlCalendarAdvance(Calendar,$H3041,B3042,"f",FALSE)</f>
        <v>60714</v>
      </c>
      <c r="I3042" s="180">
        <f>_xll.qlInterestRateIndexValueDate(Index1M,$H3042)</f>
        <v>60716</v>
      </c>
      <c r="J3042" s="185">
        <f>IFERROR(_xll.qlIndexFixing(Index1M,$H3042,TRUE,_xll.ohTrigger(RecalcTrigger,Trigger1M)),NA())</f>
        <v>1.2403314853255687E-2</v>
      </c>
      <c r="K3042" s="44">
        <f>IFERROR(_xll.qlIndexFixing(Index3M,H3042,TRUE,_xll.ohTrigger(RecalcTrigger,Trigger3M)),NA())</f>
        <v>1.2702941172135196E-2</v>
      </c>
      <c r="L3042" s="44">
        <f>IFERROR(_xll.qlIndexFixing(Index6M,$H3042,TRUE,_xll.ohTrigger(RecalcTrigger,Trigger6M)),NA())</f>
        <v>1.1926905154054958E-2</v>
      </c>
      <c r="M3042" s="186">
        <f>IFERROR(_xll.qlIndexFixing(Index1Y,$H3042,TRUE,_xll.ohTrigger(RecalcTrigger,Trigger1Y)),NA())</f>
        <v>1.3237301278419997E-2</v>
      </c>
      <c r="N3042" s="185">
        <f>IFERROR(_xll.qlIndexFixing(ONIndex1M,I3042,TRUE,_xll.ohTrigger(RecalcTrigger,Trigger1M)),NA())</f>
        <v>1.2385611008323139E-2</v>
      </c>
      <c r="O3042" s="44">
        <f>IFERROR(_xll.qlIndexFixing(ONIndex3M,I3042,TRUE,_xll.ohTrigger(RecalcTrigger,Trigger3M)),NA())</f>
        <v>1.2640562464190097E-2</v>
      </c>
      <c r="P3042" s="44">
        <f>IFERROR(_xll.qlIndexFixing(ONIndex6M,I3042,TRUE,_xll.ohTrigger(RecalcTrigger,Trigger6M)),NA())</f>
        <v>1.1637029884274952E-2</v>
      </c>
      <c r="Q3042" s="186">
        <f>IFERROR(_xll.qlIndexFixing(ONIndex1Y,I3042,TRUE,_xll.ohTrigger(RecalcTrigger,Trigger1Y)),NA())</f>
        <v>1.2979352419000278E-2</v>
      </c>
    </row>
    <row r="3043" spans="2:17" x14ac:dyDescent="0.2">
      <c r="B3043" s="39" t="s">
        <v>42</v>
      </c>
      <c r="D3043" s="42">
        <f>_xll.qlCalendarAdvance(Calendar,$D3042,B3043,"f",FALSE)</f>
        <v>60721</v>
      </c>
      <c r="E3043" s="180">
        <f>_xll.qlInterestRateIndexValueDate(IndexON,D3043)</f>
        <v>60721</v>
      </c>
      <c r="F3043" s="196">
        <f>IFERROR(_xll.qlIndexFixing(IndexON,D3043,TRUE,_xll.ohTrigger(RecalcTrigger,TriggerON)),NA())</f>
        <v>1.2949326625948387E-2</v>
      </c>
      <c r="H3043" s="42">
        <f>_xll.qlCalendarAdvance(Calendar,$H3042,B3043,"f",FALSE)</f>
        <v>60721</v>
      </c>
      <c r="I3043" s="180">
        <f>_xll.qlInterestRateIndexValueDate(Index1M,$H3043)</f>
        <v>60723</v>
      </c>
      <c r="J3043" s="185">
        <f>IFERROR(_xll.qlIndexFixing(Index1M,$H3043,TRUE,_xll.ohTrigger(RecalcTrigger,Trigger1M)),NA())</f>
        <v>1.241006351113072E-2</v>
      </c>
      <c r="K3043" s="44">
        <f>IFERROR(_xll.qlIndexFixing(Index3M,H3043,TRUE,_xll.ohTrigger(RecalcTrigger,Trigger3M)),NA())</f>
        <v>1.2709305611132839E-2</v>
      </c>
      <c r="L3043" s="44">
        <f>IFERROR(_xll.qlIndexFixing(Index6M,$H3043,TRUE,_xll.ohTrigger(RecalcTrigger,Trigger6M)),NA())</f>
        <v>1.1941967298026244E-2</v>
      </c>
      <c r="M3043" s="186">
        <f>IFERROR(_xll.qlIndexFixing(Index1Y,$H3043,TRUE,_xll.ohTrigger(RecalcTrigger,Trigger1Y)),NA())</f>
        <v>1.3246868106403169E-2</v>
      </c>
      <c r="N3043" s="185">
        <f>IFERROR(_xll.qlIndexFixing(ONIndex1M,I3043,TRUE,_xll.ohTrigger(RecalcTrigger,Trigger1M)),NA())</f>
        <v>1.239236459273485E-2</v>
      </c>
      <c r="O3043" s="44">
        <f>IFERROR(_xll.qlIndexFixing(ONIndex3M,I3043,TRUE,_xll.ohTrigger(RecalcTrigger,Trigger3M)),NA())</f>
        <v>1.2647680623931734E-2</v>
      </c>
      <c r="P3043" s="44">
        <f>IFERROR(_xll.qlIndexFixing(ONIndex6M,I3043,TRUE,_xll.ohTrigger(RecalcTrigger,Trigger6M)),NA())</f>
        <v>1.1657705741461299E-2</v>
      </c>
      <c r="Q3043" s="186">
        <f>IFERROR(_xll.qlIndexFixing(ONIndex1Y,I3043,TRUE,_xll.ohTrigger(RecalcTrigger,Trigger1Y)),NA())</f>
        <v>1.298618120813444E-2</v>
      </c>
    </row>
    <row r="3044" spans="2:17" x14ac:dyDescent="0.2">
      <c r="B3044" s="39" t="s">
        <v>42</v>
      </c>
      <c r="D3044" s="42">
        <f>_xll.qlCalendarAdvance(Calendar,$D3043,B3044,"f",FALSE)</f>
        <v>60728</v>
      </c>
      <c r="E3044" s="180">
        <f>_xll.qlInterestRateIndexValueDate(IndexON,D3044)</f>
        <v>60728</v>
      </c>
      <c r="F3044" s="196">
        <f>IFERROR(_xll.qlIndexFixing(IndexON,D3044,TRUE,_xll.ohTrigger(RecalcTrigger,TriggerON)),NA())</f>
        <v>1.2953928438719231E-2</v>
      </c>
      <c r="H3044" s="42">
        <f>_xll.qlCalendarAdvance(Calendar,$H3043,B3044,"f",FALSE)</f>
        <v>60728</v>
      </c>
      <c r="I3044" s="180">
        <f>_xll.qlInterestRateIndexValueDate(Index1M,$H3044)</f>
        <v>60730</v>
      </c>
      <c r="J3044" s="185">
        <f>IFERROR(_xll.qlIndexFixing(Index1M,$H3044,TRUE,_xll.ohTrigger(RecalcTrigger,Trigger1M)),NA())</f>
        <v>1.2416804762175604E-2</v>
      </c>
      <c r="K3044" s="44">
        <f>IFERROR(_xll.qlIndexFixing(Index3M,H3044,TRUE,_xll.ohTrigger(RecalcTrigger,Trigger3M)),NA())</f>
        <v>1.2716391634434153E-2</v>
      </c>
      <c r="L3044" s="44">
        <f>IFERROR(_xll.qlIndexFixing(Index6M,$H3044,TRUE,_xll.ohTrigger(RecalcTrigger,Trigger6M)),NA())</f>
        <v>1.1961728379186734E-2</v>
      </c>
      <c r="M3044" s="186">
        <f>IFERROR(_xll.qlIndexFixing(Index1Y,$H3044,TRUE,_xll.ohTrigger(RecalcTrigger,Trigger1Y)),NA())</f>
        <v>1.3250701158046716E-2</v>
      </c>
      <c r="N3044" s="185">
        <f>IFERROR(_xll.qlIndexFixing(ONIndex1M,I3044,TRUE,_xll.ohTrigger(RecalcTrigger,Trigger1M)),NA())</f>
        <v>1.240103695284489E-2</v>
      </c>
      <c r="O3044" s="44">
        <f>IFERROR(_xll.qlIndexFixing(ONIndex3M,I3044,TRUE,_xll.ohTrigger(RecalcTrigger,Trigger3M)),NA())</f>
        <v>1.2656821001026941E-2</v>
      </c>
      <c r="P3044" s="44">
        <f>IFERROR(_xll.qlIndexFixing(ONIndex6M,I3044,TRUE,_xll.ohTrigger(RecalcTrigger,Trigger6M)),NA())</f>
        <v>1.1684175902804128E-2</v>
      </c>
      <c r="Q3044" s="186">
        <f>IFERROR(_xll.qlIndexFixing(ONIndex1Y,I3044,TRUE,_xll.ohTrigger(RecalcTrigger,Trigger1Y)),NA())</f>
        <v>1.2994949436038183E-2</v>
      </c>
    </row>
    <row r="3045" spans="2:17" x14ac:dyDescent="0.2">
      <c r="B3045" s="39" t="s">
        <v>42</v>
      </c>
      <c r="D3045" s="42">
        <f>_xll.qlCalendarAdvance(Calendar,$D3044,B3045,"f",FALSE)</f>
        <v>60735</v>
      </c>
      <c r="E3045" s="180">
        <f>_xll.qlInterestRateIndexValueDate(IndexON,D3045)</f>
        <v>60735</v>
      </c>
      <c r="F3045" s="196">
        <f>IFERROR(_xll.qlIndexFixing(IndexON,D3045,TRUE,_xll.ohTrigger(RecalcTrigger,TriggerON)),NA())</f>
        <v>1.2958525232065199E-2</v>
      </c>
      <c r="H3045" s="42">
        <f>_xll.qlCalendarAdvance(Calendar,$H3044,B3045,"f",FALSE)</f>
        <v>60735</v>
      </c>
      <c r="I3045" s="180">
        <f>_xll.qlInterestRateIndexValueDate(Index1M,$H3045)</f>
        <v>60737</v>
      </c>
      <c r="J3045" s="185">
        <f>IFERROR(_xll.qlIndexFixing(Index1M,$H3045,TRUE,_xll.ohTrigger(RecalcTrigger,Trigger1M)),NA())</f>
        <v>1.2423538580855764E-2</v>
      </c>
      <c r="K3045" s="44">
        <f>IFERROR(_xll.qlIndexFixing(Index3M,H3045,TRUE,_xll.ohTrigger(RecalcTrigger,Trigger3M)),NA())</f>
        <v>1.2723469605330133E-2</v>
      </c>
      <c r="L3045" s="44">
        <f>IFERROR(_xll.qlIndexFixing(Index6M,$H3045,TRUE,_xll.ohTrigger(RecalcTrigger,Trigger6M)),NA())</f>
        <v>1.1981412230563126E-2</v>
      </c>
      <c r="M3045" s="186">
        <f>IFERROR(_xll.qlIndexFixing(Index1Y,$H3045,TRUE,_xll.ohTrigger(RecalcTrigger,Trigger1Y)),NA())</f>
        <v>1.3257388034394479E-2</v>
      </c>
      <c r="N3045" s="185">
        <f>IFERROR(_xll.qlIndexFixing(ONIndex1M,I3045,TRUE,_xll.ohTrigger(RecalcTrigger,Trigger1M)),NA())</f>
        <v>1.2405849653083223E-2</v>
      </c>
      <c r="O3045" s="44">
        <f>IFERROR(_xll.qlIndexFixing(ONIndex3M,I3045,TRUE,_xll.ohTrigger(RecalcTrigger,Trigger3M)),NA())</f>
        <v>1.2661893357801546E-2</v>
      </c>
      <c r="P3045" s="44">
        <f>IFERROR(_xll.qlIndexFixing(ONIndex6M,I3045,TRUE,_xll.ohTrigger(RecalcTrigger,Trigger6M)),NA())</f>
        <v>1.1698826576758137E-2</v>
      </c>
      <c r="Q3045" s="186">
        <f>IFERROR(_xll.qlIndexFixing(ONIndex1Y,I3045,TRUE,_xll.ohTrigger(RecalcTrigger,Trigger1Y)),NA())</f>
        <v>1.2999814993834846E-2</v>
      </c>
    </row>
    <row r="3046" spans="2:17" x14ac:dyDescent="0.2">
      <c r="B3046" s="39" t="s">
        <v>42</v>
      </c>
      <c r="D3046" s="42">
        <f>_xll.qlCalendarAdvance(Calendar,$D3045,B3046,"f",FALSE)</f>
        <v>60742</v>
      </c>
      <c r="E3046" s="180">
        <f>_xll.qlInterestRateIndexValueDate(IndexON,D3046)</f>
        <v>60742</v>
      </c>
      <c r="F3046" s="196">
        <f>IFERROR(_xll.qlIndexFixing(IndexON,D3046,TRUE,_xll.ohTrigger(RecalcTrigger,TriggerON)),NA())</f>
        <v>1.2963116988640166E-2</v>
      </c>
      <c r="H3046" s="42">
        <f>_xll.qlCalendarAdvance(Calendar,$H3045,B3046,"f",FALSE)</f>
        <v>60742</v>
      </c>
      <c r="I3046" s="180">
        <f>_xll.qlInterestRateIndexValueDate(Index1M,$H3046)</f>
        <v>60744</v>
      </c>
      <c r="J3046" s="185">
        <f>IFERROR(_xll.qlIndexFixing(Index1M,$H3046,TRUE,_xll.ohTrigger(RecalcTrigger,Trigger1M)),NA())</f>
        <v>1.2430264941614144E-2</v>
      </c>
      <c r="K3046" s="44">
        <f>IFERROR(_xll.qlIndexFixing(Index3M,H3046,TRUE,_xll.ohTrigger(RecalcTrigger,Trigger3M)),NA())</f>
        <v>1.2730539496476494E-2</v>
      </c>
      <c r="L3046" s="44">
        <f>IFERROR(_xll.qlIndexFixing(Index6M,$H3046,TRUE,_xll.ohTrigger(RecalcTrigger,Trigger6M)),NA())</f>
        <v>1.2001018849847757E-2</v>
      </c>
      <c r="M3046" s="186">
        <f>IFERROR(_xll.qlIndexFixing(Index1Y,$H3046,TRUE,_xll.ohTrigger(RecalcTrigger,Trigger1Y)),NA())</f>
        <v>1.3264066164442556E-2</v>
      </c>
      <c r="N3046" s="185">
        <f>IFERROR(_xll.qlIndexFixing(ONIndex1M,I3046,TRUE,_xll.ohTrigger(RecalcTrigger,Trigger1M)),NA())</f>
        <v>1.2412581078100615E-2</v>
      </c>
      <c r="O3046" s="44">
        <f>IFERROR(_xll.qlIndexFixing(ONIndex3M,I3046,TRUE,_xll.ohTrigger(RecalcTrigger,Trigger3M)),NA())</f>
        <v>1.2668987877573201E-2</v>
      </c>
      <c r="P3046" s="44">
        <f>IFERROR(_xll.qlIndexFixing(ONIndex6M,I3046,TRUE,_xll.ohTrigger(RecalcTrigger,Trigger6M)),NA())</f>
        <v>1.1719271554868627E-2</v>
      </c>
      <c r="Q3046" s="186">
        <f>IFERROR(_xll.qlIndexFixing(ONIndex1Y,I3046,TRUE,_xll.ohTrigger(RecalcTrigger,Trigger1Y)),NA())</f>
        <v>1.300661993548502E-2</v>
      </c>
    </row>
    <row r="3047" spans="2:17" x14ac:dyDescent="0.2">
      <c r="B3047" s="39" t="s">
        <v>42</v>
      </c>
      <c r="D3047" s="42">
        <f>_xll.qlCalendarAdvance(Calendar,$D3046,B3047,"f",FALSE)</f>
        <v>60749</v>
      </c>
      <c r="E3047" s="180">
        <f>_xll.qlInterestRateIndexValueDate(IndexON,D3047)</f>
        <v>60749</v>
      </c>
      <c r="F3047" s="196">
        <f>IFERROR(_xll.qlIndexFixing(IndexON,D3047,TRUE,_xll.ohTrigger(RecalcTrigger,TriggerON)),NA())</f>
        <v>1.2967703690698329E-2</v>
      </c>
      <c r="H3047" s="42">
        <f>_xll.qlCalendarAdvance(Calendar,$H3046,B3047,"f",FALSE)</f>
        <v>60749</v>
      </c>
      <c r="I3047" s="180">
        <f>_xll.qlInterestRateIndexValueDate(Index1M,$H3047)</f>
        <v>60751</v>
      </c>
      <c r="J3047" s="185">
        <f>IFERROR(_xll.qlIndexFixing(Index1M,$H3047,TRUE,_xll.ohTrigger(RecalcTrigger,Trigger1M)),NA())</f>
        <v>1.2436983818908676E-2</v>
      </c>
      <c r="K3047" s="44">
        <f>IFERROR(_xll.qlIndexFixing(Index3M,H3047,TRUE,_xll.ohTrigger(RecalcTrigger,Trigger3M)),NA())</f>
        <v>1.2737601280538623E-2</v>
      </c>
      <c r="L3047" s="44">
        <f>IFERROR(_xll.qlIndexFixing(Index6M,$H3047,TRUE,_xll.ohTrigger(RecalcTrigger,Trigger6M)),NA())</f>
        <v>1.202054823474083E-2</v>
      </c>
      <c r="M3047" s="186">
        <f>IFERROR(_xll.qlIndexFixing(Index1Y,$H3047,TRUE,_xll.ohTrigger(RecalcTrigger,Trigger1Y)),NA())</f>
        <v>1.3270735520198218E-2</v>
      </c>
      <c r="N3047" s="185">
        <f>IFERROR(_xll.qlIndexFixing(ONIndex1M,I3047,TRUE,_xll.ohTrigger(RecalcTrigger,Trigger1M)),NA())</f>
        <v>1.2419305065787256E-2</v>
      </c>
      <c r="O3047" s="44">
        <f>IFERROR(_xll.qlIndexFixing(ONIndex3M,I3047,TRUE,_xll.ohTrigger(RecalcTrigger,Trigger3M)),NA())</f>
        <v>1.2676074462971698E-2</v>
      </c>
      <c r="P3047" s="44">
        <f>IFERROR(_xll.qlIndexFixing(ONIndex6M,I3047,TRUE,_xll.ohTrigger(RecalcTrigger,Trigger6M)),NA())</f>
        <v>1.1739639573180582E-2</v>
      </c>
      <c r="Q3047" s="186">
        <f>IFERROR(_xll.qlIndexFixing(ONIndex1Y,I3047,TRUE,_xll.ohTrigger(RecalcTrigger,Trigger1Y)),NA())</f>
        <v>1.3013416873137729E-2</v>
      </c>
    </row>
    <row r="3048" spans="2:17" x14ac:dyDescent="0.2">
      <c r="B3048" s="39" t="s">
        <v>42</v>
      </c>
      <c r="D3048" s="42">
        <f>_xll.qlCalendarAdvance(Calendar,$D3047,B3048,"f",FALSE)</f>
        <v>60756</v>
      </c>
      <c r="E3048" s="180">
        <f>_xll.qlInterestRateIndexValueDate(IndexON,D3048)</f>
        <v>60756</v>
      </c>
      <c r="F3048" s="196">
        <f>IFERROR(_xll.qlIndexFixing(IndexON,D3048,TRUE,_xll.ohTrigger(RecalcTrigger,TriggerON)),NA())</f>
        <v>1.2972285321213306E-2</v>
      </c>
      <c r="H3048" s="42">
        <f>_xll.qlCalendarAdvance(Calendar,$H3047,B3048,"f",FALSE)</f>
        <v>60756</v>
      </c>
      <c r="I3048" s="180">
        <f>_xll.qlInterestRateIndexValueDate(Index1M,$H3048)</f>
        <v>60758</v>
      </c>
      <c r="J3048" s="185">
        <f>IFERROR(_xll.qlIndexFixing(Index1M,$H3048,TRUE,_xll.ohTrigger(RecalcTrigger,Trigger1M)),NA())</f>
        <v>1.244369518719729E-2</v>
      </c>
      <c r="K3048" s="44">
        <f>IFERROR(_xll.qlIndexFixing(Index3M,H3048,TRUE,_xll.ohTrigger(RecalcTrigger,Trigger3M)),NA())</f>
        <v>1.2745382548508521E-2</v>
      </c>
      <c r="L3048" s="44">
        <f>IFERROR(_xll.qlIndexFixing(Index6M,$H3048,TRUE,_xll.ohTrigger(RecalcTrigger,Trigger6M)),NA())</f>
        <v>1.2044688972146875E-2</v>
      </c>
      <c r="M3048" s="186">
        <f>IFERROR(_xll.qlIndexFixing(Index1Y,$H3048,TRUE,_xll.ohTrigger(RecalcTrigger,Trigger1Y)),NA())</f>
        <v>1.3277396073668294E-2</v>
      </c>
      <c r="N3048" s="185">
        <f>IFERROR(_xll.qlIndexFixing(ONIndex1M,I3048,TRUE,_xll.ohTrigger(RecalcTrigger,Trigger1M)),NA())</f>
        <v>1.2426021590483671E-2</v>
      </c>
      <c r="O3048" s="44">
        <f>IFERROR(_xll.qlIndexFixing(ONIndex3M,I3048,TRUE,_xll.ohTrigger(RecalcTrigger,Trigger3M)),NA())</f>
        <v>1.2683153086658905E-2</v>
      </c>
      <c r="P3048" s="44">
        <f>IFERROR(_xll.qlIndexFixing(ONIndex6M,I3048,TRUE,_xll.ohTrigger(RecalcTrigger,Trigger6M)),NA())</f>
        <v>1.1759930631853877E-2</v>
      </c>
      <c r="Q3048" s="186">
        <f>IFERROR(_xll.qlIndexFixing(ONIndex1Y,I3048,TRUE,_xll.ohTrigger(RecalcTrigger,Trigger1Y)),NA())</f>
        <v>1.3020205779294969E-2</v>
      </c>
    </row>
    <row r="3049" spans="2:17" x14ac:dyDescent="0.2">
      <c r="B3049" s="39" t="s">
        <v>42</v>
      </c>
      <c r="D3049" s="42">
        <f>_xll.qlCalendarAdvance(Calendar,$D3048,B3049,"f",FALSE)</f>
        <v>60763</v>
      </c>
      <c r="E3049" s="180">
        <f>_xll.qlInterestRateIndexValueDate(IndexON,D3049)</f>
        <v>60763</v>
      </c>
      <c r="F3049" s="196">
        <f>IFERROR(_xll.qlIndexFixing(IndexON,D3049,TRUE,_xll.ohTrigger(RecalcTrigger,TriggerON)),NA())</f>
        <v>1.2976861862759037E-2</v>
      </c>
      <c r="H3049" s="42">
        <f>_xll.qlCalendarAdvance(Calendar,$H3048,B3049,"f",FALSE)</f>
        <v>60763</v>
      </c>
      <c r="I3049" s="180">
        <f>_xll.qlInterestRateIndexValueDate(Index1M,$H3049)</f>
        <v>60765</v>
      </c>
      <c r="J3049" s="185">
        <f>IFERROR(_xll.qlIndexFixing(Index1M,$H3049,TRUE,_xll.ohTrigger(RecalcTrigger,Trigger1M)),NA())</f>
        <v>1.2450399020927927E-2</v>
      </c>
      <c r="K3049" s="44">
        <f>IFERROR(_xll.qlIndexFixing(Index3M,H3049,TRUE,_xll.ohTrigger(RecalcTrigger,Trigger3M)),NA())</f>
        <v>1.2752427697182531E-2</v>
      </c>
      <c r="L3049" s="44">
        <f>IFERROR(_xll.qlIndexFixing(Index6M,$H3049,TRUE,_xll.ohTrigger(RecalcTrigger,Trigger6M)),NA())</f>
        <v>1.2064049267855403E-2</v>
      </c>
      <c r="M3049" s="186">
        <f>IFERROR(_xll.qlIndexFixing(Index1Y,$H3049,TRUE,_xll.ohTrigger(RecalcTrigger,Trigger1Y)),NA())</f>
        <v>1.3284047796859178E-2</v>
      </c>
      <c r="N3049" s="185">
        <f>IFERROR(_xll.qlIndexFixing(ONIndex1M,I3049,TRUE,_xll.ohTrigger(RecalcTrigger,Trigger1M)),NA())</f>
        <v>1.2432730626610322E-2</v>
      </c>
      <c r="O3049" s="44">
        <f>IFERROR(_xll.qlIndexFixing(ONIndex3M,I3049,TRUE,_xll.ohTrigger(RecalcTrigger,Trigger3M)),NA())</f>
        <v>1.2690223721616434E-2</v>
      </c>
      <c r="P3049" s="44">
        <f>IFERROR(_xll.qlIndexFixing(ONIndex6M,I3049,TRUE,_xll.ohTrigger(RecalcTrigger,Trigger6M)),NA())</f>
        <v>1.1780144730808573E-2</v>
      </c>
      <c r="Q3049" s="186">
        <f>IFERROR(_xll.qlIndexFixing(ONIndex1Y,I3049,TRUE,_xll.ohTrigger(RecalcTrigger,Trigger1Y)),NA())</f>
        <v>1.3026986626458736E-2</v>
      </c>
    </row>
    <row r="3050" spans="2:17" x14ac:dyDescent="0.2">
      <c r="B3050" s="39" t="s">
        <v>42</v>
      </c>
      <c r="D3050" s="42">
        <f>_xll.qlCalendarAdvance(Calendar,$D3049,B3050,"f",FALSE)</f>
        <v>60770</v>
      </c>
      <c r="E3050" s="180">
        <f>_xll.qlInterestRateIndexValueDate(IndexON,D3050)</f>
        <v>60770</v>
      </c>
      <c r="F3050" s="196">
        <f>IFERROR(_xll.qlIndexFixing(IndexON,D3050,TRUE,_xll.ohTrigger(RecalcTrigger,TriggerON)),NA())</f>
        <v>1.2981433297909462E-2</v>
      </c>
      <c r="H3050" s="42">
        <f>_xll.qlCalendarAdvance(Calendar,$H3049,B3050,"f",FALSE)</f>
        <v>60770</v>
      </c>
      <c r="I3050" s="180">
        <f>_xll.qlInterestRateIndexValueDate(Index1M,$H3050)</f>
        <v>60772</v>
      </c>
      <c r="J3050" s="185">
        <f>IFERROR(_xll.qlIndexFixing(Index1M,$H3050,TRUE,_xll.ohTrigger(RecalcTrigger,Trigger1M)),NA())</f>
        <v>1.2457095294553522E-2</v>
      </c>
      <c r="K3050" s="44">
        <f>IFERROR(_xll.qlIndexFixing(Index3M,H3050,TRUE,_xll.ohTrigger(RecalcTrigger,Trigger3M)),NA())</f>
        <v>1.2759464654644484E-2</v>
      </c>
      <c r="L3050" s="44">
        <f>IFERROR(_xll.qlIndexFixing(Index6M,$H3050,TRUE,_xll.ohTrigger(RecalcTrigger,Trigger6M)),NA())</f>
        <v>1.2083332317196778E-2</v>
      </c>
      <c r="M3050" s="186">
        <f>IFERROR(_xll.qlIndexFixing(Index1Y,$H3050,TRUE,_xll.ohTrigger(RecalcTrigger,Trigger1Y)),NA())</f>
        <v>1.3290690661776605E-2</v>
      </c>
      <c r="N3050" s="185">
        <f>IFERROR(_xll.qlIndexFixing(ONIndex1M,I3050,TRUE,_xll.ohTrigger(RecalcTrigger,Trigger1M)),NA())</f>
        <v>1.2439432148827478E-2</v>
      </c>
      <c r="O3050" s="44">
        <f>IFERROR(_xll.qlIndexFixing(ONIndex3M,I3050,TRUE,_xll.ohTrigger(RecalcTrigger,Trigger3M)),NA())</f>
        <v>1.2697286340586089E-2</v>
      </c>
      <c r="P3050" s="44">
        <f>IFERROR(_xll.qlIndexFixing(ONIndex6M,I3050,TRUE,_xll.ohTrigger(RecalcTrigger,Trigger6M)),NA())</f>
        <v>1.1800281869884799E-2</v>
      </c>
      <c r="Q3050" s="186">
        <f>IFERROR(_xll.qlIndexFixing(ONIndex1Y,I3050,TRUE,_xll.ohTrigger(RecalcTrigger,Trigger1Y)),NA())</f>
        <v>1.3033759387370836E-2</v>
      </c>
    </row>
    <row r="3051" spans="2:17" x14ac:dyDescent="0.2">
      <c r="B3051" s="39" t="s">
        <v>42</v>
      </c>
      <c r="D3051" s="42">
        <f>_xll.qlCalendarAdvance(Calendar,$D3050,B3051,"f",FALSE)</f>
        <v>60777</v>
      </c>
      <c r="E3051" s="180">
        <f>_xll.qlInterestRateIndexValueDate(IndexON,D3051)</f>
        <v>60777</v>
      </c>
      <c r="F3051" s="196">
        <f>IFERROR(_xll.qlIndexFixing(IndexON,D3051,TRUE,_xll.ohTrigger(RecalcTrigger,TriggerON)),NA())</f>
        <v>1.2985999609238519E-2</v>
      </c>
      <c r="H3051" s="42">
        <f>_xll.qlCalendarAdvance(Calendar,$H3050,B3051,"f",FALSE)</f>
        <v>60777</v>
      </c>
      <c r="I3051" s="180">
        <f>_xll.qlInterestRateIndexValueDate(Index1M,$H3051)</f>
        <v>60779</v>
      </c>
      <c r="J3051" s="185">
        <f>IFERROR(_xll.qlIndexFixing(Index1M,$H3051,TRUE,_xll.ohTrigger(RecalcTrigger,Trigger1M)),NA())</f>
        <v>1.2463783982532006E-2</v>
      </c>
      <c r="K3051" s="44">
        <f>IFERROR(_xll.qlIndexFixing(Index3M,H3051,TRUE,_xll.ohTrigger(RecalcTrigger,Trigger3M)),NA())</f>
        <v>1.2766493393553645E-2</v>
      </c>
      <c r="L3051" s="44">
        <f>IFERROR(_xll.qlIndexFixing(Index6M,$H3051,TRUE,_xll.ohTrigger(RecalcTrigger,Trigger6M)),NA())</f>
        <v>1.2102538117872626E-2</v>
      </c>
      <c r="M3051" s="186">
        <f>IFERROR(_xll.qlIndexFixing(Index1Y,$H3051,TRUE,_xll.ohTrigger(RecalcTrigger,Trigger1Y)),NA())</f>
        <v>1.3297324640425871E-2</v>
      </c>
      <c r="N3051" s="185">
        <f>IFERROR(_xll.qlIndexFixing(ONIndex1M,I3051,TRUE,_xll.ohTrigger(RecalcTrigger,Trigger1M)),NA())</f>
        <v>1.2446126131635538E-2</v>
      </c>
      <c r="O3051" s="44">
        <f>IFERROR(_xll.qlIndexFixing(ONIndex3M,I3051,TRUE,_xll.ohTrigger(RecalcTrigger,Trigger3M)),NA())</f>
        <v>1.2704340916309675E-2</v>
      </c>
      <c r="P3051" s="44">
        <f>IFERROR(_xll.qlIndexFixing(ONIndex6M,I3051,TRUE,_xll.ohTrigger(RecalcTrigger,Trigger6M)),NA())</f>
        <v>1.1820342049322363E-2</v>
      </c>
      <c r="Q3051" s="186">
        <f>IFERROR(_xll.qlIndexFixing(ONIndex1Y,I3051,TRUE,_xll.ohTrigger(RecalcTrigger,Trigger1Y)),NA())</f>
        <v>1.3040524034373391E-2</v>
      </c>
    </row>
    <row r="3052" spans="2:17" x14ac:dyDescent="0.2">
      <c r="B3052" s="39" t="s">
        <v>42</v>
      </c>
      <c r="D3052" s="42">
        <f>_xll.qlCalendarAdvance(Calendar,$D3051,B3052,"f",FALSE)</f>
        <v>60784</v>
      </c>
      <c r="E3052" s="180">
        <f>_xll.qlInterestRateIndexValueDate(IndexON,D3052)</f>
        <v>60784</v>
      </c>
      <c r="F3052" s="196">
        <f>IFERROR(_xll.qlIndexFixing(IndexON,D3052,TRUE,_xll.ohTrigger(RecalcTrigger,TriggerON)),NA())</f>
        <v>1.2990560779400084E-2</v>
      </c>
      <c r="H3052" s="42">
        <f>_xll.qlCalendarAdvance(Calendar,$H3051,B3052,"f",FALSE)</f>
        <v>60784</v>
      </c>
      <c r="I3052" s="180">
        <f>_xll.qlInterestRateIndexValueDate(Index1M,$H3052)</f>
        <v>60786</v>
      </c>
      <c r="J3052" s="185">
        <f>IFERROR(_xll.qlIndexFixing(Index1M,$H3052,TRUE,_xll.ohTrigger(RecalcTrigger,Trigger1M)),NA())</f>
        <v>1.2470465059316316E-2</v>
      </c>
      <c r="K3052" s="44">
        <f>IFERROR(_xll.qlIndexFixing(Index3M,H3052,TRUE,_xll.ohTrigger(RecalcTrigger,Trigger3M)),NA())</f>
        <v>1.2773513886567533E-2</v>
      </c>
      <c r="L3052" s="44">
        <f>IFERROR(_xll.qlIndexFixing(Index6M,$H3052,TRUE,_xll.ohTrigger(RecalcTrigger,Trigger6M)),NA())</f>
        <v>1.2117036563506371E-2</v>
      </c>
      <c r="M3052" s="186">
        <f>IFERROR(_xll.qlIndexFixing(Index1Y,$H3052,TRUE,_xll.ohTrigger(RecalcTrigger,Trigger1Y)),NA())</f>
        <v>1.3303949704811838E-2</v>
      </c>
      <c r="N3052" s="185">
        <f>IFERROR(_xll.qlIndexFixing(ONIndex1M,I3052,TRUE,_xll.ohTrigger(RecalcTrigger,Trigger1M)),NA())</f>
        <v>1.2452812549454961E-2</v>
      </c>
      <c r="O3052" s="44">
        <f>IFERROR(_xll.qlIndexFixing(ONIndex3M,I3052,TRUE,_xll.ohTrigger(RecalcTrigger,Trigger3M)),NA())</f>
        <v>1.2711387421528997E-2</v>
      </c>
      <c r="P3052" s="44">
        <f>IFERROR(_xll.qlIndexFixing(ONIndex6M,I3052,TRUE,_xll.ohTrigger(RecalcTrigger,Trigger6M)),NA())</f>
        <v>1.1840325268881458E-2</v>
      </c>
      <c r="Q3052" s="186">
        <f>IFERROR(_xll.qlIndexFixing(ONIndex1Y,I3052,TRUE,_xll.ohTrigger(RecalcTrigger,Trigger1Y)),NA())</f>
        <v>1.3047280540048334E-2</v>
      </c>
    </row>
    <row r="3053" spans="2:17" x14ac:dyDescent="0.2">
      <c r="B3053" s="39" t="s">
        <v>42</v>
      </c>
      <c r="D3053" s="42">
        <f>_xll.qlCalendarAdvance(Calendar,$D3052,B3053,"f",FALSE)</f>
        <v>60791</v>
      </c>
      <c r="E3053" s="180">
        <f>_xll.qlInterestRateIndexValueDate(IndexON,D3053)</f>
        <v>60791</v>
      </c>
      <c r="F3053" s="196">
        <f>IFERROR(_xll.qlIndexFixing(IndexON,D3053,TRUE,_xll.ohTrigger(RecalcTrigger,TriggerON)),NA())</f>
        <v>1.2995116790968098E-2</v>
      </c>
      <c r="H3053" s="42">
        <f>_xll.qlCalendarAdvance(Calendar,$H3052,B3053,"f",FALSE)</f>
        <v>60791</v>
      </c>
      <c r="I3053" s="180">
        <f>_xll.qlInterestRateIndexValueDate(Index1M,$H3053)</f>
        <v>60793</v>
      </c>
      <c r="J3053" s="185">
        <f>IFERROR(_xll.qlIndexFixing(Index1M,$H3053,TRUE,_xll.ohTrigger(RecalcTrigger,Trigger1M)),NA())</f>
        <v>1.2477138499359386E-2</v>
      </c>
      <c r="K3053" s="44">
        <f>IFERROR(_xll.qlIndexFixing(Index3M,H3053,TRUE,_xll.ohTrigger(RecalcTrigger,Trigger3M)),NA())</f>
        <v>1.2780526106344543E-2</v>
      </c>
      <c r="L3053" s="44">
        <f>IFERROR(_xll.qlIndexFixing(Index6M,$H3053,TRUE,_xll.ohTrigger(RecalcTrigger,Trigger6M)),NA())</f>
        <v>1.2136102494278461E-2</v>
      </c>
      <c r="M3053" s="186">
        <f>IFERROR(_xll.qlIndexFixing(Index1Y,$H3053,TRUE,_xll.ohTrigger(RecalcTrigger,Trigger1Y)),NA())</f>
        <v>1.3310565826938488E-2</v>
      </c>
      <c r="N3053" s="185">
        <f>IFERROR(_xll.qlIndexFixing(ONIndex1M,I3053,TRUE,_xll.ohTrigger(RecalcTrigger,Trigger1M)),NA())</f>
        <v>1.2459491376706211E-2</v>
      </c>
      <c r="O3053" s="44">
        <f>IFERROR(_xll.qlIndexFixing(ONIndex3M,I3053,TRUE,_xll.ohTrigger(RecalcTrigger,Trigger3M)),NA())</f>
        <v>1.2718425829065794E-2</v>
      </c>
      <c r="P3053" s="44">
        <f>IFERROR(_xll.qlIndexFixing(ONIndex6M,I3053,TRUE,_xll.ohTrigger(RecalcTrigger,Trigger6M)),NA())</f>
        <v>1.1860231528642018E-2</v>
      </c>
      <c r="Q3053" s="186">
        <f>IFERROR(_xll.qlIndexFixing(ONIndex1Y,I3053,TRUE,_xll.ohTrigger(RecalcTrigger,Trigger1Y)),NA())</f>
        <v>1.3054028877057533E-2</v>
      </c>
    </row>
    <row r="3054" spans="2:17" x14ac:dyDescent="0.2">
      <c r="B3054" s="39" t="s">
        <v>42</v>
      </c>
      <c r="D3054" s="42">
        <f>_xll.qlCalendarAdvance(Calendar,$D3053,B3054,"f",FALSE)</f>
        <v>60798</v>
      </c>
      <c r="E3054" s="180">
        <f>_xll.qlInterestRateIndexValueDate(IndexON,D3054)</f>
        <v>60798</v>
      </c>
      <c r="F3054" s="196">
        <f>IFERROR(_xll.qlIndexFixing(IndexON,D3054,TRUE,_xll.ohTrigger(RecalcTrigger,TriggerON)),NA())</f>
        <v>1.2999667626596434E-2</v>
      </c>
      <c r="H3054" s="42">
        <f>_xll.qlCalendarAdvance(Calendar,$H3053,B3054,"f",FALSE)</f>
        <v>60798</v>
      </c>
      <c r="I3054" s="180">
        <f>_xll.qlInterestRateIndexValueDate(Index1M,$H3054)</f>
        <v>60800</v>
      </c>
      <c r="J3054" s="185">
        <f>IFERROR(_xll.qlIndexFixing(Index1M,$H3054,TRUE,_xll.ohTrigger(RecalcTrigger,Trigger1M)),NA())</f>
        <v>1.2483804277114152E-2</v>
      </c>
      <c r="K3054" s="44">
        <f>IFERROR(_xll.qlIndexFixing(Index3M,H3054,TRUE,_xll.ohTrigger(RecalcTrigger,Trigger3M)),NA())</f>
        <v>1.2787530025543937E-2</v>
      </c>
      <c r="L3054" s="44">
        <f>IFERROR(_xll.qlIndexFixing(Index6M,$H3054,TRUE,_xll.ohTrigger(RecalcTrigger,Trigger6M)),NA())</f>
        <v>1.2155091174818111E-2</v>
      </c>
      <c r="M3054" s="186">
        <f>IFERROR(_xll.qlIndexFixing(Index1Y,$H3054,TRUE,_xll.ohTrigger(RecalcTrigger,Trigger1Y)),NA())</f>
        <v>1.3317172978810025E-2</v>
      </c>
      <c r="N3054" s="185">
        <f>IFERROR(_xll.qlIndexFixing(ONIndex1M,I3054,TRUE,_xll.ohTrigger(RecalcTrigger,Trigger1M)),NA())</f>
        <v>1.2466162588129492E-2</v>
      </c>
      <c r="O3054" s="44">
        <f>IFERROR(_xll.qlIndexFixing(ONIndex3M,I3054,TRUE,_xll.ohTrigger(RecalcTrigger,Trigger3M)),NA())</f>
        <v>1.2725456111901678E-2</v>
      </c>
      <c r="P3054" s="44">
        <f>IFERROR(_xll.qlIndexFixing(ONIndex6M,I3054,TRUE,_xll.ohTrigger(RecalcTrigger,Trigger6M)),NA())</f>
        <v>1.188006082868398E-2</v>
      </c>
      <c r="Q3054" s="186">
        <f>IFERROR(_xll.qlIndexFixing(ONIndex1Y,I3054,TRUE,_xll.ohTrigger(RecalcTrigger,Trigger1Y)),NA())</f>
        <v>1.3060769017823048E-2</v>
      </c>
    </row>
    <row r="3055" spans="2:17" x14ac:dyDescent="0.2">
      <c r="B3055" s="39" t="s">
        <v>42</v>
      </c>
      <c r="D3055" s="42">
        <f>_xll.qlCalendarAdvance(Calendar,$D3054,B3055,"f",FALSE)</f>
        <v>60805</v>
      </c>
      <c r="E3055" s="180">
        <f>_xll.qlInterestRateIndexValueDate(IndexON,D3055)</f>
        <v>60805</v>
      </c>
      <c r="F3055" s="196">
        <f>IFERROR(_xll.qlIndexFixing(IndexON,D3055,TRUE,_xll.ohTrigger(RecalcTrigger,TriggerON)),NA())</f>
        <v>1.3004213268938969E-2</v>
      </c>
      <c r="H3055" s="42">
        <f>_xll.qlCalendarAdvance(Calendar,$H3054,B3055,"f",FALSE)</f>
        <v>60805</v>
      </c>
      <c r="I3055" s="180">
        <f>_xll.qlInterestRateIndexValueDate(Index1M,$H3055)</f>
        <v>60807</v>
      </c>
      <c r="J3055" s="185">
        <f>IFERROR(_xll.qlIndexFixing(Index1M,$H3055,TRUE,_xll.ohTrigger(RecalcTrigger,Trigger1M)),NA())</f>
        <v>1.249046236703355E-2</v>
      </c>
      <c r="K3055" s="44">
        <f>IFERROR(_xll.qlIndexFixing(Index3M,H3055,TRUE,_xll.ohTrigger(RecalcTrigger,Trigger3M)),NA())</f>
        <v>1.2794525616821499E-2</v>
      </c>
      <c r="L3055" s="44">
        <f>IFERROR(_xll.qlIndexFixing(Index6M,$H3055,TRUE,_xll.ohTrigger(RecalcTrigger,Trigger6M)),NA())</f>
        <v>1.2174002602899341E-2</v>
      </c>
      <c r="M3055" s="186">
        <f>IFERROR(_xll.qlIndexFixing(Index1Y,$H3055,TRUE,_xll.ohTrigger(RecalcTrigger,Trigger1Y)),NA())</f>
        <v>1.3323771132429553E-2</v>
      </c>
      <c r="N3055" s="185">
        <f>IFERROR(_xll.qlIndexFixing(ONIndex1M,I3055,TRUE,_xll.ohTrigger(RecalcTrigger,Trigger1M)),NA())</f>
        <v>1.2472826157905459E-2</v>
      </c>
      <c r="O3055" s="44">
        <f>IFERROR(_xll.qlIndexFixing(ONIndex3M,I3055,TRUE,_xll.ohTrigger(RecalcTrigger,Trigger3M)),NA())</f>
        <v>1.2732478242458711E-2</v>
      </c>
      <c r="P3055" s="44">
        <f>IFERROR(_xll.qlIndexFixing(ONIndex6M,I3055,TRUE,_xll.ohTrigger(RecalcTrigger,Trigger6M)),NA())</f>
        <v>1.1899813168847473E-2</v>
      </c>
      <c r="Q3055" s="186">
        <f>IFERROR(_xll.qlIndexFixing(ONIndex1Y,I3055,TRUE,_xll.ohTrigger(RecalcTrigger,Trigger1Y)),NA())</f>
        <v>1.3067500935006748E-2</v>
      </c>
    </row>
    <row r="3056" spans="2:17" x14ac:dyDescent="0.2">
      <c r="B3056" s="39" t="s">
        <v>42</v>
      </c>
      <c r="D3056" s="42">
        <f>_xll.qlCalendarAdvance(Calendar,$D3055,B3056,"f",FALSE)</f>
        <v>60812</v>
      </c>
      <c r="E3056" s="180">
        <f>_xll.qlInterestRateIndexValueDate(IndexON,D3056)</f>
        <v>60812</v>
      </c>
      <c r="F3056" s="196">
        <f>IFERROR(_xll.qlIndexFixing(IndexON,D3056,TRUE,_xll.ohTrigger(RecalcTrigger,TriggerON)),NA())</f>
        <v>1.3008753700729514E-2</v>
      </c>
      <c r="H3056" s="42">
        <f>_xll.qlCalendarAdvance(Calendar,$H3055,B3056,"f",FALSE)</f>
        <v>60812</v>
      </c>
      <c r="I3056" s="180">
        <f>_xll.qlInterestRateIndexValueDate(Index1M,$H3056)</f>
        <v>60814</v>
      </c>
      <c r="J3056" s="185">
        <f>IFERROR(_xll.qlIndexFixing(Index1M,$H3056,TRUE,_xll.ohTrigger(RecalcTrigger,Trigger1M)),NA())</f>
        <v>1.2497112743575511E-2</v>
      </c>
      <c r="K3056" s="44">
        <f>IFERROR(_xll.qlIndexFixing(Index3M,H3056,TRUE,_xll.ohTrigger(RecalcTrigger,Trigger3M)),NA())</f>
        <v>1.2801512852835624E-2</v>
      </c>
      <c r="L3056" s="44">
        <f>IFERROR(_xll.qlIndexFixing(Index6M,$H3056,TRUE,_xll.ohTrigger(RecalcTrigger,Trigger6M)),NA())</f>
        <v>1.2197408311477701E-2</v>
      </c>
      <c r="M3056" s="186">
        <f>IFERROR(_xll.qlIndexFixing(Index1Y,$H3056,TRUE,_xll.ohTrigger(RecalcTrigger,Trigger1Y)),NA())</f>
        <v>1.3330360259799747E-2</v>
      </c>
      <c r="N3056" s="185">
        <f>IFERROR(_xll.qlIndexFixing(ONIndex1M,I3056,TRUE,_xll.ohTrigger(RecalcTrigger,Trigger1M)),NA())</f>
        <v>1.2479482060854252E-2</v>
      </c>
      <c r="O3056" s="44">
        <f>IFERROR(_xll.qlIndexFixing(ONIndex3M,I3056,TRUE,_xll.ohTrigger(RecalcTrigger,Trigger3M)),NA())</f>
        <v>1.2739492193958313E-2</v>
      </c>
      <c r="P3056" s="44">
        <f>IFERROR(_xll.qlIndexFixing(ONIndex6M,I3056,TRUE,_xll.ohTrigger(RecalcTrigger,Trigger6M)),NA())</f>
        <v>1.1919488549052559E-2</v>
      </c>
      <c r="Q3056" s="186">
        <f>IFERROR(_xll.qlIndexFixing(ONIndex1Y,I3056,TRUE,_xll.ohTrigger(RecalcTrigger,Trigger1Y)),NA())</f>
        <v>1.3074224601190565E-2</v>
      </c>
    </row>
    <row r="3057" spans="2:17" x14ac:dyDescent="0.2">
      <c r="B3057" s="39" t="s">
        <v>42</v>
      </c>
      <c r="D3057" s="42">
        <f>_xll.qlCalendarAdvance(Calendar,$D3056,B3057,"f",FALSE)</f>
        <v>60819</v>
      </c>
      <c r="E3057" s="180">
        <f>_xll.qlInterestRateIndexValueDate(IndexON,D3057)</f>
        <v>60819</v>
      </c>
      <c r="F3057" s="196">
        <f>IFERROR(_xll.qlIndexFixing(IndexON,D3057,TRUE,_xll.ohTrigger(RecalcTrigger,TriggerON)),NA())</f>
        <v>1.3013288904222264E-2</v>
      </c>
      <c r="H3057" s="42">
        <f>_xll.qlCalendarAdvance(Calendar,$H3056,B3057,"f",FALSE)</f>
        <v>60819</v>
      </c>
      <c r="I3057" s="180">
        <f>_xll.qlInterestRateIndexValueDate(Index1M,$H3057)</f>
        <v>60821</v>
      </c>
      <c r="J3057" s="185">
        <f>IFERROR(_xll.qlIndexFixing(Index1M,$H3057,TRUE,_xll.ohTrigger(RecalcTrigger,Trigger1M)),NA())</f>
        <v>1.2503755381185477E-2</v>
      </c>
      <c r="K3057" s="44">
        <f>IFERROR(_xll.qlIndexFixing(Index3M,H3057,TRUE,_xll.ohTrigger(RecalcTrigger,Trigger3M)),NA())</f>
        <v>1.2808491706244705E-2</v>
      </c>
      <c r="L3057" s="44">
        <f>IFERROR(_xll.qlIndexFixing(Index6M,$H3057,TRUE,_xll.ohTrigger(RecalcTrigger,Trigger6M)),NA())</f>
        <v>1.2216150572413194E-2</v>
      </c>
      <c r="M3057" s="186">
        <f>IFERROR(_xll.qlIndexFixing(Index1Y,$H3057,TRUE,_xll.ohTrigger(RecalcTrigger,Trigger1Y)),NA())</f>
        <v>1.3336940332923491E-2</v>
      </c>
      <c r="N3057" s="185">
        <f>IFERROR(_xll.qlIndexFixing(ONIndex1M,I3057,TRUE,_xll.ohTrigger(RecalcTrigger,Trigger1M)),NA())</f>
        <v>1.2486130271156526E-2</v>
      </c>
      <c r="O3057" s="44">
        <f>IFERROR(_xll.qlIndexFixing(ONIndex3M,I3057,TRUE,_xll.ohTrigger(RecalcTrigger,Trigger3M)),NA())</f>
        <v>1.2746497938742607E-2</v>
      </c>
      <c r="P3057" s="44">
        <f>IFERROR(_xll.qlIndexFixing(ONIndex6M,I3057,TRUE,_xll.ohTrigger(RecalcTrigger,Trigger6M)),NA())</f>
        <v>1.1939086969539048E-2</v>
      </c>
      <c r="Q3057" s="186">
        <f>IFERROR(_xll.qlIndexFixing(ONIndex1Y,I3057,TRUE,_xll.ohTrigger(RecalcTrigger,Trigger1Y)),NA())</f>
        <v>1.3080939988796558E-2</v>
      </c>
    </row>
    <row r="3058" spans="2:17" x14ac:dyDescent="0.2">
      <c r="B3058" s="39" t="s">
        <v>42</v>
      </c>
      <c r="D3058" s="42">
        <f>_xll.qlCalendarAdvance(Calendar,$D3057,B3058,"f",FALSE)</f>
        <v>60826</v>
      </c>
      <c r="E3058" s="180">
        <f>_xll.qlInterestRateIndexValueDate(IndexON,D3058)</f>
        <v>60826</v>
      </c>
      <c r="F3058" s="196">
        <f>IFERROR(_xll.qlIndexFixing(IndexON,D3058,TRUE,_xll.ohTrigger(RecalcTrigger,TriggerON)),NA())</f>
        <v>1.301781886239084E-2</v>
      </c>
      <c r="H3058" s="42">
        <f>_xll.qlCalendarAdvance(Calendar,$H3057,B3058,"f",FALSE)</f>
        <v>60826</v>
      </c>
      <c r="I3058" s="180">
        <f>_xll.qlInterestRateIndexValueDate(Index1M,$H3058)</f>
        <v>60828</v>
      </c>
      <c r="J3058" s="185">
        <f>IFERROR(_xll.qlIndexFixing(Index1M,$H3058,TRUE,_xll.ohTrigger(RecalcTrigger,Trigger1M)),NA())</f>
        <v>1.251039025432138E-2</v>
      </c>
      <c r="K3058" s="44">
        <f>IFERROR(_xll.qlIndexFixing(Index3M,H3058,TRUE,_xll.ohTrigger(RecalcTrigger,Trigger3M)),NA())</f>
        <v>1.2815462149706264E-2</v>
      </c>
      <c r="L3058" s="44">
        <f>IFERROR(_xll.qlIndexFixing(Index6M,$H3058,TRUE,_xll.ohTrigger(RecalcTrigger,Trigger6M)),NA())</f>
        <v>1.223481556885238E-2</v>
      </c>
      <c r="M3058" s="186">
        <f>IFERROR(_xll.qlIndexFixing(Index1Y,$H3058,TRUE,_xll.ohTrigger(RecalcTrigger,Trigger1Y)),NA())</f>
        <v>1.3343511323802142E-2</v>
      </c>
      <c r="N3058" s="185">
        <f>IFERROR(_xll.qlIndexFixing(ONIndex1M,I3058,TRUE,_xll.ohTrigger(RecalcTrigger,Trigger1M)),NA())</f>
        <v>1.2492770763552485E-2</v>
      </c>
      <c r="O3058" s="44">
        <f>IFERROR(_xll.qlIndexFixing(ONIndex3M,I3058,TRUE,_xll.ohTrigger(RecalcTrigger,Trigger3M)),NA())</f>
        <v>1.2753495449873142E-2</v>
      </c>
      <c r="P3058" s="44">
        <f>IFERROR(_xll.qlIndexFixing(ONIndex6M,I3058,TRUE,_xll.ohTrigger(RecalcTrigger,Trigger6M)),NA())</f>
        <v>1.1958608430227002E-2</v>
      </c>
      <c r="Q3058" s="186">
        <f>IFERROR(_xll.qlIndexFixing(ONIndex1Y,I3058,TRUE,_xll.ohTrigger(RecalcTrigger,Trigger1Y)),NA())</f>
        <v>1.3087647070406661E-2</v>
      </c>
    </row>
    <row r="3059" spans="2:17" x14ac:dyDescent="0.2">
      <c r="B3059" s="39" t="s">
        <v>42</v>
      </c>
      <c r="D3059" s="42">
        <f>_xll.qlCalendarAdvance(Calendar,$D3058,B3059,"f",FALSE)</f>
        <v>60833</v>
      </c>
      <c r="E3059" s="180">
        <f>_xll.qlInterestRateIndexValueDate(IndexON,D3059)</f>
        <v>60833</v>
      </c>
      <c r="F3059" s="196">
        <f>IFERROR(_xll.qlIndexFixing(IndexON,D3059,TRUE,_xll.ohTrigger(RecalcTrigger,TriggerON)),NA())</f>
        <v>1.3022343557649307E-2</v>
      </c>
      <c r="H3059" s="42">
        <f>_xll.qlCalendarAdvance(Calendar,$H3058,B3059,"f",FALSE)</f>
        <v>60833</v>
      </c>
      <c r="I3059" s="180">
        <f>_xll.qlInterestRateIndexValueDate(Index1M,$H3059)</f>
        <v>60835</v>
      </c>
      <c r="J3059" s="185">
        <f>IFERROR(_xll.qlIndexFixing(Index1M,$H3059,TRUE,_xll.ohTrigger(RecalcTrigger,Trigger1M)),NA())</f>
        <v>1.251701733744115E-2</v>
      </c>
      <c r="K3059" s="44">
        <f>IFERROR(_xll.qlIndexFixing(Index3M,H3059,TRUE,_xll.ohTrigger(RecalcTrigger,Trigger3M)),NA())</f>
        <v>1.2822424155876958E-2</v>
      </c>
      <c r="L3059" s="44">
        <f>IFERROR(_xll.qlIndexFixing(Index6M,$H3059,TRUE,_xll.ohTrigger(RecalcTrigger,Trigger6M)),NA())</f>
        <v>1.2253403298571231E-2</v>
      </c>
      <c r="M3059" s="186">
        <f>IFERROR(_xll.qlIndexFixing(Index1Y,$H3059,TRUE,_xll.ohTrigger(RecalcTrigger,Trigger1Y)),NA())</f>
        <v>1.3350073204436836E-2</v>
      </c>
      <c r="N3059" s="185">
        <f>IFERROR(_xll.qlIndexFixing(ONIndex1M,I3059,TRUE,_xll.ohTrigger(RecalcTrigger,Trigger1M)),NA())</f>
        <v>1.2499403512382656E-2</v>
      </c>
      <c r="O3059" s="44">
        <f>IFERROR(_xll.qlIndexFixing(ONIndex3M,I3059,TRUE,_xll.ohTrigger(RecalcTrigger,Trigger3M)),NA())</f>
        <v>1.2760484700091723E-2</v>
      </c>
      <c r="P3059" s="44">
        <f>IFERROR(_xll.qlIndexFixing(ONIndex6M,I3059,TRUE,_xll.ohTrigger(RecalcTrigger,Trigger6M)),NA())</f>
        <v>1.1978052931036487E-2</v>
      </c>
      <c r="Q3059" s="186">
        <f>IFERROR(_xll.qlIndexFixing(ONIndex1Y,I3059,TRUE,_xll.ohTrigger(RecalcTrigger,Trigger1Y)),NA())</f>
        <v>1.3094345818602804E-2</v>
      </c>
    </row>
    <row r="3060" spans="2:17" x14ac:dyDescent="0.2">
      <c r="B3060" s="39" t="s">
        <v>42</v>
      </c>
      <c r="D3060" s="42">
        <f>_xll.qlCalendarAdvance(Calendar,$D3059,B3060,"f",FALSE)</f>
        <v>60840</v>
      </c>
      <c r="E3060" s="180">
        <f>_xll.qlInterestRateIndexValueDate(IndexON,D3060)</f>
        <v>60840</v>
      </c>
      <c r="F3060" s="196">
        <f>IFERROR(_xll.qlIndexFixing(IndexON,D3060,TRUE,_xll.ohTrigger(RecalcTrigger,TriggerON)),NA())</f>
        <v>1.3026862972891351E-2</v>
      </c>
      <c r="H3060" s="42">
        <f>_xll.qlCalendarAdvance(Calendar,$H3059,B3060,"f",FALSE)</f>
        <v>60840</v>
      </c>
      <c r="I3060" s="180">
        <f>_xll.qlInterestRateIndexValueDate(Index1M,$H3060)</f>
        <v>60842</v>
      </c>
      <c r="J3060" s="185">
        <f>IFERROR(_xll.qlIndexFixing(Index1M,$H3060,TRUE,_xll.ohTrigger(RecalcTrigger,Trigger1M)),NA())</f>
        <v>1.2523636604992727E-2</v>
      </c>
      <c r="K3060" s="44">
        <f>IFERROR(_xll.qlIndexFixing(Index3M,H3060,TRUE,_xll.ohTrigger(RecalcTrigger,Trigger3M)),NA())</f>
        <v>1.2829377697413441E-2</v>
      </c>
      <c r="L3060" s="44">
        <f>IFERROR(_xll.qlIndexFixing(Index6M,$H3060,TRUE,_xll.ohTrigger(RecalcTrigger,Trigger6M)),NA())</f>
        <v>1.2271913759354316E-2</v>
      </c>
      <c r="M3060" s="186">
        <f>IFERROR(_xll.qlIndexFixing(Index1Y,$H3060,TRUE,_xll.ohTrigger(RecalcTrigger,Trigger1Y)),NA())</f>
        <v>1.335662594682893E-2</v>
      </c>
      <c r="N3060" s="185">
        <f>IFERROR(_xll.qlIndexFixing(ONIndex1M,I3060,TRUE,_xll.ohTrigger(RecalcTrigger,Trigger1M)),NA())</f>
        <v>1.2506028492147436E-2</v>
      </c>
      <c r="O3060" s="44">
        <f>IFERROR(_xll.qlIndexFixing(ONIndex3M,I3060,TRUE,_xll.ohTrigger(RecalcTrigger,Trigger3M)),NA())</f>
        <v>1.2767465662140154E-2</v>
      </c>
      <c r="P3060" s="44">
        <f>IFERROR(_xll.qlIndexFixing(ONIndex6M,I3060,TRUE,_xll.ohTrigger(RecalcTrigger,Trigger6M)),NA())</f>
        <v>1.1997420471807629E-2</v>
      </c>
      <c r="Q3060" s="186">
        <f>IFERROR(_xll.qlIndexFixing(ONIndex1Y,I3060,TRUE,_xll.ohTrigger(RecalcTrigger,Trigger1Y)),NA())</f>
        <v>1.3101036205886984E-2</v>
      </c>
    </row>
    <row r="3061" spans="2:17" x14ac:dyDescent="0.2">
      <c r="B3061" s="39" t="s">
        <v>42</v>
      </c>
      <c r="D3061" s="42">
        <f>_xll.qlCalendarAdvance(Calendar,$D3060,B3061,"f",FALSE)</f>
        <v>60847</v>
      </c>
      <c r="E3061" s="180">
        <f>_xll.qlInterestRateIndexValueDate(IndexON,D3061)</f>
        <v>60847</v>
      </c>
      <c r="F3061" s="196">
        <f>IFERROR(_xll.qlIndexFixing(IndexON,D3061,TRUE,_xll.ohTrigger(RecalcTrigger,TriggerON)),NA())</f>
        <v>1.3031377090371166E-2</v>
      </c>
      <c r="H3061" s="42">
        <f>_xll.qlCalendarAdvance(Calendar,$H3060,B3061,"f",FALSE)</f>
        <v>60847</v>
      </c>
      <c r="I3061" s="180">
        <f>_xll.qlInterestRateIndexValueDate(Index1M,$H3061)</f>
        <v>60849</v>
      </c>
      <c r="J3061" s="185">
        <f>IFERROR(_xll.qlIndexFixing(Index1M,$H3061,TRUE,_xll.ohTrigger(RecalcTrigger,Trigger1M)),NA())</f>
        <v>1.253024803142655E-2</v>
      </c>
      <c r="K3061" s="44">
        <f>IFERROR(_xll.qlIndexFixing(Index3M,H3061,TRUE,_xll.ohTrigger(RecalcTrigger,Trigger3M)),NA())</f>
        <v>1.2836322746972368E-2</v>
      </c>
      <c r="L3061" s="44">
        <f>IFERROR(_xll.qlIndexFixing(Index6M,$H3061,TRUE,_xll.ohTrigger(RecalcTrigger,Trigger6M)),NA())</f>
        <v>1.229034694899394E-2</v>
      </c>
      <c r="M3061" s="186">
        <f>IFERROR(_xll.qlIndexFixing(Index1Y,$H3061,TRUE,_xll.ohTrigger(RecalcTrigger,Trigger1Y)),NA())</f>
        <v>1.3363169522978682E-2</v>
      </c>
      <c r="N3061" s="185">
        <f>IFERROR(_xll.qlIndexFixing(ONIndex1M,I3061,TRUE,_xll.ohTrigger(RecalcTrigger,Trigger1M)),NA())</f>
        <v>1.2512645677427159E-2</v>
      </c>
      <c r="O3061" s="44">
        <f>IFERROR(_xll.qlIndexFixing(ONIndex3M,I3061,TRUE,_xll.ohTrigger(RecalcTrigger,Trigger3M)),NA())</f>
        <v>1.2774438309000047E-2</v>
      </c>
      <c r="P3061" s="44">
        <f>IFERROR(_xll.qlIndexFixing(ONIndex6M,I3061,TRUE,_xll.ohTrigger(RecalcTrigger,Trigger6M)),NA())</f>
        <v>1.2016711052780238E-2</v>
      </c>
      <c r="Q3061" s="186">
        <f>IFERROR(_xll.qlIndexFixing(ONIndex1Y,I3061,TRUE,_xll.ohTrigger(RecalcTrigger,Trigger1Y)),NA())</f>
        <v>1.3107718204841134E-2</v>
      </c>
    </row>
    <row r="3062" spans="2:17" x14ac:dyDescent="0.2">
      <c r="B3062" s="39" t="s">
        <v>42</v>
      </c>
      <c r="D3062" s="42">
        <f>_xll.qlCalendarAdvance(Calendar,$D3061,B3062,"f",FALSE)</f>
        <v>60854</v>
      </c>
      <c r="E3062" s="180">
        <f>_xll.qlInterestRateIndexValueDate(IndexON,D3062)</f>
        <v>60854</v>
      </c>
      <c r="F3062" s="196">
        <f>IFERROR(_xll.qlIndexFixing(IndexON,D3062,TRUE,_xll.ohTrigger(RecalcTrigger,TriggerON)),NA())</f>
        <v>1.3035885892982435E-2</v>
      </c>
      <c r="H3062" s="42">
        <f>_xll.qlCalendarAdvance(Calendar,$H3061,B3062,"f",FALSE)</f>
        <v>60854</v>
      </c>
      <c r="I3062" s="180">
        <f>_xll.qlInterestRateIndexValueDate(Index1M,$H3062)</f>
        <v>60856</v>
      </c>
      <c r="J3062" s="185">
        <f>IFERROR(_xll.qlIndexFixing(Index1M,$H3062,TRUE,_xll.ohTrigger(RecalcTrigger,Trigger1M)),NA())</f>
        <v>1.2536851591200548E-2</v>
      </c>
      <c r="K3062" s="44">
        <f>IFERROR(_xll.qlIndexFixing(Index3M,H3062,TRUE,_xll.ohTrigger(RecalcTrigger,Trigger3M)),NA())</f>
        <v>1.2843259277212131E-2</v>
      </c>
      <c r="L3062" s="44">
        <f>IFERROR(_xll.qlIndexFixing(Index6M,$H3062,TRUE,_xll.ohTrigger(RecalcTrigger,Trigger6M)),NA())</f>
        <v>1.2308702865294008E-2</v>
      </c>
      <c r="M3062" s="186">
        <f>IFERROR(_xll.qlIndexFixing(Index1Y,$H3062,TRUE,_xll.ohTrigger(RecalcTrigger,Trigger1Y)),NA())</f>
        <v>1.3369703904885699E-2</v>
      </c>
      <c r="N3062" s="185">
        <f>IFERROR(_xll.qlIndexFixing(ONIndex1M,I3062,TRUE,_xll.ohTrigger(RecalcTrigger,Trigger1M)),NA())</f>
        <v>1.2519255042722222E-2</v>
      </c>
      <c r="O3062" s="44">
        <f>IFERROR(_xll.qlIndexFixing(ONIndex3M,I3062,TRUE,_xll.ohTrigger(RecalcTrigger,Trigger3M)),NA())</f>
        <v>1.2781402613253334E-2</v>
      </c>
      <c r="P3062" s="44">
        <f>IFERROR(_xll.qlIndexFixing(ONIndex6M,I3062,TRUE,_xll.ohTrigger(RecalcTrigger,Trigger6M)),NA())</f>
        <v>1.2035924673874376E-2</v>
      </c>
      <c r="Q3062" s="186">
        <f>IFERROR(_xll.qlIndexFixing(ONIndex1Y,I3062,TRUE,_xll.ohTrigger(RecalcTrigger,Trigger1Y)),NA())</f>
        <v>1.3114391788047186E-2</v>
      </c>
    </row>
    <row r="3063" spans="2:17" x14ac:dyDescent="0.2">
      <c r="B3063" s="39" t="s">
        <v>42</v>
      </c>
      <c r="D3063" s="42">
        <f>_xll.qlCalendarAdvance(Calendar,$D3062,B3063,"f",FALSE)</f>
        <v>60861</v>
      </c>
      <c r="E3063" s="180">
        <f>_xll.qlInterestRateIndexValueDate(IndexON,D3063)</f>
        <v>60861</v>
      </c>
      <c r="F3063" s="196">
        <f>IFERROR(_xll.qlIndexFixing(IndexON,D3063,TRUE,_xll.ohTrigger(RecalcTrigger,TriggerON)),NA())</f>
        <v>1.3040389363299099E-2</v>
      </c>
      <c r="H3063" s="42">
        <f>_xll.qlCalendarAdvance(Calendar,$H3062,B3063,"f",FALSE)</f>
        <v>60861</v>
      </c>
      <c r="I3063" s="180">
        <f>_xll.qlInterestRateIndexValueDate(Index1M,$H3063)</f>
        <v>60863</v>
      </c>
      <c r="J3063" s="185">
        <f>IFERROR(_xll.qlIndexFixing(Index1M,$H3063,TRUE,_xll.ohTrigger(RecalcTrigger,Trigger1M)),NA())</f>
        <v>1.2543447258770157E-2</v>
      </c>
      <c r="K3063" s="44">
        <f>IFERROR(_xll.qlIndexFixing(Index3M,H3063,TRUE,_xll.ohTrigger(RecalcTrigger,Trigger3M)),NA())</f>
        <v>1.2850187260789387E-2</v>
      </c>
      <c r="L3063" s="44">
        <f>IFERROR(_xll.qlIndexFixing(Index6M,$H3063,TRUE,_xll.ohTrigger(RecalcTrigger,Trigger6M)),NA())</f>
        <v>1.2326981506067024E-2</v>
      </c>
      <c r="M3063" s="186">
        <f>IFERROR(_xll.qlIndexFixing(Index1Y,$H3063,TRUE,_xll.ohTrigger(RecalcTrigger,Trigger1Y)),NA())</f>
        <v>1.3376229064549801E-2</v>
      </c>
      <c r="N3063" s="185">
        <f>IFERROR(_xll.qlIndexFixing(ONIndex1M,I3063,TRUE,_xll.ohTrigger(RecalcTrigger,Trigger1M)),NA())</f>
        <v>1.2525856562453086E-2</v>
      </c>
      <c r="O3063" s="44">
        <f>IFERROR(_xll.qlIndexFixing(ONIndex3M,I3063,TRUE,_xll.ohTrigger(RecalcTrigger,Trigger3M)),NA())</f>
        <v>1.2788358547721757E-2</v>
      </c>
      <c r="P3063" s="44">
        <f>IFERROR(_xll.qlIndexFixing(ONIndex6M,I3063,TRUE,_xll.ohTrigger(RecalcTrigger,Trigger6M)),NA())</f>
        <v>1.2055061334930173E-2</v>
      </c>
      <c r="Q3063" s="186">
        <f>IFERROR(_xll.qlIndexFixing(ONIndex1Y,I3063,TRUE,_xll.ohTrigger(RecalcTrigger,Trigger1Y)),NA())</f>
        <v>1.3121056928167008E-2</v>
      </c>
    </row>
    <row r="3064" spans="2:17" x14ac:dyDescent="0.2">
      <c r="B3064" s="39" t="s">
        <v>42</v>
      </c>
      <c r="D3064" s="42">
        <f>_xll.qlCalendarAdvance(Calendar,$D3063,B3064,"f",FALSE)</f>
        <v>60868</v>
      </c>
      <c r="E3064" s="180">
        <f>_xll.qlInterestRateIndexValueDate(IndexON,D3064)</f>
        <v>60868</v>
      </c>
      <c r="F3064" s="196">
        <f>IFERROR(_xll.qlIndexFixing(IndexON,D3064,TRUE,_xll.ohTrigger(RecalcTrigger,TriggerON)),NA())</f>
        <v>1.304488748381516E-2</v>
      </c>
      <c r="H3064" s="42">
        <f>_xll.qlCalendarAdvance(Calendar,$H3063,B3064,"f",FALSE)</f>
        <v>60868</v>
      </c>
      <c r="I3064" s="180">
        <f>_xll.qlInterestRateIndexValueDate(Index1M,$H3064)</f>
        <v>60870</v>
      </c>
      <c r="J3064" s="185">
        <f>IFERROR(_xll.qlIndexFixing(Index1M,$H3064,TRUE,_xll.ohTrigger(RecalcTrigger,Trigger1M)),NA())</f>
        <v>1.2550035008583316E-2</v>
      </c>
      <c r="K3064" s="44">
        <f>IFERROR(_xll.qlIndexFixing(Index3M,H3064,TRUE,_xll.ohTrigger(RecalcTrigger,Trigger3M)),NA())</f>
        <v>1.2857106670359051E-2</v>
      </c>
      <c r="L3064" s="44">
        <f>IFERROR(_xll.qlIndexFixing(Index6M,$H3064,TRUE,_xll.ohTrigger(RecalcTrigger,Trigger6M)),NA())</f>
        <v>1.2345182869132797E-2</v>
      </c>
      <c r="M3064" s="186">
        <f>IFERROR(_xll.qlIndexFixing(Index1Y,$H3064,TRUE,_xll.ohTrigger(RecalcTrigger,Trigger1Y)),NA())</f>
        <v>1.3382744973969934E-2</v>
      </c>
      <c r="N3064" s="185">
        <f>IFERROR(_xll.qlIndexFixing(ONIndex1M,I3064,TRUE,_xll.ohTrigger(RecalcTrigger,Trigger1M)),NA())</f>
        <v>1.253245021112015E-2</v>
      </c>
      <c r="O3064" s="44">
        <f>IFERROR(_xll.qlIndexFixing(ONIndex3M,I3064,TRUE,_xll.ohTrigger(RecalcTrigger,Trigger3M)),NA())</f>
        <v>1.2795306085227054E-2</v>
      </c>
      <c r="P3064" s="44">
        <f>IFERROR(_xll.qlIndexFixing(ONIndex6M,I3064,TRUE,_xll.ohTrigger(RecalcTrigger,Trigger6M)),NA())</f>
        <v>1.2074121036107499E-2</v>
      </c>
      <c r="Q3064" s="186">
        <f>IFERROR(_xll.qlIndexFixing(ONIndex1Y,I3064,TRUE,_xll.ohTrigger(RecalcTrigger,Trigger1Y)),NA())</f>
        <v>1.3127713597302915E-2</v>
      </c>
    </row>
    <row r="3065" spans="2:17" x14ac:dyDescent="0.2">
      <c r="B3065" s="39" t="s">
        <v>42</v>
      </c>
      <c r="D3065" s="42">
        <f>_xll.qlCalendarAdvance(Calendar,$D3064,B3065,"f",FALSE)</f>
        <v>60875</v>
      </c>
      <c r="E3065" s="180">
        <f>_xll.qlInterestRateIndexValueDate(IndexON,D3065)</f>
        <v>60875</v>
      </c>
      <c r="F3065" s="196">
        <f>IFERROR(_xll.qlIndexFixing(IndexON,D3065,TRUE,_xll.ohTrigger(RecalcTrigger,TriggerON)),NA())</f>
        <v>1.3049380237184494E-2</v>
      </c>
      <c r="H3065" s="42">
        <f>_xll.qlCalendarAdvance(Calendar,$H3064,B3065,"f",FALSE)</f>
        <v>60875</v>
      </c>
      <c r="I3065" s="180">
        <f>_xll.qlInterestRateIndexValueDate(Index1M,$H3065)</f>
        <v>60877</v>
      </c>
      <c r="J3065" s="185">
        <f>IFERROR(_xll.qlIndexFixing(Index1M,$H3065,TRUE,_xll.ohTrigger(RecalcTrigger,Trigger1M)),NA())</f>
        <v>1.2556614815090461E-2</v>
      </c>
      <c r="K3065" s="44">
        <f>IFERROR(_xll.qlIndexFixing(Index3M,H3065,TRUE,_xll.ohTrigger(RecalcTrigger,Trigger3M)),NA())</f>
        <v>1.2863295913875897E-2</v>
      </c>
      <c r="L3065" s="44">
        <f>IFERROR(_xll.qlIndexFixing(Index6M,$H3065,TRUE,_xll.ohTrigger(RecalcTrigger,Trigger6M)),NA())</f>
        <v>1.2355905718519498E-2</v>
      </c>
      <c r="M3065" s="186">
        <f>IFERROR(_xll.qlIndexFixing(Index1Y,$H3065,TRUE,_xll.ohTrigger(RecalcTrigger,Trigger1Y)),NA())</f>
        <v>1.3389251605144389E-2</v>
      </c>
      <c r="N3065" s="185">
        <f>IFERROR(_xll.qlIndexFixing(ONIndex1M,I3065,TRUE,_xll.ohTrigger(RecalcTrigger,Trigger1M)),NA())</f>
        <v>1.253903596322381E-2</v>
      </c>
      <c r="O3065" s="44">
        <f>IFERROR(_xll.qlIndexFixing(ONIndex3M,I3065,TRUE,_xll.ohTrigger(RecalcTrigger,Trigger3M)),NA())</f>
        <v>1.2802245198590967E-2</v>
      </c>
      <c r="P3065" s="44">
        <f>IFERROR(_xll.qlIndexFixing(ONIndex6M,I3065,TRUE,_xll.ohTrigger(RecalcTrigger,Trigger6M)),NA())</f>
        <v>1.2093103777406355E-2</v>
      </c>
      <c r="Q3065" s="186">
        <f>IFERROR(_xll.qlIndexFixing(ONIndex1Y,I3065,TRUE,_xll.ohTrigger(RecalcTrigger,Trigger1Y)),NA())</f>
        <v>1.3134361768676328E-2</v>
      </c>
    </row>
    <row r="3066" spans="2:17" x14ac:dyDescent="0.2">
      <c r="B3066" s="39" t="s">
        <v>42</v>
      </c>
      <c r="D3066" s="42">
        <f>_xll.qlCalendarAdvance(Calendar,$D3065,B3066,"f",FALSE)</f>
        <v>60882</v>
      </c>
      <c r="E3066" s="180">
        <f>_xll.qlInterestRateIndexValueDate(IndexON,D3066)</f>
        <v>60882</v>
      </c>
      <c r="F3066" s="196">
        <f>IFERROR(_xll.qlIndexFixing(IndexON,D3066,TRUE,_xll.ohTrigger(RecalcTrigger,TriggerON)),NA())</f>
        <v>1.3053867606140912E-2</v>
      </c>
      <c r="H3066" s="42">
        <f>_xll.qlCalendarAdvance(Calendar,$H3065,B3066,"f",FALSE)</f>
        <v>60882</v>
      </c>
      <c r="I3066" s="180">
        <f>_xll.qlInterestRateIndexValueDate(Index1M,$H3066)</f>
        <v>60884</v>
      </c>
      <c r="J3066" s="185">
        <f>IFERROR(_xll.qlIndexFixing(Index1M,$H3066,TRUE,_xll.ohTrigger(RecalcTrigger,Trigger1M)),NA())</f>
        <v>1.2563186652754521E-2</v>
      </c>
      <c r="K3066" s="44">
        <f>IFERROR(_xll.qlIndexFixing(Index3M,H3066,TRUE,_xll.ohTrigger(RecalcTrigger,Trigger3M)),NA())</f>
        <v>1.2870198468586563E-2</v>
      </c>
      <c r="L3066" s="44">
        <f>IFERROR(_xll.qlIndexFixing(Index6M,$H3066,TRUE,_xll.ohTrigger(RecalcTrigger,Trigger6M)),NA())</f>
        <v>1.2373977027629848E-2</v>
      </c>
      <c r="M3066" s="186">
        <f>IFERROR(_xll.qlIndexFixing(Index1Y,$H3066,TRUE,_xll.ohTrigger(RecalcTrigger,Trigger1Y)),NA())</f>
        <v>1.3395748930071236E-2</v>
      </c>
      <c r="N3066" s="185">
        <f>IFERROR(_xll.qlIndexFixing(ONIndex1M,I3066,TRUE,_xll.ohTrigger(RecalcTrigger,Trigger1M)),NA())</f>
        <v>1.2545613793344401E-2</v>
      </c>
      <c r="O3066" s="44">
        <f>IFERROR(_xll.qlIndexFixing(ONIndex3M,I3066,TRUE,_xll.ohTrigger(RecalcTrigger,Trigger3M)),NA())</f>
        <v>1.2809175860475364E-2</v>
      </c>
      <c r="P3066" s="44">
        <f>IFERROR(_xll.qlIndexFixing(ONIndex6M,I3066,TRUE,_xll.ohTrigger(RecalcTrigger,Trigger6M)),NA())</f>
        <v>1.2112009558746806E-2</v>
      </c>
      <c r="Q3066" s="186">
        <f>IFERROR(_xll.qlIndexFixing(ONIndex1Y,I3066,TRUE,_xll.ohTrigger(RecalcTrigger,Trigger1Y)),NA())</f>
        <v>1.3141001414229692E-2</v>
      </c>
    </row>
    <row r="3067" spans="2:17" x14ac:dyDescent="0.2">
      <c r="B3067" s="39" t="s">
        <v>42</v>
      </c>
      <c r="D3067" s="42">
        <f>_xll.qlCalendarAdvance(Calendar,$D3066,B3067,"f",FALSE)</f>
        <v>60889</v>
      </c>
      <c r="E3067" s="180">
        <f>_xll.qlInterestRateIndexValueDate(IndexON,D3067)</f>
        <v>60889</v>
      </c>
      <c r="F3067" s="196">
        <f>IFERROR(_xll.qlIndexFixing(IndexON,D3067,TRUE,_xll.ohTrigger(RecalcTrigger,TriggerON)),NA())</f>
        <v>1.3058349573178418E-2</v>
      </c>
      <c r="H3067" s="42">
        <f>_xll.qlCalendarAdvance(Calendar,$H3066,B3067,"f",FALSE)</f>
        <v>60889</v>
      </c>
      <c r="I3067" s="180">
        <f>_xll.qlInterestRateIndexValueDate(Index1M,$H3067)</f>
        <v>60891</v>
      </c>
      <c r="J3067" s="185">
        <f>IFERROR(_xll.qlIndexFixing(Index1M,$H3067,TRUE,_xll.ohTrigger(RecalcTrigger,Trigger1M)),NA())</f>
        <v>1.2569750496020937E-2</v>
      </c>
      <c r="K3067" s="44">
        <f>IFERROR(_xll.qlIndexFixing(Index3M,H3067,TRUE,_xll.ohTrigger(RecalcTrigger,Trigger3M)),NA())</f>
        <v>1.2877092369389748E-2</v>
      </c>
      <c r="L3067" s="44">
        <f>IFERROR(_xll.qlIndexFixing(Index6M,$H3067,TRUE,_xll.ohTrigger(RecalcTrigger,Trigger6M)),NA())</f>
        <v>1.2391971062066909E-2</v>
      </c>
      <c r="M3067" s="186">
        <f>IFERROR(_xll.qlIndexFixing(Index1Y,$H3067,TRUE,_xll.ohTrigger(RecalcTrigger,Trigger1Y)),NA())</f>
        <v>1.3402236920748106E-2</v>
      </c>
      <c r="N3067" s="185">
        <f>IFERROR(_xll.qlIndexFixing(ONIndex1M,I3067,TRUE,_xll.ohTrigger(RecalcTrigger,Trigger1M)),NA())</f>
        <v>1.2552183675822448E-2</v>
      </c>
      <c r="O3067" s="44">
        <f>IFERROR(_xll.qlIndexFixing(ONIndex3M,I3067,TRUE,_xll.ohTrigger(RecalcTrigger,Trigger3M)),NA())</f>
        <v>1.2816098043781921E-2</v>
      </c>
      <c r="P3067" s="44">
        <f>IFERROR(_xll.qlIndexFixing(ONIndex6M,I3067,TRUE,_xll.ohTrigger(RecalcTrigger,Trigger6M)),NA())</f>
        <v>1.2130838380048914E-2</v>
      </c>
      <c r="Q3067" s="186">
        <f>IFERROR(_xll.qlIndexFixing(ONIndex1Y,I3067,TRUE,_xll.ohTrigger(RecalcTrigger,Trigger1Y)),NA())</f>
        <v>1.3147632506864682E-2</v>
      </c>
    </row>
    <row r="3068" spans="2:17" x14ac:dyDescent="0.2">
      <c r="B3068" s="39" t="s">
        <v>42</v>
      </c>
      <c r="D3068" s="42">
        <f>_xll.qlCalendarAdvance(Calendar,$D3067,B3068,"f",FALSE)</f>
        <v>60896</v>
      </c>
      <c r="E3068" s="180">
        <f>_xll.qlInterestRateIndexValueDate(IndexON,D3068)</f>
        <v>60896</v>
      </c>
      <c r="F3068" s="196">
        <f>IFERROR(_xll.qlIndexFixing(IndexON,D3068,TRUE,_xll.ohTrigger(RecalcTrigger,TriggerON)),NA())</f>
        <v>1.3062826120950888E-2</v>
      </c>
      <c r="H3068" s="42">
        <f>_xll.qlCalendarAdvance(Calendar,$H3067,B3068,"f",FALSE)</f>
        <v>60896</v>
      </c>
      <c r="I3068" s="180">
        <f>_xll.qlInterestRateIndexValueDate(Index1M,$H3068)</f>
        <v>60898</v>
      </c>
      <c r="J3068" s="185">
        <f>IFERROR(_xll.qlIndexFixing(Index1M,$H3068,TRUE,_xll.ohTrigger(RecalcTrigger,Trigger1M)),NA())</f>
        <v>1.2576306319345143E-2</v>
      </c>
      <c r="K3068" s="44">
        <f>IFERROR(_xll.qlIndexFixing(Index3M,H3068,TRUE,_xll.ohTrigger(RecalcTrigger,Trigger3M)),NA())</f>
        <v>1.2883977588943806E-2</v>
      </c>
      <c r="L3068" s="44">
        <f>IFERROR(_xll.qlIndexFixing(Index6M,$H3068,TRUE,_xll.ohTrigger(RecalcTrigger,Trigger6M)),NA())</f>
        <v>1.2409887819742184E-2</v>
      </c>
      <c r="M3068" s="186">
        <f>IFERROR(_xll.qlIndexFixing(Index1Y,$H3068,TRUE,_xll.ohTrigger(RecalcTrigger,Trigger1Y)),NA())</f>
        <v>1.3408715549172416E-2</v>
      </c>
      <c r="N3068" s="185">
        <f>IFERROR(_xll.qlIndexFixing(ONIndex1M,I3068,TRUE,_xll.ohTrigger(RecalcTrigger,Trigger1M)),NA())</f>
        <v>1.2558745585238285E-2</v>
      </c>
      <c r="O3068" s="44">
        <f>IFERROR(_xll.qlIndexFixing(ONIndex3M,I3068,TRUE,_xll.ohTrigger(RecalcTrigger,Trigger3M)),NA())</f>
        <v>1.2823011721332378E-2</v>
      </c>
      <c r="P3068" s="44">
        <f>IFERROR(_xll.qlIndexFixing(ONIndex6M,I3068,TRUE,_xll.ohTrigger(RecalcTrigger,Trigger6M)),NA())</f>
        <v>1.214959024131268E-2</v>
      </c>
      <c r="Q3068" s="186">
        <f>IFERROR(_xll.qlIndexFixing(ONIndex1Y,I3068,TRUE,_xll.ohTrigger(RecalcTrigger,Trigger1Y)),NA())</f>
        <v>1.3154255019083294E-2</v>
      </c>
    </row>
    <row r="3069" spans="2:17" x14ac:dyDescent="0.2">
      <c r="B3069" s="39" t="s">
        <v>42</v>
      </c>
      <c r="D3069" s="42">
        <f>_xll.qlCalendarAdvance(Calendar,$D3068,B3069,"f",FALSE)</f>
        <v>60903</v>
      </c>
      <c r="E3069" s="180">
        <f>_xll.qlInterestRateIndexValueDate(IndexON,D3069)</f>
        <v>60903</v>
      </c>
      <c r="F3069" s="196">
        <f>IFERROR(_xll.qlIndexFixing(IndexON,D3069,TRUE,_xll.ohTrigger(RecalcTrigger,TriggerON)),NA())</f>
        <v>1.3067297232112196E-2</v>
      </c>
      <c r="H3069" s="42">
        <f>_xll.qlCalendarAdvance(Calendar,$H3068,B3069,"f",FALSE)</f>
        <v>60903</v>
      </c>
      <c r="I3069" s="180">
        <f>_xll.qlInterestRateIndexValueDate(Index1M,$H3069)</f>
        <v>60905</v>
      </c>
      <c r="J3069" s="185">
        <f>IFERROR(_xll.qlIndexFixing(Index1M,$H3069,TRUE,_xll.ohTrigger(RecalcTrigger,Trigger1M)),NA())</f>
        <v>1.25807936509728E-2</v>
      </c>
      <c r="K3069" s="44">
        <f>IFERROR(_xll.qlIndexFixing(Index3M,H3069,TRUE,_xll.ohTrigger(RecalcTrigger,Trigger3M)),NA())</f>
        <v>1.2891574151084257E-2</v>
      </c>
      <c r="L3069" s="44">
        <f>IFERROR(_xll.qlIndexFixing(Index6M,$H3069,TRUE,_xll.ohTrigger(RecalcTrigger,Trigger6M)),NA())</f>
        <v>1.2429188798129272E-2</v>
      </c>
      <c r="M3069" s="186">
        <f>IFERROR(_xll.qlIndexFixing(Index1Y,$H3069,TRUE,_xll.ohTrigger(RecalcTrigger,Trigger1Y)),NA())</f>
        <v>1.3415184787340261E-2</v>
      </c>
      <c r="N3069" s="185">
        <f>IFERROR(_xll.qlIndexFixing(ONIndex1M,I3069,TRUE,_xll.ohTrigger(RecalcTrigger,Trigger1M)),NA())</f>
        <v>1.2565299496172244E-2</v>
      </c>
      <c r="O3069" s="44">
        <f>IFERROR(_xll.qlIndexFixing(ONIndex3M,I3069,TRUE,_xll.ohTrigger(RecalcTrigger,Trigger3M)),NA())</f>
        <v>1.2829916865788604E-2</v>
      </c>
      <c r="P3069" s="44">
        <f>IFERROR(_xll.qlIndexFixing(ONIndex6M,I3069,TRUE,_xll.ohTrigger(RecalcTrigger,Trigger6M)),NA())</f>
        <v>1.2168265142697976E-2</v>
      </c>
      <c r="Q3069" s="186">
        <f>IFERROR(_xll.qlIndexFixing(ONIndex1Y,I3069,TRUE,_xll.ohTrigger(RecalcTrigger,Trigger1Y)),NA())</f>
        <v>1.3160868923307589E-2</v>
      </c>
    </row>
    <row r="3070" spans="2:17" x14ac:dyDescent="0.2">
      <c r="B3070" s="39" t="s">
        <v>42</v>
      </c>
      <c r="D3070" s="42">
        <f>_xll.qlCalendarAdvance(Calendar,$D3069,B3070,"f",FALSE)</f>
        <v>60910</v>
      </c>
      <c r="E3070" s="180">
        <f>_xll.qlInterestRateIndexValueDate(IndexON,D3070)</f>
        <v>60910</v>
      </c>
      <c r="F3070" s="196">
        <f>IFERROR(_xll.qlIndexFixing(IndexON,D3070,TRUE,_xll.ohTrigger(RecalcTrigger,TriggerON)),NA())</f>
        <v>1.3071762889236282E-2</v>
      </c>
      <c r="H3070" s="42">
        <f>_xll.qlCalendarAdvance(Calendar,$H3069,B3070,"f",FALSE)</f>
        <v>60910</v>
      </c>
      <c r="I3070" s="180">
        <f>_xll.qlInterestRateIndexValueDate(Index1M,$H3070)</f>
        <v>60912</v>
      </c>
      <c r="J3070" s="185">
        <f>IFERROR(_xll.qlIndexFixing(Index1M,$H3070,TRUE,_xll.ohTrigger(RecalcTrigger,Trigger1M)),NA())</f>
        <v>1.2589393803976168E-2</v>
      </c>
      <c r="K3070" s="44">
        <f>IFERROR(_xll.qlIndexFixing(Index3M,H3070,TRUE,_xll.ohTrigger(RecalcTrigger,Trigger3M)),NA())</f>
        <v>1.2898441542395524E-2</v>
      </c>
      <c r="L3070" s="44">
        <f>IFERROR(_xll.qlIndexFixing(Index6M,$H3070,TRUE,_xll.ohTrigger(RecalcTrigger,Trigger6M)),NA())</f>
        <v>1.2446946087287046E-2</v>
      </c>
      <c r="M3070" s="186">
        <f>IFERROR(_xll.qlIndexFixing(Index1Y,$H3070,TRUE,_xll.ohTrigger(RecalcTrigger,Trigger1Y)),NA())</f>
        <v>1.3421644607247964E-2</v>
      </c>
      <c r="N3070" s="185">
        <f>IFERROR(_xll.qlIndexFixing(ONIndex1M,I3070,TRUE,_xll.ohTrigger(RecalcTrigger,Trigger1M)),NA())</f>
        <v>1.2571845382964852E-2</v>
      </c>
      <c r="O3070" s="44">
        <f>IFERROR(_xll.qlIndexFixing(ONIndex3M,I3070,TRUE,_xll.ohTrigger(RecalcTrigger,Trigger3M)),NA())</f>
        <v>1.2836813450132212E-2</v>
      </c>
      <c r="P3070" s="44">
        <f>IFERROR(_xll.qlIndexFixing(ONIndex6M,I3070,TRUE,_xll.ohTrigger(RecalcTrigger,Trigger6M)),NA())</f>
        <v>1.2186863084124866E-2</v>
      </c>
      <c r="Q3070" s="186">
        <f>IFERROR(_xll.qlIndexFixing(ONIndex1Y,I3070,TRUE,_xll.ohTrigger(RecalcTrigger,Trigger1Y)),NA())</f>
        <v>1.3167474192199435E-2</v>
      </c>
    </row>
    <row r="3071" spans="2:17" x14ac:dyDescent="0.2">
      <c r="B3071" s="39" t="s">
        <v>42</v>
      </c>
      <c r="D3071" s="42">
        <f>_xll.qlCalendarAdvance(Calendar,$D3070,B3071,"f",FALSE)</f>
        <v>60917</v>
      </c>
      <c r="E3071" s="180">
        <f>_xll.qlInterestRateIndexValueDate(IndexON,D3071)</f>
        <v>60917</v>
      </c>
      <c r="F3071" s="196">
        <f>IFERROR(_xll.qlIndexFixing(IndexON,D3071,TRUE,_xll.ohTrigger(RecalcTrigger,TriggerON)),NA())</f>
        <v>1.3076223075216831E-2</v>
      </c>
      <c r="H3071" s="42">
        <f>_xll.qlCalendarAdvance(Calendar,$H3070,B3071,"f",FALSE)</f>
        <v>60917</v>
      </c>
      <c r="I3071" s="180">
        <f>_xll.qlInterestRateIndexValueDate(Index1M,$H3071)</f>
        <v>60919</v>
      </c>
      <c r="J3071" s="185">
        <f>IFERROR(_xll.qlIndexFixing(Index1M,$H3071,TRUE,_xll.ohTrigger(RecalcTrigger,Trigger1M)),NA())</f>
        <v>1.2595925414191356E-2</v>
      </c>
      <c r="K3071" s="44">
        <f>IFERROR(_xll.qlIndexFixing(Index3M,H3071,TRUE,_xll.ohTrigger(RecalcTrigger,Trigger3M)),NA())</f>
        <v>1.2905300168294919E-2</v>
      </c>
      <c r="L3071" s="44">
        <f>IFERROR(_xll.qlIndexFixing(Index6M,$H3071,TRUE,_xll.ohTrigger(RecalcTrigger,Trigger6M)),NA())</f>
        <v>1.2464626091531848E-2</v>
      </c>
      <c r="M3071" s="186">
        <f>IFERROR(_xll.qlIndexFixing(Index1Y,$H3071,TRUE,_xll.ohTrigger(RecalcTrigger,Trigger1Y)),NA())</f>
        <v>1.3428094980891401E-2</v>
      </c>
      <c r="N3071" s="185">
        <f>IFERROR(_xll.qlIndexFixing(ONIndex1M,I3071,TRUE,_xll.ohTrigger(RecalcTrigger,Trigger1M)),NA())</f>
        <v>1.2578383220196443E-2</v>
      </c>
      <c r="O3071" s="44">
        <f>IFERROR(_xll.qlIndexFixing(ONIndex3M,I3071,TRUE,_xll.ohTrigger(RecalcTrigger,Trigger3M)),NA())</f>
        <v>1.2843701446945133E-2</v>
      </c>
      <c r="P3071" s="44">
        <f>IFERROR(_xll.qlIndexFixing(ONIndex6M,I3071,TRUE,_xll.ohTrigger(RecalcTrigger,Trigger6M)),NA())</f>
        <v>1.2205384065433478E-2</v>
      </c>
      <c r="Q3071" s="186">
        <f>IFERROR(_xll.qlIndexFixing(ONIndex1Y,I3071,TRUE,_xll.ohTrigger(RecalcTrigger,Trigger1Y)),NA())</f>
        <v>1.3174070798260828E-2</v>
      </c>
    </row>
    <row r="3072" spans="2:17" x14ac:dyDescent="0.2">
      <c r="B3072" s="39" t="s">
        <v>42</v>
      </c>
      <c r="D3072" s="42">
        <f>_xll.qlCalendarAdvance(Calendar,$D3071,B3072,"f",FALSE)</f>
        <v>60924</v>
      </c>
      <c r="E3072" s="180">
        <f>_xll.qlInterestRateIndexValueDate(IndexON,D3072)</f>
        <v>60924</v>
      </c>
      <c r="F3072" s="196">
        <f>IFERROR(_xll.qlIndexFixing(IndexON,D3072,TRUE,_xll.ohTrigger(RecalcTrigger,TriggerON)),NA())</f>
        <v>1.30806777722281E-2</v>
      </c>
      <c r="H3072" s="42">
        <f>_xll.qlCalendarAdvance(Calendar,$H3071,B3072,"f",FALSE)</f>
        <v>60924</v>
      </c>
      <c r="I3072" s="180">
        <f>_xll.qlInterestRateIndexValueDate(Index1M,$H3072)</f>
        <v>60926</v>
      </c>
      <c r="J3072" s="185">
        <f>IFERROR(_xll.qlIndexFixing(Index1M,$H3072,TRUE,_xll.ohTrigger(RecalcTrigger,Trigger1M)),NA())</f>
        <v>1.260244890227108E-2</v>
      </c>
      <c r="K3072" s="44">
        <f>IFERROR(_xll.qlIndexFixing(Index3M,H3072,TRUE,_xll.ohTrigger(RecalcTrigger,Trigger3M)),NA())</f>
        <v>1.291215000143388E-2</v>
      </c>
      <c r="L3072" s="44">
        <f>IFERROR(_xll.qlIndexFixing(Index6M,$H3072,TRUE,_xll.ohTrigger(RecalcTrigger,Trigger6M)),NA())</f>
        <v>1.2482228808802903E-2</v>
      </c>
      <c r="M3072" s="186">
        <f>IFERROR(_xll.qlIndexFixing(Index1Y,$H3072,TRUE,_xll.ohTrigger(RecalcTrigger,Trigger1Y)),NA())</f>
        <v>1.3434535880266017E-2</v>
      </c>
      <c r="N3072" s="185">
        <f>IFERROR(_xll.qlIndexFixing(ONIndex1M,I3072,TRUE,_xll.ohTrigger(RecalcTrigger,Trigger1M)),NA())</f>
        <v>1.2584912982287477E-2</v>
      </c>
      <c r="O3072" s="44">
        <f>IFERROR(_xll.qlIndexFixing(ONIndex3M,I3072,TRUE,_xll.ohTrigger(RecalcTrigger,Trigger3M)),NA())</f>
        <v>1.2850580829129044E-2</v>
      </c>
      <c r="P3072" s="44">
        <f>IFERROR(_xll.qlIndexFixing(ONIndex6M,I3072,TRUE,_xll.ohTrigger(RecalcTrigger,Trigger6M)),NA())</f>
        <v>1.2223828086703747E-2</v>
      </c>
      <c r="Q3072" s="186">
        <f>IFERROR(_xll.qlIndexFixing(ONIndex1Y,I3072,TRUE,_xll.ohTrigger(RecalcTrigger,Trigger1Y)),NA())</f>
        <v>1.3180658714073701E-2</v>
      </c>
    </row>
    <row r="3073" spans="2:17" x14ac:dyDescent="0.2">
      <c r="B3073" s="39" t="s">
        <v>42</v>
      </c>
      <c r="D3073" s="42">
        <f>_xll.qlCalendarAdvance(Calendar,$D3072,B3073,"f",FALSE)</f>
        <v>60931</v>
      </c>
      <c r="E3073" s="180">
        <f>_xll.qlInterestRateIndexValueDate(IndexON,D3073)</f>
        <v>60931</v>
      </c>
      <c r="F3073" s="196">
        <f>IFERROR(_xll.qlIndexFixing(IndexON,D3073,TRUE,_xll.ohTrigger(RecalcTrigger,TriggerON)),NA())</f>
        <v>1.3085126963083837E-2</v>
      </c>
      <c r="H3073" s="42">
        <f>_xll.qlCalendarAdvance(Calendar,$H3072,B3073,"f",FALSE)</f>
        <v>60931</v>
      </c>
      <c r="I3073" s="180">
        <f>_xll.qlInterestRateIndexValueDate(Index1M,$H3073)</f>
        <v>60933</v>
      </c>
      <c r="J3073" s="185">
        <f>IFERROR(_xll.qlIndexFixing(Index1M,$H3073,TRUE,_xll.ohTrigger(RecalcTrigger,Trigger1M)),NA())</f>
        <v>1.2608964242675769E-2</v>
      </c>
      <c r="K3073" s="44">
        <f>IFERROR(_xll.qlIndexFixing(Index3M,H3073,TRUE,_xll.ohTrigger(RecalcTrigger,Trigger3M)),NA())</f>
        <v>1.2918991014469063E-2</v>
      </c>
      <c r="L3073" s="44">
        <f>IFERROR(_xll.qlIndexFixing(Index6M,$H3073,TRUE,_xll.ohTrigger(RecalcTrigger,Trigger6M)),NA())</f>
        <v>1.2499754237045595E-2</v>
      </c>
      <c r="M3073" s="186">
        <f>IFERROR(_xll.qlIndexFixing(Index1Y,$H3073,TRUE,_xll.ohTrigger(RecalcTrigger,Trigger1Y)),NA())</f>
        <v>1.3440967277366159E-2</v>
      </c>
      <c r="N3073" s="185">
        <f>IFERROR(_xll.qlIndexFixing(ONIndex1M,I3073,TRUE,_xll.ohTrigger(RecalcTrigger,Trigger1M)),NA())</f>
        <v>1.2591434643898225E-2</v>
      </c>
      <c r="O3073" s="44">
        <f>IFERROR(_xll.qlIndexFixing(ONIndex3M,I3073,TRUE,_xll.ohTrigger(RecalcTrigger,Trigger3M)),NA())</f>
        <v>1.2857451569505685E-2</v>
      </c>
      <c r="P3073" s="44">
        <f>IFERROR(_xll.qlIndexFixing(ONIndex6M,I3073,TRUE,_xll.ohTrigger(RecalcTrigger,Trigger6M)),NA())</f>
        <v>1.2242195148015611E-2</v>
      </c>
      <c r="Q3073" s="186">
        <f>IFERROR(_xll.qlIndexFixing(ONIndex1Y,I3073,TRUE,_xll.ohTrigger(RecalcTrigger,Trigger1Y)),NA())</f>
        <v>1.3187237912219985E-2</v>
      </c>
    </row>
    <row r="3074" spans="2:17" x14ac:dyDescent="0.2">
      <c r="B3074" s="39" t="s">
        <v>42</v>
      </c>
      <c r="D3074" s="42">
        <f>_xll.qlCalendarAdvance(Calendar,$D3073,B3074,"f",FALSE)</f>
        <v>60938</v>
      </c>
      <c r="E3074" s="180">
        <f>_xll.qlInterestRateIndexValueDate(IndexON,D3074)</f>
        <v>60938</v>
      </c>
      <c r="F3074" s="196">
        <f>IFERROR(_xll.qlIndexFixing(IndexON,D3074,TRUE,_xll.ohTrigger(RecalcTrigger,TriggerON)),NA())</f>
        <v>1.3089570630437919E-2</v>
      </c>
      <c r="H3074" s="42">
        <f>_xll.qlCalendarAdvance(Calendar,$H3073,B3074,"f",FALSE)</f>
        <v>60938</v>
      </c>
      <c r="I3074" s="180">
        <f>_xll.qlInterestRateIndexValueDate(Index1M,$H3074)</f>
        <v>60940</v>
      </c>
      <c r="J3074" s="185">
        <f>IFERROR(_xll.qlIndexFixing(Index1M,$H3074,TRUE,_xll.ohTrigger(RecalcTrigger,Trigger1M)),NA())</f>
        <v>1.2615471409853363E-2</v>
      </c>
      <c r="K3074" s="44">
        <f>IFERROR(_xll.qlIndexFixing(Index3M,H3074,TRUE,_xll.ohTrigger(RecalcTrigger,Trigger3M)),NA())</f>
        <v>1.2925823180057123E-2</v>
      </c>
      <c r="L3074" s="44">
        <f>IFERROR(_xll.qlIndexFixing(Index6M,$H3074,TRUE,_xll.ohTrigger(RecalcTrigger,Trigger6M)),NA())</f>
        <v>1.251576543805114E-2</v>
      </c>
      <c r="M3074" s="186">
        <f>IFERROR(_xll.qlIndexFixing(Index1Y,$H3074,TRUE,_xll.ohTrigger(RecalcTrigger,Trigger1Y)),NA())</f>
        <v>1.3447389144186613E-2</v>
      </c>
      <c r="N3074" s="185">
        <f>IFERROR(_xll.qlIndexFixing(ONIndex1M,I3074,TRUE,_xll.ohTrigger(RecalcTrigger,Trigger1M)),NA())</f>
        <v>1.2597948179289276E-2</v>
      </c>
      <c r="O3074" s="44">
        <f>IFERROR(_xll.qlIndexFixing(ONIndex3M,I3074,TRUE,_xll.ohTrigger(RecalcTrigger,Trigger3M)),NA())</f>
        <v>1.2864313640736924E-2</v>
      </c>
      <c r="P3074" s="44">
        <f>IFERROR(_xll.qlIndexFixing(ONIndex6M,I3074,TRUE,_xll.ohTrigger(RecalcTrigger,Trigger6M)),NA())</f>
        <v>1.226048524912926E-2</v>
      </c>
      <c r="Q3074" s="186">
        <f>IFERROR(_xll.qlIndexFixing(ONIndex1Y,I3074,TRUE,_xll.ohTrigger(RecalcTrigger,Trigger1Y)),NA())</f>
        <v>1.319380836512174E-2</v>
      </c>
    </row>
    <row r="3075" spans="2:17" x14ac:dyDescent="0.2">
      <c r="B3075" s="39" t="s">
        <v>42</v>
      </c>
      <c r="D3075" s="42">
        <f>_xll.qlCalendarAdvance(Calendar,$D3074,B3075,"f",FALSE)</f>
        <v>60945</v>
      </c>
      <c r="E3075" s="180">
        <f>_xll.qlInterestRateIndexValueDate(IndexON,D3075)</f>
        <v>60945</v>
      </c>
      <c r="F3075" s="196">
        <f>IFERROR(_xll.qlIndexFixing(IndexON,D3075,TRUE,_xll.ohTrigger(RecalcTrigger,TriggerON)),NA())</f>
        <v>1.309400875694422E-2</v>
      </c>
      <c r="H3075" s="42">
        <f>_xll.qlCalendarAdvance(Calendar,$H3074,B3075,"f",FALSE)</f>
        <v>60945</v>
      </c>
      <c r="I3075" s="180">
        <f>_xll.qlInterestRateIndexValueDate(Index1M,$H3075)</f>
        <v>60947</v>
      </c>
      <c r="J3075" s="185">
        <f>IFERROR(_xll.qlIndexFixing(Index1M,$H3075,TRUE,_xll.ohTrigger(RecalcTrigger,Trigger1M)),NA())</f>
        <v>1.2621970378259295E-2</v>
      </c>
      <c r="K3075" s="44">
        <f>IFERROR(_xll.qlIndexFixing(Index3M,H3075,TRUE,_xll.ohTrigger(RecalcTrigger,Trigger3M)),NA())</f>
        <v>1.2932646470852108E-2</v>
      </c>
      <c r="L3075" s="44">
        <f>IFERROR(_xll.qlIndexFixing(Index6M,$H3075,TRUE,_xll.ohTrigger(RecalcTrigger,Trigger6M)),NA())</f>
        <v>1.2533141200707025E-2</v>
      </c>
      <c r="M3075" s="186">
        <f>IFERROR(_xll.qlIndexFixing(Index1Y,$H3075,TRUE,_xll.ohTrigger(RecalcTrigger,Trigger1Y)),NA())</f>
        <v>1.3453801452721506E-2</v>
      </c>
      <c r="N3075" s="185">
        <f>IFERROR(_xll.qlIndexFixing(ONIndex1M,I3075,TRUE,_xll.ohTrigger(RecalcTrigger,Trigger1M)),NA())</f>
        <v>1.2604453563040963E-2</v>
      </c>
      <c r="O3075" s="44">
        <f>IFERROR(_xll.qlIndexFixing(ONIndex3M,I3075,TRUE,_xll.ohTrigger(RecalcTrigger,Trigger3M)),NA())</f>
        <v>1.2871167015724438E-2</v>
      </c>
      <c r="P3075" s="44">
        <f>IFERROR(_xll.qlIndexFixing(ONIndex6M,I3075,TRUE,_xll.ohTrigger(RecalcTrigger,Trigger6M)),NA())</f>
        <v>1.2278698390284504E-2</v>
      </c>
      <c r="Q3075" s="186">
        <f>IFERROR(_xll.qlIndexFixing(ONIndex1Y,I3075,TRUE,_xll.ohTrigger(RecalcTrigger,Trigger1Y)),NA())</f>
        <v>1.3200370045520771E-2</v>
      </c>
    </row>
    <row r="3076" spans="2:17" x14ac:dyDescent="0.2">
      <c r="B3076" s="39" t="s">
        <v>42</v>
      </c>
      <c r="D3076" s="42">
        <f>_xll.qlCalendarAdvance(Calendar,$D3075,B3076,"f",FALSE)</f>
        <v>60952</v>
      </c>
      <c r="E3076" s="180">
        <f>_xll.qlInterestRateIndexValueDate(IndexON,D3076)</f>
        <v>60952</v>
      </c>
      <c r="F3076" s="196">
        <f>IFERROR(_xll.qlIndexFixing(IndexON,D3076,TRUE,_xll.ohTrigger(RecalcTrigger,TriggerON)),NA())</f>
        <v>1.309844132517668E-2</v>
      </c>
      <c r="H3076" s="42">
        <f>_xll.qlCalendarAdvance(Calendar,$H3075,B3076,"f",FALSE)</f>
        <v>60952</v>
      </c>
      <c r="I3076" s="180">
        <f>_xll.qlInterestRateIndexValueDate(Index1M,$H3076)</f>
        <v>60954</v>
      </c>
      <c r="J3076" s="185">
        <f>IFERROR(_xll.qlIndexFixing(Index1M,$H3076,TRUE,_xll.ohTrigger(RecalcTrigger,Trigger1M)),NA())</f>
        <v>1.2628461122341506E-2</v>
      </c>
      <c r="K3076" s="44">
        <f>IFERROR(_xll.qlIndexFixing(Index3M,H3076,TRUE,_xll.ohTrigger(RecalcTrigger,Trigger3M)),NA())</f>
        <v>1.2939460859510676E-2</v>
      </c>
      <c r="L3076" s="44">
        <f>IFERROR(_xll.qlIndexFixing(Index6M,$H3076,TRUE,_xll.ohTrigger(RecalcTrigger,Trigger6M)),NA())</f>
        <v>1.2550439670225273E-2</v>
      </c>
      <c r="M3076" s="186">
        <f>IFERROR(_xll.qlIndexFixing(Index1Y,$H3076,TRUE,_xll.ohTrigger(RecalcTrigger,Trigger1Y)),NA())</f>
        <v>1.3460204174963871E-2</v>
      </c>
      <c r="N3076" s="185">
        <f>IFERROR(_xll.qlIndexFixing(ONIndex1M,I3076,TRUE,_xll.ohTrigger(RecalcTrigger,Trigger1M)),NA())</f>
        <v>1.2610950769813556E-2</v>
      </c>
      <c r="O3076" s="44">
        <f>IFERROR(_xll.qlIndexFixing(ONIndex3M,I3076,TRUE,_xll.ohTrigger(RecalcTrigger,Trigger3M)),NA())</f>
        <v>1.2878011667210032E-2</v>
      </c>
      <c r="P3076" s="44">
        <f>IFERROR(_xll.qlIndexFixing(ONIndex6M,I3076,TRUE,_xll.ohTrigger(RecalcTrigger,Trigger6M)),NA())</f>
        <v>1.2296834571321469E-2</v>
      </c>
      <c r="Q3076" s="186">
        <f>IFERROR(_xll.qlIndexFixing(ONIndex1Y,I3076,TRUE,_xll.ohTrigger(RecalcTrigger,Trigger1Y)),NA())</f>
        <v>1.3206922925839137E-2</v>
      </c>
    </row>
    <row r="3077" spans="2:17" x14ac:dyDescent="0.2">
      <c r="B3077" s="39" t="s">
        <v>42</v>
      </c>
      <c r="D3077" s="42">
        <f>_xll.qlCalendarAdvance(Calendar,$D3076,B3077,"f",FALSE)</f>
        <v>60959</v>
      </c>
      <c r="E3077" s="180">
        <f>_xll.qlInterestRateIndexValueDate(IndexON,D3077)</f>
        <v>60959</v>
      </c>
      <c r="F3077" s="196">
        <f>IFERROR(_xll.qlIndexFixing(IndexON,D3077,TRUE,_xll.ohTrigger(RecalcTrigger,TriggerON)),NA())</f>
        <v>1.3102868317629301E-2</v>
      </c>
      <c r="H3077" s="42">
        <f>_xll.qlCalendarAdvance(Calendar,$H3076,B3077,"f",FALSE)</f>
        <v>60959</v>
      </c>
      <c r="I3077" s="180">
        <f>_xll.qlInterestRateIndexValueDate(Index1M,$H3077)</f>
        <v>60961</v>
      </c>
      <c r="J3077" s="185">
        <f>IFERROR(_xll.qlIndexFixing(Index1M,$H3077,TRUE,_xll.ohTrigger(RecalcTrigger,Trigger1M)),NA())</f>
        <v>1.2634943616555427E-2</v>
      </c>
      <c r="K3077" s="44">
        <f>IFERROR(_xll.qlIndexFixing(Index3M,H3077,TRUE,_xll.ohTrigger(RecalcTrigger,Trigger3M)),NA())</f>
        <v>1.2946266318685134E-2</v>
      </c>
      <c r="L3077" s="44">
        <f>IFERROR(_xll.qlIndexFixing(Index6M,$H3077,TRUE,_xll.ohTrigger(RecalcTrigger,Trigger6M)),NA())</f>
        <v>1.2567660844600419E-2</v>
      </c>
      <c r="M3077" s="186">
        <f>IFERROR(_xll.qlIndexFixing(Index1Y,$H3077,TRUE,_xll.ohTrigger(RecalcTrigger,Trigger1Y)),NA())</f>
        <v>1.3466597282907182E-2</v>
      </c>
      <c r="N3077" s="185">
        <f>IFERROR(_xll.qlIndexFixing(ONIndex1M,I3077,TRUE,_xll.ohTrigger(RecalcTrigger,Trigger1M)),NA())</f>
        <v>1.2617439773867645E-2</v>
      </c>
      <c r="O3077" s="44">
        <f>IFERROR(_xll.qlIndexFixing(ONIndex3M,I3077,TRUE,_xll.ohTrigger(RecalcTrigger,Trigger3M)),NA())</f>
        <v>1.2884847568015445E-2</v>
      </c>
      <c r="P3077" s="44">
        <f>IFERROR(_xll.qlIndexFixing(ONIndex6M,I3077,TRUE,_xll.ohTrigger(RecalcTrigger,Trigger6M)),NA())</f>
        <v>1.2314893792320092E-2</v>
      </c>
      <c r="Q3077" s="186">
        <f>IFERROR(_xll.qlIndexFixing(ONIndex1Y,I3077,TRUE,_xll.ohTrigger(RecalcTrigger,Trigger1Y)),NA())</f>
        <v>1.3213466978578836E-2</v>
      </c>
    </row>
    <row r="3078" spans="2:17" x14ac:dyDescent="0.2">
      <c r="B3078" s="39" t="s">
        <v>42</v>
      </c>
      <c r="D3078" s="42">
        <f>_xll.qlCalendarAdvance(Calendar,$D3077,B3078,"f",FALSE)</f>
        <v>60966</v>
      </c>
      <c r="E3078" s="180">
        <f>_xll.qlInterestRateIndexValueDate(IndexON,D3078)</f>
        <v>60966</v>
      </c>
      <c r="F3078" s="196">
        <f>IFERROR(_xll.qlIndexFixing(IndexON,D3078,TRUE,_xll.ohTrigger(RecalcTrigger,TriggerON)),NA())</f>
        <v>1.3107289717275705E-2</v>
      </c>
      <c r="H3078" s="42">
        <f>_xll.qlCalendarAdvance(Calendar,$H3077,B3078,"f",FALSE)</f>
        <v>60966</v>
      </c>
      <c r="I3078" s="180">
        <f>_xll.qlInterestRateIndexValueDate(Index1M,$H3078)</f>
        <v>60968</v>
      </c>
      <c r="J3078" s="185">
        <f>IFERROR(_xll.qlIndexFixing(Index1M,$H3078,TRUE,_xll.ohTrigger(RecalcTrigger,Trigger1M)),NA())</f>
        <v>1.2641417835358992E-2</v>
      </c>
      <c r="K3078" s="44">
        <f>IFERROR(_xll.qlIndexFixing(Index3M,H3078,TRUE,_xll.ohTrigger(RecalcTrigger,Trigger3M)),NA())</f>
        <v>1.2951629758193306E-2</v>
      </c>
      <c r="L3078" s="44">
        <f>IFERROR(_xll.qlIndexFixing(Index6M,$H3078,TRUE,_xll.ohTrigger(RecalcTrigger,Trigger6M)),NA())</f>
        <v>1.2586221971613201E-2</v>
      </c>
      <c r="M3078" s="186">
        <f>IFERROR(_xll.qlIndexFixing(Index1Y,$H3078,TRUE,_xll.ohTrigger(RecalcTrigger,Trigger1Y)),NA())</f>
        <v>1.3472980748543594E-2</v>
      </c>
      <c r="N3078" s="185">
        <f>IFERROR(_xll.qlIndexFixing(ONIndex1M,I3078,TRUE,_xll.ohTrigger(RecalcTrigger,Trigger1M)),NA())</f>
        <v>1.2623920549943435E-2</v>
      </c>
      <c r="O3078" s="44">
        <f>IFERROR(_xll.qlIndexFixing(ONIndex3M,I3078,TRUE,_xll.ohTrigger(RecalcTrigger,Trigger3M)),NA())</f>
        <v>1.2891674690882482E-2</v>
      </c>
      <c r="P3078" s="44">
        <f>IFERROR(_xll.qlIndexFixing(ONIndex6M,I3078,TRUE,_xll.ohTrigger(RecalcTrigger,Trigger6M)),NA())</f>
        <v>1.2332876053120501E-2</v>
      </c>
      <c r="Q3078" s="186">
        <f>IFERROR(_xll.qlIndexFixing(ONIndex1Y,I3078,TRUE,_xll.ohTrigger(RecalcTrigger,Trigger1Y)),NA())</f>
        <v>1.3220002176401735E-2</v>
      </c>
    </row>
    <row r="3079" spans="2:17" x14ac:dyDescent="0.2">
      <c r="B3079" s="39" t="s">
        <v>42</v>
      </c>
      <c r="D3079" s="42">
        <f>_xll.qlCalendarAdvance(Calendar,$D3078,B3079,"f",FALSE)</f>
        <v>60973</v>
      </c>
      <c r="E3079" s="180">
        <f>_xll.qlInterestRateIndexValueDate(IndexON,D3079)</f>
        <v>60973</v>
      </c>
      <c r="F3079" s="196">
        <f>IFERROR(_xll.qlIndexFixing(IndexON,D3079,TRUE,_xll.ohTrigger(RecalcTrigger,TriggerON)),NA())</f>
        <v>1.311170550629015E-2</v>
      </c>
      <c r="H3079" s="42">
        <f>_xll.qlCalendarAdvance(Calendar,$H3078,B3079,"f",FALSE)</f>
        <v>60973</v>
      </c>
      <c r="I3079" s="180">
        <f>_xll.qlInterestRateIndexValueDate(Index1M,$H3079)</f>
        <v>60975</v>
      </c>
      <c r="J3079" s="185">
        <f>IFERROR(_xll.qlIndexFixing(Index1M,$H3079,TRUE,_xll.ohTrigger(RecalcTrigger,Trigger1M)),NA())</f>
        <v>1.2647883753195144E-2</v>
      </c>
      <c r="K3079" s="44">
        <f>IFERROR(_xll.qlIndexFixing(Index3M,H3079,TRUE,_xll.ohTrigger(RecalcTrigger,Trigger3M)),NA())</f>
        <v>1.2958418082147816E-2</v>
      </c>
      <c r="L3079" s="44">
        <f>IFERROR(_xll.qlIndexFixing(Index6M,$H3079,TRUE,_xll.ohTrigger(RecalcTrigger,Trigger6M)),NA())</f>
        <v>1.2603283623076276E-2</v>
      </c>
      <c r="M3079" s="186">
        <f>IFERROR(_xll.qlIndexFixing(Index1Y,$H3079,TRUE,_xll.ohTrigger(RecalcTrigger,Trigger1Y)),NA())</f>
        <v>1.3479354543865485E-2</v>
      </c>
      <c r="N3079" s="185">
        <f>IFERROR(_xll.qlIndexFixing(ONIndex1M,I3079,TRUE,_xll.ohTrigger(RecalcTrigger,Trigger1M)),NA())</f>
        <v>1.2630393072141644E-2</v>
      </c>
      <c r="O3079" s="44">
        <f>IFERROR(_xll.qlIndexFixing(ONIndex3M,I3079,TRUE,_xll.ohTrigger(RecalcTrigger,Trigger3M)),NA())</f>
        <v>1.2898493008552947E-2</v>
      </c>
      <c r="P3079" s="44">
        <f>IFERROR(_xll.qlIndexFixing(ONIndex6M,I3079,TRUE,_xll.ohTrigger(RecalcTrigger,Trigger6M)),NA())</f>
        <v>1.2350781353962503E-2</v>
      </c>
      <c r="Q3079" s="186">
        <f>IFERROR(_xll.qlIndexFixing(ONIndex1Y,I3079,TRUE,_xll.ohTrigger(RecalcTrigger,Trigger1Y)),NA())</f>
        <v>1.322652849180983E-2</v>
      </c>
    </row>
    <row r="3080" spans="2:17" x14ac:dyDescent="0.2">
      <c r="B3080" s="39" t="s">
        <v>42</v>
      </c>
      <c r="D3080" s="42">
        <f>_xll.qlCalendarAdvance(Calendar,$D3079,B3080,"f",FALSE)</f>
        <v>60980</v>
      </c>
      <c r="E3080" s="180">
        <f>_xll.qlInterestRateIndexValueDate(IndexON,D3080)</f>
        <v>60980</v>
      </c>
      <c r="F3080" s="196">
        <f>IFERROR(_xll.qlIndexFixing(IndexON,D3080,TRUE,_xll.ohTrigger(RecalcTrigger,TriggerON)),NA())</f>
        <v>1.3116115667486383E-2</v>
      </c>
      <c r="H3080" s="42">
        <f>_xll.qlCalendarAdvance(Calendar,$H3079,B3080,"f",FALSE)</f>
        <v>60980</v>
      </c>
      <c r="I3080" s="180">
        <f>_xll.qlInterestRateIndexValueDate(Index1M,$H3080)</f>
        <v>60982</v>
      </c>
      <c r="J3080" s="185">
        <f>IFERROR(_xll.qlIndexFixing(Index1M,$H3080,TRUE,_xll.ohTrigger(RecalcTrigger,Trigger1M)),NA())</f>
        <v>1.2654341344521813E-2</v>
      </c>
      <c r="K3080" s="44">
        <f>IFERROR(_xll.qlIndexFixing(Index3M,H3080,TRUE,_xll.ohTrigger(RecalcTrigger,Trigger3M)),NA())</f>
        <v>1.2965197398882466E-2</v>
      </c>
      <c r="L3080" s="44">
        <f>IFERROR(_xll.qlIndexFixing(Index6M,$H3080,TRUE,_xll.ohTrigger(RecalcTrigger,Trigger6M)),NA())</f>
        <v>1.2620267971392171E-2</v>
      </c>
      <c r="M3080" s="186">
        <f>IFERROR(_xll.qlIndexFixing(Index1Y,$H3080,TRUE,_xll.ohTrigger(RecalcTrigger,Trigger1Y)),NA())</f>
        <v>1.3485718640865011E-2</v>
      </c>
      <c r="N3080" s="185">
        <f>IFERROR(_xll.qlIndexFixing(ONIndex1M,I3080,TRUE,_xll.ohTrigger(RecalcTrigger,Trigger1M)),NA())</f>
        <v>1.2636857315362349E-2</v>
      </c>
      <c r="O3080" s="44">
        <f>IFERROR(_xll.qlIndexFixing(ONIndex3M,I3080,TRUE,_xll.ohTrigger(RecalcTrigger,Trigger3M)),NA())</f>
        <v>1.2905302494088389E-2</v>
      </c>
      <c r="P3080" s="44">
        <f>IFERROR(_xll.qlIndexFixing(ONIndex6M,I3080,TRUE,_xll.ohTrigger(RecalcTrigger,Trigger6M)),NA())</f>
        <v>1.2368609694526356E-2</v>
      </c>
      <c r="Q3080" s="186">
        <f>IFERROR(_xll.qlIndexFixing(ONIndex1Y,I3080,TRUE,_xll.ohTrigger(RecalcTrigger,Trigger1Y)),NA())</f>
        <v>1.323304589746499E-2</v>
      </c>
    </row>
    <row r="3081" spans="2:17" x14ac:dyDescent="0.2">
      <c r="B3081" s="39" t="s">
        <v>42</v>
      </c>
      <c r="D3081" s="42">
        <f>_xll.qlCalendarAdvance(Calendar,$D3080,B3081,"f",FALSE)</f>
        <v>60987</v>
      </c>
      <c r="E3081" s="180">
        <f>_xll.qlInterestRateIndexValueDate(IndexON,D3081)</f>
        <v>60987</v>
      </c>
      <c r="F3081" s="196">
        <f>IFERROR(_xll.qlIndexFixing(IndexON,D3081,TRUE,_xll.ohTrigger(RecalcTrigger,TriggerON)),NA())</f>
        <v>1.3120520183678153E-2</v>
      </c>
      <c r="H3081" s="42">
        <f>_xll.qlCalendarAdvance(Calendar,$H3080,B3081,"f",FALSE)</f>
        <v>60987</v>
      </c>
      <c r="I3081" s="180">
        <f>_xll.qlInterestRateIndexValueDate(Index1M,$H3081)</f>
        <v>60989</v>
      </c>
      <c r="J3081" s="185">
        <f>IFERROR(_xll.qlIndexFixing(Index1M,$H3081,TRUE,_xll.ohTrigger(RecalcTrigger,Trigger1M)),NA())</f>
        <v>1.2660790583791937E-2</v>
      </c>
      <c r="K3081" s="44">
        <f>IFERROR(_xll.qlIndexFixing(Index3M,H3081,TRUE,_xll.ohTrigger(RecalcTrigger,Trigger3M)),NA())</f>
        <v>1.2971967681054686E-2</v>
      </c>
      <c r="L3081" s="44">
        <f>IFERROR(_xll.qlIndexFixing(Index6M,$H3081,TRUE,_xll.ohTrigger(RecalcTrigger,Trigger6M)),NA())</f>
        <v>1.2637175014578296E-2</v>
      </c>
      <c r="M3081" s="186">
        <f>IFERROR(_xll.qlIndexFixing(Index1Y,$H3081,TRUE,_xll.ohTrigger(RecalcTrigger,Trigger1Y)),NA())</f>
        <v>1.3492073011533455E-2</v>
      </c>
      <c r="N3081" s="185">
        <f>IFERROR(_xll.qlIndexFixing(ONIndex1M,I3081,TRUE,_xll.ohTrigger(RecalcTrigger,Trigger1M)),NA())</f>
        <v>1.2643313253946076E-2</v>
      </c>
      <c r="O3081" s="44">
        <f>IFERROR(_xll.qlIndexFixing(ONIndex3M,I3081,TRUE,_xll.ohTrigger(RecalcTrigger,Trigger3M)),NA())</f>
        <v>1.2912103119910867E-2</v>
      </c>
      <c r="P3081" s="44">
        <f>IFERROR(_xll.qlIndexFixing(ONIndex6M,I3081,TRUE,_xll.ohTrigger(RecalcTrigger,Trigger6M)),NA())</f>
        <v>1.2386361075051866E-2</v>
      </c>
      <c r="Q3081" s="186">
        <f>IFERROR(_xll.qlIndexFixing(ONIndex1Y,I3081,TRUE,_xll.ohTrigger(RecalcTrigger,Trigger1Y)),NA())</f>
        <v>1.3239554365709338E-2</v>
      </c>
    </row>
    <row r="3082" spans="2:17" x14ac:dyDescent="0.2">
      <c r="B3082" s="39" t="s">
        <v>42</v>
      </c>
      <c r="D3082" s="42">
        <f>_xll.qlCalendarAdvance(Calendar,$D3081,B3082,"f",FALSE)</f>
        <v>60994</v>
      </c>
      <c r="E3082" s="180">
        <f>_xll.qlInterestRateIndexValueDate(IndexON,D3082)</f>
        <v>60994</v>
      </c>
      <c r="F3082" s="196">
        <f>IFERROR(_xll.qlIndexFixing(IndexON,D3082,TRUE,_xll.ohTrigger(RecalcTrigger,TriggerON)),NA())</f>
        <v>1.3124919037199589E-2</v>
      </c>
      <c r="H3082" s="42">
        <f>_xll.qlCalendarAdvance(Calendar,$H3081,B3082,"f",FALSE)</f>
        <v>60994</v>
      </c>
      <c r="I3082" s="180">
        <f>_xll.qlInterestRateIndexValueDate(Index1M,$H3082)</f>
        <v>60996</v>
      </c>
      <c r="J3082" s="185">
        <f>IFERROR(_xll.qlIndexFixing(Index1M,$H3082,TRUE,_xll.ohTrigger(RecalcTrigger,Trigger1M)),NA())</f>
        <v>1.2667231445453453E-2</v>
      </c>
      <c r="K3082" s="44">
        <f>IFERROR(_xll.qlIndexFixing(Index3M,H3082,TRUE,_xll.ohTrigger(RecalcTrigger,Trigger3M)),NA())</f>
        <v>1.2978728901321013E-2</v>
      </c>
      <c r="L3082" s="44">
        <f>IFERROR(_xll.qlIndexFixing(Index6M,$H3082,TRUE,_xll.ohTrigger(RecalcTrigger,Trigger6M)),NA())</f>
        <v>1.2654004750663479E-2</v>
      </c>
      <c r="M3082" s="186">
        <f>IFERROR(_xll.qlIndexFixing(Index1Y,$H3082,TRUE,_xll.ohTrigger(RecalcTrigger,Trigger1Y)),NA())</f>
        <v>1.349841762786122E-2</v>
      </c>
      <c r="N3082" s="185">
        <f>IFERROR(_xll.qlIndexFixing(ONIndex1M,I3082,TRUE,_xll.ohTrigger(RecalcTrigger,Trigger1M)),NA())</f>
        <v>1.2649760862313286E-2</v>
      </c>
      <c r="O3082" s="44">
        <f>IFERROR(_xll.qlIndexFixing(ONIndex3M,I3082,TRUE,_xll.ohTrigger(RecalcTrigger,Trigger3M)),NA())</f>
        <v>1.2918894859081931E-2</v>
      </c>
      <c r="P3082" s="44">
        <f>IFERROR(_xll.qlIndexFixing(ONIndex6M,I3082,TRUE,_xll.ohTrigger(RecalcTrigger,Trigger6M)),NA())</f>
        <v>1.2404035495459098E-2</v>
      </c>
      <c r="Q3082" s="186">
        <f>IFERROR(_xll.qlIndexFixing(ONIndex1Y,I3082,TRUE,_xll.ohTrigger(RecalcTrigger,Trigger1Y)),NA())</f>
        <v>1.324605386928468E-2</v>
      </c>
    </row>
    <row r="3083" spans="2:17" x14ac:dyDescent="0.2">
      <c r="B3083" s="39" t="s">
        <v>42</v>
      </c>
      <c r="D3083" s="42">
        <f>_xll.qlCalendarAdvance(Calendar,$D3082,B3083,"f",FALSE)</f>
        <v>61001</v>
      </c>
      <c r="E3083" s="180">
        <f>_xll.qlInterestRateIndexValueDate(IndexON,D3083)</f>
        <v>61001</v>
      </c>
      <c r="F3083" s="196">
        <f>IFERROR(_xll.qlIndexFixing(IndexON,D3083,TRUE,_xll.ohTrigger(RecalcTrigger,TriggerON)),NA())</f>
        <v>1.3129312210784505E-2</v>
      </c>
      <c r="H3083" s="42">
        <f>_xll.qlCalendarAdvance(Calendar,$H3082,B3083,"f",FALSE)</f>
        <v>61001</v>
      </c>
      <c r="I3083" s="180">
        <f>_xll.qlInterestRateIndexValueDate(Index1M,$H3083)</f>
        <v>61003</v>
      </c>
      <c r="J3083" s="185">
        <f>IFERROR(_xll.qlIndexFixing(Index1M,$H3083,TRUE,_xll.ohTrigger(RecalcTrigger,Trigger1M)),NA())</f>
        <v>1.2673663903964294E-2</v>
      </c>
      <c r="K3083" s="44">
        <f>IFERROR(_xll.qlIndexFixing(Index3M,H3083,TRUE,_xll.ohTrigger(RecalcTrigger,Trigger3M)),NA())</f>
        <v>1.2985481032338875E-2</v>
      </c>
      <c r="L3083" s="44">
        <f>IFERROR(_xll.qlIndexFixing(Index6M,$H3083,TRUE,_xll.ohTrigger(RecalcTrigger,Trigger6M)),NA())</f>
        <v>1.2669364581584831E-2</v>
      </c>
      <c r="M3083" s="186">
        <f>IFERROR(_xll.qlIndexFixing(Index1Y,$H3083,TRUE,_xll.ohTrigger(RecalcTrigger,Trigger1Y)),NA())</f>
        <v>1.3504752461839152E-2</v>
      </c>
      <c r="N3083" s="185">
        <f>IFERROR(_xll.qlIndexFixing(ONIndex1M,I3083,TRUE,_xll.ohTrigger(RecalcTrigger,Trigger1M)),NA())</f>
        <v>1.2656200115044314E-2</v>
      </c>
      <c r="O3083" s="44">
        <f>IFERROR(_xll.qlIndexFixing(ONIndex3M,I3083,TRUE,_xll.ohTrigger(RecalcTrigger,Trigger3M)),NA())</f>
        <v>1.2925677684263448E-2</v>
      </c>
      <c r="P3083" s="44">
        <f>IFERROR(_xll.qlIndexFixing(ONIndex6M,I3083,TRUE,_xll.ohTrigger(RecalcTrigger,Trigger6M)),NA())</f>
        <v>1.2421632955668116E-2</v>
      </c>
      <c r="Q3083" s="186">
        <f>IFERROR(_xll.qlIndexFixing(ONIndex1Y,I3083,TRUE,_xll.ohTrigger(RecalcTrigger,Trigger1Y)),NA())</f>
        <v>1.3252544380613074E-2</v>
      </c>
    </row>
    <row r="3084" spans="2:17" x14ac:dyDescent="0.2">
      <c r="B3084" s="39" t="s">
        <v>42</v>
      </c>
      <c r="D3084" s="42">
        <f>_xll.qlCalendarAdvance(Calendar,$D3083,B3084,"f",FALSE)</f>
        <v>61008</v>
      </c>
      <c r="E3084" s="180">
        <f>_xll.qlInterestRateIndexValueDate(IndexON,D3084)</f>
        <v>61008</v>
      </c>
      <c r="F3084" s="196">
        <f>IFERROR(_xll.qlIndexFixing(IndexON,D3084,TRUE,_xll.ohTrigger(RecalcTrigger,TriggerON)),NA())</f>
        <v>1.3133699687086775E-2</v>
      </c>
      <c r="H3084" s="42">
        <f>_xll.qlCalendarAdvance(Calendar,$H3083,B3084,"f",FALSE)</f>
        <v>61008</v>
      </c>
      <c r="I3084" s="180">
        <f>_xll.qlInterestRateIndexValueDate(Index1M,$H3084)</f>
        <v>61010</v>
      </c>
      <c r="J3084" s="185">
        <f>IFERROR(_xll.qlIndexFixing(Index1M,$H3084,TRUE,_xll.ohTrigger(RecalcTrigger,Trigger1M)),NA())</f>
        <v>1.2680087933772399E-2</v>
      </c>
      <c r="K3084" s="44">
        <f>IFERROR(_xll.qlIndexFixing(Index3M,H3084,TRUE,_xll.ohTrigger(RecalcTrigger,Trigger3M)),NA())</f>
        <v>1.2992224046765699E-2</v>
      </c>
      <c r="L3084" s="44">
        <f>IFERROR(_xll.qlIndexFixing(Index6M,$H3084,TRUE,_xll.ohTrigger(RecalcTrigger,Trigger6M)),NA())</f>
        <v>1.2686044634518841E-2</v>
      </c>
      <c r="M3084" s="186">
        <f>IFERROR(_xll.qlIndexFixing(Index1Y,$H3084,TRUE,_xll.ohTrigger(RecalcTrigger,Trigger1Y)),NA())</f>
        <v>1.3511077485457434E-2</v>
      </c>
      <c r="N3084" s="185">
        <f>IFERROR(_xll.qlIndexFixing(ONIndex1M,I3084,TRUE,_xll.ohTrigger(RecalcTrigger,Trigger1M)),NA())</f>
        <v>1.2662630986639556E-2</v>
      </c>
      <c r="O3084" s="44">
        <f>IFERROR(_xll.qlIndexFixing(ONIndex3M,I3084,TRUE,_xll.ohTrigger(RecalcTrigger,Trigger3M)),NA())</f>
        <v>1.2932451568277159E-2</v>
      </c>
      <c r="P3084" s="44">
        <f>IFERROR(_xll.qlIndexFixing(ONIndex6M,I3084,TRUE,_xll.ohTrigger(RecalcTrigger,Trigger6M)),NA())</f>
        <v>1.243915345567892E-2</v>
      </c>
      <c r="Q3084" s="186">
        <f>IFERROR(_xll.qlIndexFixing(ONIndex1Y,I3084,TRUE,_xll.ohTrigger(RecalcTrigger,Trigger1Y)),NA())</f>
        <v>1.3259025872276453E-2</v>
      </c>
    </row>
    <row r="3085" spans="2:17" x14ac:dyDescent="0.2">
      <c r="B3085" s="39" t="s">
        <v>42</v>
      </c>
      <c r="D3085" s="42">
        <f>_xll.qlCalendarAdvance(Calendar,$D3084,B3085,"f",FALSE)</f>
        <v>61015</v>
      </c>
      <c r="E3085" s="180">
        <f>_xll.qlInterestRateIndexValueDate(IndexON,D3085)</f>
        <v>61015</v>
      </c>
      <c r="F3085" s="196">
        <f>IFERROR(_xll.qlIndexFixing(IndexON,D3085,TRUE,_xll.ohTrigger(RecalcTrigger,TriggerON)),NA())</f>
        <v>1.3138081448680339E-2</v>
      </c>
      <c r="H3085" s="42">
        <f>_xll.qlCalendarAdvance(Calendar,$H3084,B3085,"f",FALSE)</f>
        <v>61015</v>
      </c>
      <c r="I3085" s="180">
        <f>_xll.qlInterestRateIndexValueDate(Index1M,$H3085)</f>
        <v>61017</v>
      </c>
      <c r="J3085" s="185">
        <f>IFERROR(_xll.qlIndexFixing(Index1M,$H3085,TRUE,_xll.ohTrigger(RecalcTrigger,Trigger1M)),NA())</f>
        <v>1.2686503509330704E-2</v>
      </c>
      <c r="K3085" s="44">
        <f>IFERROR(_xll.qlIndexFixing(Index3M,H3085,TRUE,_xll.ohTrigger(RecalcTrigger,Trigger3M)),NA())</f>
        <v>1.2998957917258025E-2</v>
      </c>
      <c r="L3085" s="44">
        <f>IFERROR(_xll.qlIndexFixing(Index6M,$H3085,TRUE,_xll.ohTrigger(RecalcTrigger,Trigger6M)),NA())</f>
        <v>1.2702647376577799E-2</v>
      </c>
      <c r="M3085" s="186">
        <f>IFERROR(_xll.qlIndexFixing(Index1Y,$H3085,TRUE,_xll.ohTrigger(RecalcTrigger,Trigger1Y)),NA())</f>
        <v>1.35173926707056E-2</v>
      </c>
      <c r="N3085" s="185">
        <f>IFERROR(_xll.qlIndexFixing(ONIndex1M,I3085,TRUE,_xll.ohTrigger(RecalcTrigger,Trigger1M)),NA())</f>
        <v>1.266905345159941E-2</v>
      </c>
      <c r="O3085" s="44">
        <f>IFERROR(_xll.qlIndexFixing(ONIndex3M,I3085,TRUE,_xll.ohTrigger(RecalcTrigger,Trigger3M)),NA())</f>
        <v>1.2939216483864868E-2</v>
      </c>
      <c r="P3085" s="44">
        <f>IFERROR(_xll.qlIndexFixing(ONIndex6M,I3085,TRUE,_xll.ohTrigger(RecalcTrigger,Trigger6M)),NA())</f>
        <v>1.2456596995491509E-2</v>
      </c>
      <c r="Q3085" s="186">
        <f>IFERROR(_xll.qlIndexFixing(ONIndex1Y,I3085,TRUE,_xll.ohTrigger(RecalcTrigger,Trigger1Y)),NA())</f>
        <v>1.3265498316776814E-2</v>
      </c>
    </row>
    <row r="3086" spans="2:17" x14ac:dyDescent="0.2">
      <c r="B3086" s="39" t="s">
        <v>42</v>
      </c>
      <c r="D3086" s="42">
        <f>_xll.qlCalendarAdvance(Calendar,$D3085,B3086,"f",FALSE)</f>
        <v>61022</v>
      </c>
      <c r="E3086" s="180">
        <f>_xll.qlInterestRateIndexValueDate(IndexON,D3086)</f>
        <v>61022</v>
      </c>
      <c r="F3086" s="196">
        <f>IFERROR(_xll.qlIndexFixing(IndexON,D3086,TRUE,_xll.ohTrigger(RecalcTrigger,TriggerON)),NA())</f>
        <v>1.3142457478219072E-2</v>
      </c>
      <c r="H3086" s="42">
        <f>_xll.qlCalendarAdvance(Calendar,$H3085,B3086,"f",FALSE)</f>
        <v>61022</v>
      </c>
      <c r="I3086" s="180">
        <f>_xll.qlInterestRateIndexValueDate(Index1M,$H3086)</f>
        <v>61024</v>
      </c>
      <c r="J3086" s="185">
        <f>IFERROR(_xll.qlIndexFixing(Index1M,$H3086,TRUE,_xll.ohTrigger(RecalcTrigger,Trigger1M)),NA())</f>
        <v>1.2692910605094643E-2</v>
      </c>
      <c r="K3086" s="44">
        <f>IFERROR(_xll.qlIndexFixing(Index3M,H3086,TRUE,_xll.ohTrigger(RecalcTrigger,Trigger3M)),NA())</f>
        <v>1.300568261647328E-2</v>
      </c>
      <c r="L3086" s="44">
        <f>IFERROR(_xll.qlIndexFixing(Index6M,$H3086,TRUE,_xll.ohTrigger(RecalcTrigger,Trigger6M)),NA())</f>
        <v>1.2719172805835293E-2</v>
      </c>
      <c r="M3086" s="186">
        <f>IFERROR(_xll.qlIndexFixing(Index1Y,$H3086,TRUE,_xll.ohTrigger(RecalcTrigger,Trigger1Y)),NA())</f>
        <v>1.3523697989572737E-2</v>
      </c>
      <c r="N3086" s="185">
        <f>IFERROR(_xll.qlIndexFixing(ONIndex1M,I3086,TRUE,_xll.ohTrigger(RecalcTrigger,Trigger1M)),NA())</f>
        <v>1.2675467484344338E-2</v>
      </c>
      <c r="O3086" s="44">
        <f>IFERROR(_xll.qlIndexFixing(ONIndex3M,I3086,TRUE,_xll.ohTrigger(RecalcTrigger,Trigger3M)),NA())</f>
        <v>1.2945972403928252E-2</v>
      </c>
      <c r="P3086" s="44">
        <f>IFERROR(_xll.qlIndexFixing(ONIndex6M,I3086,TRUE,_xll.ohTrigger(RecalcTrigger,Trigger6M)),NA())</f>
        <v>1.2473963575105884E-2</v>
      </c>
      <c r="Q3086" s="186">
        <f>IFERROR(_xll.qlIndexFixing(ONIndex1Y,I3086,TRUE,_xll.ohTrigger(RecalcTrigger,Trigger1Y)),NA())</f>
        <v>1.327196168685596E-2</v>
      </c>
    </row>
    <row r="3087" spans="2:17" x14ac:dyDescent="0.2">
      <c r="B3087" s="39" t="s">
        <v>42</v>
      </c>
      <c r="D3087" s="42">
        <f>_xll.qlCalendarAdvance(Calendar,$D3086,B3087,"f",FALSE)</f>
        <v>61029</v>
      </c>
      <c r="E3087" s="180">
        <f>_xll.qlInterestRateIndexValueDate(IndexON,D3087)</f>
        <v>61029</v>
      </c>
      <c r="F3087" s="196">
        <f>IFERROR(_xll.qlIndexFixing(IndexON,D3087,TRUE,_xll.ohTrigger(RecalcTrigger,TriggerON)),NA())</f>
        <v>1.3146827758196977E-2</v>
      </c>
      <c r="H3087" s="42">
        <f>_xll.qlCalendarAdvance(Calendar,$H3086,B3087,"f",FALSE)</f>
        <v>61029</v>
      </c>
      <c r="I3087" s="180">
        <f>_xll.qlInterestRateIndexValueDate(Index1M,$H3087)</f>
        <v>61031</v>
      </c>
      <c r="J3087" s="185">
        <f>IFERROR(_xll.qlIndexFixing(Index1M,$H3087,TRUE,_xll.ohTrigger(RecalcTrigger,Trigger1M)),NA())</f>
        <v>1.2696588314828894E-2</v>
      </c>
      <c r="K3087" s="44">
        <f>IFERROR(_xll.qlIndexFixing(Index3M,H3087,TRUE,_xll.ohTrigger(RecalcTrigger,Trigger3M)),NA())</f>
        <v>1.3011685254320853E-2</v>
      </c>
      <c r="L3087" s="44">
        <f>IFERROR(_xll.qlIndexFixing(Index6M,$H3087,TRUE,_xll.ohTrigger(RecalcTrigger,Trigger6M)),NA())</f>
        <v>1.2735620920374625E-2</v>
      </c>
      <c r="M3087" s="186">
        <f>IFERROR(_xll.qlIndexFixing(Index1Y,$H3087,TRUE,_xll.ohTrigger(RecalcTrigger,Trigger1Y)),NA())</f>
        <v>1.3529993414048159E-2</v>
      </c>
      <c r="N3087" s="185">
        <f>IFERROR(_xll.qlIndexFixing(ONIndex1M,I3087,TRUE,_xll.ohTrigger(RecalcTrigger,Trigger1M)),NA())</f>
        <v>1.2681873059454674E-2</v>
      </c>
      <c r="O3087" s="44">
        <f>IFERROR(_xll.qlIndexFixing(ONIndex3M,I3087,TRUE,_xll.ohTrigger(RecalcTrigger,Trigger3M)),NA())</f>
        <v>1.2952719301209115E-2</v>
      </c>
      <c r="P3087" s="44">
        <f>IFERROR(_xll.qlIndexFixing(ONIndex6M,I3087,TRUE,_xll.ohTrigger(RecalcTrigger,Trigger6M)),NA())</f>
        <v>1.2491253194601981E-2</v>
      </c>
      <c r="Q3087" s="186">
        <f>IFERROR(_xll.qlIndexFixing(ONIndex1Y,I3087,TRUE,_xll.ohTrigger(RecalcTrigger,Trigger1Y)),NA())</f>
        <v>1.3278415954856015E-2</v>
      </c>
    </row>
    <row r="3088" spans="2:17" x14ac:dyDescent="0.2">
      <c r="B3088" s="39" t="s">
        <v>42</v>
      </c>
      <c r="D3088" s="42">
        <f>_xll.qlCalendarAdvance(Calendar,$D3087,B3088,"f",FALSE)</f>
        <v>61036</v>
      </c>
      <c r="E3088" s="180">
        <f>_xll.qlInterestRateIndexValueDate(IndexON,D3088)</f>
        <v>61036</v>
      </c>
      <c r="F3088" s="196">
        <f>IFERROR(_xll.qlIndexFixing(IndexON,D3088,TRUE,_xll.ohTrigger(RecalcTrigger,TriggerON)),NA())</f>
        <v>1.3151192271427803E-2</v>
      </c>
      <c r="H3088" s="42">
        <f>_xll.qlCalendarAdvance(Calendar,$H3087,B3088,"f",FALSE)</f>
        <v>61036</v>
      </c>
      <c r="I3088" s="180">
        <f>_xll.qlInterestRateIndexValueDate(Index1M,$H3088)</f>
        <v>61038</v>
      </c>
      <c r="J3088" s="185">
        <f>IFERROR(_xll.qlIndexFixing(Index1M,$H3088,TRUE,_xll.ohTrigger(RecalcTrigger,Trigger1M)),NA())</f>
        <v>1.2702979918041304E-2</v>
      </c>
      <c r="K3088" s="44">
        <f>IFERROR(_xll.qlIndexFixing(Index3M,H3088,TRUE,_xll.ohTrigger(RecalcTrigger,Trigger3M)),NA())</f>
        <v>1.3018391950929261E-2</v>
      </c>
      <c r="L3088" s="44">
        <f>IFERROR(_xll.qlIndexFixing(Index6M,$H3088,TRUE,_xll.ohTrigger(RecalcTrigger,Trigger6M)),NA())</f>
        <v>1.2751991718288367E-2</v>
      </c>
      <c r="M3088" s="186">
        <f>IFERROR(_xll.qlIndexFixing(Index1Y,$H3088,TRUE,_xll.ohTrigger(RecalcTrigger,Trigger1Y)),NA())</f>
        <v>1.3536278916120296E-2</v>
      </c>
      <c r="N3088" s="185">
        <f>IFERROR(_xll.qlIndexFixing(ONIndex1M,I3088,TRUE,_xll.ohTrigger(RecalcTrigger,Trigger1M)),NA())</f>
        <v>1.2688270151350878E-2</v>
      </c>
      <c r="O3088" s="44">
        <f>IFERROR(_xll.qlIndexFixing(ONIndex3M,I3088,TRUE,_xll.ohTrigger(RecalcTrigger,Trigger3M)),NA())</f>
        <v>1.2959457148369324E-2</v>
      </c>
      <c r="P3088" s="44">
        <f>IFERROR(_xll.qlIndexFixing(ONIndex6M,I3088,TRUE,_xll.ohTrigger(RecalcTrigger,Trigger6M)),NA())</f>
        <v>1.2508465853819928E-2</v>
      </c>
      <c r="Q3088" s="186">
        <f>IFERROR(_xll.qlIndexFixing(ONIndex1Y,I3088,TRUE,_xll.ohTrigger(RecalcTrigger,Trigger1Y)),NA())</f>
        <v>1.3284861093518785E-2</v>
      </c>
    </row>
    <row r="3089" spans="2:17" x14ac:dyDescent="0.2">
      <c r="B3089" s="39" t="s">
        <v>42</v>
      </c>
      <c r="D3089" s="42">
        <f>_xll.qlCalendarAdvance(Calendar,$D3088,B3089,"f",FALSE)</f>
        <v>61043</v>
      </c>
      <c r="E3089" s="180">
        <f>_xll.qlInterestRateIndexValueDate(IndexON,D3089)</f>
        <v>61043</v>
      </c>
      <c r="F3089" s="196">
        <f>IFERROR(_xll.qlIndexFixing(IndexON,D3089,TRUE,_xll.ohTrigger(RecalcTrigger,TriggerON)),NA())</f>
        <v>1.3155551000485488E-2</v>
      </c>
      <c r="H3089" s="42">
        <f>_xll.qlCalendarAdvance(Calendar,$H3088,B3089,"f",FALSE)</f>
        <v>61043</v>
      </c>
      <c r="I3089" s="180">
        <f>_xll.qlInterestRateIndexValueDate(Index1M,$H3089)</f>
        <v>61045</v>
      </c>
      <c r="J3089" s="185">
        <f>IFERROR(_xll.qlIndexFixing(Index1M,$H3089,TRUE,_xll.ohTrigger(RecalcTrigger,Trigger1M)),NA())</f>
        <v>1.2709362972866003E-2</v>
      </c>
      <c r="K3089" s="44">
        <f>IFERROR(_xll.qlIndexFixing(Index3M,H3089,TRUE,_xll.ohTrigger(RecalcTrigger,Trigger3M)),NA())</f>
        <v>1.3025089396393101E-2</v>
      </c>
      <c r="L3089" s="44">
        <f>IFERROR(_xll.qlIndexFixing(Index6M,$H3089,TRUE,_xll.ohTrigger(RecalcTrigger,Trigger6M)),NA())</f>
        <v>1.2768285197676605E-2</v>
      </c>
      <c r="M3089" s="186">
        <f>IFERROR(_xll.qlIndexFixing(Index1Y,$H3089,TRUE,_xll.ohTrigger(RecalcTrigger,Trigger1Y)),NA())</f>
        <v>1.3542554467776491E-2</v>
      </c>
      <c r="N3089" s="185">
        <f>IFERROR(_xll.qlIndexFixing(ONIndex1M,I3089,TRUE,_xll.ohTrigger(RecalcTrigger,Trigger1M)),NA())</f>
        <v>1.2694658734453412E-2</v>
      </c>
      <c r="O3089" s="44">
        <f>IFERROR(_xll.qlIndexFixing(ONIndex3M,I3089,TRUE,_xll.ohTrigger(RecalcTrigger,Trigger3M)),NA())</f>
        <v>1.2966185918310558E-2</v>
      </c>
      <c r="P3089" s="44">
        <f>IFERROR(_xll.qlIndexFixing(ONIndex6M,I3089,TRUE,_xll.ohTrigger(RecalcTrigger,Trigger6M)),NA())</f>
        <v>1.2525601552759724E-2</v>
      </c>
      <c r="Q3089" s="186">
        <f>IFERROR(_xll.qlIndexFixing(ONIndex1Y,I3089,TRUE,_xll.ohTrigger(RecalcTrigger,Trigger1Y)),NA())</f>
        <v>1.3291297075186392E-2</v>
      </c>
    </row>
    <row r="3090" spans="2:17" x14ac:dyDescent="0.2">
      <c r="B3090" s="39" t="s">
        <v>42</v>
      </c>
      <c r="D3090" s="42">
        <f>_xll.qlCalendarAdvance(Calendar,$D3089,B3090,"f",FALSE)</f>
        <v>61050</v>
      </c>
      <c r="E3090" s="180">
        <f>_xll.qlInterestRateIndexValueDate(IndexON,D3090)</f>
        <v>61050</v>
      </c>
      <c r="F3090" s="196">
        <f>IFERROR(_xll.qlIndexFixing(IndexON,D3090,TRUE,_xll.ohTrigger(RecalcTrigger,TriggerON)),NA())</f>
        <v>1.3159903927864036E-2</v>
      </c>
      <c r="H3090" s="42">
        <f>_xll.qlCalendarAdvance(Calendar,$H3089,B3090,"f",FALSE)</f>
        <v>61050</v>
      </c>
      <c r="I3090" s="180">
        <f>_xll.qlInterestRateIndexValueDate(Index1M,$H3090)</f>
        <v>61052</v>
      </c>
      <c r="J3090" s="185">
        <f>IFERROR(_xll.qlIndexFixing(Index1M,$H3090,TRUE,_xll.ohTrigger(RecalcTrigger,Trigger1M)),NA())</f>
        <v>1.271573745376342E-2</v>
      </c>
      <c r="K3090" s="44">
        <f>IFERROR(_xll.qlIndexFixing(Index3M,H3090,TRUE,_xll.ohTrigger(RecalcTrigger,Trigger3M)),NA())</f>
        <v>1.3031777563368849E-2</v>
      </c>
      <c r="L3090" s="44">
        <f>IFERROR(_xll.qlIndexFixing(Index6M,$H3090,TRUE,_xll.ohTrigger(RecalcTrigger,Trigger6M)),NA())</f>
        <v>1.2784501356648695E-2</v>
      </c>
      <c r="M3090" s="186">
        <f>IFERROR(_xll.qlIndexFixing(Index1Y,$H3090,TRUE,_xll.ohTrigger(RecalcTrigger,Trigger1Y)),NA())</f>
        <v>1.3548820041004739E-2</v>
      </c>
      <c r="N3090" s="185">
        <f>IFERROR(_xll.qlIndexFixing(ONIndex1M,I3090,TRUE,_xll.ohTrigger(RecalcTrigger,Trigger1M)),NA())</f>
        <v>1.2701038783422547E-2</v>
      </c>
      <c r="O3090" s="44">
        <f>IFERROR(_xll.qlIndexFixing(ONIndex3M,I3090,TRUE,_xll.ohTrigger(RecalcTrigger,Trigger3M)),NA())</f>
        <v>1.2972905583854555E-2</v>
      </c>
      <c r="P3090" s="44">
        <f>IFERROR(_xll.qlIndexFixing(ONIndex6M,I3090,TRUE,_xll.ohTrigger(RecalcTrigger,Trigger6M)),NA())</f>
        <v>1.2542660291581242E-2</v>
      </c>
      <c r="Q3090" s="186">
        <f>IFERROR(_xll.qlIndexFixing(ONIndex1Y,I3090,TRUE,_xll.ohTrigger(RecalcTrigger,Trigger1Y)),NA())</f>
        <v>1.3297723872520706E-2</v>
      </c>
    </row>
    <row r="3091" spans="2:17" x14ac:dyDescent="0.2">
      <c r="B3091" s="39" t="s">
        <v>42</v>
      </c>
      <c r="D3091" s="42">
        <f>_xll.qlCalendarAdvance(Calendar,$D3090,B3091,"f",FALSE)</f>
        <v>61057</v>
      </c>
      <c r="E3091" s="180">
        <f>_xll.qlInterestRateIndexValueDate(IndexON,D3091)</f>
        <v>61057</v>
      </c>
      <c r="F3091" s="196">
        <f>IFERROR(_xll.qlIndexFixing(IndexON,D3091,TRUE,_xll.ohTrigger(RecalcTrigger,TriggerON)),NA())</f>
        <v>1.3164251036217323E-2</v>
      </c>
      <c r="H3091" s="42">
        <f>_xll.qlCalendarAdvance(Calendar,$H3090,B3091,"f",FALSE)</f>
        <v>61057</v>
      </c>
      <c r="I3091" s="180">
        <f>_xll.qlInterestRateIndexValueDate(Index1M,$H3091)</f>
        <v>61059</v>
      </c>
      <c r="J3091" s="185">
        <f>IFERROR(_xll.qlIndexFixing(Index1M,$H3091,TRUE,_xll.ohTrigger(RecalcTrigger,Trigger1M)),NA())</f>
        <v>1.2725496603298582E-2</v>
      </c>
      <c r="K3091" s="44">
        <f>IFERROR(_xll.qlIndexFixing(Index3M,H3091,TRUE,_xll.ohTrigger(RecalcTrigger,Trigger3M)),NA())</f>
        <v>1.3040589837836939E-2</v>
      </c>
      <c r="L3091" s="44">
        <f>IFERROR(_xll.qlIndexFixing(Index6M,$H3091,TRUE,_xll.ohTrigger(RecalcTrigger,Trigger6M)),NA())</f>
        <v>1.280740098979139E-2</v>
      </c>
      <c r="M3091" s="186">
        <f>IFERROR(_xll.qlIndexFixing(Index1Y,$H3091,TRUE,_xll.ohTrigger(RecalcTrigger,Trigger1Y)),NA())</f>
        <v>1.3557158211194806E-2</v>
      </c>
      <c r="N3091" s="185">
        <f>IFERROR(_xll.qlIndexFixing(ONIndex1M,I3091,TRUE,_xll.ohTrigger(RecalcTrigger,Trigger1M)),NA())</f>
        <v>1.2707410272758679E-2</v>
      </c>
      <c r="O3091" s="44">
        <f>IFERROR(_xll.qlIndexFixing(ONIndex3M,I3091,TRUE,_xll.ohTrigger(RecalcTrigger,Trigger3M)),NA())</f>
        <v>1.2979616117823056E-2</v>
      </c>
      <c r="P3091" s="44">
        <f>IFERROR(_xll.qlIndexFixing(ONIndex6M,I3091,TRUE,_xll.ohTrigger(RecalcTrigger,Trigger6M)),NA())</f>
        <v>1.255964207012461E-2</v>
      </c>
      <c r="Q3091" s="186">
        <f>IFERROR(_xll.qlIndexFixing(ONIndex1Y,I3091,TRUE,_xll.ohTrigger(RecalcTrigger,Trigger1Y)),NA())</f>
        <v>1.3304141458183594E-2</v>
      </c>
    </row>
    <row r="3092" spans="2:17" x14ac:dyDescent="0.2">
      <c r="B3092" s="39" t="s">
        <v>42</v>
      </c>
      <c r="D3092" s="42">
        <f>_xll.qlCalendarAdvance(Calendar,$D3091,B3092,"f",FALSE)</f>
        <v>61064</v>
      </c>
      <c r="E3092" s="180">
        <f>_xll.qlInterestRateIndexValueDate(IndexON,D3092)</f>
        <v>61064</v>
      </c>
      <c r="F3092" s="196">
        <f>IFERROR(_xll.qlIndexFixing(IndexON,D3092,TRUE,_xll.ohTrigger(RecalcTrigger,TriggerON)),NA())</f>
        <v>1.3168592308279159E-2</v>
      </c>
      <c r="H3092" s="42">
        <f>_xll.qlCalendarAdvance(Calendar,$H3091,B3092,"f",FALSE)</f>
        <v>61064</v>
      </c>
      <c r="I3092" s="180">
        <f>_xll.qlInterestRateIndexValueDate(Index1M,$H3092)</f>
        <v>61066</v>
      </c>
      <c r="J3092" s="185">
        <f>IFERROR(_xll.qlIndexFixing(Index1M,$H3092,TRUE,_xll.ohTrigger(RecalcTrigger,Trigger1M)),NA())</f>
        <v>1.2731173673261043E-2</v>
      </c>
      <c r="K3092" s="44">
        <f>IFERROR(_xll.qlIndexFixing(Index3M,H3092,TRUE,_xll.ohTrigger(RecalcTrigger,Trigger3M)),NA())</f>
        <v>1.3047258073265119E-2</v>
      </c>
      <c r="L3092" s="44">
        <f>IFERROR(_xll.qlIndexFixing(Index6M,$H3092,TRUE,_xll.ohTrigger(RecalcTrigger,Trigger6M)),NA())</f>
        <v>1.2823437729852021E-2</v>
      </c>
      <c r="M3092" s="186">
        <f>IFERROR(_xll.qlIndexFixing(Index1Y,$H3092,TRUE,_xll.ohTrigger(RecalcTrigger,Trigger1Y)),NA())</f>
        <v>1.3563402238201551E-2</v>
      </c>
      <c r="N3092" s="185">
        <f>IFERROR(_xll.qlIndexFixing(ONIndex1M,I3092,TRUE,_xll.ohTrigger(RecalcTrigger,Trigger1M)),NA())</f>
        <v>1.271377317688227E-2</v>
      </c>
      <c r="O3092" s="44">
        <f>IFERROR(_xll.qlIndexFixing(ONIndex3M,I3092,TRUE,_xll.ohTrigger(RecalcTrigger,Trigger3M)),NA())</f>
        <v>1.298631749287793E-2</v>
      </c>
      <c r="P3092" s="44">
        <f>IFERROR(_xll.qlIndexFixing(ONIndex6M,I3092,TRUE,_xll.ohTrigger(RecalcTrigger,Trigger6M)),NA())</f>
        <v>1.2576546888389828E-2</v>
      </c>
      <c r="Q3092" s="186">
        <f>IFERROR(_xll.qlIndexFixing(ONIndex1Y,I3092,TRUE,_xll.ohTrigger(RecalcTrigger,Trigger1Y)),NA())</f>
        <v>1.331054980451718E-2</v>
      </c>
    </row>
    <row r="3093" spans="2:17" x14ac:dyDescent="0.2">
      <c r="B3093" s="39" t="s">
        <v>42</v>
      </c>
      <c r="D3093" s="42">
        <f>_xll.qlCalendarAdvance(Calendar,$D3092,B3093,"f",FALSE)</f>
        <v>61071</v>
      </c>
      <c r="E3093" s="180">
        <f>_xll.qlInterestRateIndexValueDate(IndexON,D3093)</f>
        <v>61071</v>
      </c>
      <c r="F3093" s="196">
        <f>IFERROR(_xll.qlIndexFixing(IndexON,D3093,TRUE,_xll.ohTrigger(RecalcTrigger,TriggerON)),NA())</f>
        <v>1.3172927726703421E-2</v>
      </c>
      <c r="H3093" s="42">
        <f>_xll.qlCalendarAdvance(Calendar,$H3092,B3093,"f",FALSE)</f>
        <v>61071</v>
      </c>
      <c r="I3093" s="180">
        <f>_xll.qlInterestRateIndexValueDate(Index1M,$H3093)</f>
        <v>61073</v>
      </c>
      <c r="J3093" s="185">
        <f>IFERROR(_xll.qlIndexFixing(Index1M,$H3093,TRUE,_xll.ohTrigger(RecalcTrigger,Trigger1M)),NA())</f>
        <v>1.2737520695104143E-2</v>
      </c>
      <c r="K3093" s="44">
        <f>IFERROR(_xll.qlIndexFixing(Index3M,H3093,TRUE,_xll.ohTrigger(RecalcTrigger,Trigger3M)),NA())</f>
        <v>1.3053916941670487E-2</v>
      </c>
      <c r="L3093" s="44">
        <f>IFERROR(_xll.qlIndexFixing(Index6M,$H3093,TRUE,_xll.ohTrigger(RecalcTrigger,Trigger6M)),NA())</f>
        <v>1.2839397133024788E-2</v>
      </c>
      <c r="M3093" s="186">
        <f>IFERROR(_xll.qlIndexFixing(Index1Y,$H3093,TRUE,_xll.ohTrigger(RecalcTrigger,Trigger1Y)),NA())</f>
        <v>1.3569636195927019E-2</v>
      </c>
      <c r="N3093" s="185">
        <f>IFERROR(_xll.qlIndexFixing(ONIndex1M,I3093,TRUE,_xll.ohTrigger(RecalcTrigger,Trigger1M)),NA())</f>
        <v>1.2720127470293718E-2</v>
      </c>
      <c r="O3093" s="44">
        <f>IFERROR(_xll.qlIndexFixing(ONIndex3M,I3093,TRUE,_xll.ohTrigger(RecalcTrigger,Trigger3M)),NA())</f>
        <v>1.2993009681840917E-2</v>
      </c>
      <c r="P3093" s="44">
        <f>IFERROR(_xll.qlIndexFixing(ONIndex6M,I3093,TRUE,_xll.ohTrigger(RecalcTrigger,Trigger6M)),NA())</f>
        <v>1.2593374746456831E-2</v>
      </c>
      <c r="Q3093" s="186">
        <f>IFERROR(_xll.qlIndexFixing(ONIndex1Y,I3093,TRUE,_xll.ohTrigger(RecalcTrigger,Trigger1Y)),NA())</f>
        <v>1.3316948884103397E-2</v>
      </c>
    </row>
    <row r="3094" spans="2:17" x14ac:dyDescent="0.2">
      <c r="B3094" s="39" t="s">
        <v>42</v>
      </c>
      <c r="D3094" s="42">
        <f>_xll.qlCalendarAdvance(Calendar,$D3093,B3094,"f",FALSE)</f>
        <v>61078</v>
      </c>
      <c r="E3094" s="180">
        <f>_xll.qlInterestRateIndexValueDate(IndexON,D3094)</f>
        <v>61078</v>
      </c>
      <c r="F3094" s="196">
        <f>IFERROR(_xll.qlIndexFixing(IndexON,D3094,TRUE,_xll.ohTrigger(RecalcTrigger,TriggerON)),NA())</f>
        <v>1.3177257273824239E-2</v>
      </c>
      <c r="H3094" s="42">
        <f>_xll.qlCalendarAdvance(Calendar,$H3093,B3094,"f",FALSE)</f>
        <v>61078</v>
      </c>
      <c r="I3094" s="180">
        <f>_xll.qlInterestRateIndexValueDate(Index1M,$H3094)</f>
        <v>61080</v>
      </c>
      <c r="J3094" s="185">
        <f>IFERROR(_xll.qlIndexFixing(Index1M,$H3094,TRUE,_xll.ohTrigger(RecalcTrigger,Trigger1M)),NA())</f>
        <v>1.2743859032768867E-2</v>
      </c>
      <c r="K3094" s="44">
        <f>IFERROR(_xll.qlIndexFixing(Index3M,H3094,TRUE,_xll.ohTrigger(RecalcTrigger,Trigger3M)),NA())</f>
        <v>1.3060566415707096E-2</v>
      </c>
      <c r="L3094" s="44">
        <f>IFERROR(_xll.qlIndexFixing(Index6M,$H3094,TRUE,_xll.ohTrigger(RecalcTrigger,Trigger6M)),NA())</f>
        <v>1.2855279197407131E-2</v>
      </c>
      <c r="M3094" s="186">
        <f>IFERROR(_xll.qlIndexFixing(Index1Y,$H3094,TRUE,_xll.ohTrigger(RecalcTrigger,Trigger1Y)),NA())</f>
        <v>1.3575860056352532E-2</v>
      </c>
      <c r="N3094" s="185">
        <f>IFERROR(_xll.qlIndexFixing(ONIndex1M,I3094,TRUE,_xll.ohTrigger(RecalcTrigger,Trigger1M)),NA())</f>
        <v>1.2726473127413485E-2</v>
      </c>
      <c r="O3094" s="44">
        <f>IFERROR(_xll.qlIndexFixing(ONIndex3M,I3094,TRUE,_xll.ohTrigger(RecalcTrigger,Trigger3M)),NA())</f>
        <v>1.2999692657613693E-2</v>
      </c>
      <c r="P3094" s="44">
        <f>IFERROR(_xll.qlIndexFixing(ONIndex6M,I3094,TRUE,_xll.ohTrigger(RecalcTrigger,Trigger6M)),NA())</f>
        <v>1.2610125644085812E-2</v>
      </c>
      <c r="Q3094" s="186">
        <f>IFERROR(_xll.qlIndexFixing(ONIndex1Y,I3094,TRUE,_xll.ohTrigger(RecalcTrigger,Trigger1Y)),NA())</f>
        <v>1.3323338669684048E-2</v>
      </c>
    </row>
    <row r="3095" spans="2:17" x14ac:dyDescent="0.2">
      <c r="B3095" s="39" t="s">
        <v>42</v>
      </c>
      <c r="D3095" s="42">
        <f>_xll.qlCalendarAdvance(Calendar,$D3094,B3095,"f",FALSE)</f>
        <v>61085</v>
      </c>
      <c r="E3095" s="180">
        <f>_xll.qlInterestRateIndexValueDate(IndexON,D3095)</f>
        <v>61085</v>
      </c>
      <c r="F3095" s="196">
        <f>IFERROR(_xll.qlIndexFixing(IndexON,D3095,TRUE,_xll.ohTrigger(RecalcTrigger,TriggerON)),NA())</f>
        <v>1.3181580932535297E-2</v>
      </c>
      <c r="H3095" s="42">
        <f>_xll.qlCalendarAdvance(Calendar,$H3094,B3095,"f",FALSE)</f>
        <v>61085</v>
      </c>
      <c r="I3095" s="180">
        <f>_xll.qlInterestRateIndexValueDate(Index1M,$H3095)</f>
        <v>61087</v>
      </c>
      <c r="J3095" s="185">
        <f>IFERROR(_xll.qlIndexFixing(Index1M,$H3095,TRUE,_xll.ohTrigger(RecalcTrigger,Trigger1M)),NA())</f>
        <v>1.2748157465096185E-2</v>
      </c>
      <c r="K3095" s="44">
        <f>IFERROR(_xll.qlIndexFixing(Index3M,H3095,TRUE,_xll.ohTrigger(RecalcTrigger,Trigger3M)),NA())</f>
        <v>1.3066497091578148E-2</v>
      </c>
      <c r="L3095" s="44">
        <f>IFERROR(_xll.qlIndexFixing(Index6M,$H3095,TRUE,_xll.ohTrigger(RecalcTrigger,Trigger6M)),NA())</f>
        <v>1.2867088263189594E-2</v>
      </c>
      <c r="M3095" s="186">
        <f>IFERROR(_xll.qlIndexFixing(Index1Y,$H3095,TRUE,_xll.ohTrigger(RecalcTrigger,Trigger1Y)),NA())</f>
        <v>1.3579997250268322E-2</v>
      </c>
      <c r="N3095" s="185">
        <f>IFERROR(_xll.qlIndexFixing(ONIndex1M,I3095,TRUE,_xll.ohTrigger(RecalcTrigger,Trigger1M)),NA())</f>
        <v>1.2734619098511146E-2</v>
      </c>
      <c r="O3095" s="44">
        <f>IFERROR(_xll.qlIndexFixing(ONIndex3M,I3095,TRUE,_xll.ohTrigger(RecalcTrigger,Trigger3M)),NA())</f>
        <v>1.3008271473271549E-2</v>
      </c>
      <c r="P3095" s="44">
        <f>IFERROR(_xll.qlIndexFixing(ONIndex6M,I3095,TRUE,_xll.ohTrigger(RecalcTrigger,Trigger6M)),NA())</f>
        <v>1.2631549428112621E-2</v>
      </c>
      <c r="Q3095" s="186">
        <f>IFERROR(_xll.qlIndexFixing(ONIndex1Y,I3095,TRUE,_xll.ohTrigger(RecalcTrigger,Trigger1Y)),NA())</f>
        <v>1.3331540407373055E-2</v>
      </c>
    </row>
    <row r="3096" spans="2:17" x14ac:dyDescent="0.2">
      <c r="B3096" s="39" t="s">
        <v>42</v>
      </c>
      <c r="D3096" s="42">
        <f>_xll.qlCalendarAdvance(Calendar,$D3095,B3096,"f",FALSE)</f>
        <v>61092</v>
      </c>
      <c r="E3096" s="180">
        <f>_xll.qlInterestRateIndexValueDate(IndexON,D3096)</f>
        <v>61092</v>
      </c>
      <c r="F3096" s="196">
        <f>IFERROR(_xll.qlIndexFixing(IndexON,D3096,TRUE,_xll.ohTrigger(RecalcTrigger,TriggerON)),NA())</f>
        <v>1.3185898685490471E-2</v>
      </c>
      <c r="H3096" s="42">
        <f>_xll.qlCalendarAdvance(Calendar,$H3095,B3096,"f",FALSE)</f>
        <v>61092</v>
      </c>
      <c r="I3096" s="180">
        <f>_xll.qlInterestRateIndexValueDate(Index1M,$H3096)</f>
        <v>61094</v>
      </c>
      <c r="J3096" s="185">
        <f>IFERROR(_xll.qlIndexFixing(Index1M,$H3096,TRUE,_xll.ohTrigger(RecalcTrigger,Trigger1M)),NA())</f>
        <v>1.2756509553362438E-2</v>
      </c>
      <c r="K3096" s="44">
        <f>IFERROR(_xll.qlIndexFixing(Index3M,H3096,TRUE,_xll.ohTrigger(RecalcTrigger,Trigger3M)),NA())</f>
        <v>1.3073128134577238E-2</v>
      </c>
      <c r="L3096" s="44">
        <f>IFERROR(_xll.qlIndexFixing(Index6M,$H3096,TRUE,_xll.ohTrigger(RecalcTrigger,Trigger6M)),NA())</f>
        <v>1.2882830534878211E-2</v>
      </c>
      <c r="M3096" s="186">
        <f>IFERROR(_xll.qlIndexFixing(Index1Y,$H3096,TRUE,_xll.ohTrigger(RecalcTrigger,Trigger1Y)),NA())</f>
        <v>1.3588277373227485E-2</v>
      </c>
      <c r="N3096" s="185">
        <f>IFERROR(_xll.qlIndexFixing(ONIndex1M,I3096,TRUE,_xll.ohTrigger(RecalcTrigger,Trigger1M)),NA())</f>
        <v>1.273913843101937E-2</v>
      </c>
      <c r="O3096" s="44">
        <f>IFERROR(_xll.qlIndexFixing(ONIndex3M,I3096,TRUE,_xll.ohTrigger(RecalcTrigger,Trigger3M)),NA())</f>
        <v>1.3013030860316022E-2</v>
      </c>
      <c r="P3096" s="44">
        <f>IFERROR(_xll.qlIndexFixing(ONIndex6M,I3096,TRUE,_xll.ohTrigger(RecalcTrigger,Trigger6M)),NA())</f>
        <v>1.2643396558669195E-2</v>
      </c>
      <c r="Q3096" s="186">
        <f>IFERROR(_xll.qlIndexFixing(ONIndex1Y,I3096,TRUE,_xll.ohTrigger(RecalcTrigger,Trigger1Y)),NA())</f>
        <v>1.333609024843696E-2</v>
      </c>
    </row>
    <row r="3097" spans="2:17" x14ac:dyDescent="0.2">
      <c r="B3097" s="39" t="s">
        <v>42</v>
      </c>
      <c r="D3097" s="42">
        <f>_xll.qlCalendarAdvance(Calendar,$D3096,B3097,"f",FALSE)</f>
        <v>61099</v>
      </c>
      <c r="E3097" s="180">
        <f>_xll.qlInterestRateIndexValueDate(IndexON,D3097)</f>
        <v>61099</v>
      </c>
      <c r="F3097" s="196">
        <f>IFERROR(_xll.qlIndexFixing(IndexON,D3097,TRUE,_xll.ohTrigger(RecalcTrigger,TriggerON)),NA())</f>
        <v>1.3190210515103828E-2</v>
      </c>
      <c r="H3097" s="42">
        <f>_xll.qlCalendarAdvance(Calendar,$H3096,B3097,"f",FALSE)</f>
        <v>61099</v>
      </c>
      <c r="I3097" s="180">
        <f>_xll.qlInterestRateIndexValueDate(Index1M,$H3097)</f>
        <v>61101</v>
      </c>
      <c r="J3097" s="185">
        <f>IFERROR(_xll.qlIndexFixing(Index1M,$H3097,TRUE,_xll.ohTrigger(RecalcTrigger,Trigger1M)),NA())</f>
        <v>1.2762821685197157E-2</v>
      </c>
      <c r="K3097" s="44">
        <f>IFERROR(_xll.qlIndexFixing(Index3M,H3097,TRUE,_xll.ohTrigger(RecalcTrigger,Trigger3M)),NA())</f>
        <v>1.3079749703339548E-2</v>
      </c>
      <c r="L3097" s="44">
        <f>IFERROR(_xll.qlIndexFixing(Index6M,$H3097,TRUE,_xll.ohTrigger(RecalcTrigger,Trigger6M)),NA())</f>
        <v>1.2898495468755482E-2</v>
      </c>
      <c r="M3097" s="186">
        <f>IFERROR(_xll.qlIndexFixing(Index1Y,$H3097,TRUE,_xll.ohTrigger(RecalcTrigger,Trigger1Y)),NA())</f>
        <v>1.3594470773637185E-2</v>
      </c>
      <c r="N3097" s="185">
        <f>IFERROR(_xll.qlIndexFixing(ONIndex1M,I3097,TRUE,_xll.ohTrigger(RecalcTrigger,Trigger1M)),NA())</f>
        <v>1.2745458026506284E-2</v>
      </c>
      <c r="O3097" s="44">
        <f>IFERROR(_xll.qlIndexFixing(ONIndex3M,I3097,TRUE,_xll.ohTrigger(RecalcTrigger,Trigger3M)),NA())</f>
        <v>1.3019686032968991E-2</v>
      </c>
      <c r="P3097" s="44">
        <f>IFERROR(_xll.qlIndexFixing(ONIndex6M,I3097,TRUE,_xll.ohTrigger(RecalcTrigger,Trigger6M)),NA())</f>
        <v>1.2659916575463726E-2</v>
      </c>
      <c r="Q3097" s="186">
        <f>IFERROR(_xll.qlIndexFixing(ONIndex1Y,I3097,TRUE,_xll.ohTrigger(RecalcTrigger,Trigger1Y)),NA())</f>
        <v>1.3342451986773085E-2</v>
      </c>
    </row>
    <row r="3098" spans="2:17" x14ac:dyDescent="0.2">
      <c r="B3098" s="39" t="s">
        <v>42</v>
      </c>
      <c r="D3098" s="42">
        <f>_xll.qlCalendarAdvance(Calendar,$D3097,B3098,"f",FALSE)</f>
        <v>61106</v>
      </c>
      <c r="E3098" s="180">
        <f>_xll.qlInterestRateIndexValueDate(IndexON,D3098)</f>
        <v>61106</v>
      </c>
      <c r="F3098" s="196">
        <f>IFERROR(_xll.qlIndexFixing(IndexON,D3098,TRUE,_xll.ohTrigger(RecalcTrigger,TriggerON)),NA())</f>
        <v>1.3194516404029244E-2</v>
      </c>
      <c r="H3098" s="42">
        <f>_xll.qlCalendarAdvance(Calendar,$H3097,B3098,"f",FALSE)</f>
        <v>61106</v>
      </c>
      <c r="I3098" s="180">
        <f>_xll.qlInterestRateIndexValueDate(Index1M,$H3098)</f>
        <v>61108</v>
      </c>
      <c r="J3098" s="185">
        <f>IFERROR(_xll.qlIndexFixing(Index1M,$H3098,TRUE,_xll.ohTrigger(RecalcTrigger,Trigger1M)),NA())</f>
        <v>1.2769125030657746E-2</v>
      </c>
      <c r="K3098" s="44">
        <f>IFERROR(_xll.qlIndexFixing(Index3M,H3098,TRUE,_xll.ohTrigger(RecalcTrigger,Trigger3M)),NA())</f>
        <v>1.308636177051904E-2</v>
      </c>
      <c r="L3098" s="44">
        <f>IFERROR(_xll.qlIndexFixing(Index6M,$H3098,TRUE,_xll.ohTrigger(RecalcTrigger,Trigger6M)),NA())</f>
        <v>1.2914083062984624E-2</v>
      </c>
      <c r="M3098" s="186">
        <f>IFERROR(_xll.qlIndexFixing(Index1Y,$H3098,TRUE,_xll.ohTrigger(RecalcTrigger,Trigger1Y)),NA())</f>
        <v>1.3601344539321353E-2</v>
      </c>
      <c r="N3098" s="185">
        <f>IFERROR(_xll.qlIndexFixing(ONIndex1M,I3098,TRUE,_xll.ohTrigger(RecalcTrigger,Trigger1M)),NA())</f>
        <v>1.2751768883703107E-2</v>
      </c>
      <c r="O3098" s="44">
        <f>IFERROR(_xll.qlIndexFixing(ONIndex3M,I3098,TRUE,_xll.ohTrigger(RecalcTrigger,Trigger3M)),NA())</f>
        <v>1.3026331883558839E-2</v>
      </c>
      <c r="P3098" s="44">
        <f>IFERROR(_xll.qlIndexFixing(ONIndex6M,I3098,TRUE,_xll.ohTrigger(RecalcTrigger,Trigger6M)),NA())</f>
        <v>1.2676359632060041E-2</v>
      </c>
      <c r="Q3098" s="186">
        <f>IFERROR(_xll.qlIndexFixing(ONIndex1Y,I3098,TRUE,_xll.ohTrigger(RecalcTrigger,Trigger1Y)),NA())</f>
        <v>1.3348804321351437E-2</v>
      </c>
    </row>
    <row r="3099" spans="2:17" x14ac:dyDescent="0.2">
      <c r="B3099" s="39" t="s">
        <v>42</v>
      </c>
      <c r="D3099" s="42">
        <f>_xll.qlCalendarAdvance(Calendar,$D3098,B3099,"f",FALSE)</f>
        <v>61113</v>
      </c>
      <c r="E3099" s="180">
        <f>_xll.qlInterestRateIndexValueDate(IndexON,D3099)</f>
        <v>61113</v>
      </c>
      <c r="F3099" s="196">
        <f>IFERROR(_xll.qlIndexFixing(IndexON,D3099,TRUE,_xll.ohTrigger(RecalcTrigger,TriggerON)),NA())</f>
        <v>1.3198816335080465E-2</v>
      </c>
      <c r="H3099" s="42">
        <f>_xll.qlCalendarAdvance(Calendar,$H3098,B3099,"f",FALSE)</f>
        <v>61113</v>
      </c>
      <c r="I3099" s="180">
        <f>_xll.qlInterestRateIndexValueDate(Index1M,$H3099)</f>
        <v>61115</v>
      </c>
      <c r="J3099" s="185">
        <f>IFERROR(_xll.qlIndexFixing(Index1M,$H3099,TRUE,_xll.ohTrigger(RecalcTrigger,Trigger1M)),NA())</f>
        <v>1.2775419564197144E-2</v>
      </c>
      <c r="K3099" s="44">
        <f>IFERROR(_xll.qlIndexFixing(Index3M,H3099,TRUE,_xll.ohTrigger(RecalcTrigger,Trigger3M)),NA())</f>
        <v>1.3092964308769679E-2</v>
      </c>
      <c r="L3099" s="44">
        <f>IFERROR(_xll.qlIndexFixing(Index6M,$H3099,TRUE,_xll.ohTrigger(RecalcTrigger,Trigger6M)),NA())</f>
        <v>1.2929593315736718E-2</v>
      </c>
      <c r="M3099" s="186">
        <f>IFERROR(_xll.qlIndexFixing(Index1Y,$H3099,TRUE,_xll.ohTrigger(RecalcTrigger,Trigger1Y)),NA())</f>
        <v>1.360682691830071E-2</v>
      </c>
      <c r="N3099" s="185">
        <f>IFERROR(_xll.qlIndexFixing(ONIndex1M,I3099,TRUE,_xll.ohTrigger(RecalcTrigger,Trigger1M)),NA())</f>
        <v>1.2758070977190172E-2</v>
      </c>
      <c r="O3099" s="44">
        <f>IFERROR(_xll.qlIndexFixing(ONIndex3M,I3099,TRUE,_xll.ohTrigger(RecalcTrigger,Trigger3M)),NA())</f>
        <v>1.3032968384747434E-2</v>
      </c>
      <c r="P3099" s="44">
        <f>IFERROR(_xll.qlIndexFixing(ONIndex6M,I3099,TRUE,_xll.ohTrigger(RecalcTrigger,Trigger6M)),NA())</f>
        <v>1.2692725728218335E-2</v>
      </c>
      <c r="Q3099" s="186">
        <f>IFERROR(_xll.qlIndexFixing(ONIndex1Y,I3099,TRUE,_xll.ohTrigger(RecalcTrigger,Trigger1Y)),NA())</f>
        <v>1.3355147224514141E-2</v>
      </c>
    </row>
    <row r="3100" spans="2:17" x14ac:dyDescent="0.2">
      <c r="B3100" s="39" t="s">
        <v>42</v>
      </c>
      <c r="D3100" s="42">
        <f>_xll.qlCalendarAdvance(Calendar,$D3099,B3100,"f",FALSE)</f>
        <v>61120</v>
      </c>
      <c r="E3100" s="180">
        <f>_xll.qlInterestRateIndexValueDate(IndexON,D3100)</f>
        <v>61120</v>
      </c>
      <c r="F3100" s="196">
        <f>IFERROR(_xll.qlIndexFixing(IndexON,D3100,TRUE,_xll.ohTrigger(RecalcTrigger,TriggerON)),NA())</f>
        <v>1.3203110290431752E-2</v>
      </c>
      <c r="H3100" s="42">
        <f>_xll.qlCalendarAdvance(Calendar,$H3099,B3100,"f",FALSE)</f>
        <v>61120</v>
      </c>
      <c r="I3100" s="180">
        <f>_xll.qlInterestRateIndexValueDate(Index1M,$H3100)</f>
        <v>61122</v>
      </c>
      <c r="J3100" s="185">
        <f>IFERROR(_xll.qlIndexFixing(Index1M,$H3100,TRUE,_xll.ohTrigger(RecalcTrigger,Trigger1M)),NA())</f>
        <v>1.2781705260268283E-2</v>
      </c>
      <c r="K3100" s="44">
        <f>IFERROR(_xll.qlIndexFixing(Index3M,H3100,TRUE,_xll.ohTrigger(RecalcTrigger,Trigger3M)),NA())</f>
        <v>1.3100264446710421E-2</v>
      </c>
      <c r="L3100" s="44">
        <f>IFERROR(_xll.qlIndexFixing(Index6M,$H3100,TRUE,_xll.ohTrigger(RecalcTrigger,Trigger6M)),NA())</f>
        <v>1.2948947363707849E-2</v>
      </c>
      <c r="M3100" s="186">
        <f>IFERROR(_xll.qlIndexFixing(Index1Y,$H3100,TRUE,_xll.ohTrigger(RecalcTrigger,Trigger1Y)),NA())</f>
        <v>1.3612989606512409E-2</v>
      </c>
      <c r="N3100" s="185">
        <f>IFERROR(_xll.qlIndexFixing(ONIndex1M,I3100,TRUE,_xll.ohTrigger(RecalcTrigger,Trigger1M)),NA())</f>
        <v>1.2764364281308005E-2</v>
      </c>
      <c r="O3100" s="44">
        <f>IFERROR(_xll.qlIndexFixing(ONIndex3M,I3100,TRUE,_xll.ohTrigger(RecalcTrigger,Trigger3M)),NA())</f>
        <v>1.3039595509356516E-2</v>
      </c>
      <c r="P3100" s="44">
        <f>IFERROR(_xll.qlIndexFixing(ONIndex6M,I3100,TRUE,_xll.ohTrigger(RecalcTrigger,Trigger6M)),NA())</f>
        <v>1.2709014864018542E-2</v>
      </c>
      <c r="Q3100" s="186">
        <f>IFERROR(_xll.qlIndexFixing(ONIndex1Y,I3100,TRUE,_xll.ohTrigger(RecalcTrigger,Trigger1Y)),NA())</f>
        <v>1.3361480668683257E-2</v>
      </c>
    </row>
    <row r="3101" spans="2:17" x14ac:dyDescent="0.2">
      <c r="B3101" s="39" t="s">
        <v>42</v>
      </c>
      <c r="D3101" s="42">
        <f>_xll.qlCalendarAdvance(Calendar,$D3100,B3101,"f",FALSE)</f>
        <v>61127</v>
      </c>
      <c r="E3101" s="180">
        <f>_xll.qlInterestRateIndexValueDate(IndexON,D3101)</f>
        <v>61127</v>
      </c>
      <c r="F3101" s="196">
        <f>IFERROR(_xll.qlIndexFixing(IndexON,D3101,TRUE,_xll.ohTrigger(RecalcTrigger,TriggerON)),NA())</f>
        <v>1.3207398253216596E-2</v>
      </c>
      <c r="H3101" s="42">
        <f>_xll.qlCalendarAdvance(Calendar,$H3100,B3101,"f",FALSE)</f>
        <v>61127</v>
      </c>
      <c r="I3101" s="180">
        <f>_xll.qlInterestRateIndexValueDate(Index1M,$H3101)</f>
        <v>61129</v>
      </c>
      <c r="J3101" s="185">
        <f>IFERROR(_xll.qlIndexFixing(Index1M,$H3101,TRUE,_xll.ohTrigger(RecalcTrigger,Trigger1M)),NA())</f>
        <v>1.2787982093321604E-2</v>
      </c>
      <c r="K3101" s="44">
        <f>IFERROR(_xll.qlIndexFixing(Index3M,H3101,TRUE,_xll.ohTrigger(RecalcTrigger,Trigger3M)),NA())</f>
        <v>1.310684739442953E-2</v>
      </c>
      <c r="L3101" s="44">
        <f>IFERROR(_xll.qlIndexFixing(Index6M,$H3101,TRUE,_xll.ohTrigger(RecalcTrigger,Trigger6M)),NA())</f>
        <v>1.2964288004055123E-2</v>
      </c>
      <c r="M3101" s="186">
        <f>IFERROR(_xll.qlIndexFixing(Index1Y,$H3101,TRUE,_xll.ohTrigger(RecalcTrigger,Trigger1Y)),NA())</f>
        <v>1.3619142001282357E-2</v>
      </c>
      <c r="N3101" s="185">
        <f>IFERROR(_xll.qlIndexFixing(ONIndex1M,I3101,TRUE,_xll.ohTrigger(RecalcTrigger,Trigger1M)),NA())</f>
        <v>1.2770648770876747E-2</v>
      </c>
      <c r="O3101" s="44">
        <f>IFERROR(_xll.qlIndexFixing(ONIndex3M,I3101,TRUE,_xll.ohTrigger(RecalcTrigger,Trigger3M)),NA())</f>
        <v>1.3046213230287762E-2</v>
      </c>
      <c r="P3101" s="44">
        <f>IFERROR(_xll.qlIndexFixing(ONIndex6M,I3101,TRUE,_xll.ohTrigger(RecalcTrigger,Trigger6M)),NA())</f>
        <v>1.2725227039540599E-2</v>
      </c>
      <c r="Q3101" s="186">
        <f>IFERROR(_xll.qlIndexFixing(ONIndex1Y,I3101,TRUE,_xll.ohTrigger(RecalcTrigger,Trigger1Y)),NA())</f>
        <v>1.3367804626600588E-2</v>
      </c>
    </row>
    <row r="3102" spans="2:17" x14ac:dyDescent="0.2">
      <c r="B3102" s="39" t="s">
        <v>42</v>
      </c>
      <c r="D3102" s="42">
        <f>_xll.qlCalendarAdvance(Calendar,$D3101,B3102,"f",FALSE)</f>
        <v>61134</v>
      </c>
      <c r="E3102" s="180">
        <f>_xll.qlInterestRateIndexValueDate(IndexON,D3102)</f>
        <v>61134</v>
      </c>
      <c r="F3102" s="196">
        <f>IFERROR(_xll.qlIndexFixing(IndexON,D3102,TRUE,_xll.ohTrigger(RecalcTrigger,TriggerON)),NA())</f>
        <v>1.3211680205849063E-2</v>
      </c>
      <c r="H3102" s="42">
        <f>_xll.qlCalendarAdvance(Calendar,$H3101,B3102,"f",FALSE)</f>
        <v>61134</v>
      </c>
      <c r="I3102" s="180">
        <f>_xll.qlInterestRateIndexValueDate(Index1M,$H3102)</f>
        <v>61136</v>
      </c>
      <c r="J3102" s="185">
        <f>IFERROR(_xll.qlIndexFixing(Index1M,$H3102,TRUE,_xll.ohTrigger(RecalcTrigger,Trigger1M)),NA())</f>
        <v>1.2794250037805044E-2</v>
      </c>
      <c r="K3102" s="44">
        <f>IFERROR(_xll.qlIndexFixing(Index3M,H3102,TRUE,_xll.ohTrigger(RecalcTrigger,Trigger3M)),NA())</f>
        <v>1.3113420728996626E-2</v>
      </c>
      <c r="L3102" s="44">
        <f>IFERROR(_xll.qlIndexFixing(Index6M,$H3102,TRUE,_xll.ohTrigger(RecalcTrigger,Trigger6M)),NA())</f>
        <v>1.2979551290721949E-2</v>
      </c>
      <c r="M3102" s="186">
        <f>IFERROR(_xll.qlIndexFixing(Index1Y,$H3102,TRUE,_xll.ohTrigger(RecalcTrigger,Trigger1Y)),NA())</f>
        <v>1.3625284074589053E-2</v>
      </c>
      <c r="N3102" s="185">
        <f>IFERROR(_xll.qlIndexFixing(ONIndex1M,I3102,TRUE,_xll.ohTrigger(RecalcTrigger,Trigger1M)),NA())</f>
        <v>1.2776924420077052E-2</v>
      </c>
      <c r="O3102" s="44">
        <f>IFERROR(_xll.qlIndexFixing(ONIndex3M,I3102,TRUE,_xll.ohTrigger(RecalcTrigger,Trigger3M)),NA())</f>
        <v>1.3052821520282976E-2</v>
      </c>
      <c r="P3102" s="44">
        <f>IFERROR(_xll.qlIndexFixing(ONIndex6M,I3102,TRUE,_xll.ohTrigger(RecalcTrigger,Trigger6M)),NA())</f>
        <v>1.2741362254624633E-2</v>
      </c>
      <c r="Q3102" s="186">
        <f>IFERROR(_xll.qlIndexFixing(ONIndex1Y,I3102,TRUE,_xll.ohTrigger(RecalcTrigger,Trigger1Y)),NA())</f>
        <v>1.3374119070928003E-2</v>
      </c>
    </row>
    <row r="3103" spans="2:17" x14ac:dyDescent="0.2">
      <c r="B3103" s="39" t="s">
        <v>42</v>
      </c>
      <c r="D3103" s="42">
        <f>_xll.qlCalendarAdvance(Calendar,$D3102,B3103,"f",FALSE)</f>
        <v>61141</v>
      </c>
      <c r="E3103" s="180">
        <f>_xll.qlInterestRateIndexValueDate(IndexON,D3103)</f>
        <v>61141</v>
      </c>
      <c r="F3103" s="196">
        <f>IFERROR(_xll.qlIndexFixing(IndexON,D3103,TRUE,_xll.ohTrigger(RecalcTrigger,TriggerON)),NA())</f>
        <v>1.3215956130983031E-2</v>
      </c>
      <c r="H3103" s="42">
        <f>_xll.qlCalendarAdvance(Calendar,$H3102,B3103,"f",FALSE)</f>
        <v>61141</v>
      </c>
      <c r="I3103" s="180">
        <f>_xll.qlInterestRateIndexValueDate(Index1M,$H3103)</f>
        <v>61143</v>
      </c>
      <c r="J3103" s="185">
        <f>IFERROR(_xll.qlIndexFixing(Index1M,$H3103,TRUE,_xll.ohTrigger(RecalcTrigger,Trigger1M)),NA())</f>
        <v>1.2800509068176535E-2</v>
      </c>
      <c r="K3103" s="44">
        <f>IFERROR(_xll.qlIndexFixing(Index3M,H3103,TRUE,_xll.ohTrigger(RecalcTrigger,Trigger3M)),NA())</f>
        <v>1.3119984423064019E-2</v>
      </c>
      <c r="L3103" s="44">
        <f>IFERROR(_xll.qlIndexFixing(Index6M,$H3103,TRUE,_xll.ohTrigger(RecalcTrigger,Trigger6M)),NA())</f>
        <v>1.2994737221888703E-2</v>
      </c>
      <c r="M3103" s="186">
        <f>IFERROR(_xll.qlIndexFixing(Index1Y,$H3103,TRUE,_xll.ohTrigger(RecalcTrigger,Trigger1Y)),NA())</f>
        <v>1.36314157984097E-2</v>
      </c>
      <c r="N3103" s="185">
        <f>IFERROR(_xll.qlIndexFixing(ONIndex1M,I3103,TRUE,_xll.ohTrigger(RecalcTrigger,Trigger1M)),NA())</f>
        <v>1.2783191203409316E-2</v>
      </c>
      <c r="O3103" s="44">
        <f>IFERROR(_xll.qlIndexFixing(ONIndex3M,I3103,TRUE,_xll.ohTrigger(RecalcTrigger,Trigger3M)),NA())</f>
        <v>1.3059420352083961E-2</v>
      </c>
      <c r="P3103" s="44">
        <f>IFERROR(_xll.qlIndexFixing(ONIndex6M,I3103,TRUE,_xll.ohTrigger(RecalcTrigger,Trigger6M)),NA())</f>
        <v>1.2757420509350581E-2</v>
      </c>
      <c r="Q3103" s="186">
        <f>IFERROR(_xll.qlIndexFixing(ONIndex1Y,I3103,TRUE,_xll.ohTrigger(RecalcTrigger,Trigger1Y)),NA())</f>
        <v>1.3380423974007627E-2</v>
      </c>
    </row>
    <row r="3104" spans="2:17" x14ac:dyDescent="0.2">
      <c r="B3104" s="39" t="s">
        <v>42</v>
      </c>
      <c r="D3104" s="42">
        <f>_xll.qlCalendarAdvance(Calendar,$D3103,B3104,"f",FALSE)</f>
        <v>61148</v>
      </c>
      <c r="E3104" s="180">
        <f>_xll.qlInterestRateIndexValueDate(IndexON,D3104)</f>
        <v>61148</v>
      </c>
      <c r="F3104" s="196">
        <f>IFERROR(_xll.qlIndexFixing(IndexON,D3104,TRUE,_xll.ohTrigger(RecalcTrigger,TriggerON)),NA())</f>
        <v>1.3220226011192437E-2</v>
      </c>
      <c r="H3104" s="42">
        <f>_xll.qlCalendarAdvance(Calendar,$H3103,B3104,"f",FALSE)</f>
        <v>61148</v>
      </c>
      <c r="I3104" s="180">
        <f>_xll.qlInterestRateIndexValueDate(Index1M,$H3104)</f>
        <v>61150</v>
      </c>
      <c r="J3104" s="185">
        <f>IFERROR(_xll.qlIndexFixing(Index1M,$H3104,TRUE,_xll.ohTrigger(RecalcTrigger,Trigger1M)),NA())</f>
        <v>1.2806759158884018E-2</v>
      </c>
      <c r="K3104" s="44">
        <f>IFERROR(_xll.qlIndexFixing(Index3M,H3104,TRUE,_xll.ohTrigger(RecalcTrigger,Trigger3M)),NA())</f>
        <v>1.3126538449284022E-2</v>
      </c>
      <c r="L3104" s="44">
        <f>IFERROR(_xll.qlIndexFixing(Index6M,$H3104,TRUE,_xll.ohTrigger(RecalcTrigger,Trigger6M)),NA())</f>
        <v>1.3005984393984501E-2</v>
      </c>
      <c r="M3104" s="186">
        <f>IFERROR(_xll.qlIndexFixing(Index1Y,$H3104,TRUE,_xll.ohTrigger(RecalcTrigger,Trigger1Y)),NA())</f>
        <v>1.36375371447228E-2</v>
      </c>
      <c r="N3104" s="185">
        <f>IFERROR(_xll.qlIndexFixing(ONIndex1M,I3104,TRUE,_xll.ohTrigger(RecalcTrigger,Trigger1M)),NA())</f>
        <v>1.2789449095533811E-2</v>
      </c>
      <c r="O3104" s="44">
        <f>IFERROR(_xll.qlIndexFixing(ONIndex3M,I3104,TRUE,_xll.ohTrigger(RecalcTrigger,Trigger3M)),NA())</f>
        <v>1.306600969851246E-2</v>
      </c>
      <c r="P3104" s="44">
        <f>IFERROR(_xll.qlIndexFixing(ONIndex6M,I3104,TRUE,_xll.ohTrigger(RecalcTrigger,Trigger6M)),NA())</f>
        <v>1.2773401803638507E-2</v>
      </c>
      <c r="Q3104" s="186">
        <f>IFERROR(_xll.qlIndexFixing(ONIndex1Y,I3104,TRUE,_xll.ohTrigger(RecalcTrigger,Trigger1Y)),NA())</f>
        <v>1.3386719308501327E-2</v>
      </c>
    </row>
    <row r="3105" spans="2:17" x14ac:dyDescent="0.2">
      <c r="B3105" s="39" t="s">
        <v>42</v>
      </c>
      <c r="D3105" s="42">
        <f>_xll.qlCalendarAdvance(Calendar,$D3104,B3105,"f",FALSE)</f>
        <v>61155</v>
      </c>
      <c r="E3105" s="180">
        <f>_xll.qlInterestRateIndexValueDate(IndexON,D3105)</f>
        <v>61155</v>
      </c>
      <c r="F3105" s="196">
        <f>IFERROR(_xll.qlIndexFixing(IndexON,D3105,TRUE,_xll.ohTrigger(RecalcTrigger,TriggerON)),NA())</f>
        <v>1.3224489829051223E-2</v>
      </c>
      <c r="H3105" s="42">
        <f>_xll.qlCalendarAdvance(Calendar,$H3104,B3105,"f",FALSE)</f>
        <v>61155</v>
      </c>
      <c r="I3105" s="180">
        <f>_xll.qlInterestRateIndexValueDate(Index1M,$H3105)</f>
        <v>61157</v>
      </c>
      <c r="J3105" s="185">
        <f>IFERROR(_xll.qlIndexFixing(Index1M,$H3105,TRUE,_xll.ohTrigger(RecalcTrigger,Trigger1M)),NA())</f>
        <v>1.2813000284377929E-2</v>
      </c>
      <c r="K3105" s="44">
        <f>IFERROR(_xll.qlIndexFixing(Index3M,H3105,TRUE,_xll.ohTrigger(RecalcTrigger,Trigger3M)),NA())</f>
        <v>1.3133082780306334E-2</v>
      </c>
      <c r="L3105" s="44">
        <f>IFERROR(_xll.qlIndexFixing(Index6M,$H3105,TRUE,_xll.ohTrigger(RecalcTrigger,Trigger6M)),NA())</f>
        <v>1.3021030559986801E-2</v>
      </c>
      <c r="M3105" s="186">
        <f>IFERROR(_xll.qlIndexFixing(Index1Y,$H3105,TRUE,_xll.ohTrigger(RecalcTrigger,Trigger1Y)),NA())</f>
        <v>1.3643648085504244E-2</v>
      </c>
      <c r="N3105" s="185">
        <f>IFERROR(_xll.qlIndexFixing(ONIndex1M,I3105,TRUE,_xll.ohTrigger(RecalcTrigger,Trigger1M)),NA())</f>
        <v>1.2795698070950934E-2</v>
      </c>
      <c r="O3105" s="44">
        <f>IFERROR(_xll.qlIndexFixing(ONIndex3M,I3105,TRUE,_xll.ohTrigger(RecalcTrigger,Trigger3M)),NA())</f>
        <v>1.3072589532310275E-2</v>
      </c>
      <c r="P3105" s="44">
        <f>IFERROR(_xll.qlIndexFixing(ONIndex6M,I3105,TRUE,_xll.ohTrigger(RecalcTrigger,Trigger6M)),NA())</f>
        <v>1.2789306137648282E-2</v>
      </c>
      <c r="Q3105" s="186">
        <f>IFERROR(_xll.qlIndexFixing(ONIndex1Y,I3105,TRUE,_xll.ohTrigger(RecalcTrigger,Trigger1Y)),NA())</f>
        <v>1.3393005046831163E-2</v>
      </c>
    </row>
    <row r="3106" spans="2:17" x14ac:dyDescent="0.2">
      <c r="B3106" s="39" t="s">
        <v>42</v>
      </c>
      <c r="D3106" s="42">
        <f>_xll.qlCalendarAdvance(Calendar,$D3105,B3106,"f",FALSE)</f>
        <v>61162</v>
      </c>
      <c r="E3106" s="180">
        <f>_xll.qlInterestRateIndexValueDate(IndexON,D3106)</f>
        <v>61162</v>
      </c>
      <c r="F3106" s="196">
        <f>IFERROR(_xll.qlIndexFixing(IndexON,D3106,TRUE,_xll.ohTrigger(RecalcTrigger,TriggerON)),NA())</f>
        <v>1.3228747567213262E-2</v>
      </c>
      <c r="H3106" s="42">
        <f>_xll.qlCalendarAdvance(Calendar,$H3105,B3106,"f",FALSE)</f>
        <v>61162</v>
      </c>
      <c r="I3106" s="180">
        <f>_xll.qlInterestRateIndexValueDate(Index1M,$H3106)</f>
        <v>61164</v>
      </c>
      <c r="J3106" s="185">
        <f>IFERROR(_xll.qlIndexFixing(Index1M,$H3106,TRUE,_xll.ohTrigger(RecalcTrigger,Trigger1M)),NA())</f>
        <v>1.2819232419113702E-2</v>
      </c>
      <c r="K3106" s="44">
        <f>IFERROR(_xll.qlIndexFixing(Index3M,H3106,TRUE,_xll.ohTrigger(RecalcTrigger,Trigger3M)),NA())</f>
        <v>1.3139617388785007E-2</v>
      </c>
      <c r="L3106" s="44">
        <f>IFERROR(_xll.qlIndexFixing(Index6M,$H3106,TRUE,_xll.ohTrigger(RecalcTrigger,Trigger6M)),NA())</f>
        <v>1.3035999371966459E-2</v>
      </c>
      <c r="M3106" s="186">
        <f>IFERROR(_xll.qlIndexFixing(Index1Y,$H3106,TRUE,_xll.ohTrigger(RecalcTrigger,Trigger1Y)),NA())</f>
        <v>1.3649748592732101E-2</v>
      </c>
      <c r="N3106" s="185">
        <f>IFERROR(_xll.qlIndexFixing(ONIndex1M,I3106,TRUE,_xll.ohTrigger(RecalcTrigger,Trigger1M)),NA())</f>
        <v>1.2801938104001209E-2</v>
      </c>
      <c r="O3106" s="44">
        <f>IFERROR(_xll.qlIndexFixing(ONIndex3M,I3106,TRUE,_xll.ohTrigger(RecalcTrigger,Trigger3M)),NA())</f>
        <v>1.3079159826379083E-2</v>
      </c>
      <c r="P3106" s="44">
        <f>IFERROR(_xll.qlIndexFixing(ONIndex6M,I3106,TRUE,_xll.ohTrigger(RecalcTrigger,Trigger6M)),NA())</f>
        <v>1.2805133511220035E-2</v>
      </c>
      <c r="Q3106" s="186">
        <f>IFERROR(_xll.qlIndexFixing(ONIndex1Y,I3106,TRUE,_xll.ohTrigger(RecalcTrigger,Trigger1Y)),NA())</f>
        <v>1.3399281161738941E-2</v>
      </c>
    </row>
    <row r="3107" spans="2:17" x14ac:dyDescent="0.2">
      <c r="B3107" s="39" t="s">
        <v>42</v>
      </c>
      <c r="D3107" s="42">
        <f>_xll.qlCalendarAdvance(Calendar,$D3106,B3107,"f",FALSE)</f>
        <v>61169</v>
      </c>
      <c r="E3107" s="180">
        <f>_xll.qlInterestRateIndexValueDate(IndexON,D3107)</f>
        <v>61169</v>
      </c>
      <c r="F3107" s="196">
        <f>IFERROR(_xll.qlIndexFixing(IndexON,D3107,TRUE,_xll.ohTrigger(RecalcTrigger,TriggerON)),NA())</f>
        <v>1.3232999208412366E-2</v>
      </c>
      <c r="H3107" s="42">
        <f>_xll.qlCalendarAdvance(Calendar,$H3106,B3107,"f",FALSE)</f>
        <v>61169</v>
      </c>
      <c r="I3107" s="180">
        <f>_xll.qlInterestRateIndexValueDate(Index1M,$H3107)</f>
        <v>61171</v>
      </c>
      <c r="J3107" s="185">
        <f>IFERROR(_xll.qlIndexFixing(Index1M,$H3107,TRUE,_xll.ohTrigger(RecalcTrigger,Trigger1M)),NA())</f>
        <v>1.2825455537539276E-2</v>
      </c>
      <c r="K3107" s="44">
        <f>IFERROR(_xll.qlIndexFixing(Index3M,H3107,TRUE,_xll.ohTrigger(RecalcTrigger,Trigger3M)),NA())</f>
        <v>1.3146142247369744E-2</v>
      </c>
      <c r="L3107" s="44">
        <f>IFERROR(_xll.qlIndexFixing(Index6M,$H3107,TRUE,_xll.ohTrigger(RecalcTrigger,Trigger6M)),NA())</f>
        <v>1.3050890828168378E-2</v>
      </c>
      <c r="M3107" s="186">
        <f>IFERROR(_xll.qlIndexFixing(Index1Y,$H3107,TRUE,_xll.ohTrigger(RecalcTrigger,Trigger1Y)),NA())</f>
        <v>1.3655838638381834E-2</v>
      </c>
      <c r="N3107" s="185">
        <f>IFERROR(_xll.qlIndexFixing(ONIndex1M,I3107,TRUE,_xll.ohTrigger(RecalcTrigger,Trigger1M)),NA())</f>
        <v>1.2808169169185035E-2</v>
      </c>
      <c r="O3107" s="44">
        <f>IFERROR(_xll.qlIndexFixing(ONIndex3M,I3107,TRUE,_xll.ohTrigger(RecalcTrigger,Trigger3M)),NA())</f>
        <v>1.3085720553380753E-2</v>
      </c>
      <c r="P3107" s="44">
        <f>IFERROR(_xll.qlIndexFixing(ONIndex6M,I3107,TRUE,_xll.ohTrigger(RecalcTrigger,Trigger6M)),NA())</f>
        <v>1.2820883924273829E-2</v>
      </c>
      <c r="Q3107" s="186">
        <f>IFERROR(_xll.qlIndexFixing(ONIndex1Y,I3107,TRUE,_xll.ohTrigger(RecalcTrigger,Trigger1Y)),NA())</f>
        <v>1.3405547625646719E-2</v>
      </c>
    </row>
    <row r="3108" spans="2:17" x14ac:dyDescent="0.2">
      <c r="B3108" s="39" t="s">
        <v>42</v>
      </c>
      <c r="D3108" s="42">
        <f>_xll.qlCalendarAdvance(Calendar,$D3107,B3108,"f",FALSE)</f>
        <v>61176</v>
      </c>
      <c r="E3108" s="180">
        <f>_xll.qlInterestRateIndexValueDate(IndexON,D3108)</f>
        <v>61176</v>
      </c>
      <c r="F3108" s="196">
        <f>IFERROR(_xll.qlIndexFixing(IndexON,D3108,TRUE,_xll.ohTrigger(RecalcTrigger,TriggerON)),NA())</f>
        <v>1.3237244735142539E-2</v>
      </c>
      <c r="H3108" s="42">
        <f>_xll.qlCalendarAdvance(Calendar,$H3107,B3108,"f",FALSE)</f>
        <v>61176</v>
      </c>
      <c r="I3108" s="180">
        <f>_xll.qlInterestRateIndexValueDate(Index1M,$H3108)</f>
        <v>61178</v>
      </c>
      <c r="J3108" s="185">
        <f>IFERROR(_xll.qlIndexFixing(Index1M,$H3108,TRUE,_xll.ohTrigger(RecalcTrigger,Trigger1M)),NA())</f>
        <v>1.2829654577644296E-2</v>
      </c>
      <c r="K3108" s="44">
        <f>IFERROR(_xll.qlIndexFixing(Index3M,H3108,TRUE,_xll.ohTrigger(RecalcTrigger,Trigger3M)),NA())</f>
        <v>1.3152657328711988E-2</v>
      </c>
      <c r="L3108" s="44">
        <f>IFERROR(_xll.qlIndexFixing(Index6M,$H3108,TRUE,_xll.ohTrigger(RecalcTrigger,Trigger6M)),NA())</f>
        <v>1.3065704926845322E-2</v>
      </c>
      <c r="M3108" s="186">
        <f>IFERROR(_xll.qlIndexFixing(Index1Y,$H3108,TRUE,_xll.ohTrigger(RecalcTrigger,Trigger1Y)),NA())</f>
        <v>1.3659862111518026E-2</v>
      </c>
      <c r="N3108" s="185">
        <f>IFERROR(_xll.qlIndexFixing(ONIndex1M,I3108,TRUE,_xll.ohTrigger(RecalcTrigger,Trigger1M)),NA())</f>
        <v>1.2814391241242618E-2</v>
      </c>
      <c r="O3108" s="44">
        <f>IFERROR(_xll.qlIndexFixing(ONIndex3M,I3108,TRUE,_xll.ohTrigger(RecalcTrigger,Trigger3M)),NA())</f>
        <v>1.3092271686216961E-2</v>
      </c>
      <c r="P3108" s="44">
        <f>IFERROR(_xll.qlIndexFixing(ONIndex6M,I3108,TRUE,_xll.ohTrigger(RecalcTrigger,Trigger6M)),NA())</f>
        <v>1.2836557377049473E-2</v>
      </c>
      <c r="Q3108" s="186">
        <f>IFERROR(_xll.qlIndexFixing(ONIndex1Y,I3108,TRUE,_xll.ohTrigger(RecalcTrigger,Trigger1Y)),NA())</f>
        <v>1.3411804411056494E-2</v>
      </c>
    </row>
    <row r="3109" spans="2:17" x14ac:dyDescent="0.2">
      <c r="B3109" s="39" t="s">
        <v>42</v>
      </c>
      <c r="D3109" s="42">
        <f>_xll.qlCalendarAdvance(Calendar,$D3108,B3109,"f",FALSE)</f>
        <v>61183</v>
      </c>
      <c r="E3109" s="180">
        <f>_xll.qlInterestRateIndexValueDate(IndexON,D3109)</f>
        <v>61183</v>
      </c>
      <c r="F3109" s="196">
        <f>IFERROR(_xll.qlIndexFixing(IndexON,D3109,TRUE,_xll.ohTrigger(RecalcTrigger,TriggerON)),NA())</f>
        <v>1.3241484129977721E-2</v>
      </c>
      <c r="H3109" s="42">
        <f>_xll.qlCalendarAdvance(Calendar,$H3108,B3109,"f",FALSE)</f>
        <v>61183</v>
      </c>
      <c r="I3109" s="180">
        <f>_xll.qlInterestRateIndexValueDate(Index1M,$H3109)</f>
        <v>61185</v>
      </c>
      <c r="J3109" s="185">
        <f>IFERROR(_xll.qlIndexFixing(Index1M,$H3109,TRUE,_xll.ohTrigger(RecalcTrigger,Trigger1M)),NA())</f>
        <v>1.2837874623266576E-2</v>
      </c>
      <c r="K3109" s="44">
        <f>IFERROR(_xll.qlIndexFixing(Index3M,H3109,TRUE,_xll.ohTrigger(RecalcTrigger,Trigger3M)),NA())</f>
        <v>1.3159162605461442E-2</v>
      </c>
      <c r="L3109" s="44">
        <f>IFERROR(_xll.qlIndexFixing(Index6M,$H3109,TRUE,_xll.ohTrigger(RecalcTrigger,Trigger6M)),NA())</f>
        <v>1.3084228242644262E-2</v>
      </c>
      <c r="M3109" s="186">
        <f>IFERROR(_xll.qlIndexFixing(Index1Y,$H3109,TRUE,_xll.ohTrigger(RecalcTrigger,Trigger1Y)),NA())</f>
        <v>1.3667987232852024E-2</v>
      </c>
      <c r="N3109" s="185">
        <f>IFERROR(_xll.qlIndexFixing(ONIndex1M,I3109,TRUE,_xll.ohTrigger(RecalcTrigger,Trigger1M)),NA())</f>
        <v>1.2820604294354609E-2</v>
      </c>
      <c r="O3109" s="44">
        <f>IFERROR(_xll.qlIndexFixing(ONIndex3M,I3109,TRUE,_xll.ohTrigger(RecalcTrigger,Trigger3M)),NA())</f>
        <v>1.3098813197549575E-2</v>
      </c>
      <c r="P3109" s="44">
        <f>IFERROR(_xll.qlIndexFixing(ONIndex6M,I3109,TRUE,_xll.ohTrigger(RecalcTrigger,Trigger6M)),NA())</f>
        <v>1.2852153869387095E-2</v>
      </c>
      <c r="Q3109" s="186">
        <f>IFERROR(_xll.qlIndexFixing(ONIndex1Y,I3109,TRUE,_xll.ohTrigger(RecalcTrigger,Trigger1Y)),NA())</f>
        <v>1.3418051490550198E-2</v>
      </c>
    </row>
    <row r="3110" spans="2:17" x14ac:dyDescent="0.2">
      <c r="B3110" s="39" t="s">
        <v>42</v>
      </c>
      <c r="D3110" s="42">
        <f>_xll.qlCalendarAdvance(Calendar,$D3109,B3110,"f",FALSE)</f>
        <v>61190</v>
      </c>
      <c r="E3110" s="180">
        <f>_xll.qlInterestRateIndexValueDate(IndexON,D3110)</f>
        <v>61190</v>
      </c>
      <c r="F3110" s="196">
        <f>IFERROR(_xll.qlIndexFixing(IndexON,D3110,TRUE,_xll.ohTrigger(RecalcTrigger,TriggerON)),NA())</f>
        <v>1.3245717375811594E-2</v>
      </c>
      <c r="H3110" s="42">
        <f>_xll.qlCalendarAdvance(Calendar,$H3109,B3110,"f",FALSE)</f>
        <v>61190</v>
      </c>
      <c r="I3110" s="180">
        <f>_xll.qlInterestRateIndexValueDate(Index1M,$H3110)</f>
        <v>61192</v>
      </c>
      <c r="J3110" s="185">
        <f>IFERROR(_xll.qlIndexFixing(Index1M,$H3110,TRUE,_xll.ohTrigger(RecalcTrigger,Trigger1M)),NA())</f>
        <v>1.2844070539476671E-2</v>
      </c>
      <c r="K3110" s="44">
        <f>IFERROR(_xll.qlIndexFixing(Index3M,H3110,TRUE,_xll.ohTrigger(RecalcTrigger,Trigger3M)),NA())</f>
        <v>1.3165658050271286E-2</v>
      </c>
      <c r="L3110" s="44">
        <f>IFERROR(_xll.qlIndexFixing(Index6M,$H3110,TRUE,_xll.ohTrigger(RecalcTrigger,Trigger6M)),NA())</f>
        <v>1.3098872635132172E-2</v>
      </c>
      <c r="M3110" s="186">
        <f>IFERROR(_xll.qlIndexFixing(Index1Y,$H3110,TRUE,_xll.ohTrigger(RecalcTrigger,Trigger1Y)),NA())</f>
        <v>1.3674045725623403E-2</v>
      </c>
      <c r="N3110" s="185">
        <f>IFERROR(_xll.qlIndexFixing(ONIndex1M,I3110,TRUE,_xll.ohTrigger(RecalcTrigger,Trigger1M)),NA())</f>
        <v>1.2826808303181281E-2</v>
      </c>
      <c r="O3110" s="44">
        <f>IFERROR(_xll.qlIndexFixing(ONIndex3M,I3110,TRUE,_xll.ohTrigger(RecalcTrigger,Trigger3M)),NA())</f>
        <v>1.3105345060360207E-2</v>
      </c>
      <c r="P3110" s="44">
        <f>IFERROR(_xll.qlIndexFixing(ONIndex6M,I3110,TRUE,_xll.ohTrigger(RecalcTrigger,Trigger6M)),NA())</f>
        <v>1.2867673401126822E-2</v>
      </c>
      <c r="Q3110" s="186">
        <f>IFERROR(_xll.qlIndexFixing(ONIndex1Y,I3110,TRUE,_xll.ohTrigger(RecalcTrigger,Trigger1Y)),NA())</f>
        <v>1.34242888367897E-2</v>
      </c>
    </row>
    <row r="3111" spans="2:17" x14ac:dyDescent="0.2">
      <c r="B3111" s="39" t="s">
        <v>42</v>
      </c>
      <c r="D3111" s="42">
        <f>_xll.qlCalendarAdvance(Calendar,$D3110,B3111,"f",FALSE)</f>
        <v>61197</v>
      </c>
      <c r="E3111" s="180">
        <f>_xll.qlInterestRateIndexValueDate(IndexON,D3111)</f>
        <v>61197</v>
      </c>
      <c r="F3111" s="196">
        <f>IFERROR(_xll.qlIndexFixing(IndexON,D3111,TRUE,_xll.ohTrigger(RecalcTrigger,TriggerON)),NA())</f>
        <v>1.3249944454898355E-2</v>
      </c>
      <c r="H3111" s="42">
        <f>_xll.qlCalendarAdvance(Calendar,$H3110,B3111,"f",FALSE)</f>
        <v>61197</v>
      </c>
      <c r="I3111" s="180">
        <f>_xll.qlInterestRateIndexValueDate(Index1M,$H3111)</f>
        <v>61199</v>
      </c>
      <c r="J3111" s="185">
        <f>IFERROR(_xll.qlIndexFixing(Index1M,$H3111,TRUE,_xll.ohTrigger(RecalcTrigger,Trigger1M)),NA())</f>
        <v>1.2850257337180815E-2</v>
      </c>
      <c r="K3111" s="44">
        <f>IFERROR(_xll.qlIndexFixing(Index3M,H3111,TRUE,_xll.ohTrigger(RecalcTrigger,Trigger3M)),NA())</f>
        <v>1.3172143635790355E-2</v>
      </c>
      <c r="L3111" s="44">
        <f>IFERROR(_xll.qlIndexFixing(Index6M,$H3111,TRUE,_xll.ohTrigger(RecalcTrigger,Trigger6M)),NA())</f>
        <v>1.3113439657893541E-2</v>
      </c>
      <c r="M3111" s="186">
        <f>IFERROR(_xll.qlIndexFixing(Index1Y,$H3111,TRUE,_xll.ohTrigger(RecalcTrigger,Trigger1Y)),NA())</f>
        <v>1.3680093644719367E-2</v>
      </c>
      <c r="N3111" s="185">
        <f>IFERROR(_xll.qlIndexFixing(ONIndex1M,I3111,TRUE,_xll.ohTrigger(RecalcTrigger,Trigger1M)),NA())</f>
        <v>1.2833003242143093E-2</v>
      </c>
      <c r="O3111" s="44">
        <f>IFERROR(_xll.qlIndexFixing(ONIndex3M,I3111,TRUE,_xll.ohTrigger(RecalcTrigger,Trigger3M)),NA())</f>
        <v>1.3111867247230791E-2</v>
      </c>
      <c r="P3111" s="44">
        <f>IFERROR(_xll.qlIndexFixing(ONIndex6M,I3111,TRUE,_xll.ohTrigger(RecalcTrigger,Trigger6M)),NA())</f>
        <v>1.2883115972508463E-2</v>
      </c>
      <c r="Q3111" s="186">
        <f>IFERROR(_xll.qlIndexFixing(ONIndex1Y,I3111,TRUE,_xll.ohTrigger(RecalcTrigger,Trigger1Y)),NA())</f>
        <v>1.3430516422276995E-2</v>
      </c>
    </row>
    <row r="3112" spans="2:17" x14ac:dyDescent="0.2">
      <c r="B3112" s="39" t="s">
        <v>42</v>
      </c>
      <c r="D3112" s="42">
        <f>_xll.qlCalendarAdvance(Calendar,$D3111,B3112,"f",FALSE)</f>
        <v>61204</v>
      </c>
      <c r="E3112" s="180">
        <f>_xll.qlInterestRateIndexValueDate(IndexON,D3112)</f>
        <v>61204</v>
      </c>
      <c r="F3112" s="196">
        <f>IFERROR(_xll.qlIndexFixing(IndexON,D3112,TRUE,_xll.ohTrigger(RecalcTrigger,TriggerON)),NA())</f>
        <v>1.3254165350131686E-2</v>
      </c>
      <c r="H3112" s="42">
        <f>_xll.qlCalendarAdvance(Calendar,$H3111,B3112,"f",FALSE)</f>
        <v>61204</v>
      </c>
      <c r="I3112" s="180">
        <f>_xll.qlInterestRateIndexValueDate(Index1M,$H3112)</f>
        <v>61206</v>
      </c>
      <c r="J3112" s="185">
        <f>IFERROR(_xll.qlIndexFixing(Index1M,$H3112,TRUE,_xll.ohTrigger(RecalcTrigger,Trigger1M)),NA())</f>
        <v>1.2856434990829446E-2</v>
      </c>
      <c r="K3112" s="44">
        <f>IFERROR(_xll.qlIndexFixing(Index3M,H3112,TRUE,_xll.ohTrigger(RecalcTrigger,Trigger3M)),NA())</f>
        <v>1.3178619334671828E-2</v>
      </c>
      <c r="L3112" s="44">
        <f>IFERROR(_xll.qlIndexFixing(Index6M,$H3112,TRUE,_xll.ohTrigger(RecalcTrigger,Trigger6M)),NA())</f>
        <v>1.3127929309191265E-2</v>
      </c>
      <c r="M3112" s="186">
        <f>IFERROR(_xll.qlIndexFixing(Index1Y,$H3112,TRUE,_xll.ohTrigger(RecalcTrigger,Trigger1Y)),NA())</f>
        <v>1.3686130962114077E-2</v>
      </c>
      <c r="N3112" s="185">
        <f>IFERROR(_xll.qlIndexFixing(ONIndex1M,I3112,TRUE,_xll.ohTrigger(RecalcTrigger,Trigger1M)),NA())</f>
        <v>1.2839189085900315E-2</v>
      </c>
      <c r="O3112" s="44">
        <f>IFERROR(_xll.qlIndexFixing(ONIndex3M,I3112,TRUE,_xll.ohTrigger(RecalcTrigger,Trigger3M)),NA())</f>
        <v>1.3118379731142937E-2</v>
      </c>
      <c r="P3112" s="44">
        <f>IFERROR(_xll.qlIndexFixing(ONIndex6M,I3112,TRUE,_xll.ohTrigger(RecalcTrigger,Trigger6M)),NA())</f>
        <v>1.2898481583532018E-2</v>
      </c>
      <c r="Q3112" s="186">
        <f>IFERROR(_xll.qlIndexFixing(ONIndex1Y,I3112,TRUE,_xll.ohTrigger(RecalcTrigger,Trigger1Y)),NA())</f>
        <v>1.3436734219594015E-2</v>
      </c>
    </row>
    <row r="3113" spans="2:17" x14ac:dyDescent="0.2">
      <c r="B3113" s="39" t="s">
        <v>42</v>
      </c>
      <c r="D3113" s="42">
        <f>_xll.qlCalendarAdvance(Calendar,$D3112,B3113,"f",FALSE)</f>
        <v>61211</v>
      </c>
      <c r="E3113" s="180">
        <f>_xll.qlInterestRateIndexValueDate(IndexON,D3113)</f>
        <v>61211</v>
      </c>
      <c r="F3113" s="196">
        <f>IFERROR(_xll.qlIndexFixing(IndexON,D3113,TRUE,_xll.ohTrigger(RecalcTrigger,TriggerON)),NA())</f>
        <v>1.3258380044005591E-2</v>
      </c>
      <c r="H3113" s="42">
        <f>_xll.qlCalendarAdvance(Calendar,$H3112,B3113,"f",FALSE)</f>
        <v>61211</v>
      </c>
      <c r="I3113" s="180">
        <f>_xll.qlInterestRateIndexValueDate(Index1M,$H3113)</f>
        <v>61213</v>
      </c>
      <c r="J3113" s="185">
        <f>IFERROR(_xll.qlIndexFixing(Index1M,$H3113,TRUE,_xll.ohTrigger(RecalcTrigger,Trigger1M)),NA())</f>
        <v>1.2862603474880496E-2</v>
      </c>
      <c r="K3113" s="44">
        <f>IFERROR(_xll.qlIndexFixing(Index3M,H3113,TRUE,_xll.ohTrigger(RecalcTrigger,Trigger3M)),NA())</f>
        <v>1.3185085119563671E-2</v>
      </c>
      <c r="L3113" s="44">
        <f>IFERROR(_xll.qlIndexFixing(Index6M,$H3113,TRUE,_xll.ohTrigger(RecalcTrigger,Trigger6M)),NA())</f>
        <v>1.3142341587298984E-2</v>
      </c>
      <c r="M3113" s="186">
        <f>IFERROR(_xll.qlIndexFixing(Index1Y,$H3113,TRUE,_xll.ohTrigger(RecalcTrigger,Trigger1Y)),NA())</f>
        <v>1.3692157649782558E-2</v>
      </c>
      <c r="N3113" s="185">
        <f>IFERROR(_xll.qlIndexFixing(ONIndex1M,I3113,TRUE,_xll.ohTrigger(RecalcTrigger,Trigger1M)),NA())</f>
        <v>1.2845365808793474E-2</v>
      </c>
      <c r="O3113" s="44">
        <f>IFERROR(_xll.qlIndexFixing(ONIndex3M,I3113,TRUE,_xll.ohTrigger(RecalcTrigger,Trigger3M)),NA())</f>
        <v>1.3124882484678579E-2</v>
      </c>
      <c r="P3113" s="44">
        <f>IFERROR(_xll.qlIndexFixing(ONIndex6M,I3113,TRUE,_xll.ohTrigger(RecalcTrigger,Trigger6M)),NA())</f>
        <v>1.2913770233877742E-2</v>
      </c>
      <c r="Q3113" s="186">
        <f>IFERROR(_xll.qlIndexFixing(ONIndex1Y,I3113,TRUE,_xll.ohTrigger(RecalcTrigger,Trigger1Y)),NA())</f>
        <v>1.3442942201242758E-2</v>
      </c>
    </row>
    <row r="3114" spans="2:17" x14ac:dyDescent="0.2">
      <c r="B3114" s="39" t="s">
        <v>42</v>
      </c>
      <c r="D3114" s="42">
        <f>_xll.qlCalendarAdvance(Calendar,$D3113,B3114,"f",FALSE)</f>
        <v>61218</v>
      </c>
      <c r="E3114" s="180">
        <f>_xll.qlInterestRateIndexValueDate(IndexON,D3114)</f>
        <v>61218</v>
      </c>
      <c r="F3114" s="196">
        <f>IFERROR(_xll.qlIndexFixing(IndexON,D3114,TRUE,_xll.ohTrigger(RecalcTrigger,TriggerON)),NA())</f>
        <v>1.3262588519173946E-2</v>
      </c>
      <c r="H3114" s="42">
        <f>_xll.qlCalendarAdvance(Calendar,$H3113,B3114,"f",FALSE)</f>
        <v>61218</v>
      </c>
      <c r="I3114" s="180">
        <f>_xll.qlInterestRateIndexValueDate(Index1M,$H3114)</f>
        <v>61220</v>
      </c>
      <c r="J3114" s="185">
        <f>IFERROR(_xll.qlIndexFixing(Index1M,$H3114,TRUE,_xll.ohTrigger(RecalcTrigger,Trigger1M)),NA())</f>
        <v>1.2868762763781905E-2</v>
      </c>
      <c r="K3114" s="44">
        <f>IFERROR(_xll.qlIndexFixing(Index3M,H3114,TRUE,_xll.ohTrigger(RecalcTrigger,Trigger3M)),NA())</f>
        <v>1.3191540963119065E-2</v>
      </c>
      <c r="L3114" s="44">
        <f>IFERROR(_xll.qlIndexFixing(Index6M,$H3114,TRUE,_xll.ohTrigger(RecalcTrigger,Trigger6M)),NA())</f>
        <v>1.3156676490497213E-2</v>
      </c>
      <c r="M3114" s="186">
        <f>IFERROR(_xll.qlIndexFixing(Index1Y,$H3114,TRUE,_xll.ohTrigger(RecalcTrigger,Trigger1Y)),NA())</f>
        <v>1.3698173679698313E-2</v>
      </c>
      <c r="N3114" s="185">
        <f>IFERROR(_xll.qlIndexFixing(ONIndex1M,I3114,TRUE,_xll.ohTrigger(RecalcTrigger,Trigger1M)),NA())</f>
        <v>1.2851533385163094E-2</v>
      </c>
      <c r="O3114" s="44">
        <f>IFERROR(_xll.qlIndexFixing(ONIndex3M,I3114,TRUE,_xll.ohTrigger(RecalcTrigger,Trigger3M)),NA())</f>
        <v>1.3131375480819329E-2</v>
      </c>
      <c r="P3114" s="44">
        <f>IFERROR(_xll.qlIndexFixing(ONIndex6M,I3114,TRUE,_xll.ohTrigger(RecalcTrigger,Trigger6M)),NA())</f>
        <v>1.2928981923865379E-2</v>
      </c>
      <c r="Q3114" s="186">
        <f>IFERROR(_xll.qlIndexFixing(ONIndex1Y,I3114,TRUE,_xll.ohTrigger(RecalcTrigger,Trigger1Y)),NA())</f>
        <v>1.3449140339645282E-2</v>
      </c>
    </row>
    <row r="3115" spans="2:17" x14ac:dyDescent="0.2">
      <c r="B3115" s="39" t="s">
        <v>42</v>
      </c>
      <c r="D3115" s="42">
        <f>_xll.qlCalendarAdvance(Calendar,$D3114,B3115,"f",FALSE)</f>
        <v>61225</v>
      </c>
      <c r="E3115" s="180">
        <f>_xll.qlInterestRateIndexValueDate(IndexON,D3115)</f>
        <v>61225</v>
      </c>
      <c r="F3115" s="196">
        <f>IFERROR(_xll.qlIndexFixing(IndexON,D3115,TRUE,_xll.ohTrigger(RecalcTrigger,TriggerON)),NA())</f>
        <v>1.3266790758210689E-2</v>
      </c>
      <c r="H3115" s="42">
        <f>_xll.qlCalendarAdvance(Calendar,$H3114,B3115,"f",FALSE)</f>
        <v>61225</v>
      </c>
      <c r="I3115" s="180">
        <f>_xll.qlInterestRateIndexValueDate(Index1M,$H3115)</f>
        <v>61227</v>
      </c>
      <c r="J3115" s="185">
        <f>IFERROR(_xll.qlIndexFixing(Index1M,$H3115,TRUE,_xll.ohTrigger(RecalcTrigger,Trigger1M)),NA())</f>
        <v>1.2874912831984109E-2</v>
      </c>
      <c r="K3115" s="44">
        <f>IFERROR(_xll.qlIndexFixing(Index3M,H3115,TRUE,_xll.ohTrigger(RecalcTrigger,Trigger3M)),NA())</f>
        <v>1.3197986837985976E-2</v>
      </c>
      <c r="L3115" s="44">
        <f>IFERROR(_xll.qlIndexFixing(Index6M,$H3115,TRUE,_xll.ohTrigger(RecalcTrigger,Trigger6M)),NA())</f>
        <v>1.3170934017077212E-2</v>
      </c>
      <c r="M3115" s="186">
        <f>IFERROR(_xll.qlIndexFixing(Index1Y,$H3115,TRUE,_xll.ohTrigger(RecalcTrigger,Trigger1Y)),NA())</f>
        <v>1.3704179023835068E-2</v>
      </c>
      <c r="N3115" s="185">
        <f>IFERROR(_xll.qlIndexFixing(ONIndex1M,I3115,TRUE,_xll.ohTrigger(RecalcTrigger,Trigger1M)),NA())</f>
        <v>1.2857691789909254E-2</v>
      </c>
      <c r="O3115" s="44">
        <f>IFERROR(_xll.qlIndexFixing(ONIndex3M,I3115,TRUE,_xll.ohTrigger(RecalcTrigger,Trigger3M)),NA())</f>
        <v>1.3137858692227056E-2</v>
      </c>
      <c r="P3115" s="44">
        <f>IFERROR(_xll.qlIndexFixing(ONIndex6M,I3115,TRUE,_xll.ohTrigger(RecalcTrigger,Trigger6M)),NA())</f>
        <v>1.2944116653255122E-2</v>
      </c>
      <c r="Q3115" s="186">
        <f>IFERROR(_xll.qlIndexFixing(ONIndex1Y,I3115,TRUE,_xll.ohTrigger(RecalcTrigger,Trigger1Y)),NA())</f>
        <v>1.3455328607543393E-2</v>
      </c>
    </row>
    <row r="3116" spans="2:17" x14ac:dyDescent="0.2">
      <c r="B3116" s="39" t="s">
        <v>42</v>
      </c>
      <c r="D3116" s="42">
        <f>_xll.qlCalendarAdvance(Calendar,$D3115,B3116,"f",FALSE)</f>
        <v>61232</v>
      </c>
      <c r="E3116" s="180">
        <f>_xll.qlInterestRateIndexValueDate(IndexON,D3116)</f>
        <v>61232</v>
      </c>
      <c r="F3116" s="196">
        <f>IFERROR(_xll.qlIndexFixing(IndexON,D3116,TRUE,_xll.ohTrigger(RecalcTrigger,TriggerON)),NA())</f>
        <v>1.3270986743849633E-2</v>
      </c>
      <c r="H3116" s="42">
        <f>_xll.qlCalendarAdvance(Calendar,$H3115,B3116,"f",FALSE)</f>
        <v>61232</v>
      </c>
      <c r="I3116" s="180">
        <f>_xll.qlInterestRateIndexValueDate(Index1M,$H3116)</f>
        <v>61234</v>
      </c>
      <c r="J3116" s="185">
        <f>IFERROR(_xll.qlIndexFixing(Index1M,$H3116,TRUE,_xll.ohTrigger(RecalcTrigger,Trigger1M)),NA())</f>
        <v>1.2881053653937546E-2</v>
      </c>
      <c r="K3116" s="44">
        <f>IFERROR(_xll.qlIndexFixing(Index3M,H3116,TRUE,_xll.ohTrigger(RecalcTrigger,Trigger3M)),NA())</f>
        <v>1.3204422716816714E-2</v>
      </c>
      <c r="L3116" s="44">
        <f>IFERROR(_xll.qlIndexFixing(Index6M,$H3116,TRUE,_xll.ohTrigger(RecalcTrigger,Trigger6M)),NA())</f>
        <v>1.3185114165338832E-2</v>
      </c>
      <c r="M3116" s="186">
        <f>IFERROR(_xll.qlIndexFixing(Index1Y,$H3116,TRUE,_xll.ohTrigger(RecalcTrigger,Trigger1Y)),NA())</f>
        <v>1.3710173654166328E-2</v>
      </c>
      <c r="N3116" s="185">
        <f>IFERROR(_xll.qlIndexFixing(ONIndex1M,I3116,TRUE,_xll.ohTrigger(RecalcTrigger,Trigger1M)),NA())</f>
        <v>1.2863840997292542E-2</v>
      </c>
      <c r="O3116" s="44">
        <f>IFERROR(_xll.qlIndexFixing(ONIndex3M,I3116,TRUE,_xll.ohTrigger(RecalcTrigger,Trigger3M)),NA())</f>
        <v>1.3144332091723498E-2</v>
      </c>
      <c r="P3116" s="44">
        <f>IFERROR(_xll.qlIndexFixing(ONIndex6M,I3116,TRUE,_xll.ohTrigger(RecalcTrigger,Trigger6M)),NA())</f>
        <v>1.2959174422286779E-2</v>
      </c>
      <c r="Q3116" s="186">
        <f>IFERROR(_xll.qlIndexFixing(ONIndex1Y,I3116,TRUE,_xll.ohTrigger(RecalcTrigger,Trigger1Y)),NA())</f>
        <v>1.3461506977519022E-2</v>
      </c>
    </row>
    <row r="3117" spans="2:17" x14ac:dyDescent="0.2">
      <c r="B3117" s="39" t="s">
        <v>42</v>
      </c>
      <c r="D3117" s="42">
        <f>_xll.qlCalendarAdvance(Calendar,$D3116,B3117,"f",FALSE)</f>
        <v>61239</v>
      </c>
      <c r="E3117" s="180">
        <f>_xll.qlInterestRateIndexValueDate(IndexON,D3117)</f>
        <v>61239</v>
      </c>
      <c r="F3117" s="196">
        <f>IFERROR(_xll.qlIndexFixing(IndexON,D3117,TRUE,_xll.ohTrigger(RecalcTrigger,TriggerON)),NA())</f>
        <v>1.3275176458664717E-2</v>
      </c>
      <c r="H3117" s="42">
        <f>_xll.qlCalendarAdvance(Calendar,$H3116,B3117,"f",FALSE)</f>
        <v>61239</v>
      </c>
      <c r="I3117" s="180">
        <f>_xll.qlInterestRateIndexValueDate(Index1M,$H3117)</f>
        <v>61241</v>
      </c>
      <c r="J3117" s="185">
        <f>IFERROR(_xll.qlIndexFixing(Index1M,$H3117,TRUE,_xll.ohTrigger(RecalcTrigger,Trigger1M)),NA())</f>
        <v>1.2887185204095153E-2</v>
      </c>
      <c r="K3117" s="44">
        <f>IFERROR(_xll.qlIndexFixing(Index3M,H3117,TRUE,_xll.ohTrigger(RecalcTrigger,Trigger3M)),NA())</f>
        <v>1.3210149375010269E-2</v>
      </c>
      <c r="L3117" s="44">
        <f>IFERROR(_xll.qlIndexFixing(Index6M,$H3117,TRUE,_xll.ohTrigger(RecalcTrigger,Trigger6M)),NA())</f>
        <v>1.3194327380940634E-2</v>
      </c>
      <c r="M3117" s="186">
        <f>IFERROR(_xll.qlIndexFixing(Index1Y,$H3117,TRUE,_xll.ohTrigger(RecalcTrigger,Trigger1Y)),NA())</f>
        <v>1.3716157542665164E-2</v>
      </c>
      <c r="N3117" s="185">
        <f>IFERROR(_xll.qlIndexFixing(ONIndex1M,I3117,TRUE,_xll.ohTrigger(RecalcTrigger,Trigger1M)),NA())</f>
        <v>1.286998098173342E-2</v>
      </c>
      <c r="O3117" s="44">
        <f>IFERROR(_xll.qlIndexFixing(ONIndex3M,I3117,TRUE,_xll.ohTrigger(RecalcTrigger,Trigger3M)),NA())</f>
        <v>1.3150795652210334E-2</v>
      </c>
      <c r="P3117" s="44">
        <f>IFERROR(_xll.qlIndexFixing(ONIndex6M,I3117,TRUE,_xll.ohTrigger(RecalcTrigger,Trigger6M)),NA())</f>
        <v>1.2974155230720541E-2</v>
      </c>
      <c r="Q3117" s="186">
        <f>IFERROR(_xll.qlIndexFixing(ONIndex1Y,I3117,TRUE,_xll.ohTrigger(RecalcTrigger,Trigger1Y)),NA())</f>
        <v>1.346767542199423E-2</v>
      </c>
    </row>
    <row r="3118" spans="2:17" x14ac:dyDescent="0.2">
      <c r="B3118" s="39" t="s">
        <v>42</v>
      </c>
      <c r="D3118" s="42">
        <f>_xll.qlCalendarAdvance(Calendar,$D3117,B3118,"f",FALSE)</f>
        <v>61246</v>
      </c>
      <c r="E3118" s="180">
        <f>_xll.qlInterestRateIndexValueDate(IndexON,D3118)</f>
        <v>61246</v>
      </c>
      <c r="F3118" s="196">
        <f>IFERROR(_xll.qlIndexFixing(IndexON,D3118,TRUE,_xll.ohTrigger(RecalcTrigger,TriggerON)),NA())</f>
        <v>1.3279359885070008E-2</v>
      </c>
      <c r="H3118" s="42">
        <f>_xll.qlCalendarAdvance(Calendar,$H3117,B3118,"f",FALSE)</f>
        <v>61246</v>
      </c>
      <c r="I3118" s="180">
        <f>_xll.qlInterestRateIndexValueDate(Index1M,$H3118)</f>
        <v>61248</v>
      </c>
      <c r="J3118" s="185">
        <f>IFERROR(_xll.qlIndexFixing(Index1M,$H3118,TRUE,_xll.ohTrigger(RecalcTrigger,Trigger1M)),NA())</f>
        <v>1.2893307456907366E-2</v>
      </c>
      <c r="K3118" s="44">
        <f>IFERROR(_xll.qlIndexFixing(Index3M,H3118,TRUE,_xll.ohTrigger(RecalcTrigger,Trigger3M)),NA())</f>
        <v>1.3216565667671407E-2</v>
      </c>
      <c r="L3118" s="44">
        <f>IFERROR(_xll.qlIndexFixing(Index6M,$H3118,TRUE,_xll.ohTrigger(RecalcTrigger,Trigger6M)),NA())</f>
        <v>1.320837282391195E-2</v>
      </c>
      <c r="M3118" s="186">
        <f>IFERROR(_xll.qlIndexFixing(Index1Y,$H3118,TRUE,_xll.ohTrigger(RecalcTrigger,Trigger1Y)),NA())</f>
        <v>1.3722130661303997E-2</v>
      </c>
      <c r="N3118" s="185">
        <f>IFERROR(_xll.qlIndexFixing(ONIndex1M,I3118,TRUE,_xll.ohTrigger(RecalcTrigger,Trigger1M)),NA())</f>
        <v>1.2876111717812222E-2</v>
      </c>
      <c r="O3118" s="44">
        <f>IFERROR(_xll.qlIndexFixing(ONIndex3M,I3118,TRUE,_xll.ohTrigger(RecalcTrigger,Trigger3M)),NA())</f>
        <v>1.3157249346269495E-2</v>
      </c>
      <c r="P3118" s="44">
        <f>IFERROR(_xll.qlIndexFixing(ONIndex6M,I3118,TRUE,_xll.ohTrigger(RecalcTrigger,Trigger6M)),NA())</f>
        <v>1.2989059078636345E-2</v>
      </c>
      <c r="Q3118" s="186">
        <f>IFERROR(_xll.qlIndexFixing(ONIndex1Y,I3118,TRUE,_xll.ohTrigger(RecalcTrigger,Trigger1Y)),NA())</f>
        <v>1.3473833913391076E-2</v>
      </c>
    </row>
    <row r="3119" spans="2:17" x14ac:dyDescent="0.2">
      <c r="B3119" s="39" t="s">
        <v>42</v>
      </c>
      <c r="D3119" s="42">
        <f>_xll.qlCalendarAdvance(Calendar,$D3118,B3119,"f",FALSE)</f>
        <v>61253</v>
      </c>
      <c r="E3119" s="180">
        <f>_xll.qlInterestRateIndexValueDate(IndexON,D3119)</f>
        <v>61253</v>
      </c>
      <c r="F3119" s="196">
        <f>IFERROR(_xll.qlIndexFixing(IndexON,D3119,TRUE,_xll.ohTrigger(RecalcTrigger,TriggerON)),NA())</f>
        <v>1.3283537006039126E-2</v>
      </c>
      <c r="H3119" s="42">
        <f>_xll.qlCalendarAdvance(Calendar,$H3118,B3119,"f",FALSE)</f>
        <v>61253</v>
      </c>
      <c r="I3119" s="180">
        <f>_xll.qlInterestRateIndexValueDate(Index1M,$H3119)</f>
        <v>61255</v>
      </c>
      <c r="J3119" s="185">
        <f>IFERROR(_xll.qlIndexFixing(Index1M,$H3119,TRUE,_xll.ohTrigger(RecalcTrigger,Trigger1M)),NA())</f>
        <v>1.2899420386824623E-2</v>
      </c>
      <c r="K3119" s="44">
        <f>IFERROR(_xll.qlIndexFixing(Index3M,H3119,TRUE,_xll.ohTrigger(RecalcTrigger,Trigger3M)),NA())</f>
        <v>1.3222971884454831E-2</v>
      </c>
      <c r="L3119" s="44">
        <f>IFERROR(_xll.qlIndexFixing(Index6M,$H3119,TRUE,_xll.ohTrigger(RecalcTrigger,Trigger6M)),NA())</f>
        <v>1.3222340893148153E-2</v>
      </c>
      <c r="M3119" s="186">
        <f>IFERROR(_xll.qlIndexFixing(Index1Y,$H3119,TRUE,_xll.ohTrigger(RecalcTrigger,Trigger1Y)),NA())</f>
        <v>1.3728092982055681E-2</v>
      </c>
      <c r="N3119" s="185">
        <f>IFERROR(_xll.qlIndexFixing(ONIndex1M,I3119,TRUE,_xll.ohTrigger(RecalcTrigger,Trigger1M)),NA())</f>
        <v>1.2882233180029345E-2</v>
      </c>
      <c r="O3119" s="44">
        <f>IFERROR(_xll.qlIndexFixing(ONIndex3M,I3119,TRUE,_xll.ohTrigger(RecalcTrigger,Trigger3M)),NA())</f>
        <v>1.3163693146802657E-2</v>
      </c>
      <c r="P3119" s="44">
        <f>IFERROR(_xll.qlIndexFixing(ONIndex6M,I3119,TRUE,_xll.ohTrigger(RecalcTrigger,Trigger6M)),NA())</f>
        <v>1.3003885965954254E-2</v>
      </c>
      <c r="Q3119" s="186">
        <f>IFERROR(_xll.qlIndexFixing(ONIndex1Y,I3119,TRUE,_xll.ohTrigger(RecalcTrigger,Trigger1Y)),NA())</f>
        <v>1.3479982424611237E-2</v>
      </c>
    </row>
    <row r="3120" spans="2:17" x14ac:dyDescent="0.2">
      <c r="B3120" s="39" t="s">
        <v>42</v>
      </c>
      <c r="D3120" s="42">
        <f>_xll.qlCalendarAdvance(Calendar,$D3119,B3120,"f",FALSE)</f>
        <v>61260</v>
      </c>
      <c r="E3120" s="180">
        <f>_xll.qlInterestRateIndexValueDate(IndexON,D3120)</f>
        <v>61260</v>
      </c>
      <c r="F3120" s="196">
        <f>IFERROR(_xll.qlIndexFixing(IndexON,D3120,TRUE,_xll.ohTrigger(RecalcTrigger,TriggerON)),NA())</f>
        <v>1.3287707803986137E-2</v>
      </c>
      <c r="H3120" s="42">
        <f>_xll.qlCalendarAdvance(Calendar,$H3119,B3120,"f",FALSE)</f>
        <v>61260</v>
      </c>
      <c r="I3120" s="180">
        <f>_xll.qlInterestRateIndexValueDate(Index1M,$H3120)</f>
        <v>61262</v>
      </c>
      <c r="J3120" s="185">
        <f>IFERROR(_xll.qlIndexFixing(Index1M,$H3120,TRUE,_xll.ohTrigger(RecalcTrigger,Trigger1M)),NA())</f>
        <v>1.2905523968299859E-2</v>
      </c>
      <c r="K3120" s="44">
        <f>IFERROR(_xll.qlIndexFixing(Index3M,H3120,TRUE,_xll.ohTrigger(RecalcTrigger,Trigger3M)),NA())</f>
        <v>1.3229367998011866E-2</v>
      </c>
      <c r="L3120" s="44">
        <f>IFERROR(_xll.qlIndexFixing(Index6M,$H3120,TRUE,_xll.ohTrigger(RecalcTrigger,Trigger6M)),NA())</f>
        <v>1.3236231587015828E-2</v>
      </c>
      <c r="M3120" s="186">
        <f>IFERROR(_xll.qlIndexFixing(Index1Y,$H3120,TRUE,_xll.ohTrigger(RecalcTrigger,Trigger1Y)),NA())</f>
        <v>1.3734044476891765E-2</v>
      </c>
      <c r="N3120" s="185">
        <f>IFERROR(_xll.qlIndexFixing(ONIndex1M,I3120,TRUE,_xll.ohTrigger(RecalcTrigger,Trigger1M)),NA())</f>
        <v>1.2888345342885188E-2</v>
      </c>
      <c r="O3120" s="44">
        <f>IFERROR(_xll.qlIndexFixing(ONIndex3M,I3120,TRUE,_xll.ohTrigger(RecalcTrigger,Trigger3M)),NA())</f>
        <v>1.3170127026551626E-2</v>
      </c>
      <c r="P3120" s="44">
        <f>IFERROR(_xll.qlIndexFixing(ONIndex6M,I3120,TRUE,_xll.ohTrigger(RecalcTrigger,Trigger6M)),NA())</f>
        <v>1.3018635892834141E-2</v>
      </c>
      <c r="Q3120" s="186">
        <f>IFERROR(_xll.qlIndexFixing(ONIndex1Y,I3120,TRUE,_xll.ohTrigger(RecalcTrigger,Trigger1Y)),NA())</f>
        <v>1.3486120927996836E-2</v>
      </c>
    </row>
    <row r="3121" spans="2:17" x14ac:dyDescent="0.2">
      <c r="B3121" s="39" t="s">
        <v>42</v>
      </c>
      <c r="D3121" s="42">
        <f>_xll.qlCalendarAdvance(Calendar,$D3120,B3121,"f",FALSE)</f>
        <v>61267</v>
      </c>
      <c r="E3121" s="180">
        <f>_xll.qlInterestRateIndexValueDate(IndexON,D3121)</f>
        <v>61267</v>
      </c>
      <c r="F3121" s="196">
        <f>IFERROR(_xll.qlIndexFixing(IndexON,D3121,TRUE,_xll.ohTrigger(RecalcTrigger,TriggerON)),NA())</f>
        <v>1.3291872261644855E-2</v>
      </c>
      <c r="H3121" s="42">
        <f>_xll.qlCalendarAdvance(Calendar,$H3120,B3121,"f",FALSE)</f>
        <v>61267</v>
      </c>
      <c r="I3121" s="180">
        <f>_xll.qlInterestRateIndexValueDate(Index1M,$H3121)</f>
        <v>61269</v>
      </c>
      <c r="J3121" s="185">
        <f>IFERROR(_xll.qlIndexFixing(Index1M,$H3121,TRUE,_xll.ohTrigger(RecalcTrigger,Trigger1M)),NA())</f>
        <v>1.2911618175783512E-2</v>
      </c>
      <c r="K3121" s="44">
        <f>IFERROR(_xll.qlIndexFixing(Index3M,H3121,TRUE,_xll.ohTrigger(RecalcTrigger,Trigger3M)),NA())</f>
        <v>1.3235753980994722E-2</v>
      </c>
      <c r="L3121" s="44">
        <f>IFERROR(_xll.qlIndexFixing(Index6M,$H3121,TRUE,_xll.ohTrigger(RecalcTrigger,Trigger6M)),NA())</f>
        <v>1.3250044903896925E-2</v>
      </c>
      <c r="M3121" s="186">
        <f>IFERROR(_xll.qlIndexFixing(Index1Y,$H3121,TRUE,_xll.ohTrigger(RecalcTrigger,Trigger1Y)),NA())</f>
        <v>1.3737950657652348E-2</v>
      </c>
      <c r="N3121" s="185">
        <f>IFERROR(_xll.qlIndexFixing(ONIndex1M,I3121,TRUE,_xll.ohTrigger(RecalcTrigger,Trigger1M)),NA())</f>
        <v>1.2894448180880147E-2</v>
      </c>
      <c r="O3121" s="44">
        <f>IFERROR(_xll.qlIndexFixing(ONIndex3M,I3121,TRUE,_xll.ohTrigger(RecalcTrigger,Trigger3M)),NA())</f>
        <v>1.3176550958498012E-2</v>
      </c>
      <c r="P3121" s="44">
        <f>IFERROR(_xll.qlIndexFixing(ONIndex6M,I3121,TRUE,_xll.ohTrigger(RecalcTrigger,Trigger6M)),NA())</f>
        <v>1.3033308859196069E-2</v>
      </c>
      <c r="Q3121" s="186">
        <f>IFERROR(_xll.qlIndexFixing(ONIndex1Y,I3121,TRUE,_xll.ohTrigger(RecalcTrigger,Trigger1Y)),NA())</f>
        <v>1.3492249396129807E-2</v>
      </c>
    </row>
    <row r="3122" spans="2:17" x14ac:dyDescent="0.2">
      <c r="B3122" s="39" t="s">
        <v>42</v>
      </c>
      <c r="D3122" s="42">
        <f>_xll.qlCalendarAdvance(Calendar,$D3121,B3122,"f",FALSE)</f>
        <v>61274</v>
      </c>
      <c r="E3122" s="180">
        <f>_xll.qlInterestRateIndexValueDate(IndexON,D3122)</f>
        <v>61274</v>
      </c>
      <c r="F3122" s="196">
        <f>IFERROR(_xll.qlIndexFixing(IndexON,D3122,TRUE,_xll.ohTrigger(RecalcTrigger,TriggerON)),NA())</f>
        <v>1.3296030361429345E-2</v>
      </c>
      <c r="H3122" s="42">
        <f>_xll.qlCalendarAdvance(Calendar,$H3121,B3122,"f",FALSE)</f>
        <v>61274</v>
      </c>
      <c r="I3122" s="180">
        <f>_xll.qlInterestRateIndexValueDate(Index1M,$H3122)</f>
        <v>61276</v>
      </c>
      <c r="J3122" s="185">
        <f>IFERROR(_xll.qlIndexFixing(Index1M,$H3122,TRUE,_xll.ohTrigger(RecalcTrigger,Trigger1M)),NA())</f>
        <v>1.2917702983723522E-2</v>
      </c>
      <c r="K3122" s="44">
        <f>IFERROR(_xll.qlIndexFixing(Index3M,H3122,TRUE,_xll.ohTrigger(RecalcTrigger,Trigger3M)),NA())</f>
        <v>1.3242826541428417E-2</v>
      </c>
      <c r="L3122" s="44">
        <f>IFERROR(_xll.qlIndexFixing(Index6M,$H3122,TRUE,_xll.ohTrigger(RecalcTrigger,Trigger6M)),NA())</f>
        <v>1.3264978811572932E-2</v>
      </c>
      <c r="M3122" s="186">
        <f>IFERROR(_xll.qlIndexFixing(Index1Y,$H3122,TRUE,_xll.ohTrigger(RecalcTrigger,Trigger1Y)),NA())</f>
        <v>1.3745914876704209E-2</v>
      </c>
      <c r="N3122" s="185">
        <f>IFERROR(_xll.qlIndexFixing(ONIndex1M,I3122,TRUE,_xll.ohTrigger(RecalcTrigger,Trigger1M)),NA())</f>
        <v>1.2900541668434684E-2</v>
      </c>
      <c r="O3122" s="44">
        <f>IFERROR(_xll.qlIndexFixing(ONIndex3M,I3122,TRUE,_xll.ohTrigger(RecalcTrigger,Trigger3M)),NA())</f>
        <v>1.3182964915063877E-2</v>
      </c>
      <c r="P3122" s="44">
        <f>IFERROR(_xll.qlIndexFixing(ONIndex6M,I3122,TRUE,_xll.ohTrigger(RecalcTrigger,Trigger6M)),NA())</f>
        <v>1.304790486480023E-2</v>
      </c>
      <c r="Q3122" s="186">
        <f>IFERROR(_xll.qlIndexFixing(ONIndex1Y,I3122,TRUE,_xll.ohTrigger(RecalcTrigger,Trigger1Y)),NA())</f>
        <v>1.3498367801512146E-2</v>
      </c>
    </row>
    <row r="3123" spans="2:17" x14ac:dyDescent="0.2">
      <c r="B3123" s="39" t="s">
        <v>42</v>
      </c>
      <c r="D3123" s="42">
        <f>_xll.qlCalendarAdvance(Calendar,$D3122,B3123,"f",FALSE)</f>
        <v>61281</v>
      </c>
      <c r="E3123" s="180">
        <f>_xll.qlInterestRateIndexValueDate(IndexON,D3123)</f>
        <v>61281</v>
      </c>
      <c r="F3123" s="196">
        <f>IFERROR(_xll.qlIndexFixing(IndexON,D3123,TRUE,_xll.ohTrigger(RecalcTrigger,TriggerON)),NA())</f>
        <v>1.330018208607342E-2</v>
      </c>
      <c r="H3123" s="42">
        <f>_xll.qlCalendarAdvance(Calendar,$H3122,B3123,"f",FALSE)</f>
        <v>61281</v>
      </c>
      <c r="I3123" s="180">
        <f>_xll.qlInterestRateIndexValueDate(Index1M,$H3123)</f>
        <v>61283</v>
      </c>
      <c r="J3123" s="185">
        <f>IFERROR(_xll.qlIndexFixing(Index1M,$H3123,TRUE,_xll.ohTrigger(RecalcTrigger,Trigger1M)),NA())</f>
        <v>1.2923778366572825E-2</v>
      </c>
      <c r="K3123" s="44">
        <f>IFERROR(_xll.qlIndexFixing(Index3M,H3123,TRUE,_xll.ohTrigger(RecalcTrigger,Trigger3M)),NA())</f>
        <v>1.3249191682201136E-2</v>
      </c>
      <c r="L3123" s="44">
        <f>IFERROR(_xll.qlIndexFixing(Index6M,$H3123,TRUE,_xll.ohTrigger(RecalcTrigger,Trigger6M)),NA())</f>
        <v>1.3278632343922681E-2</v>
      </c>
      <c r="M3123" s="186">
        <f>IFERROR(_xll.qlIndexFixing(Index1Y,$H3123,TRUE,_xll.ohTrigger(RecalcTrigger,Trigger1Y)),NA())</f>
        <v>1.3751833725623455E-2</v>
      </c>
      <c r="N3123" s="185">
        <f>IFERROR(_xll.qlIndexFixing(ONIndex1M,I3123,TRUE,_xll.ohTrigger(RecalcTrigger,Trigger1M)),NA())</f>
        <v>1.2906625780209069E-2</v>
      </c>
      <c r="O3123" s="44">
        <f>IFERROR(_xll.qlIndexFixing(ONIndex3M,I3123,TRUE,_xll.ohTrigger(RecalcTrigger,Trigger3M)),NA())</f>
        <v>1.3189368869470641E-2</v>
      </c>
      <c r="P3123" s="44">
        <f>IFERROR(_xll.qlIndexFixing(ONIndex6M,I3123,TRUE,_xll.ohTrigger(RecalcTrigger,Trigger6M)),NA())</f>
        <v>1.3062423910046306E-2</v>
      </c>
      <c r="Q3123" s="186">
        <f>IFERROR(_xll.qlIndexFixing(ONIndex1Y,I3123,TRUE,_xll.ohTrigger(RecalcTrigger,Trigger1Y)),NA())</f>
        <v>1.3504476116725783E-2</v>
      </c>
    </row>
    <row r="3124" spans="2:17" x14ac:dyDescent="0.2">
      <c r="B3124" s="39" t="s">
        <v>42</v>
      </c>
      <c r="D3124" s="42">
        <f>_xll.qlCalendarAdvance(Calendar,$D3123,B3124,"f",FALSE)</f>
        <v>61288</v>
      </c>
      <c r="E3124" s="180">
        <f>_xll.qlInterestRateIndexValueDate(IndexON,D3124)</f>
        <v>61288</v>
      </c>
      <c r="F3124" s="196">
        <f>IFERROR(_xll.qlIndexFixing(IndexON,D3124,TRUE,_xll.ohTrigger(RecalcTrigger,TriggerON)),NA())</f>
        <v>1.3304327418230955E-2</v>
      </c>
      <c r="H3124" s="42">
        <f>_xll.qlCalendarAdvance(Calendar,$H3123,B3124,"f",FALSE)</f>
        <v>61288</v>
      </c>
      <c r="I3124" s="180">
        <f>_xll.qlInterestRateIndexValueDate(Index1M,$H3124)</f>
        <v>61290</v>
      </c>
      <c r="J3124" s="185">
        <f>IFERROR(_xll.qlIndexFixing(Index1M,$H3124,TRUE,_xll.ohTrigger(RecalcTrigger,Trigger1M)),NA())</f>
        <v>1.2929844298781856E-2</v>
      </c>
      <c r="K3124" s="44">
        <f>IFERROR(_xll.qlIndexFixing(Index3M,H3124,TRUE,_xll.ohTrigger(RecalcTrigger,Trigger3M)),NA())</f>
        <v>1.3255546608136182E-2</v>
      </c>
      <c r="L3124" s="44">
        <f>IFERROR(_xll.qlIndexFixing(Index6M,$H3124,TRUE,_xll.ohTrigger(RecalcTrigger,Trigger6M)),NA())</f>
        <v>1.3296955641370567E-2</v>
      </c>
      <c r="M3124" s="186">
        <f>IFERROR(_xll.qlIndexFixing(Index1Y,$H3124,TRUE,_xll.ohTrigger(RecalcTrigger,Trigger1Y)),NA())</f>
        <v>1.3757741636512218E-2</v>
      </c>
      <c r="N3124" s="185">
        <f>IFERROR(_xll.qlIndexFixing(ONIndex1M,I3124,TRUE,_xll.ohTrigger(RecalcTrigger,Trigger1M)),NA())</f>
        <v>1.2912700490543827E-2</v>
      </c>
      <c r="O3124" s="44">
        <f>IFERROR(_xll.qlIndexFixing(ONIndex3M,I3124,TRUE,_xll.ohTrigger(RecalcTrigger,Trigger3M)),NA())</f>
        <v>1.31957627942203E-2</v>
      </c>
      <c r="P3124" s="44">
        <f>IFERROR(_xll.qlIndexFixing(ONIndex6M,I3124,TRUE,_xll.ohTrigger(RecalcTrigger,Trigger6M)),NA())</f>
        <v>1.307686599461455E-2</v>
      </c>
      <c r="Q3124" s="186">
        <f>IFERROR(_xll.qlIndexFixing(ONIndex1Y,I3124,TRUE,_xll.ohTrigger(RecalcTrigger,Trigger1Y)),NA())</f>
        <v>1.3510574314352652E-2</v>
      </c>
    </row>
    <row r="3125" spans="2:17" x14ac:dyDescent="0.2">
      <c r="B3125" s="39" t="s">
        <v>42</v>
      </c>
      <c r="D3125" s="42">
        <f>_xll.qlCalendarAdvance(Calendar,$D3124,B3125,"f",FALSE)</f>
        <v>61295</v>
      </c>
      <c r="E3125" s="180">
        <f>_xll.qlInterestRateIndexValueDate(IndexON,D3125)</f>
        <v>61295</v>
      </c>
      <c r="F3125" s="196">
        <f>IFERROR(_xll.qlIndexFixing(IndexON,D3125,TRUE,_xll.ohTrigger(RecalcTrigger,TriggerON)),NA())</f>
        <v>1.3308466340555825E-2</v>
      </c>
      <c r="H3125" s="42">
        <f>_xll.qlCalendarAdvance(Calendar,$H3124,B3125,"f",FALSE)</f>
        <v>61295</v>
      </c>
      <c r="I3125" s="180">
        <f>_xll.qlInterestRateIndexValueDate(Index1M,$H3125)</f>
        <v>61297</v>
      </c>
      <c r="J3125" s="185">
        <f>IFERROR(_xll.qlIndexFixing(Index1M,$H3125,TRUE,_xll.ohTrigger(RecalcTrigger,Trigger1M)),NA())</f>
        <v>1.2935900754803553E-2</v>
      </c>
      <c r="K3125" s="44">
        <f>IFERROR(_xll.qlIndexFixing(Index3M,H3125,TRUE,_xll.ohTrigger(RecalcTrigger,Trigger3M)),NA())</f>
        <v>1.3261891291880655E-2</v>
      </c>
      <c r="L3125" s="44">
        <f>IFERROR(_xll.qlIndexFixing(Index6M,$H3125,TRUE,_xll.ohTrigger(RecalcTrigger,Trigger6M)),NA())</f>
        <v>1.330570725430761E-2</v>
      </c>
      <c r="M3125" s="186">
        <f>IFERROR(_xll.qlIndexFixing(Index1Y,$H3125,TRUE,_xll.ohTrigger(RecalcTrigger,Trigger1Y)),NA())</f>
        <v>1.37636385813414E-2</v>
      </c>
      <c r="N3125" s="185">
        <f>IFERROR(_xll.qlIndexFixing(ONIndex1M,I3125,TRUE,_xll.ohTrigger(RecalcTrigger,Trigger1M)),NA())</f>
        <v>1.291876577385942E-2</v>
      </c>
      <c r="O3125" s="44">
        <f>IFERROR(_xll.qlIndexFixing(ONIndex3M,I3125,TRUE,_xll.ohTrigger(RecalcTrigger,Trigger3M)),NA())</f>
        <v>1.3202146662214531E-2</v>
      </c>
      <c r="P3125" s="44">
        <f>IFERROR(_xll.qlIndexFixing(ONIndex6M,I3125,TRUE,_xll.ohTrigger(RecalcTrigger,Trigger6M)),NA())</f>
        <v>1.3091231118584901E-2</v>
      </c>
      <c r="Q3125" s="186">
        <f>IFERROR(_xll.qlIndexFixing(ONIndex1Y,I3125,TRUE,_xll.ohTrigger(RecalcTrigger,Trigger1Y)),NA())</f>
        <v>1.3516662366894749E-2</v>
      </c>
    </row>
    <row r="3126" spans="2:17" x14ac:dyDescent="0.2">
      <c r="B3126" s="39" t="s">
        <v>42</v>
      </c>
      <c r="D3126" s="42">
        <f>_xll.qlCalendarAdvance(Calendar,$D3125,B3126,"f",FALSE)</f>
        <v>61302</v>
      </c>
      <c r="E3126" s="180">
        <f>_xll.qlInterestRateIndexValueDate(IndexON,D3126)</f>
        <v>61302</v>
      </c>
      <c r="F3126" s="196">
        <f>IFERROR(_xll.qlIndexFixing(IndexON,D3126,TRUE,_xll.ohTrigger(RecalcTrigger,TriggerON)),NA())</f>
        <v>1.3312598835542033E-2</v>
      </c>
      <c r="H3126" s="42">
        <f>_xll.qlCalendarAdvance(Calendar,$H3125,B3126,"f",FALSE)</f>
        <v>61302</v>
      </c>
      <c r="I3126" s="180">
        <f>_xll.qlInterestRateIndexValueDate(Index1M,$H3126)</f>
        <v>61304</v>
      </c>
      <c r="J3126" s="185">
        <f>IFERROR(_xll.qlIndexFixing(Index1M,$H3126,TRUE,_xll.ohTrigger(RecalcTrigger,Trigger1M)),NA())</f>
        <v>1.2941947709088353E-2</v>
      </c>
      <c r="K3126" s="44">
        <f>IFERROR(_xll.qlIndexFixing(Index3M,H3126,TRUE,_xll.ohTrigger(RecalcTrigger,Trigger3M)),NA())</f>
        <v>1.3268225706087733E-2</v>
      </c>
      <c r="L3126" s="44">
        <f>IFERROR(_xll.qlIndexFixing(Index6M,$H3126,TRUE,_xll.ohTrigger(RecalcTrigger,Trigger6M)),NA())</f>
        <v>1.3317950777398757E-2</v>
      </c>
      <c r="M3126" s="186">
        <f>IFERROR(_xll.qlIndexFixing(Index1Y,$H3126,TRUE,_xll.ohTrigger(RecalcTrigger,Trigger1Y)),NA())</f>
        <v>1.3769524532080812E-2</v>
      </c>
      <c r="N3126" s="185">
        <f>IFERROR(_xll.qlIndexFixing(ONIndex1M,I3126,TRUE,_xll.ohTrigger(RecalcTrigger,Trigger1M)),NA())</f>
        <v>1.2924821604816117E-2</v>
      </c>
      <c r="O3126" s="44">
        <f>IFERROR(_xll.qlIndexFixing(ONIndex3M,I3126,TRUE,_xll.ohTrigger(RecalcTrigger,Trigger3M)),NA())</f>
        <v>1.3208520446195138E-2</v>
      </c>
      <c r="P3126" s="44">
        <f>IFERROR(_xll.qlIndexFixing(ONIndex6M,I3126,TRUE,_xll.ohTrigger(RecalcTrigger,Trigger6M)),NA())</f>
        <v>1.3105519281957356E-2</v>
      </c>
      <c r="Q3126" s="186">
        <f>IFERROR(_xll.qlIndexFixing(ONIndex1Y,I3126,TRUE,_xll.ohTrigger(RecalcTrigger,Trigger1Y)),NA())</f>
        <v>1.3522740247013942E-2</v>
      </c>
    </row>
    <row r="3127" spans="2:17" x14ac:dyDescent="0.2">
      <c r="B3127" s="39" t="s">
        <v>42</v>
      </c>
      <c r="D3127" s="42">
        <f>_xll.qlCalendarAdvance(Calendar,$D3126,B3127,"f",FALSE)</f>
        <v>61309</v>
      </c>
      <c r="E3127" s="180">
        <f>_xll.qlInterestRateIndexValueDate(IndexON,D3127)</f>
        <v>61309</v>
      </c>
      <c r="F3127" s="196">
        <f>IFERROR(_xll.qlIndexFixing(IndexON,D3127,TRUE,_xll.ohTrigger(RecalcTrigger,TriggerON)),NA())</f>
        <v>1.3316724885923392E-2</v>
      </c>
      <c r="H3127" s="42">
        <f>_xll.qlCalendarAdvance(Calendar,$H3126,B3127,"f",FALSE)</f>
        <v>61309</v>
      </c>
      <c r="I3127" s="180">
        <f>_xll.qlInterestRateIndexValueDate(Index1M,$H3127)</f>
        <v>61311</v>
      </c>
      <c r="J3127" s="185">
        <f>IFERROR(_xll.qlIndexFixing(Index1M,$H3127,TRUE,_xll.ohTrigger(RecalcTrigger,Trigger1M)),NA())</f>
        <v>1.2947985136081697E-2</v>
      </c>
      <c r="K3127" s="44">
        <f>IFERROR(_xll.qlIndexFixing(Index3M,H3127,TRUE,_xll.ohTrigger(RecalcTrigger,Trigger3M)),NA())</f>
        <v>1.3274549823404515E-2</v>
      </c>
      <c r="L3127" s="44">
        <f>IFERROR(_xll.qlIndexFixing(Index6M,$H3127,TRUE,_xll.ohTrigger(RecalcTrigger,Trigger6M)),NA())</f>
        <v>1.3331299798826343E-2</v>
      </c>
      <c r="M3127" s="186">
        <f>IFERROR(_xll.qlIndexFixing(Index1Y,$H3127,TRUE,_xll.ohTrigger(RecalcTrigger,Trigger1Y)),NA())</f>
        <v>1.3775399460700921E-2</v>
      </c>
      <c r="N3127" s="185">
        <f>IFERROR(_xll.qlIndexFixing(ONIndex1M,I3127,TRUE,_xll.ohTrigger(RecalcTrigger,Trigger1M)),NA())</f>
        <v>1.2930867957994252E-2</v>
      </c>
      <c r="O3127" s="44">
        <f>IFERROR(_xll.qlIndexFixing(ONIndex3M,I3127,TRUE,_xll.ohTrigger(RecalcTrigger,Trigger3M)),NA())</f>
        <v>1.3214884118983861E-2</v>
      </c>
      <c r="P3127" s="44">
        <f>IFERROR(_xll.qlIndexFixing(ONIndex6M,I3127,TRUE,_xll.ohTrigger(RecalcTrigger,Trigger6M)),NA())</f>
        <v>1.3119730484811853E-2</v>
      </c>
      <c r="Q3127" s="186">
        <f>IFERROR(_xll.qlIndexFixing(ONIndex1Y,I3127,TRUE,_xll.ohTrigger(RecalcTrigger,Trigger1Y)),NA())</f>
        <v>1.3528807927132291E-2</v>
      </c>
    </row>
    <row r="3128" spans="2:17" x14ac:dyDescent="0.2">
      <c r="B3128" s="39" t="s">
        <v>42</v>
      </c>
      <c r="D3128" s="42">
        <f>_xll.qlCalendarAdvance(Calendar,$D3127,B3128,"f",FALSE)</f>
        <v>61316</v>
      </c>
      <c r="E3128" s="180">
        <f>_xll.qlInterestRateIndexValueDate(IndexON,D3128)</f>
        <v>61316</v>
      </c>
      <c r="F3128" s="196">
        <f>IFERROR(_xll.qlIndexFixing(IndexON,D3128,TRUE,_xll.ohTrigger(RecalcTrigger,TriggerON)),NA())</f>
        <v>1.3320844474273841E-2</v>
      </c>
      <c r="H3128" s="42">
        <f>_xll.qlCalendarAdvance(Calendar,$H3127,B3128,"f",FALSE)</f>
        <v>61316</v>
      </c>
      <c r="I3128" s="180">
        <f>_xll.qlInterestRateIndexValueDate(Index1M,$H3128)</f>
        <v>61318</v>
      </c>
      <c r="J3128" s="185">
        <f>IFERROR(_xll.qlIndexFixing(Index1M,$H3128,TRUE,_xll.ohTrigger(RecalcTrigger,Trigger1M)),NA())</f>
        <v>1.2954013010241516E-2</v>
      </c>
      <c r="K3128" s="44">
        <f>IFERROR(_xll.qlIndexFixing(Index3M,H3128,TRUE,_xll.ohTrigger(RecalcTrigger,Trigger3M)),NA())</f>
        <v>1.3280863616480704E-2</v>
      </c>
      <c r="L3128" s="44">
        <f>IFERROR(_xll.qlIndexFixing(Index6M,$H3128,TRUE,_xll.ohTrigger(RecalcTrigger,Trigger6M)),NA())</f>
        <v>1.3344571432174686E-2</v>
      </c>
      <c r="M3128" s="186">
        <f>IFERROR(_xll.qlIndexFixing(Index1Y,$H3128,TRUE,_xll.ohTrigger(RecalcTrigger,Trigger1Y)),NA())</f>
        <v>1.3781263339171103E-2</v>
      </c>
      <c r="N3128" s="185">
        <f>IFERROR(_xll.qlIndexFixing(ONIndex1M,I3128,TRUE,_xll.ohTrigger(RecalcTrigger,Trigger1M)),NA())</f>
        <v>1.2936904807654415E-2</v>
      </c>
      <c r="O3128" s="44">
        <f>IFERROR(_xll.qlIndexFixing(ONIndex3M,I3128,TRUE,_xll.ohTrigger(RecalcTrigger,Trigger3M)),NA())</f>
        <v>1.3221237653322504E-2</v>
      </c>
      <c r="P3128" s="44">
        <f>IFERROR(_xll.qlIndexFixing(ONIndex6M,I3128,TRUE,_xll.ohTrigger(RecalcTrigger,Trigger6M)),NA())</f>
        <v>1.313386472698852E-2</v>
      </c>
      <c r="Q3128" s="186">
        <f>IFERROR(_xll.qlIndexFixing(ONIndex1Y,I3128,TRUE,_xll.ohTrigger(RecalcTrigger,Trigger1Y)),NA())</f>
        <v>1.3534865379751793E-2</v>
      </c>
    </row>
    <row r="3129" spans="2:17" x14ac:dyDescent="0.2">
      <c r="B3129" s="39" t="s">
        <v>42</v>
      </c>
      <c r="D3129" s="42">
        <f>_xll.qlCalendarAdvance(Calendar,$D3128,B3129,"f",FALSE)</f>
        <v>61323</v>
      </c>
      <c r="E3129" s="180">
        <f>_xll.qlInterestRateIndexValueDate(IndexON,D3129)</f>
        <v>61323</v>
      </c>
      <c r="F3129" s="196">
        <f>IFERROR(_xll.qlIndexFixing(IndexON,D3129,TRUE,_xll.ohTrigger(RecalcTrigger,TriggerON)),NA())</f>
        <v>1.3324957583247254E-2</v>
      </c>
      <c r="H3129" s="42">
        <f>_xll.qlCalendarAdvance(Calendar,$H3128,B3129,"f",FALSE)</f>
        <v>61323</v>
      </c>
      <c r="I3129" s="180">
        <f>_xll.qlInterestRateIndexValueDate(Index1M,$H3129)</f>
        <v>61325</v>
      </c>
      <c r="J3129" s="185">
        <f>IFERROR(_xll.qlIndexFixing(Index1M,$H3129,TRUE,_xll.ohTrigger(RecalcTrigger,Trigger1M)),NA())</f>
        <v>1.2960693495813141E-2</v>
      </c>
      <c r="K3129" s="44">
        <f>IFERROR(_xll.qlIndexFixing(Index3M,H3129,TRUE,_xll.ohTrigger(RecalcTrigger,Trigger3M)),NA())</f>
        <v>1.3287167057966003E-2</v>
      </c>
      <c r="L3129" s="44">
        <f>IFERROR(_xll.qlIndexFixing(Index6M,$H3129,TRUE,_xll.ohTrigger(RecalcTrigger,Trigger6M)),NA())</f>
        <v>1.3357765675895576E-2</v>
      </c>
      <c r="M3129" s="186">
        <f>IFERROR(_xll.qlIndexFixing(Index1Y,$H3129,TRUE,_xll.ohTrigger(RecalcTrigger,Trigger1Y)),NA())</f>
        <v>1.3787116139460522E-2</v>
      </c>
      <c r="N3129" s="185">
        <f>IFERROR(_xll.qlIndexFixing(ONIndex1M,I3129,TRUE,_xll.ohTrigger(RecalcTrigger,Trigger1M)),NA())</f>
        <v>1.2942932128297002E-2</v>
      </c>
      <c r="O3129" s="44">
        <f>IFERROR(_xll.qlIndexFixing(ONIndex3M,I3129,TRUE,_xll.ohTrigger(RecalcTrigger,Trigger3M)),NA())</f>
        <v>1.3227581021872936E-2</v>
      </c>
      <c r="P3129" s="44">
        <f>IFERROR(_xll.qlIndexFixing(ONIndex6M,I3129,TRUE,_xll.ohTrigger(RecalcTrigger,Trigger6M)),NA())</f>
        <v>1.3147922008487356E-2</v>
      </c>
      <c r="Q3129" s="186">
        <f>IFERROR(_xll.qlIndexFixing(ONIndex1Y,I3129,TRUE,_xll.ohTrigger(RecalcTrigger,Trigger1Y)),NA())</f>
        <v>1.354091257761425E-2</v>
      </c>
    </row>
    <row r="3130" spans="2:17" x14ac:dyDescent="0.2">
      <c r="B3130" s="39" t="s">
        <v>42</v>
      </c>
      <c r="D3130" s="42">
        <f>_xll.qlCalendarAdvance(Calendar,$D3129,B3130,"f",FALSE)</f>
        <v>61330</v>
      </c>
      <c r="E3130" s="180">
        <f>_xll.qlInterestRateIndexValueDate(IndexON,D3130)</f>
        <v>61330</v>
      </c>
      <c r="F3130" s="196">
        <f>IFERROR(_xll.qlIndexFixing(IndexON,D3130,TRUE,_xll.ohTrigger(RecalcTrigger,TriggerON)),NA())</f>
        <v>1.3329064195337637E-2</v>
      </c>
      <c r="H3130" s="42">
        <f>_xll.qlCalendarAdvance(Calendar,$H3129,B3130,"f",FALSE)</f>
        <v>61330</v>
      </c>
      <c r="I3130" s="180">
        <f>_xll.qlInterestRateIndexValueDate(Index1M,$H3130)</f>
        <v>61332</v>
      </c>
      <c r="J3130" s="185">
        <f>IFERROR(_xll.qlIndexFixing(Index1M,$H3130,TRUE,_xll.ohTrigger(RecalcTrigger,Trigger1M)),NA())</f>
        <v>1.2966039997852341E-2</v>
      </c>
      <c r="K3130" s="44">
        <f>IFERROR(_xll.qlIndexFixing(Index3M,H3130,TRUE,_xll.ohTrigger(RecalcTrigger,Trigger3M)),NA())</f>
        <v>1.3292767439406224E-2</v>
      </c>
      <c r="L3130" s="44">
        <f>IFERROR(_xll.qlIndexFixing(Index6M,$H3130,TRUE,_xll.ohTrigger(RecalcTrigger,Trigger6M)),NA())</f>
        <v>1.3372040223069995E-2</v>
      </c>
      <c r="M3130" s="186">
        <f>IFERROR(_xll.qlIndexFixing(Index1Y,$H3130,TRUE,_xll.ohTrigger(RecalcTrigger,Trigger1Y)),NA())</f>
        <v>1.3792957833538337E-2</v>
      </c>
      <c r="N3130" s="185">
        <f>IFERROR(_xll.qlIndexFixing(ONIndex1M,I3130,TRUE,_xll.ohTrigger(RecalcTrigger,Trigger1M)),NA())</f>
        <v>1.2948949894662221E-2</v>
      </c>
      <c r="O3130" s="44">
        <f>IFERROR(_xll.qlIndexFixing(ONIndex3M,I3130,TRUE,_xll.ohTrigger(RecalcTrigger,Trigger3M)),NA())</f>
        <v>1.3233914197776642E-2</v>
      </c>
      <c r="P3130" s="44">
        <f>IFERROR(_xll.qlIndexFixing(ONIndex6M,I3130,TRUE,_xll.ohTrigger(RecalcTrigger,Trigger6M)),NA())</f>
        <v>1.3161902329388298E-2</v>
      </c>
      <c r="Q3130" s="186">
        <f>IFERROR(_xll.qlIndexFixing(ONIndex1Y,I3130,TRUE,_xll.ohTrigger(RecalcTrigger,Trigger1Y)),NA())</f>
        <v>1.3546949493141724E-2</v>
      </c>
    </row>
    <row r="3131" spans="2:17" x14ac:dyDescent="0.2">
      <c r="B3131" s="39" t="s">
        <v>42</v>
      </c>
      <c r="D3131" s="42">
        <f>_xll.qlCalendarAdvance(Calendar,$D3130,B3131,"f",FALSE)</f>
        <v>61337</v>
      </c>
      <c r="E3131" s="180">
        <f>_xll.qlInterestRateIndexValueDate(IndexON,D3131)</f>
        <v>61337</v>
      </c>
      <c r="F3131" s="196">
        <f>IFERROR(_xll.qlIndexFixing(IndexON,D3131,TRUE,_xll.ohTrigger(RecalcTrigger,TriggerON)),NA())</f>
        <v>1.3333164293438671E-2</v>
      </c>
      <c r="H3131" s="42">
        <f>_xll.qlCalendarAdvance(Calendar,$H3130,B3131,"f",FALSE)</f>
        <v>61337</v>
      </c>
      <c r="I3131" s="180">
        <f>_xll.qlInterestRateIndexValueDate(Index1M,$H3131)</f>
        <v>61339</v>
      </c>
      <c r="J3131" s="185">
        <f>IFERROR(_xll.qlIndexFixing(Index1M,$H3131,TRUE,_xll.ohTrigger(RecalcTrigger,Trigger1M)),NA())</f>
        <v>1.2972039060206719E-2</v>
      </c>
      <c r="K3131" s="44">
        <f>IFERROR(_xll.qlIndexFixing(Index3M,H3131,TRUE,_xll.ohTrigger(RecalcTrigger,Trigger3M)),NA())</f>
        <v>1.3299050612446541E-2</v>
      </c>
      <c r="L3131" s="44">
        <f>IFERROR(_xll.qlIndexFixing(Index6M,$H3131,TRUE,_xll.ohTrigger(RecalcTrigger,Trigger6M)),NA())</f>
        <v>1.3385074637404747E-2</v>
      </c>
      <c r="M3131" s="186">
        <f>IFERROR(_xll.qlIndexFixing(Index1Y,$H3131,TRUE,_xll.ohTrigger(RecalcTrigger,Trigger1Y)),NA())</f>
        <v>1.3798788393373713E-2</v>
      </c>
      <c r="N3131" s="185">
        <f>IFERROR(_xll.qlIndexFixing(ONIndex1M,I3131,TRUE,_xll.ohTrigger(RecalcTrigger,Trigger1M)),NA())</f>
        <v>1.2954958081010659E-2</v>
      </c>
      <c r="O3131" s="44">
        <f>IFERROR(_xll.qlIndexFixing(ONIndex3M,I3131,TRUE,_xll.ohTrigger(RecalcTrigger,Trigger3M)),NA())</f>
        <v>1.3240237153615553E-2</v>
      </c>
      <c r="P3131" s="44">
        <f>IFERROR(_xll.qlIndexFixing(ONIndex6M,I3131,TRUE,_xll.ohTrigger(RecalcTrigger,Trigger6M)),NA())</f>
        <v>1.3175805689691344E-2</v>
      </c>
      <c r="Q3131" s="186">
        <f>IFERROR(_xll.qlIndexFixing(ONIndex1Y,I3131,TRUE,_xll.ohTrigger(RecalcTrigger,Trigger1Y)),NA())</f>
        <v>1.3552976098996083E-2</v>
      </c>
    </row>
    <row r="3132" spans="2:17" x14ac:dyDescent="0.2">
      <c r="B3132" s="39" t="s">
        <v>42</v>
      </c>
      <c r="D3132" s="42">
        <f>_xll.qlCalendarAdvance(Calendar,$D3131,B3132,"f",FALSE)</f>
        <v>61344</v>
      </c>
      <c r="E3132" s="180">
        <f>_xll.qlInterestRateIndexValueDate(IndexON,D3132)</f>
        <v>61344</v>
      </c>
      <c r="F3132" s="196">
        <f>IFERROR(_xll.qlIndexFixing(IndexON,D3132,TRUE,_xll.ohTrigger(RecalcTrigger,TriggerON)),NA())</f>
        <v>1.3337257859884488E-2</v>
      </c>
      <c r="H3132" s="42">
        <f>_xll.qlCalendarAdvance(Calendar,$H3131,B3132,"f",FALSE)</f>
        <v>61344</v>
      </c>
      <c r="I3132" s="180">
        <f>_xll.qlInterestRateIndexValueDate(Index1M,$H3132)</f>
        <v>61346</v>
      </c>
      <c r="J3132" s="185">
        <f>IFERROR(_xll.qlIndexFixing(Index1M,$H3132,TRUE,_xll.ohTrigger(RecalcTrigger,Trigger1M)),NA())</f>
        <v>1.2978028467526825E-2</v>
      </c>
      <c r="K3132" s="44">
        <f>IFERROR(_xll.qlIndexFixing(Index3M,H3132,TRUE,_xll.ohTrigger(RecalcTrigger,Trigger3M)),NA())</f>
        <v>1.3305323354070248E-2</v>
      </c>
      <c r="L3132" s="44">
        <f>IFERROR(_xll.qlIndexFixing(Index6M,$H3132,TRUE,_xll.ohTrigger(RecalcTrigger,Trigger6M)),NA())</f>
        <v>1.3398031655010911E-2</v>
      </c>
      <c r="M3132" s="186">
        <f>IFERROR(_xll.qlIndexFixing(Index1Y,$H3132,TRUE,_xll.ohTrigger(RecalcTrigger,Trigger1Y)),NA())</f>
        <v>1.3804607790934505E-2</v>
      </c>
      <c r="N3132" s="185">
        <f>IFERROR(_xll.qlIndexFixing(ONIndex1M,I3132,TRUE,_xll.ohTrigger(RecalcTrigger,Trigger1M)),NA())</f>
        <v>1.2960956661922651E-2</v>
      </c>
      <c r="O3132" s="44">
        <f>IFERROR(_xll.qlIndexFixing(ONIndex3M,I3132,TRUE,_xll.ohTrigger(RecalcTrigger,Trigger3M)),NA())</f>
        <v>1.324654986221141E-2</v>
      </c>
      <c r="P3132" s="44">
        <f>IFERROR(_xll.qlIndexFixing(ONIndex6M,I3132,TRUE,_xll.ohTrigger(RecalcTrigger,Trigger6M)),NA())</f>
        <v>1.3189632089236625E-2</v>
      </c>
      <c r="Q3132" s="186">
        <f>IFERROR(_xll.qlIndexFixing(ONIndex1Y,I3132,TRUE,_xll.ohTrigger(RecalcTrigger,Trigger1Y)),NA())</f>
        <v>1.3558992367599387E-2</v>
      </c>
    </row>
    <row r="3133" spans="2:17" x14ac:dyDescent="0.2">
      <c r="B3133" s="39" t="s">
        <v>42</v>
      </c>
      <c r="D3133" s="42">
        <f>_xll.qlCalendarAdvance(Calendar,$D3132,B3133,"f",FALSE)</f>
        <v>61351</v>
      </c>
      <c r="E3133" s="180">
        <f>_xll.qlInterestRateIndexValueDate(IndexON,D3133)</f>
        <v>61351</v>
      </c>
      <c r="F3133" s="196">
        <f>IFERROR(_xll.qlIndexFixing(IndexON,D3133,TRUE,_xll.ohTrigger(RecalcTrigger,TriggerON)),NA())</f>
        <v>1.3341344877408901E-2</v>
      </c>
      <c r="H3133" s="42">
        <f>_xll.qlCalendarAdvance(Calendar,$H3132,B3133,"f",FALSE)</f>
        <v>61351</v>
      </c>
      <c r="I3133" s="180">
        <f>_xll.qlInterestRateIndexValueDate(Index1M,$H3133)</f>
        <v>61353</v>
      </c>
      <c r="J3133" s="185">
        <f>IFERROR(_xll.qlIndexFixing(Index1M,$H3133,TRUE,_xll.ohTrigger(RecalcTrigger,Trigger1M)),NA())</f>
        <v>1.2984008194265595E-2</v>
      </c>
      <c r="K3133" s="44">
        <f>IFERROR(_xll.qlIndexFixing(Index3M,H3133,TRUE,_xll.ohTrigger(RecalcTrigger,Trigger3M)),NA())</f>
        <v>1.3311585636929552E-2</v>
      </c>
      <c r="L3133" s="44">
        <f>IFERROR(_xll.qlIndexFixing(Index6M,$H3133,TRUE,_xll.ohTrigger(RecalcTrigger,Trigger6M)),NA())</f>
        <v>1.341091127436839E-2</v>
      </c>
      <c r="M3133" s="186">
        <f>IFERROR(_xll.qlIndexFixing(Index1Y,$H3133,TRUE,_xll.ohTrigger(RecalcTrigger,Trigger1Y)),NA())</f>
        <v>1.3810415998189659E-2</v>
      </c>
      <c r="N3133" s="185">
        <f>IFERROR(_xll.qlIndexFixing(ONIndex1M,I3133,TRUE,_xll.ohTrigger(RecalcTrigger,Trigger1M)),NA())</f>
        <v>1.296780038846812E-2</v>
      </c>
      <c r="O3133" s="44">
        <f>IFERROR(_xll.qlIndexFixing(ONIndex3M,I3133,TRUE,_xll.ohTrigger(RecalcTrigger,Trigger3M)),NA())</f>
        <v>1.3253751803734559E-2</v>
      </c>
      <c r="P3133" s="44">
        <f>IFERROR(_xll.qlIndexFixing(ONIndex6M,I3133,TRUE,_xll.ohTrigger(RecalcTrigger,Trigger6M)),NA())</f>
        <v>1.3205339451287657E-2</v>
      </c>
      <c r="Q3133" s="186">
        <f>IFERROR(_xll.qlIndexFixing(ONIndex1Y,I3133,TRUE,_xll.ohTrigger(RecalcTrigger,Trigger1Y)),NA())</f>
        <v>1.3565855410133665E-2</v>
      </c>
    </row>
    <row r="3134" spans="2:17" x14ac:dyDescent="0.2">
      <c r="B3134" s="39" t="s">
        <v>42</v>
      </c>
      <c r="D3134" s="42">
        <f>_xll.qlCalendarAdvance(Calendar,$D3133,B3134,"f",FALSE)</f>
        <v>61358</v>
      </c>
      <c r="E3134" s="180">
        <f>_xll.qlInterestRateIndexValueDate(IndexON,D3134)</f>
        <v>61358</v>
      </c>
      <c r="F3134" s="196">
        <f>IFERROR(_xll.qlIndexFixing(IndexON,D3134,TRUE,_xll.ohTrigger(RecalcTrigger,TriggerON)),NA())</f>
        <v>1.3345425328585847E-2</v>
      </c>
      <c r="H3134" s="42">
        <f>_xll.qlCalendarAdvance(Calendar,$H3133,B3134,"f",FALSE)</f>
        <v>61358</v>
      </c>
      <c r="I3134" s="180">
        <f>_xll.qlInterestRateIndexValueDate(Index1M,$H3134)</f>
        <v>61360</v>
      </c>
      <c r="J3134" s="185">
        <f>IFERROR(_xll.qlIndexFixing(Index1M,$H3134,TRUE,_xll.ohTrigger(RecalcTrigger,Trigger1M)),NA())</f>
        <v>1.2989978214868469E-2</v>
      </c>
      <c r="K3134" s="44">
        <f>IFERROR(_xll.qlIndexFixing(Index3M,H3134,TRUE,_xll.ohTrigger(RecalcTrigger,Trigger3M)),NA())</f>
        <v>1.3317837433672266E-2</v>
      </c>
      <c r="L3134" s="44">
        <f>IFERROR(_xll.qlIndexFixing(Index6M,$H3134,TRUE,_xll.ohTrigger(RecalcTrigger,Trigger6M)),NA())</f>
        <v>1.3423713493966262E-2</v>
      </c>
      <c r="M3134" s="186">
        <f>IFERROR(_xll.qlIndexFixing(Index1Y,$H3134,TRUE,_xll.ohTrigger(RecalcTrigger,Trigger1Y)),NA())</f>
        <v>1.3816212987105945E-2</v>
      </c>
      <c r="N3134" s="185">
        <f>IFERROR(_xll.qlIndexFixing(ONIndex1M,I3134,TRUE,_xll.ohTrigger(RecalcTrigger,Trigger1M)),NA())</f>
        <v>1.2972924905438887E-2</v>
      </c>
      <c r="O3134" s="44">
        <f>IFERROR(_xll.qlIndexFixing(ONIndex3M,I3134,TRUE,_xll.ohTrigger(RecalcTrigger,Trigger3M)),NA())</f>
        <v>1.3259144428561243E-2</v>
      </c>
      <c r="P3134" s="44">
        <f>IFERROR(_xll.qlIndexFixing(ONIndex6M,I3134,TRUE,_xll.ohTrigger(RecalcTrigger,Trigger6M)),NA())</f>
        <v>1.3217054006613438E-2</v>
      </c>
      <c r="Q3134" s="186">
        <f>IFERROR(_xll.qlIndexFixing(ONIndex1Y,I3134,TRUE,_xll.ohTrigger(RecalcTrigger,Trigger1Y)),NA())</f>
        <v>1.3570993783380558E-2</v>
      </c>
    </row>
    <row r="3135" spans="2:17" x14ac:dyDescent="0.2">
      <c r="B3135" s="39" t="s">
        <v>42</v>
      </c>
      <c r="D3135" s="42">
        <f>_xll.qlCalendarAdvance(Calendar,$D3134,B3135,"f",FALSE)</f>
        <v>61365</v>
      </c>
      <c r="E3135" s="180">
        <f>_xll.qlInterestRateIndexValueDate(IndexON,D3135)</f>
        <v>61365</v>
      </c>
      <c r="F3135" s="196">
        <f>IFERROR(_xll.qlIndexFixing(IndexON,D3135,TRUE,_xll.ohTrigger(RecalcTrigger,TriggerON)),NA())</f>
        <v>1.3349499196069203E-2</v>
      </c>
      <c r="H3135" s="42">
        <f>_xll.qlCalendarAdvance(Calendar,$H3134,B3135,"f",FALSE)</f>
        <v>61365</v>
      </c>
      <c r="I3135" s="180">
        <f>_xll.qlInterestRateIndexValueDate(Index1M,$H3135)</f>
        <v>61367</v>
      </c>
      <c r="J3135" s="185">
        <f>IFERROR(_xll.qlIndexFixing(Index1M,$H3135,TRUE,_xll.ohTrigger(RecalcTrigger,Trigger1M)),NA())</f>
        <v>1.2995938503788385E-2</v>
      </c>
      <c r="K3135" s="44">
        <f>IFERROR(_xll.qlIndexFixing(Index3M,H3135,TRUE,_xll.ohTrigger(RecalcTrigger,Trigger3M)),NA())</f>
        <v>1.3324078716950594E-2</v>
      </c>
      <c r="L3135" s="44">
        <f>IFERROR(_xll.qlIndexFixing(Index6M,$H3135,TRUE,_xll.ohTrigger(RecalcTrigger,Trigger6M)),NA())</f>
        <v>1.343530587045527E-2</v>
      </c>
      <c r="M3135" s="186">
        <f>IFERROR(_xll.qlIndexFixing(Index1Y,$H3135,TRUE,_xll.ohTrigger(RecalcTrigger,Trigger1Y)),NA())</f>
        <v>1.3821998729652311E-2</v>
      </c>
      <c r="N3135" s="185">
        <f>IFERROR(_xll.qlIndexFixing(ONIndex1M,I3135,TRUE,_xll.ohTrigger(RecalcTrigger,Trigger1M)),NA())</f>
        <v>1.297889451696399E-2</v>
      </c>
      <c r="O3135" s="44">
        <f>IFERROR(_xll.qlIndexFixing(ONIndex3M,I3135,TRUE,_xll.ohTrigger(RecalcTrigger,Trigger3M)),NA())</f>
        <v>1.3265426232118571E-2</v>
      </c>
      <c r="P3135" s="44">
        <f>IFERROR(_xll.qlIndexFixing(ONIndex6M,I3135,TRUE,_xll.ohTrigger(RecalcTrigger,Trigger6M)),NA())</f>
        <v>1.3230649524125226E-2</v>
      </c>
      <c r="Q3135" s="186">
        <f>IFERROR(_xll.qlIndexFixing(ONIndex1Y,I3135,TRUE,_xll.ohTrigger(RecalcTrigger,Trigger1Y)),NA())</f>
        <v>1.357697887572229E-2</v>
      </c>
    </row>
    <row r="3136" spans="2:17" x14ac:dyDescent="0.2">
      <c r="B3136" s="39" t="s">
        <v>42</v>
      </c>
      <c r="D3136" s="42">
        <f>_xll.qlCalendarAdvance(Calendar,$D3135,B3136,"f",FALSE)</f>
        <v>61372</v>
      </c>
      <c r="E3136" s="180">
        <f>_xll.qlInterestRateIndexValueDate(IndexON,D3136)</f>
        <v>61372</v>
      </c>
      <c r="F3136" s="196">
        <f>IFERROR(_xll.qlIndexFixing(IndexON,D3136,TRUE,_xll.ohTrigger(RecalcTrigger,TriggerON)),NA())</f>
        <v>1.3353566462592781E-2</v>
      </c>
      <c r="H3136" s="42">
        <f>_xll.qlCalendarAdvance(Calendar,$H3135,B3136,"f",FALSE)</f>
        <v>61372</v>
      </c>
      <c r="I3136" s="180">
        <f>_xll.qlInterestRateIndexValueDate(Index1M,$H3136)</f>
        <v>61374</v>
      </c>
      <c r="J3136" s="185">
        <f>IFERROR(_xll.qlIndexFixing(Index1M,$H3136,TRUE,_xll.ohTrigger(RecalcTrigger,Trigger1M)),NA())</f>
        <v>1.3001889035480774E-2</v>
      </c>
      <c r="K3136" s="44">
        <f>IFERROR(_xll.qlIndexFixing(Index3M,H3136,TRUE,_xll.ohTrigger(RecalcTrigger,Trigger3M)),NA())</f>
        <v>1.3330309459414108E-2</v>
      </c>
      <c r="L3136" s="44">
        <f>IFERROR(_xll.qlIndexFixing(Index6M,$H3136,TRUE,_xll.ohTrigger(RecalcTrigger,Trigger6M)),NA())</f>
        <v>1.344795834418114E-2</v>
      </c>
      <c r="M3136" s="186">
        <f>IFERROR(_xll.qlIndexFixing(Index1Y,$H3136,TRUE,_xll.ohTrigger(RecalcTrigger,Trigger1Y)),NA())</f>
        <v>1.3827773197795741E-2</v>
      </c>
      <c r="N3136" s="185">
        <f>IFERROR(_xll.qlIndexFixing(ONIndex1M,I3136,TRUE,_xll.ohTrigger(RecalcTrigger,Trigger1M)),NA())</f>
        <v>1.2984854420974301E-2</v>
      </c>
      <c r="O3136" s="44">
        <f>IFERROR(_xll.qlIndexFixing(ONIndex3M,I3136,TRUE,_xll.ohTrigger(RecalcTrigger,Trigger3M)),NA())</f>
        <v>1.3271697679479999E-2</v>
      </c>
      <c r="P3136" s="44">
        <f>IFERROR(_xll.qlIndexFixing(ONIndex6M,I3136,TRUE,_xll.ohTrigger(RecalcTrigger,Trigger6M)),NA())</f>
        <v>1.3244168080959184E-2</v>
      </c>
      <c r="Q3136" s="186">
        <f>IFERROR(_xll.qlIndexFixing(ONIndex1Y,I3136,TRUE,_xll.ohTrigger(RecalcTrigger,Trigger1Y)),NA())</f>
        <v>1.3582953520980823E-2</v>
      </c>
    </row>
    <row r="3137" spans="2:17" x14ac:dyDescent="0.2">
      <c r="B3137" s="39" t="s">
        <v>42</v>
      </c>
      <c r="D3137" s="42">
        <f>_xll.qlCalendarAdvance(Calendar,$D3136,B3137,"f",FALSE)</f>
        <v>61379</v>
      </c>
      <c r="E3137" s="180">
        <f>_xll.qlInterestRateIndexValueDate(IndexON,D3137)</f>
        <v>61379</v>
      </c>
      <c r="F3137" s="196">
        <f>IFERROR(_xll.qlIndexFixing(IndexON,D3137,TRUE,_xll.ohTrigger(RecalcTrigger,TriggerON)),NA())</f>
        <v>1.3357627110730519E-2</v>
      </c>
      <c r="H3137" s="42">
        <f>_xll.qlCalendarAdvance(Calendar,$H3136,B3137,"f",FALSE)</f>
        <v>61379</v>
      </c>
      <c r="I3137" s="180">
        <f>_xll.qlInterestRateIndexValueDate(Index1M,$H3137)</f>
        <v>61381</v>
      </c>
      <c r="J3137" s="185">
        <f>IFERROR(_xll.qlIndexFixing(Index1M,$H3137,TRUE,_xll.ohTrigger(RecalcTrigger,Trigger1M)),NA())</f>
        <v>1.300782978438858E-2</v>
      </c>
      <c r="K3137" s="44">
        <f>IFERROR(_xll.qlIndexFixing(Index3M,H3137,TRUE,_xll.ohTrigger(RecalcTrigger,Trigger3M)),NA())</f>
        <v>1.333652963371062E-2</v>
      </c>
      <c r="L3137" s="44">
        <f>IFERROR(_xll.qlIndexFixing(Index6M,$H3137,TRUE,_xll.ohTrigger(RecalcTrigger,Trigger6M)),NA())</f>
        <v>1.3460533416216239E-2</v>
      </c>
      <c r="M3137" s="186">
        <f>IFERROR(_xll.qlIndexFixing(Index1Y,$H3137,TRUE,_xll.ohTrigger(RecalcTrigger,Trigger1Y)),NA())</f>
        <v>1.3833536363503013E-2</v>
      </c>
      <c r="N3137" s="185">
        <f>IFERROR(_xll.qlIndexFixing(ONIndex1M,I3137,TRUE,_xll.ohTrigger(RecalcTrigger,Trigger1M)),NA())</f>
        <v>1.2990804592050154E-2</v>
      </c>
      <c r="O3137" s="44">
        <f>IFERROR(_xll.qlIndexFixing(ONIndex3M,I3137,TRUE,_xll.ohTrigger(RecalcTrigger,Trigger3M)),NA())</f>
        <v>1.3277958743547202E-2</v>
      </c>
      <c r="P3137" s="44">
        <f>IFERROR(_xll.qlIndexFixing(ONIndex6M,I3137,TRUE,_xll.ohTrigger(RecalcTrigger,Trigger6M)),NA())</f>
        <v>1.3257609677195248E-2</v>
      </c>
      <c r="Q3137" s="186">
        <f>IFERROR(_xll.qlIndexFixing(ONIndex1Y,I3137,TRUE,_xll.ohTrigger(RecalcTrigger,Trigger1Y)),NA())</f>
        <v>1.3588917691818025E-2</v>
      </c>
    </row>
    <row r="3138" spans="2:17" x14ac:dyDescent="0.2">
      <c r="B3138" s="39" t="s">
        <v>42</v>
      </c>
      <c r="D3138" s="42">
        <f>_xll.qlCalendarAdvance(Calendar,$D3137,B3138,"f",FALSE)</f>
        <v>61386</v>
      </c>
      <c r="E3138" s="180">
        <f>_xll.qlInterestRateIndexValueDate(IndexON,D3138)</f>
        <v>61386</v>
      </c>
      <c r="F3138" s="196">
        <f>IFERROR(_xll.qlIndexFixing(IndexON,D3138,TRUE,_xll.ohTrigger(RecalcTrigger,TriggerON)),NA())</f>
        <v>1.3361681122816549E-2</v>
      </c>
      <c r="H3138" s="42">
        <f>_xll.qlCalendarAdvance(Calendar,$H3137,B3138,"f",FALSE)</f>
        <v>61386</v>
      </c>
      <c r="I3138" s="180">
        <f>_xll.qlInterestRateIndexValueDate(Index1M,$H3138)</f>
        <v>61388</v>
      </c>
      <c r="J3138" s="185">
        <f>IFERROR(_xll.qlIndexFixing(Index1M,$H3138,TRUE,_xll.ohTrigger(RecalcTrigger,Trigger1M)),NA())</f>
        <v>1.3013760724967238E-2</v>
      </c>
      <c r="K3138" s="44">
        <f>IFERROR(_xll.qlIndexFixing(Index3M,H3138,TRUE,_xll.ohTrigger(RecalcTrigger,Trigger3M)),NA())</f>
        <v>1.3342739212491459E-2</v>
      </c>
      <c r="L3138" s="44">
        <f>IFERROR(_xll.qlIndexFixing(Index6M,$H3138,TRUE,_xll.ohTrigger(RecalcTrigger,Trigger6M)),NA())</f>
        <v>1.3473031085093169E-2</v>
      </c>
      <c r="M3138" s="186">
        <f>IFERROR(_xll.qlIndexFixing(Index1Y,$H3138,TRUE,_xll.ohTrigger(RecalcTrigger,Trigger1Y)),NA())</f>
        <v>1.3839288198741329E-2</v>
      </c>
      <c r="N3138" s="185">
        <f>IFERROR(_xll.qlIndexFixing(ONIndex1M,I3138,TRUE,_xll.ohTrigger(RecalcTrigger,Trigger1M)),NA())</f>
        <v>1.2996745004691945E-2</v>
      </c>
      <c r="O3138" s="44">
        <f>IFERROR(_xll.qlIndexFixing(ONIndex3M,I3138,TRUE,_xll.ohTrigger(RecalcTrigger,Trigger3M)),NA())</f>
        <v>1.3284209397141922E-2</v>
      </c>
      <c r="P3138" s="44">
        <f>IFERROR(_xll.qlIndexFixing(ONIndex6M,I3138,TRUE,_xll.ohTrigger(RecalcTrigger,Trigger6M)),NA())</f>
        <v>1.3270974312753481E-2</v>
      </c>
      <c r="Q3138" s="186">
        <f>IFERROR(_xll.qlIndexFixing(ONIndex1Y,I3138,TRUE,_xll.ohTrigger(RecalcTrigger,Trigger1Y)),NA())</f>
        <v>1.359487136081583E-2</v>
      </c>
    </row>
    <row r="3139" spans="2:17" x14ac:dyDescent="0.2">
      <c r="B3139" s="39" t="s">
        <v>42</v>
      </c>
      <c r="D3139" s="42">
        <f>_xll.qlCalendarAdvance(Calendar,$D3138,B3139,"f",FALSE)</f>
        <v>61393</v>
      </c>
      <c r="E3139" s="180">
        <f>_xll.qlInterestRateIndexValueDate(IndexON,D3139)</f>
        <v>61393</v>
      </c>
      <c r="F3139" s="196">
        <f>IFERROR(_xll.qlIndexFixing(IndexON,D3139,TRUE,_xll.ohTrigger(RecalcTrigger,TriggerON)),NA())</f>
        <v>1.336572848182449E-2</v>
      </c>
      <c r="H3139" s="42">
        <f>_xll.qlCalendarAdvance(Calendar,$H3138,B3139,"f",FALSE)</f>
        <v>61393</v>
      </c>
      <c r="I3139" s="180">
        <f>_xll.qlInterestRateIndexValueDate(Index1M,$H3139)</f>
        <v>61395</v>
      </c>
      <c r="J3139" s="185">
        <f>IFERROR(_xll.qlIndexFixing(Index1M,$H3139,TRUE,_xll.ohTrigger(RecalcTrigger,Trigger1M)),NA())</f>
        <v>1.301770952076543E-2</v>
      </c>
      <c r="K3139" s="44">
        <f>IFERROR(_xll.qlIndexFixing(Index3M,H3139,TRUE,_xll.ohTrigger(RecalcTrigger,Trigger3M)),NA())</f>
        <v>1.3348250184487931E-2</v>
      </c>
      <c r="L3139" s="44">
        <f>IFERROR(_xll.qlIndexFixing(Index6M,$H3139,TRUE,_xll.ohTrigger(RecalcTrigger,Trigger6M)),NA())</f>
        <v>1.3485451349353757E-2</v>
      </c>
      <c r="M3139" s="186">
        <f>IFERROR(_xll.qlIndexFixing(Index1Y,$H3139,TRUE,_xll.ohTrigger(RecalcTrigger,Trigger1Y)),NA())</f>
        <v>1.3845028675477246E-2</v>
      </c>
      <c r="N3139" s="185">
        <f>IFERROR(_xll.qlIndexFixing(ONIndex1M,I3139,TRUE,_xll.ohTrigger(RecalcTrigger,Trigger1M)),NA())</f>
        <v>1.3002675633320138E-2</v>
      </c>
      <c r="O3139" s="44">
        <f>IFERROR(_xll.qlIndexFixing(ONIndex3M,I3139,TRUE,_xll.ohTrigger(RecalcTrigger,Trigger3M)),NA())</f>
        <v>1.3290449612846089E-2</v>
      </c>
      <c r="P3139" s="44">
        <f>IFERROR(_xll.qlIndexFixing(ONIndex6M,I3139,TRUE,_xll.ohTrigger(RecalcTrigger,Trigger6M)),NA())</f>
        <v>1.3284261987553947E-2</v>
      </c>
      <c r="Q3139" s="186">
        <f>IFERROR(_xll.qlIndexFixing(ONIndex1Y,I3139,TRUE,_xll.ohTrigger(RecalcTrigger,Trigger1Y)),NA())</f>
        <v>1.3600814500396297E-2</v>
      </c>
    </row>
    <row r="3140" spans="2:17" x14ac:dyDescent="0.2">
      <c r="B3140" s="39" t="s">
        <v>42</v>
      </c>
      <c r="D3140" s="42">
        <f>_xll.qlCalendarAdvance(Calendar,$D3139,B3140,"f",FALSE)</f>
        <v>61400</v>
      </c>
      <c r="E3140" s="180">
        <f>_xll.qlInterestRateIndexValueDate(IndexON,D3140)</f>
        <v>61400</v>
      </c>
      <c r="F3140" s="196">
        <f>IFERROR(_xll.qlIndexFixing(IndexON,D3140,TRUE,_xll.ohTrigger(RecalcTrigger,TriggerON)),NA())</f>
        <v>1.3369769170248347E-2</v>
      </c>
      <c r="H3140" s="42">
        <f>_xll.qlCalendarAdvance(Calendar,$H3139,B3140,"f",FALSE)</f>
        <v>61400</v>
      </c>
      <c r="I3140" s="180">
        <f>_xll.qlInterestRateIndexValueDate(Index1M,$H3140)</f>
        <v>61402</v>
      </c>
      <c r="J3140" s="185">
        <f>IFERROR(_xll.qlIndexFixing(Index1M,$H3140,TRUE,_xll.ohTrigger(RecalcTrigger,Trigger1M)),NA())</f>
        <v>1.3023622245629633E-2</v>
      </c>
      <c r="K3140" s="44">
        <f>IFERROR(_xll.qlIndexFixing(Index3M,H3140,TRUE,_xll.ohTrigger(RecalcTrigger,Trigger3M)),NA())</f>
        <v>1.3354439026880272E-2</v>
      </c>
      <c r="L3140" s="44">
        <f>IFERROR(_xll.qlIndexFixing(Index6M,$H3140,TRUE,_xll.ohTrigger(RecalcTrigger,Trigger6M)),NA())</f>
        <v>1.349779420754905E-2</v>
      </c>
      <c r="M3140" s="186">
        <f>IFERROR(_xll.qlIndexFixing(Index1Y,$H3140,TRUE,_xll.ohTrigger(RecalcTrigger,Trigger1Y)),NA())</f>
        <v>1.3850757765677318E-2</v>
      </c>
      <c r="N3140" s="185">
        <f>IFERROR(_xll.qlIndexFixing(ONIndex1M,I3140,TRUE,_xll.ohTrigger(RecalcTrigger,Trigger1M)),NA())</f>
        <v>1.3008596452435128E-2</v>
      </c>
      <c r="O3140" s="44">
        <f>IFERROR(_xll.qlIndexFixing(ONIndex3M,I3140,TRUE,_xll.ohTrigger(RecalcTrigger,Trigger3M)),NA())</f>
        <v>1.3296679363801189E-2</v>
      </c>
      <c r="P3140" s="44">
        <f>IFERROR(_xll.qlIndexFixing(ONIndex6M,I3140,TRUE,_xll.ohTrigger(RecalcTrigger,Trigger6M)),NA())</f>
        <v>1.3297472701596647E-2</v>
      </c>
      <c r="Q3140" s="186">
        <f>IFERROR(_xll.qlIndexFixing(ONIndex1Y,I3140,TRUE,_xll.ohTrigger(RecalcTrigger,Trigger1Y)),NA())</f>
        <v>1.3606747083301229E-2</v>
      </c>
    </row>
    <row r="3141" spans="2:17" x14ac:dyDescent="0.2">
      <c r="B3141" s="39" t="s">
        <v>42</v>
      </c>
      <c r="D3141" s="42">
        <f>_xll.qlCalendarAdvance(Calendar,$D3140,B3141,"f",FALSE)</f>
        <v>61407</v>
      </c>
      <c r="E3141" s="180">
        <f>_xll.qlInterestRateIndexValueDate(IndexON,D3141)</f>
        <v>61407</v>
      </c>
      <c r="F3141" s="196">
        <f>IFERROR(_xll.qlIndexFixing(IndexON,D3141,TRUE,_xll.ohTrigger(RecalcTrigger,TriggerON)),NA())</f>
        <v>1.3373803170741994E-2</v>
      </c>
      <c r="H3141" s="42">
        <f>_xll.qlCalendarAdvance(Calendar,$H3140,B3141,"f",FALSE)</f>
        <v>61407</v>
      </c>
      <c r="I3141" s="180">
        <f>_xll.qlInterestRateIndexValueDate(Index1M,$H3141)</f>
        <v>61409</v>
      </c>
      <c r="J3141" s="185">
        <f>IFERROR(_xll.qlIndexFixing(Index1M,$H3141,TRUE,_xll.ohTrigger(RecalcTrigger,Trigger1M)),NA())</f>
        <v>1.3029525091772548E-2</v>
      </c>
      <c r="K3141" s="44">
        <f>IFERROR(_xll.qlIndexFixing(Index3M,H3141,TRUE,_xll.ohTrigger(RecalcTrigger,Trigger3M)),NA())</f>
        <v>1.3360617193948876E-2</v>
      </c>
      <c r="L3141" s="44">
        <f>IFERROR(_xll.qlIndexFixing(Index6M,$H3141,TRUE,_xll.ohTrigger(RecalcTrigger,Trigger6M)),NA())</f>
        <v>1.3510059658238444E-2</v>
      </c>
      <c r="M3141" s="186">
        <f>IFERROR(_xll.qlIndexFixing(Index1Y,$H3141,TRUE,_xll.ohTrigger(RecalcTrigger,Trigger1Y)),NA())</f>
        <v>1.3856475441307232E-2</v>
      </c>
      <c r="N3141" s="185">
        <f>IFERROR(_xll.qlIndexFixing(ONIndex1M,I3141,TRUE,_xll.ohTrigger(RecalcTrigger,Trigger1M)),NA())</f>
        <v>1.3014507436617251E-2</v>
      </c>
      <c r="O3141" s="44">
        <f>IFERROR(_xll.qlIndexFixing(ONIndex3M,I3141,TRUE,_xll.ohTrigger(RecalcTrigger,Trigger3M)),NA())</f>
        <v>1.3302898622589154E-2</v>
      </c>
      <c r="P3141" s="44">
        <f>IFERROR(_xll.qlIndexFixing(ONIndex6M,I3141,TRUE,_xll.ohTrigger(RecalcTrigger,Trigger6M)),NA())</f>
        <v>1.3310606454961516E-2</v>
      </c>
      <c r="Q3141" s="186">
        <f>IFERROR(_xll.qlIndexFixing(ONIndex1Y,I3141,TRUE,_xll.ohTrigger(RecalcTrigger,Trigger1Y)),NA())</f>
        <v>1.3612669081952689E-2</v>
      </c>
    </row>
    <row r="3142" spans="2:17" x14ac:dyDescent="0.2">
      <c r="B3142" s="39" t="s">
        <v>42</v>
      </c>
      <c r="D3142" s="42">
        <f>_xll.qlCalendarAdvance(Calendar,$D3141,B3142,"f",FALSE)</f>
        <v>61414</v>
      </c>
      <c r="E3142" s="180">
        <f>_xll.qlInterestRateIndexValueDate(IndexON,D3142)</f>
        <v>61414</v>
      </c>
      <c r="F3142" s="196">
        <f>IFERROR(_xll.qlIndexFixing(IndexON,D3142,TRUE,_xll.ohTrigger(RecalcTrigger,TriggerON)),NA())</f>
        <v>1.337783046587937E-2</v>
      </c>
      <c r="H3142" s="42">
        <f>_xll.qlCalendarAdvance(Calendar,$H3141,B3142,"f",FALSE)</f>
        <v>61414</v>
      </c>
      <c r="I3142" s="180">
        <f>_xll.qlInterestRateIndexValueDate(Index1M,$H3142)</f>
        <v>61416</v>
      </c>
      <c r="J3142" s="185">
        <f>IFERROR(_xll.qlIndexFixing(Index1M,$H3142,TRUE,_xll.ohTrigger(RecalcTrigger,Trigger1M)),NA())</f>
        <v>1.3035418033644955E-2</v>
      </c>
      <c r="K3142" s="44">
        <f>IFERROR(_xll.qlIndexFixing(Index3M,H3142,TRUE,_xll.ohTrigger(RecalcTrigger,Trigger3M)),NA())</f>
        <v>1.3366784658344955E-2</v>
      </c>
      <c r="L3142" s="44">
        <f>IFERROR(_xll.qlIndexFixing(Index6M,$H3142,TRUE,_xll.ohTrigger(RecalcTrigger,Trigger6M)),NA())</f>
        <v>1.3522247699990556E-2</v>
      </c>
      <c r="M3142" s="186">
        <f>IFERROR(_xll.qlIndexFixing(Index1Y,$H3142,TRUE,_xll.ohTrigger(RecalcTrigger,Trigger1Y)),NA())</f>
        <v>1.3862181674333108E-2</v>
      </c>
      <c r="N3142" s="185">
        <f>IFERROR(_xll.qlIndexFixing(ONIndex1M,I3142,TRUE,_xll.ohTrigger(RecalcTrigger,Trigger1M)),NA())</f>
        <v>1.3020408560207031E-2</v>
      </c>
      <c r="O3142" s="44">
        <f>IFERROR(_xll.qlIndexFixing(ONIndex3M,I3142,TRUE,_xll.ohTrigger(RecalcTrigger,Trigger3M)),NA())</f>
        <v>1.3309107361871853E-2</v>
      </c>
      <c r="P3142" s="44">
        <f>IFERROR(_xll.qlIndexFixing(ONIndex6M,I3142,TRUE,_xll.ohTrigger(RecalcTrigger,Trigger6M)),NA())</f>
        <v>1.3323663247568618E-2</v>
      </c>
      <c r="Q3142" s="186">
        <f>IFERROR(_xll.qlIndexFixing(ONIndex1Y,I3142,TRUE,_xll.ohTrigger(RecalcTrigger,Trigger1Y)),NA())</f>
        <v>1.361858046885267E-2</v>
      </c>
    </row>
    <row r="3143" spans="2:17" x14ac:dyDescent="0.2">
      <c r="B3143" s="39" t="s">
        <v>42</v>
      </c>
      <c r="D3143" s="42">
        <f>_xll.qlCalendarAdvance(Calendar,$D3142,B3143,"f",FALSE)</f>
        <v>61421</v>
      </c>
      <c r="E3143" s="180">
        <f>_xll.qlInterestRateIndexValueDate(IndexON,D3143)</f>
        <v>61421</v>
      </c>
      <c r="F3143" s="196">
        <f>IFERROR(_xll.qlIndexFixing(IndexON,D3143,TRUE,_xll.ohTrigger(RecalcTrigger,TriggerON)),NA())</f>
        <v>1.3381851038234416E-2</v>
      </c>
      <c r="H3143" s="42">
        <f>_xll.qlCalendarAdvance(Calendar,$H3142,B3143,"f",FALSE)</f>
        <v>61421</v>
      </c>
      <c r="I3143" s="180">
        <f>_xll.qlInterestRateIndexValueDate(Index1M,$H3143)</f>
        <v>61423</v>
      </c>
      <c r="J3143" s="185">
        <f>IFERROR(_xll.qlIndexFixing(Index1M,$H3143,TRUE,_xll.ohTrigger(RecalcTrigger,Trigger1M)),NA())</f>
        <v>1.304326740866113E-2</v>
      </c>
      <c r="K3143" s="44">
        <f>IFERROR(_xll.qlIndexFixing(Index3M,H3143,TRUE,_xll.ohTrigger(RecalcTrigger,Trigger3M)),NA())</f>
        <v>1.3374313004867347E-2</v>
      </c>
      <c r="L3143" s="44">
        <f>IFERROR(_xll.qlIndexFixing(Index6M,$H3143,TRUE,_xll.ohTrigger(RecalcTrigger,Trigger6M)),NA())</f>
        <v>1.3538723205137387E-2</v>
      </c>
      <c r="M3143" s="186">
        <f>IFERROR(_xll.qlIndexFixing(Index1Y,$H3143,TRUE,_xll.ohTrigger(RecalcTrigger,Trigger1Y)),NA())</f>
        <v>1.3865881251626222E-2</v>
      </c>
      <c r="N3143" s="185">
        <f>IFERROR(_xll.qlIndexFixing(ONIndex1M,I3143,TRUE,_xll.ohTrigger(RecalcTrigger,Trigger1M)),NA())</f>
        <v>1.3026299797784802E-2</v>
      </c>
      <c r="O3143" s="44">
        <f>IFERROR(_xll.qlIndexFixing(ONIndex3M,I3143,TRUE,_xll.ohTrigger(RecalcTrigger,Trigger3M)),NA())</f>
        <v>1.3315305554630896E-2</v>
      </c>
      <c r="P3143" s="44">
        <f>IFERROR(_xll.qlIndexFixing(ONIndex6M,I3143,TRUE,_xll.ohTrigger(RecalcTrigger,Trigger6M)),NA())</f>
        <v>1.3336643079417954E-2</v>
      </c>
      <c r="Q3143" s="186">
        <f>IFERROR(_xll.qlIndexFixing(ONIndex1Y,I3143,TRUE,_xll.ohTrigger(RecalcTrigger,Trigger1Y)),NA())</f>
        <v>1.3624481216583106E-2</v>
      </c>
    </row>
    <row r="3144" spans="2:17" x14ac:dyDescent="0.2">
      <c r="B3144" s="39" t="s">
        <v>42</v>
      </c>
      <c r="D3144" s="42">
        <f>_xll.qlCalendarAdvance(Calendar,$D3143,B3144,"f",FALSE)</f>
        <v>61428</v>
      </c>
      <c r="E3144" s="180">
        <f>_xll.qlInterestRateIndexValueDate(IndexON,D3144)</f>
        <v>61428</v>
      </c>
      <c r="F3144" s="196">
        <f>IFERROR(_xll.qlIndexFixing(IndexON,D3144,TRUE,_xll.ohTrigger(RecalcTrigger,TriggerON)),NA())</f>
        <v>1.3385864870540942E-2</v>
      </c>
      <c r="H3144" s="42">
        <f>_xll.qlCalendarAdvance(Calendar,$H3143,B3144,"f",FALSE)</f>
        <v>61428</v>
      </c>
      <c r="I3144" s="180">
        <f>_xll.qlInterestRateIndexValueDate(Index1M,$H3144)</f>
        <v>61430</v>
      </c>
      <c r="J3144" s="185">
        <f>IFERROR(_xll.qlIndexFixing(Index1M,$H3144,TRUE,_xll.ohTrigger(RecalcTrigger,Trigger1M)),NA())</f>
        <v>1.3049138962711593E-2</v>
      </c>
      <c r="K3144" s="44">
        <f>IFERROR(_xll.qlIndexFixing(Index3M,H3144,TRUE,_xll.ohTrigger(RecalcTrigger,Trigger3M)),NA())</f>
        <v>1.3380457890301749E-2</v>
      </c>
      <c r="L3144" s="44">
        <f>IFERROR(_xll.qlIndexFixing(Index6M,$H3144,TRUE,_xll.ohTrigger(RecalcTrigger,Trigger6M)),NA())</f>
        <v>1.3550736107740805E-2</v>
      </c>
      <c r="M3144" s="186">
        <f>IFERROR(_xll.qlIndexFixing(Index1Y,$H3144,TRUE,_xll.ohTrigger(RecalcTrigger,Trigger1Y)),NA())</f>
        <v>1.3871566381370945E-2</v>
      </c>
      <c r="N3144" s="185">
        <f>IFERROR(_xll.qlIndexFixing(ONIndex1M,I3144,TRUE,_xll.ohTrigger(RecalcTrigger,Trigger1M)),NA())</f>
        <v>1.3032181123850961E-2</v>
      </c>
      <c r="O3144" s="44">
        <f>IFERROR(_xll.qlIndexFixing(ONIndex3M,I3144,TRUE,_xll.ohTrigger(RecalcTrigger,Trigger3M)),NA())</f>
        <v>1.332149317360809E-2</v>
      </c>
      <c r="P3144" s="44">
        <f>IFERROR(_xll.qlIndexFixing(ONIndex6M,I3144,TRUE,_xll.ohTrigger(RecalcTrigger,Trigger6M)),NA())</f>
        <v>1.3349545950589459E-2</v>
      </c>
      <c r="Q3144" s="186">
        <f>IFERROR(_xll.qlIndexFixing(ONIndex1Y,I3144,TRUE,_xll.ohTrigger(RecalcTrigger,Trigger1Y)),NA())</f>
        <v>1.3630371297805866E-2</v>
      </c>
    </row>
    <row r="3145" spans="2:17" x14ac:dyDescent="0.2">
      <c r="B3145" s="39" t="s">
        <v>42</v>
      </c>
      <c r="D3145" s="42">
        <f>_xll.qlCalendarAdvance(Calendar,$D3144,B3145,"f",FALSE)</f>
        <v>61435</v>
      </c>
      <c r="E3145" s="180">
        <f>_xll.qlInterestRateIndexValueDate(IndexON,D3145)</f>
        <v>61435</v>
      </c>
      <c r="F3145" s="196">
        <f>IFERROR(_xll.qlIndexFixing(IndexON,D3145,TRUE,_xll.ohTrigger(RecalcTrigger,TriggerON)),NA())</f>
        <v>1.3389871945372889E-2</v>
      </c>
      <c r="H3145" s="42">
        <f>_xll.qlCalendarAdvance(Calendar,$H3144,B3145,"f",FALSE)</f>
        <v>61435</v>
      </c>
      <c r="I3145" s="180">
        <f>_xll.qlInterestRateIndexValueDate(Index1M,$H3145)</f>
        <v>61437</v>
      </c>
      <c r="J3145" s="185">
        <f>IFERROR(_xll.qlIndexFixing(Index1M,$H3145,TRUE,_xll.ohTrigger(RecalcTrigger,Trigger1M)),NA())</f>
        <v>1.3055000529585969E-2</v>
      </c>
      <c r="K3145" s="44">
        <f>IFERROR(_xll.qlIndexFixing(Index3M,H3145,TRUE,_xll.ohTrigger(RecalcTrigger,Trigger3M)),NA())</f>
        <v>1.3386591986514462E-2</v>
      </c>
      <c r="L3145" s="44">
        <f>IFERROR(_xll.qlIndexFixing(Index6M,$H3145,TRUE,_xll.ohTrigger(RecalcTrigger,Trigger6M)),NA())</f>
        <v>1.3562671586736911E-2</v>
      </c>
      <c r="M3145" s="186">
        <f>IFERROR(_xll.qlIndexFixing(Index1Y,$H3145,TRUE,_xll.ohTrigger(RecalcTrigger,Trigger1Y)),NA())</f>
        <v>1.3877239991472785E-2</v>
      </c>
      <c r="N3145" s="185">
        <f>IFERROR(_xll.qlIndexFixing(ONIndex1M,I3145,TRUE,_xll.ohTrigger(RecalcTrigger,Trigger1M)),NA())</f>
        <v>1.3038052512985843E-2</v>
      </c>
      <c r="O3145" s="44">
        <f>IFERROR(_xll.qlIndexFixing(ONIndex3M,I3145,TRUE,_xll.ohTrigger(RecalcTrigger,Trigger3M)),NA())</f>
        <v>1.3327670191625174E-2</v>
      </c>
      <c r="P3145" s="44">
        <f>IFERROR(_xll.qlIndexFixing(ONIndex6M,I3145,TRUE,_xll.ohTrigger(RecalcTrigger,Trigger6M)),NA())</f>
        <v>1.3362371860923261E-2</v>
      </c>
      <c r="Q3145" s="186">
        <f>IFERROR(_xll.qlIndexFixing(ONIndex1Y,I3145,TRUE,_xll.ohTrigger(RecalcTrigger,Trigger1Y)),NA())</f>
        <v>1.3636250685022944E-2</v>
      </c>
    </row>
    <row r="3146" spans="2:17" x14ac:dyDescent="0.2">
      <c r="B3146" s="39" t="s">
        <v>42</v>
      </c>
      <c r="D3146" s="42">
        <f>_xll.qlCalendarAdvance(Calendar,$D3145,B3146,"f",FALSE)</f>
        <v>61442</v>
      </c>
      <c r="E3146" s="180">
        <f>_xll.qlInterestRateIndexValueDate(IndexON,D3146)</f>
        <v>61442</v>
      </c>
      <c r="F3146" s="196">
        <f>IFERROR(_xll.qlIndexFixing(IndexON,D3146,TRUE,_xll.ohTrigger(RecalcTrigger,TriggerON)),NA())</f>
        <v>1.3393872245304195E-2</v>
      </c>
      <c r="H3146" s="42">
        <f>_xll.qlCalendarAdvance(Calendar,$H3145,B3146,"f",FALSE)</f>
        <v>61442</v>
      </c>
      <c r="I3146" s="180">
        <f>_xll.qlInterestRateIndexValueDate(Index1M,$H3146)</f>
        <v>61444</v>
      </c>
      <c r="J3146" s="185">
        <f>IFERROR(_xll.qlIndexFixing(Index1M,$H3146,TRUE,_xll.ohTrigger(RecalcTrigger,Trigger1M)),NA())</f>
        <v>1.306150596411613E-2</v>
      </c>
      <c r="K3146" s="44">
        <f>IFERROR(_xll.qlIndexFixing(Index3M,H3146,TRUE,_xll.ohTrigger(RecalcTrigger,Trigger3M)),NA())</f>
        <v>1.3392715266156926E-2</v>
      </c>
      <c r="L3146" s="44">
        <f>IFERROR(_xll.qlIndexFixing(Index6M,$H3146,TRUE,_xll.ohTrigger(RecalcTrigger,Trigger6M)),NA())</f>
        <v>1.3574529640704909E-2</v>
      </c>
      <c r="M3146" s="186">
        <f>IFERROR(_xll.qlIndexFixing(Index1Y,$H3146,TRUE,_xll.ohTrigger(RecalcTrigger,Trigger1Y)),NA())</f>
        <v>1.3882902053901561E-2</v>
      </c>
      <c r="N3146" s="185">
        <f>IFERROR(_xll.qlIndexFixing(ONIndex1M,I3146,TRUE,_xll.ohTrigger(RecalcTrigger,Trigger1M)),NA())</f>
        <v>1.3043913939529972E-2</v>
      </c>
      <c r="O3146" s="44">
        <f>IFERROR(_xll.qlIndexFixing(ONIndex3M,I3146,TRUE,_xll.ohTrigger(RecalcTrigger,Trigger3M)),NA())</f>
        <v>1.3333836581423952E-2</v>
      </c>
      <c r="P3146" s="44">
        <f>IFERROR(_xll.qlIndexFixing(ONIndex6M,I3146,TRUE,_xll.ohTrigger(RecalcTrigger,Trigger6M)),NA())</f>
        <v>1.3375120810419361E-2</v>
      </c>
      <c r="Q3146" s="186">
        <f>IFERROR(_xll.qlIndexFixing(ONIndex1Y,I3146,TRUE,_xll.ohTrigger(RecalcTrigger,Trigger1Y)),NA())</f>
        <v>1.3642119350736337E-2</v>
      </c>
    </row>
    <row r="3147" spans="2:17" x14ac:dyDescent="0.2">
      <c r="B3147" s="39" t="s">
        <v>42</v>
      </c>
      <c r="D3147" s="42">
        <f>_xll.qlCalendarAdvance(Calendar,$D3146,B3147,"f",FALSE)</f>
        <v>61449</v>
      </c>
      <c r="E3147" s="180">
        <f>_xll.qlInterestRateIndexValueDate(IndexON,D3147)</f>
        <v>61449</v>
      </c>
      <c r="F3147" s="196">
        <f>IFERROR(_xll.qlIndexFixing(IndexON,D3147,TRUE,_xll.ohTrigger(RecalcTrigger,TriggerON)),NA())</f>
        <v>1.3397865752988736E-2</v>
      </c>
      <c r="H3147" s="42">
        <f>_xll.qlCalendarAdvance(Calendar,$H3146,B3147,"f",FALSE)</f>
        <v>61449</v>
      </c>
      <c r="I3147" s="180">
        <f>_xll.qlInterestRateIndexValueDate(Index1M,$H3147)</f>
        <v>61451</v>
      </c>
      <c r="J3147" s="185">
        <f>IFERROR(_xll.qlIndexFixing(Index1M,$H3147,TRUE,_xll.ohTrigger(RecalcTrigger,Trigger1M)),NA())</f>
        <v>1.3066693599598223E-2</v>
      </c>
      <c r="K3147" s="44">
        <f>IFERROR(_xll.qlIndexFixing(Index3M,H3147,TRUE,_xll.ohTrigger(RecalcTrigger,Trigger3M)),NA())</f>
        <v>1.339882770187624E-2</v>
      </c>
      <c r="L3147" s="44">
        <f>IFERROR(_xll.qlIndexFixing(Index6M,$H3147,TRUE,_xll.ohTrigger(RecalcTrigger,Trigger6M)),NA())</f>
        <v>1.3583098299615806E-2</v>
      </c>
      <c r="M3147" s="186">
        <f>IFERROR(_xll.qlIndexFixing(Index1Y,$H3147,TRUE,_xll.ohTrigger(RecalcTrigger,Trigger1Y)),NA())</f>
        <v>1.3888552540627531E-2</v>
      </c>
      <c r="N3147" s="185">
        <f>IFERROR(_xll.qlIndexFixing(ONIndex1M,I3147,TRUE,_xll.ohTrigger(RecalcTrigger,Trigger1M)),NA())</f>
        <v>1.3049765378063682E-2</v>
      </c>
      <c r="O3147" s="44">
        <f>IFERROR(_xll.qlIndexFixing(ONIndex3M,I3147,TRUE,_xll.ohTrigger(RecalcTrigger,Trigger3M)),NA())</f>
        <v>1.333999231574623E-2</v>
      </c>
      <c r="P3147" s="44">
        <f>IFERROR(_xll.qlIndexFixing(ONIndex6M,I3147,TRUE,_xll.ohTrigger(RecalcTrigger,Trigger6M)),NA())</f>
        <v>1.3387792799157694E-2</v>
      </c>
      <c r="Q3147" s="186">
        <f>IFERROR(_xll.qlIndexFixing(ONIndex1Y,I3147,TRUE,_xll.ohTrigger(RecalcTrigger,Trigger1Y)),NA())</f>
        <v>1.3647977267368105E-2</v>
      </c>
    </row>
    <row r="3148" spans="2:17" x14ac:dyDescent="0.2">
      <c r="B3148" s="39" t="s">
        <v>42</v>
      </c>
      <c r="D3148" s="42">
        <f>_xll.qlCalendarAdvance(Calendar,$D3147,B3148,"f",FALSE)</f>
        <v>61456</v>
      </c>
      <c r="E3148" s="180">
        <f>_xll.qlInterestRateIndexValueDate(IndexON,D3148)</f>
        <v>61456</v>
      </c>
      <c r="F3148" s="196">
        <f>IFERROR(_xll.qlIndexFixing(IndexON,D3148,TRUE,_xll.ohTrigger(RecalcTrigger,TriggerON)),NA())</f>
        <v>1.3401852451080387E-2</v>
      </c>
      <c r="H3148" s="42">
        <f>_xll.qlCalendarAdvance(Calendar,$H3147,B3148,"f",FALSE)</f>
        <v>61456</v>
      </c>
      <c r="I3148" s="180">
        <f>_xll.qlInterestRateIndexValueDate(Index1M,$H3148)</f>
        <v>61458</v>
      </c>
      <c r="J3148" s="185">
        <f>IFERROR(_xll.qlIndexFixing(Index1M,$H3148,TRUE,_xll.ohTrigger(RecalcTrigger,Trigger1M)),NA())</f>
        <v>1.3072525051639472E-2</v>
      </c>
      <c r="K3148" s="44">
        <f>IFERROR(_xll.qlIndexFixing(Index3M,H3148,TRUE,_xll.ohTrigger(RecalcTrigger,Trigger3M)),NA())</f>
        <v>1.3404246229838898E-2</v>
      </c>
      <c r="L3148" s="44">
        <f>IFERROR(_xll.qlIndexFixing(Index6M,$H3148,TRUE,_xll.ohTrigger(RecalcTrigger,Trigger6M)),NA())</f>
        <v>1.359481676900323E-2</v>
      </c>
      <c r="M3148" s="186">
        <f>IFERROR(_xll.qlIndexFixing(Index1Y,$H3148,TRUE,_xll.ohTrigger(RecalcTrigger,Trigger1Y)),NA())</f>
        <v>1.3894191423618758E-2</v>
      </c>
      <c r="N3148" s="185">
        <f>IFERROR(_xll.qlIndexFixing(ONIndex1M,I3148,TRUE,_xll.ohTrigger(RecalcTrigger,Trigger1M)),NA())</f>
        <v>1.3055606803087372E-2</v>
      </c>
      <c r="O3148" s="44">
        <f>IFERROR(_xll.qlIndexFixing(ONIndex3M,I3148,TRUE,_xll.ohTrigger(RecalcTrigger,Trigger3M)),NA())</f>
        <v>1.3346137367493682E-2</v>
      </c>
      <c r="P3148" s="44">
        <f>IFERROR(_xll.qlIndexFixing(ONIndex6M,I3148,TRUE,_xll.ohTrigger(RecalcTrigger,Trigger6M)),NA())</f>
        <v>1.3400387827298132E-2</v>
      </c>
      <c r="Q3148" s="186">
        <f>IFERROR(_xll.qlIndexFixing(ONIndex1Y,I3148,TRUE,_xll.ohTrigger(RecalcTrigger,Trigger1Y)),NA())</f>
        <v>1.365382440773999E-2</v>
      </c>
    </row>
    <row r="3149" spans="2:17" x14ac:dyDescent="0.2">
      <c r="B3149" s="39" t="s">
        <v>42</v>
      </c>
      <c r="D3149" s="42">
        <f>_xll.qlCalendarAdvance(Calendar,$D3148,B3149,"f",FALSE)</f>
        <v>61463</v>
      </c>
      <c r="E3149" s="180">
        <f>_xll.qlInterestRateIndexValueDate(IndexON,D3149)</f>
        <v>61463</v>
      </c>
      <c r="F3149" s="196">
        <f>IFERROR(_xll.qlIndexFixing(IndexON,D3149,TRUE,_xll.ohTrigger(RecalcTrigger,TriggerON)),NA())</f>
        <v>1.3405832322153088E-2</v>
      </c>
      <c r="H3149" s="42">
        <f>_xll.qlCalendarAdvance(Calendar,$H3148,B3149,"f",FALSE)</f>
        <v>61463</v>
      </c>
      <c r="I3149" s="180">
        <f>_xll.qlInterestRateIndexValueDate(Index1M,$H3149)</f>
        <v>61465</v>
      </c>
      <c r="J3149" s="185">
        <f>IFERROR(_xll.qlIndexFixing(Index1M,$H3149,TRUE,_xll.ohTrigger(RecalcTrigger,Trigger1M)),NA())</f>
        <v>1.3078346414298891E-2</v>
      </c>
      <c r="K3149" s="44">
        <f>IFERROR(_xll.qlIndexFixing(Index3M,H3149,TRUE,_xll.ohTrigger(RecalcTrigger,Trigger3M)),NA())</f>
        <v>1.3410337452810188E-2</v>
      </c>
      <c r="L3149" s="44">
        <f>IFERROR(_xll.qlIndexFixing(Index6M,$H3149,TRUE,_xll.ohTrigger(RecalcTrigger,Trigger6M)),NA())</f>
        <v>1.3606457817054864E-2</v>
      </c>
      <c r="M3149" s="186">
        <f>IFERROR(_xll.qlIndexFixing(Index1Y,$H3149,TRUE,_xll.ohTrigger(RecalcTrigger,Trigger1Y)),NA())</f>
        <v>1.3902463762285107E-2</v>
      </c>
      <c r="N3149" s="185">
        <f>IFERROR(_xll.qlIndexFixing(ONIndex1M,I3149,TRUE,_xll.ohTrigger(RecalcTrigger,Trigger1M)),NA())</f>
        <v>1.3061438189021501E-2</v>
      </c>
      <c r="O3149" s="44">
        <f>IFERROR(_xll.qlIndexFixing(ONIndex3M,I3149,TRUE,_xll.ohTrigger(RecalcTrigger,Trigger3M)),NA())</f>
        <v>1.3352271709488051E-2</v>
      </c>
      <c r="P3149" s="44">
        <f>IFERROR(_xll.qlIndexFixing(ONIndex6M,I3149,TRUE,_xll.ohTrigger(RecalcTrigger,Trigger6M)),NA())</f>
        <v>1.3412905894440996E-2</v>
      </c>
      <c r="Q3149" s="186">
        <f>IFERROR(_xll.qlIndexFixing(ONIndex1Y,I3149,TRUE,_xll.ohTrigger(RecalcTrigger,Trigger1Y)),NA())</f>
        <v>1.3659660744274049E-2</v>
      </c>
    </row>
    <row r="3150" spans="2:17" x14ac:dyDescent="0.2">
      <c r="B3150" s="39" t="s">
        <v>42</v>
      </c>
      <c r="D3150" s="42">
        <f>_xll.qlCalendarAdvance(Calendar,$D3149,B3150,"f",FALSE)</f>
        <v>61470</v>
      </c>
      <c r="E3150" s="180">
        <f>_xll.qlInterestRateIndexValueDate(IndexON,D3150)</f>
        <v>61470</v>
      </c>
      <c r="F3150" s="196">
        <f>IFERROR(_xll.qlIndexFixing(IndexON,D3150,TRUE,_xll.ohTrigger(RecalcTrigger,TriggerON)),NA())</f>
        <v>1.3409805348860715E-2</v>
      </c>
      <c r="H3150" s="42">
        <f>_xll.qlCalendarAdvance(Calendar,$H3149,B3150,"f",FALSE)</f>
        <v>61470</v>
      </c>
      <c r="I3150" s="180">
        <f>_xll.qlInterestRateIndexValueDate(Index1M,$H3150)</f>
        <v>61472</v>
      </c>
      <c r="J3150" s="185">
        <f>IFERROR(_xll.qlIndexFixing(Index1M,$H3150,TRUE,_xll.ohTrigger(RecalcTrigger,Trigger1M)),NA())</f>
        <v>1.308415766203691E-2</v>
      </c>
      <c r="K3150" s="44">
        <f>IFERROR(_xll.qlIndexFixing(Index3M,H3150,TRUE,_xll.ohTrigger(RecalcTrigger,Trigger3M)),NA())</f>
        <v>1.3416417752056259E-2</v>
      </c>
      <c r="L3150" s="44">
        <f>IFERROR(_xll.qlIndexFixing(Index6M,$H3150,TRUE,_xll.ohTrigger(RecalcTrigger,Trigger6M)),NA())</f>
        <v>1.3618021442404806E-2</v>
      </c>
      <c r="M3150" s="186">
        <f>IFERROR(_xll.qlIndexFixing(Index1Y,$H3150,TRUE,_xll.ohTrigger(RecalcTrigger,Trigger1Y)),NA())</f>
        <v>1.3905434266276053E-2</v>
      </c>
      <c r="N3150" s="185">
        <f>IFERROR(_xll.qlIndexFixing(ONIndex1M,I3150,TRUE,_xll.ohTrigger(RecalcTrigger,Trigger1M)),NA())</f>
        <v>1.3068920892838065E-2</v>
      </c>
      <c r="O3150" s="44">
        <f>IFERROR(_xll.qlIndexFixing(ONIndex3M,I3150,TRUE,_xll.ohTrigger(RecalcTrigger,Trigger3M)),NA())</f>
        <v>1.3360142939715658E-2</v>
      </c>
      <c r="P3150" s="44">
        <f>IFERROR(_xll.qlIndexFixing(ONIndex6M,I3150,TRUE,_xll.ohTrigger(RecalcTrigger,Trigger6M)),NA())</f>
        <v>1.3428887466986339E-2</v>
      </c>
      <c r="Q3150" s="186">
        <f>IFERROR(_xll.qlIndexFixing(ONIndex1Y,I3150,TRUE,_xll.ohTrigger(RecalcTrigger,Trigger1Y)),NA())</f>
        <v>1.3667148686300479E-2</v>
      </c>
    </row>
    <row r="3151" spans="2:17" x14ac:dyDescent="0.2">
      <c r="B3151" s="39" t="s">
        <v>42</v>
      </c>
      <c r="D3151" s="42">
        <f>_xll.qlCalendarAdvance(Calendar,$D3150,B3151,"f",FALSE)</f>
        <v>61477</v>
      </c>
      <c r="E3151" s="180">
        <f>_xll.qlInterestRateIndexValueDate(IndexON,D3151)</f>
        <v>61477</v>
      </c>
      <c r="F3151" s="196">
        <f>IFERROR(_xll.qlIndexFixing(IndexON,D3151,TRUE,_xll.ohTrigger(RecalcTrigger,TriggerON)),NA())</f>
        <v>1.3413771513857142E-2</v>
      </c>
      <c r="H3151" s="42">
        <f>_xll.qlCalendarAdvance(Calendar,$H3150,B3151,"f",FALSE)</f>
        <v>61477</v>
      </c>
      <c r="I3151" s="180">
        <f>_xll.qlInterestRateIndexValueDate(Index1M,$H3151)</f>
        <v>61479</v>
      </c>
      <c r="J3151" s="185">
        <f>IFERROR(_xll.qlIndexFixing(Index1M,$H3151,TRUE,_xll.ohTrigger(RecalcTrigger,Trigger1M)),NA())</f>
        <v>1.3089958769291477E-2</v>
      </c>
      <c r="K3151" s="44">
        <f>IFERROR(_xll.qlIndexFixing(Index3M,H3151,TRUE,_xll.ohTrigger(RecalcTrigger,Trigger3M)),NA())</f>
        <v>1.3422487100227556E-2</v>
      </c>
      <c r="L3151" s="44">
        <f>IFERROR(_xll.qlIndexFixing(Index6M,$H3151,TRUE,_xll.ohTrigger(RecalcTrigger,Trigger6M)),NA())</f>
        <v>1.3629507643696763E-2</v>
      </c>
      <c r="M3151" s="186">
        <f>IFERROR(_xll.qlIndexFixing(Index1Y,$H3151,TRUE,_xll.ohTrigger(RecalcTrigger,Trigger1Y)),NA())</f>
        <v>1.3911038169879127E-2</v>
      </c>
      <c r="N3151" s="185">
        <f>IFERROR(_xll.qlIndexFixing(ONIndex1M,I3151,TRUE,_xll.ohTrigger(RecalcTrigger,Trigger1M)),NA())</f>
        <v>1.3073722800389653E-2</v>
      </c>
      <c r="O3151" s="44">
        <f>IFERROR(_xll.qlIndexFixing(ONIndex3M,I3151,TRUE,_xll.ohTrigger(RecalcTrigger,Trigger3M)),NA())</f>
        <v>1.3365192431940009E-2</v>
      </c>
      <c r="P3151" s="44">
        <f>IFERROR(_xll.qlIndexFixing(ONIndex6M,I3151,TRUE,_xll.ohTrigger(RecalcTrigger,Trigger6M)),NA())</f>
        <v>1.3438841985835559E-2</v>
      </c>
      <c r="Q3151" s="186">
        <f>IFERROR(_xll.qlIndexFixing(ONIndex1Y,I3151,TRUE,_xll.ohTrigger(RecalcTrigger,Trigger1Y)),NA())</f>
        <v>1.3671975389177859E-2</v>
      </c>
    </row>
    <row r="3152" spans="2:17" x14ac:dyDescent="0.2">
      <c r="B3152" s="39" t="s">
        <v>42</v>
      </c>
      <c r="D3152" s="42">
        <f>_xll.qlCalendarAdvance(Calendar,$D3151,B3152,"f",FALSE)</f>
        <v>61485</v>
      </c>
      <c r="E3152" s="180">
        <f>_xll.qlInterestRateIndexValueDate(IndexON,D3152)</f>
        <v>61485</v>
      </c>
      <c r="F3152" s="196">
        <f>IFERROR(_xll.qlIndexFixing(IndexON,D3152,TRUE,_xll.ohTrigger(RecalcTrigger,TriggerON)),NA())</f>
        <v>1.3418295849323414E-2</v>
      </c>
      <c r="H3152" s="42">
        <f>_xll.qlCalendarAdvance(Calendar,$H3151,B3152,"f",FALSE)</f>
        <v>61485</v>
      </c>
      <c r="I3152" s="180">
        <f>_xll.qlInterestRateIndexValueDate(Index1M,$H3152)</f>
        <v>61487</v>
      </c>
      <c r="J3152" s="185">
        <f>IFERROR(_xll.qlIndexFixing(Index1M,$H3152,TRUE,_xll.ohTrigger(RecalcTrigger,Trigger1M)),NA())</f>
        <v>1.3095925393360248E-2</v>
      </c>
      <c r="K3152" s="44">
        <f>IFERROR(_xll.qlIndexFixing(Index3M,H3152,TRUE,_xll.ohTrigger(RecalcTrigger,Trigger3M)),NA())</f>
        <v>1.3431452082404243E-2</v>
      </c>
      <c r="L3152" s="44">
        <f>IFERROR(_xll.qlIndexFixing(Index6M,$H3152,TRUE,_xll.ohTrigger(RecalcTrigger,Trigger6M)),NA())</f>
        <v>1.3644629287963476E-2</v>
      </c>
      <c r="M3152" s="186">
        <f>IFERROR(_xll.qlIndexFixing(Index1Y,$H3152,TRUE,_xll.ohTrigger(RecalcTrigger,Trigger1Y)),NA())</f>
        <v>1.3918746902997072E-2</v>
      </c>
      <c r="N3152" s="185">
        <f>IFERROR(_xll.qlIndexFixing(ONIndex1M,I3152,TRUE,_xll.ohTrigger(RecalcTrigger,Trigger1M)),NA())</f>
        <v>1.3079699760956132E-2</v>
      </c>
      <c r="O3152" s="44">
        <f>IFERROR(_xll.qlIndexFixing(ONIndex3M,I3152,TRUE,_xll.ohTrigger(RecalcTrigger,Trigger3M)),NA())</f>
        <v>1.337148104281205E-2</v>
      </c>
      <c r="P3152" s="44">
        <f>IFERROR(_xll.qlIndexFixing(ONIndex6M,I3152,TRUE,_xll.ohTrigger(RecalcTrigger,Trigger6M)),NA())</f>
        <v>1.3451747360724298E-2</v>
      </c>
      <c r="Q3152" s="186">
        <f>IFERROR(_xll.qlIndexFixing(ONIndex1Y,I3152,TRUE,_xll.ohTrigger(RecalcTrigger,Trigger1Y)),NA())</f>
        <v>1.3677932874722742E-2</v>
      </c>
    </row>
    <row r="3153" spans="2:17" x14ac:dyDescent="0.2">
      <c r="B3153" s="39" t="s">
        <v>42</v>
      </c>
      <c r="D3153" s="42">
        <f>_xll.qlCalendarAdvance(Calendar,$D3152,B3153,"f",FALSE)</f>
        <v>61492</v>
      </c>
      <c r="E3153" s="180">
        <f>_xll.qlInterestRateIndexValueDate(IndexON,D3153)</f>
        <v>61492</v>
      </c>
      <c r="F3153" s="196">
        <f>IFERROR(_xll.qlIndexFixing(IndexON,D3153,TRUE,_xll.ohTrigger(RecalcTrigger,TriggerON)),NA())</f>
        <v>1.34222472519685E-2</v>
      </c>
      <c r="H3153" s="42">
        <f>_xll.qlCalendarAdvance(Calendar,$H3152,B3153,"f",FALSE)</f>
        <v>61492</v>
      </c>
      <c r="I3153" s="180">
        <f>_xll.qlInterestRateIndexValueDate(Index1M,$H3153)</f>
        <v>61494</v>
      </c>
      <c r="J3153" s="185">
        <f>IFERROR(_xll.qlIndexFixing(Index1M,$H3153,TRUE,_xll.ohTrigger(RecalcTrigger,Trigger1M)),NA())</f>
        <v>1.31017052052487E-2</v>
      </c>
      <c r="K3153" s="44">
        <f>IFERROR(_xll.qlIndexFixing(Index3M,H3153,TRUE,_xll.ohTrigger(RecalcTrigger,Trigger3M)),NA())</f>
        <v>1.3437496171650357E-2</v>
      </c>
      <c r="L3153" s="44">
        <f>IFERROR(_xll.qlIndexFixing(Index6M,$H3153,TRUE,_xll.ohTrigger(RecalcTrigger,Trigger6M)),NA())</f>
        <v>1.3655939369327475E-2</v>
      </c>
      <c r="M3153" s="186">
        <f>IFERROR(_xll.qlIndexFixing(Index1Y,$H3153,TRUE,_xll.ohTrigger(RecalcTrigger,Trigger1Y)),NA())</f>
        <v>1.3924324379894843E-2</v>
      </c>
      <c r="N3153" s="185">
        <f>IFERROR(_xll.qlIndexFixing(ONIndex1M,I3153,TRUE,_xll.ohTrigger(RecalcTrigger,Trigger1M)),NA())</f>
        <v>1.3085489284856422E-2</v>
      </c>
      <c r="O3153" s="44">
        <f>IFERROR(_xll.qlIndexFixing(ONIndex3M,I3153,TRUE,_xll.ohTrigger(RecalcTrigger,Trigger3M)),NA())</f>
        <v>1.3377570725490173E-2</v>
      </c>
      <c r="P3153" s="44">
        <f>IFERROR(_xll.qlIndexFixing(ONIndex6M,I3153,TRUE,_xll.ohTrigger(RecalcTrigger,Trigger6M)),NA())</f>
        <v>1.3463946590350773E-2</v>
      </c>
      <c r="Q3153" s="186">
        <f>IFERROR(_xll.qlIndexFixing(ONIndex1Y,I3153,TRUE,_xll.ohTrigger(RecalcTrigger,Trigger1Y)),NA())</f>
        <v>1.3683724160014066E-2</v>
      </c>
    </row>
    <row r="3154" spans="2:17" x14ac:dyDescent="0.2">
      <c r="B3154" s="39" t="s">
        <v>42</v>
      </c>
      <c r="D3154" s="42">
        <f>_xll.qlCalendarAdvance(Calendar,$D3153,B3154,"f",FALSE)</f>
        <v>61499</v>
      </c>
      <c r="E3154" s="180">
        <f>_xll.qlInterestRateIndexValueDate(IndexON,D3154)</f>
        <v>61499</v>
      </c>
      <c r="F3154" s="196">
        <f>IFERROR(_xll.qlIndexFixing(IndexON,D3154,TRUE,_xll.ohTrigger(RecalcTrigger,TriggerON)),NA())</f>
        <v>1.3426191738226123E-2</v>
      </c>
      <c r="H3154" s="42">
        <f>_xll.qlCalendarAdvance(Calendar,$H3153,B3154,"f",FALSE)</f>
        <v>61499</v>
      </c>
      <c r="I3154" s="180">
        <f>_xll.qlInterestRateIndexValueDate(Index1M,$H3154)</f>
        <v>61501</v>
      </c>
      <c r="J3154" s="185">
        <f>IFERROR(_xll.qlIndexFixing(Index1M,$H3154,TRUE,_xll.ohTrigger(RecalcTrigger,Trigger1M)),NA())</f>
        <v>1.310747479846221E-2</v>
      </c>
      <c r="K3154" s="44">
        <f>IFERROR(_xll.qlIndexFixing(Index3M,H3154,TRUE,_xll.ohTrigger(RecalcTrigger,Trigger3M)),NA())</f>
        <v>1.3443529217067643E-2</v>
      </c>
      <c r="L3154" s="44">
        <f>IFERROR(_xll.qlIndexFixing(Index6M,$H3154,TRUE,_xll.ohTrigger(RecalcTrigger,Trigger6M)),NA())</f>
        <v>1.3667172017088161E-2</v>
      </c>
      <c r="M3154" s="186">
        <f>IFERROR(_xll.qlIndexFixing(Index1Y,$H3154,TRUE,_xll.ohTrigger(RecalcTrigger,Trigger1Y)),NA())</f>
        <v>1.3929890076125275E-2</v>
      </c>
      <c r="N3154" s="185">
        <f>IFERROR(_xll.qlIndexFixing(ONIndex1M,I3154,TRUE,_xll.ohTrigger(RecalcTrigger,Trigger1M)),NA())</f>
        <v>1.3091268638572018E-2</v>
      </c>
      <c r="O3154" s="44">
        <f>IFERROR(_xll.qlIndexFixing(ONIndex3M,I3154,TRUE,_xll.ohTrigger(RecalcTrigger,Trigger3M)),NA())</f>
        <v>1.3383649558447175E-2</v>
      </c>
      <c r="P3154" s="44">
        <f>IFERROR(_xll.qlIndexFixing(ONIndex6M,I3154,TRUE,_xll.ohTrigger(RecalcTrigger,Trigger6M)),NA())</f>
        <v>1.3476068859059609E-2</v>
      </c>
      <c r="Q3154" s="186">
        <f>IFERROR(_xll.qlIndexFixing(ONIndex1Y,I3154,TRUE,_xll.ohTrigger(RecalcTrigger,Trigger1Y)),NA())</f>
        <v>1.3689504500460359E-2</v>
      </c>
    </row>
    <row r="3155" spans="2:17" x14ac:dyDescent="0.2">
      <c r="B3155" s="39" t="s">
        <v>42</v>
      </c>
      <c r="D3155" s="42">
        <f>_xll.qlCalendarAdvance(Calendar,$D3154,B3155,"f",FALSE)</f>
        <v>61506</v>
      </c>
      <c r="E3155" s="180">
        <f>_xll.qlInterestRateIndexValueDate(IndexON,D3155)</f>
        <v>61506</v>
      </c>
      <c r="F3155" s="196">
        <f>IFERROR(_xll.qlIndexFixing(IndexON,D3155,TRUE,_xll.ohTrigger(RecalcTrigger,TriggerON)),NA())</f>
        <v>1.3430129290750159E-2</v>
      </c>
      <c r="H3155" s="42">
        <f>_xll.qlCalendarAdvance(Calendar,$H3154,B3155,"f",FALSE)</f>
        <v>61506</v>
      </c>
      <c r="I3155" s="180">
        <f>_xll.qlInterestRateIndexValueDate(Index1M,$H3155)</f>
        <v>61508</v>
      </c>
      <c r="J3155" s="185">
        <f>IFERROR(_xll.qlIndexFixing(Index1M,$H3155,TRUE,_xll.ohTrigger(RecalcTrigger,Trigger1M)),NA())</f>
        <v>1.3113234147452189E-2</v>
      </c>
      <c r="K3155" s="44">
        <f>IFERROR(_xll.qlIndexFixing(Index3M,H3155,TRUE,_xll.ohTrigger(RecalcTrigger,Trigger3M)),NA())</f>
        <v>1.3449551191297555E-2</v>
      </c>
      <c r="L3155" s="44">
        <f>IFERROR(_xll.qlIndexFixing(Index6M,$H3155,TRUE,_xll.ohTrigger(RecalcTrigger,Trigger6M)),NA())</f>
        <v>1.3678327229913408E-2</v>
      </c>
      <c r="M3155" s="186">
        <f>IFERROR(_xll.qlIndexFixing(Index1Y,$H3155,TRUE,_xll.ohTrigger(RecalcTrigger,Trigger1Y)),NA())</f>
        <v>1.393544396365368E-2</v>
      </c>
      <c r="N3155" s="185">
        <f>IFERROR(_xll.qlIndexFixing(ONIndex1M,I3155,TRUE,_xll.ohTrigger(RecalcTrigger,Trigger1M)),NA())</f>
        <v>1.3097037796443445E-2</v>
      </c>
      <c r="O3155" s="44">
        <f>IFERROR(_xll.qlIndexFixing(ONIndex3M,I3155,TRUE,_xll.ohTrigger(RecalcTrigger,Trigger3M)),NA())</f>
        <v>1.3389717514344923E-2</v>
      </c>
      <c r="P3155" s="44">
        <f>IFERROR(_xll.qlIndexFixing(ONIndex6M,I3155,TRUE,_xll.ohTrigger(RecalcTrigger,Trigger6M)),NA())</f>
        <v>1.3488114166850806E-2</v>
      </c>
      <c r="Q3155" s="186">
        <f>IFERROR(_xll.qlIndexFixing(ONIndex1Y,I3155,TRUE,_xll.ohTrigger(RecalcTrigger,Trigger1Y)),NA())</f>
        <v>1.3695273868403746E-2</v>
      </c>
    </row>
    <row r="3156" spans="2:17" x14ac:dyDescent="0.2">
      <c r="B3156" s="39" t="s">
        <v>42</v>
      </c>
      <c r="D3156" s="42">
        <f>_xll.qlCalendarAdvance(Calendar,$D3155,B3156,"f",FALSE)</f>
        <v>61513</v>
      </c>
      <c r="E3156" s="180">
        <f>_xll.qlInterestRateIndexValueDate(IndexON,D3156)</f>
        <v>61513</v>
      </c>
      <c r="F3156" s="196">
        <f>IFERROR(_xll.qlIndexFixing(IndexON,D3156,TRUE,_xll.ohTrigger(RecalcTrigger,TriggerON)),NA())</f>
        <v>1.3434059892194483E-2</v>
      </c>
      <c r="H3156" s="42">
        <f>_xll.qlCalendarAdvance(Calendar,$H3155,B3156,"f",FALSE)</f>
        <v>61513</v>
      </c>
      <c r="I3156" s="180">
        <f>_xll.qlInterestRateIndexValueDate(Index1M,$H3156)</f>
        <v>61515</v>
      </c>
      <c r="J3156" s="185">
        <f>IFERROR(_xll.qlIndexFixing(Index1M,$H3156,TRUE,_xll.ohTrigger(RecalcTrigger,Trigger1M)),NA())</f>
        <v>1.3118983226675195E-2</v>
      </c>
      <c r="K3156" s="44">
        <f>IFERROR(_xll.qlIndexFixing(Index3M,H3156,TRUE,_xll.ohTrigger(RecalcTrigger,Trigger3M)),NA())</f>
        <v>1.3455562066984958E-2</v>
      </c>
      <c r="L3156" s="44">
        <f>IFERROR(_xll.qlIndexFixing(Index6M,$H3156,TRUE,_xll.ohTrigger(RecalcTrigger,Trigger6M)),NA())</f>
        <v>1.3689405006479307E-2</v>
      </c>
      <c r="M3156" s="186">
        <f>IFERROR(_xll.qlIndexFixing(Index1Y,$H3156,TRUE,_xll.ohTrigger(RecalcTrigger,Trigger1Y)),NA())</f>
        <v>1.3940986014444282E-2</v>
      </c>
      <c r="N3156" s="185">
        <f>IFERROR(_xll.qlIndexFixing(ONIndex1M,I3156,TRUE,_xll.ohTrigger(RecalcTrigger,Trigger1M)),NA())</f>
        <v>1.3102796733051036E-2</v>
      </c>
      <c r="O3156" s="44">
        <f>IFERROR(_xll.qlIndexFixing(ONIndex3M,I3156,TRUE,_xll.ohTrigger(RecalcTrigger,Trigger3M)),NA())</f>
        <v>1.3395774566165031E-2</v>
      </c>
      <c r="P3156" s="44">
        <f>IFERROR(_xll.qlIndexFixing(ONIndex6M,I3156,TRUE,_xll.ohTrigger(RecalcTrigger,Trigger6M)),NA())</f>
        <v>1.3500082513804301E-2</v>
      </c>
      <c r="Q3156" s="186">
        <f>IFERROR(_xll.qlIndexFixing(ONIndex1Y,I3156,TRUE,_xll.ohTrigger(RecalcTrigger,Trigger1Y)),NA())</f>
        <v>1.3701032236346222E-2</v>
      </c>
    </row>
    <row r="3157" spans="2:17" x14ac:dyDescent="0.2">
      <c r="B3157" s="39" t="s">
        <v>42</v>
      </c>
      <c r="D3157" s="42">
        <f>_xll.qlCalendarAdvance(Calendar,$D3156,B3157,"f",FALSE)</f>
        <v>61520</v>
      </c>
      <c r="E3157" s="180">
        <f>_xll.qlInterestRateIndexValueDate(IndexON,D3157)</f>
        <v>61520</v>
      </c>
      <c r="F3157" s="196">
        <f>IFERROR(_xll.qlIndexFixing(IndexON,D3157,TRUE,_xll.ohTrigger(RecalcTrigger,TriggerON)),NA())</f>
        <v>1.3437983524973163E-2</v>
      </c>
      <c r="H3157" s="42">
        <f>_xll.qlCalendarAdvance(Calendar,$H3156,B3157,"f",FALSE)</f>
        <v>61520</v>
      </c>
      <c r="I3157" s="180">
        <f>_xll.qlInterestRateIndexValueDate(Index1M,$H3157)</f>
        <v>61522</v>
      </c>
      <c r="J3157" s="185">
        <f>IFERROR(_xll.qlIndexFixing(Index1M,$H3157,TRUE,_xll.ohTrigger(RecalcTrigger,Trigger1M)),NA())</f>
        <v>1.3124722010577475E-2</v>
      </c>
      <c r="K3157" s="44">
        <f>IFERROR(_xll.qlIndexFixing(Index3M,H3157,TRUE,_xll.ohTrigger(RecalcTrigger,Trigger3M)),NA())</f>
        <v>1.3461561816773861E-2</v>
      </c>
      <c r="L3157" s="44">
        <f>IFERROR(_xll.qlIndexFixing(Index6M,$H3157,TRUE,_xll.ohTrigger(RecalcTrigger,Trigger6M)),NA())</f>
        <v>1.3700405345472309E-2</v>
      </c>
      <c r="M3157" s="186">
        <f>IFERROR(_xll.qlIndexFixing(Index1Y,$H3157,TRUE,_xll.ohTrigger(RecalcTrigger,Trigger1Y)),NA())</f>
        <v>1.3946516200460652E-2</v>
      </c>
      <c r="N3157" s="185">
        <f>IFERROR(_xll.qlIndexFixing(ONIndex1M,I3157,TRUE,_xll.ohTrigger(RecalcTrigger,Trigger1M)),NA())</f>
        <v>1.3108545423055062E-2</v>
      </c>
      <c r="O3157" s="44">
        <f>IFERROR(_xll.qlIndexFixing(ONIndex3M,I3157,TRUE,_xll.ohTrigger(RecalcTrigger,Trigger3M)),NA())</f>
        <v>1.3401820686569366E-2</v>
      </c>
      <c r="P3157" s="44">
        <f>IFERROR(_xll.qlIndexFixing(ONIndex6M,I3157,TRUE,_xll.ohTrigger(RecalcTrigger,Trigger6M)),NA())</f>
        <v>1.3511973899920093E-2</v>
      </c>
      <c r="Q3157" s="186">
        <f>IFERROR(_xll.qlIndexFixing(ONIndex1Y,I3157,TRUE,_xll.ohTrigger(RecalcTrigger,Trigger1Y)),NA())</f>
        <v>1.3706779577109529E-2</v>
      </c>
    </row>
    <row r="3158" spans="2:17" x14ac:dyDescent="0.2">
      <c r="B3158" s="39" t="s">
        <v>42</v>
      </c>
      <c r="D3158" s="42">
        <f>_xll.qlCalendarAdvance(Calendar,$D3157,B3158,"f",FALSE)</f>
        <v>61527</v>
      </c>
      <c r="E3158" s="180">
        <f>_xll.qlInterestRateIndexValueDate(IndexON,D3158)</f>
        <v>61527</v>
      </c>
      <c r="F3158" s="196">
        <f>IFERROR(_xll.qlIndexFixing(IndexON,D3158,TRUE,_xll.ohTrigger(RecalcTrigger,TriggerON)),NA())</f>
        <v>1.3441900171820009E-2</v>
      </c>
      <c r="H3158" s="42">
        <f>_xll.qlCalendarAdvance(Calendar,$H3157,B3158,"f",FALSE)</f>
        <v>61527</v>
      </c>
      <c r="I3158" s="180">
        <f>_xll.qlInterestRateIndexValueDate(Index1M,$H3158)</f>
        <v>61529</v>
      </c>
      <c r="J3158" s="185">
        <f>IFERROR(_xll.qlIndexFixing(Index1M,$H3158,TRUE,_xll.ohTrigger(RecalcTrigger,Trigger1M)),NA())</f>
        <v>1.3130450473613013E-2</v>
      </c>
      <c r="K3158" s="44">
        <f>IFERROR(_xll.qlIndexFixing(Index3M,H3158,TRUE,_xll.ohTrigger(RecalcTrigger,Trigger3M)),NA())</f>
        <v>1.3467550413305721E-2</v>
      </c>
      <c r="L3158" s="44">
        <f>IFERROR(_xll.qlIndexFixing(Index6M,$H3158,TRUE,_xll.ohTrigger(RecalcTrigger,Trigger6M)),NA())</f>
        <v>1.3711328245587516E-2</v>
      </c>
      <c r="M3158" s="186">
        <f>IFERROR(_xll.qlIndexFixing(Index1Y,$H3158,TRUE,_xll.ohTrigger(RecalcTrigger,Trigger1Y)),NA())</f>
        <v>1.3952034493666797E-2</v>
      </c>
      <c r="N3158" s="185">
        <f>IFERROR(_xll.qlIndexFixing(ONIndex1M,I3158,TRUE,_xll.ohTrigger(RecalcTrigger,Trigger1M)),NA())</f>
        <v>1.3114283840716112E-2</v>
      </c>
      <c r="O3158" s="44">
        <f>IFERROR(_xll.qlIndexFixing(ONIndex3M,I3158,TRUE,_xll.ohTrigger(RecalcTrigger,Trigger3M)),NA())</f>
        <v>1.3407855848219796E-2</v>
      </c>
      <c r="P3158" s="44">
        <f>IFERROR(_xll.qlIndexFixing(ONIndex6M,I3158,TRUE,_xll.ohTrigger(RecalcTrigger,Trigger6M)),NA())</f>
        <v>1.3523788325278119E-2</v>
      </c>
      <c r="Q3158" s="186">
        <f>IFERROR(_xll.qlIndexFixing(ONIndex1Y,I3158,TRUE,_xll.ohTrigger(RecalcTrigger,Trigger1Y)),NA())</f>
        <v>1.3712515862955854E-2</v>
      </c>
    </row>
    <row r="3159" spans="2:17" x14ac:dyDescent="0.2">
      <c r="B3159" s="39" t="s">
        <v>42</v>
      </c>
      <c r="D3159" s="42">
        <f>_xll.qlCalendarAdvance(Calendar,$D3158,B3159,"f",FALSE)</f>
        <v>61534</v>
      </c>
      <c r="E3159" s="180">
        <f>_xll.qlInterestRateIndexValueDate(IndexON,D3159)</f>
        <v>61534</v>
      </c>
      <c r="F3159" s="196">
        <f>IFERROR(_xll.qlIndexFixing(IndexON,D3159,TRUE,_xll.ohTrigger(RecalcTrigger,TriggerON)),NA())</f>
        <v>1.3445809815628706E-2</v>
      </c>
      <c r="H3159" s="42">
        <f>_xll.qlCalendarAdvance(Calendar,$H3158,B3159,"f",FALSE)</f>
        <v>61534</v>
      </c>
      <c r="I3159" s="180">
        <f>_xll.qlInterestRateIndexValueDate(Index1M,$H3159)</f>
        <v>61536</v>
      </c>
      <c r="J3159" s="185">
        <f>IFERROR(_xll.qlIndexFixing(Index1M,$H3159,TRUE,_xll.ohTrigger(RecalcTrigger,Trigger1M)),NA())</f>
        <v>1.3136168590233215E-2</v>
      </c>
      <c r="K3159" s="44">
        <f>IFERROR(_xll.qlIndexFixing(Index3M,H3159,TRUE,_xll.ohTrigger(RecalcTrigger,Trigger3M)),NA())</f>
        <v>1.3473527829226253E-2</v>
      </c>
      <c r="L3159" s="44">
        <f>IFERROR(_xll.qlIndexFixing(Index6M,$H3159,TRUE,_xll.ohTrigger(RecalcTrigger,Trigger6M)),NA())</f>
        <v>1.372217370552953E-2</v>
      </c>
      <c r="M3159" s="186">
        <f>IFERROR(_xll.qlIndexFixing(Index1Y,$H3159,TRUE,_xll.ohTrigger(RecalcTrigger,Trigger1Y)),NA())</f>
        <v>1.3957540866027379E-2</v>
      </c>
      <c r="N3159" s="185">
        <f>IFERROR(_xll.qlIndexFixing(ONIndex1M,I3159,TRUE,_xll.ohTrigger(RecalcTrigger,Trigger1M)),NA())</f>
        <v>1.3120011960694455E-2</v>
      </c>
      <c r="O3159" s="44">
        <f>IFERROR(_xll.qlIndexFixing(ONIndex3M,I3159,TRUE,_xll.ohTrigger(RecalcTrigger,Trigger3M)),NA())</f>
        <v>1.3413880024017999E-2</v>
      </c>
      <c r="P3159" s="44">
        <f>IFERROR(_xll.qlIndexFixing(ONIndex6M,I3159,TRUE,_xll.ohTrigger(RecalcTrigger,Trigger6M)),NA())</f>
        <v>1.3535525789638569E-2</v>
      </c>
      <c r="Q3159" s="186">
        <f>IFERROR(_xll.qlIndexFixing(ONIndex1Y,I3159,TRUE,_xll.ohTrigger(RecalcTrigger,Trigger1Y)),NA())</f>
        <v>1.3718241066547066E-2</v>
      </c>
    </row>
    <row r="3160" spans="2:17" x14ac:dyDescent="0.2">
      <c r="B3160" s="39" t="s">
        <v>42</v>
      </c>
      <c r="D3160" s="42">
        <f>_xll.qlCalendarAdvance(Calendar,$D3159,B3160,"f",FALSE)</f>
        <v>61541</v>
      </c>
      <c r="E3160" s="180">
        <f>_xll.qlInterestRateIndexValueDate(IndexON,D3160)</f>
        <v>61541</v>
      </c>
      <c r="F3160" s="196">
        <f>IFERROR(_xll.qlIndexFixing(IndexON,D3160,TRUE,_xll.ohTrigger(RecalcTrigger,TriggerON)),NA())</f>
        <v>1.3449712438653449E-2</v>
      </c>
      <c r="H3160" s="42">
        <f>_xll.qlCalendarAdvance(Calendar,$H3159,B3160,"f",FALSE)</f>
        <v>61541</v>
      </c>
      <c r="I3160" s="180">
        <f>_xll.qlInterestRateIndexValueDate(Index1M,$H3160)</f>
        <v>61543</v>
      </c>
      <c r="J3160" s="185">
        <f>IFERROR(_xll.qlIndexFixing(Index1M,$H3160,TRUE,_xll.ohTrigger(RecalcTrigger,Trigger1M)),NA())</f>
        <v>1.314252287692802E-2</v>
      </c>
      <c r="K3160" s="44">
        <f>IFERROR(_xll.qlIndexFixing(Index3M,H3160,TRUE,_xll.ohTrigger(RecalcTrigger,Trigger3M)),NA())</f>
        <v>1.3477465800657611E-2</v>
      </c>
      <c r="L3160" s="44">
        <f>IFERROR(_xll.qlIndexFixing(Index6M,$H3160,TRUE,_xll.ohTrigger(RecalcTrigger,Trigger6M)),NA())</f>
        <v>1.3732941724011164E-2</v>
      </c>
      <c r="M3160" s="186">
        <f>IFERROR(_xll.qlIndexFixing(Index1Y,$H3160,TRUE,_xll.ohTrigger(RecalcTrigger,Trigger1Y)),NA())</f>
        <v>1.3961072932174284E-2</v>
      </c>
      <c r="N3160" s="185">
        <f>IFERROR(_xll.qlIndexFixing(ONIndex1M,I3160,TRUE,_xll.ohTrigger(RecalcTrigger,Trigger1M)),NA())</f>
        <v>1.3125729757330618E-2</v>
      </c>
      <c r="O3160" s="44">
        <f>IFERROR(_xll.qlIndexFixing(ONIndex3M,I3160,TRUE,_xll.ohTrigger(RecalcTrigger,Trigger3M)),NA())</f>
        <v>1.3419893186945586E-2</v>
      </c>
      <c r="P3160" s="44">
        <f>IFERROR(_xll.qlIndexFixing(ONIndex6M,I3160,TRUE,_xll.ohTrigger(RecalcTrigger,Trigger6M)),NA())</f>
        <v>1.3547186293081381E-2</v>
      </c>
      <c r="Q3160" s="186">
        <f>IFERROR(_xll.qlIndexFixing(ONIndex1Y,I3160,TRUE,_xll.ohTrigger(RecalcTrigger,Trigger1Y)),NA())</f>
        <v>1.3723955160545032E-2</v>
      </c>
    </row>
    <row r="3161" spans="2:17" x14ac:dyDescent="0.2">
      <c r="B3161" s="39" t="s">
        <v>42</v>
      </c>
      <c r="D3161" s="42">
        <f>_xll.qlCalendarAdvance(Calendar,$D3160,B3161,"f",FALSE)</f>
        <v>61548</v>
      </c>
      <c r="E3161" s="180">
        <f>_xll.qlInterestRateIndexValueDate(IndexON,D3161)</f>
        <v>61548</v>
      </c>
      <c r="F3161" s="196">
        <f>IFERROR(_xll.qlIndexFixing(IndexON,D3161,TRUE,_xll.ohTrigger(RecalcTrigger,TriggerON)),NA())</f>
        <v>1.3453608023468178E-2</v>
      </c>
      <c r="H3161" s="42">
        <f>_xll.qlCalendarAdvance(Calendar,$H3160,B3161,"f",FALSE)</f>
        <v>61548</v>
      </c>
      <c r="I3161" s="180">
        <f>_xll.qlInterestRateIndexValueDate(Index1M,$H3161)</f>
        <v>61550</v>
      </c>
      <c r="J3161" s="185">
        <f>IFERROR(_xll.qlIndexFixing(Index1M,$H3161,TRUE,_xll.ohTrigger(RecalcTrigger,Trigger1M)),NA())</f>
        <v>1.3147573682028067E-2</v>
      </c>
      <c r="K3161" s="44">
        <f>IFERROR(_xll.qlIndexFixing(Index3M,H3161,TRUE,_xll.ohTrigger(RecalcTrigger,Trigger3M)),NA())</f>
        <v>1.348544900980256E-2</v>
      </c>
      <c r="L3161" s="44">
        <f>IFERROR(_xll.qlIndexFixing(Index6M,$H3161,TRUE,_xll.ohTrigger(RecalcTrigger,Trigger6M)),NA())</f>
        <v>1.3743632299756465E-2</v>
      </c>
      <c r="M3161" s="186">
        <f>IFERROR(_xll.qlIndexFixing(Index1Y,$H3161,TRUE,_xll.ohTrigger(RecalcTrigger,Trigger1Y)),NA())</f>
        <v>1.3968517736063306E-2</v>
      </c>
      <c r="N3161" s="185">
        <f>IFERROR(_xll.qlIndexFixing(ONIndex1M,I3161,TRUE,_xll.ohTrigger(RecalcTrigger,Trigger1M)),NA())</f>
        <v>1.3131437205364804E-2</v>
      </c>
      <c r="O3161" s="44">
        <f>IFERROR(_xll.qlIndexFixing(ONIndex3M,I3161,TRUE,_xll.ohTrigger(RecalcTrigger,Trigger3M)),NA())</f>
        <v>1.342589530958449E-2</v>
      </c>
      <c r="P3161" s="44">
        <f>IFERROR(_xll.qlIndexFixing(ONIndex6M,I3161,TRUE,_xll.ohTrigger(RecalcTrigger,Trigger6M)),NA())</f>
        <v>1.3558769835766427E-2</v>
      </c>
      <c r="Q3161" s="186">
        <f>IFERROR(_xll.qlIndexFixing(ONIndex1Y,I3161,TRUE,_xll.ohTrigger(RecalcTrigger,Trigger1Y)),NA())</f>
        <v>1.3729658117371812E-2</v>
      </c>
    </row>
    <row r="3162" spans="2:17" x14ac:dyDescent="0.2">
      <c r="B3162" s="39" t="s">
        <v>42</v>
      </c>
      <c r="D3162" s="42">
        <f>_xll.qlCalendarAdvance(Calendar,$D3161,B3162,"f",FALSE)</f>
        <v>61555</v>
      </c>
      <c r="E3162" s="180">
        <f>_xll.qlInterestRateIndexValueDate(IndexON,D3162)</f>
        <v>61555</v>
      </c>
      <c r="F3162" s="196">
        <f>IFERROR(_xll.qlIndexFixing(IndexON,D3162,TRUE,_xll.ohTrigger(RecalcTrigger,TriggerON)),NA())</f>
        <v>1.3457496553126447E-2</v>
      </c>
      <c r="H3162" s="42">
        <f>_xll.qlCalendarAdvance(Calendar,$H3161,B3162,"f",FALSE)</f>
        <v>61555</v>
      </c>
      <c r="I3162" s="180">
        <f>_xll.qlInterestRateIndexValueDate(Index1M,$H3162)</f>
        <v>61557</v>
      </c>
      <c r="J3162" s="185">
        <f>IFERROR(_xll.qlIndexFixing(Index1M,$H3162,TRUE,_xll.ohTrigger(RecalcTrigger,Trigger1M)),NA())</f>
        <v>1.3153260606105527E-2</v>
      </c>
      <c r="K3162" s="44">
        <f>IFERROR(_xll.qlIndexFixing(Index3M,H3162,TRUE,_xll.ohTrigger(RecalcTrigger,Trigger3M)),NA())</f>
        <v>1.3491392719744658E-2</v>
      </c>
      <c r="L3162" s="44">
        <f>IFERROR(_xll.qlIndexFixing(Index6M,$H3162,TRUE,_xll.ohTrigger(RecalcTrigger,Trigger6M)),NA())</f>
        <v>1.375424543149683E-2</v>
      </c>
      <c r="M3162" s="186">
        <f>IFERROR(_xll.qlIndexFixing(Index1Y,$H3162,TRUE,_xll.ohTrigger(RecalcTrigger,Trigger1Y)),NA())</f>
        <v>1.3973988177665573E-2</v>
      </c>
      <c r="N3162" s="185">
        <f>IFERROR(_xll.qlIndexFixing(ONIndex1M,I3162,TRUE,_xll.ohTrigger(RecalcTrigger,Trigger1M)),NA())</f>
        <v>1.3137134279057605E-2</v>
      </c>
      <c r="O3162" s="44">
        <f>IFERROR(_xll.qlIndexFixing(ONIndex3M,I3162,TRUE,_xll.ohTrigger(RecalcTrigger,Trigger3M)),NA())</f>
        <v>1.3431886364756451E-2</v>
      </c>
      <c r="P3162" s="44">
        <f>IFERROR(_xll.qlIndexFixing(ONIndex6M,I3162,TRUE,_xll.ohTrigger(RecalcTrigger,Trigger6M)),NA())</f>
        <v>1.3570276417533833E-2</v>
      </c>
      <c r="Q3162" s="186">
        <f>IFERROR(_xll.qlIndexFixing(ONIndex1Y,I3162,TRUE,_xll.ohTrigger(RecalcTrigger,Trigger1Y)),NA())</f>
        <v>1.373534990960934E-2</v>
      </c>
    </row>
    <row r="3163" spans="2:17" x14ac:dyDescent="0.2">
      <c r="B3163" s="39" t="s">
        <v>42</v>
      </c>
      <c r="D3163" s="42">
        <f>_xll.qlCalendarAdvance(Calendar,$D3162,B3163,"f",FALSE)</f>
        <v>61562</v>
      </c>
      <c r="E3163" s="180">
        <f>_xll.qlInterestRateIndexValueDate(IndexON,D3163)</f>
        <v>61562</v>
      </c>
      <c r="F3163" s="196">
        <f>IFERROR(_xll.qlIndexFixing(IndexON,D3163,TRUE,_xll.ohTrigger(RecalcTrigger,TriggerON)),NA())</f>
        <v>1.3461378009802516E-2</v>
      </c>
      <c r="H3163" s="42">
        <f>_xll.qlCalendarAdvance(Calendar,$H3162,B3163,"f",FALSE)</f>
        <v>61562</v>
      </c>
      <c r="I3163" s="180">
        <f>_xll.qlInterestRateIndexValueDate(Index1M,$H3163)</f>
        <v>61564</v>
      </c>
      <c r="J3163" s="185">
        <f>IFERROR(_xll.qlIndexFixing(Index1M,$H3163,TRUE,_xll.ohTrigger(RecalcTrigger,Trigger1M)),NA())</f>
        <v>1.3158937081573266E-2</v>
      </c>
      <c r="K3163" s="44">
        <f>IFERROR(_xll.qlIndexFixing(Index3M,H3163,TRUE,_xll.ohTrigger(RecalcTrigger,Trigger3M)),NA())</f>
        <v>1.3497325139646361E-2</v>
      </c>
      <c r="L3163" s="44">
        <f>IFERROR(_xll.qlIndexFixing(Index6M,$H3163,TRUE,_xll.ohTrigger(RecalcTrigger,Trigger6M)),NA())</f>
        <v>1.3764781117973152E-2</v>
      </c>
      <c r="M3163" s="186">
        <f>IFERROR(_xll.qlIndexFixing(Index1Y,$H3163,TRUE,_xll.ohTrigger(RecalcTrigger,Trigger1Y)),NA())</f>
        <v>1.397944658627482E-2</v>
      </c>
      <c r="N3163" s="185">
        <f>IFERROR(_xll.qlIndexFixing(ONIndex1M,I3163,TRUE,_xll.ohTrigger(RecalcTrigger,Trigger1M)),NA())</f>
        <v>1.3142820952829481E-2</v>
      </c>
      <c r="O3163" s="44">
        <f>IFERROR(_xll.qlIndexFixing(ONIndex3M,I3163,TRUE,_xll.ohTrigger(RecalcTrigger,Trigger3M)),NA())</f>
        <v>1.3437866325203274E-2</v>
      </c>
      <c r="P3163" s="44">
        <f>IFERROR(_xll.qlIndexFixing(ONIndex6M,I3163,TRUE,_xll.ohTrigger(RecalcTrigger,Trigger6M)),NA())</f>
        <v>1.3581706038303665E-2</v>
      </c>
      <c r="Q3163" s="186">
        <f>IFERROR(_xll.qlIndexFixing(ONIndex1Y,I3163,TRUE,_xll.ohTrigger(RecalcTrigger,Trigger1Y)),NA())</f>
        <v>1.3741030509759611E-2</v>
      </c>
    </row>
    <row r="3164" spans="2:17" x14ac:dyDescent="0.2">
      <c r="B3164" s="39" t="s">
        <v>42</v>
      </c>
      <c r="D3164" s="42">
        <f>_xll.qlCalendarAdvance(Calendar,$D3163,B3164,"f",FALSE)</f>
        <v>61569</v>
      </c>
      <c r="E3164" s="180">
        <f>_xll.qlInterestRateIndexValueDate(IndexON,D3164)</f>
        <v>61569</v>
      </c>
      <c r="F3164" s="196">
        <f>IFERROR(_xll.qlIndexFixing(IndexON,D3164,TRUE,_xll.ohTrigger(RecalcTrigger,TriggerON)),NA())</f>
        <v>1.3465252376390069E-2</v>
      </c>
      <c r="H3164" s="42">
        <f>_xll.qlCalendarAdvance(Calendar,$H3163,B3164,"f",FALSE)</f>
        <v>61569</v>
      </c>
      <c r="I3164" s="180">
        <f>_xll.qlInterestRateIndexValueDate(Index1M,$H3164)</f>
        <v>61571</v>
      </c>
      <c r="J3164" s="185">
        <f>IFERROR(_xll.qlIndexFixing(Index1M,$H3164,TRUE,_xll.ohTrigger(RecalcTrigger,Trigger1M)),NA())</f>
        <v>1.3164603082880111E-2</v>
      </c>
      <c r="K3164" s="44">
        <f>IFERROR(_xll.qlIndexFixing(Index3M,H3164,TRUE,_xll.ohTrigger(RecalcTrigger,Trigger3M)),NA())</f>
        <v>1.3503246242152536E-2</v>
      </c>
      <c r="L3164" s="44">
        <f>IFERROR(_xll.qlIndexFixing(Index6M,$H3164,TRUE,_xll.ohTrigger(RecalcTrigger,Trigger6M)),NA())</f>
        <v>1.377523935793541E-2</v>
      </c>
      <c r="M3164" s="186">
        <f>IFERROR(_xll.qlIndexFixing(Index1Y,$H3164,TRUE,_xll.ohTrigger(RecalcTrigger,Trigger1Y)),NA())</f>
        <v>1.3984892933853745E-2</v>
      </c>
      <c r="N3164" s="185">
        <f>IFERROR(_xll.qlIndexFixing(ONIndex1M,I3164,TRUE,_xll.ohTrigger(RecalcTrigger,Trigger1M)),NA())</f>
        <v>1.3148497201580511E-2</v>
      </c>
      <c r="O3164" s="44">
        <f>IFERROR(_xll.qlIndexFixing(ONIndex3M,I3164,TRUE,_xll.ohTrigger(RecalcTrigger,Trigger3M)),NA())</f>
        <v>1.3443835163826634E-2</v>
      </c>
      <c r="P3164" s="44">
        <f>IFERROR(_xll.qlIndexFixing(ONIndex6M,I3164,TRUE,_xll.ohTrigger(RecalcTrigger,Trigger6M)),NA())</f>
        <v>1.3593058698235794E-2</v>
      </c>
      <c r="Q3164" s="186">
        <f>IFERROR(_xll.qlIndexFixing(ONIndex1Y,I3164,TRUE,_xll.ohTrigger(RecalcTrigger,Trigger1Y)),NA())</f>
        <v>1.3746699890404557E-2</v>
      </c>
    </row>
    <row r="3165" spans="2:17" x14ac:dyDescent="0.2">
      <c r="B3165" s="39" t="s">
        <v>42</v>
      </c>
      <c r="D3165" s="42">
        <f>_xll.qlCalendarAdvance(Calendar,$D3164,B3165,"f",FALSE)</f>
        <v>61576</v>
      </c>
      <c r="E3165" s="180">
        <f>_xll.qlInterestRateIndexValueDate(IndexON,D3165)</f>
        <v>61576</v>
      </c>
      <c r="F3165" s="196">
        <f>IFERROR(_xll.qlIndexFixing(IndexON,D3165,TRUE,_xll.ohTrigger(RecalcTrigger,TriggerON)),NA())</f>
        <v>1.3469119635383109E-2</v>
      </c>
      <c r="H3165" s="42">
        <f>_xll.qlCalendarAdvance(Calendar,$H3164,B3165,"f",FALSE)</f>
        <v>61576</v>
      </c>
      <c r="I3165" s="180">
        <f>_xll.qlInterestRateIndexValueDate(Index1M,$H3165)</f>
        <v>61578</v>
      </c>
      <c r="J3165" s="185">
        <f>IFERROR(_xll.qlIndexFixing(Index1M,$H3165,TRUE,_xll.ohTrigger(RecalcTrigger,Trigger1M)),NA())</f>
        <v>1.3170258584480048E-2</v>
      </c>
      <c r="K3165" s="44">
        <f>IFERROR(_xll.qlIndexFixing(Index3M,H3165,TRUE,_xll.ohTrigger(RecalcTrigger,Trigger3M)),NA())</f>
        <v>1.3509155999905487E-2</v>
      </c>
      <c r="L3165" s="44">
        <f>IFERROR(_xll.qlIndexFixing(Index6M,$H3165,TRUE,_xll.ohTrigger(RecalcTrigger,Trigger6M)),NA())</f>
        <v>1.3785620150143511E-2</v>
      </c>
      <c r="M3165" s="186">
        <f>IFERROR(_xll.qlIndexFixing(Index1Y,$H3165,TRUE,_xll.ohTrigger(RecalcTrigger,Trigger1Y)),NA())</f>
        <v>1.3990327192365265E-2</v>
      </c>
      <c r="N3165" s="185">
        <f>IFERROR(_xll.qlIndexFixing(ONIndex1M,I3165,TRUE,_xll.ohTrigger(RecalcTrigger,Trigger1M)),NA())</f>
        <v>1.3154162999331476E-2</v>
      </c>
      <c r="O3165" s="44">
        <f>IFERROR(_xll.qlIndexFixing(ONIndex3M,I3165,TRUE,_xll.ohTrigger(RecalcTrigger,Trigger3M)),NA())</f>
        <v>1.34497928532884E-2</v>
      </c>
      <c r="P3165" s="44">
        <f>IFERROR(_xll.qlIndexFixing(ONIndex6M,I3165,TRUE,_xll.ohTrigger(RecalcTrigger,Trigger6M)),NA())</f>
        <v>1.3604334397250284E-2</v>
      </c>
      <c r="Q3165" s="186">
        <f>IFERROR(_xll.qlIndexFixing(ONIndex1Y,I3165,TRUE,_xll.ohTrigger(RecalcTrigger,Trigger1Y)),NA())</f>
        <v>1.375235802412611E-2</v>
      </c>
    </row>
    <row r="3166" spans="2:17" x14ac:dyDescent="0.2">
      <c r="B3166" s="39" t="s">
        <v>42</v>
      </c>
      <c r="D3166" s="42">
        <f>_xll.qlCalendarAdvance(Calendar,$D3165,B3166,"f",FALSE)</f>
        <v>61583</v>
      </c>
      <c r="E3166" s="180">
        <f>_xll.qlInterestRateIndexValueDate(IndexON,D3166)</f>
        <v>61583</v>
      </c>
      <c r="F3166" s="196">
        <f>IFERROR(_xll.qlIndexFixing(IndexON,D3166,TRUE,_xll.ohTrigger(RecalcTrigger,TriggerON)),NA())</f>
        <v>1.3472979769515447E-2</v>
      </c>
      <c r="H3166" s="42">
        <f>_xll.qlCalendarAdvance(Calendar,$H3165,B3166,"f",FALSE)</f>
        <v>61583</v>
      </c>
      <c r="I3166" s="180">
        <f>_xll.qlInterestRateIndexValueDate(Index1M,$H3166)</f>
        <v>61585</v>
      </c>
      <c r="J3166" s="185">
        <f>IFERROR(_xll.qlIndexFixing(Index1M,$H3166,TRUE,_xll.ohTrigger(RecalcTrigger,Trigger1M)),NA())</f>
        <v>1.3175903560821899E-2</v>
      </c>
      <c r="K3166" s="44">
        <f>IFERROR(_xll.qlIndexFixing(Index3M,H3166,TRUE,_xll.ohTrigger(RecalcTrigger,Trigger3M)),NA())</f>
        <v>1.3515054385547526E-2</v>
      </c>
      <c r="L3166" s="44">
        <f>IFERROR(_xll.qlIndexFixing(Index6M,$H3166,TRUE,_xll.ohTrigger(RecalcTrigger,Trigger6M)),NA())</f>
        <v>1.3795923493366441E-2</v>
      </c>
      <c r="M3166" s="186">
        <f>IFERROR(_xll.qlIndexFixing(Index1Y,$H3166,TRUE,_xll.ohTrigger(RecalcTrigger,Trigger1Y)),NA())</f>
        <v>1.3995749333771646E-2</v>
      </c>
      <c r="N3166" s="185">
        <f>IFERROR(_xll.qlIndexFixing(ONIndex1M,I3166,TRUE,_xll.ohTrigger(RecalcTrigger,Trigger1M)),NA())</f>
        <v>1.3159818320902517E-2</v>
      </c>
      <c r="O3166" s="44">
        <f>IFERROR(_xll.qlIndexFixing(ONIndex3M,I3166,TRUE,_xll.ohTrigger(RecalcTrigger,Trigger3M)),NA())</f>
        <v>1.3455739366570185E-2</v>
      </c>
      <c r="P3166" s="44">
        <f>IFERROR(_xll.qlIndexFixing(ONIndex6M,I3166,TRUE,_xll.ohTrigger(RecalcTrigger,Trigger6M)),NA())</f>
        <v>1.3615533135187263E-2</v>
      </c>
      <c r="Q3166" s="186">
        <f>IFERROR(_xll.qlIndexFixing(ONIndex1Y,I3166,TRUE,_xll.ohTrigger(RecalcTrigger,Trigger1Y)),NA())</f>
        <v>1.3758004883586139E-2</v>
      </c>
    </row>
    <row r="3167" spans="2:17" x14ac:dyDescent="0.2">
      <c r="B3167" s="39" t="s">
        <v>42</v>
      </c>
      <c r="D3167" s="42">
        <f>_xll.qlCalendarAdvance(Calendar,$D3166,B3167,"f",FALSE)</f>
        <v>61590</v>
      </c>
      <c r="E3167" s="180">
        <f>_xll.qlInterestRateIndexValueDate(IndexON,D3167)</f>
        <v>61590</v>
      </c>
      <c r="F3167" s="196">
        <f>IFERROR(_xll.qlIndexFixing(IndexON,D3167,TRUE,_xll.ohTrigger(RecalcTrigger,TriggerON)),NA())</f>
        <v>1.3476832761281088E-2</v>
      </c>
      <c r="H3167" s="42">
        <f>_xll.qlCalendarAdvance(Calendar,$H3166,B3167,"f",FALSE)</f>
        <v>61590</v>
      </c>
      <c r="I3167" s="180">
        <f>_xll.qlInterestRateIndexValueDate(Index1M,$H3167)</f>
        <v>61592</v>
      </c>
      <c r="J3167" s="185">
        <f>IFERROR(_xll.qlIndexFixing(Index1M,$H3167,TRUE,_xll.ohTrigger(RecalcTrigger,Trigger1M)),NA())</f>
        <v>1.3181537986357071E-2</v>
      </c>
      <c r="K3167" s="44">
        <f>IFERROR(_xll.qlIndexFixing(Index3M,H3167,TRUE,_xll.ohTrigger(RecalcTrigger,Trigger3M)),NA())</f>
        <v>1.3520941371721813E-2</v>
      </c>
      <c r="L3167" s="44">
        <f>IFERROR(_xll.qlIndexFixing(Index6M,$H3167,TRUE,_xll.ohTrigger(RecalcTrigger,Trigger6M)),NA())</f>
        <v>1.380614938638226E-2</v>
      </c>
      <c r="M3167" s="186">
        <f>IFERROR(_xll.qlIndexFixing(Index1Y,$H3167,TRUE,_xll.ohTrigger(RecalcTrigger,Trigger1Y)),NA())</f>
        <v>1.4001159330035588E-2</v>
      </c>
      <c r="N3167" s="185">
        <f>IFERROR(_xll.qlIndexFixing(ONIndex1M,I3167,TRUE,_xll.ohTrigger(RecalcTrigger,Trigger1M)),NA())</f>
        <v>1.3165463140634159E-2</v>
      </c>
      <c r="O3167" s="44">
        <f>IFERROR(_xll.qlIndexFixing(ONIndex3M,I3167,TRUE,_xll.ohTrigger(RecalcTrigger,Trigger3M)),NA())</f>
        <v>1.3461674676253921E-2</v>
      </c>
      <c r="P3167" s="44">
        <f>IFERROR(_xll.qlIndexFixing(ONIndex6M,I3167,TRUE,_xll.ohTrigger(RecalcTrigger,Trigger6M)),NA())</f>
        <v>1.3626654912366476E-2</v>
      </c>
      <c r="Q3167" s="186">
        <f>IFERROR(_xll.qlIndexFixing(ONIndex1Y,I3167,TRUE,_xll.ohTrigger(RecalcTrigger,Trigger1Y)),NA())</f>
        <v>1.3763640441126768E-2</v>
      </c>
    </row>
    <row r="3168" spans="2:17" x14ac:dyDescent="0.2">
      <c r="B3168" s="39" t="s">
        <v>42</v>
      </c>
      <c r="D3168" s="42">
        <f>_xll.qlCalendarAdvance(Calendar,$D3167,B3168,"f",FALSE)</f>
        <v>61597</v>
      </c>
      <c r="E3168" s="180">
        <f>_xll.qlInterestRateIndexValueDate(IndexON,D3168)</f>
        <v>61597</v>
      </c>
      <c r="F3168" s="196">
        <f>IFERROR(_xll.qlIndexFixing(IndexON,D3168,TRUE,_xll.ohTrigger(RecalcTrigger,TriggerON)),NA())</f>
        <v>1.348067859325397E-2</v>
      </c>
      <c r="H3168" s="42">
        <f>_xll.qlCalendarAdvance(Calendar,$H3167,B3168,"f",FALSE)</f>
        <v>61597</v>
      </c>
      <c r="I3168" s="180">
        <f>_xll.qlInterestRateIndexValueDate(Index1M,$H3168)</f>
        <v>61599</v>
      </c>
      <c r="J3168" s="185">
        <f>IFERROR(_xll.qlIndexFixing(Index1M,$H3168,TRUE,_xll.ohTrigger(RecalcTrigger,Trigger1M)),NA())</f>
        <v>1.3187161835536967E-2</v>
      </c>
      <c r="K3168" s="44">
        <f>IFERROR(_xll.qlIndexFixing(Index3M,H3168,TRUE,_xll.ohTrigger(RecalcTrigger,Trigger3M)),NA())</f>
        <v>1.3526816931069805E-2</v>
      </c>
      <c r="L3168" s="44">
        <f>IFERROR(_xll.qlIndexFixing(Index6M,$H3168,TRUE,_xll.ohTrigger(RecalcTrigger,Trigger6M)),NA())</f>
        <v>1.381629782797637E-2</v>
      </c>
      <c r="M3168" s="186">
        <f>IFERROR(_xll.qlIndexFixing(Index1Y,$H3168,TRUE,_xll.ohTrigger(RecalcTrigger,Trigger1Y)),NA())</f>
        <v>1.4006557153118703E-2</v>
      </c>
      <c r="N3168" s="185">
        <f>IFERROR(_xll.qlIndexFixing(ONIndex1M,I3168,TRUE,_xll.ohTrigger(RecalcTrigger,Trigger1M)),NA())</f>
        <v>1.3171097433106738E-2</v>
      </c>
      <c r="O3168" s="44">
        <f>IFERROR(_xll.qlIndexFixing(ONIndex3M,I3168,TRUE,_xll.ohTrigger(RecalcTrigger,Trigger3M)),NA())</f>
        <v>1.346759875532122E-2</v>
      </c>
      <c r="P3168" s="44">
        <f>IFERROR(_xll.qlIndexFixing(ONIndex6M,I3168,TRUE,_xll.ohTrigger(RecalcTrigger,Trigger6M)),NA())</f>
        <v>1.363769972862805E-2</v>
      </c>
      <c r="Q3168" s="186">
        <f>IFERROR(_xll.qlIndexFixing(ONIndex1Y,I3168,TRUE,_xll.ohTrigger(RecalcTrigger,Trigger1Y)),NA())</f>
        <v>1.3769264669329928E-2</v>
      </c>
    </row>
    <row r="3169" spans="2:17" x14ac:dyDescent="0.2">
      <c r="B3169" s="39" t="s">
        <v>42</v>
      </c>
      <c r="D3169" s="42">
        <f>_xll.qlCalendarAdvance(Calendar,$D3168,B3169,"f",FALSE)</f>
        <v>61604</v>
      </c>
      <c r="E3169" s="180">
        <f>_xll.qlInterestRateIndexValueDate(IndexON,D3169)</f>
        <v>61604</v>
      </c>
      <c r="F3169" s="196">
        <f>IFERROR(_xll.qlIndexFixing(IndexON,D3169,TRUE,_xll.ohTrigger(RecalcTrigger,TriggerON)),NA())</f>
        <v>1.3484517248327776E-2</v>
      </c>
      <c r="H3169" s="42">
        <f>_xll.qlCalendarAdvance(Calendar,$H3168,B3169,"f",FALSE)</f>
        <v>61604</v>
      </c>
      <c r="I3169" s="180">
        <f>_xll.qlInterestRateIndexValueDate(Index1M,$H3169)</f>
        <v>61606</v>
      </c>
      <c r="J3169" s="185">
        <f>IFERROR(_xll.qlIndexFixing(Index1M,$H3169,TRUE,_xll.ohTrigger(RecalcTrigger,Trigger1M)),NA())</f>
        <v>1.3190849964440168E-2</v>
      </c>
      <c r="K3169" s="44">
        <f>IFERROR(_xll.qlIndexFixing(Index3M,H3169,TRUE,_xll.ohTrigger(RecalcTrigger,Trigger3M)),NA())</f>
        <v>1.3530668838377172E-2</v>
      </c>
      <c r="L3169" s="44">
        <f>IFERROR(_xll.qlIndexFixing(Index6M,$H3169,TRUE,_xll.ohTrigger(RecalcTrigger,Trigger6M)),NA())</f>
        <v>1.3822536718726217E-2</v>
      </c>
      <c r="M3169" s="186">
        <f>IFERROR(_xll.qlIndexFixing(Index1Y,$H3169,TRUE,_xll.ohTrigger(RecalcTrigger,Trigger1Y)),NA())</f>
        <v>1.400999855938256E-2</v>
      </c>
      <c r="N3169" s="185">
        <f>IFERROR(_xll.qlIndexFixing(ONIndex1M,I3169,TRUE,_xll.ohTrigger(RecalcTrigger,Trigger1M)),NA())</f>
        <v>1.3176721172660777E-2</v>
      </c>
      <c r="O3169" s="44">
        <f>IFERROR(_xll.qlIndexFixing(ONIndex3M,I3169,TRUE,_xll.ohTrigger(RecalcTrigger,Trigger3M)),NA())</f>
        <v>1.3473511576354014E-2</v>
      </c>
      <c r="P3169" s="44">
        <f>IFERROR(_xll.qlIndexFixing(ONIndex6M,I3169,TRUE,_xll.ohTrigger(RecalcTrigger,Trigger6M)),NA())</f>
        <v>1.3648667583892049E-2</v>
      </c>
      <c r="Q3169" s="186">
        <f>IFERROR(_xll.qlIndexFixing(ONIndex1Y,I3169,TRUE,_xll.ohTrigger(RecalcTrigger,Trigger1Y)),NA())</f>
        <v>1.3774877540777553E-2</v>
      </c>
    </row>
    <row r="3170" spans="2:17" x14ac:dyDescent="0.2">
      <c r="B3170" s="39" t="s">
        <v>42</v>
      </c>
      <c r="D3170" s="42">
        <f>_xll.qlCalendarAdvance(Calendar,$D3169,B3170,"f",FALSE)</f>
        <v>61611</v>
      </c>
      <c r="E3170" s="180">
        <f>_xll.qlInterestRateIndexValueDate(IndexON,D3170)</f>
        <v>61611</v>
      </c>
      <c r="F3170" s="196">
        <f>IFERROR(_xll.qlIndexFixing(IndexON,D3170,TRUE,_xll.ohTrigger(RecalcTrigger,TriggerON)),NA())</f>
        <v>1.3488348708836639E-2</v>
      </c>
      <c r="H3170" s="42">
        <f>_xll.qlCalendarAdvance(Calendar,$H3169,B3170,"f",FALSE)</f>
        <v>61611</v>
      </c>
      <c r="I3170" s="180">
        <f>_xll.qlInterestRateIndexValueDate(Index1M,$H3170)</f>
        <v>61613</v>
      </c>
      <c r="J3170" s="185">
        <f>IFERROR(_xll.qlIndexFixing(Index1M,$H3170,TRUE,_xll.ohTrigger(RecalcTrigger,Trigger1M)),NA())</f>
        <v>1.3198377702633973E-2</v>
      </c>
      <c r="K3170" s="44">
        <f>IFERROR(_xll.qlIndexFixing(Index3M,H3170,TRUE,_xll.ohTrigger(RecalcTrigger,Trigger3M)),NA())</f>
        <v>1.3536523278357885E-2</v>
      </c>
      <c r="L3170" s="44">
        <f>IFERROR(_xll.qlIndexFixing(Index6M,$H3170,TRUE,_xll.ohTrigger(RecalcTrigger,Trigger6M)),NA())</f>
        <v>1.3832550850795653E-2</v>
      </c>
      <c r="M3170" s="186">
        <f>IFERROR(_xll.qlIndexFixing(Index1Y,$H3170,TRUE,_xll.ohTrigger(RecalcTrigger,Trigger1Y)),NA())</f>
        <v>1.4017316167591502E-2</v>
      </c>
      <c r="N3170" s="185">
        <f>IFERROR(_xll.qlIndexFixing(ONIndex1M,I3170,TRUE,_xll.ohTrigger(RecalcTrigger,Trigger1M)),NA())</f>
        <v>1.3182334334036483E-2</v>
      </c>
      <c r="O3170" s="44">
        <f>IFERROR(_xll.qlIndexFixing(ONIndex3M,I3170,TRUE,_xll.ohTrigger(RecalcTrigger,Trigger3M)),NA())</f>
        <v>1.347941311225398E-2</v>
      </c>
      <c r="P3170" s="44">
        <f>IFERROR(_xll.qlIndexFixing(ONIndex6M,I3170,TRUE,_xll.ohTrigger(RecalcTrigger,Trigger6M)),NA())</f>
        <v>1.3659558477998601E-2</v>
      </c>
      <c r="Q3170" s="186">
        <f>IFERROR(_xll.qlIndexFixing(ONIndex1Y,I3170,TRUE,_xll.ohTrigger(RecalcTrigger,Trigger1Y)),NA())</f>
        <v>1.3780479028051573E-2</v>
      </c>
    </row>
    <row r="3171" spans="2:17" x14ac:dyDescent="0.2">
      <c r="B3171" s="39" t="s">
        <v>42</v>
      </c>
      <c r="D3171" s="42">
        <f>_xll.qlCalendarAdvance(Calendar,$D3170,B3171,"f",FALSE)</f>
        <v>61618</v>
      </c>
      <c r="E3171" s="180">
        <f>_xll.qlInterestRateIndexValueDate(IndexON,D3171)</f>
        <v>61618</v>
      </c>
      <c r="F3171" s="196">
        <f>IFERROR(_xll.qlIndexFixing(IndexON,D3171,TRUE,_xll.ohTrigger(RecalcTrigger,TriggerON)),NA())</f>
        <v>1.3492172957434434E-2</v>
      </c>
      <c r="H3171" s="42">
        <f>_xll.qlCalendarAdvance(Calendar,$H3170,B3171,"f",FALSE)</f>
        <v>61618</v>
      </c>
      <c r="I3171" s="180">
        <f>_xll.qlInterestRateIndexValueDate(Index1M,$H3171)</f>
        <v>61620</v>
      </c>
      <c r="J3171" s="185">
        <f>IFERROR(_xll.qlIndexFixing(Index1M,$H3171,TRUE,_xll.ohTrigger(RecalcTrigger,Trigger1M)),NA())</f>
        <v>1.3203969669456469E-2</v>
      </c>
      <c r="K3171" s="44">
        <f>IFERROR(_xll.qlIndexFixing(Index3M,H3171,TRUE,_xll.ohTrigger(RecalcTrigger,Trigger3M)),NA())</f>
        <v>1.354236621631465E-2</v>
      </c>
      <c r="L3171" s="44">
        <f>IFERROR(_xll.qlIndexFixing(Index6M,$H3171,TRUE,_xll.ohTrigger(RecalcTrigger,Trigger6M)),NA())</f>
        <v>1.3842487538959657E-2</v>
      </c>
      <c r="M3171" s="186">
        <f>IFERROR(_xll.qlIndexFixing(Index1Y,$H3171,TRUE,_xll.ohTrigger(RecalcTrigger,Trigger1Y)),NA())</f>
        <v>1.4022677302904626E-2</v>
      </c>
      <c r="N3171" s="185">
        <f>IFERROR(_xll.qlIndexFixing(ONIndex1M,I3171,TRUE,_xll.ohTrigger(RecalcTrigger,Trigger1M)),NA())</f>
        <v>1.3187936891494445E-2</v>
      </c>
      <c r="O3171" s="44">
        <f>IFERROR(_xll.qlIndexFixing(ONIndex3M,I3171,TRUE,_xll.ohTrigger(RecalcTrigger,Trigger3M)),NA())</f>
        <v>1.3485303335762922E-2</v>
      </c>
      <c r="P3171" s="44">
        <f>IFERROR(_xll.qlIndexFixing(ONIndex6M,I3171,TRUE,_xll.ohTrigger(RecalcTrigger,Trigger6M)),NA())</f>
        <v>1.3670372411347387E-2</v>
      </c>
      <c r="Q3171" s="186">
        <f>IFERROR(_xll.qlIndexFixing(ONIndex1Y,I3171,TRUE,_xll.ohTrigger(RecalcTrigger,Trigger1Y)),NA())</f>
        <v>1.3786069103733922E-2</v>
      </c>
    </row>
    <row r="3172" spans="2:17" x14ac:dyDescent="0.2">
      <c r="B3172" s="39" t="s">
        <v>42</v>
      </c>
      <c r="D3172" s="42">
        <f>_xll.qlCalendarAdvance(Calendar,$D3171,B3172,"f",FALSE)</f>
        <v>61625</v>
      </c>
      <c r="E3172" s="180">
        <f>_xll.qlInterestRateIndexValueDate(IndexON,D3172)</f>
        <v>61625</v>
      </c>
      <c r="F3172" s="196">
        <f>IFERROR(_xll.qlIndexFixing(IndexON,D3172,TRUE,_xll.ohTrigger(RecalcTrigger,TriggerON)),NA())</f>
        <v>1.3495989976934908E-2</v>
      </c>
      <c r="H3172" s="42">
        <f>_xll.qlCalendarAdvance(Calendar,$H3171,B3172,"f",FALSE)</f>
        <v>61625</v>
      </c>
      <c r="I3172" s="180">
        <f>_xll.qlInterestRateIndexValueDate(Index1M,$H3172)</f>
        <v>61627</v>
      </c>
      <c r="J3172" s="185">
        <f>IFERROR(_xll.qlIndexFixing(Index1M,$H3172,TRUE,_xll.ohTrigger(RecalcTrigger,Trigger1M)),NA())</f>
        <v>1.3209550957729308E-2</v>
      </c>
      <c r="K3172" s="44">
        <f>IFERROR(_xll.qlIndexFixing(Index3M,H3172,TRUE,_xll.ohTrigger(RecalcTrigger,Trigger3M)),NA())</f>
        <v>1.3548197624895279E-2</v>
      </c>
      <c r="L3172" s="44">
        <f>IFERROR(_xll.qlIndexFixing(Index6M,$H3172,TRUE,_xll.ohTrigger(RecalcTrigger,Trigger6M)),NA())</f>
        <v>1.3852346782063353E-2</v>
      </c>
      <c r="M3172" s="186">
        <f>IFERROR(_xll.qlIndexFixing(Index1Y,$H3172,TRUE,_xll.ohTrigger(RecalcTrigger,Trigger1Y)),NA())</f>
        <v>1.402802615288402E-2</v>
      </c>
      <c r="N3172" s="185">
        <f>IFERROR(_xll.qlIndexFixing(ONIndex1M,I3172,TRUE,_xll.ohTrigger(RecalcTrigger,Trigger1M)),NA())</f>
        <v>1.3193528819694933E-2</v>
      </c>
      <c r="O3172" s="44">
        <f>IFERROR(_xll.qlIndexFixing(ONIndex3M,I3172,TRUE,_xll.ohTrigger(RecalcTrigger,Trigger3M)),NA())</f>
        <v>1.3491182219782516E-2</v>
      </c>
      <c r="P3172" s="44">
        <f>IFERROR(_xll.qlIndexFixing(ONIndex6M,I3172,TRUE,_xll.ohTrigger(RecalcTrigger,Trigger6M)),NA())</f>
        <v>1.3681109383618661E-2</v>
      </c>
      <c r="Q3172" s="186">
        <f>IFERROR(_xll.qlIndexFixing(ONIndex1Y,I3172,TRUE,_xll.ohTrigger(RecalcTrigger,Trigger1Y)),NA())</f>
        <v>1.3791647740406532E-2</v>
      </c>
    </row>
    <row r="3173" spans="2:17" x14ac:dyDescent="0.2">
      <c r="B3173" s="39" t="s">
        <v>42</v>
      </c>
      <c r="D3173" s="42">
        <f>_xll.qlCalendarAdvance(Calendar,$D3172,B3173,"f",FALSE)</f>
        <v>61632</v>
      </c>
      <c r="E3173" s="180">
        <f>_xll.qlInterestRateIndexValueDate(IndexON,D3173)</f>
        <v>61632</v>
      </c>
      <c r="F3173" s="196">
        <f>IFERROR(_xll.qlIndexFixing(IndexON,D3173,TRUE,_xll.ohTrigger(RecalcTrigger,TriggerON)),NA())</f>
        <v>1.3499799749752128E-2</v>
      </c>
      <c r="H3173" s="42">
        <f>_xll.qlCalendarAdvance(Calendar,$H3172,B3173,"f",FALSE)</f>
        <v>61632</v>
      </c>
      <c r="I3173" s="180">
        <f>_xll.qlInterestRateIndexValueDate(Index1M,$H3173)</f>
        <v>61634</v>
      </c>
      <c r="J3173" s="185">
        <f>IFERROR(_xll.qlIndexFixing(Index1M,$H3173,TRUE,_xll.ohTrigger(RecalcTrigger,Trigger1M)),NA())</f>
        <v>1.321640029155075E-2</v>
      </c>
      <c r="K3173" s="44">
        <f>IFERROR(_xll.qlIndexFixing(Index3M,H3173,TRUE,_xll.ohTrigger(RecalcTrigger,Trigger3M)),NA())</f>
        <v>1.3556022367931908E-2</v>
      </c>
      <c r="L3173" s="44">
        <f>IFERROR(_xll.qlIndexFixing(Index6M,$H3173,TRUE,_xll.ohTrigger(RecalcTrigger,Trigger6M)),NA())</f>
        <v>1.3863066692899155E-2</v>
      </c>
      <c r="M3173" s="186">
        <f>IFERROR(_xll.qlIndexFixing(Index1Y,$H3173,TRUE,_xll.ohTrigger(RecalcTrigger,Trigger1Y)),NA())</f>
        <v>1.4033362689491949E-2</v>
      </c>
      <c r="N3173" s="185">
        <f>IFERROR(_xll.qlIndexFixing(ONIndex1M,I3173,TRUE,_xll.ohTrigger(RecalcTrigger,Trigger1M)),NA())</f>
        <v>1.3199110092978472E-2</v>
      </c>
      <c r="O3173" s="44">
        <f>IFERROR(_xll.qlIndexFixing(ONIndex3M,I3173,TRUE,_xll.ohTrigger(RecalcTrigger,Trigger3M)),NA())</f>
        <v>1.3497049737134503E-2</v>
      </c>
      <c r="P3173" s="44">
        <f>IFERROR(_xll.qlIndexFixing(ONIndex6M,I3173,TRUE,_xll.ohTrigger(RecalcTrigger,Trigger6M)),NA())</f>
        <v>1.3691769395052233E-2</v>
      </c>
      <c r="Q3173" s="186">
        <f>IFERROR(_xll.qlIndexFixing(ONIndex1Y,I3173,TRUE,_xll.ohTrigger(RecalcTrigger,Trigger1Y)),NA())</f>
        <v>1.3797214910491462E-2</v>
      </c>
    </row>
    <row r="3174" spans="2:17" x14ac:dyDescent="0.2">
      <c r="B3174" s="39" t="s">
        <v>42</v>
      </c>
      <c r="D3174" s="42">
        <f>_xll.qlCalendarAdvance(Calendar,$D3173,B3174,"f",FALSE)</f>
        <v>61639</v>
      </c>
      <c r="E3174" s="180">
        <f>_xll.qlInterestRateIndexValueDate(IndexON,D3174)</f>
        <v>61639</v>
      </c>
      <c r="F3174" s="196">
        <f>IFERROR(_xll.qlIndexFixing(IndexON,D3174,TRUE,_xll.ohTrigger(RecalcTrigger,TriggerON)),NA())</f>
        <v>1.3503602258619907E-2</v>
      </c>
      <c r="H3174" s="42">
        <f>_xll.qlCalendarAdvance(Calendar,$H3173,B3174,"f",FALSE)</f>
        <v>61639</v>
      </c>
      <c r="I3174" s="180">
        <f>_xll.qlInterestRateIndexValueDate(Index1M,$H3174)</f>
        <v>61641</v>
      </c>
      <c r="J3174" s="185">
        <f>IFERROR(_xll.qlIndexFixing(Index1M,$H3174,TRUE,_xll.ohTrigger(RecalcTrigger,Trigger1M)),NA())</f>
        <v>1.3220681396421317E-2</v>
      </c>
      <c r="K3174" s="44">
        <f>IFERROR(_xll.qlIndexFixing(Index3M,H3174,TRUE,_xll.ohTrigger(RecalcTrigger,Trigger3M)),NA())</f>
        <v>1.3561828791825943E-2</v>
      </c>
      <c r="L3174" s="44">
        <f>IFERROR(_xll.qlIndexFixing(Index6M,$H3174,TRUE,_xll.ohTrigger(RecalcTrigger,Trigger6M)),NA())</f>
        <v>1.3872765882670494E-2</v>
      </c>
      <c r="M3174" s="186">
        <f>IFERROR(_xll.qlIndexFixing(Index1Y,$H3174,TRUE,_xll.ohTrigger(RecalcTrigger,Trigger1Y)),NA())</f>
        <v>1.4038686884689148E-2</v>
      </c>
      <c r="N3174" s="185">
        <f>IFERROR(_xll.qlIndexFixing(ONIndex1M,I3174,TRUE,_xll.ohTrigger(RecalcTrigger,Trigger1M)),NA())</f>
        <v>1.3204680685925396E-2</v>
      </c>
      <c r="O3174" s="44">
        <f>IFERROR(_xll.qlIndexFixing(ONIndex3M,I3174,TRUE,_xll.ohTrigger(RecalcTrigger,Trigger3M)),NA())</f>
        <v>1.3502905860240944E-2</v>
      </c>
      <c r="P3174" s="44">
        <f>IFERROR(_xll.qlIndexFixing(ONIndex6M,I3174,TRUE,_xll.ohTrigger(RecalcTrigger,Trigger6M)),NA())</f>
        <v>1.3702352445408295E-2</v>
      </c>
      <c r="Q3174" s="186">
        <f>IFERROR(_xll.qlIndexFixing(ONIndex1Y,I3174,TRUE,_xll.ohTrigger(RecalcTrigger,Trigger1Y)),NA())</f>
        <v>1.3802770586570645E-2</v>
      </c>
    </row>
    <row r="3175" spans="2:17" x14ac:dyDescent="0.2">
      <c r="B3175" s="39" t="s">
        <v>42</v>
      </c>
      <c r="D3175" s="42">
        <f>_xll.qlCalendarAdvance(Calendar,$D3174,B3175,"f",FALSE)</f>
        <v>61646</v>
      </c>
      <c r="E3175" s="180">
        <f>_xll.qlInterestRateIndexValueDate(IndexON,D3175)</f>
        <v>61646</v>
      </c>
      <c r="F3175" s="196">
        <f>IFERROR(_xll.qlIndexFixing(IndexON,D3175,TRUE,_xll.ohTrigger(RecalcTrigger,TriggerON)),NA())</f>
        <v>1.3507397486112183E-2</v>
      </c>
      <c r="H3175" s="42">
        <f>_xll.qlCalendarAdvance(Calendar,$H3174,B3175,"f",FALSE)</f>
        <v>61646</v>
      </c>
      <c r="I3175" s="180">
        <f>_xll.qlInterestRateIndexValueDate(Index1M,$H3175)</f>
        <v>61648</v>
      </c>
      <c r="J3175" s="185">
        <f>IFERROR(_xll.qlIndexFixing(Index1M,$H3175,TRUE,_xll.ohTrigger(RecalcTrigger,Trigger1M)),NA())</f>
        <v>1.3226230495743297E-2</v>
      </c>
      <c r="K3175" s="44">
        <f>IFERROR(_xll.qlIndexFixing(Index3M,H3175,TRUE,_xll.ohTrigger(RecalcTrigger,Trigger3M)),NA())</f>
        <v>1.3567623597390702E-2</v>
      </c>
      <c r="L3175" s="44">
        <f>IFERROR(_xll.qlIndexFixing(Index6M,$H3175,TRUE,_xll.ohTrigger(RecalcTrigger,Trigger6M)),NA())</f>
        <v>1.3886094093143397E-2</v>
      </c>
      <c r="M3175" s="186">
        <f>IFERROR(_xll.qlIndexFixing(Index1Y,$H3175,TRUE,_xll.ohTrigger(RecalcTrigger,Trigger1Y)),NA())</f>
        <v>1.4043998710436796E-2</v>
      </c>
      <c r="N3175" s="185">
        <f>IFERROR(_xll.qlIndexFixing(ONIndex1M,I3175,TRUE,_xll.ohTrigger(RecalcTrigger,Trigger1M)),NA())</f>
        <v>1.3210240573116039E-2</v>
      </c>
      <c r="O3175" s="44">
        <f>IFERROR(_xll.qlIndexFixing(ONIndex3M,I3175,TRUE,_xll.ohTrigger(RecalcTrigger,Trigger3M)),NA())</f>
        <v>1.3508750562403193E-2</v>
      </c>
      <c r="P3175" s="44">
        <f>IFERROR(_xll.qlIndexFixing(ONIndex6M,I3175,TRUE,_xll.ohTrigger(RecalcTrigger,Trigger6M)),NA())</f>
        <v>1.3712858534846717E-2</v>
      </c>
      <c r="Q3175" s="186">
        <f>IFERROR(_xll.qlIndexFixing(ONIndex1Y,I3175,TRUE,_xll.ohTrigger(RecalcTrigger,Trigger1Y)),NA())</f>
        <v>1.3808314741305949E-2</v>
      </c>
    </row>
    <row r="3176" spans="2:17" x14ac:dyDescent="0.2">
      <c r="B3176" s="39" t="s">
        <v>42</v>
      </c>
      <c r="D3176" s="42">
        <f>_xll.qlCalendarAdvance(Calendar,$D3175,B3176,"f",FALSE)</f>
        <v>61653</v>
      </c>
      <c r="E3176" s="180">
        <f>_xll.qlInterestRateIndexValueDate(IndexON,D3176)</f>
        <v>61653</v>
      </c>
      <c r="F3176" s="196">
        <f>IFERROR(_xll.qlIndexFixing(IndexON,D3176,TRUE,_xll.ohTrigger(RecalcTrigger,TriggerON)),NA())</f>
        <v>1.3511185414882831E-2</v>
      </c>
      <c r="H3176" s="42">
        <f>_xll.qlCalendarAdvance(Calendar,$H3175,B3176,"f",FALSE)</f>
        <v>61653</v>
      </c>
      <c r="I3176" s="180">
        <f>_xll.qlInterestRateIndexValueDate(Index1M,$H3176)</f>
        <v>61655</v>
      </c>
      <c r="J3176" s="185">
        <f>IFERROR(_xll.qlIndexFixing(Index1M,$H3176,TRUE,_xll.ohTrigger(RecalcTrigger,Trigger1M)),NA())</f>
        <v>1.3231768814321239E-2</v>
      </c>
      <c r="K3176" s="44">
        <f>IFERROR(_xll.qlIndexFixing(Index3M,H3176,TRUE,_xll.ohTrigger(RecalcTrigger,Trigger3M)),NA())</f>
        <v>1.3573406757271042E-2</v>
      </c>
      <c r="L3176" s="44">
        <f>IFERROR(_xll.qlIndexFixing(Index6M,$H3176,TRUE,_xll.ohTrigger(RecalcTrigger,Trigger6M)),NA())</f>
        <v>1.3891931907306868E-2</v>
      </c>
      <c r="M3176" s="186">
        <f>IFERROR(_xll.qlIndexFixing(Index1Y,$H3176,TRUE,_xll.ohTrigger(RecalcTrigger,Trigger1Y)),NA())</f>
        <v>1.4049298138695633E-2</v>
      </c>
      <c r="N3176" s="185">
        <f>IFERROR(_xll.qlIndexFixing(ONIndex1M,I3176,TRUE,_xll.ohTrigger(RecalcTrigger,Trigger1M)),NA())</f>
        <v>1.3215789728890925E-2</v>
      </c>
      <c r="O3176" s="44">
        <f>IFERROR(_xll.qlIndexFixing(ONIndex3M,I3176,TRUE,_xll.ohTrigger(RecalcTrigger,Trigger3M)),NA())</f>
        <v>1.3514583816043313E-2</v>
      </c>
      <c r="P3176" s="44">
        <f>IFERROR(_xll.qlIndexFixing(ONIndex6M,I3176,TRUE,_xll.ohTrigger(RecalcTrigger,Trigger6M)),NA())</f>
        <v>1.3723287663207628E-2</v>
      </c>
      <c r="Q3176" s="186">
        <f>IFERROR(_xll.qlIndexFixing(ONIndex1Y,I3176,TRUE,_xll.ohTrigger(RecalcTrigger,Trigger1Y)),NA())</f>
        <v>1.3813847347039498E-2</v>
      </c>
    </row>
    <row r="3177" spans="2:17" x14ac:dyDescent="0.2">
      <c r="B3177" s="39" t="s">
        <v>42</v>
      </c>
      <c r="D3177" s="42">
        <f>_xll.qlCalendarAdvance(Calendar,$D3176,B3177,"f",FALSE)</f>
        <v>61660</v>
      </c>
      <c r="E3177" s="180">
        <f>_xll.qlInterestRateIndexValueDate(IndexON,D3177)</f>
        <v>61660</v>
      </c>
      <c r="F3177" s="196">
        <f>IFERROR(_xll.qlIndexFixing(IndexON,D3177,TRUE,_xll.ohTrigger(RecalcTrigger,TriggerON)),NA())</f>
        <v>1.3514966027665665E-2</v>
      </c>
      <c r="H3177" s="42">
        <f>_xll.qlCalendarAdvance(Calendar,$H3176,B3177,"f",FALSE)</f>
        <v>61660</v>
      </c>
      <c r="I3177" s="180">
        <f>_xll.qlInterestRateIndexValueDate(Index1M,$H3177)</f>
        <v>61662</v>
      </c>
      <c r="J3177" s="185">
        <f>IFERROR(_xll.qlIndexFixing(Index1M,$H3177,TRUE,_xll.ohTrigger(RecalcTrigger,Trigger1M)),NA())</f>
        <v>1.3237296326601386E-2</v>
      </c>
      <c r="K3177" s="44">
        <f>IFERROR(_xll.qlIndexFixing(Index3M,H3177,TRUE,_xll.ohTrigger(RecalcTrigger,Trigger3M)),NA())</f>
        <v>1.3579178244109275E-2</v>
      </c>
      <c r="L3177" s="44">
        <f>IFERROR(_xll.qlIndexFixing(Index6M,$H3177,TRUE,_xll.ohTrigger(RecalcTrigger,Trigger6M)),NA())</f>
        <v>1.390139873993545E-2</v>
      </c>
      <c r="M3177" s="186">
        <f>IFERROR(_xll.qlIndexFixing(Index1Y,$H3177,TRUE,_xll.ohTrigger(RecalcTrigger,Trigger1Y)),NA())</f>
        <v>1.405458514142705E-2</v>
      </c>
      <c r="N3177" s="185">
        <f>IFERROR(_xll.qlIndexFixing(ONIndex1M,I3177,TRUE,_xll.ohTrigger(RecalcTrigger,Trigger1M)),NA())</f>
        <v>1.322132812783039E-2</v>
      </c>
      <c r="O3177" s="44">
        <f>IFERROR(_xll.qlIndexFixing(ONIndex3M,I3177,TRUE,_xll.ohTrigger(RecalcTrigger,Trigger3M)),NA())</f>
        <v>1.3520405594062979E-2</v>
      </c>
      <c r="P3177" s="44">
        <f>IFERROR(_xll.qlIndexFixing(ONIndex6M,I3177,TRUE,_xll.ohTrigger(RecalcTrigger,Trigger6M)),NA())</f>
        <v>1.3733639830570965E-2</v>
      </c>
      <c r="Q3177" s="186">
        <f>IFERROR(_xll.qlIndexFixing(ONIndex1Y,I3177,TRUE,_xll.ohTrigger(RecalcTrigger,Trigger1Y)),NA())</f>
        <v>1.3819368376513097E-2</v>
      </c>
    </row>
    <row r="3178" spans="2:17" x14ac:dyDescent="0.2">
      <c r="B3178" s="39" t="s">
        <v>42</v>
      </c>
      <c r="D3178" s="42">
        <f>_xll.qlCalendarAdvance(Calendar,$D3177,B3178,"f",FALSE)</f>
        <v>61667</v>
      </c>
      <c r="E3178" s="180">
        <f>_xll.qlInterestRateIndexValueDate(IndexON,D3178)</f>
        <v>61667</v>
      </c>
      <c r="F3178" s="196">
        <f>IFERROR(_xll.qlIndexFixing(IndexON,D3178,TRUE,_xll.ohTrigger(RecalcTrigger,TriggerON)),NA())</f>
        <v>1.351873930687475E-2</v>
      </c>
      <c r="H3178" s="42">
        <f>_xll.qlCalendarAdvance(Calendar,$H3177,B3178,"f",FALSE)</f>
        <v>61667</v>
      </c>
      <c r="I3178" s="180">
        <f>_xll.qlInterestRateIndexValueDate(Index1M,$H3178)</f>
        <v>61669</v>
      </c>
      <c r="J3178" s="185">
        <f>IFERROR(_xll.qlIndexFixing(Index1M,$H3178,TRUE,_xll.ohTrigger(RecalcTrigger,Trigger1M)),NA())</f>
        <v>1.3242813007040305E-2</v>
      </c>
      <c r="K3178" s="44">
        <f>IFERROR(_xll.qlIndexFixing(Index3M,H3178,TRUE,_xll.ohTrigger(RecalcTrigger,Trigger3M)),NA())</f>
        <v>1.3584938030546861E-2</v>
      </c>
      <c r="L3178" s="44">
        <f>IFERROR(_xll.qlIndexFixing(Index6M,$H3178,TRUE,_xll.ohTrigger(RecalcTrigger,Trigger6M)),NA())</f>
        <v>1.3909875830993958E-2</v>
      </c>
      <c r="M3178" s="186">
        <f>IFERROR(_xll.qlIndexFixing(Index1Y,$H3178,TRUE,_xll.ohTrigger(RecalcTrigger,Trigger1Y)),NA())</f>
        <v>1.4059859690591569E-2</v>
      </c>
      <c r="N3178" s="185">
        <f>IFERROR(_xll.qlIndexFixing(ONIndex1M,I3178,TRUE,_xll.ohTrigger(RecalcTrigger,Trigger1M)),NA())</f>
        <v>1.3226855744354893E-2</v>
      </c>
      <c r="O3178" s="44">
        <f>IFERROR(_xll.qlIndexFixing(ONIndex3M,I3178,TRUE,_xll.ohTrigger(RecalcTrigger,Trigger3M)),NA())</f>
        <v>1.3526215869283931E-2</v>
      </c>
      <c r="P3178" s="44">
        <f>IFERROR(_xll.qlIndexFixing(ONIndex6M,I3178,TRUE,_xll.ohTrigger(RecalcTrigger,Trigger6M)),NA())</f>
        <v>1.3743915037016663E-2</v>
      </c>
      <c r="Q3178" s="186">
        <f>IFERROR(_xll.qlIndexFixing(ONIndex1Y,I3178,TRUE,_xll.ohTrigger(RecalcTrigger,Trigger1Y)),NA())</f>
        <v>1.3824877802148805E-2</v>
      </c>
    </row>
    <row r="3179" spans="2:17" x14ac:dyDescent="0.2">
      <c r="B3179" s="39" t="s">
        <v>42</v>
      </c>
      <c r="D3179" s="42">
        <f>_xll.qlCalendarAdvance(Calendar,$D3178,B3179,"f",FALSE)</f>
        <v>61674</v>
      </c>
      <c r="E3179" s="180">
        <f>_xll.qlInterestRateIndexValueDate(IndexON,D3179)</f>
        <v>61674</v>
      </c>
      <c r="F3179" s="196">
        <f>IFERROR(_xll.qlIndexFixing(IndexON,D3179,TRUE,_xll.ohTrigger(RecalcTrigger,TriggerON)),NA())</f>
        <v>1.3522505235084026E-2</v>
      </c>
      <c r="H3179" s="42">
        <f>_xll.qlCalendarAdvance(Calendar,$H3178,B3179,"f",FALSE)</f>
        <v>61674</v>
      </c>
      <c r="I3179" s="180">
        <f>_xll.qlInterestRateIndexValueDate(Index1M,$H3179)</f>
        <v>61676</v>
      </c>
      <c r="J3179" s="185">
        <f>IFERROR(_xll.qlIndexFixing(Index1M,$H3179,TRUE,_xll.ohTrigger(RecalcTrigger,Trigger1M)),NA())</f>
        <v>1.324831883008166E-2</v>
      </c>
      <c r="K3179" s="44">
        <f>IFERROR(_xll.qlIndexFixing(Index3M,H3179,TRUE,_xll.ohTrigger(RecalcTrigger,Trigger3M)),NA())</f>
        <v>1.3590686089223557E-2</v>
      </c>
      <c r="L3179" s="44">
        <f>IFERROR(_xll.qlIndexFixing(Index6M,$H3179,TRUE,_xll.ohTrigger(RecalcTrigger,Trigger6M)),NA())</f>
        <v>1.3919192927146674E-2</v>
      </c>
      <c r="M3179" s="186">
        <f>IFERROR(_xll.qlIndexFixing(Index1Y,$H3179,TRUE,_xll.ohTrigger(RecalcTrigger,Trigger1Y)),NA())</f>
        <v>1.4065121758149715E-2</v>
      </c>
      <c r="N3179" s="185">
        <f>IFERROR(_xll.qlIndexFixing(ONIndex1M,I3179,TRUE,_xll.ohTrigger(RecalcTrigger,Trigger1M)),NA())</f>
        <v>1.3232372553044769E-2</v>
      </c>
      <c r="O3179" s="44">
        <f>IFERROR(_xll.qlIndexFixing(ONIndex3M,I3179,TRUE,_xll.ohTrigger(RecalcTrigger,Trigger3M)),NA())</f>
        <v>1.353201461452791E-2</v>
      </c>
      <c r="P3179" s="44">
        <f>IFERROR(_xll.qlIndexFixing(ONIndex6M,I3179,TRUE,_xll.ohTrigger(RecalcTrigger,Trigger6M)),NA())</f>
        <v>1.375411328238485E-2</v>
      </c>
      <c r="Q3179" s="186">
        <f>IFERROR(_xll.qlIndexFixing(ONIndex1Y,I3179,TRUE,_xll.ohTrigger(RecalcTrigger,Trigger1Y)),NA())</f>
        <v>1.3830375596688427E-2</v>
      </c>
    </row>
    <row r="3180" spans="2:17" x14ac:dyDescent="0.2">
      <c r="B3180" s="39" t="s">
        <v>42</v>
      </c>
      <c r="D3180" s="42">
        <f>_xll.qlCalendarAdvance(Calendar,$D3179,B3180,"f",FALSE)</f>
        <v>61681</v>
      </c>
      <c r="E3180" s="180">
        <f>_xll.qlInterestRateIndexValueDate(IndexON,D3180)</f>
        <v>61681</v>
      </c>
      <c r="F3180" s="196">
        <f>IFERROR(_xll.qlIndexFixing(IndexON,D3180,TRUE,_xll.ohTrigger(RecalcTrigger,TriggerON)),NA())</f>
        <v>1.3526263795107241E-2</v>
      </c>
      <c r="H3180" s="42">
        <f>_xll.qlCalendarAdvance(Calendar,$H3179,B3180,"f",FALSE)</f>
        <v>61681</v>
      </c>
      <c r="I3180" s="180">
        <f>_xll.qlInterestRateIndexValueDate(Index1M,$H3180)</f>
        <v>61683</v>
      </c>
      <c r="J3180" s="185">
        <f>IFERROR(_xll.qlIndexFixing(Index1M,$H3180,TRUE,_xll.ohTrigger(RecalcTrigger,Trigger1M)),NA())</f>
        <v>1.3253813770182017E-2</v>
      </c>
      <c r="K3180" s="44">
        <f>IFERROR(_xll.qlIndexFixing(Index3M,H3180,TRUE,_xll.ohTrigger(RecalcTrigger,Trigger3M)),NA())</f>
        <v>1.3596422392785922E-2</v>
      </c>
      <c r="L3180" s="44">
        <f>IFERROR(_xll.qlIndexFixing(Index6M,$H3180,TRUE,_xll.ohTrigger(RecalcTrigger,Trigger6M)),NA())</f>
        <v>1.3928432569339238E-2</v>
      </c>
      <c r="M3180" s="186">
        <f>IFERROR(_xll.qlIndexFixing(Index1Y,$H3180,TRUE,_xll.ohTrigger(RecalcTrigger,Trigger1Y)),NA())</f>
        <v>1.4070371316062442E-2</v>
      </c>
      <c r="N3180" s="185">
        <f>IFERROR(_xll.qlIndexFixing(ONIndex1M,I3180,TRUE,_xll.ohTrigger(RecalcTrigger,Trigger1M)),NA())</f>
        <v>1.3237878528400415E-2</v>
      </c>
      <c r="O3180" s="44">
        <f>IFERROR(_xll.qlIndexFixing(ONIndex3M,I3180,TRUE,_xll.ohTrigger(RecalcTrigger,Trigger3M)),NA())</f>
        <v>1.3537801802456784E-2</v>
      </c>
      <c r="P3180" s="44">
        <f>IFERROR(_xll.qlIndexFixing(ONIndex6M,I3180,TRUE,_xll.ohTrigger(RecalcTrigger,Trigger6M)),NA())</f>
        <v>1.3764234566675526E-2</v>
      </c>
      <c r="Q3180" s="186">
        <f>IFERROR(_xll.qlIndexFixing(ONIndex1Y,I3180,TRUE,_xll.ohTrigger(RecalcTrigger,Trigger1Y)),NA())</f>
        <v>1.3835861732474086E-2</v>
      </c>
    </row>
    <row r="3181" spans="2:17" x14ac:dyDescent="0.2">
      <c r="B3181" s="39" t="s">
        <v>42</v>
      </c>
      <c r="D3181" s="42">
        <f>_xll.qlCalendarAdvance(Calendar,$D3180,B3181,"f",FALSE)</f>
        <v>61688</v>
      </c>
      <c r="E3181" s="180">
        <f>_xll.qlInterestRateIndexValueDate(IndexON,D3181)</f>
        <v>61688</v>
      </c>
      <c r="F3181" s="196">
        <f>IFERROR(_xll.qlIndexFixing(IndexON,D3181,TRUE,_xll.ohTrigger(RecalcTrigger,TriggerON)),NA())</f>
        <v>1.353001496959827E-2</v>
      </c>
      <c r="H3181" s="42">
        <f>_xll.qlCalendarAdvance(Calendar,$H3180,B3181,"f",FALSE)</f>
        <v>61688</v>
      </c>
      <c r="I3181" s="180">
        <f>_xll.qlInterestRateIndexValueDate(Index1M,$H3181)</f>
        <v>61690</v>
      </c>
      <c r="J3181" s="185">
        <f>IFERROR(_xll.qlIndexFixing(Index1M,$H3181,TRUE,_xll.ohTrigger(RecalcTrigger,Trigger1M)),NA())</f>
        <v>1.325929780178762E-2</v>
      </c>
      <c r="K3181" s="44">
        <f>IFERROR(_xll.qlIndexFixing(Index3M,H3181,TRUE,_xll.ohTrigger(RecalcTrigger,Trigger3M)),NA())</f>
        <v>1.3602146913872869E-2</v>
      </c>
      <c r="L3181" s="44">
        <f>IFERROR(_xll.qlIndexFixing(Index6M,$H3181,TRUE,_xll.ohTrigger(RecalcTrigger,Trigger6M)),NA())</f>
        <v>1.3937594756497151E-2</v>
      </c>
      <c r="M3181" s="186">
        <f>IFERROR(_xll.qlIndexFixing(Index1Y,$H3181,TRUE,_xll.ohTrigger(RecalcTrigger,Trigger1Y)),NA())</f>
        <v>1.4075608336289402E-2</v>
      </c>
      <c r="N3181" s="185">
        <f>IFERROR(_xll.qlIndexFixing(ONIndex1M,I3181,TRUE,_xll.ohTrigger(RecalcTrigger,Trigger1M)),NA())</f>
        <v>1.3243373644762357E-2</v>
      </c>
      <c r="O3181" s="44">
        <f>IFERROR(_xll.qlIndexFixing(ONIndex3M,I3181,TRUE,_xll.ohTrigger(RecalcTrigger,Trigger3M)),NA())</f>
        <v>1.3543577405972229E-2</v>
      </c>
      <c r="P3181" s="44">
        <f>IFERROR(_xll.qlIndexFixing(ONIndex6M,I3181,TRUE,_xll.ohTrigger(RecalcTrigger,Trigger6M)),NA())</f>
        <v>1.3774278889968627E-2</v>
      </c>
      <c r="Q3181" s="186">
        <f>IFERROR(_xll.qlIndexFixing(ONIndex1Y,I3181,TRUE,_xll.ohTrigger(RecalcTrigger,Trigger1Y)),NA())</f>
        <v>1.3841336182087716E-2</v>
      </c>
    </row>
    <row r="3182" spans="2:17" x14ac:dyDescent="0.2">
      <c r="B3182" s="39" t="s">
        <v>42</v>
      </c>
      <c r="D3182" s="42">
        <f>_xll.qlCalendarAdvance(Calendar,$D3181,B3182,"f",FALSE)</f>
        <v>61695</v>
      </c>
      <c r="E3182" s="180">
        <f>_xll.qlInterestRateIndexValueDate(IndexON,D3182)</f>
        <v>61695</v>
      </c>
      <c r="F3182" s="196">
        <f>IFERROR(_xll.qlIndexFixing(IndexON,D3182,TRUE,_xll.ohTrigger(RecalcTrigger,TriggerON)),NA())</f>
        <v>1.353375874097118E-2</v>
      </c>
      <c r="H3182" s="42">
        <f>_xll.qlCalendarAdvance(Calendar,$H3181,B3182,"f",FALSE)</f>
        <v>61695</v>
      </c>
      <c r="I3182" s="180">
        <f>_xll.qlInterestRateIndexValueDate(Index1M,$H3182)</f>
        <v>61697</v>
      </c>
      <c r="J3182" s="185">
        <f>IFERROR(_xll.qlIndexFixing(Index1M,$H3182,TRUE,_xll.ohTrigger(RecalcTrigger,Trigger1M)),NA())</f>
        <v>1.3264770899352454E-2</v>
      </c>
      <c r="K3182" s="44">
        <f>IFERROR(_xll.qlIndexFixing(Index3M,H3182,TRUE,_xll.ohTrigger(RecalcTrigger,Trigger3M)),NA())</f>
        <v>1.3605208806738212E-2</v>
      </c>
      <c r="L3182" s="44">
        <f>IFERROR(_xll.qlIndexFixing(Index6M,$H3182,TRUE,_xll.ohTrigger(RecalcTrigger,Trigger6M)),NA())</f>
        <v>1.3947571062264914E-2</v>
      </c>
      <c r="M3182" s="186">
        <f>IFERROR(_xll.qlIndexFixing(Index1Y,$H3182,TRUE,_xll.ohTrigger(RecalcTrigger,Trigger1Y)),NA())</f>
        <v>1.4078915808654118E-2</v>
      </c>
      <c r="N3182" s="185">
        <f>IFERROR(_xll.qlIndexFixing(ONIndex1M,I3182,TRUE,_xll.ohTrigger(RecalcTrigger,Trigger1M)),NA())</f>
        <v>1.3248857876870801E-2</v>
      </c>
      <c r="O3182" s="44">
        <f>IFERROR(_xll.qlIndexFixing(ONIndex3M,I3182,TRUE,_xll.ohTrigger(RecalcTrigger,Trigger3M)),NA())</f>
        <v>1.3549341397895986E-2</v>
      </c>
      <c r="P3182" s="44">
        <f>IFERROR(_xll.qlIndexFixing(ONIndex6M,I3182,TRUE,_xll.ohTrigger(RecalcTrigger,Trigger6M)),NA())</f>
        <v>1.3784246252264154E-2</v>
      </c>
      <c r="Q3182" s="186">
        <f>IFERROR(_xll.qlIndexFixing(ONIndex1Y,I3182,TRUE,_xll.ohTrigger(RecalcTrigger,Trigger1Y)),NA())</f>
        <v>1.3846798918191183E-2</v>
      </c>
    </row>
    <row r="3183" spans="2:17" x14ac:dyDescent="0.2">
      <c r="B3183" s="39" t="s">
        <v>42</v>
      </c>
      <c r="D3183" s="42">
        <f>_xll.qlCalendarAdvance(Calendar,$D3182,B3183,"f",FALSE)</f>
        <v>61702</v>
      </c>
      <c r="E3183" s="180">
        <f>_xll.qlInterestRateIndexValueDate(IndexON,D3183)</f>
        <v>61702</v>
      </c>
      <c r="F3183" s="196">
        <f>IFERROR(_xll.qlIndexFixing(IndexON,D3183,TRUE,_xll.ohTrigger(RecalcTrigger,TriggerON)),NA())</f>
        <v>1.3537495091959784E-2</v>
      </c>
      <c r="H3183" s="42">
        <f>_xll.qlCalendarAdvance(Calendar,$H3182,B3183,"f",FALSE)</f>
        <v>61702</v>
      </c>
      <c r="I3183" s="180">
        <f>_xll.qlInterestRateIndexValueDate(Index1M,$H3183)</f>
        <v>61704</v>
      </c>
      <c r="J3183" s="185">
        <f>IFERROR(_xll.qlIndexFixing(Index1M,$H3183,TRUE,_xll.ohTrigger(RecalcTrigger,Trigger1M)),NA())</f>
        <v>1.3270233037327923E-2</v>
      </c>
      <c r="K3183" s="44">
        <f>IFERROR(_xll.qlIndexFixing(Index3M,H3183,TRUE,_xll.ohTrigger(RecalcTrigger,Trigger3M)),NA())</f>
        <v>1.3610912221786897E-2</v>
      </c>
      <c r="L3183" s="44">
        <f>IFERROR(_xll.qlIndexFixing(Index6M,$H3183,TRUE,_xll.ohTrigger(RecalcTrigger,Trigger6M)),NA())</f>
        <v>1.3956573151024613E-2</v>
      </c>
      <c r="M3183" s="186">
        <f>IFERROR(_xll.qlIndexFixing(Index1Y,$H3183,TRUE,_xll.ohTrigger(RecalcTrigger,Trigger1Y)),NA())</f>
        <v>1.4086044651528327E-2</v>
      </c>
      <c r="N3183" s="185">
        <f>IFERROR(_xll.qlIndexFixing(ONIndex1M,I3183,TRUE,_xll.ohTrigger(RecalcTrigger,Trigger1M)),NA())</f>
        <v>1.3254331198986335E-2</v>
      </c>
      <c r="O3183" s="44">
        <f>IFERROR(_xll.qlIndexFixing(ONIndex3M,I3183,TRUE,_xll.ohTrigger(RecalcTrigger,Trigger3M)),NA())</f>
        <v>1.3555093750730052E-2</v>
      </c>
      <c r="P3183" s="44">
        <f>IFERROR(_xll.qlIndexFixing(ONIndex6M,I3183,TRUE,_xll.ohTrigger(RecalcTrigger,Trigger6M)),NA())</f>
        <v>1.3794136653562106E-2</v>
      </c>
      <c r="Q3183" s="186">
        <f>IFERROR(_xll.qlIndexFixing(ONIndex1Y,I3183,TRUE,_xll.ohTrigger(RecalcTrigger,Trigger1Y)),NA())</f>
        <v>1.3852249913366421E-2</v>
      </c>
    </row>
    <row r="3184" spans="2:17" x14ac:dyDescent="0.2">
      <c r="B3184" s="39" t="s">
        <v>42</v>
      </c>
      <c r="D3184" s="42">
        <f>_xll.qlCalendarAdvance(Calendar,$D3183,B3184,"f",FALSE)</f>
        <v>61709</v>
      </c>
      <c r="E3184" s="180">
        <f>_xll.qlInterestRateIndexValueDate(IndexON,D3184)</f>
        <v>61709</v>
      </c>
      <c r="F3184" s="196">
        <f>IFERROR(_xll.qlIndexFixing(IndexON,D3184,TRUE,_xll.ohTrigger(RecalcTrigger,TriggerON)),NA())</f>
        <v>1.3541224005297892E-2</v>
      </c>
      <c r="H3184" s="42">
        <f>_xll.qlCalendarAdvance(Calendar,$H3183,B3184,"f",FALSE)</f>
        <v>61709</v>
      </c>
      <c r="I3184" s="180">
        <f>_xll.qlInterestRateIndexValueDate(Index1M,$H3184)</f>
        <v>61711</v>
      </c>
      <c r="J3184" s="185">
        <f>IFERROR(_xll.qlIndexFixing(Index1M,$H3184,TRUE,_xll.ohTrigger(RecalcTrigger,Trigger1M)),NA())</f>
        <v>1.3275684190165431E-2</v>
      </c>
      <c r="K3184" s="44">
        <f>IFERROR(_xll.qlIndexFixing(Index3M,H3184,TRUE,_xll.ohTrigger(RecalcTrigger,Trigger3M)),NA())</f>
        <v>1.3616603781532177E-2</v>
      </c>
      <c r="L3184" s="44">
        <f>IFERROR(_xll.qlIndexFixing(Index6M,$H3184,TRUE,_xll.ohTrigger(RecalcTrigger,Trigger6M)),NA())</f>
        <v>1.3965497778743214E-2</v>
      </c>
      <c r="M3184" s="186">
        <f>IFERROR(_xll.qlIndexFixing(Index1Y,$H3184,TRUE,_xll.ohTrigger(RecalcTrigger,Trigger1Y)),NA())</f>
        <v>1.4091243890460247E-2</v>
      </c>
      <c r="N3184" s="185">
        <f>IFERROR(_xll.qlIndexFixing(ONIndex1M,I3184,TRUE,_xll.ohTrigger(RecalcTrigger,Trigger1M)),NA())</f>
        <v>1.3259793585769231E-2</v>
      </c>
      <c r="O3184" s="44">
        <f>IFERROR(_xll.qlIndexFixing(ONIndex3M,I3184,TRUE,_xll.ohTrigger(RecalcTrigger,Trigger3M)),NA())</f>
        <v>1.3560834437695846E-2</v>
      </c>
      <c r="P3184" s="44">
        <f>IFERROR(_xll.qlIndexFixing(ONIndex6M,I3184,TRUE,_xll.ohTrigger(RecalcTrigger,Trigger6M)),NA())</f>
        <v>1.3803950093622674E-2</v>
      </c>
      <c r="Q3184" s="186">
        <f>IFERROR(_xll.qlIndexFixing(ONIndex1Y,I3184,TRUE,_xll.ohTrigger(RecalcTrigger,Trigger1Y)),NA())</f>
        <v>1.3857689139955554E-2</v>
      </c>
    </row>
    <row r="3185" spans="2:17" x14ac:dyDescent="0.2">
      <c r="B3185" s="39" t="s">
        <v>42</v>
      </c>
      <c r="D3185" s="42">
        <f>_xll.qlCalendarAdvance(Calendar,$D3184,B3185,"f",FALSE)</f>
        <v>61716</v>
      </c>
      <c r="E3185" s="180">
        <f>_xll.qlInterestRateIndexValueDate(IndexON,D3185)</f>
        <v>61716</v>
      </c>
      <c r="F3185" s="196">
        <f>IFERROR(_xll.qlIndexFixing(IndexON,D3185,TRUE,_xll.ohTrigger(RecalcTrigger,TriggerON)),NA())</f>
        <v>1.3544945463319635E-2</v>
      </c>
      <c r="H3185" s="42">
        <f>_xll.qlCalendarAdvance(Calendar,$H3184,B3185,"f",FALSE)</f>
        <v>61716</v>
      </c>
      <c r="I3185" s="180">
        <f>_xll.qlInterestRateIndexValueDate(Index1M,$H3185)</f>
        <v>61718</v>
      </c>
      <c r="J3185" s="185">
        <f>IFERROR(_xll.qlIndexFixing(Index1M,$H3185,TRUE,_xll.ohTrigger(RecalcTrigger,Trigger1M)),NA())</f>
        <v>1.3281124332313805E-2</v>
      </c>
      <c r="K3185" s="44">
        <f>IFERROR(_xll.qlIndexFixing(Index3M,H3185,TRUE,_xll.ohTrigger(RecalcTrigger,Trigger3M)),NA())</f>
        <v>1.3622283458624374E-2</v>
      </c>
      <c r="L3185" s="44">
        <f>IFERROR(_xll.qlIndexFixing(Index6M,$H3185,TRUE,_xll.ohTrigger(RecalcTrigger,Trigger6M)),NA())</f>
        <v>1.3974344944378913E-2</v>
      </c>
      <c r="M3185" s="186">
        <f>IFERROR(_xll.qlIndexFixing(Index1Y,$H3185,TRUE,_xll.ohTrigger(RecalcTrigger,Trigger1Y)),NA())</f>
        <v>1.4096430479547615E-2</v>
      </c>
      <c r="N3185" s="185">
        <f>IFERROR(_xll.qlIndexFixing(ONIndex1M,I3185,TRUE,_xll.ohTrigger(RecalcTrigger,Trigger1M)),NA())</f>
        <v>1.3266800545101987E-2</v>
      </c>
      <c r="O3185" s="44">
        <f>IFERROR(_xll.qlIndexFixing(ONIndex3M,I3185,TRUE,_xll.ohTrigger(RecalcTrigger,Trigger3M)),NA())</f>
        <v>1.3568198135027743E-2</v>
      </c>
      <c r="P3185" s="44">
        <f>IFERROR(_xll.qlIndexFixing(ONIndex6M,I3185,TRUE,_xll.ohTrigger(RecalcTrigger,Trigger6M)),NA())</f>
        <v>1.3816454288262392E-2</v>
      </c>
      <c r="Q3185" s="186">
        <f>IFERROR(_xll.qlIndexFixing(ONIndex1Y,I3185,TRUE,_xll.ohTrigger(RecalcTrigger,Trigger1Y)),NA())</f>
        <v>1.3864665094649453E-2</v>
      </c>
    </row>
    <row r="3186" spans="2:17" x14ac:dyDescent="0.2">
      <c r="B3186" s="39" t="s">
        <v>42</v>
      </c>
      <c r="D3186" s="42">
        <f>_xll.qlCalendarAdvance(Calendar,$D3185,B3186,"f",FALSE)</f>
        <v>61724</v>
      </c>
      <c r="E3186" s="180">
        <f>_xll.qlInterestRateIndexValueDate(IndexON,D3186)</f>
        <v>61724</v>
      </c>
      <c r="F3186" s="196">
        <f>IFERROR(_xll.qlIndexFixing(IndexON,D3186,TRUE,_xll.ohTrigger(RecalcTrigger,TriggerON)),NA())</f>
        <v>1.3549189407155993E-2</v>
      </c>
      <c r="H3186" s="42">
        <f>_xll.qlCalendarAdvance(Calendar,$H3185,B3186,"f",FALSE)</f>
        <v>61724</v>
      </c>
      <c r="I3186" s="180">
        <f>_xll.qlInterestRateIndexValueDate(Index1M,$H3186)</f>
        <v>61728</v>
      </c>
      <c r="J3186" s="185">
        <f>IFERROR(_xll.qlIndexFixing(Index1M,$H3186,TRUE,_xll.ohTrigger(RecalcTrigger,Trigger1M)),NA())</f>
        <v>1.328887681312595E-2</v>
      </c>
      <c r="K3186" s="44">
        <f>IFERROR(_xll.qlIndexFixing(Index3M,H3186,TRUE,_xll.ohTrigger(RecalcTrigger,Trigger3M)),NA())</f>
        <v>1.3629056598372002E-2</v>
      </c>
      <c r="L3186" s="44">
        <f>IFERROR(_xll.qlIndexFixing(Index6M,$H3186,TRUE,_xll.ohTrigger(RecalcTrigger,Trigger6M)),NA())</f>
        <v>1.3984242185380087E-2</v>
      </c>
      <c r="M3186" s="186">
        <f>IFERROR(_xll.qlIndexFixing(Index1Y,$H3186,TRUE,_xll.ohTrigger(RecalcTrigger,Trigger1Y)),NA())</f>
        <v>1.4102546330125665E-2</v>
      </c>
      <c r="N3186" s="185">
        <f>IFERROR(_xll.qlIndexFixing(ONIndex1M,I3186,TRUE,_xll.ohTrigger(RecalcTrigger,Trigger1M)),NA())</f>
        <v>1.3272237840835643E-2</v>
      </c>
      <c r="O3186" s="44">
        <f>IFERROR(_xll.qlIndexFixing(ONIndex3M,I3186,TRUE,_xll.ohTrigger(RecalcTrigger,Trigger3M)),NA())</f>
        <v>1.3573912054365422E-2</v>
      </c>
      <c r="P3186" s="44">
        <f>IFERROR(_xll.qlIndexFixing(ONIndex6M,I3186,TRUE,_xll.ohTrigger(RecalcTrigger,Trigger6M)),NA())</f>
        <v>1.3826091817517039E-2</v>
      </c>
      <c r="Q3186" s="186">
        <f>IFERROR(_xll.qlIndexFixing(ONIndex1Y,I3186,TRUE,_xll.ohTrigger(RecalcTrigger,Trigger1Y)),NA())</f>
        <v>1.3870077318758334E-2</v>
      </c>
    </row>
    <row r="3187" spans="2:17" x14ac:dyDescent="0.2">
      <c r="B3187" s="39" t="s">
        <v>42</v>
      </c>
      <c r="D3187" s="42">
        <f>_xll.qlCalendarAdvance(Calendar,$D3186,B3187,"f",FALSE)</f>
        <v>61731</v>
      </c>
      <c r="E3187" s="180">
        <f>_xll.qlInterestRateIndexValueDate(IndexON,D3187)</f>
        <v>61731</v>
      </c>
      <c r="F3187" s="196">
        <f>IFERROR(_xll.qlIndexFixing(IndexON,D3187,TRUE,_xll.ohTrigger(RecalcTrigger,TriggerON)),NA())</f>
        <v>1.355289483136346E-2</v>
      </c>
      <c r="H3187" s="42">
        <f>_xll.qlCalendarAdvance(Calendar,$H3186,B3187,"f",FALSE)</f>
        <v>61731</v>
      </c>
      <c r="I3187" s="180">
        <f>_xll.qlInterestRateIndexValueDate(Index1M,$H3187)</f>
        <v>61735</v>
      </c>
      <c r="J3187" s="185">
        <f>IFERROR(_xll.qlIndexFixing(Index1M,$H3187,TRUE,_xll.ohTrigger(RecalcTrigger,Trigger1M)),NA())</f>
        <v>1.3294290108661649E-2</v>
      </c>
      <c r="K3187" s="44">
        <f>IFERROR(_xll.qlIndexFixing(Index3M,H3187,TRUE,_xll.ohTrigger(RecalcTrigger,Trigger3M)),NA())</f>
        <v>1.3636686617605285E-2</v>
      </c>
      <c r="L3187" s="44">
        <f>IFERROR(_xll.qlIndexFixing(Index6M,$H3187,TRUE,_xll.ohTrigger(RecalcTrigger,Trigger6M)),NA())</f>
        <v>1.3995508416539593E-2</v>
      </c>
      <c r="M3187" s="186">
        <f>IFERROR(_xll.qlIndexFixing(Index1Y,$H3187,TRUE,_xll.ohTrigger(RecalcTrigger,Trigger1Y)),NA())</f>
        <v>1.4107703533450219E-2</v>
      </c>
      <c r="N3187" s="185">
        <f>IFERROR(_xll.qlIndexFixing(ONIndex1M,I3187,TRUE,_xll.ohTrigger(RecalcTrigger,Trigger1M)),NA())</f>
        <v>1.3276889610684961E-2</v>
      </c>
      <c r="O3187" s="44">
        <f>IFERROR(_xll.qlIndexFixing(ONIndex3M,I3187,TRUE,_xll.ohTrigger(RecalcTrigger,Trigger3M)),NA())</f>
        <v>1.3578800344138386E-2</v>
      </c>
      <c r="P3187" s="44">
        <f>IFERROR(_xll.qlIndexFixing(ONIndex6M,I3187,TRUE,_xll.ohTrigger(RecalcTrigger,Trigger6M)),NA())</f>
        <v>1.3834291302048385E-2</v>
      </c>
      <c r="Q3187" s="186">
        <f>IFERROR(_xll.qlIndexFixing(ONIndex1Y,I3187,TRUE,_xll.ohTrigger(RecalcTrigger,Trigger1Y)),NA())</f>
        <v>1.3874706930572245E-2</v>
      </c>
    </row>
    <row r="3188" spans="2:17" x14ac:dyDescent="0.2">
      <c r="B3188" s="39" t="s">
        <v>42</v>
      </c>
      <c r="D3188" s="42">
        <f>_xll.qlCalendarAdvance(Calendar,$D3187,B3188,"f",FALSE)</f>
        <v>61738</v>
      </c>
      <c r="E3188" s="180">
        <f>_xll.qlInterestRateIndexValueDate(IndexON,D3188)</f>
        <v>61738</v>
      </c>
      <c r="F3188" s="196">
        <f>IFERROR(_xll.qlIndexFixing(IndexON,D3188,TRUE,_xll.ohTrigger(RecalcTrigger,TriggerON)),NA())</f>
        <v>1.3556592745818108E-2</v>
      </c>
      <c r="H3188" s="42">
        <f>_xll.qlCalendarAdvance(Calendar,$H3187,B3188,"f",FALSE)</f>
        <v>61738</v>
      </c>
      <c r="I3188" s="180">
        <f>_xll.qlInterestRateIndexValueDate(Index1M,$H3188)</f>
        <v>61742</v>
      </c>
      <c r="J3188" s="185">
        <f>IFERROR(_xll.qlIndexFixing(Index1M,$H3188,TRUE,_xll.ohTrigger(RecalcTrigger,Trigger1M)),NA())</f>
        <v>1.329969230590603E-2</v>
      </c>
      <c r="K3188" s="44">
        <f>IFERROR(_xll.qlIndexFixing(Index3M,H3188,TRUE,_xll.ohTrigger(RecalcTrigger,Trigger3M)),NA())</f>
        <v>1.364298330230836E-2</v>
      </c>
      <c r="L3188" s="44">
        <f>IFERROR(_xll.qlIndexFixing(Index6M,$H3188,TRUE,_xll.ohTrigger(RecalcTrigger,Trigger6M)),NA())</f>
        <v>1.400408999010915E-2</v>
      </c>
      <c r="M3188" s="186">
        <f>IFERROR(_xll.qlIndexFixing(Index1Y,$H3188,TRUE,_xll.ohTrigger(RecalcTrigger,Trigger1Y)),NA())</f>
        <v>1.4112847995643666E-2</v>
      </c>
      <c r="N3188" s="185">
        <f>IFERROR(_xll.qlIndexFixing(ONIndex1M,I3188,TRUE,_xll.ohTrigger(RecalcTrigger,Trigger1M)),NA())</f>
        <v>1.3282306421844581E-2</v>
      </c>
      <c r="O3188" s="44">
        <f>IFERROR(_xll.qlIndexFixing(ONIndex3M,I3188,TRUE,_xll.ohTrigger(RecalcTrigger,Trigger3M)),NA())</f>
        <v>1.3584492410236848E-2</v>
      </c>
      <c r="P3188" s="44">
        <f>IFERROR(_xll.qlIndexFixing(ONIndex6M,I3188,TRUE,_xll.ohTrigger(RecalcTrigger,Trigger6M)),NA())</f>
        <v>1.384378590347346E-2</v>
      </c>
      <c r="Q3188" s="186">
        <f>IFERROR(_xll.qlIndexFixing(ONIndex1Y,I3188,TRUE,_xll.ohTrigger(RecalcTrigger,Trigger1Y)),NA())</f>
        <v>1.3880097109675305E-2</v>
      </c>
    </row>
    <row r="3189" spans="2:17" x14ac:dyDescent="0.2">
      <c r="B3189" s="39" t="s">
        <v>42</v>
      </c>
      <c r="D3189" s="42">
        <f>_xll.qlCalendarAdvance(Calendar,$D3188,B3189,"f",FALSE)</f>
        <v>61745</v>
      </c>
      <c r="E3189" s="180">
        <f>_xll.qlInterestRateIndexValueDate(IndexON,D3189)</f>
        <v>61745</v>
      </c>
      <c r="F3189" s="196">
        <f>IFERROR(_xll.qlIndexFixing(IndexON,D3189,TRUE,_xll.ohTrigger(RecalcTrigger,TriggerON)),NA())</f>
        <v>1.3560283133173812E-2</v>
      </c>
      <c r="H3189" s="42">
        <f>_xll.qlCalendarAdvance(Calendar,$H3188,B3189,"f",FALSE)</f>
        <v>61745</v>
      </c>
      <c r="I3189" s="180">
        <f>_xll.qlInterestRateIndexValueDate(Index1M,$H3189)</f>
        <v>61749</v>
      </c>
      <c r="J3189" s="185">
        <f>IFERROR(_xll.qlIndexFixing(Index1M,$H3189,TRUE,_xll.ohTrigger(RecalcTrigger,Trigger1M)),NA())</f>
        <v>1.330508337932081E-2</v>
      </c>
      <c r="K3189" s="44">
        <f>IFERROR(_xll.qlIndexFixing(Index3M,H3189,TRUE,_xll.ohTrigger(RecalcTrigger,Trigger3M)),NA())</f>
        <v>1.3647950774390624E-2</v>
      </c>
      <c r="L3189" s="44">
        <f>IFERROR(_xll.qlIndexFixing(Index6M,$H3189,TRUE,_xll.ohTrigger(RecalcTrigger,Trigger6M)),NA())</f>
        <v>1.4012594097092594E-2</v>
      </c>
      <c r="M3189" s="186">
        <f>IFERROR(_xll.qlIndexFixing(Index1Y,$H3189,TRUE,_xll.ohTrigger(RecalcTrigger,Trigger1Y)),NA())</f>
        <v>1.4117979688669251E-2</v>
      </c>
      <c r="N3189" s="185">
        <f>IFERROR(_xll.qlIndexFixing(ONIndex1M,I3189,TRUE,_xll.ohTrigger(RecalcTrigger,Trigger1M)),NA())</f>
        <v>1.3287712166576426E-2</v>
      </c>
      <c r="O3189" s="44">
        <f>IFERROR(_xll.qlIndexFixing(ONIndex3M,I3189,TRUE,_xll.ohTrigger(RecalcTrigger,Trigger3M)),NA())</f>
        <v>1.3590172670259193E-2</v>
      </c>
      <c r="P3189" s="44">
        <f>IFERROR(_xll.qlIndexFixing(ONIndex6M,I3189,TRUE,_xll.ohTrigger(RecalcTrigger,Trigger6M)),NA())</f>
        <v>1.3853203543980896E-2</v>
      </c>
      <c r="Q3189" s="186">
        <f>IFERROR(_xll.qlIndexFixing(ONIndex1Y,I3189,TRUE,_xll.ohTrigger(RecalcTrigger,Trigger1Y)),NA())</f>
        <v>1.3885475379185053E-2</v>
      </c>
    </row>
    <row r="3190" spans="2:17" x14ac:dyDescent="0.2">
      <c r="B3190" s="39" t="s">
        <v>42</v>
      </c>
      <c r="D3190" s="42">
        <f>_xll.qlCalendarAdvance(Calendar,$D3189,B3190,"f",FALSE)</f>
        <v>61752</v>
      </c>
      <c r="E3190" s="180">
        <f>_xll.qlInterestRateIndexValueDate(IndexON,D3190)</f>
        <v>61752</v>
      </c>
      <c r="F3190" s="196">
        <f>IFERROR(_xll.qlIndexFixing(IndexON,D3190,TRUE,_xll.ohTrigger(RecalcTrigger,TriggerON)),NA())</f>
        <v>1.3563965975844638E-2</v>
      </c>
      <c r="H3190" s="42">
        <f>_xll.qlCalendarAdvance(Calendar,$H3189,B3190,"f",FALSE)</f>
        <v>61752</v>
      </c>
      <c r="I3190" s="180">
        <f>_xll.qlInterestRateIndexValueDate(Index1M,$H3190)</f>
        <v>61756</v>
      </c>
      <c r="J3190" s="185">
        <f>IFERROR(_xll.qlIndexFixing(Index1M,$H3190,TRUE,_xll.ohTrigger(RecalcTrigger,Trigger1M)),NA())</f>
        <v>1.3310463303349661E-2</v>
      </c>
      <c r="K3190" s="44">
        <f>IFERROR(_xll.qlIndexFixing(Index3M,H3190,TRUE,_xll.ohTrigger(RecalcTrigger,Trigger3M)),NA())</f>
        <v>1.3653564816274303E-2</v>
      </c>
      <c r="L3190" s="44">
        <f>IFERROR(_xll.qlIndexFixing(Index6M,$H3190,TRUE,_xll.ohTrigger(RecalcTrigger,Trigger6M)),NA())</f>
        <v>1.4021020736496874E-2</v>
      </c>
      <c r="M3190" s="186">
        <f>IFERROR(_xll.qlIndexFixing(Index1Y,$H3190,TRUE,_xll.ohTrigger(RecalcTrigger,Trigger1Y)),NA())</f>
        <v>1.4123098584489568E-2</v>
      </c>
      <c r="N3190" s="185">
        <f>IFERROR(_xll.qlIndexFixing(ONIndex1M,I3190,TRUE,_xll.ohTrigger(RecalcTrigger,Trigger1M)),NA())</f>
        <v>1.3293106819141087E-2</v>
      </c>
      <c r="O3190" s="44">
        <f>IFERROR(_xll.qlIndexFixing(ONIndex3M,I3190,TRUE,_xll.ohTrigger(RecalcTrigger,Trigger3M)),NA())</f>
        <v>1.3595841097107098E-2</v>
      </c>
      <c r="P3190" s="44">
        <f>IFERROR(_xll.qlIndexFixing(ONIndex6M,I3190,TRUE,_xll.ohTrigger(RecalcTrigger,Trigger6M)),NA())</f>
        <v>1.3862544223171014E-2</v>
      </c>
      <c r="Q3190" s="186">
        <f>IFERROR(_xll.qlIndexFixing(ONIndex1Y,I3190,TRUE,_xll.ohTrigger(RecalcTrigger,Trigger1Y)),NA())</f>
        <v>1.3890841711523549E-2</v>
      </c>
    </row>
    <row r="3191" spans="2:17" x14ac:dyDescent="0.2">
      <c r="B3191" s="39" t="s">
        <v>42</v>
      </c>
      <c r="D3191" s="42">
        <f>_xll.qlCalendarAdvance(Calendar,$D3190,B3191,"f",FALSE)</f>
        <v>61759</v>
      </c>
      <c r="E3191" s="180">
        <f>_xll.qlInterestRateIndexValueDate(IndexON,D3191)</f>
        <v>61759</v>
      </c>
      <c r="F3191" s="196">
        <f>IFERROR(_xll.qlIndexFixing(IndexON,D3191,TRUE,_xll.ohTrigger(RecalcTrigger,TriggerON)),NA())</f>
        <v>1.3567641256724272E-2</v>
      </c>
      <c r="H3191" s="42">
        <f>_xll.qlCalendarAdvance(Calendar,$H3190,B3191,"f",FALSE)</f>
        <v>61759</v>
      </c>
      <c r="I3191" s="180">
        <f>_xll.qlInterestRateIndexValueDate(Index1M,$H3191)</f>
        <v>61763</v>
      </c>
      <c r="J3191" s="185">
        <f>IFERROR(_xll.qlIndexFixing(Index1M,$H3191,TRUE,_xll.ohTrigger(RecalcTrigger,Trigger1M)),NA())</f>
        <v>1.3313945872943656E-2</v>
      </c>
      <c r="K3191" s="44">
        <f>IFERROR(_xll.qlIndexFixing(Index3M,H3191,TRUE,_xll.ohTrigger(RecalcTrigger,Trigger3M)),NA())</f>
        <v>1.3659166797345855E-2</v>
      </c>
      <c r="L3191" s="44">
        <f>IFERROR(_xll.qlIndexFixing(Index6M,$H3191,TRUE,_xll.ohTrigger(RecalcTrigger,Trigger6M)),NA())</f>
        <v>1.4029369907339039E-2</v>
      </c>
      <c r="M3191" s="186">
        <f>IFERROR(_xll.qlIndexFixing(Index1Y,$H3191,TRUE,_xll.ohTrigger(RecalcTrigger,Trigger1Y)),NA())</f>
        <v>1.412820465506765E-2</v>
      </c>
      <c r="N3191" s="185">
        <f>IFERROR(_xll.qlIndexFixing(ONIndex1M,I3191,TRUE,_xll.ohTrigger(RecalcTrigger,Trigger1M)),NA())</f>
        <v>1.3298490354118897E-2</v>
      </c>
      <c r="O3191" s="44">
        <f>IFERROR(_xll.qlIndexFixing(ONIndex3M,I3191,TRUE,_xll.ohTrigger(RecalcTrigger,Trigger3M)),NA())</f>
        <v>1.360149766344243E-2</v>
      </c>
      <c r="P3191" s="44">
        <f>IFERROR(_xll.qlIndexFixing(ONIndex6M,I3191,TRUE,_xll.ohTrigger(RecalcTrigger,Trigger6M)),NA())</f>
        <v>1.3871807941523429E-2</v>
      </c>
      <c r="Q3191" s="186">
        <f>IFERROR(_xll.qlIndexFixing(ONIndex1Y,I3191,TRUE,_xll.ohTrigger(RecalcTrigger,Trigger1Y)),NA())</f>
        <v>1.3896196079432599E-2</v>
      </c>
    </row>
    <row r="3192" spans="2:17" x14ac:dyDescent="0.2">
      <c r="B3192" s="39" t="s">
        <v>42</v>
      </c>
      <c r="D3192" s="42">
        <f>_xll.qlCalendarAdvance(Calendar,$D3191,B3192,"f",FALSE)</f>
        <v>61766</v>
      </c>
      <c r="E3192" s="180">
        <f>_xll.qlInterestRateIndexValueDate(IndexON,D3192)</f>
        <v>61766</v>
      </c>
      <c r="F3192" s="196">
        <f>IFERROR(_xll.qlIndexFixing(IndexON,D3192,TRUE,_xll.ohTrigger(RecalcTrigger,TriggerON)),NA())</f>
        <v>1.357130895822678E-2</v>
      </c>
      <c r="H3192" s="42">
        <f>_xll.qlCalendarAdvance(Calendar,$H3191,B3192,"f",FALSE)</f>
        <v>61766</v>
      </c>
      <c r="I3192" s="180">
        <f>_xll.qlInterestRateIndexValueDate(Index1M,$H3192)</f>
        <v>61770</v>
      </c>
      <c r="J3192" s="185">
        <f>IFERROR(_xll.qlIndexFixing(Index1M,$H3192,TRUE,_xll.ohTrigger(RecalcTrigger,Trigger1M)),NA())</f>
        <v>1.3319305233187822E-2</v>
      </c>
      <c r="K3192" s="44">
        <f>IFERROR(_xll.qlIndexFixing(Index3M,H3192,TRUE,_xll.ohTrigger(RecalcTrigger,Trigger3M)),NA())</f>
        <v>1.3664756690252211E-2</v>
      </c>
      <c r="L3192" s="44">
        <f>IFERROR(_xll.qlIndexFixing(Index6M,$H3192,TRUE,_xll.ohTrigger(RecalcTrigger,Trigger6M)),NA())</f>
        <v>1.4037641608644924E-2</v>
      </c>
      <c r="M3192" s="186">
        <f>IFERROR(_xll.qlIndexFixing(Index1Y,$H3192,TRUE,_xll.ohTrigger(RecalcTrigger,Trigger1Y)),NA())</f>
        <v>1.4133297872365426E-2</v>
      </c>
      <c r="N3192" s="185">
        <f>IFERROR(_xll.qlIndexFixing(ONIndex1M,I3192,TRUE,_xll.ohTrigger(RecalcTrigger,Trigger1M)),NA())</f>
        <v>1.3303862746010253E-2</v>
      </c>
      <c r="O3192" s="44">
        <f>IFERROR(_xll.qlIndexFixing(ONIndex3M,I3192,TRUE,_xll.ohTrigger(RecalcTrigger,Trigger3M)),NA())</f>
        <v>1.3607142342326739E-2</v>
      </c>
      <c r="P3192" s="44">
        <f>IFERROR(_xll.qlIndexFixing(ONIndex6M,I3192,TRUE,_xll.ohTrigger(RecalcTrigger,Trigger6M)),NA())</f>
        <v>1.3880994698558524E-2</v>
      </c>
      <c r="Q3192" s="186">
        <f>IFERROR(_xll.qlIndexFixing(ONIndex1Y,I3192,TRUE,_xll.ohTrigger(RecalcTrigger,Trigger1Y)),NA())</f>
        <v>1.3901538455254325E-2</v>
      </c>
    </row>
    <row r="3193" spans="2:17" x14ac:dyDescent="0.2">
      <c r="B3193" s="39" t="s">
        <v>42</v>
      </c>
      <c r="D3193" s="42">
        <f>_xll.qlCalendarAdvance(Calendar,$D3192,B3193,"f",FALSE)</f>
        <v>61773</v>
      </c>
      <c r="E3193" s="180">
        <f>_xll.qlInterestRateIndexValueDate(IndexON,D3193)</f>
        <v>61773</v>
      </c>
      <c r="F3193" s="196">
        <f>IFERROR(_xll.qlIndexFixing(IndexON,D3193,TRUE,_xll.ohTrigger(RecalcTrigger,TriggerON)),NA())</f>
        <v>1.3574969063085973E-2</v>
      </c>
      <c r="H3193" s="42">
        <f>_xll.qlCalendarAdvance(Calendar,$H3192,B3193,"f",FALSE)</f>
        <v>61773</v>
      </c>
      <c r="I3193" s="180">
        <f>_xll.qlInterestRateIndexValueDate(Index1M,$H3193)</f>
        <v>61777</v>
      </c>
      <c r="J3193" s="185">
        <f>IFERROR(_xll.qlIndexFixing(Index1M,$H3193,TRUE,_xll.ohTrigger(RecalcTrigger,Trigger1M)),NA())</f>
        <v>1.3324653373883839E-2</v>
      </c>
      <c r="K3193" s="44">
        <f>IFERROR(_xll.qlIndexFixing(Index3M,H3193,TRUE,_xll.ohTrigger(RecalcTrigger,Trigger3M)),NA())</f>
        <v>1.3670334467640309E-2</v>
      </c>
      <c r="L3193" s="44">
        <f>IFERROR(_xll.qlIndexFixing(Index6M,$H3193,TRUE,_xll.ohTrigger(RecalcTrigger,Trigger6M)),NA())</f>
        <v>1.4045835839448706E-2</v>
      </c>
      <c r="M3193" s="186">
        <f>IFERROR(_xll.qlIndexFixing(Index1Y,$H3193,TRUE,_xll.ohTrigger(RecalcTrigger,Trigger1Y)),NA())</f>
        <v>1.4138378208345929E-2</v>
      </c>
      <c r="N3193" s="185">
        <f>IFERROR(_xll.qlIndexFixing(ONIndex1M,I3193,TRUE,_xll.ohTrigger(RecalcTrigger,Trigger1M)),NA())</f>
        <v>1.3309223969315553E-2</v>
      </c>
      <c r="O3193" s="44">
        <f>IFERROR(_xll.qlIndexFixing(ONIndex3M,I3193,TRUE,_xll.ohTrigger(RecalcTrigger,Trigger3M)),NA())</f>
        <v>1.3612775106022212E-2</v>
      </c>
      <c r="P3193" s="44">
        <f>IFERROR(_xll.qlIndexFixing(ONIndex6M,I3193,TRUE,_xll.ohTrigger(RecalcTrigger,Trigger6M)),NA())</f>
        <v>1.3890104494596045E-2</v>
      </c>
      <c r="Q3193" s="186">
        <f>IFERROR(_xll.qlIndexFixing(ONIndex1Y,I3193,TRUE,_xll.ohTrigger(RecalcTrigger,Trigger1Y)),NA())</f>
        <v>1.3906868811570661E-2</v>
      </c>
    </row>
    <row r="3194" spans="2:17" x14ac:dyDescent="0.2">
      <c r="B3194" s="39" t="s">
        <v>42</v>
      </c>
      <c r="D3194" s="42">
        <f>_xll.qlCalendarAdvance(Calendar,$D3193,B3194,"f",FALSE)</f>
        <v>61780</v>
      </c>
      <c r="E3194" s="180">
        <f>_xll.qlInterestRateIndexValueDate(IndexON,D3194)</f>
        <v>61780</v>
      </c>
      <c r="F3194" s="196">
        <f>IFERROR(_xll.qlIndexFixing(IndexON,D3194,TRUE,_xll.ohTrigger(RecalcTrigger,TriggerON)),NA())</f>
        <v>1.3578621553955728E-2</v>
      </c>
      <c r="H3194" s="42">
        <f>_xll.qlCalendarAdvance(Calendar,$H3193,B3194,"f",FALSE)</f>
        <v>61780</v>
      </c>
      <c r="I3194" s="180">
        <f>_xll.qlInterestRateIndexValueDate(Index1M,$H3194)</f>
        <v>61784</v>
      </c>
      <c r="J3194" s="185">
        <f>IFERROR(_xll.qlIndexFixing(Index1M,$H3194,TRUE,_xll.ohTrigger(RecalcTrigger,Trigger1M)),NA())</f>
        <v>1.3329990269480721E-2</v>
      </c>
      <c r="K3194" s="44">
        <f>IFERROR(_xll.qlIndexFixing(Index3M,H3194,TRUE,_xll.ohTrigger(RecalcTrigger,Trigger3M)),NA())</f>
        <v>1.3675900102154449E-2</v>
      </c>
      <c r="L3194" s="44">
        <f>IFERROR(_xll.qlIndexFixing(Index6M,$H3194,TRUE,_xll.ohTrigger(RecalcTrigger,Trigger6M)),NA())</f>
        <v>1.4053952598794231E-2</v>
      </c>
      <c r="M3194" s="186">
        <f>IFERROR(_xll.qlIndexFixing(Index1Y,$H3194,TRUE,_xll.ohTrigger(RecalcTrigger,Trigger1Y)),NA())</f>
        <v>1.4143445634971313E-2</v>
      </c>
      <c r="N3194" s="185">
        <f>IFERROR(_xll.qlIndexFixing(ONIndex1M,I3194,TRUE,_xll.ohTrigger(RecalcTrigger,Trigger1M)),NA())</f>
        <v>1.3314573998535195E-2</v>
      </c>
      <c r="O3194" s="44">
        <f>IFERROR(_xll.qlIndexFixing(ONIndex3M,I3194,TRUE,_xll.ohTrigger(RecalcTrigger,Trigger3M)),NA())</f>
        <v>1.3618395927830207E-2</v>
      </c>
      <c r="P3194" s="44">
        <f>IFERROR(_xll.qlIndexFixing(ONIndex6M,I3194,TRUE,_xll.ohTrigger(RecalcTrigger,Trigger6M)),NA())</f>
        <v>1.3899137329476119E-2</v>
      </c>
      <c r="Q3194" s="186">
        <f>IFERROR(_xll.qlIndexFixing(ONIndex1Y,I3194,TRUE,_xll.ohTrigger(RecalcTrigger,Trigger1Y)),NA())</f>
        <v>1.3912187121043473E-2</v>
      </c>
    </row>
    <row r="3195" spans="2:17" x14ac:dyDescent="0.2">
      <c r="B3195" s="39" t="s">
        <v>42</v>
      </c>
      <c r="D3195" s="42">
        <f>_xll.qlCalendarAdvance(Calendar,$D3194,B3195,"f",FALSE)</f>
        <v>61787</v>
      </c>
      <c r="E3195" s="180">
        <f>_xll.qlInterestRateIndexValueDate(IndexON,D3195)</f>
        <v>61787</v>
      </c>
      <c r="F3195" s="196">
        <f>IFERROR(_xll.qlIndexFixing(IndexON,D3195,TRUE,_xll.ohTrigger(RecalcTrigger,TriggerON)),NA())</f>
        <v>1.3582266413330046E-2</v>
      </c>
      <c r="H3195" s="42">
        <f>_xll.qlCalendarAdvance(Calendar,$H3194,B3195,"f",FALSE)</f>
        <v>61787</v>
      </c>
      <c r="I3195" s="180">
        <f>_xll.qlInterestRateIndexValueDate(Index1M,$H3195)</f>
        <v>61791</v>
      </c>
      <c r="J3195" s="185">
        <f>IFERROR(_xll.qlIndexFixing(Index1M,$H3195,TRUE,_xll.ohTrigger(RecalcTrigger,Trigger1M)),NA())</f>
        <v>1.3337194788493798E-2</v>
      </c>
      <c r="K3195" s="44">
        <f>IFERROR(_xll.qlIndexFixing(Index3M,H3195,TRUE,_xll.ohTrigger(RecalcTrigger,Trigger3M)),NA())</f>
        <v>1.3682107570743793E-2</v>
      </c>
      <c r="L3195" s="44">
        <f>IFERROR(_xll.qlIndexFixing(Index6M,$H3195,TRUE,_xll.ohTrigger(RecalcTrigger,Trigger6M)),NA())</f>
        <v>1.406363386681677E-2</v>
      </c>
      <c r="M3195" s="186">
        <f>IFERROR(_xll.qlIndexFixing(Index1Y,$H3195,TRUE,_xll.ohTrigger(RecalcTrigger,Trigger1Y)),NA())</f>
        <v>1.4148500124204171E-2</v>
      </c>
      <c r="N3195" s="185">
        <f>IFERROR(_xll.qlIndexFixing(ONIndex1M,I3195,TRUE,_xll.ohTrigger(RecalcTrigger,Trigger1M)),NA())</f>
        <v>1.331991280808964E-2</v>
      </c>
      <c r="O3195" s="44">
        <f>IFERROR(_xll.qlIndexFixing(ONIndex3M,I3195,TRUE,_xll.ohTrigger(RecalcTrigger,Trigger3M)),NA())</f>
        <v>1.3624004780412591E-2</v>
      </c>
      <c r="P3195" s="44">
        <f>IFERROR(_xll.qlIndexFixing(ONIndex6M,I3195,TRUE,_xll.ohTrigger(RecalcTrigger,Trigger6M)),NA())</f>
        <v>1.3908093203278682E-2</v>
      </c>
      <c r="Q3195" s="186">
        <f>IFERROR(_xll.qlIndexFixing(ONIndex1Y,I3195,TRUE,_xll.ohTrigger(RecalcTrigger,Trigger1Y)),NA())</f>
        <v>1.3917493356334631E-2</v>
      </c>
    </row>
    <row r="3196" spans="2:17" x14ac:dyDescent="0.2">
      <c r="B3196" s="39" t="s">
        <v>42</v>
      </c>
      <c r="D3196" s="42">
        <f>_xll.qlCalendarAdvance(Calendar,$D3195,B3196,"f",FALSE)</f>
        <v>61794</v>
      </c>
      <c r="E3196" s="180">
        <f>_xll.qlInterestRateIndexValueDate(IndexON,D3196)</f>
        <v>61794</v>
      </c>
      <c r="F3196" s="196">
        <f>IFERROR(_xll.qlIndexFixing(IndexON,D3196,TRUE,_xll.ohTrigger(RecalcTrigger,TriggerON)),NA())</f>
        <v>1.3585903623942741E-2</v>
      </c>
      <c r="H3196" s="42">
        <f>_xll.qlCalendarAdvance(Calendar,$H3195,B3196,"f",FALSE)</f>
        <v>61794</v>
      </c>
      <c r="I3196" s="180">
        <f>_xll.qlInterestRateIndexValueDate(Index1M,$H3196)</f>
        <v>61798</v>
      </c>
      <c r="J3196" s="185">
        <f>IFERROR(_xll.qlIndexFixing(Index1M,$H3196,TRUE,_xll.ohTrigger(RecalcTrigger,Trigger1M)),NA())</f>
        <v>1.3342507279678823E-2</v>
      </c>
      <c r="K3196" s="44">
        <f>IFERROR(_xll.qlIndexFixing(Index3M,H3196,TRUE,_xll.ohTrigger(RecalcTrigger,Trigger3M)),NA())</f>
        <v>1.3687648171144011E-2</v>
      </c>
      <c r="L3196" s="44">
        <f>IFERROR(_xll.qlIndexFixing(Index6M,$H3196,TRUE,_xll.ohTrigger(RecalcTrigger,Trigger6M)),NA())</f>
        <v>1.4071585231701982E-2</v>
      </c>
      <c r="M3196" s="186">
        <f>IFERROR(_xll.qlIndexFixing(Index1Y,$H3196,TRUE,_xll.ohTrigger(RecalcTrigger,Trigger1Y)),NA())</f>
        <v>1.4153541648006435E-2</v>
      </c>
      <c r="N3196" s="185">
        <f>IFERROR(_xll.qlIndexFixing(ONIndex1M,I3196,TRUE,_xll.ohTrigger(RecalcTrigger,Trigger1M)),NA())</f>
        <v>1.3325240372639158E-2</v>
      </c>
      <c r="O3196" s="44">
        <f>IFERROR(_xll.qlIndexFixing(ONIndex3M,I3196,TRUE,_xll.ohTrigger(RecalcTrigger,Trigger3M)),NA())</f>
        <v>1.3629601636431232E-2</v>
      </c>
      <c r="P3196" s="44">
        <f>IFERROR(_xll.qlIndexFixing(ONIndex6M,I3196,TRUE,_xll.ohTrigger(RecalcTrigger,Trigger6M)),NA())</f>
        <v>1.3916972116003734E-2</v>
      </c>
      <c r="Q3196" s="186">
        <f>IFERROR(_xll.qlIndexFixing(ONIndex1Y,I3196,TRUE,_xll.ohTrigger(RecalcTrigger,Trigger1Y)),NA())</f>
        <v>1.3922787489786259E-2</v>
      </c>
    </row>
    <row r="3197" spans="2:17" x14ac:dyDescent="0.2">
      <c r="B3197" s="39" t="s">
        <v>42</v>
      </c>
      <c r="D3197" s="42">
        <f>_xll.qlCalendarAdvance(Calendar,$D3196,B3197,"f",FALSE)</f>
        <v>61801</v>
      </c>
      <c r="E3197" s="180">
        <f>_xll.qlInterestRateIndexValueDate(IndexON,D3197)</f>
        <v>61801</v>
      </c>
      <c r="F3197" s="196">
        <f>IFERROR(_xll.qlIndexFixing(IndexON,D3197,TRUE,_xll.ohTrigger(RecalcTrigger,TriggerON)),NA())</f>
        <v>1.3589533168287815E-2</v>
      </c>
      <c r="H3197" s="42">
        <f>_xll.qlCalendarAdvance(Calendar,$H3196,B3197,"f",FALSE)</f>
        <v>61801</v>
      </c>
      <c r="I3197" s="180">
        <f>_xll.qlInterestRateIndexValueDate(Index1M,$H3197)</f>
        <v>61805</v>
      </c>
      <c r="J3197" s="185">
        <f>IFERROR(_xll.qlIndexFixing(Index1M,$H3197,TRUE,_xll.ohTrigger(RecalcTrigger,Trigger1M)),NA())</f>
        <v>1.3347808442635171E-2</v>
      </c>
      <c r="K3197" s="44">
        <f>IFERROR(_xll.qlIndexFixing(Index3M,H3197,TRUE,_xll.ohTrigger(RecalcTrigger,Trigger3M)),NA())</f>
        <v>1.3693176544276334E-2</v>
      </c>
      <c r="L3197" s="44">
        <f>IFERROR(_xll.qlIndexFixing(Index6M,$H3197,TRUE,_xll.ohTrigger(RecalcTrigger,Trigger6M)),NA())</f>
        <v>1.4079459116495288E-2</v>
      </c>
      <c r="M3197" s="186">
        <f>IFERROR(_xll.qlIndexFixing(Index1Y,$H3197,TRUE,_xll.ohTrigger(RecalcTrigger,Trigger1Y)),NA())</f>
        <v>1.4158570178341138E-2</v>
      </c>
      <c r="N3197" s="185">
        <f>IFERROR(_xll.qlIndexFixing(ONIndex1M,I3197,TRUE,_xll.ohTrigger(RecalcTrigger,Trigger1M)),NA())</f>
        <v>1.3330556666364402E-2</v>
      </c>
      <c r="O3197" s="44">
        <f>IFERROR(_xll.qlIndexFixing(ONIndex3M,I3197,TRUE,_xll.ohTrigger(RecalcTrigger,Trigger3M)),NA())</f>
        <v>1.3635186468707872E-2</v>
      </c>
      <c r="P3197" s="44">
        <f>IFERROR(_xll.qlIndexFixing(ONIndex6M,I3197,TRUE,_xll.ohTrigger(RecalcTrigger,Trigger6M)),NA())</f>
        <v>1.3925774067411467E-2</v>
      </c>
      <c r="Q3197" s="186">
        <f>IFERROR(_xll.qlIndexFixing(ONIndex1Y,I3197,TRUE,_xll.ohTrigger(RecalcTrigger,Trigger1Y)),NA())</f>
        <v>1.3928069493980288E-2</v>
      </c>
    </row>
    <row r="3198" spans="2:17" x14ac:dyDescent="0.2">
      <c r="B3198" s="39" t="s">
        <v>42</v>
      </c>
      <c r="D3198" s="42">
        <f>_xll.qlCalendarAdvance(Calendar,$D3197,B3198,"f",FALSE)</f>
        <v>61808</v>
      </c>
      <c r="E3198" s="180">
        <f>_xll.qlInterestRateIndexValueDate(IndexON,D3198)</f>
        <v>61808</v>
      </c>
      <c r="F3198" s="196">
        <f>IFERROR(_xll.qlIndexFixing(IndexON,D3198,TRUE,_xll.ohTrigger(RecalcTrigger,TriggerON)),NA())</f>
        <v>1.3593155029019144E-2</v>
      </c>
      <c r="H3198" s="42">
        <f>_xll.qlCalendarAdvance(Calendar,$H3197,B3198,"f",FALSE)</f>
        <v>61808</v>
      </c>
      <c r="I3198" s="180">
        <f>_xll.qlInterestRateIndexValueDate(Index1M,$H3198)</f>
        <v>61812</v>
      </c>
      <c r="J3198" s="185">
        <f>IFERROR(_xll.qlIndexFixing(Index1M,$H3198,TRUE,_xll.ohTrigger(RecalcTrigger,Trigger1M)),NA())</f>
        <v>1.3353098251809088E-2</v>
      </c>
      <c r="K3198" s="44">
        <f>IFERROR(_xll.qlIndexFixing(Index3M,H3198,TRUE,_xll.ohTrigger(RecalcTrigger,Trigger3M)),NA())</f>
        <v>1.3698692662785254E-2</v>
      </c>
      <c r="L3198" s="44">
        <f>IFERROR(_xll.qlIndexFixing(Index6M,$H3198,TRUE,_xll.ohTrigger(RecalcTrigger,Trigger6M)),NA())</f>
        <v>1.4087255520266125E-2</v>
      </c>
      <c r="M3198" s="186">
        <f>IFERROR(_xll.qlIndexFixing(Index1Y,$H3198,TRUE,_xll.ohTrigger(RecalcTrigger,Trigger1Y)),NA())</f>
        <v>1.4163585687169557E-2</v>
      </c>
      <c r="N3198" s="185">
        <f>IFERROR(_xll.qlIndexFixing(ONIndex1M,I3198,TRUE,_xll.ohTrigger(RecalcTrigger,Trigger1M)),NA())</f>
        <v>1.3335861664165449E-2</v>
      </c>
      <c r="O3198" s="44">
        <f>IFERROR(_xll.qlIndexFixing(ONIndex3M,I3198,TRUE,_xll.ohTrigger(RecalcTrigger,Trigger3M)),NA())</f>
        <v>1.3640759250224122E-2</v>
      </c>
      <c r="P3198" s="44">
        <f>IFERROR(_xll.qlIndexFixing(ONIndex6M,I3198,TRUE,_xll.ohTrigger(RecalcTrigger,Trigger6M)),NA())</f>
        <v>1.3934499057901562E-2</v>
      </c>
      <c r="Q3198" s="186">
        <f>IFERROR(_xll.qlIndexFixing(ONIndex1Y,I3198,TRUE,_xll.ohTrigger(RecalcTrigger,Trigger1Y)),NA())</f>
        <v>1.3933339341578588E-2</v>
      </c>
    </row>
    <row r="3199" spans="2:17" x14ac:dyDescent="0.2">
      <c r="B3199" s="39" t="s">
        <v>42</v>
      </c>
      <c r="D3199" s="42">
        <f>_xll.qlCalendarAdvance(Calendar,$D3198,B3199,"f",FALSE)</f>
        <v>61815</v>
      </c>
      <c r="E3199" s="180">
        <f>_xll.qlInterestRateIndexValueDate(IndexON,D3199)</f>
        <v>61815</v>
      </c>
      <c r="F3199" s="196">
        <f>IFERROR(_xll.qlIndexFixing(IndexON,D3199,TRUE,_xll.ohTrigger(RecalcTrigger,TriggerON)),NA())</f>
        <v>1.3596769188790603E-2</v>
      </c>
      <c r="H3199" s="42">
        <f>_xll.qlCalendarAdvance(Calendar,$H3198,B3199,"f",FALSE)</f>
        <v>61815</v>
      </c>
      <c r="I3199" s="180">
        <f>_xll.qlInterestRateIndexValueDate(Index1M,$H3199)</f>
        <v>61819</v>
      </c>
      <c r="J3199" s="185">
        <f>IFERROR(_xll.qlIndexFixing(Index1M,$H3199,TRUE,_xll.ohTrigger(RecalcTrigger,Trigger1M)),NA())</f>
        <v>1.3358376681657137E-2</v>
      </c>
      <c r="K3199" s="44">
        <f>IFERROR(_xll.qlIndexFixing(Index3M,H3199,TRUE,_xll.ohTrigger(RecalcTrigger,Trigger3M)),NA())</f>
        <v>1.3703545174247067E-2</v>
      </c>
      <c r="L3199" s="44">
        <f>IFERROR(_xll.qlIndexFixing(Index6M,$H3199,TRUE,_xll.ohTrigger(RecalcTrigger,Trigger6M)),NA())</f>
        <v>1.4094174605967041E-2</v>
      </c>
      <c r="M3199" s="186">
        <f>IFERROR(_xll.qlIndexFixing(Index1Y,$H3199,TRUE,_xll.ohTrigger(RecalcTrigger,Trigger1Y)),NA())</f>
        <v>1.4168588146454721E-2</v>
      </c>
      <c r="N3199" s="185">
        <f>IFERROR(_xll.qlIndexFixing(ONIndex1M,I3199,TRUE,_xll.ohTrigger(RecalcTrigger,Trigger1M)),NA())</f>
        <v>1.3341155340222954E-2</v>
      </c>
      <c r="O3199" s="44">
        <f>IFERROR(_xll.qlIndexFixing(ONIndex3M,I3199,TRUE,_xll.ohTrigger(RecalcTrigger,Trigger3M)),NA())</f>
        <v>1.3646319953402042E-2</v>
      </c>
      <c r="P3199" s="44">
        <f>IFERROR(_xll.qlIndexFixing(ONIndex6M,I3199,TRUE,_xll.ohTrigger(RecalcTrigger,Trigger6M)),NA())</f>
        <v>1.3943147087154273E-2</v>
      </c>
      <c r="Q3199" s="186">
        <f>IFERROR(_xll.qlIndexFixing(ONIndex1Y,I3199,TRUE,_xll.ohTrigger(RecalcTrigger,Trigger1Y)),NA())</f>
        <v>1.3938597004923281E-2</v>
      </c>
    </row>
    <row r="3200" spans="2:17" x14ac:dyDescent="0.2">
      <c r="B3200" s="39" t="s">
        <v>42</v>
      </c>
      <c r="D3200" s="42">
        <f>_xll.qlCalendarAdvance(Calendar,$D3199,B3200,"f",FALSE)</f>
        <v>61822</v>
      </c>
      <c r="E3200" s="180">
        <f>_xll.qlInterestRateIndexValueDate(IndexON,D3200)</f>
        <v>61822</v>
      </c>
      <c r="F3200" s="196">
        <f>IFERROR(_xll.qlIndexFixing(IndexON,D3200,TRUE,_xll.ohTrigger(RecalcTrigger,TriggerON)),NA())</f>
        <v>1.360037563041594E-2</v>
      </c>
      <c r="H3200" s="42">
        <f>_xll.qlCalendarAdvance(Calendar,$H3199,B3200,"f",FALSE)</f>
        <v>61822</v>
      </c>
      <c r="I3200" s="180">
        <f>_xll.qlInterestRateIndexValueDate(Index1M,$H3200)</f>
        <v>61826</v>
      </c>
      <c r="J3200" s="185">
        <f>IFERROR(_xll.qlIndexFixing(Index1M,$H3200,TRUE,_xll.ohTrigger(RecalcTrigger,Trigger1M)),NA())</f>
        <v>1.3363020536870884E-2</v>
      </c>
      <c r="K3200" s="44">
        <f>IFERROR(_xll.qlIndexFixing(Index3M,H3200,TRUE,_xll.ohTrigger(RecalcTrigger,Trigger3M)),NA())</f>
        <v>1.3709037377090791E-2</v>
      </c>
      <c r="L3200" s="44">
        <f>IFERROR(_xll.qlIndexFixing(Index6M,$H3200,TRUE,_xll.ohTrigger(RecalcTrigger,Trigger6M)),NA())</f>
        <v>1.4101821281166962E-2</v>
      </c>
      <c r="M3200" s="186">
        <f>IFERROR(_xll.qlIndexFixing(Index1Y,$H3200,TRUE,_xll.ohTrigger(RecalcTrigger,Trigger1Y)),NA())</f>
        <v>1.4173577528157909E-2</v>
      </c>
      <c r="N3200" s="185">
        <f>IFERROR(_xll.qlIndexFixing(ONIndex1M,I3200,TRUE,_xll.ohTrigger(RecalcTrigger,Trigger1M)),NA())</f>
        <v>1.334643766911725E-2</v>
      </c>
      <c r="O3200" s="44">
        <f>IFERROR(_xll.qlIndexFixing(ONIndex3M,I3200,TRUE,_xll.ohTrigger(RecalcTrigger,Trigger3M)),NA())</f>
        <v>1.3651868551223245E-2</v>
      </c>
      <c r="P3200" s="44">
        <f>IFERROR(_xll.qlIndexFixing(ONIndex6M,I3200,TRUE,_xll.ohTrigger(RecalcTrigger,Trigger6M)),NA())</f>
        <v>1.3951718155249537E-2</v>
      </c>
      <c r="Q3200" s="186">
        <f>IFERROR(_xll.qlIndexFixing(ONIndex1Y,I3200,TRUE,_xll.ohTrigger(RecalcTrigger,Trigger1Y)),NA())</f>
        <v>1.3943842456676236E-2</v>
      </c>
    </row>
    <row r="3201" spans="2:17" x14ac:dyDescent="0.2">
      <c r="B3201" s="39" t="s">
        <v>42</v>
      </c>
      <c r="D3201" s="42">
        <f>_xll.qlCalendarAdvance(Calendar,$D3200,B3201,"f",FALSE)</f>
        <v>61829</v>
      </c>
      <c r="E3201" s="180">
        <f>_xll.qlInterestRateIndexValueDate(IndexON,D3201)</f>
        <v>61829</v>
      </c>
      <c r="F3201" s="196">
        <f>IFERROR(_xll.qlIndexFixing(IndexON,D3201,TRUE,_xll.ohTrigger(RecalcTrigger,TriggerON)),NA())</f>
        <v>1.3606029306503231E-2</v>
      </c>
      <c r="H3201" s="42">
        <f>_xll.qlCalendarAdvance(Calendar,$H3200,B3201,"f",FALSE)</f>
        <v>61829</v>
      </c>
      <c r="I3201" s="180">
        <f>_xll.qlInterestRateIndexValueDate(Index1M,$H3201)</f>
        <v>61835</v>
      </c>
      <c r="J3201" s="185">
        <f>IFERROR(_xll.qlIndexFixing(Index1M,$H3201,TRUE,_xll.ohTrigger(RecalcTrigger,Trigger1M)),NA())</f>
        <v>1.3369776428967306E-2</v>
      </c>
      <c r="K3201" s="44">
        <f>IFERROR(_xll.qlIndexFixing(Index3M,H3201,TRUE,_xll.ohTrigger(RecalcTrigger,Trigger3M)),NA())</f>
        <v>1.3716080652975072E-2</v>
      </c>
      <c r="L3201" s="44">
        <f>IFERROR(_xll.qlIndexFixing(Index6M,$H3201,TRUE,_xll.ohTrigger(RecalcTrigger,Trigger6M)),NA())</f>
        <v>1.4111538871208461E-2</v>
      </c>
      <c r="M3201" s="186">
        <f>IFERROR(_xll.qlIndexFixing(Index1Y,$H3201,TRUE,_xll.ohTrigger(RecalcTrigger,Trigger1Y)),NA())</f>
        <v>1.4179973186330399E-2</v>
      </c>
      <c r="N3201" s="185">
        <f>IFERROR(_xll.qlIndexFixing(ONIndex1M,I3201,TRUE,_xll.ohTrigger(RecalcTrigger,Trigger1M)),NA())</f>
        <v>1.3354459404100183E-2</v>
      </c>
      <c r="O3201" s="44">
        <f>IFERROR(_xll.qlIndexFixing(ONIndex3M,I3201,TRUE,_xll.ohTrigger(RecalcTrigger,Trigger3M)),NA())</f>
        <v>1.3660292294472853E-2</v>
      </c>
      <c r="P3201" s="44">
        <f>IFERROR(_xll.qlIndexFixing(ONIndex6M,I3201,TRUE,_xll.ohTrigger(RecalcTrigger,Trigger6M)),NA())</f>
        <v>1.3964370152486083E-2</v>
      </c>
      <c r="Q3201" s="186">
        <f>IFERROR(_xll.qlIndexFixing(ONIndex1Y,I3201,TRUE,_xll.ohTrigger(RecalcTrigger,Trigger1Y)),NA())</f>
        <v>1.3951855309457528E-2</v>
      </c>
    </row>
    <row r="3202" spans="2:17" x14ac:dyDescent="0.2">
      <c r="B3202" s="39" t="s">
        <v>42</v>
      </c>
      <c r="D3202" s="42">
        <f>_xll.qlCalendarAdvance(Calendar,$D3201,B3202,"f",FALSE)</f>
        <v>61836</v>
      </c>
      <c r="E3202" s="180">
        <f>_xll.qlInterestRateIndexValueDate(IndexON,D3202)</f>
        <v>61836</v>
      </c>
      <c r="F3202" s="196">
        <f>IFERROR(_xll.qlIndexFixing(IndexON,D3202,TRUE,_xll.ohTrigger(RecalcTrigger,TriggerON)),NA())</f>
        <v>1.3607565288884516E-2</v>
      </c>
      <c r="H3202" s="42">
        <f>_xll.qlCalendarAdvance(Calendar,$H3201,B3202,"f",FALSE)</f>
        <v>61836</v>
      </c>
      <c r="I3202" s="180">
        <f>_xll.qlInterestRateIndexValueDate(Index1M,$H3202)</f>
        <v>61840</v>
      </c>
      <c r="J3202" s="185">
        <f>IFERROR(_xll.qlIndexFixing(Index1M,$H3202,TRUE,_xll.ohTrigger(RecalcTrigger,Trigger1M)),NA())</f>
        <v>1.3373521519327802E-2</v>
      </c>
      <c r="K3202" s="44">
        <f>IFERROR(_xll.qlIndexFixing(Index3M,H3202,TRUE,_xll.ohTrigger(RecalcTrigger,Trigger3M)),NA())</f>
        <v>1.3719984752372245E-2</v>
      </c>
      <c r="L3202" s="44">
        <f>IFERROR(_xll.qlIndexFixing(Index6M,$H3202,TRUE,_xll.ohTrigger(RecalcTrigger,Trigger6M)),NA())</f>
        <v>1.4116882188200388E-2</v>
      </c>
      <c r="M3202" s="186">
        <f>IFERROR(_xll.qlIndexFixing(Index1Y,$H3202,TRUE,_xll.ohTrigger(RecalcTrigger,Trigger1Y)),NA())</f>
        <v>1.4183516946668069E-2</v>
      </c>
      <c r="N3202" s="185">
        <f>IFERROR(_xll.qlIndexFixing(ONIndex1M,I3202,TRUE,_xll.ohTrigger(RecalcTrigger,Trigger1M)),NA())</f>
        <v>1.3356968183657614E-2</v>
      </c>
      <c r="O3202" s="44">
        <f>IFERROR(_xll.qlIndexFixing(ONIndex3M,I3202,TRUE,_xll.ohTrigger(RecalcTrigger,Trigger3M)),NA())</f>
        <v>1.3662929322242334E-2</v>
      </c>
      <c r="P3202" s="44">
        <f>IFERROR(_xll.qlIndexFixing(ONIndex6M,I3202,TRUE,_xll.ohTrigger(RecalcTrigger,Trigger6M)),NA())</f>
        <v>1.3968629408047661E-2</v>
      </c>
      <c r="Q3202" s="186">
        <f>IFERROR(_xll.qlIndexFixing(ONIndex1Y,I3202,TRUE,_xll.ohTrigger(RecalcTrigger,Trigger1Y)),NA())</f>
        <v>1.3954296615894535E-2</v>
      </c>
    </row>
    <row r="3203" spans="2:17" x14ac:dyDescent="0.2">
      <c r="B3203" s="39" t="s">
        <v>42</v>
      </c>
      <c r="D3203" s="42">
        <f>_xll.qlCalendarAdvance(Calendar,$D3202,B3203,"f",FALSE)</f>
        <v>61843</v>
      </c>
      <c r="E3203" s="180">
        <f>_xll.qlInterestRateIndexValueDate(IndexON,D3203)</f>
        <v>61843</v>
      </c>
      <c r="F3203" s="196">
        <f>IFERROR(_xll.qlIndexFixing(IndexON,D3203,TRUE,_xll.ohTrigger(RecalcTrigger,TriggerON)),NA())</f>
        <v>1.3611148471195378E-2</v>
      </c>
      <c r="H3203" s="42">
        <f>_xll.qlCalendarAdvance(Calendar,$H3202,B3203,"f",FALSE)</f>
        <v>61843</v>
      </c>
      <c r="I3203" s="180">
        <f>_xll.qlInterestRateIndexValueDate(Index1M,$H3203)</f>
        <v>61847</v>
      </c>
      <c r="J3203" s="185">
        <f>IFERROR(_xll.qlIndexFixing(Index1M,$H3203,TRUE,_xll.ohTrigger(RecalcTrigger,Trigger1M)),NA())</f>
        <v>1.3378754804301174E-2</v>
      </c>
      <c r="K3203" s="44">
        <f>IFERROR(_xll.qlIndexFixing(Index3M,H3203,TRUE,_xll.ohTrigger(RecalcTrigger,Trigger3M)),NA())</f>
        <v>1.3725439870100331E-2</v>
      </c>
      <c r="L3203" s="44">
        <f>IFERROR(_xll.qlIndexFixing(Index6M,$H3203,TRUE,_xll.ohTrigger(RecalcTrigger,Trigger6M)),NA())</f>
        <v>1.4124296418266567E-2</v>
      </c>
      <c r="M3203" s="186">
        <f>IFERROR(_xll.qlIndexFixing(Index1Y,$H3203,TRUE,_xll.ohTrigger(RecalcTrigger,Trigger1Y)),NA())</f>
        <v>1.4188466927398471E-2</v>
      </c>
      <c r="N3203" s="185">
        <f>IFERROR(_xll.qlIndexFixing(ONIndex1M,I3203,TRUE,_xll.ohTrigger(RecalcTrigger,Trigger1M)),NA())</f>
        <v>1.3362965117647008E-2</v>
      </c>
      <c r="O3203" s="44">
        <f>IFERROR(_xll.qlIndexFixing(ONIndex3M,I3203,TRUE,_xll.ohTrigger(RecalcTrigger,Trigger3M)),NA())</f>
        <v>1.3669227890069635E-2</v>
      </c>
      <c r="P3203" s="44">
        <f>IFERROR(_xll.qlIndexFixing(ONIndex6M,I3203,TRUE,_xll.ohTrigger(RecalcTrigger,Trigger6M)),NA())</f>
        <v>1.3978154765110773E-2</v>
      </c>
      <c r="Q3203" s="186">
        <f>IFERROR(_xll.qlIndexFixing(ONIndex1Y,I3203,TRUE,_xll.ohTrigger(RecalcTrigger,Trigger1Y)),NA())</f>
        <v>1.3960248356275073E-2</v>
      </c>
    </row>
    <row r="3204" spans="2:17" x14ac:dyDescent="0.2">
      <c r="B3204" s="39" t="s">
        <v>42</v>
      </c>
      <c r="D3204" s="42">
        <f>_xll.qlCalendarAdvance(Calendar,$D3203,B3204,"f",FALSE)</f>
        <v>61850</v>
      </c>
      <c r="E3204" s="180">
        <f>_xll.qlInterestRateIndexValueDate(IndexON,D3204)</f>
        <v>61850</v>
      </c>
      <c r="F3204" s="196">
        <f>IFERROR(_xll.qlIndexFixing(IndexON,D3204,TRUE,_xll.ohTrigger(RecalcTrigger,TriggerON)),NA())</f>
        <v>1.3614723865496003E-2</v>
      </c>
      <c r="H3204" s="42">
        <f>_xll.qlCalendarAdvance(Calendar,$H3203,B3204,"f",FALSE)</f>
        <v>61850</v>
      </c>
      <c r="I3204" s="180">
        <f>_xll.qlInterestRateIndexValueDate(Index1M,$H3204)</f>
        <v>61854</v>
      </c>
      <c r="J3204" s="185">
        <f>IFERROR(_xll.qlIndexFixing(Index1M,$H3204,TRUE,_xll.ohTrigger(RecalcTrigger,Trigger1M)),NA())</f>
        <v>1.3384597246723416E-2</v>
      </c>
      <c r="K3204" s="44">
        <f>IFERROR(_xll.qlIndexFixing(Index3M,H3204,TRUE,_xll.ohTrigger(RecalcTrigger,Trigger3M)),NA())</f>
        <v>1.373153049482229E-2</v>
      </c>
      <c r="L3204" s="44">
        <f>IFERROR(_xll.qlIndexFixing(Index6M,$H3204,TRUE,_xll.ohTrigger(RecalcTrigger,Trigger6M)),NA())</f>
        <v>1.4132406790561753E-2</v>
      </c>
      <c r="M3204" s="186">
        <f>IFERROR(_xll.qlIndexFixing(Index1Y,$H3204,TRUE,_xll.ohTrigger(RecalcTrigger,Trigger1Y)),NA())</f>
        <v>1.4193403718395951E-2</v>
      </c>
      <c r="N3204" s="185">
        <f>IFERROR(_xll.qlIndexFixing(ONIndex1M,I3204,TRUE,_xll.ohTrigger(RecalcTrigger,Trigger1M)),NA())</f>
        <v>1.3367453003469976E-2</v>
      </c>
      <c r="O3204" s="44">
        <f>IFERROR(_xll.qlIndexFixing(ONIndex3M,I3204,TRUE,_xll.ohTrigger(RecalcTrigger,Trigger3M)),NA())</f>
        <v>1.3673941345455631E-2</v>
      </c>
      <c r="P3204" s="44">
        <f>IFERROR(_xll.qlIndexFixing(ONIndex6M,I3204,TRUE,_xll.ohTrigger(RecalcTrigger,Trigger6M)),NA())</f>
        <v>1.3985232816215998E-2</v>
      </c>
      <c r="Q3204" s="186">
        <f>IFERROR(_xll.qlIndexFixing(ONIndex1Y,I3204,TRUE,_xll.ohTrigger(RecalcTrigger,Trigger1Y)),NA())</f>
        <v>1.3964701599249452E-2</v>
      </c>
    </row>
    <row r="3205" spans="2:17" x14ac:dyDescent="0.2">
      <c r="B3205" s="39" t="s">
        <v>42</v>
      </c>
      <c r="D3205" s="42">
        <f>_xll.qlCalendarAdvance(Calendar,$D3204,B3205,"f",FALSE)</f>
        <v>61857</v>
      </c>
      <c r="E3205" s="180">
        <f>_xll.qlInterestRateIndexValueDate(IndexON,D3205)</f>
        <v>61857</v>
      </c>
      <c r="F3205" s="196">
        <f>IFERROR(_xll.qlIndexFixing(IndexON,D3205,TRUE,_xll.ohTrigger(RecalcTrigger,TriggerON)),NA())</f>
        <v>1.3618291454680076E-2</v>
      </c>
      <c r="H3205" s="42">
        <f>_xll.qlCalendarAdvance(Calendar,$H3204,B3205,"f",FALSE)</f>
        <v>61857</v>
      </c>
      <c r="I3205" s="180">
        <f>_xll.qlInterestRateIndexValueDate(Index1M,$H3205)</f>
        <v>61861</v>
      </c>
      <c r="J3205" s="185">
        <f>IFERROR(_xll.qlIndexFixing(Index1M,$H3205,TRUE,_xll.ohTrigger(RecalcTrigger,Trigger1M)),NA())</f>
        <v>1.3389806864059647E-2</v>
      </c>
      <c r="K3205" s="44">
        <f>IFERROR(_xll.qlIndexFixing(Index3M,H3205,TRUE,_xll.ohTrigger(RecalcTrigger,Trigger3M)),NA())</f>
        <v>1.373696006500618E-2</v>
      </c>
      <c r="L3205" s="44">
        <f>IFERROR(_xll.qlIndexFixing(Index6M,$H3205,TRUE,_xll.ohTrigger(RecalcTrigger,Trigger6M)),NA())</f>
        <v>1.4139660801935074E-2</v>
      </c>
      <c r="M3205" s="186">
        <f>IFERROR(_xll.qlIndexFixing(Index1Y,$H3205,TRUE,_xll.ohTrigger(RecalcTrigger,Trigger1Y)),NA())</f>
        <v>1.4198327291621349E-2</v>
      </c>
      <c r="N3205" s="185">
        <f>IFERROR(_xll.qlIndexFixing(ONIndex1M,I3205,TRUE,_xll.ohTrigger(RecalcTrigger,Trigger1M)),NA())</f>
        <v>1.3372678214134126E-2</v>
      </c>
      <c r="O3205" s="44">
        <f>IFERROR(_xll.qlIndexFixing(ONIndex3M,I3205,TRUE,_xll.ohTrigger(RecalcTrigger,Trigger3M)),NA())</f>
        <v>1.3679429008499611E-2</v>
      </c>
      <c r="P3205" s="44">
        <f>IFERROR(_xll.qlIndexFixing(ONIndex6M,I3205,TRUE,_xll.ohTrigger(RecalcTrigger,Trigger6M)),NA())</f>
        <v>1.3993419078524028E-2</v>
      </c>
      <c r="Q3205" s="186">
        <f>IFERROR(_xll.qlIndexFixing(ONIndex1Y,I3205,TRUE,_xll.ohTrigger(RecalcTrigger,Trigger1Y)),NA())</f>
        <v>1.3969885581452957E-2</v>
      </c>
    </row>
    <row r="3206" spans="2:17" x14ac:dyDescent="0.2">
      <c r="B3206" s="39" t="s">
        <v>42</v>
      </c>
      <c r="D3206" s="42">
        <f>_xll.qlCalendarAdvance(Calendar,$D3205,B3206,"f",FALSE)</f>
        <v>61864</v>
      </c>
      <c r="E3206" s="180">
        <f>_xll.qlInterestRateIndexValueDate(IndexON,D3206)</f>
        <v>61864</v>
      </c>
      <c r="F3206" s="196">
        <f>IFERROR(_xll.qlIndexFixing(IndexON,D3206,TRUE,_xll.ohTrigger(RecalcTrigger,TriggerON)),NA())</f>
        <v>1.3621851221081727E-2</v>
      </c>
      <c r="H3206" s="42">
        <f>_xll.qlCalendarAdvance(Calendar,$H3205,B3206,"f",FALSE)</f>
        <v>61864</v>
      </c>
      <c r="I3206" s="180">
        <f>_xll.qlInterestRateIndexValueDate(Index1M,$H3206)</f>
        <v>61868</v>
      </c>
      <c r="J3206" s="185">
        <f>IFERROR(_xll.qlIndexFixing(Index1M,$H3206,TRUE,_xll.ohTrigger(RecalcTrigger,Trigger1M)),NA())</f>
        <v>1.3395004923222105E-2</v>
      </c>
      <c r="K3206" s="44">
        <f>IFERROR(_xll.qlIndexFixing(Index3M,H3206,TRUE,_xll.ohTrigger(RecalcTrigger,Trigger3M)),NA())</f>
        <v>1.3742377161718252E-2</v>
      </c>
      <c r="L3206" s="44">
        <f>IFERROR(_xll.qlIndexFixing(Index6M,$H3206,TRUE,_xll.ohTrigger(RecalcTrigger,Trigger6M)),NA())</f>
        <v>1.4146837325184215E-2</v>
      </c>
      <c r="M3206" s="186">
        <f>IFERROR(_xll.qlIndexFixing(Index1Y,$H3206,TRUE,_xll.ohTrigger(RecalcTrigger,Trigger1Y)),NA())</f>
        <v>1.4203237619037256E-2</v>
      </c>
      <c r="N3206" s="185">
        <f>IFERROR(_xll.qlIndexFixing(ONIndex1M,I3206,TRUE,_xll.ohTrigger(RecalcTrigger,Trigger1M)),NA())</f>
        <v>1.3377891924717389E-2</v>
      </c>
      <c r="O3206" s="44">
        <f>IFERROR(_xll.qlIndexFixing(ONIndex3M,I3206,TRUE,_xll.ohTrigger(RecalcTrigger,Trigger3M)),NA())</f>
        <v>1.3684904403037379E-2</v>
      </c>
      <c r="P3206" s="44">
        <f>IFERROR(_xll.qlIndexFixing(ONIndex6M,I3206,TRUE,_xll.ohTrigger(RecalcTrigger,Trigger6M)),NA())</f>
        <v>1.4001528379594674E-2</v>
      </c>
      <c r="Q3206" s="186">
        <f>IFERROR(_xll.qlIndexFixing(ONIndex1Y,I3206,TRUE,_xll.ohTrigger(RecalcTrigger,Trigger1Y)),NA())</f>
        <v>1.3975057187476381E-2</v>
      </c>
    </row>
    <row r="3207" spans="2:17" x14ac:dyDescent="0.2">
      <c r="B3207" s="39" t="s">
        <v>42</v>
      </c>
      <c r="D3207" s="42">
        <f>_xll.qlCalendarAdvance(Calendar,$D3206,B3207,"f",FALSE)</f>
        <v>61871</v>
      </c>
      <c r="E3207" s="180">
        <f>_xll.qlInterestRateIndexValueDate(IndexON,D3207)</f>
        <v>61871</v>
      </c>
      <c r="F3207" s="196">
        <f>IFERROR(_xll.qlIndexFixing(IndexON,D3207,TRUE,_xll.ohTrigger(RecalcTrigger,TriggerON)),NA())</f>
        <v>1.3625403147754511E-2</v>
      </c>
      <c r="H3207" s="42">
        <f>_xll.qlCalendarAdvance(Calendar,$H3206,B3207,"f",FALSE)</f>
        <v>61871</v>
      </c>
      <c r="I3207" s="180">
        <f>_xll.qlInterestRateIndexValueDate(Index1M,$H3207)</f>
        <v>61875</v>
      </c>
      <c r="J3207" s="185">
        <f>IFERROR(_xll.qlIndexFixing(Index1M,$H3207,TRUE,_xll.ohTrigger(RecalcTrigger,Trigger1M)),NA())</f>
        <v>1.3400191398659616E-2</v>
      </c>
      <c r="K3207" s="44">
        <f>IFERROR(_xll.qlIndexFixing(Index3M,H3207,TRUE,_xll.ohTrigger(RecalcTrigger,Trigger3M)),NA())</f>
        <v>1.37477817576056E-2</v>
      </c>
      <c r="L3207" s="44">
        <f>IFERROR(_xll.qlIndexFixing(Index6M,$H3207,TRUE,_xll.ohTrigger(RecalcTrigger,Trigger6M)),NA())</f>
        <v>1.4153936359461163E-2</v>
      </c>
      <c r="M3207" s="186">
        <f>IFERROR(_xll.qlIndexFixing(Index1Y,$H3207,TRUE,_xll.ohTrigger(RecalcTrigger,Trigger1Y)),NA())</f>
        <v>1.420813467260517E-2</v>
      </c>
      <c r="N3207" s="185">
        <f>IFERROR(_xll.qlIndexFixing(ONIndex1M,I3207,TRUE,_xll.ohTrigger(RecalcTrigger,Trigger1M)),NA())</f>
        <v>1.3383094109480353E-2</v>
      </c>
      <c r="O3207" s="44">
        <f>IFERROR(_xll.qlIndexFixing(ONIndex3M,I3207,TRUE,_xll.ohTrigger(RecalcTrigger,Trigger3M)),NA())</f>
        <v>1.3690367501730805E-2</v>
      </c>
      <c r="P3207" s="44">
        <f>IFERROR(_xll.qlIndexFixing(ONIndex6M,I3207,TRUE,_xll.ohTrigger(RecalcTrigger,Trigger6M)),NA())</f>
        <v>1.4009560719747682E-2</v>
      </c>
      <c r="Q3207" s="186">
        <f>IFERROR(_xll.qlIndexFixing(ONIndex1Y,I3207,TRUE,_xll.ohTrigger(RecalcTrigger,Trigger1Y)),NA())</f>
        <v>1.3980216389661848E-2</v>
      </c>
    </row>
    <row r="3208" spans="2:17" x14ac:dyDescent="0.2">
      <c r="B3208" s="39" t="s">
        <v>42</v>
      </c>
      <c r="D3208" s="42">
        <f>_xll.qlCalendarAdvance(Calendar,$D3207,B3208,"f",FALSE)</f>
        <v>61878</v>
      </c>
      <c r="E3208" s="180">
        <f>_xll.qlInterestRateIndexValueDate(IndexON,D3208)</f>
        <v>61878</v>
      </c>
      <c r="F3208" s="196">
        <f>IFERROR(_xll.qlIndexFixing(IndexON,D3208,TRUE,_xll.ohTrigger(RecalcTrigger,TriggerON)),NA())</f>
        <v>1.3628947216952625E-2</v>
      </c>
      <c r="H3208" s="42">
        <f>_xll.qlCalendarAdvance(Calendar,$H3207,B3208,"f",FALSE)</f>
        <v>61878</v>
      </c>
      <c r="I3208" s="180">
        <f>_xll.qlInterestRateIndexValueDate(Index1M,$H3208)</f>
        <v>61882</v>
      </c>
      <c r="J3208" s="185">
        <f>IFERROR(_xll.qlIndexFixing(Index1M,$H3208,TRUE,_xll.ohTrigger(RecalcTrigger,Trigger1M)),NA())</f>
        <v>1.3404748144725254E-2</v>
      </c>
      <c r="K3208" s="44">
        <f>IFERROR(_xll.qlIndexFixing(Index3M,H3208,TRUE,_xll.ohTrigger(RecalcTrigger,Trigger3M)),NA())</f>
        <v>1.3753173825311847E-2</v>
      </c>
      <c r="L3208" s="44">
        <f>IFERROR(_xll.qlIndexFixing(Index6M,$H3208,TRUE,_xll.ohTrigger(RecalcTrigger,Trigger6M)),NA())</f>
        <v>1.4160205299558411E-2</v>
      </c>
      <c r="M3208" s="186">
        <f>IFERROR(_xll.qlIndexFixing(Index1Y,$H3208,TRUE,_xll.ohTrigger(RecalcTrigger,Trigger1Y)),NA())</f>
        <v>1.4213018424287027E-2</v>
      </c>
      <c r="N3208" s="185">
        <f>IFERROR(_xll.qlIndexFixing(ONIndex1M,I3208,TRUE,_xll.ohTrigger(RecalcTrigger,Trigger1M)),NA())</f>
        <v>1.3388284743003354E-2</v>
      </c>
      <c r="O3208" s="44">
        <f>IFERROR(_xll.qlIndexFixing(ONIndex3M,I3208,TRUE,_xll.ohTrigger(RecalcTrigger,Trigger3M)),NA())</f>
        <v>1.3695818277321692E-2</v>
      </c>
      <c r="P3208" s="44">
        <f>IFERROR(_xll.qlIndexFixing(ONIndex6M,I3208,TRUE,_xll.ohTrigger(RecalcTrigger,Trigger6M)),NA())</f>
        <v>1.4017516098343563E-2</v>
      </c>
      <c r="Q3208" s="186">
        <f>IFERROR(_xll.qlIndexFixing(ONIndex1Y,I3208,TRUE,_xll.ohTrigger(RecalcTrigger,Trigger1Y)),NA())</f>
        <v>1.3985363160591291E-2</v>
      </c>
    </row>
    <row r="3209" spans="2:17" x14ac:dyDescent="0.2">
      <c r="B3209" s="39" t="s">
        <v>42</v>
      </c>
      <c r="D3209" s="42">
        <f>_xll.qlCalendarAdvance(Calendar,$D3208,B3209,"f",FALSE)</f>
        <v>61885</v>
      </c>
      <c r="E3209" s="180">
        <f>_xll.qlInterestRateIndexValueDate(IndexON,D3209)</f>
        <v>61885</v>
      </c>
      <c r="F3209" s="196">
        <f>IFERROR(_xll.qlIndexFixing(IndexON,D3209,TRUE,_xll.ohTrigger(RecalcTrigger,TriggerON)),NA())</f>
        <v>1.3632483411250007E-2</v>
      </c>
      <c r="H3209" s="42">
        <f>_xll.qlCalendarAdvance(Calendar,$H3208,B3209,"f",FALSE)</f>
        <v>61885</v>
      </c>
      <c r="I3209" s="180">
        <f>_xll.qlInterestRateIndexValueDate(Index1M,$H3209)</f>
        <v>61889</v>
      </c>
      <c r="J3209" s="185">
        <f>IFERROR(_xll.qlIndexFixing(Index1M,$H3209,TRUE,_xll.ohTrigger(RecalcTrigger,Trigger1M)),NA())</f>
        <v>1.3409912017084302E-2</v>
      </c>
      <c r="K3209" s="44">
        <f>IFERROR(_xll.qlIndexFixing(Index3M,H3209,TRUE,_xll.ohTrigger(RecalcTrigger,Trigger3M)),NA())</f>
        <v>1.3758553337480614E-2</v>
      </c>
      <c r="L3209" s="44">
        <f>IFERROR(_xll.qlIndexFixing(Index6M,$H3209,TRUE,_xll.ohTrigger(RecalcTrigger,Trigger6M)),NA())</f>
        <v>1.4167154616110565E-2</v>
      </c>
      <c r="M3209" s="186">
        <f>IFERROR(_xll.qlIndexFixing(Index1Y,$H3209,TRUE,_xll.ohTrigger(RecalcTrigger,Trigger1Y)),NA())</f>
        <v>1.4217888846044758E-2</v>
      </c>
      <c r="N3209" s="185">
        <f>IFERROR(_xll.qlIndexFixing(ONIndex1M,I3209,TRUE,_xll.ohTrigger(RecalcTrigger,Trigger1M)),NA())</f>
        <v>1.3393463799946659E-2</v>
      </c>
      <c r="O3209" s="44">
        <f>IFERROR(_xll.qlIndexFixing(ONIndex3M,I3209,TRUE,_xll.ohTrigger(RecalcTrigger,Trigger3M)),NA())</f>
        <v>1.3701256702711717E-2</v>
      </c>
      <c r="P3209" s="44">
        <f>IFERROR(_xll.qlIndexFixing(ONIndex6M,I3209,TRUE,_xll.ohTrigger(RecalcTrigger,Trigger6M)),NA())</f>
        <v>1.4025394516021805E-2</v>
      </c>
      <c r="Q3209" s="186">
        <f>IFERROR(_xll.qlIndexFixing(ONIndex1Y,I3209,TRUE,_xll.ohTrigger(RecalcTrigger,Trigger1Y)),NA())</f>
        <v>1.3990497473166386E-2</v>
      </c>
    </row>
    <row r="3210" spans="2:17" x14ac:dyDescent="0.2">
      <c r="B3210" s="39" t="s">
        <v>42</v>
      </c>
      <c r="D3210" s="42">
        <f>_xll.qlCalendarAdvance(Calendar,$D3209,B3210,"f",FALSE)</f>
        <v>61892</v>
      </c>
      <c r="E3210" s="180">
        <f>_xll.qlInterestRateIndexValueDate(IndexON,D3210)</f>
        <v>61892</v>
      </c>
      <c r="F3210" s="196">
        <f>IFERROR(_xll.qlIndexFixing(IndexON,D3210,TRUE,_xll.ohTrigger(RecalcTrigger,TriggerON)),NA())</f>
        <v>1.3636011713620277E-2</v>
      </c>
      <c r="H3210" s="42">
        <f>_xll.qlCalendarAdvance(Calendar,$H3209,B3210,"f",FALSE)</f>
        <v>61892</v>
      </c>
      <c r="I3210" s="180">
        <f>_xll.qlInterestRateIndexValueDate(Index1M,$H3210)</f>
        <v>61896</v>
      </c>
      <c r="J3210" s="185">
        <f>IFERROR(_xll.qlIndexFixing(Index1M,$H3210,TRUE,_xll.ohTrigger(RecalcTrigger,Trigger1M)),NA())</f>
        <v>1.341506423125427E-2</v>
      </c>
      <c r="K3210" s="44">
        <f>IFERROR(_xll.qlIndexFixing(Index3M,H3210,TRUE,_xll.ohTrigger(RecalcTrigger,Trigger3M)),NA())</f>
        <v>1.3763920266753786E-2</v>
      </c>
      <c r="L3210" s="44">
        <f>IFERROR(_xll.qlIndexFixing(Index6M,$H3210,TRUE,_xll.ohTrigger(RecalcTrigger,Trigger6M)),NA())</f>
        <v>1.4174026444169281E-2</v>
      </c>
      <c r="M3210" s="186">
        <f>IFERROR(_xll.qlIndexFixing(Index1Y,$H3210,TRUE,_xll.ohTrigger(RecalcTrigger,Trigger1Y)),NA())</f>
        <v>1.4222745909840521E-2</v>
      </c>
      <c r="N3210" s="185">
        <f>IFERROR(_xll.qlIndexFixing(ONIndex1M,I3210,TRUE,_xll.ohTrigger(RecalcTrigger,Trigger1M)),NA())</f>
        <v>1.3398631254730731E-2</v>
      </c>
      <c r="O3210" s="44">
        <f>IFERROR(_xll.qlIndexFixing(ONIndex3M,I3210,TRUE,_xll.ohTrigger(RecalcTrigger,Trigger3M)),NA())</f>
        <v>1.3706682750802557E-2</v>
      </c>
      <c r="P3210" s="44">
        <f>IFERROR(_xll.qlIndexFixing(ONIndex6M,I3210,TRUE,_xll.ohTrigger(RecalcTrigger,Trigger6M)),NA())</f>
        <v>1.4033195972382728E-2</v>
      </c>
      <c r="Q3210" s="186">
        <f>IFERROR(_xll.qlIndexFixing(ONIndex1Y,I3210,TRUE,_xll.ohTrigger(RecalcTrigger,Trigger1Y)),NA())</f>
        <v>1.3995619299489448E-2</v>
      </c>
    </row>
    <row r="3211" spans="2:17" x14ac:dyDescent="0.2">
      <c r="B3211" s="39" t="s">
        <v>42</v>
      </c>
      <c r="D3211" s="42">
        <f>_xll.qlCalendarAdvance(Calendar,$D3210,B3211,"f",FALSE)</f>
        <v>61899</v>
      </c>
      <c r="E3211" s="180">
        <f>_xll.qlInterestRateIndexValueDate(IndexON,D3211)</f>
        <v>61899</v>
      </c>
      <c r="F3211" s="196">
        <f>IFERROR(_xll.qlIndexFixing(IndexON,D3211,TRUE,_xll.ohTrigger(RecalcTrigger,TriggerON)),NA())</f>
        <v>1.3639532106397567E-2</v>
      </c>
      <c r="H3211" s="42">
        <f>_xll.qlCalendarAdvance(Calendar,$H3210,B3211,"f",FALSE)</f>
        <v>61899</v>
      </c>
      <c r="I3211" s="180">
        <f>_xll.qlInterestRateIndexValueDate(Index1M,$H3211)</f>
        <v>61903</v>
      </c>
      <c r="J3211" s="185">
        <f>IFERROR(_xll.qlIndexFixing(Index1M,$H3211,TRUE,_xll.ohTrigger(RecalcTrigger,Trigger1M)),NA())</f>
        <v>1.3420204761687593E-2</v>
      </c>
      <c r="K3211" s="44">
        <f>IFERROR(_xll.qlIndexFixing(Index3M,H3211,TRUE,_xll.ohTrigger(RecalcTrigger,Trigger3M)),NA())</f>
        <v>1.3769274585776724E-2</v>
      </c>
      <c r="L3211" s="44">
        <f>IFERROR(_xll.qlIndexFixing(Index6M,$H3211,TRUE,_xll.ohTrigger(RecalcTrigger,Trigger6M)),NA())</f>
        <v>1.4180820782928649E-2</v>
      </c>
      <c r="M3211" s="186">
        <f>IFERROR(_xll.qlIndexFixing(Index1Y,$H3211,TRUE,_xll.ohTrigger(RecalcTrigger,Trigger1Y)),NA())</f>
        <v>1.4227589587635155E-2</v>
      </c>
      <c r="N3211" s="185">
        <f>IFERROR(_xll.qlIndexFixing(ONIndex1M,I3211,TRUE,_xll.ohTrigger(RecalcTrigger,Trigger1M)),NA())</f>
        <v>1.3403787081696095E-2</v>
      </c>
      <c r="O3211" s="44">
        <f>IFERROR(_xll.qlIndexFixing(ONIndex3M,I3211,TRUE,_xll.ohTrigger(RecalcTrigger,Trigger3M)),NA())</f>
        <v>1.3712096394096207E-2</v>
      </c>
      <c r="P3211" s="44">
        <f>IFERROR(_xll.qlIndexFixing(ONIndex6M,I3211,TRUE,_xll.ohTrigger(RecalcTrigger,Trigger6M)),NA())</f>
        <v>1.4040920467426332E-2</v>
      </c>
      <c r="Q3211" s="186">
        <f>IFERROR(_xll.qlIndexFixing(ONIndex1Y,I3211,TRUE,_xll.ohTrigger(RecalcTrigger,Trigger1Y)),NA())</f>
        <v>1.4000728612302282E-2</v>
      </c>
    </row>
    <row r="3212" spans="2:17" x14ac:dyDescent="0.2">
      <c r="B3212" s="39" t="s">
        <v>42</v>
      </c>
      <c r="D3212" s="42">
        <f>_xll.qlCalendarAdvance(Calendar,$D3211,B3212,"f",FALSE)</f>
        <v>61906</v>
      </c>
      <c r="E3212" s="180">
        <f>_xll.qlInterestRateIndexValueDate(IndexON,D3212)</f>
        <v>61906</v>
      </c>
      <c r="F3212" s="196">
        <f>IFERROR(_xll.qlIndexFixing(IndexON,D3212,TRUE,_xll.ohTrigger(RecalcTrigger,TriggerON)),NA())</f>
        <v>1.3643044572315688E-2</v>
      </c>
      <c r="H3212" s="42">
        <f>_xll.qlCalendarAdvance(Calendar,$H3211,B3212,"f",FALSE)</f>
        <v>61906</v>
      </c>
      <c r="I3212" s="180">
        <f>_xll.qlInterestRateIndexValueDate(Index1M,$H3212)</f>
        <v>61910</v>
      </c>
      <c r="J3212" s="185">
        <f>IFERROR(_xll.qlIndexFixing(Index1M,$H3212,TRUE,_xll.ohTrigger(RecalcTrigger,Trigger1M)),NA())</f>
        <v>1.342594912574376E-2</v>
      </c>
      <c r="K3212" s="44">
        <f>IFERROR(_xll.qlIndexFixing(Index3M,H3212,TRUE,_xll.ohTrigger(RecalcTrigger,Trigger3M)),NA())</f>
        <v>1.3774616267194785E-2</v>
      </c>
      <c r="L3212" s="44">
        <f>IFERROR(_xll.qlIndexFixing(Index6M,$H3212,TRUE,_xll.ohTrigger(RecalcTrigger,Trigger6M)),NA())</f>
        <v>1.4189000218576685E-2</v>
      </c>
      <c r="M3212" s="186">
        <f>IFERROR(_xll.qlIndexFixing(Index1Y,$H3212,TRUE,_xll.ohTrigger(RecalcTrigger,Trigger1Y)),NA())</f>
        <v>1.4232419851391688E-2</v>
      </c>
      <c r="N3212" s="185">
        <f>IFERROR(_xll.qlIndexFixing(ONIndex1M,I3212,TRUE,_xll.ohTrigger(RecalcTrigger,Trigger1M)),NA())</f>
        <v>1.340893125550302E-2</v>
      </c>
      <c r="O3212" s="44">
        <f>IFERROR(_xll.qlIndexFixing(ONIndex3M,I3212,TRUE,_xll.ohTrigger(RecalcTrigger,Trigger3M)),NA())</f>
        <v>1.371749760557428E-2</v>
      </c>
      <c r="P3212" s="44">
        <f>IFERROR(_xll.qlIndexFixing(ONIndex6M,I3212,TRUE,_xll.ohTrigger(RecalcTrigger,Trigger6M)),NA())</f>
        <v>1.4048568001472361E-2</v>
      </c>
      <c r="Q3212" s="186">
        <f>IFERROR(_xll.qlIndexFixing(ONIndex1Y,I3212,TRUE,_xll.ohTrigger(RecalcTrigger,Trigger1Y)),NA())</f>
        <v>1.4005825384186821E-2</v>
      </c>
    </row>
    <row r="3213" spans="2:17" x14ac:dyDescent="0.2">
      <c r="B3213" s="39" t="s">
        <v>42</v>
      </c>
      <c r="D3213" s="42">
        <f>_xll.qlCalendarAdvance(Calendar,$D3212,B3213,"f",FALSE)</f>
        <v>61913</v>
      </c>
      <c r="E3213" s="180">
        <f>_xll.qlInterestRateIndexValueDate(IndexON,D3213)</f>
        <v>61913</v>
      </c>
      <c r="F3213" s="196">
        <f>IFERROR(_xll.qlIndexFixing(IndexON,D3213,TRUE,_xll.ohTrigger(RecalcTrigger,TriggerON)),NA())</f>
        <v>1.3646549093868643E-2</v>
      </c>
      <c r="H3213" s="42">
        <f>_xll.qlCalendarAdvance(Calendar,$H3212,B3213,"f",FALSE)</f>
        <v>61913</v>
      </c>
      <c r="I3213" s="180">
        <f>_xll.qlInterestRateIndexValueDate(Index1M,$H3213)</f>
        <v>61917</v>
      </c>
      <c r="J3213" s="185">
        <f>IFERROR(_xll.qlIndexFixing(Index1M,$H3213,TRUE,_xll.ohTrigger(RecalcTrigger,Trigger1M)),NA())</f>
        <v>1.3431065562293036E-2</v>
      </c>
      <c r="K3213" s="44">
        <f>IFERROR(_xll.qlIndexFixing(Index3M,H3213,TRUE,_xll.ohTrigger(RecalcTrigger,Trigger3M)),NA())</f>
        <v>1.3779945283650723E-2</v>
      </c>
      <c r="L3213" s="44">
        <f>IFERROR(_xll.qlIndexFixing(Index6M,$H3213,TRUE,_xll.ohTrigger(RecalcTrigger,Trigger6M)),NA())</f>
        <v>1.4194903250452435E-2</v>
      </c>
      <c r="M3213" s="186">
        <f>IFERROR(_xll.qlIndexFixing(Index1Y,$H3213,TRUE,_xll.ohTrigger(RecalcTrigger,Trigger1Y)),NA())</f>
        <v>1.4237236673071182E-2</v>
      </c>
      <c r="N3213" s="185">
        <f>IFERROR(_xll.qlIndexFixing(ONIndex1M,I3213,TRUE,_xll.ohTrigger(RecalcTrigger,Trigger1M)),NA())</f>
        <v>1.341406375057197E-2</v>
      </c>
      <c r="O3213" s="44">
        <f>IFERROR(_xll.qlIndexFixing(ONIndex3M,I3213,TRUE,_xll.ohTrigger(RecalcTrigger,Trigger3M)),NA())</f>
        <v>1.3722886358058517E-2</v>
      </c>
      <c r="P3213" s="44">
        <f>IFERROR(_xll.qlIndexFixing(ONIndex6M,I3213,TRUE,_xll.ohTrigger(RecalcTrigger,Trigger6M)),NA())</f>
        <v>1.4056138574281007E-2</v>
      </c>
      <c r="Q3213" s="186">
        <f>IFERROR(_xll.qlIndexFixing(ONIndex1Y,I3213,TRUE,_xll.ohTrigger(RecalcTrigger,Trigger1Y)),NA())</f>
        <v>1.401090958764506E-2</v>
      </c>
    </row>
    <row r="3214" spans="2:17" x14ac:dyDescent="0.2">
      <c r="B3214" s="39" t="s">
        <v>42</v>
      </c>
      <c r="D3214" s="42">
        <f>_xll.qlCalendarAdvance(Calendar,$D3213,B3214,"f",FALSE)</f>
        <v>61920</v>
      </c>
      <c r="E3214" s="180">
        <f>_xll.qlInterestRateIndexValueDate(IndexON,D3214)</f>
        <v>61920</v>
      </c>
      <c r="F3214" s="196">
        <f>IFERROR(_xll.qlIndexFixing(IndexON,D3214,TRUE,_xll.ohTrigger(RecalcTrigger,TriggerON)),NA())</f>
        <v>1.3650045653950116E-2</v>
      </c>
      <c r="H3214" s="42">
        <f>_xll.qlCalendarAdvance(Calendar,$H3213,B3214,"f",FALSE)</f>
        <v>61920</v>
      </c>
      <c r="I3214" s="180">
        <f>_xll.qlInterestRateIndexValueDate(Index1M,$H3214)</f>
        <v>61924</v>
      </c>
      <c r="J3214" s="185">
        <f>IFERROR(_xll.qlIndexFixing(Index1M,$H3214,TRUE,_xll.ohTrigger(RecalcTrigger,Trigger1M)),NA())</f>
        <v>1.3436170236269458E-2</v>
      </c>
      <c r="K3214" s="44">
        <f>IFERROR(_xll.qlIndexFixing(Index3M,H3214,TRUE,_xll.ohTrigger(RecalcTrigger,Trigger3M)),NA())</f>
        <v>1.3785261607788162E-2</v>
      </c>
      <c r="L3214" s="44">
        <f>IFERROR(_xll.qlIndexFixing(Index6M,$H3214,TRUE,_xll.ohTrigger(RecalcTrigger,Trigger6M)),NA())</f>
        <v>1.4201459838987145E-2</v>
      </c>
      <c r="M3214" s="186">
        <f>IFERROR(_xll.qlIndexFixing(Index1Y,$H3214,TRUE,_xll.ohTrigger(RecalcTrigger,Trigger1Y)),NA())</f>
        <v>1.4242040024636008E-2</v>
      </c>
      <c r="N3214" s="185">
        <f>IFERROR(_xll.qlIndexFixing(ONIndex1M,I3214,TRUE,_xll.ohTrigger(RecalcTrigger,Trigger1M)),NA())</f>
        <v>1.3419184541483276E-2</v>
      </c>
      <c r="O3214" s="44">
        <f>IFERROR(_xll.qlIndexFixing(ONIndex3M,I3214,TRUE,_xll.ohTrigger(RecalcTrigger,Trigger3M)),NA())</f>
        <v>1.3728262624130849E-2</v>
      </c>
      <c r="P3214" s="44">
        <f>IFERROR(_xll.qlIndexFixing(ONIndex6M,I3214,TRUE,_xll.ohTrigger(RecalcTrigger,Trigger6M)),NA())</f>
        <v>1.4063632185932207E-2</v>
      </c>
      <c r="Q3214" s="186">
        <f>IFERROR(_xll.qlIndexFixing(ONIndex1Y,I3214,TRUE,_xll.ohTrigger(RecalcTrigger,Trigger1Y)),NA())</f>
        <v>1.4015981195178995E-2</v>
      </c>
    </row>
    <row r="3215" spans="2:17" x14ac:dyDescent="0.2">
      <c r="B3215" s="39" t="s">
        <v>42</v>
      </c>
      <c r="D3215" s="42">
        <f>_xll.qlCalendarAdvance(Calendar,$D3214,B3215,"f",FALSE)</f>
        <v>61927</v>
      </c>
      <c r="E3215" s="180">
        <f>_xll.qlInterestRateIndexValueDate(IndexON,D3215)</f>
        <v>61927</v>
      </c>
      <c r="F3215" s="196">
        <f>IFERROR(_xll.qlIndexFixing(IndexON,D3215,TRUE,_xll.ohTrigger(RecalcTrigger,TriggerON)),NA())</f>
        <v>1.3653534234814302E-2</v>
      </c>
      <c r="H3215" s="42">
        <f>_xll.qlCalendarAdvance(Calendar,$H3214,B3215,"f",FALSE)</f>
        <v>61927</v>
      </c>
      <c r="I3215" s="180">
        <f>_xll.qlInterestRateIndexValueDate(Index1M,$H3215)</f>
        <v>61931</v>
      </c>
      <c r="J3215" s="185">
        <f>IFERROR(_xll.qlIndexFixing(Index1M,$H3215,TRUE,_xll.ohTrigger(RecalcTrigger,Trigger1M)),NA())</f>
        <v>1.3441263122129591E-2</v>
      </c>
      <c r="K3215" s="44">
        <f>IFERROR(_xll.qlIndexFixing(Index3M,H3215,TRUE,_xll.ohTrigger(RecalcTrigger,Trigger3M)),NA())</f>
        <v>1.3790565212250722E-2</v>
      </c>
      <c r="L3215" s="44">
        <f>IFERROR(_xll.qlIndexFixing(Index6M,$H3215,TRUE,_xll.ohTrigger(RecalcTrigger,Trigger6M)),NA())</f>
        <v>1.4207938932104815E-2</v>
      </c>
      <c r="M3215" s="186">
        <f>IFERROR(_xll.qlIndexFixing(Index1Y,$H3215,TRUE,_xll.ohTrigger(RecalcTrigger,Trigger1Y)),NA())</f>
        <v>1.4246829878047224E-2</v>
      </c>
      <c r="N3215" s="185">
        <f>IFERROR(_xll.qlIndexFixing(ONIndex1M,I3215,TRUE,_xll.ohTrigger(RecalcTrigger,Trigger1M)),NA())</f>
        <v>1.3424293602577464E-2</v>
      </c>
      <c r="O3215" s="44">
        <f>IFERROR(_xll.qlIndexFixing(ONIndex3M,I3215,TRUE,_xll.ohTrigger(RecalcTrigger,Trigger3M)),NA())</f>
        <v>1.3733626376772889E-2</v>
      </c>
      <c r="P3215" s="44">
        <f>IFERROR(_xll.qlIndexFixing(ONIndex6M,I3215,TRUE,_xll.ohTrigger(RecalcTrigger,Trigger6M)),NA())</f>
        <v>1.4071048836186151E-2</v>
      </c>
      <c r="Q3215" s="186">
        <f>IFERROR(_xll.qlIndexFixing(ONIndex1Y,I3215,TRUE,_xll.ohTrigger(RecalcTrigger,Trigger1Y)),NA())</f>
        <v>1.4021040179450495E-2</v>
      </c>
    </row>
    <row r="3216" spans="2:17" x14ac:dyDescent="0.2">
      <c r="B3216" s="39" t="s">
        <v>42</v>
      </c>
      <c r="D3216" s="42">
        <f>_xll.qlCalendarAdvance(Calendar,$D3215,B3216,"f",FALSE)</f>
        <v>61934</v>
      </c>
      <c r="E3216" s="180">
        <f>_xll.qlInterestRateIndexValueDate(IndexON,D3216)</f>
        <v>61934</v>
      </c>
      <c r="F3216" s="196">
        <f>IFERROR(_xll.qlIndexFixing(IndexON,D3216,TRUE,_xll.ohTrigger(RecalcTrigger,TriggerON)),NA())</f>
        <v>1.3657014819354885E-2</v>
      </c>
      <c r="H3216" s="42">
        <f>_xll.qlCalendarAdvance(Calendar,$H3215,B3216,"f",FALSE)</f>
        <v>61934</v>
      </c>
      <c r="I3216" s="180">
        <f>_xll.qlInterestRateIndexValueDate(Index1M,$H3216)</f>
        <v>61938</v>
      </c>
      <c r="J3216" s="185">
        <f>IFERROR(_xll.qlIndexFixing(Index1M,$H3216,TRUE,_xll.ohTrigger(RecalcTrigger,Trigger1M)),NA())</f>
        <v>1.3446344194317103E-2</v>
      </c>
      <c r="K3216" s="44">
        <f>IFERROR(_xll.qlIndexFixing(Index3M,H3216,TRUE,_xll.ohTrigger(RecalcTrigger,Trigger3M)),NA())</f>
        <v>1.3795856069683763E-2</v>
      </c>
      <c r="L3216" s="44">
        <f>IFERROR(_xll.qlIndexFixing(Index6M,$H3216,TRUE,_xll.ohTrigger(RecalcTrigger,Trigger6M)),NA())</f>
        <v>1.4214340529041273E-2</v>
      </c>
      <c r="M3216" s="186">
        <f>IFERROR(_xll.qlIndexFixing(Index1Y,$H3216,TRUE,_xll.ohTrigger(RecalcTrigger,Trigger1Y)),NA())</f>
        <v>1.4251606205267426E-2</v>
      </c>
      <c r="N3216" s="185">
        <f>IFERROR(_xll.qlIndexFixing(ONIndex1M,I3216,TRUE,_xll.ohTrigger(RecalcTrigger,Trigger1M)),NA())</f>
        <v>1.3429390908514804E-2</v>
      </c>
      <c r="O3216" s="44">
        <f>IFERROR(_xll.qlIndexFixing(ONIndex3M,I3216,TRUE,_xll.ohTrigger(RecalcTrigger,Trigger3M)),NA())</f>
        <v>1.3738977588726442E-2</v>
      </c>
      <c r="P3216" s="44">
        <f>IFERROR(_xll.qlIndexFixing(ONIndex6M,I3216,TRUE,_xll.ohTrigger(RecalcTrigger,Trigger6M)),NA())</f>
        <v>1.4078388525282648E-2</v>
      </c>
      <c r="Q3216" s="186">
        <f>IFERROR(_xll.qlIndexFixing(ONIndex1Y,I3216,TRUE,_xll.ohTrigger(RecalcTrigger,Trigger1Y)),NA())</f>
        <v>1.4026086513041491E-2</v>
      </c>
    </row>
    <row r="3217" spans="2:17" x14ac:dyDescent="0.2">
      <c r="B3217" s="39" t="s">
        <v>42</v>
      </c>
      <c r="D3217" s="42">
        <f>_xll.qlCalendarAdvance(Calendar,$D3216,B3217,"f",FALSE)</f>
        <v>61941</v>
      </c>
      <c r="E3217" s="180">
        <f>_xll.qlInterestRateIndexValueDate(IndexON,D3217)</f>
        <v>61941</v>
      </c>
      <c r="F3217" s="196">
        <f>IFERROR(_xll.qlIndexFixing(IndexON,D3217,TRUE,_xll.ohTrigger(RecalcTrigger,TriggerON)),NA())</f>
        <v>1.3660487390065867E-2</v>
      </c>
      <c r="H3217" s="42">
        <f>_xll.qlCalendarAdvance(Calendar,$H3216,B3217,"f",FALSE)</f>
        <v>61941</v>
      </c>
      <c r="I3217" s="180">
        <f>_xll.qlInterestRateIndexValueDate(Index1M,$H3217)</f>
        <v>61945</v>
      </c>
      <c r="J3217" s="185">
        <f>IFERROR(_xll.qlIndexFixing(Index1M,$H3217,TRUE,_xll.ohTrigger(RecalcTrigger,Trigger1M)),NA())</f>
        <v>1.3451413427283399E-2</v>
      </c>
      <c r="K3217" s="44">
        <f>IFERROR(_xll.qlIndexFixing(Index3M,H3217,TRUE,_xll.ohTrigger(RecalcTrigger,Trigger3M)),NA())</f>
        <v>1.38011341527283E-2</v>
      </c>
      <c r="L3217" s="44">
        <f>IFERROR(_xll.qlIndexFixing(Index6M,$H3217,TRUE,_xll.ohTrigger(RecalcTrigger,Trigger6M)),NA())</f>
        <v>1.4220664629041037E-2</v>
      </c>
      <c r="M3217" s="186">
        <f>IFERROR(_xll.qlIndexFixing(Index1Y,$H3217,TRUE,_xll.ohTrigger(RecalcTrigger,Trigger1Y)),NA())</f>
        <v>1.4256368978258107E-2</v>
      </c>
      <c r="N3217" s="185">
        <f>IFERROR(_xll.qlIndexFixing(ONIndex1M,I3217,TRUE,_xll.ohTrigger(RecalcTrigger,Trigger1M)),NA())</f>
        <v>1.3434476433635822E-2</v>
      </c>
      <c r="O3217" s="44">
        <f>IFERROR(_xll.qlIndexFixing(ONIndex3M,I3217,TRUE,_xll.ohTrigger(RecalcTrigger,Trigger3M)),NA())</f>
        <v>1.3744316232813247E-2</v>
      </c>
      <c r="P3217" s="44">
        <f>IFERROR(_xll.qlIndexFixing(ONIndex6M,I3217,TRUE,_xll.ohTrigger(RecalcTrigger,Trigger6M)),NA())</f>
        <v>1.4085651253141762E-2</v>
      </c>
      <c r="Q3217" s="186">
        <f>IFERROR(_xll.qlIndexFixing(ONIndex1Y,I3217,TRUE,_xll.ohTrigger(RecalcTrigger,Trigger1Y)),NA())</f>
        <v>1.4031120168374045E-2</v>
      </c>
    </row>
    <row r="3218" spans="2:17" x14ac:dyDescent="0.2">
      <c r="B3218" s="39" t="s">
        <v>42</v>
      </c>
      <c r="D3218" s="42">
        <f>_xll.qlCalendarAdvance(Calendar,$D3217,B3218,"f",FALSE)</f>
        <v>61948</v>
      </c>
      <c r="E3218" s="180">
        <f>_xll.qlInterestRateIndexValueDate(IndexON,D3218)</f>
        <v>61948</v>
      </c>
      <c r="F3218" s="196">
        <f>IFERROR(_xll.qlIndexFixing(IndexON,D3218,TRUE,_xll.ohTrigger(RecalcTrigger,TriggerON)),NA())</f>
        <v>1.3663951929681062E-2</v>
      </c>
      <c r="H3218" s="42">
        <f>_xll.qlCalendarAdvance(Calendar,$H3217,B3218,"f",FALSE)</f>
        <v>61948</v>
      </c>
      <c r="I3218" s="180">
        <f>_xll.qlInterestRateIndexValueDate(Index1M,$H3218)</f>
        <v>61952</v>
      </c>
      <c r="J3218" s="185">
        <f>IFERROR(_xll.qlIndexFixing(Index1M,$H3218,TRUE,_xll.ohTrigger(RecalcTrigger,Trigger1M)),NA())</f>
        <v>1.3456470795482461E-2</v>
      </c>
      <c r="K3218" s="44">
        <f>IFERROR(_xll.qlIndexFixing(Index3M,H3218,TRUE,_xll.ohTrigger(RecalcTrigger,Trigger3M)),NA())</f>
        <v>1.3806399434030562E-2</v>
      </c>
      <c r="L3218" s="44">
        <f>IFERROR(_xll.qlIndexFixing(Index6M,$H3218,TRUE,_xll.ohTrigger(RecalcTrigger,Trigger6M)),NA())</f>
        <v>1.4226911231358616E-2</v>
      </c>
      <c r="M3218" s="186">
        <f>IFERROR(_xll.qlIndexFixing(Index1Y,$H3218,TRUE,_xll.ohTrigger(RecalcTrigger,Trigger1Y)),NA())</f>
        <v>1.4261118168981422E-2</v>
      </c>
      <c r="N3218" s="185">
        <f>IFERROR(_xll.qlIndexFixing(ONIndex1M,I3218,TRUE,_xll.ohTrigger(RecalcTrigger,Trigger1M)),NA())</f>
        <v>1.3439550152520852E-2</v>
      </c>
      <c r="O3218" s="44">
        <f>IFERROR(_xll.qlIndexFixing(ONIndex3M,I3218,TRUE,_xll.ohTrigger(RecalcTrigger,Trigger3M)),NA())</f>
        <v>1.3749642281615237E-2</v>
      </c>
      <c r="P3218" s="44">
        <f>IFERROR(_xll.qlIndexFixing(ONIndex6M,I3218,TRUE,_xll.ohTrigger(RecalcTrigger,Trigger6M)),NA())</f>
        <v>1.4092837019763493E-2</v>
      </c>
      <c r="Q3218" s="186">
        <f>IFERROR(_xll.qlIndexFixing(ONIndex1Y,I3218,TRUE,_xll.ohTrigger(RecalcTrigger,Trigger1Y)),NA())</f>
        <v>1.4036141117950152E-2</v>
      </c>
    </row>
    <row r="3219" spans="2:17" x14ac:dyDescent="0.2">
      <c r="B3219" s="39" t="s">
        <v>42</v>
      </c>
      <c r="D3219" s="42">
        <f>_xll.qlCalendarAdvance(Calendar,$D3218,B3219,"f",FALSE)</f>
        <v>61955</v>
      </c>
      <c r="E3219" s="180">
        <f>_xll.qlInterestRateIndexValueDate(IndexON,D3219)</f>
        <v>61955</v>
      </c>
      <c r="F3219" s="196">
        <f>IFERROR(_xll.qlIndexFixing(IndexON,D3219,TRUE,_xll.ohTrigger(RecalcTrigger,TriggerON)),NA())</f>
        <v>1.3667408420774407E-2</v>
      </c>
      <c r="H3219" s="42">
        <f>_xll.qlCalendarAdvance(Calendar,$H3218,B3219,"f",FALSE)</f>
        <v>61955</v>
      </c>
      <c r="I3219" s="180">
        <f>_xll.qlInterestRateIndexValueDate(Index1M,$H3219)</f>
        <v>61959</v>
      </c>
      <c r="J3219" s="185">
        <f>IFERROR(_xll.qlIndexFixing(Index1M,$H3219,TRUE,_xll.ohTrigger(RecalcTrigger,Trigger1M)),NA())</f>
        <v>1.3461516273360539E-2</v>
      </c>
      <c r="K3219" s="44">
        <f>IFERROR(_xll.qlIndexFixing(Index3M,H3219,TRUE,_xll.ohTrigger(RecalcTrigger,Trigger3M)),NA())</f>
        <v>1.3811651886233303E-2</v>
      </c>
      <c r="L3219" s="44">
        <f>IFERROR(_xll.qlIndexFixing(Index6M,$H3219,TRUE,_xll.ohTrigger(RecalcTrigger,Trigger6M)),NA())</f>
        <v>1.4233080335255905E-2</v>
      </c>
      <c r="M3219" s="186">
        <f>IFERROR(_xll.qlIndexFixing(Index1Y,$H3219,TRUE,_xll.ohTrigger(RecalcTrigger,Trigger1Y)),NA())</f>
        <v>1.426585374939887E-2</v>
      </c>
      <c r="N3219" s="185">
        <f>IFERROR(_xll.qlIndexFixing(ONIndex1M,I3219,TRUE,_xll.ohTrigger(RecalcTrigger,Trigger1M)),NA())</f>
        <v>1.344461203967029E-2</v>
      </c>
      <c r="O3219" s="44">
        <f>IFERROR(_xll.qlIndexFixing(ONIndex3M,I3219,TRUE,_xll.ohTrigger(RecalcTrigger,Trigger3M)),NA())</f>
        <v>1.3754955708273897E-2</v>
      </c>
      <c r="P3219" s="44">
        <f>IFERROR(_xll.qlIndexFixing(ONIndex6M,I3219,TRUE,_xll.ohTrigger(RecalcTrigger,Trigger6M)),NA())</f>
        <v>1.4099945825067906E-2</v>
      </c>
      <c r="Q3219" s="186">
        <f>IFERROR(_xll.qlIndexFixing(ONIndex1Y,I3219,TRUE,_xll.ohTrigger(RecalcTrigger,Trigger1Y)),NA())</f>
        <v>1.4041149334511616E-2</v>
      </c>
    </row>
    <row r="3220" spans="2:17" x14ac:dyDescent="0.2">
      <c r="B3220" s="39" t="s">
        <v>42</v>
      </c>
      <c r="D3220" s="42">
        <f>_xll.qlCalendarAdvance(Calendar,$D3219,B3220,"f",FALSE)</f>
        <v>61962</v>
      </c>
      <c r="E3220" s="180">
        <f>_xll.qlInterestRateIndexValueDate(IndexON,D3220)</f>
        <v>61962</v>
      </c>
      <c r="F3220" s="196">
        <f>IFERROR(_xll.qlIndexFixing(IndexON,D3220,TRUE,_xll.ohTrigger(RecalcTrigger,TriggerON)),NA())</f>
        <v>1.3670856845759971E-2</v>
      </c>
      <c r="H3220" s="42">
        <f>_xll.qlCalendarAdvance(Calendar,$H3219,B3220,"f",FALSE)</f>
        <v>61962</v>
      </c>
      <c r="I3220" s="180">
        <f>_xll.qlInterestRateIndexValueDate(Index1M,$H3220)</f>
        <v>61966</v>
      </c>
      <c r="J3220" s="185">
        <f>IFERROR(_xll.qlIndexFixing(Index1M,$H3220,TRUE,_xll.ohTrigger(RecalcTrigger,Trigger1M)),NA())</f>
        <v>1.3466549835371612E-2</v>
      </c>
      <c r="K3220" s="44">
        <f>IFERROR(_xll.qlIndexFixing(Index3M,H3220,TRUE,_xll.ohTrigger(RecalcTrigger,Trigger3M)),NA())</f>
        <v>1.3816891481980143E-2</v>
      </c>
      <c r="L3220" s="44">
        <f>IFERROR(_xll.qlIndexFixing(Index6M,$H3220,TRUE,_xll.ohTrigger(RecalcTrigger,Trigger6M)),NA())</f>
        <v>1.4239171940006096E-2</v>
      </c>
      <c r="M3220" s="186">
        <f>IFERROR(_xll.qlIndexFixing(Index1Y,$H3220,TRUE,_xll.ohTrigger(RecalcTrigger,Trigger1Y)),NA())</f>
        <v>1.4270575691473041E-2</v>
      </c>
      <c r="N3220" s="185">
        <f>IFERROR(_xll.qlIndexFixing(ONIndex1M,I3220,TRUE,_xll.ohTrigger(RecalcTrigger,Trigger1M)),NA())</f>
        <v>1.344966206966447E-2</v>
      </c>
      <c r="O3220" s="44">
        <f>IFERROR(_xll.qlIndexFixing(ONIndex3M,I3220,TRUE,_xll.ohTrigger(RecalcTrigger,Trigger3M)),NA())</f>
        <v>1.3760256485211286E-2</v>
      </c>
      <c r="P3220" s="44">
        <f>IFERROR(_xll.qlIndexFixing(ONIndex6M,I3220,TRUE,_xll.ohTrigger(RecalcTrigger,Trigger6M)),NA())</f>
        <v>1.4106977669214871E-2</v>
      </c>
      <c r="Q3220" s="186">
        <f>IFERROR(_xll.qlIndexFixing(ONIndex1Y,I3220,TRUE,_xll.ohTrigger(RecalcTrigger,Trigger1Y)),NA())</f>
        <v>1.4046144790640369E-2</v>
      </c>
    </row>
    <row r="3221" spans="2:17" x14ac:dyDescent="0.2">
      <c r="B3221" s="39" t="s">
        <v>42</v>
      </c>
      <c r="D3221" s="42">
        <f>_xll.qlCalendarAdvance(Calendar,$D3220,B3221,"f",FALSE)</f>
        <v>61969</v>
      </c>
      <c r="E3221" s="180">
        <f>_xll.qlInterestRateIndexValueDate(IndexON,D3221)</f>
        <v>61969</v>
      </c>
      <c r="F3221" s="196">
        <f>IFERROR(_xll.qlIndexFixing(IndexON,D3221,TRUE,_xll.ohTrigger(RecalcTrigger,TriggerON)),NA())</f>
        <v>1.3674297187611373E-2</v>
      </c>
      <c r="H3221" s="42">
        <f>_xll.qlCalendarAdvance(Calendar,$H3220,B3221,"f",FALSE)</f>
        <v>61969</v>
      </c>
      <c r="I3221" s="180">
        <f>_xll.qlInterestRateIndexValueDate(Index1M,$H3221)</f>
        <v>61973</v>
      </c>
      <c r="J3221" s="185">
        <f>IFERROR(_xll.qlIndexFixing(Index1M,$H3221,TRUE,_xll.ohTrigger(RecalcTrigger,Trigger1M)),NA())</f>
        <v>1.3470961839966655E-2</v>
      </c>
      <c r="K3221" s="44">
        <f>IFERROR(_xll.qlIndexFixing(Index3M,H3221,TRUE,_xll.ohTrigger(RecalcTrigger,Trigger3M)),NA())</f>
        <v>1.3821482276052906E-2</v>
      </c>
      <c r="L3221" s="44">
        <f>IFERROR(_xll.qlIndexFixing(Index6M,$H3221,TRUE,_xll.ohTrigger(RecalcTrigger,Trigger6M)),NA())</f>
        <v>1.4243817643343518E-2</v>
      </c>
      <c r="M3221" s="186">
        <f>IFERROR(_xll.qlIndexFixing(Index1Y,$H3221,TRUE,_xll.ohTrigger(RecalcTrigger,Trigger1Y)),NA())</f>
        <v>1.4275283967165431E-2</v>
      </c>
      <c r="N3221" s="185">
        <f>IFERROR(_xll.qlIndexFixing(ONIndex1M,I3221,TRUE,_xll.ohTrigger(RecalcTrigger,Trigger1M)),NA())</f>
        <v>1.3454700216763982E-2</v>
      </c>
      <c r="O3221" s="44">
        <f>IFERROR(_xll.qlIndexFixing(ONIndex3M,I3221,TRUE,_xll.ohTrigger(RecalcTrigger,Trigger3M)),NA())</f>
        <v>1.376554458556889E-2</v>
      </c>
      <c r="P3221" s="44">
        <f>IFERROR(_xll.qlIndexFixing(ONIndex6M,I3221,TRUE,_xll.ohTrigger(RecalcTrigger,Trigger6M)),NA())</f>
        <v>1.4113932552124453E-2</v>
      </c>
      <c r="Q3221" s="186">
        <f>IFERROR(_xll.qlIndexFixing(ONIndex1Y,I3221,TRUE,_xll.ohTrigger(RecalcTrigger,Trigger1Y)),NA())</f>
        <v>1.4051127458518664E-2</v>
      </c>
    </row>
    <row r="3222" spans="2:17" x14ac:dyDescent="0.2">
      <c r="B3222" s="39" t="s">
        <v>42</v>
      </c>
      <c r="D3222" s="42">
        <f>_xll.qlCalendarAdvance(Calendar,$D3221,B3222,"f",FALSE)</f>
        <v>61976</v>
      </c>
      <c r="E3222" s="180">
        <f>_xll.qlInterestRateIndexValueDate(IndexON,D3222)</f>
        <v>61976</v>
      </c>
      <c r="F3222" s="196">
        <f>IFERROR(_xll.qlIndexFixing(IndexON,D3222,TRUE,_xll.ohTrigger(RecalcTrigger,TriggerON)),NA())</f>
        <v>1.367772942874268E-2</v>
      </c>
      <c r="H3222" s="42">
        <f>_xll.qlCalendarAdvance(Calendar,$H3221,B3222,"f",FALSE)</f>
        <v>61976</v>
      </c>
      <c r="I3222" s="180">
        <f>_xll.qlInterestRateIndexValueDate(Index1M,$H3222)</f>
        <v>61980</v>
      </c>
      <c r="J3222" s="185">
        <f>IFERROR(_xll.qlIndexFixing(Index1M,$H3222,TRUE,_xll.ohTrigger(RecalcTrigger,Trigger1M)),NA())</f>
        <v>1.3475972163133676E-2</v>
      </c>
      <c r="K3222" s="44">
        <f>IFERROR(_xll.qlIndexFixing(Index3M,H3222,TRUE,_xll.ohTrigger(RecalcTrigger,Trigger3M)),NA())</f>
        <v>1.3826696804310888E-2</v>
      </c>
      <c r="L3222" s="44">
        <f>IFERROR(_xll.qlIndexFixing(Index6M,$H3222,TRUE,_xll.ohTrigger(RecalcTrigger,Trigger6M)),NA())</f>
        <v>1.4249764850305142E-2</v>
      </c>
      <c r="M3222" s="186">
        <f>IFERROR(_xll.qlIndexFixing(Index1Y,$H3222,TRUE,_xll.ohTrigger(RecalcTrigger,Trigger1Y)),NA())</f>
        <v>1.4279978548437757E-2</v>
      </c>
      <c r="N3222" s="185">
        <f>IFERROR(_xll.qlIndexFixing(ONIndex1M,I3222,TRUE,_xll.ohTrigger(RecalcTrigger,Trigger1M)),NA())</f>
        <v>1.3459726455549159E-2</v>
      </c>
      <c r="O3222" s="44">
        <f>IFERROR(_xll.qlIndexFixing(ONIndex3M,I3222,TRUE,_xll.ohTrigger(RecalcTrigger,Trigger3M)),NA())</f>
        <v>1.3770819981928639E-2</v>
      </c>
      <c r="P3222" s="44">
        <f>IFERROR(_xll.qlIndexFixing(ONIndex6M,I3222,TRUE,_xll.ohTrigger(RecalcTrigger,Trigger6M)),NA())</f>
        <v>1.4120810473716716E-2</v>
      </c>
      <c r="Q3222" s="186">
        <f>IFERROR(_xll.qlIndexFixing(ONIndex1Y,I3222,TRUE,_xll.ohTrigger(RecalcTrigger,Trigger1Y)),NA())</f>
        <v>1.4056097311048177E-2</v>
      </c>
    </row>
    <row r="3223" spans="2:17" x14ac:dyDescent="0.2">
      <c r="B3223" s="39" t="s">
        <v>42</v>
      </c>
      <c r="D3223" s="42">
        <f>_xll.qlCalendarAdvance(Calendar,$D3222,B3223,"f",FALSE)</f>
        <v>61983</v>
      </c>
      <c r="E3223" s="180">
        <f>_xll.qlInterestRateIndexValueDate(IndexON,D3223)</f>
        <v>61983</v>
      </c>
      <c r="F3223" s="196">
        <f>IFERROR(_xll.qlIndexFixing(IndexON,D3223,TRUE,_xll.ohTrigger(RecalcTrigger,TriggerON)),NA())</f>
        <v>1.3681153551647895E-2</v>
      </c>
      <c r="H3223" s="42">
        <f>_xll.qlCalendarAdvance(Calendar,$H3222,B3223,"f",FALSE)</f>
        <v>61983</v>
      </c>
      <c r="I3223" s="180">
        <f>_xll.qlInterestRateIndexValueDate(Index1M,$H3223)</f>
        <v>61987</v>
      </c>
      <c r="J3223" s="185">
        <f>IFERROR(_xll.qlIndexFixing(Index1M,$H3223,TRUE,_xll.ohTrigger(RecalcTrigger,Trigger1M)),NA())</f>
        <v>1.348097049597996E-2</v>
      </c>
      <c r="K3223" s="44">
        <f>IFERROR(_xll.qlIndexFixing(Index3M,H3223,TRUE,_xll.ohTrigger(RecalcTrigger,Trigger3M)),NA())</f>
        <v>1.3831898396418258E-2</v>
      </c>
      <c r="L3223" s="44">
        <f>IFERROR(_xll.qlIndexFixing(Index6M,$H3223,TRUE,_xll.ohTrigger(RecalcTrigger,Trigger6M)),NA())</f>
        <v>1.4255634562007765E-2</v>
      </c>
      <c r="M3223" s="186">
        <f>IFERROR(_xll.qlIndexFixing(Index1Y,$H3223,TRUE,_xll.ohTrigger(RecalcTrigger,Trigger1Y)),NA())</f>
        <v>1.4284659407252613E-2</v>
      </c>
      <c r="N3223" s="185">
        <f>IFERROR(_xll.qlIndexFixing(ONIndex1M,I3223,TRUE,_xll.ohTrigger(RecalcTrigger,Trigger1M)),NA())</f>
        <v>1.3464740760680272E-2</v>
      </c>
      <c r="O3223" s="44">
        <f>IFERROR(_xll.qlIndexFixing(ONIndex3M,I3223,TRUE,_xll.ohTrigger(RecalcTrigger,Trigger3M)),NA())</f>
        <v>1.3776082646952403E-2</v>
      </c>
      <c r="P3223" s="44">
        <f>IFERROR(_xll.qlIndexFixing(ONIndex6M,I3223,TRUE,_xll.ohTrigger(RecalcTrigger,Trigger6M)),NA())</f>
        <v>1.4127611434151532E-2</v>
      </c>
      <c r="Q3223" s="186">
        <f>IFERROR(_xll.qlIndexFixing(ONIndex1Y,I3223,TRUE,_xll.ohTrigger(RecalcTrigger,Trigger1Y)),NA())</f>
        <v>1.4061054320571031E-2</v>
      </c>
    </row>
    <row r="3224" spans="2:17" x14ac:dyDescent="0.2">
      <c r="B3224" s="39" t="s">
        <v>42</v>
      </c>
      <c r="D3224" s="42">
        <f>_xll.qlCalendarAdvance(Calendar,$D3223,B3224,"f",FALSE)</f>
        <v>61990</v>
      </c>
      <c r="E3224" s="180">
        <f>_xll.qlInterestRateIndexValueDate(IndexON,D3224)</f>
        <v>61990</v>
      </c>
      <c r="F3224" s="196">
        <f>IFERROR(_xll.qlIndexFixing(IndexON,D3224,TRUE,_xll.ohTrigger(RecalcTrigger,TriggerON)),NA())</f>
        <v>1.3684569539300639E-2</v>
      </c>
      <c r="H3224" s="42">
        <f>_xll.qlCalendarAdvance(Calendar,$H3223,B3224,"f",FALSE)</f>
        <v>61990</v>
      </c>
      <c r="I3224" s="180">
        <f>_xll.qlInterestRateIndexValueDate(Index1M,$H3224)</f>
        <v>61994</v>
      </c>
      <c r="J3224" s="185">
        <f>IFERROR(_xll.qlIndexFixing(Index1M,$H3224,TRUE,_xll.ohTrigger(RecalcTrigger,Trigger1M)),NA())</f>
        <v>1.3485956812968602E-2</v>
      </c>
      <c r="K3224" s="44">
        <f>IFERROR(_xll.qlIndexFixing(Index3M,H3224,TRUE,_xll.ohTrigger(RecalcTrigger,Trigger3M)),NA())</f>
        <v>1.3837087025021949E-2</v>
      </c>
      <c r="L3224" s="44">
        <f>IFERROR(_xll.qlIndexFixing(Index6M,$H3224,TRUE,_xll.ohTrigger(RecalcTrigger,Trigger6M)),NA())</f>
        <v>1.4261426777767539E-2</v>
      </c>
      <c r="M3224" s="186">
        <f>IFERROR(_xll.qlIndexFixing(Index1Y,$H3224,TRUE,_xll.ohTrigger(RecalcTrigger,Trigger1Y)),NA())</f>
        <v>1.4289326515572369E-2</v>
      </c>
      <c r="N3224" s="185">
        <f>IFERROR(_xll.qlIndexFixing(ONIndex1M,I3224,TRUE,_xll.ohTrigger(RecalcTrigger,Trigger1M)),NA())</f>
        <v>1.3469743106417909E-2</v>
      </c>
      <c r="O3224" s="44">
        <f>IFERROR(_xll.qlIndexFixing(ONIndex3M,I3224,TRUE,_xll.ohTrigger(RecalcTrigger,Trigger3M)),NA())</f>
        <v>1.3781332553781667E-2</v>
      </c>
      <c r="P3224" s="44">
        <f>IFERROR(_xll.qlIndexFixing(ONIndex6M,I3224,TRUE,_xll.ohTrigger(RecalcTrigger,Trigger6M)),NA())</f>
        <v>1.413433543326903E-2</v>
      </c>
      <c r="Q3224" s="186">
        <f>IFERROR(_xll.qlIndexFixing(ONIndex1Y,I3224,TRUE,_xll.ohTrigger(RecalcTrigger,Trigger1Y)),NA())</f>
        <v>1.4065998459988904E-2</v>
      </c>
    </row>
    <row r="3225" spans="2:17" x14ac:dyDescent="0.2">
      <c r="B3225" s="39" t="s">
        <v>42</v>
      </c>
      <c r="D3225" s="42">
        <f>_xll.qlCalendarAdvance(Calendar,$D3224,B3225,"f",FALSE)</f>
        <v>61997</v>
      </c>
      <c r="E3225" s="180">
        <f>_xll.qlInterestRateIndexValueDate(IndexON,D3225)</f>
        <v>61997</v>
      </c>
      <c r="F3225" s="196">
        <f>IFERROR(_xll.qlIndexFixing(IndexON,D3225,TRUE,_xll.ohTrigger(RecalcTrigger,TriggerON)),NA())</f>
        <v>1.3687977374114979E-2</v>
      </c>
      <c r="H3225" s="42">
        <f>_xll.qlCalendarAdvance(Calendar,$H3224,B3225,"f",FALSE)</f>
        <v>61997</v>
      </c>
      <c r="I3225" s="180">
        <f>_xll.qlInterestRateIndexValueDate(Index1M,$H3225)</f>
        <v>62001</v>
      </c>
      <c r="J3225" s="185">
        <f>IFERROR(_xll.qlIndexFixing(Index1M,$H3225,TRUE,_xll.ohTrigger(RecalcTrigger,Trigger1M)),NA())</f>
        <v>1.3491538013154055E-2</v>
      </c>
      <c r="K3225" s="44">
        <f>IFERROR(_xll.qlIndexFixing(Index3M,H3225,TRUE,_xll.ohTrigger(RecalcTrigger,Trigger3M)),NA())</f>
        <v>1.384289565640783E-2</v>
      </c>
      <c r="L3225" s="44">
        <f>IFERROR(_xll.qlIndexFixing(Index6M,$H3225,TRUE,_xll.ohTrigger(RecalcTrigger,Trigger6M)),NA())</f>
        <v>1.4264483711682754E-2</v>
      </c>
      <c r="M3225" s="186">
        <f>IFERROR(_xll.qlIndexFixing(Index1Y,$H3225,TRUE,_xll.ohTrigger(RecalcTrigger,Trigger1Y)),NA())</f>
        <v>1.4293979845358306E-2</v>
      </c>
      <c r="N3225" s="185">
        <f>IFERROR(_xll.qlIndexFixing(ONIndex1M,I3225,TRUE,_xll.ohTrigger(RecalcTrigger,Trigger1M)),NA())</f>
        <v>1.3474733467502276E-2</v>
      </c>
      <c r="O3225" s="44">
        <f>IFERROR(_xll.qlIndexFixing(ONIndex3M,I3225,TRUE,_xll.ohTrigger(RecalcTrigger,Trigger3M)),NA())</f>
        <v>1.3786569674918425E-2</v>
      </c>
      <c r="P3225" s="44">
        <f>IFERROR(_xll.qlIndexFixing(ONIndex6M,I3225,TRUE,_xll.ohTrigger(RecalcTrigger,Trigger6M)),NA())</f>
        <v>1.4140982471149144E-2</v>
      </c>
      <c r="Q3225" s="186">
        <f>IFERROR(_xll.qlIndexFixing(ONIndex1Y,I3225,TRUE,_xll.ohTrigger(RecalcTrigger,Trigger1Y)),NA())</f>
        <v>1.4070929701484047E-2</v>
      </c>
    </row>
    <row r="3226" spans="2:17" x14ac:dyDescent="0.2">
      <c r="B3226" s="39" t="s">
        <v>42</v>
      </c>
      <c r="D3226" s="42">
        <f>_xll.qlCalendarAdvance(Calendar,$D3225,B3226,"f",FALSE)</f>
        <v>62004</v>
      </c>
      <c r="E3226" s="180">
        <f>_xll.qlInterestRateIndexValueDate(IndexON,D3226)</f>
        <v>62004</v>
      </c>
      <c r="F3226" s="196">
        <f>IFERROR(_xll.qlIndexFixing(IndexON,D3226,TRUE,_xll.ohTrigger(RecalcTrigger,TriggerON)),NA())</f>
        <v>1.3691377038584918E-2</v>
      </c>
      <c r="H3226" s="42">
        <f>_xll.qlCalendarAdvance(Calendar,$H3225,B3226,"f",FALSE)</f>
        <v>62004</v>
      </c>
      <c r="I3226" s="180">
        <f>_xll.qlInterestRateIndexValueDate(Index1M,$H3226)</f>
        <v>62008</v>
      </c>
      <c r="J3226" s="185">
        <f>IFERROR(_xll.qlIndexFixing(Index1M,$H3226,TRUE,_xll.ohTrigger(RecalcTrigger,Trigger1M)),NA())</f>
        <v>1.3496499543409085E-2</v>
      </c>
      <c r="K3226" s="44">
        <f>IFERROR(_xll.qlIndexFixing(Index3M,H3226,TRUE,_xll.ohTrigger(RecalcTrigger,Trigger3M)),NA())</f>
        <v>1.3848057538937071E-2</v>
      </c>
      <c r="L3226" s="44">
        <f>IFERROR(_xll.qlIndexFixing(Index6M,$H3226,TRUE,_xll.ohTrigger(RecalcTrigger,Trigger6M)),NA())</f>
        <v>1.4272778718762669E-2</v>
      </c>
      <c r="M3226" s="186">
        <f>IFERROR(_xll.qlIndexFixing(Index1Y,$H3226,TRUE,_xll.ohTrigger(RecalcTrigger,Trigger1Y)),NA())</f>
        <v>1.4298619368573013E-2</v>
      </c>
      <c r="N3226" s="185">
        <f>IFERROR(_xll.qlIndexFixing(ONIndex1M,I3226,TRUE,_xll.ohTrigger(RecalcTrigger,Trigger1M)),NA())</f>
        <v>1.3479711818114026E-2</v>
      </c>
      <c r="O3226" s="44">
        <f>IFERROR(_xll.qlIndexFixing(ONIndex3M,I3226,TRUE,_xll.ohTrigger(RecalcTrigger,Trigger3M)),NA())</f>
        <v>1.3791793983264355E-2</v>
      </c>
      <c r="P3226" s="44">
        <f>IFERROR(_xll.qlIndexFixing(ONIndex6M,I3226,TRUE,_xll.ohTrigger(RecalcTrigger,Trigger6M)),NA())</f>
        <v>1.4147552547711939E-2</v>
      </c>
      <c r="Q3226" s="186">
        <f>IFERROR(_xll.qlIndexFixing(ONIndex1Y,I3226,TRUE,_xll.ohTrigger(RecalcTrigger,Trigger1Y)),NA())</f>
        <v>1.4075848017638393E-2</v>
      </c>
    </row>
    <row r="3227" spans="2:17" x14ac:dyDescent="0.2">
      <c r="B3227" s="39" t="s">
        <v>42</v>
      </c>
      <c r="D3227" s="42">
        <f>_xll.qlCalendarAdvance(Calendar,$D3226,B3227,"f",FALSE)</f>
        <v>62011</v>
      </c>
      <c r="E3227" s="180">
        <f>_xll.qlInterestRateIndexValueDate(IndexON,D3227)</f>
        <v>62011</v>
      </c>
      <c r="F3227" s="196">
        <f>IFERROR(_xll.qlIndexFixing(IndexON,D3227,TRUE,_xll.ohTrigger(RecalcTrigger,TriggerON)),NA())</f>
        <v>1.3694768515524203E-2</v>
      </c>
      <c r="H3227" s="42">
        <f>_xll.qlCalendarAdvance(Calendar,$H3226,B3227,"f",FALSE)</f>
        <v>62011</v>
      </c>
      <c r="I3227" s="180">
        <f>_xll.qlInterestRateIndexValueDate(Index1M,$H3227)</f>
        <v>62015</v>
      </c>
      <c r="J3227" s="185">
        <f>IFERROR(_xll.qlIndexFixing(Index1M,$H3227,TRUE,_xll.ohTrigger(RecalcTrigger,Trigger1M)),NA())</f>
        <v>1.350144897894663E-2</v>
      </c>
      <c r="K3227" s="44">
        <f>IFERROR(_xll.qlIndexFixing(Index3M,H3227,TRUE,_xll.ohTrigger(RecalcTrigger,Trigger3M)),NA())</f>
        <v>1.3853206373515765E-2</v>
      </c>
      <c r="L3227" s="44">
        <f>IFERROR(_xll.qlIndexFixing(Index6M,$H3227,TRUE,_xll.ohTrigger(RecalcTrigger,Trigger6M)),NA())</f>
        <v>1.4278338442672055E-2</v>
      </c>
      <c r="M3227" s="186">
        <f>IFERROR(_xll.qlIndexFixing(Index1Y,$H3227,TRUE,_xll.ohTrigger(RecalcTrigger,Trigger1Y)),NA())</f>
        <v>1.4303245057178863E-2</v>
      </c>
      <c r="N3227" s="185">
        <f>IFERROR(_xll.qlIndexFixing(ONIndex1M,I3227,TRUE,_xll.ohTrigger(RecalcTrigger,Trigger1M)),NA())</f>
        <v>1.3484678133073302E-2</v>
      </c>
      <c r="O3227" s="44">
        <f>IFERROR(_xll.qlIndexFixing(ONIndex3M,I3227,TRUE,_xll.ohTrigger(RecalcTrigger,Trigger3M)),NA())</f>
        <v>1.3797005451641198E-2</v>
      </c>
      <c r="P3227" s="44">
        <f>IFERROR(_xll.qlIndexFixing(ONIndex6M,I3227,TRUE,_xll.ohTrigger(RecalcTrigger,Trigger6M)),NA())</f>
        <v>1.4154045662957415E-2</v>
      </c>
      <c r="Q3227" s="186">
        <f>IFERROR(_xll.qlIndexFixing(ONIndex1Y,I3227,TRUE,_xll.ohTrigger(RecalcTrigger,Trigger1Y)),NA())</f>
        <v>1.4080753381113809E-2</v>
      </c>
    </row>
    <row r="3228" spans="2:17" x14ac:dyDescent="0.2">
      <c r="B3228" s="39" t="s">
        <v>42</v>
      </c>
      <c r="D3228" s="42">
        <f>_xll.qlCalendarAdvance(Calendar,$D3227,B3228,"f",FALSE)</f>
        <v>62018</v>
      </c>
      <c r="E3228" s="180">
        <f>_xll.qlInterestRateIndexValueDate(IndexON,D3228)</f>
        <v>62018</v>
      </c>
      <c r="F3228" s="196">
        <f>IFERROR(_xll.qlIndexFixing(IndexON,D3228,TRUE,_xll.ohTrigger(RecalcTrigger,TriggerON)),NA())</f>
        <v>1.369815178758671E-2</v>
      </c>
      <c r="H3228" s="42">
        <f>_xll.qlCalendarAdvance(Calendar,$H3227,B3228,"f",FALSE)</f>
        <v>62018</v>
      </c>
      <c r="I3228" s="180">
        <f>_xll.qlInterestRateIndexValueDate(Index1M,$H3228)</f>
        <v>62022</v>
      </c>
      <c r="J3228" s="185">
        <f>IFERROR(_xll.qlIndexFixing(Index1M,$H3228,TRUE,_xll.ohTrigger(RecalcTrigger,Trigger1M)),NA())</f>
        <v>1.3506386294220673E-2</v>
      </c>
      <c r="K3228" s="44">
        <f>IFERROR(_xll.qlIndexFixing(Index3M,H3228,TRUE,_xll.ohTrigger(RecalcTrigger,Trigger3M)),NA())</f>
        <v>1.3858342132789274E-2</v>
      </c>
      <c r="L3228" s="44">
        <f>IFERROR(_xll.qlIndexFixing(Index6M,$H3228,TRUE,_xll.ohTrigger(RecalcTrigger,Trigger6M)),NA())</f>
        <v>1.4283820667988403E-2</v>
      </c>
      <c r="M3228" s="186">
        <f>IFERROR(_xll.qlIndexFixing(Index1Y,$H3228,TRUE,_xll.ohTrigger(RecalcTrigger,Trigger1Y)),NA())</f>
        <v>1.4307856883138232E-2</v>
      </c>
      <c r="N3228" s="185">
        <f>IFERROR(_xll.qlIndexFixing(ONIndex1M,I3228,TRUE,_xll.ohTrigger(RecalcTrigger,Trigger1M)),NA())</f>
        <v>1.3489632386640693E-2</v>
      </c>
      <c r="O3228" s="44">
        <f>IFERROR(_xll.qlIndexFixing(ONIndex3M,I3228,TRUE,_xll.ohTrigger(RecalcTrigger,Trigger3M)),NA())</f>
        <v>1.3802204052790756E-2</v>
      </c>
      <c r="P3228" s="44">
        <f>IFERROR(_xll.qlIndexFixing(ONIndex6M,I3228,TRUE,_xll.ohTrigger(RecalcTrigger,Trigger6M)),NA())</f>
        <v>1.4160461817045444E-2</v>
      </c>
      <c r="Q3228" s="186">
        <f>IFERROR(_xll.qlIndexFixing(ONIndex1Y,I3228,TRUE,_xll.ohTrigger(RecalcTrigger,Trigger1Y)),NA())</f>
        <v>1.4085645764572163E-2</v>
      </c>
    </row>
    <row r="3229" spans="2:17" x14ac:dyDescent="0.2">
      <c r="B3229" s="39" t="s">
        <v>42</v>
      </c>
      <c r="D3229" s="42">
        <f>_xll.qlCalendarAdvance(Calendar,$D3228,B3229,"f",FALSE)</f>
        <v>62025</v>
      </c>
      <c r="E3229" s="180">
        <f>_xll.qlInterestRateIndexValueDate(IndexON,D3229)</f>
        <v>62025</v>
      </c>
      <c r="F3229" s="196">
        <f>IFERROR(_xll.qlIndexFixing(IndexON,D3229,TRUE,_xll.ohTrigger(RecalcTrigger,TriggerON)),NA())</f>
        <v>1.3701526837266442E-2</v>
      </c>
      <c r="H3229" s="42">
        <f>_xll.qlCalendarAdvance(Calendar,$H3228,B3229,"f",FALSE)</f>
        <v>62025</v>
      </c>
      <c r="I3229" s="180">
        <f>_xll.qlInterestRateIndexValueDate(Index1M,$H3229)</f>
        <v>62029</v>
      </c>
      <c r="J3229" s="185">
        <f>IFERROR(_xll.qlIndexFixing(Index1M,$H3229,TRUE,_xll.ohTrigger(RecalcTrigger,Trigger1M)),NA())</f>
        <v>1.3511311463680039E-2</v>
      </c>
      <c r="K3229" s="44">
        <f>IFERROR(_xll.qlIndexFixing(Index3M,H3229,TRUE,_xll.ohTrigger(RecalcTrigger,Trigger3M)),NA())</f>
        <v>1.386346478939861E-2</v>
      </c>
      <c r="L3229" s="44">
        <f>IFERROR(_xll.qlIndexFixing(Index6M,$H3229,TRUE,_xll.ohTrigger(RecalcTrigger,Trigger6M)),NA())</f>
        <v>1.4289225394073105E-2</v>
      </c>
      <c r="M3229" s="186">
        <f>IFERROR(_xll.qlIndexFixing(Index1Y,$H3229,TRUE,_xll.ohTrigger(RecalcTrigger,Trigger1Y)),NA())</f>
        <v>1.4312454818412835E-2</v>
      </c>
      <c r="N3229" s="185">
        <f>IFERROR(_xll.qlIndexFixing(ONIndex1M,I3229,TRUE,_xll.ohTrigger(RecalcTrigger,Trigger1M)),NA())</f>
        <v>1.3494574553396532E-2</v>
      </c>
      <c r="O3229" s="44">
        <f>IFERROR(_xll.qlIndexFixing(ONIndex3M,I3229,TRUE,_xll.ohTrigger(RecalcTrigger,Trigger3M)),NA())</f>
        <v>1.3807389759454836E-2</v>
      </c>
      <c r="P3229" s="44">
        <f>IFERROR(_xll.qlIndexFixing(ONIndex6M,I3229,TRUE,_xll.ohTrigger(RecalcTrigger,Trigger6M)),NA())</f>
        <v>1.4166801009736218E-2</v>
      </c>
      <c r="Q3229" s="186">
        <f>IFERROR(_xll.qlIndexFixing(ONIndex1Y,I3229,TRUE,_xll.ohTrigger(RecalcTrigger,Trigger1Y)),NA())</f>
        <v>1.4090525140275645E-2</v>
      </c>
    </row>
    <row r="3230" spans="2:17" x14ac:dyDescent="0.2">
      <c r="B3230" s="39" t="s">
        <v>42</v>
      </c>
      <c r="D3230" s="42">
        <f>_xll.qlCalendarAdvance(Calendar,$D3229,B3230,"f",FALSE)</f>
        <v>62032</v>
      </c>
      <c r="E3230" s="180">
        <f>_xll.qlInterestRateIndexValueDate(IndexON,D3230)</f>
        <v>62032</v>
      </c>
      <c r="F3230" s="196">
        <f>IFERROR(_xll.qlIndexFixing(IndexON,D3230,TRUE,_xll.ohTrigger(RecalcTrigger,TriggerON)),NA())</f>
        <v>1.3704893647137339E-2</v>
      </c>
      <c r="H3230" s="42">
        <f>_xll.qlCalendarAdvance(Calendar,$H3229,B3230,"f",FALSE)</f>
        <v>62032</v>
      </c>
      <c r="I3230" s="180">
        <f>_xll.qlInterestRateIndexValueDate(Index1M,$H3230)</f>
        <v>62036</v>
      </c>
      <c r="J3230" s="185">
        <f>IFERROR(_xll.qlIndexFixing(Index1M,$H3230,TRUE,_xll.ohTrigger(RecalcTrigger,Trigger1M)),NA())</f>
        <v>1.3515620951098484E-2</v>
      </c>
      <c r="K3230" s="44">
        <f>IFERROR(_xll.qlIndexFixing(Index3M,H3230,TRUE,_xll.ohTrigger(RecalcTrigger,Trigger3M)),NA())</f>
        <v>1.3868574315988267E-2</v>
      </c>
      <c r="L3230" s="44">
        <f>IFERROR(_xll.qlIndexFixing(Index6M,$H3230,TRUE,_xll.ohTrigger(RecalcTrigger,Trigger6M)),NA())</f>
        <v>1.4294552620292379E-2</v>
      </c>
      <c r="M3230" s="186">
        <f>IFERROR(_xll.qlIndexFixing(Index1Y,$H3230,TRUE,_xll.ohTrigger(RecalcTrigger,Trigger1Y)),NA())</f>
        <v>1.4317038834966137E-2</v>
      </c>
      <c r="N3230" s="185">
        <f>IFERROR(_xll.qlIndexFixing(ONIndex1M,I3230,TRUE,_xll.ohTrigger(RecalcTrigger,Trigger1M)),NA())</f>
        <v>1.3499504607841217E-2</v>
      </c>
      <c r="O3230" s="44">
        <f>IFERROR(_xll.qlIndexFixing(ONIndex3M,I3230,TRUE,_xll.ohTrigger(RecalcTrigger,Trigger3M)),NA())</f>
        <v>1.3812562544455176E-2</v>
      </c>
      <c r="P3230" s="44">
        <f>IFERROR(_xll.qlIndexFixing(ONIndex6M,I3230,TRUE,_xll.ohTrigger(RecalcTrigger,Trigger6M)),NA())</f>
        <v>1.417306324118961E-2</v>
      </c>
      <c r="Q3230" s="186">
        <f>IFERROR(_xll.qlIndexFixing(ONIndex1Y,I3230,TRUE,_xll.ohTrigger(RecalcTrigger,Trigger1Y)),NA())</f>
        <v>1.4095391480966057E-2</v>
      </c>
    </row>
    <row r="3231" spans="2:17" x14ac:dyDescent="0.2">
      <c r="B3231" s="39" t="s">
        <v>42</v>
      </c>
      <c r="D3231" s="42">
        <f>_xll.qlCalendarAdvance(Calendar,$D3230,B3231,"f",FALSE)</f>
        <v>62039</v>
      </c>
      <c r="E3231" s="180">
        <f>_xll.qlInterestRateIndexValueDate(IndexON,D3231)</f>
        <v>62039</v>
      </c>
      <c r="F3231" s="196">
        <f>IFERROR(_xll.qlIndexFixing(IndexON,D3231,TRUE,_xll.ohTrigger(RecalcTrigger,TriggerON)),NA())</f>
        <v>1.3708252199933213E-2</v>
      </c>
      <c r="H3231" s="42">
        <f>_xll.qlCalendarAdvance(Calendar,$H3230,B3231,"f",FALSE)</f>
        <v>62039</v>
      </c>
      <c r="I3231" s="180">
        <f>_xll.qlInterestRateIndexValueDate(Index1M,$H3231)</f>
        <v>62043</v>
      </c>
      <c r="J3231" s="185">
        <f>IFERROR(_xll.qlIndexFixing(Index1M,$H3231,TRUE,_xll.ohTrigger(RecalcTrigger,Trigger1M)),NA())</f>
        <v>1.3520522441706539E-2</v>
      </c>
      <c r="K3231" s="44">
        <f>IFERROR(_xll.qlIndexFixing(Index3M,H3231,TRUE,_xll.ohTrigger(RecalcTrigger,Trigger3M)),NA())</f>
        <v>1.3873670685202734E-2</v>
      </c>
      <c r="L3231" s="44">
        <f>IFERROR(_xll.qlIndexFixing(Index6M,$H3231,TRUE,_xll.ohTrigger(RecalcTrigger,Trigger6M)),NA())</f>
        <v>1.4299802346026944E-2</v>
      </c>
      <c r="M3231" s="186">
        <f>IFERROR(_xll.qlIndexFixing(Index1Y,$H3231,TRUE,_xll.ohTrigger(RecalcTrigger,Trigger1Y)),NA())</f>
        <v>1.4321608904759857E-2</v>
      </c>
      <c r="N3231" s="185">
        <f>IFERROR(_xll.qlIndexFixing(ONIndex1M,I3231,TRUE,_xll.ohTrigger(RecalcTrigger,Trigger1M)),NA())</f>
        <v>1.3504422524555082E-2</v>
      </c>
      <c r="O3231" s="44">
        <f>IFERROR(_xll.qlIndexFixing(ONIndex3M,I3231,TRUE,_xll.ohTrigger(RecalcTrigger,Trigger3M)),NA())</f>
        <v>1.3817722380613517E-2</v>
      </c>
      <c r="P3231" s="44">
        <f>IFERROR(_xll.qlIndexFixing(ONIndex6M,I3231,TRUE,_xll.ohTrigger(RecalcTrigger,Trigger6M)),NA())</f>
        <v>1.4179248511405618E-2</v>
      </c>
      <c r="Q3231" s="186">
        <f>IFERROR(_xll.qlIndexFixing(ONIndex1Y,I3231,TRUE,_xll.ohTrigger(RecalcTrigger,Trigger1Y)),NA())</f>
        <v>1.4100244759225333E-2</v>
      </c>
    </row>
    <row r="3232" spans="2:17" x14ac:dyDescent="0.2">
      <c r="B3232" s="39" t="s">
        <v>42</v>
      </c>
      <c r="D3232" s="42">
        <f>_xll.qlCalendarAdvance(Calendar,$D3231,B3232,"f",FALSE)</f>
        <v>62046</v>
      </c>
      <c r="E3232" s="180">
        <f>_xll.qlInterestRateIndexValueDate(IndexON,D3232)</f>
        <v>62046</v>
      </c>
      <c r="F3232" s="196">
        <f>IFERROR(_xll.qlIndexFixing(IndexON,D3232,TRUE,_xll.ohTrigger(RecalcTrigger,TriggerON)),NA())</f>
        <v>1.3711602478387874E-2</v>
      </c>
      <c r="H3232" s="42">
        <f>_xll.qlCalendarAdvance(Calendar,$H3231,B3232,"f",FALSE)</f>
        <v>62046</v>
      </c>
      <c r="I3232" s="180">
        <f>_xll.qlInterestRateIndexValueDate(Index1M,$H3232)</f>
        <v>62050</v>
      </c>
      <c r="J3232" s="185">
        <f>IFERROR(_xll.qlIndexFixing(Index1M,$H3232,TRUE,_xll.ohTrigger(RecalcTrigger,Trigger1M)),NA())</f>
        <v>1.3525411712060453E-2</v>
      </c>
      <c r="K3232" s="44">
        <f>IFERROR(_xll.qlIndexFixing(Index3M,H3232,TRUE,_xll.ohTrigger(RecalcTrigger,Trigger3M)),NA())</f>
        <v>1.3878753869683895E-2</v>
      </c>
      <c r="L3232" s="44">
        <f>IFERROR(_xll.qlIndexFixing(Index6M,$H3232,TRUE,_xll.ohTrigger(RecalcTrigger,Trigger6M)),NA())</f>
        <v>1.430497457066322E-2</v>
      </c>
      <c r="M3232" s="186">
        <f>IFERROR(_xll.qlIndexFixing(Index1Y,$H3232,TRUE,_xll.ohTrigger(RecalcTrigger,Trigger1Y)),NA())</f>
        <v>1.4326164999756806E-2</v>
      </c>
      <c r="N3232" s="185">
        <f>IFERROR(_xll.qlIndexFixing(ONIndex1M,I3232,TRUE,_xll.ohTrigger(RecalcTrigger,Trigger1M)),NA())</f>
        <v>1.3509328277798716E-2</v>
      </c>
      <c r="O3232" s="44">
        <f>IFERROR(_xll.qlIndexFixing(ONIndex3M,I3232,TRUE,_xll.ohTrigger(RecalcTrigger,Trigger3M)),NA())</f>
        <v>1.3822869240751601E-2</v>
      </c>
      <c r="P3232" s="44">
        <f>IFERROR(_xll.qlIndexFixing(ONIndex6M,I3232,TRUE,_xll.ohTrigger(RecalcTrigger,Trigger6M)),NA())</f>
        <v>1.4185356820224371E-2</v>
      </c>
      <c r="Q3232" s="186">
        <f>IFERROR(_xll.qlIndexFixing(ONIndex1Y,I3232,TRUE,_xll.ohTrigger(RecalcTrigger,Trigger1Y)),NA())</f>
        <v>1.4105084947475532E-2</v>
      </c>
    </row>
    <row r="3233" spans="2:17" x14ac:dyDescent="0.2">
      <c r="B3233" s="39" t="s">
        <v>42</v>
      </c>
      <c r="D3233" s="42">
        <f>_xll.qlCalendarAdvance(Calendar,$D3232,B3233,"f",FALSE)</f>
        <v>62053</v>
      </c>
      <c r="E3233" s="180">
        <f>_xll.qlInterestRateIndexValueDate(IndexON,D3233)</f>
        <v>62053</v>
      </c>
      <c r="F3233" s="196">
        <f>IFERROR(_xll.qlIndexFixing(IndexON,D3233,TRUE,_xll.ohTrigger(RecalcTrigger,TriggerON)),NA())</f>
        <v>1.3714944464755519E-2</v>
      </c>
      <c r="H3233" s="42">
        <f>_xll.qlCalendarAdvance(Calendar,$H3232,B3233,"f",FALSE)</f>
        <v>62053</v>
      </c>
      <c r="I3233" s="180">
        <f>_xll.qlInterestRateIndexValueDate(Index1M,$H3233)</f>
        <v>62057</v>
      </c>
      <c r="J3233" s="185">
        <f>IFERROR(_xll.qlIndexFixing(Index1M,$H3233,TRUE,_xll.ohTrigger(RecalcTrigger,Trigger1M)),NA())</f>
        <v>1.3531491556853237E-2</v>
      </c>
      <c r="K3233" s="44">
        <f>IFERROR(_xll.qlIndexFixing(Index3M,H3233,TRUE,_xll.ohTrigger(RecalcTrigger,Trigger3M)),NA())</f>
        <v>1.3883823842076244E-2</v>
      </c>
      <c r="L3233" s="44">
        <f>IFERROR(_xll.qlIndexFixing(Index6M,$H3233,TRUE,_xll.ohTrigger(RecalcTrigger,Trigger6M)),NA())</f>
        <v>1.4310069293597299E-2</v>
      </c>
      <c r="M3233" s="186">
        <f>IFERROR(_xll.qlIndexFixing(Index1Y,$H3233,TRUE,_xll.ohTrigger(RecalcTrigger,Trigger1Y)),NA())</f>
        <v>1.4330707091919354E-2</v>
      </c>
      <c r="N3233" s="185">
        <f>IFERROR(_xll.qlIndexFixing(ONIndex1M,I3233,TRUE,_xll.ohTrigger(RecalcTrigger,Trigger1M)),NA())</f>
        <v>1.3514221842232388E-2</v>
      </c>
      <c r="O3233" s="44">
        <f>IFERROR(_xll.qlIndexFixing(ONIndex3M,I3233,TRUE,_xll.ohTrigger(RecalcTrigger,Trigger3M)),NA())</f>
        <v>1.382800309761123E-2</v>
      </c>
      <c r="P3233" s="44">
        <f>IFERROR(_xll.qlIndexFixing(ONIndex6M,I3233,TRUE,_xll.ohTrigger(RecalcTrigger,Trigger6M)),NA())</f>
        <v>1.4191388167805741E-2</v>
      </c>
      <c r="Q3233" s="186">
        <f>IFERROR(_xll.qlIndexFixing(ONIndex1Y,I3233,TRUE,_xll.ohTrigger(RecalcTrigger,Trigger1Y)),NA())</f>
        <v>1.4109912018298587E-2</v>
      </c>
    </row>
    <row r="3234" spans="2:17" x14ac:dyDescent="0.2">
      <c r="B3234" s="39" t="s">
        <v>42</v>
      </c>
      <c r="D3234" s="42">
        <f>_xll.qlCalendarAdvance(Calendar,$D3233,B3234,"f",FALSE)</f>
        <v>62060</v>
      </c>
      <c r="E3234" s="180">
        <f>_xll.qlInterestRateIndexValueDate(IndexON,D3234)</f>
        <v>62060</v>
      </c>
      <c r="F3234" s="196">
        <f>IFERROR(_xll.qlIndexFixing(IndexON,D3234,TRUE,_xll.ohTrigger(RecalcTrigger,TriggerON)),NA())</f>
        <v>1.3718278142009765E-2</v>
      </c>
      <c r="H3234" s="42">
        <f>_xll.qlCalendarAdvance(Calendar,$H3233,B3234,"f",FALSE)</f>
        <v>62060</v>
      </c>
      <c r="I3234" s="180">
        <f>_xll.qlInterestRateIndexValueDate(Index1M,$H3234)</f>
        <v>62064</v>
      </c>
      <c r="J3234" s="185">
        <f>IFERROR(_xll.qlIndexFixing(Index1M,$H3234,TRUE,_xll.ohTrigger(RecalcTrigger,Trigger1M)),NA())</f>
        <v>1.3535754229491411E-2</v>
      </c>
      <c r="K3234" s="44">
        <f>IFERROR(_xll.qlIndexFixing(Index3M,H3234,TRUE,_xll.ohTrigger(RecalcTrigger,Trigger3M)),NA())</f>
        <v>1.3888254300251061E-2</v>
      </c>
      <c r="L3234" s="44">
        <f>IFERROR(_xll.qlIndexFixing(Index6M,$H3234,TRUE,_xll.ohTrigger(RecalcTrigger,Trigger6M)),NA())</f>
        <v>1.4315086514234928E-2</v>
      </c>
      <c r="M3234" s="186">
        <f>IFERROR(_xll.qlIndexFixing(Index1Y,$H3234,TRUE,_xll.ohTrigger(RecalcTrigger,Trigger1Y)),NA())</f>
        <v>1.4335235153210753E-2</v>
      </c>
      <c r="N3234" s="185">
        <f>IFERROR(_xll.qlIndexFixing(ONIndex1M,I3234,TRUE,_xll.ohTrigger(RecalcTrigger,Trigger1M)),NA())</f>
        <v>1.3519103192436432E-2</v>
      </c>
      <c r="O3234" s="44">
        <f>IFERROR(_xll.qlIndexFixing(ONIndex3M,I3234,TRUE,_xll.ohTrigger(RecalcTrigger,Trigger3M)),NA())</f>
        <v>1.3833123924014146E-2</v>
      </c>
      <c r="P3234" s="44">
        <f>IFERROR(_xll.qlIndexFixing(ONIndex6M,I3234,TRUE,_xll.ohTrigger(RecalcTrigger,Trigger6M)),NA())</f>
        <v>1.4197342554069792E-2</v>
      </c>
      <c r="Q3234" s="186">
        <f>IFERROR(_xll.qlIndexFixing(ONIndex1Y,I3234,TRUE,_xll.ohTrigger(RecalcTrigger,Trigger1Y)),NA())</f>
        <v>1.4114725944356366E-2</v>
      </c>
    </row>
    <row r="3235" spans="2:17" x14ac:dyDescent="0.2">
      <c r="B3235" s="39" t="s">
        <v>42</v>
      </c>
      <c r="D3235" s="42">
        <f>_xll.qlCalendarAdvance(Calendar,$D3234,B3235,"f",FALSE)</f>
        <v>62067</v>
      </c>
      <c r="E3235" s="180">
        <f>_xll.qlInterestRateIndexValueDate(IndexON,D3235)</f>
        <v>62067</v>
      </c>
      <c r="F3235" s="196">
        <f>IFERROR(_xll.qlIndexFixing(IndexON,D3235,TRUE,_xll.ohTrigger(RecalcTrigger,TriggerON)),NA())</f>
        <v>1.3721603492644618E-2</v>
      </c>
      <c r="H3235" s="42">
        <f>_xll.qlCalendarAdvance(Calendar,$H3234,B3235,"f",FALSE)</f>
        <v>62067</v>
      </c>
      <c r="I3235" s="180">
        <f>_xll.qlInterestRateIndexValueDate(Index1M,$H3235)</f>
        <v>62071</v>
      </c>
      <c r="J3235" s="185">
        <f>IFERROR(_xll.qlIndexFixing(Index1M,$H3235,TRUE,_xll.ohTrigger(RecalcTrigger,Trigger1M)),NA())</f>
        <v>1.3540605987511268E-2</v>
      </c>
      <c r="K3235" s="44">
        <f>IFERROR(_xll.qlIndexFixing(Index3M,H3235,TRUE,_xll.ohTrigger(RecalcTrigger,Trigger3M)),NA())</f>
        <v>1.3893298524888166E-2</v>
      </c>
      <c r="L3235" s="44">
        <f>IFERROR(_xll.qlIndexFixing(Index6M,$H3235,TRUE,_xll.ohTrigger(RecalcTrigger,Trigger6M)),NA())</f>
        <v>1.4320026231990645E-2</v>
      </c>
      <c r="M3235" s="186">
        <f>IFERROR(_xll.qlIndexFixing(Index1Y,$H3235,TRUE,_xll.ohTrigger(RecalcTrigger,Trigger1Y)),NA())</f>
        <v>1.4339749155593377E-2</v>
      </c>
      <c r="N3235" s="185">
        <f>IFERROR(_xll.qlIndexFixing(ONIndex1M,I3235,TRUE,_xll.ohTrigger(RecalcTrigger,Trigger1M)),NA())</f>
        <v>1.3523972302671439E-2</v>
      </c>
      <c r="O3235" s="44">
        <f>IFERROR(_xll.qlIndexFixing(ONIndex3M,I3235,TRUE,_xll.ohTrigger(RecalcTrigger,Trigger3M)),NA())</f>
        <v>1.3838231692622216E-2</v>
      </c>
      <c r="P3235" s="44">
        <f>IFERROR(_xll.qlIndexFixing(ONIndex6M,I3235,TRUE,_xll.ohTrigger(RecalcTrigger,Trigger6M)),NA())</f>
        <v>1.420321997909646E-2</v>
      </c>
      <c r="Q3235" s="186">
        <f>IFERROR(_xll.qlIndexFixing(ONIndex1Y,I3235,TRUE,_xll.ohTrigger(RecalcTrigger,Trigger1Y)),NA())</f>
        <v>1.4119526698150864E-2</v>
      </c>
    </row>
    <row r="3236" spans="2:17" x14ac:dyDescent="0.2">
      <c r="B3236" s="39" t="s">
        <v>42</v>
      </c>
      <c r="D3236" s="42">
        <f>_xll.qlCalendarAdvance(Calendar,$D3235,B3236,"f",FALSE)</f>
        <v>62074</v>
      </c>
      <c r="E3236" s="180">
        <f>_xll.qlInterestRateIndexValueDate(IndexON,D3236)</f>
        <v>62074</v>
      </c>
      <c r="F3236" s="196">
        <f>IFERROR(_xll.qlIndexFixing(IndexON,D3236,TRUE,_xll.ohTrigger(RecalcTrigger,TriggerON)),NA())</f>
        <v>1.3724920499313953E-2</v>
      </c>
      <c r="H3236" s="42">
        <f>_xll.qlCalendarAdvance(Calendar,$H3235,B3236,"f",FALSE)</f>
        <v>62074</v>
      </c>
      <c r="I3236" s="180">
        <f>_xll.qlInterestRateIndexValueDate(Index1M,$H3236)</f>
        <v>62078</v>
      </c>
      <c r="J3236" s="185">
        <f>IFERROR(_xll.qlIndexFixing(Index1M,$H3236,TRUE,_xll.ohTrigger(RecalcTrigger,Trigger1M)),NA())</f>
        <v>1.3545445420868545E-2</v>
      </c>
      <c r="K3236" s="44">
        <f>IFERROR(_xll.qlIndexFixing(Index3M,H3236,TRUE,_xll.ohTrigger(RecalcTrigger,Trigger3M)),NA())</f>
        <v>1.3898329457761979E-2</v>
      </c>
      <c r="L3236" s="44">
        <f>IFERROR(_xll.qlIndexFixing(Index6M,$H3236,TRUE,_xll.ohTrigger(RecalcTrigger,Trigger6M)),NA())</f>
        <v>1.4324888446287324E-2</v>
      </c>
      <c r="M3236" s="186">
        <f>IFERROR(_xll.qlIndexFixing(Index1Y,$H3236,TRUE,_xll.ohTrigger(RecalcTrigger,Trigger1Y)),NA())</f>
        <v>1.4344249071030471E-2</v>
      </c>
      <c r="N3236" s="185">
        <f>IFERROR(_xll.qlIndexFixing(ONIndex1M,I3236,TRUE,_xll.ohTrigger(RecalcTrigger,Trigger1M)),NA())</f>
        <v>1.3528829147597676E-2</v>
      </c>
      <c r="O3236" s="44">
        <f>IFERROR(_xll.qlIndexFixing(ONIndex3M,I3236,TRUE,_xll.ohTrigger(RecalcTrigger,Trigger3M)),NA())</f>
        <v>1.3843326376337117E-2</v>
      </c>
      <c r="P3236" s="44">
        <f>IFERROR(_xll.qlIndexFixing(ONIndex6M,I3236,TRUE,_xll.ohTrigger(RecalcTrigger,Trigger6M)),NA())</f>
        <v>1.4209020442566E-2</v>
      </c>
      <c r="Q3236" s="186">
        <f>IFERROR(_xll.qlIndexFixing(ONIndex1Y,I3236,TRUE,_xll.ohTrigger(RecalcTrigger,Trigger1Y)),NA())</f>
        <v>1.4124314252104142E-2</v>
      </c>
    </row>
    <row r="3237" spans="2:17" x14ac:dyDescent="0.2">
      <c r="B3237" s="39" t="s">
        <v>42</v>
      </c>
      <c r="D3237" s="42">
        <f>_xll.qlCalendarAdvance(Calendar,$D3236,B3237,"f",FALSE)</f>
        <v>62081</v>
      </c>
      <c r="E3237" s="180">
        <f>_xll.qlInterestRateIndexValueDate(IndexON,D3237)</f>
        <v>62081</v>
      </c>
      <c r="F3237" s="196">
        <f>IFERROR(_xll.qlIndexFixing(IndexON,D3237,TRUE,_xll.ohTrigger(RecalcTrigger,TriggerON)),NA())</f>
        <v>1.3728229144431836E-2</v>
      </c>
      <c r="H3237" s="42">
        <f>_xll.qlCalendarAdvance(Calendar,$H3236,B3237,"f",FALSE)</f>
        <v>62081</v>
      </c>
      <c r="I3237" s="180">
        <f>_xll.qlInterestRateIndexValueDate(Index1M,$H3237)</f>
        <v>62085</v>
      </c>
      <c r="J3237" s="185">
        <f>IFERROR(_xll.qlIndexFixing(Index1M,$H3237,TRUE,_xll.ohTrigger(RecalcTrigger,Trigger1M)),NA())</f>
        <v>1.3550272504012067E-2</v>
      </c>
      <c r="K3237" s="44">
        <f>IFERROR(_xll.qlIndexFixing(Index3M,H3237,TRUE,_xll.ohTrigger(RecalcTrigger,Trigger3M)),NA())</f>
        <v>1.3903347071517674E-2</v>
      </c>
      <c r="L3237" s="44">
        <f>IFERROR(_xll.qlIndexFixing(Index6M,$H3237,TRUE,_xll.ohTrigger(RecalcTrigger,Trigger6M)),NA())</f>
        <v>1.4329673156557952E-2</v>
      </c>
      <c r="M3237" s="186">
        <f>IFERROR(_xll.qlIndexFixing(Index1Y,$H3237,TRUE,_xll.ohTrigger(RecalcTrigger,Trigger1Y)),NA())</f>
        <v>1.4348734871485068E-2</v>
      </c>
      <c r="N3237" s="185">
        <f>IFERROR(_xll.qlIndexFixing(ONIndex1M,I3237,TRUE,_xll.ohTrigger(RecalcTrigger,Trigger1M)),NA())</f>
        <v>1.3536255027268851E-2</v>
      </c>
      <c r="O3237" s="44">
        <f>IFERROR(_xll.qlIndexFixing(ONIndex3M,I3237,TRUE,_xll.ohTrigger(RecalcTrigger,Trigger3M)),NA())</f>
        <v>1.3851114546152843E-2</v>
      </c>
      <c r="P3237" s="44">
        <f>IFERROR(_xll.qlIndexFixing(ONIndex6M,I3237,TRUE,_xll.ohTrigger(RecalcTrigger,Trigger6M)),NA())</f>
        <v>1.4217734265455917E-2</v>
      </c>
      <c r="Q3237" s="186">
        <f>IFERROR(_xll.qlIndexFixing(ONIndex1Y,I3237,TRUE,_xll.ohTrigger(RecalcTrigger,Trigger1Y)),NA())</f>
        <v>1.4131685271312477E-2</v>
      </c>
    </row>
    <row r="3238" spans="2:17" x14ac:dyDescent="0.2">
      <c r="B3238" s="39" t="s">
        <v>42</v>
      </c>
      <c r="D3238" s="42">
        <f>_xll.qlCalendarAdvance(Calendar,$D3237,B3238,"f",FALSE)</f>
        <v>62089</v>
      </c>
      <c r="E3238" s="180">
        <f>_xll.qlInterestRateIndexValueDate(IndexON,D3238)</f>
        <v>62089</v>
      </c>
      <c r="F3238" s="196">
        <f>IFERROR(_xll.qlIndexFixing(IndexON,D3238,TRUE,_xll.ohTrigger(RecalcTrigger,TriggerON)),NA())</f>
        <v>1.3732994587698499E-2</v>
      </c>
      <c r="H3238" s="42">
        <f>_xll.qlCalendarAdvance(Calendar,$H3237,B3238,"f",FALSE)</f>
        <v>62089</v>
      </c>
      <c r="I3238" s="180">
        <f>_xll.qlInterestRateIndexValueDate(Index1M,$H3238)</f>
        <v>62093</v>
      </c>
      <c r="J3238" s="185">
        <f>IFERROR(_xll.qlIndexFixing(Index1M,$H3238,TRUE,_xll.ohTrigger(RecalcTrigger,Trigger1M)),NA())</f>
        <v>1.3555774014974986E-2</v>
      </c>
      <c r="K3238" s="44">
        <f>IFERROR(_xll.qlIndexFixing(Index3M,H3238,TRUE,_xll.ohTrigger(RecalcTrigger,Trigger3M)),NA())</f>
        <v>1.3905948699070979E-2</v>
      </c>
      <c r="L3238" s="44">
        <f>IFERROR(_xll.qlIndexFixing(Index6M,$H3238,TRUE,_xll.ohTrigger(RecalcTrigger,Trigger6M)),NA())</f>
        <v>1.4334452847913652E-2</v>
      </c>
      <c r="M3238" s="186">
        <f>IFERROR(_xll.qlIndexFixing(Index1Y,$H3238,TRUE,_xll.ohTrigger(RecalcTrigger,Trigger1Y)),NA())</f>
        <v>1.435384418095767E-2</v>
      </c>
      <c r="N3238" s="185">
        <f>IFERROR(_xll.qlIndexFixing(ONIndex1M,I3238,TRUE,_xll.ohTrigger(RecalcTrigger,Trigger1M)),NA())</f>
        <v>1.3541082341550492E-2</v>
      </c>
      <c r="O3238" s="44">
        <f>IFERROR(_xll.qlIndexFixing(ONIndex3M,I3238,TRUE,_xll.ohTrigger(RecalcTrigger,Trigger3M)),NA())</f>
        <v>1.3856177728426289E-2</v>
      </c>
      <c r="P3238" s="44">
        <f>IFERROR(_xll.qlIndexFixing(ONIndex6M,I3238,TRUE,_xll.ohTrigger(RecalcTrigger,Trigger6M)),NA())</f>
        <v>1.4223348266506619E-2</v>
      </c>
      <c r="Q3238" s="186">
        <f>IFERROR(_xll.qlIndexFixing(ONIndex1Y,I3238,TRUE,_xll.ohTrigger(RecalcTrigger,Trigger1Y)),NA())</f>
        <v>1.4136441027714497E-2</v>
      </c>
    </row>
    <row r="3239" spans="2:17" x14ac:dyDescent="0.2">
      <c r="B3239" s="39" t="s">
        <v>42</v>
      </c>
      <c r="D3239" s="42">
        <f>_xll.qlCalendarAdvance(Calendar,$D3238,B3239,"f",FALSE)</f>
        <v>62096</v>
      </c>
      <c r="E3239" s="180">
        <f>_xll.qlInterestRateIndexValueDate(IndexON,D3239)</f>
        <v>62096</v>
      </c>
      <c r="F3239" s="196">
        <f>IFERROR(_xll.qlIndexFixing(IndexON,D3239,TRUE,_xll.ohTrigger(RecalcTrigger,TriggerON)),NA())</f>
        <v>1.3736284306782309E-2</v>
      </c>
      <c r="H3239" s="42">
        <f>_xll.qlCalendarAdvance(Calendar,$H3238,B3239,"f",FALSE)</f>
        <v>62096</v>
      </c>
      <c r="I3239" s="180">
        <f>_xll.qlInterestRateIndexValueDate(Index1M,$H3239)</f>
        <v>62100</v>
      </c>
      <c r="J3239" s="185">
        <f>IFERROR(_xll.qlIndexFixing(Index1M,$H3239,TRUE,_xll.ohTrigger(RecalcTrigger,Trigger1M)),NA())</f>
        <v>1.3560574547341447E-2</v>
      </c>
      <c r="K3239" s="44">
        <f>IFERROR(_xll.qlIndexFixing(Index3M,H3239,TRUE,_xll.ohTrigger(RecalcTrigger,Trigger3M)),NA())</f>
        <v>1.3913431717687885E-2</v>
      </c>
      <c r="L3239" s="44">
        <f>IFERROR(_xll.qlIndexFixing(Index6M,$H3239,TRUE,_xll.ohTrigger(RecalcTrigger,Trigger6M)),NA())</f>
        <v>1.4339076828929194E-2</v>
      </c>
      <c r="M3239" s="186">
        <f>IFERROR(_xll.qlIndexFixing(Index1Y,$H3239,TRUE,_xll.ohTrigger(RecalcTrigger,Trigger1Y)),NA())</f>
        <v>1.4358299640610615E-2</v>
      </c>
      <c r="N3239" s="185">
        <f>IFERROR(_xll.qlIndexFixing(ONIndex1M,I3239,TRUE,_xll.ohTrigger(RecalcTrigger,Trigger1M)),NA())</f>
        <v>1.3544013382666975E-2</v>
      </c>
      <c r="O3239" s="44">
        <f>IFERROR(_xll.qlIndexFixing(ONIndex3M,I3239,TRUE,_xll.ohTrigger(RecalcTrigger,Trigger3M)),NA())</f>
        <v>1.3859252750476614E-2</v>
      </c>
      <c r="P3239" s="44">
        <f>IFERROR(_xll.qlIndexFixing(ONIndex6M,I3239,TRUE,_xll.ohTrigger(RecalcTrigger,Trigger6M)),NA())</f>
        <v>1.4226749437318276E-2</v>
      </c>
      <c r="Q3239" s="186">
        <f>IFERROR(_xll.qlIndexFixing(ONIndex1Y,I3239,TRUE,_xll.ohTrigger(RecalcTrigger,Trigger1Y)),NA())</f>
        <v>1.4139274611135733E-2</v>
      </c>
    </row>
    <row r="3240" spans="2:17" x14ac:dyDescent="0.2">
      <c r="B3240" s="39" t="s">
        <v>42</v>
      </c>
      <c r="D3240" s="42">
        <f>_xll.qlCalendarAdvance(Calendar,$D3239,B3240,"f",FALSE)</f>
        <v>62103</v>
      </c>
      <c r="E3240" s="180">
        <f>_xll.qlInterestRateIndexValueDate(IndexON,D3240)</f>
        <v>62103</v>
      </c>
      <c r="F3240" s="196">
        <f>IFERROR(_xll.qlIndexFixing(IndexON,D3240,TRUE,_xll.ohTrigger(RecalcTrigger,TriggerON)),NA())</f>
        <v>1.3739565606813997E-2</v>
      </c>
      <c r="H3240" s="42">
        <f>_xll.qlCalendarAdvance(Calendar,$H3239,B3240,"f",FALSE)</f>
        <v>62103</v>
      </c>
      <c r="I3240" s="180">
        <f>_xll.qlInterestRateIndexValueDate(Index1M,$H3240)</f>
        <v>62107</v>
      </c>
      <c r="J3240" s="185">
        <f>IFERROR(_xll.qlIndexFixing(Index1M,$H3240,TRUE,_xll.ohTrigger(RecalcTrigger,Trigger1M)),NA())</f>
        <v>1.3565362649194515E-2</v>
      </c>
      <c r="K3240" s="44">
        <f>IFERROR(_xll.qlIndexFixing(Index3M,H3240,TRUE,_xll.ohTrigger(RecalcTrigger,Trigger3M)),NA())</f>
        <v>1.3918408063862131E-2</v>
      </c>
      <c r="L3240" s="44">
        <f>IFERROR(_xll.qlIndexFixing(Index6M,$H3240,TRUE,_xll.ohTrigger(RecalcTrigger,Trigger6M)),NA())</f>
        <v>1.4343623307249646E-2</v>
      </c>
      <c r="M3240" s="186">
        <f>IFERROR(_xll.qlIndexFixing(Index1Y,$H3240,TRUE,_xll.ohTrigger(RecalcTrigger,Trigger1Y)),NA())</f>
        <v>1.4362740897165245E-2</v>
      </c>
      <c r="N3240" s="185">
        <f>IFERROR(_xll.qlIndexFixing(ONIndex1M,I3240,TRUE,_xll.ohTrigger(RecalcTrigger,Trigger1M)),NA())</f>
        <v>1.3548819142217283E-2</v>
      </c>
      <c r="O3240" s="44">
        <f>IFERROR(_xll.qlIndexFixing(ONIndex3M,I3240,TRUE,_xll.ohTrigger(RecalcTrigger,Trigger3M)),NA())</f>
        <v>1.3864292935465983E-2</v>
      </c>
      <c r="P3240" s="44">
        <f>IFERROR(_xll.qlIndexFixing(ONIndex6M,I3240,TRUE,_xll.ohTrigger(RecalcTrigger,Trigger6M)),NA())</f>
        <v>1.423223106119309E-2</v>
      </c>
      <c r="Q3240" s="186">
        <f>IFERROR(_xll.qlIndexFixing(ONIndex1Y,I3240,TRUE,_xll.ohTrigger(RecalcTrigger,Trigger1Y)),NA())</f>
        <v>1.4144007187946173E-2</v>
      </c>
    </row>
    <row r="3241" spans="2:17" x14ac:dyDescent="0.2">
      <c r="B3241" s="39" t="s">
        <v>42</v>
      </c>
      <c r="D3241" s="42">
        <f>_xll.qlCalendarAdvance(Calendar,$D3240,B3241,"f",FALSE)</f>
        <v>62110</v>
      </c>
      <c r="E3241" s="180">
        <f>_xll.qlInterestRateIndexValueDate(IndexON,D3241)</f>
        <v>62110</v>
      </c>
      <c r="F3241" s="196">
        <f>IFERROR(_xll.qlIndexFixing(IndexON,D3241,TRUE,_xll.ohTrigger(RecalcTrigger,TriggerON)),NA())</f>
        <v>1.3742838470367502E-2</v>
      </c>
      <c r="H3241" s="42">
        <f>_xll.qlCalendarAdvance(Calendar,$H3240,B3241,"f",FALSE)</f>
        <v>62110</v>
      </c>
      <c r="I3241" s="180">
        <f>_xll.qlInterestRateIndexValueDate(Index1M,$H3241)</f>
        <v>62114</v>
      </c>
      <c r="J3241" s="185">
        <f>IFERROR(_xll.qlIndexFixing(Index1M,$H3241,TRUE,_xll.ohTrigger(RecalcTrigger,Trigger1M)),NA())</f>
        <v>1.3570138294985596E-2</v>
      </c>
      <c r="K3241" s="44">
        <f>IFERROR(_xll.qlIndexFixing(Index3M,H3241,TRUE,_xll.ohTrigger(RecalcTrigger,Trigger3M)),NA())</f>
        <v>1.3923370979994409E-2</v>
      </c>
      <c r="L3241" s="44">
        <f>IFERROR(_xll.qlIndexFixing(Index6M,$H3241,TRUE,_xll.ohTrigger(RecalcTrigger,Trigger6M)),NA())</f>
        <v>1.434809228234637E-2</v>
      </c>
      <c r="M3241" s="186">
        <f>IFERROR(_xll.qlIndexFixing(Index1Y,$H3241,TRUE,_xll.ohTrigger(RecalcTrigger,Trigger1Y)),NA())</f>
        <v>1.436716792258525E-2</v>
      </c>
      <c r="N3241" s="185">
        <f>IFERROR(_xll.qlIndexFixing(ONIndex1M,I3241,TRUE,_xll.ohTrigger(RecalcTrigger,Trigger1M)),NA())</f>
        <v>1.3553612505283752E-2</v>
      </c>
      <c r="O3241" s="44">
        <f>IFERROR(_xll.qlIndexFixing(ONIndex3M,I3241,TRUE,_xll.ohTrigger(RecalcTrigger,Trigger3M)),NA())</f>
        <v>1.3869319895594145E-2</v>
      </c>
      <c r="P3241" s="44">
        <f>IFERROR(_xll.qlIndexFixing(ONIndex6M,I3241,TRUE,_xll.ohTrigger(RecalcTrigger,Trigger6M)),NA())</f>
        <v>1.4237635723750586E-2</v>
      </c>
      <c r="Q3241" s="186">
        <f>IFERROR(_xll.qlIndexFixing(ONIndex1Y,I3241,TRUE,_xll.ohTrigger(RecalcTrigger,Trigger1Y)),NA())</f>
        <v>1.4148726423988123E-2</v>
      </c>
    </row>
    <row r="3242" spans="2:17" x14ac:dyDescent="0.2">
      <c r="B3242" s="39" t="s">
        <v>42</v>
      </c>
      <c r="D3242" s="42">
        <f>_xll.qlCalendarAdvance(Calendar,$D3241,B3242,"f",FALSE)</f>
        <v>62117</v>
      </c>
      <c r="E3242" s="180">
        <f>_xll.qlInterestRateIndexValueDate(IndexON,D3242)</f>
        <v>62117</v>
      </c>
      <c r="F3242" s="196">
        <f>IFERROR(_xll.qlIndexFixing(IndexON,D3242,TRUE,_xll.ohTrigger(RecalcTrigger,TriggerON)),NA())</f>
        <v>1.37461028800967E-2</v>
      </c>
      <c r="H3242" s="42">
        <f>_xll.qlCalendarAdvance(Calendar,$H3241,B3242,"f",FALSE)</f>
        <v>62117</v>
      </c>
      <c r="I3242" s="180">
        <f>_xll.qlInterestRateIndexValueDate(Index1M,$H3242)</f>
        <v>62121</v>
      </c>
      <c r="J3242" s="185">
        <f>IFERROR(_xll.qlIndexFixing(Index1M,$H3242,TRUE,_xll.ohTrigger(RecalcTrigger,Trigger1M)),NA())</f>
        <v>1.3574901459163513E-2</v>
      </c>
      <c r="K3242" s="44">
        <f>IFERROR(_xll.qlIndexFixing(Index3M,H3242,TRUE,_xll.ohTrigger(RecalcTrigger,Trigger3M)),NA())</f>
        <v>1.3928320438732378E-2</v>
      </c>
      <c r="L3242" s="44">
        <f>IFERROR(_xll.qlIndexFixing(Index6M,$H3242,TRUE,_xll.ohTrigger(RecalcTrigger,Trigger6M)),NA())</f>
        <v>1.4352483753701326E-2</v>
      </c>
      <c r="M3242" s="186">
        <f>IFERROR(_xll.qlIndexFixing(Index1Y,$H3242,TRUE,_xll.ohTrigger(RecalcTrigger,Trigger1Y)),NA())</f>
        <v>1.4371580688833438E-2</v>
      </c>
      <c r="N3242" s="185">
        <f>IFERROR(_xll.qlIndexFixing(ONIndex1M,I3242,TRUE,_xll.ohTrigger(RecalcTrigger,Trigger1M)),NA())</f>
        <v>1.3558393446286843E-2</v>
      </c>
      <c r="O3242" s="44">
        <f>IFERROR(_xll.qlIndexFixing(ONIndex3M,I3242,TRUE,_xll.ohTrigger(RecalcTrigger,Trigger3M)),NA())</f>
        <v>1.3874333603682842E-2</v>
      </c>
      <c r="P3242" s="44">
        <f>IFERROR(_xll.qlIndexFixing(ONIndex6M,I3242,TRUE,_xll.ohTrigger(RecalcTrigger,Trigger6M)),NA())</f>
        <v>1.4242963424990762E-2</v>
      </c>
      <c r="Q3242" s="186">
        <f>IFERROR(_xll.qlIndexFixing(ONIndex1Y,I3242,TRUE,_xll.ohTrigger(RecalcTrigger,Trigger1Y)),NA())</f>
        <v>1.4153432291603707E-2</v>
      </c>
    </row>
    <row r="3243" spans="2:17" x14ac:dyDescent="0.2">
      <c r="B3243" s="39" t="s">
        <v>42</v>
      </c>
      <c r="D3243" s="42">
        <f>_xll.qlCalendarAdvance(Calendar,$D3242,B3243,"f",FALSE)</f>
        <v>62124</v>
      </c>
      <c r="E3243" s="180">
        <f>_xll.qlInterestRateIndexValueDate(IndexON,D3243)</f>
        <v>62124</v>
      </c>
      <c r="F3243" s="196">
        <f>IFERROR(_xll.qlIndexFixing(IndexON,D3243,TRUE,_xll.ohTrigger(RecalcTrigger,TriggerON)),NA())</f>
        <v>1.3749358818602175E-2</v>
      </c>
      <c r="H3243" s="42">
        <f>_xll.qlCalendarAdvance(Calendar,$H3242,B3243,"f",FALSE)</f>
        <v>62124</v>
      </c>
      <c r="I3243" s="180">
        <f>_xll.qlInterestRateIndexValueDate(Index1M,$H3243)</f>
        <v>62128</v>
      </c>
      <c r="J3243" s="185">
        <f>IFERROR(_xll.qlIndexFixing(Index1M,$H3243,TRUE,_xll.ohTrigger(RecalcTrigger,Trigger1M)),NA())</f>
        <v>1.357786913896827E-2</v>
      </c>
      <c r="K3243" s="44">
        <f>IFERROR(_xll.qlIndexFixing(Index3M,H3243,TRUE,_xll.ohTrigger(RecalcTrigger,Trigger3M)),NA())</f>
        <v>1.3933256412723694E-2</v>
      </c>
      <c r="L3243" s="44">
        <f>IFERROR(_xll.qlIndexFixing(Index6M,$H3243,TRUE,_xll.ohTrigger(RecalcTrigger,Trigger6M)),NA())</f>
        <v>1.4356797720804426E-2</v>
      </c>
      <c r="M3243" s="186">
        <f>IFERROR(_xll.qlIndexFixing(Index1Y,$H3243,TRUE,_xll.ohTrigger(RecalcTrigger,Trigger1Y)),NA())</f>
        <v>1.4375979167874154E-2</v>
      </c>
      <c r="N3243" s="185">
        <f>IFERROR(_xll.qlIndexFixing(ONIndex1M,I3243,TRUE,_xll.ohTrigger(RecalcTrigger,Trigger1M)),NA())</f>
        <v>1.3563161939726953E-2</v>
      </c>
      <c r="O3243" s="44">
        <f>IFERROR(_xll.qlIndexFixing(ONIndex3M,I3243,TRUE,_xll.ohTrigger(RecalcTrigger,Trigger3M)),NA())</f>
        <v>1.3879334032473878E-2</v>
      </c>
      <c r="P3243" s="44">
        <f>IFERROR(_xll.qlIndexFixing(ONIndex6M,I3243,TRUE,_xll.ohTrigger(RecalcTrigger,Trigger6M)),NA())</f>
        <v>1.4248214164833684E-2</v>
      </c>
      <c r="Q3243" s="186">
        <f>IFERROR(_xll.qlIndexFixing(ONIndex1Y,I3243,TRUE,_xll.ohTrigger(RecalcTrigger,Trigger1Y)),NA())</f>
        <v>1.415812476353473E-2</v>
      </c>
    </row>
    <row r="3244" spans="2:17" x14ac:dyDescent="0.2">
      <c r="B3244" s="39" t="s">
        <v>42</v>
      </c>
      <c r="D3244" s="42">
        <f>_xll.qlCalendarAdvance(Calendar,$D3243,B3244,"f",FALSE)</f>
        <v>62131</v>
      </c>
      <c r="E3244" s="180">
        <f>_xll.qlInterestRateIndexValueDate(IndexON,D3244)</f>
        <v>62131</v>
      </c>
      <c r="F3244" s="196">
        <f>IFERROR(_xll.qlIndexFixing(IndexON,D3244,TRUE,_xll.ohTrigger(RecalcTrigger,TriggerON)),NA())</f>
        <v>1.3752606268537804E-2</v>
      </c>
      <c r="H3244" s="42">
        <f>_xll.qlCalendarAdvance(Calendar,$H3243,B3244,"f",FALSE)</f>
        <v>62131</v>
      </c>
      <c r="I3244" s="180">
        <f>_xll.qlInterestRateIndexValueDate(Index1M,$H3244)</f>
        <v>62135</v>
      </c>
      <c r="J3244" s="185">
        <f>IFERROR(_xll.qlIndexFixing(Index1M,$H3244,TRUE,_xll.ohTrigger(RecalcTrigger,Trigger1M)),NA())</f>
        <v>1.3582609418651335E-2</v>
      </c>
      <c r="K3244" s="44">
        <f>IFERROR(_xll.qlIndexFixing(Index3M,H3244,TRUE,_xll.ohTrigger(RecalcTrigger,Trigger3M)),NA())</f>
        <v>1.3938178874613349E-2</v>
      </c>
      <c r="L3244" s="44">
        <f>IFERROR(_xll.qlIndexFixing(Index6M,$H3244,TRUE,_xll.ohTrigger(RecalcTrigger,Trigger6M)),NA())</f>
        <v>1.4361034183155739E-2</v>
      </c>
      <c r="M3244" s="186">
        <f>IFERROR(_xll.qlIndexFixing(Index1Y,$H3244,TRUE,_xll.ohTrigger(RecalcTrigger,Trigger1Y)),NA())</f>
        <v>1.4380363331671087E-2</v>
      </c>
      <c r="N3244" s="185">
        <f>IFERROR(_xll.qlIndexFixing(ONIndex1M,I3244,TRUE,_xll.ohTrigger(RecalcTrigger,Trigger1M)),NA())</f>
        <v>1.3567917960184417E-2</v>
      </c>
      <c r="O3244" s="44">
        <f>IFERROR(_xll.qlIndexFixing(ONIndex3M,I3244,TRUE,_xll.ohTrigger(RecalcTrigger,Trigger3M)),NA())</f>
        <v>1.3884321154788992E-2</v>
      </c>
      <c r="P3244" s="44">
        <f>IFERROR(_xll.qlIndexFixing(ONIndex6M,I3244,TRUE,_xll.ohTrigger(RecalcTrigger,Trigger6M)),NA())</f>
        <v>1.4253387943439222E-2</v>
      </c>
      <c r="Q3244" s="186">
        <f>IFERROR(_xll.qlIndexFixing(ONIndex1Y,I3244,TRUE,_xll.ohTrigger(RecalcTrigger,Trigger1Y)),NA())</f>
        <v>1.4162803812203251E-2</v>
      </c>
    </row>
    <row r="3245" spans="2:17" x14ac:dyDescent="0.2">
      <c r="B3245" s="39" t="s">
        <v>42</v>
      </c>
      <c r="D3245" s="42">
        <f>_xll.qlCalendarAdvance(Calendar,$D3244,B3245,"f",FALSE)</f>
        <v>62138</v>
      </c>
      <c r="E3245" s="180">
        <f>_xll.qlInterestRateIndexValueDate(IndexON,D3245)</f>
        <v>62138</v>
      </c>
      <c r="F3245" s="196">
        <f>IFERROR(_xll.qlIndexFixing(IndexON,D3245,TRUE,_xll.ohTrigger(RecalcTrigger,TriggerON)),NA())</f>
        <v>1.3755845212477524E-2</v>
      </c>
      <c r="H3245" s="42">
        <f>_xll.qlCalendarAdvance(Calendar,$H3244,B3245,"f",FALSE)</f>
        <v>62138</v>
      </c>
      <c r="I3245" s="180">
        <f>_xll.qlInterestRateIndexValueDate(Index1M,$H3245)</f>
        <v>62142</v>
      </c>
      <c r="J3245" s="185">
        <f>IFERROR(_xll.qlIndexFixing(Index1M,$H3245,TRUE,_xll.ohTrigger(RecalcTrigger,Trigger1M)),NA())</f>
        <v>1.3587337146783174E-2</v>
      </c>
      <c r="K3245" s="44">
        <f>IFERROR(_xll.qlIndexFixing(Index3M,H3245,TRUE,_xll.ohTrigger(RecalcTrigger,Trigger3M)),NA())</f>
        <v>1.3943087797049003E-2</v>
      </c>
      <c r="L3245" s="44">
        <f>IFERROR(_xll.qlIndexFixing(Index6M,$H3245,TRUE,_xll.ohTrigger(RecalcTrigger,Trigger6M)),NA())</f>
        <v>1.4365193140261957E-2</v>
      </c>
      <c r="M3245" s="186">
        <f>IFERROR(_xll.qlIndexFixing(Index1Y,$H3245,TRUE,_xll.ohTrigger(RecalcTrigger,Trigger1Y)),NA())</f>
        <v>1.438473315218792E-2</v>
      </c>
      <c r="N3245" s="185">
        <f>IFERROR(_xll.qlIndexFixing(ONIndex1M,I3245,TRUE,_xll.ohTrigger(RecalcTrigger,Trigger1M)),NA())</f>
        <v>1.3572661481999759E-2</v>
      </c>
      <c r="O3245" s="44">
        <f>IFERROR(_xll.qlIndexFixing(ONIndex3M,I3245,TRUE,_xll.ohTrigger(RecalcTrigger,Trigger3M)),NA())</f>
        <v>1.388929494336999E-2</v>
      </c>
      <c r="P3245" s="44">
        <f>IFERROR(_xll.qlIndexFixing(ONIndex6M,I3245,TRUE,_xll.ohTrigger(RecalcTrigger,Trigger6M)),NA())</f>
        <v>1.4258484760487633E-2</v>
      </c>
      <c r="Q3245" s="186">
        <f>IFERROR(_xll.qlIndexFixing(ONIndex1Y,I3245,TRUE,_xll.ohTrigger(RecalcTrigger,Trigger1Y)),NA())</f>
        <v>1.416746941003133E-2</v>
      </c>
    </row>
    <row r="3246" spans="2:17" x14ac:dyDescent="0.2">
      <c r="B3246" s="39" t="s">
        <v>42</v>
      </c>
      <c r="D3246" s="42">
        <f>_xll.qlCalendarAdvance(Calendar,$D3245,B3246,"f",FALSE)</f>
        <v>62145</v>
      </c>
      <c r="E3246" s="180">
        <f>_xll.qlInterestRateIndexValueDate(IndexON,D3246)</f>
        <v>62145</v>
      </c>
      <c r="F3246" s="196">
        <f>IFERROR(_xll.qlIndexFixing(IndexON,D3246,TRUE,_xll.ohTrigger(RecalcTrigger,TriggerON)),NA())</f>
        <v>1.3759075633048568E-2</v>
      </c>
      <c r="H3246" s="42">
        <f>_xll.qlCalendarAdvance(Calendar,$H3245,B3246,"f",FALSE)</f>
        <v>62145</v>
      </c>
      <c r="I3246" s="180">
        <f>_xll.qlInterestRateIndexValueDate(Index1M,$H3246)</f>
        <v>62149</v>
      </c>
      <c r="J3246" s="185">
        <f>IFERROR(_xll.qlIndexFixing(Index1M,$H3246,TRUE,_xll.ohTrigger(RecalcTrigger,Trigger1M)),NA())</f>
        <v>1.3592052297818505E-2</v>
      </c>
      <c r="K3246" s="44">
        <f>IFERROR(_xll.qlIndexFixing(Index3M,H3246,TRUE,_xll.ohTrigger(RecalcTrigger,Trigger3M)),NA())</f>
        <v>1.3947983152678312E-2</v>
      </c>
      <c r="L3246" s="44">
        <f>IFERROR(_xll.qlIndexFixing(Index6M,$H3246,TRUE,_xll.ohTrigger(RecalcTrigger,Trigger6M)),NA())</f>
        <v>1.4369274591641255E-2</v>
      </c>
      <c r="M3246" s="186">
        <f>IFERROR(_xll.qlIndexFixing(Index1Y,$H3246,TRUE,_xll.ohTrigger(RecalcTrigger,Trigger1Y)),NA())</f>
        <v>1.4389088601388562E-2</v>
      </c>
      <c r="N3246" s="185">
        <f>IFERROR(_xll.qlIndexFixing(ONIndex1M,I3246,TRUE,_xll.ohTrigger(RecalcTrigger,Trigger1M)),NA())</f>
        <v>1.357739247983325E-2</v>
      </c>
      <c r="O3246" s="44">
        <f>IFERROR(_xll.qlIndexFixing(ONIndex3M,I3246,TRUE,_xll.ohTrigger(RecalcTrigger,Trigger3M)),NA())</f>
        <v>1.3894255371118547E-2</v>
      </c>
      <c r="P3246" s="44">
        <f>IFERROR(_xll.qlIndexFixing(ONIndex6M,I3246,TRUE,_xll.ohTrigger(RecalcTrigger,Trigger6M)),NA())</f>
        <v>1.4263504616458533E-2</v>
      </c>
      <c r="Q3246" s="186">
        <f>IFERROR(_xll.qlIndexFixing(ONIndex1Y,I3246,TRUE,_xll.ohTrigger(RecalcTrigger,Trigger1Y)),NA())</f>
        <v>1.4172121529760773E-2</v>
      </c>
    </row>
    <row r="3247" spans="2:17" x14ac:dyDescent="0.2">
      <c r="B3247" s="39" t="s">
        <v>42</v>
      </c>
      <c r="D3247" s="42">
        <f>_xll.qlCalendarAdvance(Calendar,$D3246,B3247,"f",FALSE)</f>
        <v>62152</v>
      </c>
      <c r="E3247" s="180">
        <f>_xll.qlInterestRateIndexValueDate(IndexON,D3247)</f>
        <v>62152</v>
      </c>
      <c r="F3247" s="196">
        <f>IFERROR(_xll.qlIndexFixing(IndexON,D3247,TRUE,_xll.ohTrigger(RecalcTrigger,TriggerON)),NA())</f>
        <v>1.3762297512878163E-2</v>
      </c>
      <c r="H3247" s="42">
        <f>_xll.qlCalendarAdvance(Calendar,$H3246,B3247,"f",FALSE)</f>
        <v>62152</v>
      </c>
      <c r="I3247" s="180">
        <f>_xll.qlInterestRateIndexValueDate(Index1M,$H3247)</f>
        <v>62156</v>
      </c>
      <c r="J3247" s="185">
        <f>IFERROR(_xll.qlIndexFixing(Index1M,$H3247,TRUE,_xll.ohTrigger(RecalcTrigger,Trigger1M)),NA())</f>
        <v>1.3598529161644508E-2</v>
      </c>
      <c r="K3247" s="44">
        <f>IFERROR(_xll.qlIndexFixing(Index3M,H3247,TRUE,_xll.ohTrigger(RecalcTrigger,Trigger3M)),NA())</f>
        <v>1.3954097202445304E-2</v>
      </c>
      <c r="L3247" s="44">
        <f>IFERROR(_xll.qlIndexFixing(Index6M,$H3247,TRUE,_xll.ohTrigger(RecalcTrigger,Trigger6M)),NA())</f>
        <v>1.4374913122877449E-2</v>
      </c>
      <c r="M3247" s="186">
        <f>IFERROR(_xll.qlIndexFixing(Index1Y,$H3247,TRUE,_xll.ohTrigger(RecalcTrigger,Trigger1Y)),NA())</f>
        <v>1.4393429651237794E-2</v>
      </c>
      <c r="N3247" s="185">
        <f>IFERROR(_xll.qlIndexFixing(ONIndex1M,I3247,TRUE,_xll.ohTrigger(RecalcTrigger,Trigger1M)),NA())</f>
        <v>1.3582110928105351E-2</v>
      </c>
      <c r="O3247" s="44">
        <f>IFERROR(_xll.qlIndexFixing(ONIndex3M,I3247,TRUE,_xll.ohTrigger(RecalcTrigger,Trigger3M)),NA())</f>
        <v>1.3899202410776468E-2</v>
      </c>
      <c r="P3247" s="44">
        <f>IFERROR(_xll.qlIndexFixing(ONIndex6M,I3247,TRUE,_xll.ohTrigger(RecalcTrigger,Trigger6M)),NA())</f>
        <v>1.4268447510952242E-2</v>
      </c>
      <c r="Q3247" s="186">
        <f>IFERROR(_xll.qlIndexFixing(ONIndex1Y,I3247,TRUE,_xll.ohTrigger(RecalcTrigger,Trigger1Y)),NA())</f>
        <v>1.417676014397351E-2</v>
      </c>
    </row>
    <row r="3248" spans="2:17" x14ac:dyDescent="0.2">
      <c r="B3248" s="39" t="s">
        <v>42</v>
      </c>
      <c r="D3248" s="42">
        <f>_xll.qlCalendarAdvance(Calendar,$D3247,B3248,"f",FALSE)</f>
        <v>62159</v>
      </c>
      <c r="E3248" s="180">
        <f>_xll.qlInterestRateIndexValueDate(IndexON,D3248)</f>
        <v>62159</v>
      </c>
      <c r="F3248" s="196">
        <f>IFERROR(_xll.qlIndexFixing(IndexON,D3248,TRUE,_xll.ohTrigger(RecalcTrigger,TriggerON)),NA())</f>
        <v>1.3765510834593542E-2</v>
      </c>
      <c r="H3248" s="42">
        <f>_xll.qlCalendarAdvance(Calendar,$H3247,B3248,"f",FALSE)</f>
        <v>62159</v>
      </c>
      <c r="I3248" s="180">
        <f>_xll.qlInterestRateIndexValueDate(Index1M,$H3248)</f>
        <v>62163</v>
      </c>
      <c r="J3248" s="185">
        <f>IFERROR(_xll.qlIndexFixing(Index1M,$H3248,TRUE,_xll.ohTrigger(RecalcTrigger,Trigger1M)),NA())</f>
        <v>1.3603216899607475E-2</v>
      </c>
      <c r="K3248" s="44">
        <f>IFERROR(_xll.qlIndexFixing(Index3M,H3248,TRUE,_xll.ohTrigger(RecalcTrigger,Trigger3M)),NA())</f>
        <v>1.3958963762428127E-2</v>
      </c>
      <c r="L3248" s="44">
        <f>IFERROR(_xll.qlIndexFixing(Index6M,$H3248,TRUE,_xll.ohTrigger(RecalcTrigger,Trigger6M)),NA())</f>
        <v>1.4378823419360583E-2</v>
      </c>
      <c r="M3248" s="186">
        <f>IFERROR(_xll.qlIndexFixing(Index1Y,$H3248,TRUE,_xll.ohTrigger(RecalcTrigger,Trigger1Y)),NA())</f>
        <v>1.4397756273699084E-2</v>
      </c>
      <c r="N3248" s="185">
        <f>IFERROR(_xll.qlIndexFixing(ONIndex1M,I3248,TRUE,_xll.ohTrigger(RecalcTrigger,Trigger1M)),NA())</f>
        <v>1.3586816801236523E-2</v>
      </c>
      <c r="O3248" s="44">
        <f>IFERROR(_xll.qlIndexFixing(ONIndex3M,I3248,TRUE,_xll.ohTrigger(RecalcTrigger,Trigger3M)),NA())</f>
        <v>1.3904136035085557E-2</v>
      </c>
      <c r="P3248" s="44">
        <f>IFERROR(_xll.qlIndexFixing(ONIndex6M,I3248,TRUE,_xll.ohTrigger(RecalcTrigger,Trigger6M)),NA())</f>
        <v>1.4273313444048696E-2</v>
      </c>
      <c r="Q3248" s="186">
        <f>IFERROR(_xll.qlIndexFixing(ONIndex1Y,I3248,TRUE,_xll.ohTrigger(RecalcTrigger,Trigger1Y)),NA())</f>
        <v>1.4181385224931731E-2</v>
      </c>
    </row>
    <row r="3249" spans="2:17" x14ac:dyDescent="0.2">
      <c r="B3249" s="39" t="s">
        <v>42</v>
      </c>
      <c r="D3249" s="42">
        <f>_xll.qlCalendarAdvance(Calendar,$D3248,B3249,"f",FALSE)</f>
        <v>62166</v>
      </c>
      <c r="E3249" s="180">
        <f>_xll.qlInterestRateIndexValueDate(IndexON,D3249)</f>
        <v>62166</v>
      </c>
      <c r="F3249" s="196">
        <f>IFERROR(_xll.qlIndexFixing(IndexON,D3249,TRUE,_xll.ohTrigger(RecalcTrigger,TriggerON)),NA())</f>
        <v>1.3768715580795288E-2</v>
      </c>
      <c r="H3249" s="42">
        <f>_xll.qlCalendarAdvance(Calendar,$H3248,B3249,"f",FALSE)</f>
        <v>62166</v>
      </c>
      <c r="I3249" s="180">
        <f>_xll.qlInterestRateIndexValueDate(Index1M,$H3249)</f>
        <v>62170</v>
      </c>
      <c r="J3249" s="185">
        <f>IFERROR(_xll.qlIndexFixing(Index1M,$H3249,TRUE,_xll.ohTrigger(RecalcTrigger,Trigger1M)),NA())</f>
        <v>1.3607891977111953E-2</v>
      </c>
      <c r="K3249" s="44">
        <f>IFERROR(_xll.qlIndexFixing(Index3M,H3249,TRUE,_xll.ohTrigger(RecalcTrigger,Trigger3M)),NA())</f>
        <v>1.3963816668711909E-2</v>
      </c>
      <c r="L3249" s="44">
        <f>IFERROR(_xll.qlIndexFixing(Index6M,$H3249,TRUE,_xll.ohTrigger(RecalcTrigger,Trigger6M)),NA())</f>
        <v>1.43826561994982E-2</v>
      </c>
      <c r="M3249" s="186">
        <f>IFERROR(_xll.qlIndexFixing(Index1Y,$H3249,TRUE,_xll.ohTrigger(RecalcTrigger,Trigger1Y)),NA())</f>
        <v>1.4402068440737433E-2</v>
      </c>
      <c r="N3249" s="185">
        <f>IFERROR(_xll.qlIndexFixing(ONIndex1M,I3249,TRUE,_xll.ohTrigger(RecalcTrigger,Trigger1M)),NA())</f>
        <v>1.3591510073727164E-2</v>
      </c>
      <c r="O3249" s="44">
        <f>IFERROR(_xll.qlIndexFixing(ONIndex3M,I3249,TRUE,_xll.ohTrigger(RecalcTrigger,Trigger3M)),NA())</f>
        <v>1.3909056216867555E-2</v>
      </c>
      <c r="P3249" s="44">
        <f>IFERROR(_xll.qlIndexFixing(ONIndex6M,I3249,TRUE,_xll.ohTrigger(RecalcTrigger,Trigger6M)),NA())</f>
        <v>1.4278102415827831E-2</v>
      </c>
      <c r="Q3249" s="186">
        <f>IFERROR(_xll.qlIndexFixing(ONIndex1Y,I3249,TRUE,_xll.ohTrigger(RecalcTrigger,Trigger1Y)),NA())</f>
        <v>1.4185996745537111E-2</v>
      </c>
    </row>
    <row r="3250" spans="2:17" x14ac:dyDescent="0.2">
      <c r="B3250" s="39" t="s">
        <v>42</v>
      </c>
      <c r="D3250" s="42">
        <f>_xll.qlCalendarAdvance(Calendar,$D3249,B3250,"f",FALSE)</f>
        <v>62173</v>
      </c>
      <c r="E3250" s="180">
        <f>_xll.qlInterestRateIndexValueDate(IndexON,D3250)</f>
        <v>62173</v>
      </c>
      <c r="F3250" s="196">
        <f>IFERROR(_xll.qlIndexFixing(IndexON,D3250,TRUE,_xll.ohTrigger(RecalcTrigger,TriggerON)),NA())</f>
        <v>1.3771911734110631E-2</v>
      </c>
      <c r="H3250" s="42">
        <f>_xll.qlCalendarAdvance(Calendar,$H3249,B3250,"f",FALSE)</f>
        <v>62173</v>
      </c>
      <c r="I3250" s="180">
        <f>_xll.qlInterestRateIndexValueDate(Index1M,$H3250)</f>
        <v>62177</v>
      </c>
      <c r="J3250" s="185">
        <f>IFERROR(_xll.qlIndexFixing(Index1M,$H3250,TRUE,_xll.ohTrigger(RecalcTrigger,Trigger1M)),NA())</f>
        <v>1.3612554368609349E-2</v>
      </c>
      <c r="K3250" s="44">
        <f>IFERROR(_xll.qlIndexFixing(Index3M,H3250,TRUE,_xll.ohTrigger(RecalcTrigger,Trigger3M)),NA())</f>
        <v>1.396865589393506E-2</v>
      </c>
      <c r="L3250" s="44">
        <f>IFERROR(_xll.qlIndexFixing(Index6M,$H3250,TRUE,_xll.ohTrigger(RecalcTrigger,Trigger6M)),NA())</f>
        <v>1.4386411464080538E-2</v>
      </c>
      <c r="M3250" s="186">
        <f>IFERROR(_xll.qlIndexFixing(Index1Y,$H3250,TRUE,_xll.ohTrigger(RecalcTrigger,Trigger1Y)),NA())</f>
        <v>1.4406366124317843E-2</v>
      </c>
      <c r="N3250" s="185">
        <f>IFERROR(_xll.qlIndexFixing(ONIndex1M,I3250,TRUE,_xll.ohTrigger(RecalcTrigger,Trigger1M)),NA())</f>
        <v>1.3598552687339449E-2</v>
      </c>
      <c r="O3250" s="44">
        <f>IFERROR(_xll.qlIndexFixing(ONIndex3M,I3250,TRUE,_xll.ohTrigger(RecalcTrigger,Trigger3M)),NA())</f>
        <v>1.3916437897526279E-2</v>
      </c>
      <c r="P3250" s="44">
        <f>IFERROR(_xll.qlIndexFixing(ONIndex6M,I3250,TRUE,_xll.ohTrigger(RecalcTrigger,Trigger6M)),NA())</f>
        <v>1.4285278591321671E-2</v>
      </c>
      <c r="Q3250" s="186">
        <f>IFERROR(_xll.qlIndexFixing(ONIndex1Y,I3250,TRUE,_xll.ohTrigger(RecalcTrigger,Trigger1Y)),NA())</f>
        <v>1.4193024585207326E-2</v>
      </c>
    </row>
    <row r="3251" spans="2:17" x14ac:dyDescent="0.2">
      <c r="B3251" s="39" t="s">
        <v>42</v>
      </c>
      <c r="D3251" s="42">
        <f>_xll.qlCalendarAdvance(Calendar,$D3250,B3251,"f",FALSE)</f>
        <v>62184</v>
      </c>
      <c r="E3251" s="180">
        <f>_xll.qlInterestRateIndexValueDate(IndexON,D3251)</f>
        <v>62184</v>
      </c>
      <c r="F3251" s="196">
        <f>IFERROR(_xll.qlIndexFixing(IndexON,D3251,TRUE,_xll.ohTrigger(RecalcTrigger,TriggerON)),NA())</f>
        <v>1.3775935622319935E-2</v>
      </c>
      <c r="H3251" s="42">
        <f>_xll.qlCalendarAdvance(Calendar,$H3250,B3251,"f",FALSE)</f>
        <v>62184</v>
      </c>
      <c r="I3251" s="180">
        <f>_xll.qlInterestRateIndexValueDate(Index1M,$H3251)</f>
        <v>62186</v>
      </c>
      <c r="J3251" s="185">
        <f>IFERROR(_xll.qlIndexFixing(Index1M,$H3251,TRUE,_xll.ohTrigger(RecalcTrigger,Trigger1M)),NA())</f>
        <v>1.3619118384624596E-2</v>
      </c>
      <c r="K3251" s="44">
        <f>IFERROR(_xll.qlIndexFixing(Index3M,H3251,TRUE,_xll.ohTrigger(RecalcTrigger,Trigger3M)),NA())</f>
        <v>1.397424489696197E-2</v>
      </c>
      <c r="L3251" s="44">
        <f>IFERROR(_xll.qlIndexFixing(Index6M,$H3251,TRUE,_xll.ohTrigger(RecalcTrigger,Trigger6M)),NA())</f>
        <v>1.4390605385994786E-2</v>
      </c>
      <c r="M3251" s="186">
        <f>IFERROR(_xll.qlIndexFixing(Index1Y,$H3251,TRUE,_xll.ohTrigger(RecalcTrigger,Trigger1Y)),NA())</f>
        <v>1.4411870390557571E-2</v>
      </c>
      <c r="N3251" s="185">
        <f>IFERROR(_xll.qlIndexFixing(ONIndex1M,I3251,TRUE,_xll.ohTrigger(RecalcTrigger,Trigger1M)),NA())</f>
        <v>1.3603520450740092E-2</v>
      </c>
      <c r="O3251" s="44">
        <f>IFERROR(_xll.qlIndexFixing(ONIndex3M,I3251,TRUE,_xll.ohTrigger(RecalcTrigger,Trigger3M)),NA())</f>
        <v>1.3921646196566329E-2</v>
      </c>
      <c r="P3251" s="44">
        <f>IFERROR(_xll.qlIndexFixing(ONIndex6M,I3251,TRUE,_xll.ohTrigger(RecalcTrigger,Trigger6M)),NA())</f>
        <v>1.4290063520734364E-2</v>
      </c>
      <c r="Q3251" s="186">
        <f>IFERROR(_xll.qlIndexFixing(ONIndex1Y,I3251,TRUE,_xll.ohTrigger(RecalcTrigger,Trigger1Y)),NA())</f>
        <v>1.4197792481684957E-2</v>
      </c>
    </row>
    <row r="3252" spans="2:17" x14ac:dyDescent="0.2">
      <c r="B3252" s="39" t="s">
        <v>42</v>
      </c>
      <c r="D3252" s="42">
        <f>_xll.qlCalendarAdvance(Calendar,$D3251,B3252,"f",FALSE)</f>
        <v>62191</v>
      </c>
      <c r="E3252" s="180">
        <f>_xll.qlInterestRateIndexValueDate(IndexON,D3252)</f>
        <v>62191</v>
      </c>
      <c r="F3252" s="196">
        <f>IFERROR(_xll.qlIndexFixing(IndexON,D3252,TRUE,_xll.ohTrigger(RecalcTrigger,TriggerON)),NA())</f>
        <v>1.3779110591807253E-2</v>
      </c>
      <c r="H3252" s="42">
        <f>_xll.qlCalendarAdvance(Calendar,$H3251,B3252,"f",FALSE)</f>
        <v>62191</v>
      </c>
      <c r="I3252" s="180">
        <f>_xll.qlInterestRateIndexValueDate(Index1M,$H3252)</f>
        <v>62193</v>
      </c>
      <c r="J3252" s="185">
        <f>IFERROR(_xll.qlIndexFixing(Index1M,$H3252,TRUE,_xll.ohTrigger(RecalcTrigger,Trigger1M)),NA())</f>
        <v>1.3623750946099022E-2</v>
      </c>
      <c r="K3252" s="44">
        <f>IFERROR(_xll.qlIndexFixing(Index3M,H3252,TRUE,_xll.ohTrigger(RecalcTrigger,Trigger3M)),NA())</f>
        <v>1.3979053548950215E-2</v>
      </c>
      <c r="L3252" s="44">
        <f>IFERROR(_xll.qlIndexFixing(Index6M,$H3252,TRUE,_xll.ohTrigger(RecalcTrigger,Trigger6M)),NA())</f>
        <v>1.4394193062324357E-2</v>
      </c>
      <c r="M3252" s="186">
        <f>IFERROR(_xll.qlIndexFixing(Index1Y,$H3252,TRUE,_xll.ohTrigger(RecalcTrigger,Trigger1Y)),NA())</f>
        <v>1.4416134863814722E-2</v>
      </c>
      <c r="N3252" s="185">
        <f>IFERROR(_xll.qlIndexFixing(ONIndex1M,I3252,TRUE,_xll.ohTrigger(RecalcTrigger,Trigger1M)),NA())</f>
        <v>1.3608168513075114E-2</v>
      </c>
      <c r="O3252" s="44">
        <f>IFERROR(_xll.qlIndexFixing(ONIndex3M,I3252,TRUE,_xll.ohTrigger(RecalcTrigger,Trigger3M)),NA())</f>
        <v>1.3926518147169276E-2</v>
      </c>
      <c r="P3252" s="44">
        <f>IFERROR(_xll.qlIndexFixing(ONIndex6M,I3252,TRUE,_xll.ohTrigger(RecalcTrigger,Trigger6M)),NA())</f>
        <v>1.4294577630540317E-2</v>
      </c>
      <c r="Q3252" s="186">
        <f>IFERROR(_xll.qlIndexFixing(ONIndex1Y,I3252,TRUE,_xll.ohTrigger(RecalcTrigger,Trigger1Y)),NA())</f>
        <v>1.420235534784986E-2</v>
      </c>
    </row>
    <row r="3253" spans="2:17" x14ac:dyDescent="0.2">
      <c r="B3253" s="39" t="s">
        <v>42</v>
      </c>
      <c r="D3253" s="42">
        <f>_xll.qlCalendarAdvance(Calendar,$D3252,B3253,"f",FALSE)</f>
        <v>62198</v>
      </c>
      <c r="E3253" s="180">
        <f>_xll.qlInterestRateIndexValueDate(IndexON,D3253)</f>
        <v>62198</v>
      </c>
      <c r="F3253" s="196">
        <f>IFERROR(_xll.qlIndexFixing(IndexON,D3253,TRUE,_xll.ohTrigger(RecalcTrigger,TriggerON)),NA())</f>
        <v>1.3782276909575231E-2</v>
      </c>
      <c r="H3253" s="42">
        <f>_xll.qlCalendarAdvance(Calendar,$H3252,B3253,"f",FALSE)</f>
        <v>62198</v>
      </c>
      <c r="I3253" s="180">
        <f>_xll.qlInterestRateIndexValueDate(Index1M,$H3253)</f>
        <v>62200</v>
      </c>
      <c r="J3253" s="185">
        <f>IFERROR(_xll.qlIndexFixing(Index1M,$H3253,TRUE,_xll.ohTrigger(RecalcTrigger,Trigger1M)),NA())</f>
        <v>1.362837073536266E-2</v>
      </c>
      <c r="K3253" s="44">
        <f>IFERROR(_xll.qlIndexFixing(Index3M,H3253,TRUE,_xll.ohTrigger(RecalcTrigger,Trigger3M)),NA())</f>
        <v>1.398384843241895E-2</v>
      </c>
      <c r="L3253" s="44">
        <f>IFERROR(_xll.qlIndexFixing(Index6M,$H3253,TRUE,_xll.ohTrigger(RecalcTrigger,Trigger6M)),NA())</f>
        <v>1.4397709093536113E-2</v>
      </c>
      <c r="M3253" s="186">
        <f>IFERROR(_xll.qlIndexFixing(Index1Y,$H3253,TRUE,_xll.ohTrigger(RecalcTrigger,Trigger1Y)),NA())</f>
        <v>1.4422709735143129E-2</v>
      </c>
      <c r="N3253" s="185">
        <f>IFERROR(_xll.qlIndexFixing(ONIndex1M,I3253,TRUE,_xll.ohTrigger(RecalcTrigger,Trigger1M)),NA())</f>
        <v>1.3612803858222833E-2</v>
      </c>
      <c r="O3253" s="44">
        <f>IFERROR(_xll.qlIndexFixing(ONIndex3M,I3253,TRUE,_xll.ohTrigger(RecalcTrigger,Trigger3M)),NA())</f>
        <v>1.3931376530864625E-2</v>
      </c>
      <c r="P3253" s="44">
        <f>IFERROR(_xll.qlIndexFixing(ONIndex6M,I3253,TRUE,_xll.ohTrigger(RecalcTrigger,Trigger6M)),NA())</f>
        <v>1.4299014778949015E-2</v>
      </c>
      <c r="Q3253" s="186">
        <f>IFERROR(_xll.qlIndexFixing(ONIndex1Y,I3253,TRUE,_xll.ohTrigger(RecalcTrigger,Trigger1Y)),NA())</f>
        <v>1.420690452800244E-2</v>
      </c>
    </row>
    <row r="3254" spans="2:17" x14ac:dyDescent="0.2">
      <c r="B3254" s="39" t="s">
        <v>42</v>
      </c>
      <c r="D3254" s="42">
        <f>_xll.qlCalendarAdvance(Calendar,$D3253,B3254,"f",FALSE)</f>
        <v>62205</v>
      </c>
      <c r="E3254" s="180">
        <f>_xll.qlInterestRateIndexValueDate(IndexON,D3254)</f>
        <v>62205</v>
      </c>
      <c r="F3254" s="196">
        <f>IFERROR(_xll.qlIndexFixing(IndexON,D3254,TRUE,_xll.ohTrigger(RecalcTrigger,TriggerON)),NA())</f>
        <v>1.3785434558197807E-2</v>
      </c>
      <c r="H3254" s="42">
        <f>_xll.qlCalendarAdvance(Calendar,$H3253,B3254,"f",FALSE)</f>
        <v>62205</v>
      </c>
      <c r="I3254" s="180">
        <f>_xll.qlInterestRateIndexValueDate(Index1M,$H3254)</f>
        <v>62207</v>
      </c>
      <c r="J3254" s="185">
        <f>IFERROR(_xll.qlIndexFixing(Index1M,$H3254,TRUE,_xll.ohTrigger(RecalcTrigger,Trigger1M)),NA())</f>
        <v>1.3632977726870943E-2</v>
      </c>
      <c r="K3254" s="44">
        <f>IFERROR(_xll.qlIndexFixing(Index3M,H3254,TRUE,_xll.ohTrigger(RecalcTrigger,Trigger3M)),NA())</f>
        <v>1.3988629520014229E-2</v>
      </c>
      <c r="L3254" s="44">
        <f>IFERROR(_xll.qlIndexFixing(Index6M,$H3254,TRUE,_xll.ohTrigger(RecalcTrigger,Trigger6M)),NA())</f>
        <v>1.4401156047379342E-2</v>
      </c>
      <c r="M3254" s="186">
        <f>IFERROR(_xll.qlIndexFixing(Index1Y,$H3254,TRUE,_xll.ohTrigger(RecalcTrigger,Trigger1Y)),NA())</f>
        <v>1.4424620055573149E-2</v>
      </c>
      <c r="N3254" s="185">
        <f>IFERROR(_xll.qlIndexFixing(ONIndex1M,I3254,TRUE,_xll.ohTrigger(RecalcTrigger,Trigger1M)),NA())</f>
        <v>1.361742646060371E-2</v>
      </c>
      <c r="O3254" s="44">
        <f>IFERROR(_xll.qlIndexFixing(ONIndex3M,I3254,TRUE,_xll.ohTrigger(RecalcTrigger,Trigger3M)),NA())</f>
        <v>1.3936221320394182E-2</v>
      </c>
      <c r="P3254" s="44">
        <f>IFERROR(_xll.qlIndexFixing(ONIndex6M,I3254,TRUE,_xll.ohTrigger(RecalcTrigger,Trigger6M)),NA())</f>
        <v>1.4303374965880522E-2</v>
      </c>
      <c r="Q3254" s="186">
        <f>IFERROR(_xll.qlIndexFixing(ONIndex1Y,I3254,TRUE,_xll.ohTrigger(RecalcTrigger,Trigger1Y)),NA())</f>
        <v>1.4211439994644692E-2</v>
      </c>
    </row>
    <row r="3255" spans="2:17" x14ac:dyDescent="0.2">
      <c r="B3255" s="39" t="s">
        <v>42</v>
      </c>
      <c r="D3255" s="42">
        <f>_xll.qlCalendarAdvance(Calendar,$D3254,B3255,"f",FALSE)</f>
        <v>62212</v>
      </c>
      <c r="E3255" s="180">
        <f>_xll.qlInterestRateIndexValueDate(IndexON,D3255)</f>
        <v>62212</v>
      </c>
      <c r="F3255" s="196">
        <f>IFERROR(_xll.qlIndexFixing(IndexON,D3255,TRUE,_xll.ohTrigger(RecalcTrigger,TriggerON)),NA())</f>
        <v>1.3788583520009112E-2</v>
      </c>
      <c r="H3255" s="42">
        <f>_xll.qlCalendarAdvance(Calendar,$H3254,B3255,"f",FALSE)</f>
        <v>62212</v>
      </c>
      <c r="I3255" s="180">
        <f>_xll.qlInterestRateIndexValueDate(Index1M,$H3255)</f>
        <v>62215</v>
      </c>
      <c r="J3255" s="185">
        <f>IFERROR(_xll.qlIndexFixing(Index1M,$H3255,TRUE,_xll.ohTrigger(RecalcTrigger,Trigger1M)),NA())</f>
        <v>1.3637642032014112E-2</v>
      </c>
      <c r="K3255" s="44">
        <f>IFERROR(_xll.qlIndexFixing(Index3M,H3255,TRUE,_xll.ohTrigger(RecalcTrigger,Trigger3M)),NA())</f>
        <v>1.3995904644508549E-2</v>
      </c>
      <c r="L3255" s="44">
        <f>IFERROR(_xll.qlIndexFixing(Index6M,$H3255,TRUE,_xll.ohTrigger(RecalcTrigger,Trigger6M)),NA())</f>
        <v>1.4406021986169111E-2</v>
      </c>
      <c r="M3255" s="186">
        <f>IFERROR(_xll.qlIndexFixing(Index1Y,$H3255,TRUE,_xll.ohTrigger(RecalcTrigger,Trigger1Y)),NA())</f>
        <v>1.4430601267904212E-2</v>
      </c>
      <c r="N3255" s="185">
        <f>IFERROR(_xll.qlIndexFixing(ONIndex1M,I3255,TRUE,_xll.ohTrigger(RecalcTrigger,Trigger1M)),NA())</f>
        <v>1.3622693798849284E-2</v>
      </c>
      <c r="O3255" s="44">
        <f>IFERROR(_xll.qlIndexFixing(ONIndex3M,I3255,TRUE,_xll.ohTrigger(RecalcTrigger,Trigger3M)),NA())</f>
        <v>1.3941741542033981E-2</v>
      </c>
      <c r="P3255" s="44">
        <f>IFERROR(_xll.qlIndexFixing(ONIndex6M,I3255,TRUE,_xll.ohTrigger(RecalcTrigger,Trigger6M)),NA())</f>
        <v>1.4308263798499254E-2</v>
      </c>
      <c r="Q3255" s="186">
        <f>IFERROR(_xll.qlIndexFixing(ONIndex1Y,I3255,TRUE,_xll.ohTrigger(RecalcTrigger,Trigger1Y)),NA())</f>
        <v>1.4216606557981848E-2</v>
      </c>
    </row>
    <row r="3256" spans="2:17" x14ac:dyDescent="0.2">
      <c r="B3256" s="39" t="s">
        <v>42</v>
      </c>
      <c r="D3256" s="42">
        <f>_xll.qlCalendarAdvance(Calendar,$D3255,B3256,"f",FALSE)</f>
        <v>62219</v>
      </c>
      <c r="E3256" s="180">
        <f>_xll.qlInterestRateIndexValueDate(IndexON,D3256)</f>
        <v>62219</v>
      </c>
      <c r="F3256" s="196">
        <f>IFERROR(_xll.qlIndexFixing(IndexON,D3256,TRUE,_xll.ohTrigger(RecalcTrigger,TriggerON)),NA())</f>
        <v>1.3791723777822895E-2</v>
      </c>
      <c r="H3256" s="42">
        <f>_xll.qlCalendarAdvance(Calendar,$H3255,B3256,"f",FALSE)</f>
        <v>62219</v>
      </c>
      <c r="I3256" s="180">
        <f>_xll.qlInterestRateIndexValueDate(Index1M,$H3256)</f>
        <v>62221</v>
      </c>
      <c r="J3256" s="185">
        <f>IFERROR(_xll.qlIndexFixing(Index1M,$H3256,TRUE,_xll.ohTrigger(RecalcTrigger,Trigger1M)),NA())</f>
        <v>1.3642153214403208E-2</v>
      </c>
      <c r="K3256" s="44">
        <f>IFERROR(_xll.qlIndexFixing(Index3M,H3256,TRUE,_xll.ohTrigger(RecalcTrigger,Trigger3M)),NA())</f>
        <v>1.3998758882691561E-2</v>
      </c>
      <c r="L3256" s="44">
        <f>IFERROR(_xll.qlIndexFixing(Index6M,$H3256,TRUE,_xll.ohTrigger(RecalcTrigger,Trigger6M)),NA())</f>
        <v>1.4409355500131798E-2</v>
      </c>
      <c r="M3256" s="186">
        <f>IFERROR(_xll.qlIndexFixing(Index1Y,$H3256,TRUE,_xll.ohTrigger(RecalcTrigger,Trigger1Y)),NA())</f>
        <v>1.4433046720759716E-2</v>
      </c>
      <c r="N3256" s="185">
        <f>IFERROR(_xll.qlIndexFixing(ONIndex1M,I3256,TRUE,_xll.ohTrigger(RecalcTrigger,Trigger1M)),NA())</f>
        <v>1.3626633335466209E-2</v>
      </c>
      <c r="O3256" s="44">
        <f>IFERROR(_xll.qlIndexFixing(ONIndex3M,I3256,TRUE,_xll.ohTrigger(RecalcTrigger,Trigger3M)),NA())</f>
        <v>1.394587000840275E-2</v>
      </c>
      <c r="P3256" s="44">
        <f>IFERROR(_xll.qlIndexFixing(ONIndex6M,I3256,TRUE,_xll.ohTrigger(RecalcTrigger,Trigger6M)),NA())</f>
        <v>1.4311864455871515E-2</v>
      </c>
      <c r="Q3256" s="186">
        <f>IFERROR(_xll.qlIndexFixing(ONIndex1Y,I3256,TRUE,_xll.ohTrigger(RecalcTrigger,Trigger1Y)),NA())</f>
        <v>1.4220469678125625E-2</v>
      </c>
    </row>
    <row r="3257" spans="2:17" x14ac:dyDescent="0.2">
      <c r="B3257" s="39" t="s">
        <v>42</v>
      </c>
      <c r="D3257" s="42">
        <f>_xll.qlCalendarAdvance(Calendar,$D3256,B3257,"f",FALSE)</f>
        <v>62226</v>
      </c>
      <c r="E3257" s="180">
        <f>_xll.qlInterestRateIndexValueDate(IndexON,D3257)</f>
        <v>62226</v>
      </c>
      <c r="F3257" s="196">
        <f>IFERROR(_xll.qlIndexFixing(IndexON,D3257,TRUE,_xll.ohTrigger(RecalcTrigger,TriggerON)),NA())</f>
        <v>1.3794855314293031E-2</v>
      </c>
      <c r="H3257" s="42">
        <f>_xll.qlCalendarAdvance(Calendar,$H3256,B3257,"f",FALSE)</f>
        <v>62226</v>
      </c>
      <c r="I3257" s="180">
        <f>_xll.qlInterestRateIndexValueDate(Index1M,$H3257)</f>
        <v>62228</v>
      </c>
      <c r="J3257" s="185">
        <f>IFERROR(_xll.qlIndexFixing(Index1M,$H3257,TRUE,_xll.ohTrigger(RecalcTrigger,Trigger1M)),NA())</f>
        <v>1.3646721659325567E-2</v>
      </c>
      <c r="K3257" s="44">
        <f>IFERROR(_xll.qlIndexFixing(Index3M,H3257,TRUE,_xll.ohTrigger(RecalcTrigger,Trigger3M)),NA())</f>
        <v>1.4003497605922765E-2</v>
      </c>
      <c r="L3257" s="44">
        <f>IFERROR(_xll.qlIndexFixing(Index6M,$H3257,TRUE,_xll.ohTrigger(RecalcTrigger,Trigger6M)),NA())</f>
        <v>1.4412601030860268E-2</v>
      </c>
      <c r="M3257" s="186">
        <f>IFERROR(_xll.qlIndexFixing(Index1Y,$H3257,TRUE,_xll.ohTrigger(RecalcTrigger,Trigger1Y)),NA())</f>
        <v>1.4437238035802475E-2</v>
      </c>
      <c r="N3257" s="185">
        <f>IFERROR(_xll.qlIndexFixing(ONIndex1M,I3257,TRUE,_xll.ohTrigger(RecalcTrigger,Trigger1M)),NA())</f>
        <v>1.3631217556868691E-2</v>
      </c>
      <c r="O3257" s="44">
        <f>IFERROR(_xll.qlIndexFixing(ONIndex3M,I3257,TRUE,_xll.ohTrigger(RecalcTrigger,Trigger3M)),NA())</f>
        <v>1.3950673852365369E-2</v>
      </c>
      <c r="P3257" s="44">
        <f>IFERROR(_xll.qlIndexFixing(ONIndex6M,I3257,TRUE,_xll.ohTrigger(RecalcTrigger,Trigger6M)),NA())</f>
        <v>1.4315993758771128E-2</v>
      </c>
      <c r="Q3257" s="186">
        <f>IFERROR(_xll.qlIndexFixing(ONIndex1Y,I3257,TRUE,_xll.ohTrigger(RecalcTrigger,Trigger1Y)),NA())</f>
        <v>1.422496383988836E-2</v>
      </c>
    </row>
    <row r="3258" spans="2:17" x14ac:dyDescent="0.2">
      <c r="B3258" s="39" t="s">
        <v>42</v>
      </c>
      <c r="D3258" s="42">
        <f>_xll.qlCalendarAdvance(Calendar,$D3257,B3258,"f",FALSE)</f>
        <v>62233</v>
      </c>
      <c r="E3258" s="180">
        <f>_xll.qlInterestRateIndexValueDate(IndexON,D3258)</f>
        <v>62233</v>
      </c>
      <c r="F3258" s="196">
        <f>IFERROR(_xll.qlIndexFixing(IndexON,D3258,TRUE,_xll.ohTrigger(RecalcTrigger,TriggerON)),NA())</f>
        <v>1.3797978111913523E-2</v>
      </c>
      <c r="H3258" s="42">
        <f>_xll.qlCalendarAdvance(Calendar,$H3257,B3258,"f",FALSE)</f>
        <v>62233</v>
      </c>
      <c r="I3258" s="180">
        <f>_xll.qlInterestRateIndexValueDate(Index1M,$H3258)</f>
        <v>62235</v>
      </c>
      <c r="J3258" s="185">
        <f>IFERROR(_xll.qlIndexFixing(Index1M,$H3258,TRUE,_xll.ohTrigger(RecalcTrigger,Trigger1M)),NA())</f>
        <v>1.3651277204289325E-2</v>
      </c>
      <c r="K3258" s="44">
        <f>IFERROR(_xll.qlIndexFixing(Index3M,H3258,TRUE,_xll.ohTrigger(RecalcTrigger,Trigger3M)),NA())</f>
        <v>1.4008222421428563E-2</v>
      </c>
      <c r="L3258" s="44">
        <f>IFERROR(_xll.qlIndexFixing(Index6M,$H3258,TRUE,_xll.ohTrigger(RecalcTrigger,Trigger6M)),NA())</f>
        <v>1.4415788529649483E-2</v>
      </c>
      <c r="M3258" s="186">
        <f>IFERROR(_xll.qlIndexFixing(Index1Y,$H3258,TRUE,_xll.ohTrigger(RecalcTrigger,Trigger1Y)),NA())</f>
        <v>1.4441414635099901E-2</v>
      </c>
      <c r="N3258" s="185">
        <f>IFERROR(_xll.qlIndexFixing(ONIndex1M,I3258,TRUE,_xll.ohTrigger(RecalcTrigger,Trigger1M)),NA())</f>
        <v>1.3635788933425985E-2</v>
      </c>
      <c r="O3258" s="44">
        <f>IFERROR(_xll.qlIndexFixing(ONIndex3M,I3258,TRUE,_xll.ohTrigger(RecalcTrigger,Trigger3M)),NA())</f>
        <v>1.3955463993209349E-2</v>
      </c>
      <c r="P3258" s="44">
        <f>IFERROR(_xll.qlIndexFixing(ONIndex6M,I3258,TRUE,_xll.ohTrigger(RecalcTrigger,Trigger6M)),NA())</f>
        <v>1.4320046100273487E-2</v>
      </c>
      <c r="Q3258" s="186">
        <f>IFERROR(_xll.qlIndexFixing(ONIndex1Y,I3258,TRUE,_xll.ohTrigger(RecalcTrigger,Trigger1Y)),NA())</f>
        <v>1.4229444178308626E-2</v>
      </c>
    </row>
    <row r="3259" spans="2:17" x14ac:dyDescent="0.2">
      <c r="B3259" s="39" t="s">
        <v>42</v>
      </c>
      <c r="D3259" s="42">
        <f>_xll.qlCalendarAdvance(Calendar,$D3258,B3259,"f",FALSE)</f>
        <v>62240</v>
      </c>
      <c r="E3259" s="180">
        <f>_xll.qlInterestRateIndexValueDate(IndexON,D3259)</f>
        <v>62240</v>
      </c>
      <c r="F3259" s="196">
        <f>IFERROR(_xll.qlIndexFixing(IndexON,D3259,TRUE,_xll.ohTrigger(RecalcTrigger,TriggerON)),NA())</f>
        <v>1.3801092153418182E-2</v>
      </c>
      <c r="H3259" s="42">
        <f>_xll.qlCalendarAdvance(Calendar,$H3258,B3259,"f",FALSE)</f>
        <v>62240</v>
      </c>
      <c r="I3259" s="180">
        <f>_xll.qlInterestRateIndexValueDate(Index1M,$H3259)</f>
        <v>62242</v>
      </c>
      <c r="J3259" s="185">
        <f>IFERROR(_xll.qlIndexFixing(Index1M,$H3259,TRUE,_xll.ohTrigger(RecalcTrigger,Trigger1M)),NA())</f>
        <v>1.3655819823737425E-2</v>
      </c>
      <c r="K3259" s="44">
        <f>IFERROR(_xll.qlIndexFixing(Index3M,H3259,TRUE,_xll.ohTrigger(RecalcTrigger,Trigger3M)),NA())</f>
        <v>1.4012933301853445E-2</v>
      </c>
      <c r="L3259" s="44">
        <f>IFERROR(_xll.qlIndexFixing(Index6M,$H3259,TRUE,_xll.ohTrigger(RecalcTrigger,Trigger6M)),NA())</f>
        <v>1.441744452902435E-2</v>
      </c>
      <c r="M3259" s="186">
        <f>IFERROR(_xll.qlIndexFixing(Index1Y,$H3259,TRUE,_xll.ohTrigger(RecalcTrigger,Trigger1Y)),NA())</f>
        <v>1.4445576490617432E-2</v>
      </c>
      <c r="N3259" s="185">
        <f>IFERROR(_xll.qlIndexFixing(ONIndex1M,I3259,TRUE,_xll.ohTrigger(RecalcTrigger,Trigger1M)),NA())</f>
        <v>1.3640347439958234E-2</v>
      </c>
      <c r="O3259" s="44">
        <f>IFERROR(_xll.qlIndexFixing(ONIndex3M,I3259,TRUE,_xll.ohTrigger(RecalcTrigger,Trigger3M)),NA())</f>
        <v>1.3960240403996238E-2</v>
      </c>
      <c r="P3259" s="44">
        <f>IFERROR(_xll.qlIndexFixing(ONIndex6M,I3259,TRUE,_xll.ohTrigger(RecalcTrigger,Trigger6M)),NA())</f>
        <v>1.432402148037859E-2</v>
      </c>
      <c r="Q3259" s="186">
        <f>IFERROR(_xll.qlIndexFixing(ONIndex1Y,I3259,TRUE,_xll.ohTrigger(RecalcTrigger,Trigger1Y)),NA())</f>
        <v>1.423391066620816E-2</v>
      </c>
    </row>
    <row r="3260" spans="2:17" x14ac:dyDescent="0.2">
      <c r="B3260" s="39" t="s">
        <v>42</v>
      </c>
      <c r="D3260" s="42">
        <f>_xll.qlCalendarAdvance(Calendar,$D3259,B3260,"f",FALSE)</f>
        <v>62247</v>
      </c>
      <c r="E3260" s="180">
        <f>_xll.qlInterestRateIndexValueDate(IndexON,D3260)</f>
        <v>62247</v>
      </c>
      <c r="F3260" s="196">
        <f>IFERROR(_xll.qlIndexFixing(IndexON,D3260,TRUE,_xll.ohTrigger(RecalcTrigger,TriggerON)),NA())</f>
        <v>1.3804197421380948E-2</v>
      </c>
      <c r="H3260" s="42">
        <f>_xll.qlCalendarAdvance(Calendar,$H3259,B3260,"f",FALSE)</f>
        <v>62247</v>
      </c>
      <c r="I3260" s="180">
        <f>_xll.qlInterestRateIndexValueDate(Index1M,$H3260)</f>
        <v>62249</v>
      </c>
      <c r="J3260" s="185">
        <f>IFERROR(_xll.qlIndexFixing(Index1M,$H3260,TRUE,_xll.ohTrigger(RecalcTrigger,Trigger1M)),NA())</f>
        <v>1.3660349492115309E-2</v>
      </c>
      <c r="K3260" s="44">
        <f>IFERROR(_xll.qlIndexFixing(Index3M,H3260,TRUE,_xll.ohTrigger(RecalcTrigger,Trigger3M)),NA())</f>
        <v>1.4017630219839296E-2</v>
      </c>
      <c r="L3260" s="44">
        <f>IFERROR(_xll.qlIndexFixing(Index6M,$H3260,TRUE,_xll.ohTrigger(RecalcTrigger,Trigger6M)),NA())</f>
        <v>1.4420530942753095E-2</v>
      </c>
      <c r="M3260" s="186">
        <f>IFERROR(_xll.qlIndexFixing(Index1Y,$H3260,TRUE,_xll.ohTrigger(RecalcTrigger,Trigger1Y)),NA())</f>
        <v>1.4449723574322037E-2</v>
      </c>
      <c r="N3260" s="185">
        <f>IFERROR(_xll.qlIndexFixing(ONIndex1M,I3260,TRUE,_xll.ohTrigger(RecalcTrigger,Trigger1M)),NA())</f>
        <v>1.364489305064609E-2</v>
      </c>
      <c r="O3260" s="44">
        <f>IFERROR(_xll.qlIndexFixing(ONIndex3M,I3260,TRUE,_xll.ohTrigger(RecalcTrigger,Trigger3M)),NA())</f>
        <v>1.396500305746784E-2</v>
      </c>
      <c r="P3260" s="44">
        <f>IFERROR(_xll.qlIndexFixing(ONIndex6M,I3260,TRUE,_xll.ohTrigger(RecalcTrigger,Trigger6M)),NA())</f>
        <v>1.4327919899166375E-2</v>
      </c>
      <c r="Q3260" s="186">
        <f>IFERROR(_xll.qlIndexFixing(ONIndex1Y,I3260,TRUE,_xll.ohTrigger(RecalcTrigger,Trigger1Y)),NA())</f>
        <v>1.4238363275929089E-2</v>
      </c>
    </row>
    <row r="3261" spans="2:17" x14ac:dyDescent="0.2">
      <c r="B3261" s="39" t="s">
        <v>42</v>
      </c>
      <c r="D3261" s="42">
        <f>_xll.qlCalendarAdvance(Calendar,$D3260,B3261,"f",FALSE)</f>
        <v>62254</v>
      </c>
      <c r="E3261" s="180">
        <f>_xll.qlInterestRateIndexValueDate(IndexON,D3261)</f>
        <v>62254</v>
      </c>
      <c r="F3261" s="196">
        <f>IFERROR(_xll.qlIndexFixing(IndexON,D3261,TRUE,_xll.ohTrigger(RecalcTrigger,TriggerON)),NA())</f>
        <v>1.3807293898455697E-2</v>
      </c>
      <c r="H3261" s="42">
        <f>_xll.qlCalendarAdvance(Calendar,$H3260,B3261,"f",FALSE)</f>
        <v>62254</v>
      </c>
      <c r="I3261" s="180">
        <f>_xll.qlInterestRateIndexValueDate(Index1M,$H3261)</f>
        <v>62256</v>
      </c>
      <c r="J3261" s="185">
        <f>IFERROR(_xll.qlIndexFixing(Index1M,$H3261,TRUE,_xll.ohTrigger(RecalcTrigger,Trigger1M)),NA())</f>
        <v>1.366486618387841E-2</v>
      </c>
      <c r="K3261" s="44">
        <f>IFERROR(_xll.qlIndexFixing(Index3M,H3261,TRUE,_xll.ohTrigger(RecalcTrigger,Trigger3M)),NA())</f>
        <v>1.4022313148032345E-2</v>
      </c>
      <c r="L3261" s="44">
        <f>IFERROR(_xll.qlIndexFixing(Index6M,$H3261,TRUE,_xll.ohTrigger(RecalcTrigger,Trigger6M)),NA())</f>
        <v>1.4423566254021435E-2</v>
      </c>
      <c r="M3261" s="186">
        <f>IFERROR(_xll.qlIndexFixing(Index1Y,$H3261,TRUE,_xll.ohTrigger(RecalcTrigger,Trigger1Y)),NA())</f>
        <v>1.4453855858179598E-2</v>
      </c>
      <c r="N3261" s="185">
        <f>IFERROR(_xll.qlIndexFixing(ONIndex1M,I3261,TRUE,_xll.ohTrigger(RecalcTrigger,Trigger1M)),NA())</f>
        <v>1.3649425740229759E-2</v>
      </c>
      <c r="O3261" s="44">
        <f>IFERROR(_xll.qlIndexFixing(ONIndex3M,I3261,TRUE,_xll.ohTrigger(RecalcTrigger,Trigger3M)),NA())</f>
        <v>1.3969751926206087E-2</v>
      </c>
      <c r="P3261" s="44">
        <f>IFERROR(_xll.qlIndexFixing(ONIndex6M,I3261,TRUE,_xll.ohTrigger(RecalcTrigger,Trigger6M)),NA())</f>
        <v>1.4331741356556904E-2</v>
      </c>
      <c r="Q3261" s="186">
        <f>IFERROR(_xll.qlIndexFixing(ONIndex1Y,I3261,TRUE,_xll.ohTrigger(RecalcTrigger,Trigger1Y)),NA())</f>
        <v>1.4242801980053343E-2</v>
      </c>
    </row>
    <row r="3262" spans="2:17" x14ac:dyDescent="0.2">
      <c r="B3262" s="39" t="s">
        <v>42</v>
      </c>
      <c r="D3262" s="42">
        <f>_xll.qlCalendarAdvance(Calendar,$D3261,B3262,"f",FALSE)</f>
        <v>62261</v>
      </c>
      <c r="E3262" s="180">
        <f>_xll.qlInterestRateIndexValueDate(IndexON,D3262)</f>
        <v>62261</v>
      </c>
      <c r="F3262" s="196">
        <f>IFERROR(_xll.qlIndexFixing(IndexON,D3262,TRUE,_xll.ohTrigger(RecalcTrigger,TriggerON)),NA())</f>
        <v>1.3810381567216368E-2</v>
      </c>
      <c r="H3262" s="42">
        <f>_xll.qlCalendarAdvance(Calendar,$H3261,B3262,"f",FALSE)</f>
        <v>62261</v>
      </c>
      <c r="I3262" s="180">
        <f>_xll.qlInterestRateIndexValueDate(Index1M,$H3262)</f>
        <v>62263</v>
      </c>
      <c r="J3262" s="185">
        <f>IFERROR(_xll.qlIndexFixing(Index1M,$H3262,TRUE,_xll.ohTrigger(RecalcTrigger,Trigger1M)),NA())</f>
        <v>1.3669369873474668E-2</v>
      </c>
      <c r="K3262" s="44">
        <f>IFERROR(_xll.qlIndexFixing(Index3M,H3262,TRUE,_xll.ohTrigger(RecalcTrigger,Trigger3M)),NA())</f>
        <v>1.4026982059074475E-2</v>
      </c>
      <c r="L3262" s="44">
        <f>IFERROR(_xll.qlIndexFixing(Index6M,$H3262,TRUE,_xll.ohTrigger(RecalcTrigger,Trigger6M)),NA())</f>
        <v>1.4426553030758626E-2</v>
      </c>
      <c r="M3262" s="186">
        <f>IFERROR(_xll.qlIndexFixing(Index1Y,$H3262,TRUE,_xll.ohTrigger(RecalcTrigger,Trigger1Y)),NA())</f>
        <v>1.4457973314157522E-2</v>
      </c>
      <c r="N3262" s="185">
        <f>IFERROR(_xll.qlIndexFixing(ONIndex1M,I3262,TRUE,_xll.ohTrigger(RecalcTrigger,Trigger1M)),NA())</f>
        <v>1.3653945482889895E-2</v>
      </c>
      <c r="O3262" s="44">
        <f>IFERROR(_xll.qlIndexFixing(ONIndex3M,I3262,TRUE,_xll.ohTrigger(RecalcTrigger,Trigger3M)),NA())</f>
        <v>1.3974486983112655E-2</v>
      </c>
      <c r="P3262" s="44">
        <f>IFERROR(_xll.qlIndexFixing(ONIndex6M,I3262,TRUE,_xll.ohTrigger(RecalcTrigger,Trigger6M)),NA())</f>
        <v>1.4335485852470242E-2</v>
      </c>
      <c r="Q3262" s="186">
        <f>IFERROR(_xll.qlIndexFixing(ONIndex1Y,I3262,TRUE,_xll.ohTrigger(RecalcTrigger,Trigger1Y)),NA())</f>
        <v>1.424722675108292E-2</v>
      </c>
    </row>
    <row r="3263" spans="2:17" x14ac:dyDescent="0.2">
      <c r="B3263" s="39" t="s">
        <v>42</v>
      </c>
      <c r="D3263" s="42">
        <f>_xll.qlCalendarAdvance(Calendar,$D3262,B3263,"f",FALSE)</f>
        <v>62268</v>
      </c>
      <c r="E3263" s="180">
        <f>_xll.qlInterestRateIndexValueDate(IndexON,D3263)</f>
        <v>62268</v>
      </c>
      <c r="F3263" s="196">
        <f>IFERROR(_xll.qlIndexFixing(IndexON,D3263,TRUE,_xll.ohTrigger(RecalcTrigger,TriggerON)),NA())</f>
        <v>1.3813460410316836E-2</v>
      </c>
      <c r="H3263" s="42">
        <f>_xll.qlCalendarAdvance(Calendar,$H3262,B3263,"f",FALSE)</f>
        <v>62268</v>
      </c>
      <c r="I3263" s="180">
        <f>_xll.qlInterestRateIndexValueDate(Index1M,$H3263)</f>
        <v>62270</v>
      </c>
      <c r="J3263" s="185">
        <f>IFERROR(_xll.qlIndexFixing(Index1M,$H3263,TRUE,_xll.ohTrigger(RecalcTrigger,Trigger1M)),NA())</f>
        <v>1.3673860535349525E-2</v>
      </c>
      <c r="K3263" s="44">
        <f>IFERROR(_xll.qlIndexFixing(Index3M,H3263,TRUE,_xll.ohTrigger(RecalcTrigger,Trigger3M)),NA())</f>
        <v>1.4031636925610179E-2</v>
      </c>
      <c r="L3263" s="44">
        <f>IFERROR(_xll.qlIndexFixing(Index6M,$H3263,TRUE,_xll.ohTrigger(RecalcTrigger,Trigger6M)),NA())</f>
        <v>1.4430943981441515E-2</v>
      </c>
      <c r="M3263" s="186">
        <f>IFERROR(_xll.qlIndexFixing(Index1Y,$H3263,TRUE,_xll.ohTrigger(RecalcTrigger,Trigger1Y)),NA())</f>
        <v>1.4462075914222123E-2</v>
      </c>
      <c r="N3263" s="185">
        <f>IFERROR(_xll.qlIndexFixing(ONIndex1M,I3263,TRUE,_xll.ohTrigger(RecalcTrigger,Trigger1M)),NA())</f>
        <v>1.365845225344664E-2</v>
      </c>
      <c r="O3263" s="44">
        <f>IFERROR(_xll.qlIndexFixing(ONIndex3M,I3263,TRUE,_xll.ohTrigger(RecalcTrigger,Trigger3M)),NA())</f>
        <v>1.3979208201089222E-2</v>
      </c>
      <c r="P3263" s="44">
        <f>IFERROR(_xll.qlIndexFixing(ONIndex6M,I3263,TRUE,_xll.ohTrigger(RecalcTrigger,Trigger6M)),NA())</f>
        <v>1.4339153387066261E-2</v>
      </c>
      <c r="Q3263" s="186">
        <f>IFERROR(_xll.qlIndexFixing(ONIndex1Y,I3263,TRUE,_xll.ohTrigger(RecalcTrigger,Trigger1Y)),NA())</f>
        <v>1.4251637561759622E-2</v>
      </c>
    </row>
    <row r="3264" spans="2:17" x14ac:dyDescent="0.2">
      <c r="B3264" s="39" t="s">
        <v>42</v>
      </c>
      <c r="D3264" s="42">
        <f>_xll.qlCalendarAdvance(Calendar,$D3263,B3264,"f",FALSE)</f>
        <v>62275</v>
      </c>
      <c r="E3264" s="180">
        <f>_xll.qlInterestRateIndexValueDate(IndexON,D3264)</f>
        <v>62275</v>
      </c>
      <c r="F3264" s="196">
        <f>IFERROR(_xll.qlIndexFixing(IndexON,D3264,TRUE,_xll.ohTrigger(RecalcTrigger,TriggerON)),NA())</f>
        <v>1.381653041033104E-2</v>
      </c>
      <c r="H3264" s="42">
        <f>_xll.qlCalendarAdvance(Calendar,$H3263,B3264,"f",FALSE)</f>
        <v>62275</v>
      </c>
      <c r="I3264" s="180">
        <f>_xll.qlInterestRateIndexValueDate(Index1M,$H3264)</f>
        <v>62277</v>
      </c>
      <c r="J3264" s="185">
        <f>IFERROR(_xll.qlIndexFixing(Index1M,$H3264,TRUE,_xll.ohTrigger(RecalcTrigger,Trigger1M)),NA())</f>
        <v>1.3678338143958413E-2</v>
      </c>
      <c r="K3264" s="44">
        <f>IFERROR(_xll.qlIndexFixing(Index3M,H3264,TRUE,_xll.ohTrigger(RecalcTrigger,Trigger3M)),NA())</f>
        <v>1.4036277720283076E-2</v>
      </c>
      <c r="L3264" s="44">
        <f>IFERROR(_xll.qlIndexFixing(Index6M,$H3264,TRUE,_xll.ohTrigger(RecalcTrigger,Trigger6M)),NA())</f>
        <v>1.4433836351037389E-2</v>
      </c>
      <c r="M3264" s="186">
        <f>IFERROR(_xll.qlIndexFixing(Index1Y,$H3264,TRUE,_xll.ohTrigger(RecalcTrigger,Trigger1Y)),NA())</f>
        <v>1.4466163630341252E-2</v>
      </c>
      <c r="N3264" s="185">
        <f>IFERROR(_xll.qlIndexFixing(ONIndex1M,I3264,TRUE,_xll.ohTrigger(RecalcTrigger,Trigger1M)),NA())</f>
        <v>1.3662946026240519E-2</v>
      </c>
      <c r="O3264" s="44">
        <f>IFERROR(_xll.qlIndexFixing(ONIndex3M,I3264,TRUE,_xll.ohTrigger(RecalcTrigger,Trigger3M)),NA())</f>
        <v>1.3983915552797654E-2</v>
      </c>
      <c r="P3264" s="44">
        <f>IFERROR(_xll.qlIndexFixing(ONIndex6M,I3264,TRUE,_xll.ohTrigger(RecalcTrigger,Trigger6M)),NA())</f>
        <v>1.4342743960185089E-2</v>
      </c>
      <c r="Q3264" s="186">
        <f>IFERROR(_xll.qlIndexFixing(ONIndex1Y,I3264,TRUE,_xll.ohTrigger(RecalcTrigger,Trigger1Y)),NA())</f>
        <v>1.4256034384425575E-2</v>
      </c>
    </row>
    <row r="3265" spans="2:17" x14ac:dyDescent="0.2">
      <c r="B3265" s="39" t="s">
        <v>42</v>
      </c>
      <c r="D3265" s="42">
        <f>_xll.qlCalendarAdvance(Calendar,$D3264,B3265,"f",FALSE)</f>
        <v>62282</v>
      </c>
      <c r="E3265" s="180">
        <f>_xll.qlInterestRateIndexValueDate(IndexON,D3265)</f>
        <v>62282</v>
      </c>
      <c r="F3265" s="196">
        <f>IFERROR(_xll.qlIndexFixing(IndexON,D3265,TRUE,_xll.ohTrigger(RecalcTrigger,TriggerON)),NA())</f>
        <v>1.3819591549992793E-2</v>
      </c>
      <c r="H3265" s="42">
        <f>_xll.qlCalendarAdvance(Calendar,$H3264,B3265,"f",FALSE)</f>
        <v>62282</v>
      </c>
      <c r="I3265" s="180">
        <f>_xll.qlInterestRateIndexValueDate(Index1M,$H3265)</f>
        <v>62284</v>
      </c>
      <c r="J3265" s="185">
        <f>IFERROR(_xll.qlIndexFixing(Index1M,$H3265,TRUE,_xll.ohTrigger(RecalcTrigger,Trigger1M)),NA())</f>
        <v>1.3682802673744277E-2</v>
      </c>
      <c r="K3265" s="44">
        <f>IFERROR(_xll.qlIndexFixing(Index3M,H3265,TRUE,_xll.ohTrigger(RecalcTrigger,Trigger3M)),NA())</f>
        <v>1.404090441573679E-2</v>
      </c>
      <c r="L3265" s="44">
        <f>IFERROR(_xll.qlIndexFixing(Index6M,$H3265,TRUE,_xll.ohTrigger(RecalcTrigger,Trigger6M)),NA())</f>
        <v>1.4436688376356095E-2</v>
      </c>
      <c r="M3265" s="186">
        <f>IFERROR(_xll.qlIndexFixing(Index1Y,$H3265,TRUE,_xll.ohTrigger(RecalcTrigger,Trigger1Y)),NA())</f>
        <v>1.4470236434481223E-2</v>
      </c>
      <c r="N3265" s="185">
        <f>IFERROR(_xll.qlIndexFixing(ONIndex1M,I3265,TRUE,_xll.ohTrigger(RecalcTrigger,Trigger1M)),NA())</f>
        <v>1.3667426775771929E-2</v>
      </c>
      <c r="O3265" s="44">
        <f>IFERROR(_xll.qlIndexFixing(ONIndex3M,I3265,TRUE,_xll.ohTrigger(RecalcTrigger,Trigger3M)),NA())</f>
        <v>1.3988609011059694E-2</v>
      </c>
      <c r="P3265" s="44">
        <f>IFERROR(_xll.qlIndexFixing(ONIndex6M,I3265,TRUE,_xll.ohTrigger(RecalcTrigger,Trigger6M)),NA())</f>
        <v>1.4346257571906662E-2</v>
      </c>
      <c r="Q3265" s="186">
        <f>IFERROR(_xll.qlIndexFixing(ONIndex1Y,I3265,TRUE,_xll.ohTrigger(RecalcTrigger,Trigger1Y)),NA())</f>
        <v>1.4260417191742647E-2</v>
      </c>
    </row>
    <row r="3266" spans="2:17" x14ac:dyDescent="0.2">
      <c r="B3266" s="39" t="s">
        <v>42</v>
      </c>
      <c r="D3266" s="42">
        <f>_xll.qlCalendarAdvance(Calendar,$D3265,B3266,"f",FALSE)</f>
        <v>62289</v>
      </c>
      <c r="E3266" s="180">
        <f>_xll.qlInterestRateIndexValueDate(IndexON,D3266)</f>
        <v>62289</v>
      </c>
      <c r="F3266" s="196">
        <f>IFERROR(_xll.qlIndexFixing(IndexON,D3266,TRUE,_xll.ohTrigger(RecalcTrigger,TriggerON)),NA())</f>
        <v>1.3822643811796098E-2</v>
      </c>
      <c r="H3266" s="42">
        <f>_xll.qlCalendarAdvance(Calendar,$H3265,B3266,"f",FALSE)</f>
        <v>62289</v>
      </c>
      <c r="I3266" s="180">
        <f>_xll.qlInterestRateIndexValueDate(Index1M,$H3266)</f>
        <v>62291</v>
      </c>
      <c r="J3266" s="185">
        <f>IFERROR(_xll.qlIndexFixing(Index1M,$H3266,TRUE,_xll.ohTrigger(RecalcTrigger,Trigger1M)),NA())</f>
        <v>1.3687254099155055E-2</v>
      </c>
      <c r="K3266" s="44">
        <f>IFERROR(_xll.qlIndexFixing(Index3M,H3266,TRUE,_xll.ohTrigger(RecalcTrigger,Trigger3M)),NA())</f>
        <v>1.4045516984614943E-2</v>
      </c>
      <c r="L3266" s="44">
        <f>IFERROR(_xll.qlIndexFixing(Index6M,$H3266,TRUE,_xll.ohTrigger(RecalcTrigger,Trigger6M)),NA())</f>
        <v>1.4439502584281715E-2</v>
      </c>
      <c r="M3266" s="186">
        <f>IFERROR(_xll.qlIndexFixing(Index1Y,$H3266,TRUE,_xll.ohTrigger(RecalcTrigger,Trigger1Y)),NA())</f>
        <v>1.4474294298610319E-2</v>
      </c>
      <c r="N3266" s="185">
        <f>IFERROR(_xll.qlIndexFixing(ONIndex1M,I3266,TRUE,_xll.ohTrigger(RecalcTrigger,Trigger1M)),NA())</f>
        <v>1.3671894476541269E-2</v>
      </c>
      <c r="O3266" s="44">
        <f>IFERROR(_xll.qlIndexFixing(ONIndex3M,I3266,TRUE,_xll.ohTrigger(RecalcTrigger,Trigger3M)),NA())</f>
        <v>1.399328854869708E-2</v>
      </c>
      <c r="P3266" s="44">
        <f>IFERROR(_xll.qlIndexFixing(ONIndex6M,I3266,TRUE,_xll.ohTrigger(RecalcTrigger,Trigger6M)),NA())</f>
        <v>1.4349694222310916E-2</v>
      </c>
      <c r="Q3266" s="186">
        <f>IFERROR(_xll.qlIndexFixing(ONIndex1Y,I3266,TRUE,_xll.ohTrigger(RecalcTrigger,Trigger1Y)),NA())</f>
        <v>1.4264785956292769E-2</v>
      </c>
    </row>
    <row r="3267" spans="2:17" x14ac:dyDescent="0.2">
      <c r="B3267" s="39" t="s">
        <v>42</v>
      </c>
      <c r="D3267" s="42">
        <f>_xll.qlCalendarAdvance(Calendar,$D3266,B3267,"f",FALSE)</f>
        <v>62296</v>
      </c>
      <c r="E3267" s="180">
        <f>_xll.qlInterestRateIndexValueDate(IndexON,D3267)</f>
        <v>62296</v>
      </c>
      <c r="F3267" s="196">
        <f>IFERROR(_xll.qlIndexFixing(IndexON,D3267,TRUE,_xll.ohTrigger(RecalcTrigger,TriggerON)),NA())</f>
        <v>1.382568717839483E-2</v>
      </c>
      <c r="H3267" s="42">
        <f>_xll.qlCalendarAdvance(Calendar,$H3266,B3267,"f",FALSE)</f>
        <v>62296</v>
      </c>
      <c r="I3267" s="180">
        <f>_xll.qlInterestRateIndexValueDate(Index1M,$H3267)</f>
        <v>62298</v>
      </c>
      <c r="J3267" s="185">
        <f>IFERROR(_xll.qlIndexFixing(Index1M,$H3267,TRUE,_xll.ohTrigger(RecalcTrigger,Trigger1M)),NA())</f>
        <v>1.3691692394643684E-2</v>
      </c>
      <c r="K3267" s="44">
        <f>IFERROR(_xll.qlIndexFixing(Index3M,H3267,TRUE,_xll.ohTrigger(RecalcTrigger,Trigger3M)),NA())</f>
        <v>1.4050115399560288E-2</v>
      </c>
      <c r="L3267" s="44">
        <f>IFERROR(_xll.qlIndexFixing(Index6M,$H3267,TRUE,_xll.ohTrigger(RecalcTrigger,Trigger6M)),NA())</f>
        <v>1.4442281501712936E-2</v>
      </c>
      <c r="M3267" s="186">
        <f>IFERROR(_xll.qlIndexFixing(Index1Y,$H3267,TRUE,_xll.ohTrigger(RecalcTrigger,Trigger1Y)),NA())</f>
        <v>1.4478337194696175E-2</v>
      </c>
      <c r="N3267" s="185">
        <f>IFERROR(_xll.qlIndexFixing(ONIndex1M,I3267,TRUE,_xll.ohTrigger(RecalcTrigger,Trigger1M)),NA())</f>
        <v>1.3676349103128871E-2</v>
      </c>
      <c r="O3267" s="44">
        <f>IFERROR(_xll.qlIndexFixing(ONIndex3M,I3267,TRUE,_xll.ohTrigger(RecalcTrigger,Trigger3M)),NA())</f>
        <v>1.3997954138451618E-2</v>
      </c>
      <c r="P3267" s="44">
        <f>IFERROR(_xll.qlIndexFixing(ONIndex6M,I3267,TRUE,_xll.ohTrigger(RecalcTrigger,Trigger6M)),NA())</f>
        <v>1.4353053911317915E-2</v>
      </c>
      <c r="Q3267" s="186">
        <f>IFERROR(_xll.qlIndexFixing(ONIndex1Y,I3267,TRUE,_xll.ohTrigger(RecalcTrigger,Trigger1Y)),NA())</f>
        <v>1.4269140650498002E-2</v>
      </c>
    </row>
    <row r="3268" spans="2:17" x14ac:dyDescent="0.2">
      <c r="B3268" s="39" t="s">
        <v>42</v>
      </c>
      <c r="D3268" s="42">
        <f>_xll.qlCalendarAdvance(Calendar,$D3267,B3268,"f",FALSE)</f>
        <v>62303</v>
      </c>
      <c r="E3268" s="180">
        <f>_xll.qlInterestRateIndexValueDate(IndexON,D3268)</f>
        <v>62303</v>
      </c>
      <c r="F3268" s="196">
        <f>IFERROR(_xll.qlIndexFixing(IndexON,D3268,TRUE,_xll.ohTrigger(RecalcTrigger,TriggerON)),NA())</f>
        <v>1.38287216325228E-2</v>
      </c>
      <c r="H3268" s="42">
        <f>_xll.qlCalendarAdvance(Calendar,$H3267,B3268,"f",FALSE)</f>
        <v>62303</v>
      </c>
      <c r="I3268" s="180">
        <f>_xll.qlInterestRateIndexValueDate(Index1M,$H3268)</f>
        <v>62305</v>
      </c>
      <c r="J3268" s="185">
        <f>IFERROR(_xll.qlIndexFixing(Index1M,$H3268,TRUE,_xll.ohTrigger(RecalcTrigger,Trigger1M)),NA())</f>
        <v>1.3694391305680152E-2</v>
      </c>
      <c r="K3268" s="44">
        <f>IFERROR(_xll.qlIndexFixing(Index3M,H3268,TRUE,_xll.ohTrigger(RecalcTrigger,Trigger3M)),NA())</f>
        <v>1.4054699633219921E-2</v>
      </c>
      <c r="L3268" s="44">
        <f>IFERROR(_xll.qlIndexFixing(Index6M,$H3268,TRUE,_xll.ohTrigger(RecalcTrigger,Trigger6M)),NA())</f>
        <v>1.4443598272382467E-2</v>
      </c>
      <c r="M3268" s="186">
        <f>IFERROR(_xll.qlIndexFixing(Index1Y,$H3268,TRUE,_xll.ohTrigger(RecalcTrigger,Trigger1Y)),NA())</f>
        <v>1.4482365094706634E-2</v>
      </c>
      <c r="N3268" s="185">
        <f>IFERROR(_xll.qlIndexFixing(ONIndex1M,I3268,TRUE,_xll.ohTrigger(RecalcTrigger,Trigger1M)),NA())</f>
        <v>1.3680790629795325E-2</v>
      </c>
      <c r="O3268" s="44">
        <f>IFERROR(_xll.qlIndexFixing(ONIndex3M,I3268,TRUE,_xll.ohTrigger(RecalcTrigger,Trigger3M)),NA())</f>
        <v>1.4002605753065112E-2</v>
      </c>
      <c r="P3268" s="44">
        <f>IFERROR(_xll.qlIndexFixing(ONIndex6M,I3268,TRUE,_xll.ohTrigger(RecalcTrigger,Trigger6M)),NA())</f>
        <v>1.4356336638847722E-2</v>
      </c>
      <c r="Q3268" s="186">
        <f>IFERROR(_xll.qlIndexFixing(ONIndex1Y,I3268,TRUE,_xll.ohTrigger(RecalcTrigger,Trigger1Y)),NA())</f>
        <v>1.4273481247020214E-2</v>
      </c>
    </row>
    <row r="3269" spans="2:17" x14ac:dyDescent="0.2">
      <c r="B3269" s="39" t="s">
        <v>42</v>
      </c>
      <c r="D3269" s="42">
        <f>_xll.qlCalendarAdvance(Calendar,$D3268,B3269,"f",FALSE)</f>
        <v>62310</v>
      </c>
      <c r="E3269" s="180">
        <f>_xll.qlInterestRateIndexValueDate(IndexON,D3269)</f>
        <v>62310</v>
      </c>
      <c r="F3269" s="196">
        <f>IFERROR(_xll.qlIndexFixing(IndexON,D3269,TRUE,_xll.ohTrigger(RecalcTrigger,TriggerON)),NA())</f>
        <v>1.3831747156674012E-2</v>
      </c>
      <c r="H3269" s="42">
        <f>_xll.qlCalendarAdvance(Calendar,$H3268,B3269,"f",FALSE)</f>
        <v>62310</v>
      </c>
      <c r="I3269" s="180">
        <f>_xll.qlInterestRateIndexValueDate(Index1M,$H3269)</f>
        <v>62312</v>
      </c>
      <c r="J3269" s="185">
        <f>IFERROR(_xll.qlIndexFixing(Index1M,$H3269,TRUE,_xll.ohTrigger(RecalcTrigger,Trigger1M)),NA())</f>
        <v>1.370052949364875E-2</v>
      </c>
      <c r="K3269" s="44">
        <f>IFERROR(_xll.qlIndexFixing(Index3M,H3269,TRUE,_xll.ohTrigger(RecalcTrigger,Trigger3M)),NA())</f>
        <v>1.4059269658234858E-2</v>
      </c>
      <c r="L3269" s="44">
        <f>IFERROR(_xll.qlIndexFixing(Index6M,$H3269,TRUE,_xll.ohTrigger(RecalcTrigger,Trigger6M)),NA())</f>
        <v>1.4447743572777626E-2</v>
      </c>
      <c r="M3269" s="186">
        <f>IFERROR(_xll.qlIndexFixing(Index1Y,$H3269,TRUE,_xll.ohTrigger(RecalcTrigger,Trigger1Y)),NA())</f>
        <v>1.4486377970609985E-2</v>
      </c>
      <c r="N3269" s="185">
        <f>IFERROR(_xll.qlIndexFixing(ONIndex1M,I3269,TRUE,_xll.ohTrigger(RecalcTrigger,Trigger1M)),NA())</f>
        <v>1.3685219031280837E-2</v>
      </c>
      <c r="O3269" s="44">
        <f>IFERROR(_xll.qlIndexFixing(ONIndex3M,I3269,TRUE,_xll.ohTrigger(RecalcTrigger,Trigger3M)),NA())</f>
        <v>1.4007243365519173E-2</v>
      </c>
      <c r="P3269" s="44">
        <f>IFERROR(_xll.qlIndexFixing(ONIndex6M,I3269,TRUE,_xll.ohTrigger(RecalcTrigger,Trigger6M)),NA())</f>
        <v>1.4359542404900338E-2</v>
      </c>
      <c r="Q3269" s="186">
        <f>IFERROR(_xll.qlIndexFixing(ONIndex1Y,I3269,TRUE,_xll.ohTrigger(RecalcTrigger,Trigger1Y)),NA())</f>
        <v>1.4277807718361402E-2</v>
      </c>
    </row>
    <row r="3270" spans="2:17" x14ac:dyDescent="0.2">
      <c r="B3270" s="39" t="s">
        <v>42</v>
      </c>
      <c r="D3270" s="42">
        <f>_xll.qlCalendarAdvance(Calendar,$D3269,B3270,"f",FALSE)</f>
        <v>62317</v>
      </c>
      <c r="E3270" s="180">
        <f>_xll.qlInterestRateIndexValueDate(IndexON,D3270)</f>
        <v>62317</v>
      </c>
      <c r="F3270" s="196">
        <f>IFERROR(_xll.qlIndexFixing(IndexON,D3270,TRUE,_xll.ohTrigger(RecalcTrigger,TriggerON)),NA())</f>
        <v>1.383476373334247E-2</v>
      </c>
      <c r="H3270" s="42">
        <f>_xll.qlCalendarAdvance(Calendar,$H3269,B3270,"f",FALSE)</f>
        <v>62317</v>
      </c>
      <c r="I3270" s="180">
        <f>_xll.qlInterestRateIndexValueDate(Index1M,$H3270)</f>
        <v>62319</v>
      </c>
      <c r="J3270" s="185">
        <f>IFERROR(_xll.qlIndexFixing(Index1M,$H3270,TRUE,_xll.ohTrigger(RecalcTrigger,Trigger1M)),NA())</f>
        <v>1.370492824605607E-2</v>
      </c>
      <c r="K3270" s="44">
        <f>IFERROR(_xll.qlIndexFixing(Index3M,H3270,TRUE,_xll.ohTrigger(RecalcTrigger,Trigger3M)),NA())</f>
        <v>1.4063825447248723E-2</v>
      </c>
      <c r="L3270" s="44">
        <f>IFERROR(_xll.qlIndexFixing(Index6M,$H3270,TRUE,_xll.ohTrigger(RecalcTrigger,Trigger6M)),NA())</f>
        <v>1.4450431780290991E-2</v>
      </c>
      <c r="M3270" s="186">
        <f>IFERROR(_xll.qlIndexFixing(Index1Y,$H3270,TRUE,_xll.ohTrigger(RecalcTrigger,Trigger1Y)),NA())</f>
        <v>1.4490375794374732E-2</v>
      </c>
      <c r="N3270" s="185">
        <f>IFERROR(_xll.qlIndexFixing(ONIndex1M,I3270,TRUE,_xll.ohTrigger(RecalcTrigger,Trigger1M)),NA())</f>
        <v>1.3689634282005869E-2</v>
      </c>
      <c r="O3270" s="44">
        <f>IFERROR(_xll.qlIndexFixing(ONIndex3M,I3270,TRUE,_xll.ohTrigger(RecalcTrigger,Trigger3M)),NA())</f>
        <v>1.4011866948395735E-2</v>
      </c>
      <c r="P3270" s="44">
        <f>IFERROR(_xll.qlIndexFixing(ONIndex6M,I3270,TRUE,_xll.ohTrigger(RecalcTrigger,Trigger6M)),NA())</f>
        <v>1.4362671209635636E-2</v>
      </c>
      <c r="Q3270" s="186">
        <f>IFERROR(_xll.qlIndexFixing(ONIndex1Y,I3270,TRUE,_xll.ohTrigger(RecalcTrigger,Trigger1Y)),NA())</f>
        <v>1.4282120037103496E-2</v>
      </c>
    </row>
    <row r="3271" spans="2:17" x14ac:dyDescent="0.2">
      <c r="B3271" s="39" t="s">
        <v>42</v>
      </c>
      <c r="D3271" s="42">
        <f>_xll.qlCalendarAdvance(Calendar,$D3270,B3271,"f",FALSE)</f>
        <v>62324</v>
      </c>
      <c r="E3271" s="180">
        <f>_xll.qlInterestRateIndexValueDate(IndexON,D3271)</f>
        <v>62324</v>
      </c>
      <c r="F3271" s="196">
        <f>IFERROR(_xll.qlIndexFixing(IndexON,D3271,TRUE,_xll.ohTrigger(RecalcTrigger,TriggerON)),NA())</f>
        <v>1.383777134534192E-2</v>
      </c>
      <c r="H3271" s="42">
        <f>_xll.qlCalendarAdvance(Calendar,$H3270,B3271,"f",FALSE)</f>
        <v>62324</v>
      </c>
      <c r="I3271" s="180">
        <f>_xll.qlInterestRateIndexValueDate(Index1M,$H3271)</f>
        <v>62326</v>
      </c>
      <c r="J3271" s="185">
        <f>IFERROR(_xll.qlIndexFixing(Index1M,$H3271,TRUE,_xll.ohTrigger(RecalcTrigger,Trigger1M)),NA())</f>
        <v>1.3709313766337994E-2</v>
      </c>
      <c r="K3271" s="44">
        <f>IFERROR(_xll.qlIndexFixing(Index3M,H3271,TRUE,_xll.ohTrigger(RecalcTrigger,Trigger3M)),NA())</f>
        <v>1.4068366972906874E-2</v>
      </c>
      <c r="L3271" s="44">
        <f>IFERROR(_xll.qlIndexFixing(Index6M,$H3271,TRUE,_xll.ohTrigger(RecalcTrigger,Trigger6M)),NA())</f>
        <v>1.4453094805071039E-2</v>
      </c>
      <c r="M3271" s="186">
        <f>IFERROR(_xll.qlIndexFixing(Index1Y,$H3271,TRUE,_xll.ohTrigger(RecalcTrigger,Trigger1Y)),NA())</f>
        <v>1.449435853796938E-2</v>
      </c>
      <c r="N3271" s="185">
        <f>IFERROR(_xll.qlIndexFixing(ONIndex1M,I3271,TRUE,_xll.ohTrigger(RecalcTrigger,Trigger1M)),NA())</f>
        <v>1.3694036356390882E-2</v>
      </c>
      <c r="O3271" s="44">
        <f>IFERROR(_xll.qlIndexFixing(ONIndex3M,I3271,TRUE,_xll.ohTrigger(RecalcTrigger,Trigger3M)),NA())</f>
        <v>1.4016476474596473E-2</v>
      </c>
      <c r="P3271" s="44">
        <f>IFERROR(_xll.qlIndexFixing(ONIndex6M,I3271,TRUE,_xll.ohTrigger(RecalcTrigger,Trigger6M)),NA())</f>
        <v>1.4365723052973678E-2</v>
      </c>
      <c r="Q3271" s="186">
        <f>IFERROR(_xll.qlIndexFixing(ONIndex1Y,I3271,TRUE,_xll.ohTrigger(RecalcTrigger,Trigger1Y)),NA())</f>
        <v>1.4286418175908366E-2</v>
      </c>
    </row>
    <row r="3272" spans="2:17" x14ac:dyDescent="0.2">
      <c r="B3272" s="39" t="s">
        <v>42</v>
      </c>
      <c r="D3272" s="42">
        <f>_xll.qlCalendarAdvance(Calendar,$D3271,B3272,"f",FALSE)</f>
        <v>62331</v>
      </c>
      <c r="E3272" s="180">
        <f>_xll.qlInterestRateIndexValueDate(IndexON,D3272)</f>
        <v>62331</v>
      </c>
      <c r="F3272" s="196">
        <f>IFERROR(_xll.qlIndexFixing(IndexON,D3272,TRUE,_xll.ohTrigger(RecalcTrigger,TriggerON)),NA())</f>
        <v>1.3840769975326239E-2</v>
      </c>
      <c r="H3272" s="42">
        <f>_xll.qlCalendarAdvance(Calendar,$H3271,B3272,"f",FALSE)</f>
        <v>62331</v>
      </c>
      <c r="I3272" s="180">
        <f>_xll.qlInterestRateIndexValueDate(Index1M,$H3272)</f>
        <v>62333</v>
      </c>
      <c r="J3272" s="185">
        <f>IFERROR(_xll.qlIndexFixing(Index1M,$H3272,TRUE,_xll.ohTrigger(RecalcTrigger,Trigger1M)),NA())</f>
        <v>1.3713686028942462E-2</v>
      </c>
      <c r="K3272" s="44">
        <f>IFERROR(_xll.qlIndexFixing(Index3M,H3272,TRUE,_xll.ohTrigger(RecalcTrigger,Trigger3M)),NA())</f>
        <v>1.4072894207853801E-2</v>
      </c>
      <c r="L3272" s="44">
        <f>IFERROR(_xll.qlIndexFixing(Index6M,$H3272,TRUE,_xll.ohTrigger(RecalcTrigger,Trigger6M)),NA())</f>
        <v>1.4454316356253827E-2</v>
      </c>
      <c r="M3272" s="186">
        <f>IFERROR(_xll.qlIndexFixing(Index1Y,$H3272,TRUE,_xll.ohTrigger(RecalcTrigger,Trigger1Y)),NA())</f>
        <v>1.4498326173362651E-2</v>
      </c>
      <c r="N3272" s="185">
        <f>IFERROR(_xll.qlIndexFixing(ONIndex1M,I3272,TRUE,_xll.ohTrigger(RecalcTrigger,Trigger1M)),NA())</f>
        <v>1.3698425229016209E-2</v>
      </c>
      <c r="O3272" s="44">
        <f>IFERROR(_xll.qlIndexFixing(ONIndex3M,I3272,TRUE,_xll.ohTrigger(RecalcTrigger,Trigger3M)),NA())</f>
        <v>1.4021071916863193E-2</v>
      </c>
      <c r="P3272" s="44">
        <f>IFERROR(_xll.qlIndexFixing(ONIndex6M,I3272,TRUE,_xll.ohTrigger(RecalcTrigger,Trigger6M)),NA())</f>
        <v>1.4368697934834529E-2</v>
      </c>
      <c r="Q3272" s="186">
        <f>IFERROR(_xll.qlIndexFixing(ONIndex1Y,I3272,TRUE,_xll.ohTrigger(RecalcTrigger,Trigger1Y)),NA())</f>
        <v>1.4290702106958264E-2</v>
      </c>
    </row>
    <row r="3273" spans="2:17" x14ac:dyDescent="0.2">
      <c r="B3273" s="39" t="s">
        <v>42</v>
      </c>
      <c r="D3273" s="42">
        <f>_xll.qlCalendarAdvance(Calendar,$D3272,B3273,"f",FALSE)</f>
        <v>62338</v>
      </c>
      <c r="E3273" s="180">
        <f>_xll.qlInterestRateIndexValueDate(IndexON,D3273)</f>
        <v>62338</v>
      </c>
      <c r="F3273" s="196">
        <f>IFERROR(_xll.qlIndexFixing(IndexON,D3273,TRUE,_xll.ohTrigger(RecalcTrigger,TriggerON)),NA())</f>
        <v>1.384375960578943E-2</v>
      </c>
      <c r="H3273" s="42">
        <f>_xll.qlCalendarAdvance(Calendar,$H3272,B3273,"f",FALSE)</f>
        <v>62338</v>
      </c>
      <c r="I3273" s="180">
        <f>_xll.qlInterestRateIndexValueDate(Index1M,$H3273)</f>
        <v>62340</v>
      </c>
      <c r="J3273" s="185">
        <f>IFERROR(_xll.qlIndexFixing(Index1M,$H3273,TRUE,_xll.ohTrigger(RecalcTrigger,Trigger1M)),NA())</f>
        <v>1.3718045008314916E-2</v>
      </c>
      <c r="K3273" s="44">
        <f>IFERROR(_xll.qlIndexFixing(Index3M,H3273,TRUE,_xll.ohTrigger(RecalcTrigger,Trigger3M)),NA())</f>
        <v>1.4076812586473747E-2</v>
      </c>
      <c r="L3273" s="44">
        <f>IFERROR(_xll.qlIndexFixing(Index6M,$H3273,TRUE,_xll.ohTrigger(RecalcTrigger,Trigger6M)),NA())</f>
        <v>1.4455994048681977E-2</v>
      </c>
      <c r="M3273" s="186">
        <f>IFERROR(_xll.qlIndexFixing(Index1Y,$H3273,TRUE,_xll.ohTrigger(RecalcTrigger,Trigger1Y)),NA())</f>
        <v>1.4502278672524368E-2</v>
      </c>
      <c r="N3273" s="185">
        <f>IFERROR(_xll.qlIndexFixing(ONIndex1M,I3273,TRUE,_xll.ohTrigger(RecalcTrigger,Trigger1M)),NA())</f>
        <v>1.3702800874302312E-2</v>
      </c>
      <c r="O3273" s="44">
        <f>IFERROR(_xll.qlIndexFixing(ONIndex3M,I3273,TRUE,_xll.ohTrigger(RecalcTrigger,Trigger3M)),NA())</f>
        <v>1.4025653248017633E-2</v>
      </c>
      <c r="P3273" s="44">
        <f>IFERROR(_xll.qlIndexFixing(ONIndex6M,I3273,TRUE,_xll.ohTrigger(RecalcTrigger,Trigger6M)),NA())</f>
        <v>1.4371595855298125E-2</v>
      </c>
      <c r="Q3273" s="186">
        <f>IFERROR(_xll.qlIndexFixing(ONIndex1Y,I3273,TRUE,_xll.ohTrigger(RecalcTrigger,Trigger1Y)),NA())</f>
        <v>1.4294971803234802E-2</v>
      </c>
    </row>
    <row r="3274" spans="2:17" x14ac:dyDescent="0.2">
      <c r="B3274" s="39" t="s">
        <v>42</v>
      </c>
      <c r="D3274" s="42">
        <f>_xll.qlCalendarAdvance(Calendar,$D3273,B3274,"f",FALSE)</f>
        <v>62345</v>
      </c>
      <c r="E3274" s="180">
        <f>_xll.qlInterestRateIndexValueDate(IndexON,D3274)</f>
        <v>62345</v>
      </c>
      <c r="F3274" s="196">
        <f>IFERROR(_xll.qlIndexFixing(IndexON,D3274,TRUE,_xll.ohTrigger(RecalcTrigger,TriggerON)),NA())</f>
        <v>1.3846740219385367E-2</v>
      </c>
      <c r="H3274" s="42">
        <f>_xll.qlCalendarAdvance(Calendar,$H3273,B3274,"f",FALSE)</f>
        <v>62345</v>
      </c>
      <c r="I3274" s="180">
        <f>_xll.qlInterestRateIndexValueDate(Index1M,$H3274)</f>
        <v>62347</v>
      </c>
      <c r="J3274" s="185">
        <f>IFERROR(_xll.qlIndexFixing(Index1M,$H3274,TRUE,_xll.ohTrigger(RecalcTrigger,Trigger1M)),NA())</f>
        <v>1.3722390678905794E-2</v>
      </c>
      <c r="K3274" s="44">
        <f>IFERROR(_xll.qlIndexFixing(Index3M,H3274,TRUE,_xll.ohTrigger(RecalcTrigger,Trigger3M)),NA())</f>
        <v>1.4081312012102309E-2</v>
      </c>
      <c r="L3274" s="44">
        <f>IFERROR(_xll.qlIndexFixing(Index6M,$H3274,TRUE,_xll.ohTrigger(RecalcTrigger,Trigger6M)),NA())</f>
        <v>1.4458600070308537E-2</v>
      </c>
      <c r="M3274" s="186">
        <f>IFERROR(_xll.qlIndexFixing(Index1Y,$H3274,TRUE,_xll.ohTrigger(RecalcTrigger,Trigger1Y)),NA())</f>
        <v>1.4506216007423035E-2</v>
      </c>
      <c r="N3274" s="185">
        <f>IFERROR(_xll.qlIndexFixing(ONIndex1M,I3274,TRUE,_xll.ohTrigger(RecalcTrigger,Trigger1M)),NA())</f>
        <v>1.3707163266909461E-2</v>
      </c>
      <c r="O3274" s="44">
        <f>IFERROR(_xll.qlIndexFixing(ONIndex3M,I3274,TRUE,_xll.ohTrigger(RecalcTrigger,Trigger3M)),NA())</f>
        <v>1.4030220440881536E-2</v>
      </c>
      <c r="P3274" s="44">
        <f>IFERROR(_xll.qlIndexFixing(ONIndex6M,I3274,TRUE,_xll.ohTrigger(RecalcTrigger,Trigger6M)),NA())</f>
        <v>1.4374416814364466E-2</v>
      </c>
      <c r="Q3274" s="186">
        <f>IFERROR(_xll.qlIndexFixing(ONIndex1Y,I3274,TRUE,_xll.ohTrigger(RecalcTrigger,Trigger1Y)),NA())</f>
        <v>1.4299227236920231E-2</v>
      </c>
    </row>
    <row r="3275" spans="2:17" x14ac:dyDescent="0.2">
      <c r="B3275" s="39" t="s">
        <v>42</v>
      </c>
      <c r="D3275" s="42">
        <f>_xll.qlCalendarAdvance(Calendar,$D3274,B3275,"f",FALSE)</f>
        <v>62352</v>
      </c>
      <c r="E3275" s="180">
        <f>_xll.qlInterestRateIndexValueDate(IndexON,D3275)</f>
        <v>62352</v>
      </c>
      <c r="F3275" s="196">
        <f>IFERROR(_xll.qlIndexFixing(IndexON,D3275,TRUE,_xll.ohTrigger(RecalcTrigger,TriggerON)),NA())</f>
        <v>1.38497117989278E-2</v>
      </c>
      <c r="H3275" s="42">
        <f>_xll.qlCalendarAdvance(Calendar,$H3274,B3275,"f",FALSE)</f>
        <v>62352</v>
      </c>
      <c r="I3275" s="180">
        <f>_xll.qlInterestRateIndexValueDate(Index1M,$H3275)</f>
        <v>62354</v>
      </c>
      <c r="J3275" s="185">
        <f>IFERROR(_xll.qlIndexFixing(Index1M,$H3275,TRUE,_xll.ohTrigger(RecalcTrigger,Trigger1M)),NA())</f>
        <v>1.3726723015163034E-2</v>
      </c>
      <c r="K3275" s="44">
        <f>IFERROR(_xll.qlIndexFixing(Index3M,H3275,TRUE,_xll.ohTrigger(RecalcTrigger,Trigger3M)),NA())</f>
        <v>1.4085797067409676E-2</v>
      </c>
      <c r="L3275" s="44">
        <f>IFERROR(_xll.qlIndexFixing(Index6M,$H3275,TRUE,_xll.ohTrigger(RecalcTrigger,Trigger6M)),NA())</f>
        <v>1.4461190890521931E-2</v>
      </c>
      <c r="M3275" s="186">
        <f>IFERROR(_xll.qlIndexFixing(Index1Y,$H3275,TRUE,_xll.ohTrigger(RecalcTrigger,Trigger1Y)),NA())</f>
        <v>1.4510138150029127E-2</v>
      </c>
      <c r="N3275" s="185">
        <f>IFERROR(_xll.qlIndexFixing(ONIndex1M,I3275,TRUE,_xll.ohTrigger(RecalcTrigger,Trigger1M)),NA())</f>
        <v>1.3711512381098245E-2</v>
      </c>
      <c r="O3275" s="44">
        <f>IFERROR(_xll.qlIndexFixing(ONIndex3M,I3275,TRUE,_xll.ohTrigger(RecalcTrigger,Trigger3M)),NA())</f>
        <v>1.4034773468196704E-2</v>
      </c>
      <c r="P3275" s="44">
        <f>IFERROR(_xll.qlIndexFixing(ONIndex6M,I3275,TRUE,_xll.ohTrigger(RecalcTrigger,Trigger6M)),NA())</f>
        <v>1.4377160812033551E-2</v>
      </c>
      <c r="Q3275" s="186">
        <f>IFERROR(_xll.qlIndexFixing(ONIndex1Y,I3275,TRUE,_xll.ohTrigger(RecalcTrigger,Trigger1Y)),NA())</f>
        <v>1.4303468380916229E-2</v>
      </c>
    </row>
    <row r="3276" spans="2:17" x14ac:dyDescent="0.2">
      <c r="B3276" s="39" t="s">
        <v>42</v>
      </c>
      <c r="D3276" s="42">
        <f>_xll.qlCalendarAdvance(Calendar,$D3275,B3276,"f",FALSE)</f>
        <v>62359</v>
      </c>
      <c r="E3276" s="180">
        <f>_xll.qlInterestRateIndexValueDate(IndexON,D3276)</f>
        <v>62359</v>
      </c>
      <c r="F3276" s="196">
        <f>IFERROR(_xll.qlIndexFixing(IndexON,D3276,TRUE,_xll.ohTrigger(RecalcTrigger,TriggerON)),NA())</f>
        <v>1.3852674326750858E-2</v>
      </c>
      <c r="H3276" s="42">
        <f>_xll.qlCalendarAdvance(Calendar,$H3275,B3276,"f",FALSE)</f>
        <v>62359</v>
      </c>
      <c r="I3276" s="180">
        <f>_xll.qlInterestRateIndexValueDate(Index1M,$H3276)</f>
        <v>62361</v>
      </c>
      <c r="J3276" s="185">
        <f>IFERROR(_xll.qlIndexFixing(Index1M,$H3276,TRUE,_xll.ohTrigger(RecalcTrigger,Trigger1M)),NA())</f>
        <v>1.3731041991539572E-2</v>
      </c>
      <c r="K3276" s="44">
        <f>IFERROR(_xll.qlIndexFixing(Index3M,H3276,TRUE,_xll.ohTrigger(RecalcTrigger,Trigger3M)),NA())</f>
        <v>1.4092635197195572E-2</v>
      </c>
      <c r="L3276" s="44">
        <f>IFERROR(_xll.qlIndexFixing(Index6M,$H3276,TRUE,_xll.ohTrigger(RecalcTrigger,Trigger6M)),NA())</f>
        <v>1.4463769104382677E-2</v>
      </c>
      <c r="M3276" s="186">
        <f>IFERROR(_xll.qlIndexFixing(Index1Y,$H3276,TRUE,_xll.ohTrigger(RecalcTrigger,Trigger1Y)),NA())</f>
        <v>1.4514045072312024E-2</v>
      </c>
      <c r="N3276" s="185">
        <f>IFERROR(_xll.qlIndexFixing(ONIndex1M,I3276,TRUE,_xll.ohTrigger(RecalcTrigger,Trigger1M)),NA())</f>
        <v>1.3715848191448998E-2</v>
      </c>
      <c r="O3276" s="44">
        <f>IFERROR(_xll.qlIndexFixing(ONIndex3M,I3276,TRUE,_xll.ohTrigger(RecalcTrigger,Trigger3M)),NA())</f>
        <v>1.4039312302625007E-2</v>
      </c>
      <c r="P3276" s="44">
        <f>IFERROR(_xll.qlIndexFixing(ONIndex6M,I3276,TRUE,_xll.ohTrigger(RecalcTrigger,Trigger6M)),NA())</f>
        <v>1.4379848478842661E-2</v>
      </c>
      <c r="Q3276" s="186">
        <f>IFERROR(_xll.qlIndexFixing(ONIndex1Y,I3276,TRUE,_xll.ohTrigger(RecalcTrigger,Trigger1Y)),NA())</f>
        <v>1.4307695207484983E-2</v>
      </c>
    </row>
    <row r="3277" spans="2:17" x14ac:dyDescent="0.2">
      <c r="B3277" s="39" t="s">
        <v>42</v>
      </c>
      <c r="D3277" s="42">
        <f>_xll.qlCalendarAdvance(Calendar,$D3276,B3277,"f",FALSE)</f>
        <v>62366</v>
      </c>
      <c r="E3277" s="180">
        <f>_xll.qlInterestRateIndexValueDate(IndexON,D3277)</f>
        <v>62366</v>
      </c>
      <c r="F3277" s="196">
        <f>IFERROR(_xll.qlIndexFixing(IndexON,D3277,TRUE,_xll.ohTrigger(RecalcTrigger,TriggerON)),NA())</f>
        <v>1.3855627785588354E-2</v>
      </c>
      <c r="H3277" s="42">
        <f>_xll.qlCalendarAdvance(Calendar,$H3276,B3277,"f",FALSE)</f>
        <v>62366</v>
      </c>
      <c r="I3277" s="180">
        <f>_xll.qlInterestRateIndexValueDate(Index1M,$H3277)</f>
        <v>62368</v>
      </c>
      <c r="J3277" s="185">
        <f>IFERROR(_xll.qlIndexFixing(Index1M,$H3277,TRUE,_xll.ohTrigger(RecalcTrigger,Trigger1M)),NA())</f>
        <v>1.3735347582478352E-2</v>
      </c>
      <c r="K3277" s="44">
        <f>IFERROR(_xll.qlIndexFixing(Index3M,H3277,TRUE,_xll.ohTrigger(RecalcTrigger,Trigger3M)),NA())</f>
        <v>1.4095315064441645E-2</v>
      </c>
      <c r="L3277" s="44">
        <f>IFERROR(_xll.qlIndexFixing(Index6M,$H3277,TRUE,_xll.ohTrigger(RecalcTrigger,Trigger6M)),NA())</f>
        <v>1.4466806429712983E-2</v>
      </c>
      <c r="M3277" s="186">
        <f>IFERROR(_xll.qlIndexFixing(Index1Y,$H3277,TRUE,_xll.ohTrigger(RecalcTrigger,Trigger1Y)),NA())</f>
        <v>1.4517936746241767E-2</v>
      </c>
      <c r="N3277" s="185">
        <f>IFERROR(_xll.qlIndexFixing(ONIndex1M,I3277,TRUE,_xll.ohTrigger(RecalcTrigger,Trigger1M)),NA())</f>
        <v>1.3720170672462118E-2</v>
      </c>
      <c r="O3277" s="44">
        <f>IFERROR(_xll.qlIndexFixing(ONIndex3M,I3277,TRUE,_xll.ohTrigger(RecalcTrigger,Trigger3M)),NA())</f>
        <v>1.4043836917148056E-2</v>
      </c>
      <c r="P3277" s="44">
        <f>IFERROR(_xll.qlIndexFixing(ONIndex6M,I3277,TRUE,_xll.ohTrigger(RecalcTrigger,Trigger6M)),NA())</f>
        <v>1.4382524250446949E-2</v>
      </c>
      <c r="Q3277" s="186">
        <f>IFERROR(_xll.qlIndexFixing(ONIndex1Y,I3277,TRUE,_xll.ohTrigger(RecalcTrigger,Trigger1Y)),NA())</f>
        <v>1.4311907689288361E-2</v>
      </c>
    </row>
    <row r="3278" spans="2:17" x14ac:dyDescent="0.2">
      <c r="B3278" s="39" t="s">
        <v>42</v>
      </c>
      <c r="D3278" s="42">
        <f>_xll.qlCalendarAdvance(Calendar,$D3277,B3278,"f",FALSE)</f>
        <v>62373</v>
      </c>
      <c r="E3278" s="180">
        <f>_xll.qlInterestRateIndexValueDate(IndexON,D3278)</f>
        <v>62373</v>
      </c>
      <c r="F3278" s="196">
        <f>IFERROR(_xll.qlIndexFixing(IndexON,D3278,TRUE,_xll.ohTrigger(RecalcTrigger,TriggerON)),NA())</f>
        <v>1.385857215793429E-2</v>
      </c>
      <c r="H3278" s="42">
        <f>_xll.qlCalendarAdvance(Calendar,$H3277,B3278,"f",FALSE)</f>
        <v>62373</v>
      </c>
      <c r="I3278" s="180">
        <f>_xll.qlInterestRateIndexValueDate(Index1M,$H3278)</f>
        <v>62375</v>
      </c>
      <c r="J3278" s="185">
        <f>IFERROR(_xll.qlIndexFixing(Index1M,$H3278,TRUE,_xll.ohTrigger(RecalcTrigger,Trigger1M)),NA())</f>
        <v>1.373963976243231E-2</v>
      </c>
      <c r="K3278" s="44">
        <f>IFERROR(_xll.qlIndexFixing(Index3M,H3278,TRUE,_xll.ohTrigger(RecalcTrigger,Trigger3M)),NA())</f>
        <v>1.4099755980638165E-2</v>
      </c>
      <c r="L3278" s="44">
        <f>IFERROR(_xll.qlIndexFixing(Index6M,$H3278,TRUE,_xll.ohTrigger(RecalcTrigger,Trigger6M)),NA())</f>
        <v>1.4469362972652527E-2</v>
      </c>
      <c r="M3278" s="186">
        <f>IFERROR(_xll.qlIndexFixing(Index1Y,$H3278,TRUE,_xll.ohTrigger(RecalcTrigger,Trigger1Y)),NA())</f>
        <v>1.4521813143789268E-2</v>
      </c>
      <c r="N3278" s="185">
        <f>IFERROR(_xll.qlIndexFixing(ONIndex1M,I3278,TRUE,_xll.ohTrigger(RecalcTrigger,Trigger1M)),NA())</f>
        <v>1.3724479798797873E-2</v>
      </c>
      <c r="O3278" s="44">
        <f>IFERROR(_xll.qlIndexFixing(ONIndex3M,I3278,TRUE,_xll.ohTrigger(RecalcTrigger,Trigger3M)),NA())</f>
        <v>1.4048347284587592E-2</v>
      </c>
      <c r="P3278" s="44">
        <f>IFERROR(_xll.qlIndexFixing(ONIndex6M,I3278,TRUE,_xll.ohTrigger(RecalcTrigger,Trigger6M)),NA())</f>
        <v>1.4385189713577162E-2</v>
      </c>
      <c r="Q3278" s="186">
        <f>IFERROR(_xll.qlIndexFixing(ONIndex1Y,I3278,TRUE,_xll.ohTrigger(RecalcTrigger,Trigger1Y)),NA())</f>
        <v>1.4316105799068168E-2</v>
      </c>
    </row>
    <row r="3279" spans="2:17" x14ac:dyDescent="0.2">
      <c r="B3279" s="39" t="s">
        <v>42</v>
      </c>
      <c r="D3279" s="42">
        <f>_xll.qlCalendarAdvance(Calendar,$D3278,B3279,"f",FALSE)</f>
        <v>62380</v>
      </c>
      <c r="E3279" s="180">
        <f>_xll.qlInterestRateIndexValueDate(IndexON,D3279)</f>
        <v>62380</v>
      </c>
      <c r="F3279" s="196">
        <f>IFERROR(_xll.qlIndexFixing(IndexON,D3279,TRUE,_xll.ohTrigger(RecalcTrigger,TriggerON)),NA())</f>
        <v>1.3861507426762287E-2</v>
      </c>
      <c r="H3279" s="42">
        <f>_xll.qlCalendarAdvance(Calendar,$H3278,B3279,"f",FALSE)</f>
        <v>62380</v>
      </c>
      <c r="I3279" s="180">
        <f>_xll.qlInterestRateIndexValueDate(Index1M,$H3279)</f>
        <v>62382</v>
      </c>
      <c r="J3279" s="185">
        <f>IFERROR(_xll.qlIndexFixing(Index1M,$H3279,TRUE,_xll.ohTrigger(RecalcTrigger,Trigger1M)),NA())</f>
        <v>1.3743918505851882E-2</v>
      </c>
      <c r="K3279" s="44">
        <f>IFERROR(_xll.qlIndexFixing(Index3M,H3279,TRUE,_xll.ohTrigger(RecalcTrigger,Trigger3M)),NA())</f>
        <v>1.410418241463229E-2</v>
      </c>
      <c r="L3279" s="44">
        <f>IFERROR(_xll.qlIndexFixing(Index6M,$H3279,TRUE,_xll.ohTrigger(RecalcTrigger,Trigger6M)),NA())</f>
        <v>1.4471909135446099E-2</v>
      </c>
      <c r="M3279" s="186">
        <f>IFERROR(_xll.qlIndexFixing(Index1Y,$H3279,TRUE,_xll.ohTrigger(RecalcTrigger,Trigger1Y)),NA())</f>
        <v>1.4525674236924784E-2</v>
      </c>
      <c r="N3279" s="185">
        <f>IFERROR(_xll.qlIndexFixing(ONIndex1M,I3279,TRUE,_xll.ohTrigger(RecalcTrigger,Trigger1M)),NA())</f>
        <v>1.3728775544716854E-2</v>
      </c>
      <c r="O3279" s="44">
        <f>IFERROR(_xll.qlIndexFixing(ONIndex3M,I3279,TRUE,_xll.ohTrigger(RecalcTrigger,Trigger3M)),NA())</f>
        <v>1.4052843377605484E-2</v>
      </c>
      <c r="P3279" s="44">
        <f>IFERROR(_xll.qlIndexFixing(ONIndex6M,I3279,TRUE,_xll.ohTrigger(RecalcTrigger,Trigger6M)),NA())</f>
        <v>1.4387844868313238E-2</v>
      </c>
      <c r="Q3279" s="186">
        <f>IFERROR(_xll.qlIndexFixing(ONIndex1Y,I3279,TRUE,_xll.ohTrigger(RecalcTrigger,Trigger1Y)),NA())</f>
        <v>1.432028950892672E-2</v>
      </c>
    </row>
    <row r="3280" spans="2:17" x14ac:dyDescent="0.2">
      <c r="B3280" s="39" t="s">
        <v>42</v>
      </c>
      <c r="D3280" s="42">
        <f>_xll.qlCalendarAdvance(Calendar,$D3279,B3280,"f",FALSE)</f>
        <v>62387</v>
      </c>
      <c r="E3280" s="180">
        <f>_xll.qlInterestRateIndexValueDate(IndexON,D3280)</f>
        <v>62387</v>
      </c>
      <c r="F3280" s="196">
        <f>IFERROR(_xll.qlIndexFixing(IndexON,D3280,TRUE,_xll.ohTrigger(RecalcTrigger,TriggerON)),NA())</f>
        <v>1.386443357432654E-2</v>
      </c>
      <c r="H3280" s="42">
        <f>_xll.qlCalendarAdvance(Calendar,$H3279,B3280,"f",FALSE)</f>
        <v>62387</v>
      </c>
      <c r="I3280" s="180">
        <f>_xll.qlInterestRateIndexValueDate(Index1M,$H3280)</f>
        <v>62389</v>
      </c>
      <c r="J3280" s="185">
        <f>IFERROR(_xll.qlIndexFixing(Index1M,$H3280,TRUE,_xll.ohTrigger(RecalcTrigger,Trigger1M)),NA())</f>
        <v>1.3748183787180013E-2</v>
      </c>
      <c r="K3280" s="44">
        <f>IFERROR(_xll.qlIndexFixing(Index3M,H3280,TRUE,_xll.ohTrigger(RecalcTrigger,Trigger3M)),NA())</f>
        <v>1.4108594339065906E-2</v>
      </c>
      <c r="L3280" s="44">
        <f>IFERROR(_xll.qlIndexFixing(Index6M,$H3280,TRUE,_xll.ohTrigger(RecalcTrigger,Trigger6M)),NA())</f>
        <v>1.4474444918053728E-2</v>
      </c>
      <c r="M3280" s="186">
        <f>IFERROR(_xll.qlIndexFixing(Index1Y,$H3280,TRUE,_xll.ohTrigger(RecalcTrigger,Trigger1Y)),NA())</f>
        <v>1.4529519997619669E-2</v>
      </c>
      <c r="N3280" s="185">
        <f>IFERROR(_xll.qlIndexFixing(ONIndex1M,I3280,TRUE,_xll.ohTrigger(RecalcTrigger,Trigger1M)),NA())</f>
        <v>1.3733057884719457E-2</v>
      </c>
      <c r="O3280" s="44">
        <f>IFERROR(_xll.qlIndexFixing(ONIndex3M,I3280,TRUE,_xll.ohTrigger(RecalcTrigger,Trigger3M)),NA())</f>
        <v>1.4057325168943535E-2</v>
      </c>
      <c r="P3280" s="44">
        <f>IFERROR(_xll.qlIndexFixing(ONIndex6M,I3280,TRUE,_xll.ohTrigger(RecalcTrigger,Trigger6M)),NA())</f>
        <v>1.4390489714575239E-2</v>
      </c>
      <c r="Q3280" s="186">
        <f>IFERROR(_xll.qlIndexFixing(ONIndex1Y,I3280,TRUE,_xll.ohTrigger(RecalcTrigger,Trigger1Y)),NA())</f>
        <v>1.4324458791765693E-2</v>
      </c>
    </row>
    <row r="3281" spans="2:17" x14ac:dyDescent="0.2">
      <c r="B3281" s="39" t="s">
        <v>42</v>
      </c>
      <c r="D3281" s="42">
        <f>_xll.qlCalendarAdvance(Calendar,$D3280,B3281,"f",FALSE)</f>
        <v>62394</v>
      </c>
      <c r="E3281" s="180">
        <f>_xll.qlInterestRateIndexValueDate(IndexON,D3281)</f>
        <v>62394</v>
      </c>
      <c r="F3281" s="196">
        <f>IFERROR(_xll.qlIndexFixing(IndexON,D3281,TRUE,_xll.ohTrigger(RecalcTrigger,TriggerON)),NA())</f>
        <v>1.386735058336086E-2</v>
      </c>
      <c r="H3281" s="42">
        <f>_xll.qlCalendarAdvance(Calendar,$H3280,B3281,"f",FALSE)</f>
        <v>62394</v>
      </c>
      <c r="I3281" s="180">
        <f>_xll.qlInterestRateIndexValueDate(Index1M,$H3281)</f>
        <v>62396</v>
      </c>
      <c r="J3281" s="185">
        <f>IFERROR(_xll.qlIndexFixing(Index1M,$H3281,TRUE,_xll.ohTrigger(RecalcTrigger,Trigger1M)),NA())</f>
        <v>1.3750740136597333E-2</v>
      </c>
      <c r="K3281" s="44">
        <f>IFERROR(_xll.qlIndexFixing(Index3M,H3281,TRUE,_xll.ohTrigger(RecalcTrigger,Trigger3M)),NA())</f>
        <v>1.411299172658524E-2</v>
      </c>
      <c r="L3281" s="44">
        <f>IFERROR(_xll.qlIndexFixing(Index6M,$H3281,TRUE,_xll.ohTrigger(RecalcTrigger,Trigger6M)),NA())</f>
        <v>1.4476970320437205E-2</v>
      </c>
      <c r="M3281" s="186">
        <f>IFERROR(_xll.qlIndexFixing(Index1Y,$H3281,TRUE,_xll.ohTrigger(RecalcTrigger,Trigger1Y)),NA())</f>
        <v>1.4533350397844836E-2</v>
      </c>
      <c r="N3281" s="185">
        <f>IFERROR(_xll.qlIndexFixing(ONIndex1M,I3281,TRUE,_xll.ohTrigger(RecalcTrigger,Trigger1M)),NA())</f>
        <v>1.373732679354589E-2</v>
      </c>
      <c r="O3281" s="44">
        <f>IFERROR(_xll.qlIndexFixing(ONIndex3M,I3281,TRUE,_xll.ohTrigger(RecalcTrigger,Trigger3M)),NA())</f>
        <v>1.4061792631503423E-2</v>
      </c>
      <c r="P3281" s="44">
        <f>IFERROR(_xll.qlIndexFixing(ONIndex6M,I3281,TRUE,_xll.ohTrigger(RecalcTrigger,Trigger6M)),NA())</f>
        <v>1.4393124252523037E-2</v>
      </c>
      <c r="Q3281" s="186">
        <f>IFERROR(_xll.qlIndexFixing(ONIndex1Y,I3281,TRUE,_xll.ohTrigger(RecalcTrigger,Trigger1Y)),NA())</f>
        <v>1.4328613620167019E-2</v>
      </c>
    </row>
    <row r="3282" spans="2:17" x14ac:dyDescent="0.2">
      <c r="B3282" s="39" t="s">
        <v>42</v>
      </c>
      <c r="D3282" s="42">
        <f>_xll.qlCalendarAdvance(Calendar,$D3281,B3282,"f",FALSE)</f>
        <v>62401</v>
      </c>
      <c r="E3282" s="180">
        <f>_xll.qlInterestRateIndexValueDate(IndexON,D3282)</f>
        <v>62401</v>
      </c>
      <c r="F3282" s="196">
        <f>IFERROR(_xll.qlIndexFixing(IndexON,D3282,TRUE,_xll.ohTrigger(RecalcTrigger,TriggerON)),NA())</f>
        <v>1.3870258436519123E-2</v>
      </c>
      <c r="H3282" s="42">
        <f>_xll.qlCalendarAdvance(Calendar,$H3281,B3282,"f",FALSE)</f>
        <v>62401</v>
      </c>
      <c r="I3282" s="180">
        <f>_xll.qlInterestRateIndexValueDate(Index1M,$H3282)</f>
        <v>62403</v>
      </c>
      <c r="J3282" s="185">
        <f>IFERROR(_xll.qlIndexFixing(Index1M,$H3282,TRUE,_xll.ohTrigger(RecalcTrigger,Trigger1M)),NA())</f>
        <v>1.3756673861368696E-2</v>
      </c>
      <c r="K3282" s="44">
        <f>IFERROR(_xll.qlIndexFixing(Index3M,H3282,TRUE,_xll.ohTrigger(RecalcTrigger,Trigger3M)),NA())</f>
        <v>1.4117374549833046E-2</v>
      </c>
      <c r="L3282" s="44">
        <f>IFERROR(_xll.qlIndexFixing(Index6M,$H3282,TRUE,_xll.ohTrigger(RecalcTrigger,Trigger6M)),NA())</f>
        <v>1.4479018778140257E-2</v>
      </c>
      <c r="M3282" s="186">
        <f>IFERROR(_xll.qlIndexFixing(Index1Y,$H3282,TRUE,_xll.ohTrigger(RecalcTrigger,Trigger1Y)),NA())</f>
        <v>1.4537165409571855E-2</v>
      </c>
      <c r="N3282" s="185">
        <f>IFERROR(_xll.qlIndexFixing(ONIndex1M,I3282,TRUE,_xll.ohTrigger(RecalcTrigger,Trigger1M)),NA())</f>
        <v>1.374158224545674E-2</v>
      </c>
      <c r="O3282" s="44">
        <f>IFERROR(_xll.qlIndexFixing(ONIndex3M,I3282,TRUE,_xll.ohTrigger(RecalcTrigger,Trigger3M)),NA())</f>
        <v>1.4066245738106886E-2</v>
      </c>
      <c r="P3282" s="44">
        <f>IFERROR(_xll.qlIndexFixing(ONIndex6M,I3282,TRUE,_xll.ohTrigger(RecalcTrigger,Trigger6M)),NA())</f>
        <v>1.4395748481996762E-2</v>
      </c>
      <c r="Q3282" s="186">
        <f>IFERROR(_xll.qlIndexFixing(ONIndex1Y,I3282,TRUE,_xll.ohTrigger(RecalcTrigger,Trigger1Y)),NA())</f>
        <v>1.4332753966472822E-2</v>
      </c>
    </row>
    <row r="3283" spans="2:17" x14ac:dyDescent="0.2">
      <c r="B3283" s="39" t="s">
        <v>42</v>
      </c>
      <c r="D3283" s="42">
        <f>_xll.qlCalendarAdvance(Calendar,$D3282,B3283,"f",FALSE)</f>
        <v>62408</v>
      </c>
      <c r="E3283" s="180">
        <f>_xll.qlInterestRateIndexValueDate(IndexON,D3283)</f>
        <v>62408</v>
      </c>
      <c r="F3283" s="196">
        <f>IFERROR(_xll.qlIndexFixing(IndexON,D3283,TRUE,_xll.ohTrigger(RecalcTrigger,TriggerON)),NA())</f>
        <v>1.3873157116455204E-2</v>
      </c>
      <c r="H3283" s="42">
        <f>_xll.qlCalendarAdvance(Calendar,$H3282,B3283,"f",FALSE)</f>
        <v>62408</v>
      </c>
      <c r="I3283" s="180">
        <f>_xll.qlInterestRateIndexValueDate(Index1M,$H3283)</f>
        <v>62410</v>
      </c>
      <c r="J3283" s="185">
        <f>IFERROR(_xll.qlIndexFixing(Index1M,$H3283,TRUE,_xll.ohTrigger(RecalcTrigger,Trigger1M)),NA())</f>
        <v>1.3760898603132621E-2</v>
      </c>
      <c r="K3283" s="44">
        <f>IFERROR(_xll.qlIndexFixing(Index3M,H3283,TRUE,_xll.ohTrigger(RecalcTrigger,Trigger3M)),NA())</f>
        <v>1.4121742781453816E-2</v>
      </c>
      <c r="L3283" s="44">
        <f>IFERROR(_xll.qlIndexFixing(Index6M,$H3283,TRUE,_xll.ohTrigger(RecalcTrigger,Trigger6M)),NA())</f>
        <v>1.4481524061003188E-2</v>
      </c>
      <c r="M3283" s="186">
        <f>IFERROR(_xll.qlIndexFixing(Index1Y,$H3283,TRUE,_xll.ohTrigger(RecalcTrigger,Trigger1Y)),NA())</f>
        <v>1.4540965004772298E-2</v>
      </c>
      <c r="N3283" s="185">
        <f>IFERROR(_xll.qlIndexFixing(ONIndex1M,I3283,TRUE,_xll.ohTrigger(RecalcTrigger,Trigger1M)),NA())</f>
        <v>1.3745824214792535E-2</v>
      </c>
      <c r="O3283" s="44">
        <f>IFERROR(_xll.qlIndexFixing(ONIndex3M,I3283,TRUE,_xll.ohTrigger(RecalcTrigger,Trigger3M)),NA())</f>
        <v>1.4070684461415794E-2</v>
      </c>
      <c r="P3283" s="44">
        <f>IFERROR(_xll.qlIndexFixing(ONIndex6M,I3283,TRUE,_xll.ohTrigger(RecalcTrigger,Trigger6M)),NA())</f>
        <v>1.4398362403156284E-2</v>
      </c>
      <c r="Q3283" s="186">
        <f>IFERROR(_xll.qlIndexFixing(ONIndex1Y,I3283,TRUE,_xll.ohTrigger(RecalcTrigger,Trigger1Y)),NA())</f>
        <v>1.4336879803344971E-2</v>
      </c>
    </row>
    <row r="3284" spans="2:17" x14ac:dyDescent="0.2">
      <c r="B3284" s="39" t="s">
        <v>42</v>
      </c>
      <c r="D3284" s="42">
        <f>_xll.qlCalendarAdvance(Calendar,$D3283,B3284,"f",FALSE)</f>
        <v>62415</v>
      </c>
      <c r="E3284" s="180">
        <f>_xll.qlInterestRateIndexValueDate(IndexON,D3284)</f>
        <v>62415</v>
      </c>
      <c r="F3284" s="196">
        <f>IFERROR(_xll.qlIndexFixing(IndexON,D3284,TRUE,_xll.ohTrigger(RecalcTrigger,TriggerON)),NA())</f>
        <v>1.3876046605743042E-2</v>
      </c>
      <c r="H3284" s="42">
        <f>_xll.qlCalendarAdvance(Calendar,$H3283,B3284,"f",FALSE)</f>
        <v>62415</v>
      </c>
      <c r="I3284" s="180">
        <f>_xll.qlInterestRateIndexValueDate(Index1M,$H3284)</f>
        <v>62417</v>
      </c>
      <c r="J3284" s="185">
        <f>IFERROR(_xll.qlIndexFixing(Index1M,$H3284,TRUE,_xll.ohTrigger(RecalcTrigger,Trigger1M)),NA())</f>
        <v>1.3765109780596863E-2</v>
      </c>
      <c r="K3284" s="44">
        <f>IFERROR(_xll.qlIndexFixing(Index3M,H3284,TRUE,_xll.ohTrigger(RecalcTrigger,Trigger3M)),NA())</f>
        <v>1.4126096394091171E-2</v>
      </c>
      <c r="L3284" s="44">
        <f>IFERROR(_xll.qlIndexFixing(Index6M,$H3284,TRUE,_xll.ohTrigger(RecalcTrigger,Trigger6M)),NA())</f>
        <v>1.4484018963923468E-2</v>
      </c>
      <c r="M3284" s="186">
        <f>IFERROR(_xll.qlIndexFixing(Index1Y,$H3284,TRUE,_xll.ohTrigger(RecalcTrigger,Trigger1Y)),NA())</f>
        <v>1.4544749155418833E-2</v>
      </c>
      <c r="N3284" s="185">
        <f>IFERROR(_xll.qlIndexFixing(ONIndex1M,I3284,TRUE,_xll.ohTrigger(RecalcTrigger,Trigger1M)),NA())</f>
        <v>1.3750052676533286E-2</v>
      </c>
      <c r="O3284" s="44">
        <f>IFERROR(_xll.qlIndexFixing(ONIndex3M,I3284,TRUE,_xll.ohTrigger(RecalcTrigger,Trigger3M)),NA())</f>
        <v>1.4075108774331824E-2</v>
      </c>
      <c r="P3284" s="44">
        <f>IFERROR(_xll.qlIndexFixing(ONIndex6M,I3284,TRUE,_xll.ohTrigger(RecalcTrigger,Trigger6M)),NA())</f>
        <v>1.4400966015841732E-2</v>
      </c>
      <c r="Q3284" s="186">
        <f>IFERROR(_xll.qlIndexFixing(ONIndex1Y,I3284,TRUE,_xll.ohTrigger(RecalcTrigger,Trigger1Y)),NA())</f>
        <v>1.4340991103205525E-2</v>
      </c>
    </row>
    <row r="3285" spans="2:17" x14ac:dyDescent="0.2">
      <c r="B3285" s="39" t="s">
        <v>42</v>
      </c>
      <c r="D3285" s="42">
        <f>_xll.qlCalendarAdvance(Calendar,$D3284,B3285,"f",FALSE)</f>
        <v>62422</v>
      </c>
      <c r="E3285" s="180">
        <f>_xll.qlInterestRateIndexValueDate(IndexON,D3285)</f>
        <v>62422</v>
      </c>
      <c r="F3285" s="196">
        <f>IFERROR(_xll.qlIndexFixing(IndexON,D3285,TRUE,_xll.ohTrigger(RecalcTrigger,TriggerON)),NA())</f>
        <v>1.3878926886876641E-2</v>
      </c>
      <c r="H3285" s="42">
        <f>_xll.qlCalendarAdvance(Calendar,$H3284,B3285,"f",FALSE)</f>
        <v>62422</v>
      </c>
      <c r="I3285" s="180">
        <f>_xll.qlInterestRateIndexValueDate(Index1M,$H3285)</f>
        <v>62424</v>
      </c>
      <c r="J3285" s="185">
        <f>IFERROR(_xll.qlIndexFixing(Index1M,$H3285,TRUE,_xll.ohTrigger(RecalcTrigger,Trigger1M)),NA())</f>
        <v>1.3769307368219352E-2</v>
      </c>
      <c r="K3285" s="44">
        <f>IFERROR(_xll.qlIndexFixing(Index3M,H3285,TRUE,_xll.ohTrigger(RecalcTrigger,Trigger3M)),NA())</f>
        <v>1.4130435360391339E-2</v>
      </c>
      <c r="L3285" s="44">
        <f>IFERROR(_xll.qlIndexFixing(Index6M,$H3285,TRUE,_xll.ohTrigger(RecalcTrigger,Trigger6M)),NA())</f>
        <v>1.4486503486864E-2</v>
      </c>
      <c r="M3285" s="186">
        <f>IFERROR(_xll.qlIndexFixing(Index1Y,$H3285,TRUE,_xll.ohTrigger(RecalcTrigger,Trigger1Y)),NA())</f>
        <v>1.4548517833483467E-2</v>
      </c>
      <c r="N3285" s="185">
        <f>IFERROR(_xll.qlIndexFixing(ONIndex1M,I3285,TRUE,_xll.ohTrigger(RecalcTrigger,Trigger1M)),NA())</f>
        <v>1.3754267604859649E-2</v>
      </c>
      <c r="O3285" s="44">
        <f>IFERROR(_xll.qlIndexFixing(ONIndex3M,I3285,TRUE,_xll.ohTrigger(RecalcTrigger,Trigger3M)),NA())</f>
        <v>1.4079518649596778E-2</v>
      </c>
      <c r="P3285" s="44">
        <f>IFERROR(_xll.qlIndexFixing(ONIndex6M,I3285,TRUE,_xll.ohTrigger(RecalcTrigger,Trigger6M)),NA())</f>
        <v>1.4403559320292914E-2</v>
      </c>
      <c r="Q3285" s="186">
        <f>IFERROR(_xll.qlIndexFixing(ONIndex1Y,I3285,TRUE,_xll.ohTrigger(RecalcTrigger,Trigger1Y)),NA())</f>
        <v>1.4345087838796289E-2</v>
      </c>
    </row>
    <row r="3286" spans="2:17" x14ac:dyDescent="0.2">
      <c r="B3286" s="39" t="s">
        <v>42</v>
      </c>
      <c r="D3286" s="42">
        <f>_xll.qlCalendarAdvance(Calendar,$D3285,B3286,"f",FALSE)</f>
        <v>62429</v>
      </c>
      <c r="E3286" s="180">
        <f>_xll.qlInterestRateIndexValueDate(IndexON,D3286)</f>
        <v>62429</v>
      </c>
      <c r="F3286" s="196">
        <f>IFERROR(_xll.qlIndexFixing(IndexON,D3286,TRUE,_xll.ohTrigger(RecalcTrigger,TriggerON)),NA())</f>
        <v>1.3881797942829621E-2</v>
      </c>
      <c r="H3286" s="42">
        <f>_xll.qlCalendarAdvance(Calendar,$H3285,B3286,"f",FALSE)</f>
        <v>62429</v>
      </c>
      <c r="I3286" s="180">
        <f>_xll.qlInterestRateIndexValueDate(Index1M,$H3286)</f>
        <v>62431</v>
      </c>
      <c r="J3286" s="185">
        <f>IFERROR(_xll.qlIndexFixing(Index1M,$H3286,TRUE,_xll.ohTrigger(RecalcTrigger,Trigger1M)),NA())</f>
        <v>1.3773491340453026E-2</v>
      </c>
      <c r="K3286" s="44">
        <f>IFERROR(_xll.qlIndexFixing(Index3M,H3286,TRUE,_xll.ohTrigger(RecalcTrigger,Trigger3M)),NA())</f>
        <v>1.4133593100234876E-2</v>
      </c>
      <c r="L3286" s="44">
        <f>IFERROR(_xll.qlIndexFixing(Index6M,$H3286,TRUE,_xll.ohTrigger(RecalcTrigger,Trigger6M)),NA())</f>
        <v>1.4489441627594295E-2</v>
      </c>
      <c r="M3286" s="186">
        <f>IFERROR(_xll.qlIndexFixing(Index1Y,$H3286,TRUE,_xll.ohTrigger(RecalcTrigger,Trigger1Y)),NA())</f>
        <v>1.4552271010938865E-2</v>
      </c>
      <c r="N3286" s="185">
        <f>IFERROR(_xll.qlIndexFixing(ONIndex1M,I3286,TRUE,_xll.ohTrigger(RecalcTrigger,Trigger1M)),NA())</f>
        <v>1.3758468974192084E-2</v>
      </c>
      <c r="O3286" s="44">
        <f>IFERROR(_xll.qlIndexFixing(ONIndex3M,I3286,TRUE,_xll.ohTrigger(RecalcTrigger,Trigger3M)),NA())</f>
        <v>1.4083914060032399E-2</v>
      </c>
      <c r="P3286" s="44">
        <f>IFERROR(_xll.qlIndexFixing(ONIndex6M,I3286,TRUE,_xll.ohTrigger(RecalcTrigger,Trigger6M)),NA())</f>
        <v>1.4406142316110149E-2</v>
      </c>
      <c r="Q3286" s="186">
        <f>IFERROR(_xll.qlIndexFixing(ONIndex1Y,I3286,TRUE,_xll.ohTrigger(RecalcTrigger,Trigger1Y)),NA())</f>
        <v>1.4349169982619259E-2</v>
      </c>
    </row>
    <row r="3287" spans="2:17" x14ac:dyDescent="0.2">
      <c r="B3287" s="39" t="s">
        <v>42</v>
      </c>
      <c r="D3287" s="42">
        <f>_xll.qlCalendarAdvance(Calendar,$D3286,B3287,"f",FALSE)</f>
        <v>62436</v>
      </c>
      <c r="E3287" s="180">
        <f>_xll.qlInterestRateIndexValueDate(IndexON,D3287)</f>
        <v>62436</v>
      </c>
      <c r="F3287" s="196">
        <f>IFERROR(_xll.qlIndexFixing(IndexON,D3287,TRUE,_xll.ohTrigger(RecalcTrigger,TriggerON)),NA())</f>
        <v>1.3884659755856177E-2</v>
      </c>
      <c r="H3287" s="42">
        <f>_xll.qlCalendarAdvance(Calendar,$H3286,B3287,"f",FALSE)</f>
        <v>62436</v>
      </c>
      <c r="I3287" s="180">
        <f>_xll.qlInterestRateIndexValueDate(Index1M,$H3287)</f>
        <v>62438</v>
      </c>
      <c r="J3287" s="185">
        <f>IFERROR(_xll.qlIndexFixing(Index1M,$H3287,TRUE,_xll.ohTrigger(RecalcTrigger,Trigger1M)),NA())</f>
        <v>1.3777661671738328E-2</v>
      </c>
      <c r="K3287" s="44">
        <f>IFERROR(_xll.qlIndexFixing(Index3M,H3287,TRUE,_xll.ohTrigger(RecalcTrigger,Trigger3M)),NA())</f>
        <v>1.41379044640777E-2</v>
      </c>
      <c r="L3287" s="44">
        <f>IFERROR(_xll.qlIndexFixing(Index6M,$H3287,TRUE,_xll.ohTrigger(RecalcTrigger,Trigger6M)),NA())</f>
        <v>1.4491904747801434E-2</v>
      </c>
      <c r="M3287" s="186">
        <f>IFERROR(_xll.qlIndexFixing(Index1Y,$H3287,TRUE,_xll.ohTrigger(RecalcTrigger,Trigger1Y)),NA())</f>
        <v>1.4556008659758134E-2</v>
      </c>
      <c r="N3287" s="185">
        <f>IFERROR(_xll.qlIndexFixing(ONIndex1M,I3287,TRUE,_xll.ohTrigger(RecalcTrigger,Trigger1M)),NA())</f>
        <v>1.3762656759270797E-2</v>
      </c>
      <c r="O3287" s="44">
        <f>IFERROR(_xll.qlIndexFixing(ONIndex3M,I3287,TRUE,_xll.ohTrigger(RecalcTrigger,Trigger3M)),NA())</f>
        <v>1.4088294978300553E-2</v>
      </c>
      <c r="P3287" s="44">
        <f>IFERROR(_xll.qlIndexFixing(ONIndex6M,I3287,TRUE,_xll.ohTrigger(RecalcTrigger,Trigger6M)),NA())</f>
        <v>1.4408715003613182E-2</v>
      </c>
      <c r="Q3287" s="186">
        <f>IFERROR(_xll.qlIndexFixing(ONIndex1Y,I3287,TRUE,_xll.ohTrigger(RecalcTrigger,Trigger1Y)),NA())</f>
        <v>1.4353237507096495E-2</v>
      </c>
    </row>
    <row r="3288" spans="2:17" x14ac:dyDescent="0.2">
      <c r="B3288" s="39" t="s">
        <v>42</v>
      </c>
      <c r="D3288" s="42">
        <f>_xll.qlCalendarAdvance(Calendar,$D3287,B3288,"f",FALSE)</f>
        <v>62443</v>
      </c>
      <c r="E3288" s="180">
        <f>_xll.qlInterestRateIndexValueDate(IndexON,D3288)</f>
        <v>62443</v>
      </c>
      <c r="F3288" s="196">
        <f>IFERROR(_xll.qlIndexFixing(IndexON,D3288,TRUE,_xll.ohTrigger(RecalcTrigger,TriggerON)),NA())</f>
        <v>1.3887512308770056E-2</v>
      </c>
      <c r="H3288" s="42">
        <f>_xll.qlCalendarAdvance(Calendar,$H3287,B3288,"f",FALSE)</f>
        <v>62443</v>
      </c>
      <c r="I3288" s="180">
        <f>_xll.qlInterestRateIndexValueDate(Index1M,$H3288)</f>
        <v>62445</v>
      </c>
      <c r="J3288" s="185">
        <f>IFERROR(_xll.qlIndexFixing(Index1M,$H3288,TRUE,_xll.ohTrigger(RecalcTrigger,Trigger1M)),NA())</f>
        <v>1.3781818336528195E-2</v>
      </c>
      <c r="K3288" s="44">
        <f>IFERROR(_xll.qlIndexFixing(Index3M,H3288,TRUE,_xll.ohTrigger(RecalcTrigger,Trigger3M)),NA())</f>
        <v>1.4142201104476726E-2</v>
      </c>
      <c r="L3288" s="44">
        <f>IFERROR(_xll.qlIndexFixing(Index6M,$H3288,TRUE,_xll.ohTrigger(RecalcTrigger,Trigger6M)),NA())</f>
        <v>1.449435748751079E-2</v>
      </c>
      <c r="M3288" s="186">
        <f>IFERROR(_xll.qlIndexFixing(Index1Y,$H3288,TRUE,_xll.ohTrigger(RecalcTrigger,Trigger1Y)),NA())</f>
        <v>1.4559730751914374E-2</v>
      </c>
      <c r="N3288" s="185">
        <f>IFERROR(_xll.qlIndexFixing(ONIndex1M,I3288,TRUE,_xll.ohTrigger(RecalcTrigger,Trigger1M)),NA())</f>
        <v>1.3766830934356378E-2</v>
      </c>
      <c r="O3288" s="44">
        <f>IFERROR(_xll.qlIndexFixing(ONIndex3M,I3288,TRUE,_xll.ohTrigger(RecalcTrigger,Trigger3M)),NA())</f>
        <v>1.4092661377382854E-2</v>
      </c>
      <c r="P3288" s="44">
        <f>IFERROR(_xll.qlIndexFixing(ONIndex6M,I3288,TRUE,_xll.ohTrigger(RecalcTrigger,Trigger6M)),NA())</f>
        <v>1.4411277382802012E-2</v>
      </c>
      <c r="Q3288" s="186">
        <f>IFERROR(_xll.qlIndexFixing(ONIndex1Y,I3288,TRUE,_xll.ohTrigger(RecalcTrigger,Trigger1Y)),NA())</f>
        <v>1.4357290385049737E-2</v>
      </c>
    </row>
    <row r="3289" spans="2:17" x14ac:dyDescent="0.2">
      <c r="B3289" s="39" t="s">
        <v>42</v>
      </c>
      <c r="D3289" s="42">
        <f>_xll.qlCalendarAdvance(Calendar,$D3288,B3289,"f",FALSE)</f>
        <v>62450</v>
      </c>
      <c r="E3289" s="180">
        <f>_xll.qlInterestRateIndexValueDate(IndexON,D3289)</f>
        <v>62450</v>
      </c>
      <c r="F3289" s="196">
        <f>IFERROR(_xll.qlIndexFixing(IndexON,D3289,TRUE,_xll.ohTrigger(RecalcTrigger,TriggerON)),NA())</f>
        <v>1.3890355584065261E-2</v>
      </c>
      <c r="H3289" s="42">
        <f>_xll.qlCalendarAdvance(Calendar,$H3288,B3289,"f",FALSE)</f>
        <v>62450</v>
      </c>
      <c r="I3289" s="180">
        <f>_xll.qlInterestRateIndexValueDate(Index1M,$H3289)</f>
        <v>62456</v>
      </c>
      <c r="J3289" s="185">
        <f>IFERROR(_xll.qlIndexFixing(Index1M,$H3289,TRUE,_xll.ohTrigger(RecalcTrigger,Trigger1M)),NA())</f>
        <v>1.3787764458658756E-2</v>
      </c>
      <c r="K3289" s="44">
        <f>IFERROR(_xll.qlIndexFixing(Index3M,H3289,TRUE,_xll.ohTrigger(RecalcTrigger,Trigger3M)),NA())</f>
        <v>1.414950329013492E-2</v>
      </c>
      <c r="L3289" s="44">
        <f>IFERROR(_xll.qlIndexFixing(Index6M,$H3289,TRUE,_xll.ohTrigger(RecalcTrigger,Trigger6M)),NA())</f>
        <v>1.4498190819832687E-2</v>
      </c>
      <c r="M3289" s="186">
        <f>IFERROR(_xll.qlIndexFixing(Index1Y,$H3289,TRUE,_xll.ohTrigger(RecalcTrigger,Trigger1Y)),NA())</f>
        <v>1.4565548255655137E-2</v>
      </c>
      <c r="N3289" s="185">
        <f>IFERROR(_xll.qlIndexFixing(ONIndex1M,I3289,TRUE,_xll.ohTrigger(RecalcTrigger,Trigger1M)),NA())</f>
        <v>1.3772737482886654E-2</v>
      </c>
      <c r="O3289" s="44">
        <f>IFERROR(_xll.qlIndexFixing(ONIndex3M,I3289,TRUE,_xll.ohTrigger(RecalcTrigger,Trigger3M)),NA())</f>
        <v>1.4098839963985199E-2</v>
      </c>
      <c r="P3289" s="44">
        <f>IFERROR(_xll.qlIndexFixing(ONIndex6M,I3289,TRUE,_xll.ohTrigger(RecalcTrigger,Trigger6M)),NA())</f>
        <v>1.4415026972600664E-2</v>
      </c>
      <c r="Q3289" s="186">
        <f>IFERROR(_xll.qlIndexFixing(ONIndex1Y,I3289,TRUE,_xll.ohTrigger(RecalcTrigger,Trigger1Y)),NA())</f>
        <v>1.4363053717940666E-2</v>
      </c>
    </row>
    <row r="3290" spans="2:17" x14ac:dyDescent="0.2">
      <c r="B3290" s="39" t="s">
        <v>42</v>
      </c>
      <c r="D3290" s="42">
        <f>_xll.qlCalendarAdvance(Calendar,$D3289,B3290,"f",FALSE)</f>
        <v>62457</v>
      </c>
      <c r="E3290" s="180">
        <f>_xll.qlInterestRateIndexValueDate(IndexON,D3290)</f>
        <v>62457</v>
      </c>
      <c r="F3290" s="196">
        <f>IFERROR(_xll.qlIndexFixing(IndexON,D3290,TRUE,_xll.ohTrigger(RecalcTrigger,TriggerON)),NA())</f>
        <v>1.3893189564475605E-2</v>
      </c>
      <c r="H3290" s="42">
        <f>_xll.qlCalendarAdvance(Calendar,$H3289,B3290,"f",FALSE)</f>
        <v>62457</v>
      </c>
      <c r="I3290" s="180">
        <f>_xll.qlInterestRateIndexValueDate(Index1M,$H3290)</f>
        <v>62460</v>
      </c>
      <c r="J3290" s="185">
        <f>IFERROR(_xll.qlIndexFixing(Index1M,$H3290,TRUE,_xll.ohTrigger(RecalcTrigger,Trigger1M)),NA())</f>
        <v>1.3790121701694361E-2</v>
      </c>
      <c r="K3290" s="44">
        <f>IFERROR(_xll.qlIndexFixing(Index3M,H3290,TRUE,_xll.ohTrigger(RecalcTrigger,Trigger3M)),NA())</f>
        <v>1.4151358484906673E-2</v>
      </c>
      <c r="L3290" s="44">
        <f>IFERROR(_xll.qlIndexFixing(Index6M,$H3290,TRUE,_xll.ohTrigger(RecalcTrigger,Trigger6M)),NA())</f>
        <v>1.4499117070643674E-2</v>
      </c>
      <c r="M3290" s="186">
        <f>IFERROR(_xll.qlIndexFixing(Index1Y,$H3290,TRUE,_xll.ohTrigger(RecalcTrigger,Trigger1Y)),NA())</f>
        <v>1.4568746991797494E-2</v>
      </c>
      <c r="N3290" s="185">
        <f>IFERROR(_xll.qlIndexFixing(ONIndex1M,I3290,TRUE,_xll.ohTrigger(RecalcTrigger,Trigger1M)),NA())</f>
        <v>1.3775729647562684E-2</v>
      </c>
      <c r="O3290" s="44">
        <f>IFERROR(_xll.qlIndexFixing(ONIndex3M,I3290,TRUE,_xll.ohTrigger(RecalcTrigger,Trigger3M)),NA())</f>
        <v>1.4101968928672548E-2</v>
      </c>
      <c r="P3290" s="44">
        <f>IFERROR(_xll.qlIndexFixing(ONIndex6M,I3290,TRUE,_xll.ohTrigger(RecalcTrigger,Trigger6M)),NA())</f>
        <v>1.441673348309358E-2</v>
      </c>
      <c r="Q3290" s="186">
        <f>IFERROR(_xll.qlIndexFixing(ONIndex1Y,I3290,TRUE,_xll.ohTrigger(RecalcTrigger,Trigger1Y)),NA())</f>
        <v>1.4365925675132729E-2</v>
      </c>
    </row>
    <row r="3291" spans="2:17" x14ac:dyDescent="0.2">
      <c r="B3291" s="39" t="s">
        <v>42</v>
      </c>
      <c r="D3291" s="42">
        <f>_xll.qlCalendarAdvance(Calendar,$D3290,B3291,"f",FALSE)</f>
        <v>62464</v>
      </c>
      <c r="E3291" s="180">
        <f>_xll.qlInterestRateIndexValueDate(IndexON,D3291)</f>
        <v>62464</v>
      </c>
      <c r="F3291" s="196">
        <f>IFERROR(_xll.qlIndexFixing(IndexON,D3291,TRUE,_xll.ohTrigger(RecalcTrigger,TriggerON)),NA())</f>
        <v>1.3896014232575027E-2</v>
      </c>
      <c r="H3291" s="42">
        <f>_xll.qlCalendarAdvance(Calendar,$H3290,B3291,"f",FALSE)</f>
        <v>62464</v>
      </c>
      <c r="I3291" s="180">
        <f>_xll.qlInterestRateIndexValueDate(Index1M,$H3291)</f>
        <v>62466</v>
      </c>
      <c r="J3291" s="185">
        <f>IFERROR(_xll.qlIndexFixing(Index1M,$H3291,TRUE,_xll.ohTrigger(RecalcTrigger,Trigger1M)),NA())</f>
        <v>1.3794206076409576E-2</v>
      </c>
      <c r="K3291" s="44">
        <f>IFERROR(_xll.qlIndexFixing(Index3M,H3291,TRUE,_xll.ohTrigger(RecalcTrigger,Trigger3M)),NA())</f>
        <v>1.4155002411481377E-2</v>
      </c>
      <c r="L3291" s="44">
        <f>IFERROR(_xll.qlIndexFixing(Index6M,$H3291,TRUE,_xll.ohTrigger(RecalcTrigger,Trigger6M)),NA())</f>
        <v>1.4501192642764919E-2</v>
      </c>
      <c r="M3291" s="186">
        <f>IFERROR(_xll.qlIndexFixing(Index1Y,$H3291,TRUE,_xll.ohTrigger(RecalcTrigger,Trigger1Y)),NA())</f>
        <v>1.4570803408142775E-2</v>
      </c>
      <c r="N3291" s="185">
        <f>IFERROR(_xll.qlIndexFixing(ONIndex1M,I3291,TRUE,_xll.ohTrigger(RecalcTrigger,Trigger1M)),NA())</f>
        <v>1.3779271545457661E-2</v>
      </c>
      <c r="O3291" s="44">
        <f>IFERROR(_xll.qlIndexFixing(ONIndex3M,I3291,TRUE,_xll.ohTrigger(RecalcTrigger,Trigger3M)),NA())</f>
        <v>1.4105673186612933E-2</v>
      </c>
      <c r="P3291" s="44">
        <f>IFERROR(_xll.qlIndexFixing(ONIndex6M,I3291,TRUE,_xll.ohTrigger(RecalcTrigger,Trigger6M)),NA())</f>
        <v>1.4418902669603995E-2</v>
      </c>
      <c r="Q3291" s="186">
        <f>IFERROR(_xll.qlIndexFixing(ONIndex1Y,I3291,TRUE,_xll.ohTrigger(RecalcTrigger,Trigger1Y)),NA())</f>
        <v>1.436936086382623E-2</v>
      </c>
    </row>
    <row r="3292" spans="2:17" x14ac:dyDescent="0.2">
      <c r="B3292" s="39" t="s">
        <v>42</v>
      </c>
      <c r="D3292" s="42">
        <f>_xll.qlCalendarAdvance(Calendar,$D3291,B3292,"f",FALSE)</f>
        <v>62471</v>
      </c>
      <c r="E3292" s="180">
        <f>_xll.qlInterestRateIndexValueDate(IndexON,D3292)</f>
        <v>62471</v>
      </c>
      <c r="F3292" s="196">
        <f>IFERROR(_xll.qlIndexFixing(IndexON,D3292,TRUE,_xll.ohTrigger(RecalcTrigger,TriggerON)),NA())</f>
        <v>1.3898829570937465E-2</v>
      </c>
      <c r="H3292" s="42">
        <f>_xll.qlCalendarAdvance(Calendar,$H3291,B3292,"f",FALSE)</f>
        <v>62471</v>
      </c>
      <c r="I3292" s="180">
        <f>_xll.qlInterestRateIndexValueDate(Index1M,$H3292)</f>
        <v>62473</v>
      </c>
      <c r="J3292" s="185">
        <f>IFERROR(_xll.qlIndexFixing(Index1M,$H3292,TRUE,_xll.ohTrigger(RecalcTrigger,Trigger1M)),NA())</f>
        <v>1.379830781970709E-2</v>
      </c>
      <c r="K3292" s="44">
        <f>IFERROR(_xll.qlIndexFixing(Index3M,H3292,TRUE,_xll.ohTrigger(RecalcTrigger,Trigger3M)),NA())</f>
        <v>1.415923988458001E-2</v>
      </c>
      <c r="L3292" s="44">
        <f>IFERROR(_xll.qlIndexFixing(Index6M,$H3292,TRUE,_xll.ohTrigger(RecalcTrigger,Trigger6M)),NA())</f>
        <v>1.4503604504768735E-2</v>
      </c>
      <c r="M3292" s="186">
        <f>IFERROR(_xll.qlIndexFixing(Index1Y,$H3292,TRUE,_xll.ohTrigger(RecalcTrigger,Trigger1Y)),NA())</f>
        <v>1.4574462993386494E-2</v>
      </c>
      <c r="N3292" s="185">
        <f>IFERROR(_xll.qlIndexFixing(ONIndex1M,I3292,TRUE,_xll.ohTrigger(RecalcTrigger,Trigger1M)),NA())</f>
        <v>1.3783391025974367E-2</v>
      </c>
      <c r="O3292" s="44">
        <f>IFERROR(_xll.qlIndexFixing(ONIndex3M,I3292,TRUE,_xll.ohTrigger(RecalcTrigger,Trigger3M)),NA())</f>
        <v>1.4109981236449798E-2</v>
      </c>
      <c r="P3292" s="44">
        <f>IFERROR(_xll.qlIndexFixing(ONIndex6M,I3292,TRUE,_xll.ohTrigger(RecalcTrigger,Trigger6M)),NA())</f>
        <v>1.44214238150564E-2</v>
      </c>
      <c r="Q3292" s="186">
        <f>IFERROR(_xll.qlIndexFixing(ONIndex1Y,I3292,TRUE,_xll.ohTrigger(RecalcTrigger,Trigger1Y)),NA())</f>
        <v>1.4373354880383715E-2</v>
      </c>
    </row>
    <row r="3293" spans="2:17" x14ac:dyDescent="0.2">
      <c r="B3293" s="39" t="s">
        <v>42</v>
      </c>
      <c r="D3293" s="42">
        <f>_xll.qlCalendarAdvance(Calendar,$D3292,B3293,"f",FALSE)</f>
        <v>62478</v>
      </c>
      <c r="E3293" s="180">
        <f>_xll.qlInterestRateIndexValueDate(IndexON,D3293)</f>
        <v>62478</v>
      </c>
      <c r="F3293" s="196">
        <f>IFERROR(_xll.qlIndexFixing(IndexON,D3293,TRUE,_xll.ohTrigger(RecalcTrigger,TriggerON)),NA())</f>
        <v>1.3901635562376669E-2</v>
      </c>
      <c r="H3293" s="42">
        <f>_xll.qlCalendarAdvance(Calendar,$H3292,B3293,"f",FALSE)</f>
        <v>62478</v>
      </c>
      <c r="I3293" s="180">
        <f>_xll.qlInterestRateIndexValueDate(Index1M,$H3293)</f>
        <v>62480</v>
      </c>
      <c r="J3293" s="185">
        <f>IFERROR(_xll.qlIndexFixing(Index1M,$H3293,TRUE,_xll.ohTrigger(RecalcTrigger,Trigger1M)),NA())</f>
        <v>1.3802395768751363E-2</v>
      </c>
      <c r="K3293" s="44">
        <f>IFERROR(_xll.qlIndexFixing(Index3M,H3293,TRUE,_xll.ohTrigger(RecalcTrigger,Trigger3M)),NA())</f>
        <v>1.4163462497471357E-2</v>
      </c>
      <c r="L3293" s="44">
        <f>IFERROR(_xll.qlIndexFixing(Index6M,$H3293,TRUE,_xll.ohTrigger(RecalcTrigger,Trigger6M)),NA())</f>
        <v>1.4506005986488517E-2</v>
      </c>
      <c r="M3293" s="186">
        <f>IFERROR(_xll.qlIndexFixing(Index1Y,$H3293,TRUE,_xll.ohTrigger(RecalcTrigger,Trigger1Y)),NA())</f>
        <v>1.4578106881838183E-2</v>
      </c>
      <c r="N3293" s="185">
        <f>IFERROR(_xll.qlIndexFixing(ONIndex1M,I3293,TRUE,_xll.ohTrigger(RecalcTrigger,Trigger1M)),NA())</f>
        <v>1.3787496768999929E-2</v>
      </c>
      <c r="O3293" s="44">
        <f>IFERROR(_xll.qlIndexFixing(ONIndex3M,I3293,TRUE,_xll.ohTrigger(RecalcTrigger,Trigger3M)),NA())</f>
        <v>1.4114274630889767E-2</v>
      </c>
      <c r="P3293" s="44">
        <f>IFERROR(_xll.qlIndexFixing(ONIndex6M,I3293,TRUE,_xll.ohTrigger(RecalcTrigger,Trigger6M)),NA())</f>
        <v>1.4423934652274539E-2</v>
      </c>
      <c r="Q3293" s="186">
        <f>IFERROR(_xll.qlIndexFixing(ONIndex1Y,I3293,TRUE,_xll.ohTrigger(RecalcTrigger,Trigger1Y)),NA())</f>
        <v>1.4377334113007123E-2</v>
      </c>
    </row>
    <row r="3294" spans="2:17" x14ac:dyDescent="0.2">
      <c r="B3294" s="39" t="s">
        <v>42</v>
      </c>
      <c r="D3294" s="42">
        <f>_xll.qlCalendarAdvance(Calendar,$D3293,B3294,"f",FALSE)</f>
        <v>62485</v>
      </c>
      <c r="E3294" s="180">
        <f>_xll.qlInterestRateIndexValueDate(IndexON,D3294)</f>
        <v>62485</v>
      </c>
      <c r="F3294" s="196">
        <f>IFERROR(_xll.qlIndexFixing(IndexON,D3294,TRUE,_xll.ohTrigger(RecalcTrigger,TriggerON)),NA())</f>
        <v>1.3904432189226767E-2</v>
      </c>
      <c r="H3294" s="42">
        <f>_xll.qlCalendarAdvance(Calendar,$H3293,B3294,"f",FALSE)</f>
        <v>62485</v>
      </c>
      <c r="I3294" s="180">
        <f>_xll.qlInterestRateIndexValueDate(Index1M,$H3294)</f>
        <v>62487</v>
      </c>
      <c r="J3294" s="185">
        <f>IFERROR(_xll.qlIndexFixing(Index1M,$H3294,TRUE,_xll.ohTrigger(RecalcTrigger,Trigger1M)),NA())</f>
        <v>1.3804806399790715E-2</v>
      </c>
      <c r="K3294" s="44">
        <f>IFERROR(_xll.qlIndexFixing(Index3M,H3294,TRUE,_xll.ohTrigger(RecalcTrigger,Trigger3M)),NA())</f>
        <v>1.4167670222806628E-2</v>
      </c>
      <c r="L3294" s="44">
        <f>IFERROR(_xll.qlIndexFixing(Index6M,$H3294,TRUE,_xll.ohTrigger(RecalcTrigger,Trigger6M)),NA())</f>
        <v>1.4508397087886281E-2</v>
      </c>
      <c r="M3294" s="186">
        <f>IFERROR(_xll.qlIndexFixing(Index1Y,$H3294,TRUE,_xll.ohTrigger(RecalcTrigger,Trigger1Y)),NA())</f>
        <v>1.4581735045473354E-2</v>
      </c>
      <c r="N3294" s="185">
        <f>IFERROR(_xll.qlIndexFixing(ONIndex1M,I3294,TRUE,_xll.ohTrigger(RecalcTrigger,Trigger1M)),NA())</f>
        <v>1.3791588749194617E-2</v>
      </c>
      <c r="O3294" s="44">
        <f>IFERROR(_xll.qlIndexFixing(ONIndex3M,I3294,TRUE,_xll.ohTrigger(RecalcTrigger,Trigger3M)),NA())</f>
        <v>1.4118553342914453E-2</v>
      </c>
      <c r="P3294" s="44">
        <f>IFERROR(_xll.qlIndexFixing(ONIndex6M,I3294,TRUE,_xll.ohTrigger(RecalcTrigger,Trigger6M)),NA())</f>
        <v>1.4426435180858732E-2</v>
      </c>
      <c r="Q3294" s="186">
        <f>IFERROR(_xll.qlIndexFixing(ONIndex1Y,I3294,TRUE,_xll.ohTrigger(RecalcTrigger,Trigger1Y)),NA())</f>
        <v>1.4381298534118514E-2</v>
      </c>
    </row>
    <row r="3295" spans="2:17" x14ac:dyDescent="0.2">
      <c r="B3295" s="39" t="s">
        <v>42</v>
      </c>
      <c r="D3295" s="42">
        <f>_xll.qlCalendarAdvance(Calendar,$D3294,B3295,"f",FALSE)</f>
        <v>62492</v>
      </c>
      <c r="E3295" s="180">
        <f>_xll.qlInterestRateIndexValueDate(IndexON,D3295)</f>
        <v>62492</v>
      </c>
      <c r="F3295" s="196">
        <f>IFERROR(_xll.qlIndexFixing(IndexON,D3295,TRUE,_xll.ohTrigger(RecalcTrigger,TriggerON)),NA())</f>
        <v>1.390721943430151E-2</v>
      </c>
      <c r="H3295" s="42">
        <f>_xll.qlCalendarAdvance(Calendar,$H3294,B3295,"f",FALSE)</f>
        <v>62492</v>
      </c>
      <c r="I3295" s="180">
        <f>_xll.qlInterestRateIndexValueDate(Index1M,$H3295)</f>
        <v>62494</v>
      </c>
      <c r="J3295" s="185">
        <f>IFERROR(_xll.qlIndexFixing(Index1M,$H3295,TRUE,_xll.ohTrigger(RecalcTrigger,Trigger1M)),NA())</f>
        <v>1.3808315394132313E-2</v>
      </c>
      <c r="K3295" s="44">
        <f>IFERROR(_xll.qlIndexFixing(Index3M,H3295,TRUE,_xll.ohTrigger(RecalcTrigger,Trigger3M)),NA())</f>
        <v>1.4171287714079104E-2</v>
      </c>
      <c r="L3295" s="44">
        <f>IFERROR(_xll.qlIndexFixing(Index6M,$H3295,TRUE,_xll.ohTrigger(RecalcTrigger,Trigger6M)),NA())</f>
        <v>1.4510777808923608E-2</v>
      </c>
      <c r="M3295" s="186">
        <f>IFERROR(_xll.qlIndexFixing(Index1Y,$H3295,TRUE,_xll.ohTrigger(RecalcTrigger,Trigger1Y)),NA())</f>
        <v>1.4585347456267521E-2</v>
      </c>
      <c r="N3295" s="185">
        <f>IFERROR(_xll.qlIndexFixing(ONIndex1M,I3295,TRUE,_xll.ohTrigger(RecalcTrigger,Trigger1M)),NA())</f>
        <v>1.3795666941058826E-2</v>
      </c>
      <c r="O3295" s="44">
        <f>IFERROR(_xll.qlIndexFixing(ONIndex3M,I3295,TRUE,_xll.ohTrigger(RecalcTrigger,Trigger3M)),NA())</f>
        <v>1.4122817345025851E-2</v>
      </c>
      <c r="P3295" s="44">
        <f>IFERROR(_xll.qlIndexFixing(ONIndex6M,I3295,TRUE,_xll.ohTrigger(RecalcTrigger,Trigger6M)),NA())</f>
        <v>1.4428925401128723E-2</v>
      </c>
      <c r="Q3295" s="186">
        <f>IFERROR(_xll.qlIndexFixing(ONIndex1Y,I3295,TRUE,_xll.ohTrigger(RecalcTrigger,Trigger1Y)),NA())</f>
        <v>1.4385248116619564E-2</v>
      </c>
    </row>
    <row r="3296" spans="2:17" x14ac:dyDescent="0.2">
      <c r="B3296" s="39" t="s">
        <v>42</v>
      </c>
      <c r="D3296" s="42">
        <f>_xll.qlCalendarAdvance(Calendar,$D3295,B3296,"f",FALSE)</f>
        <v>62499</v>
      </c>
      <c r="E3296" s="180">
        <f>_xll.qlInterestRateIndexValueDate(IndexON,D3296)</f>
        <v>62499</v>
      </c>
      <c r="F3296" s="196">
        <f>IFERROR(_xll.qlIndexFixing(IndexON,D3296,TRUE,_xll.ohTrigger(RecalcTrigger,TriggerON)),NA())</f>
        <v>1.3909997280254771E-2</v>
      </c>
      <c r="H3296" s="42">
        <f>_xll.qlCalendarAdvance(Calendar,$H3295,B3296,"f",FALSE)</f>
        <v>62499</v>
      </c>
      <c r="I3296" s="180">
        <f>_xll.qlInterestRateIndexValueDate(Index1M,$H3296)</f>
        <v>62501</v>
      </c>
      <c r="J3296" s="185">
        <f>IFERROR(_xll.qlIndexFixing(Index1M,$H3296,TRUE,_xll.ohTrigger(RecalcTrigger,Trigger1M)),NA())</f>
        <v>1.3812365156911723E-2</v>
      </c>
      <c r="K3296" s="44">
        <f>IFERROR(_xll.qlIndexFixing(Index3M,H3296,TRUE,_xll.ohTrigger(RecalcTrigger,Trigger3M)),NA())</f>
        <v>1.4175466490377578E-2</v>
      </c>
      <c r="L3296" s="44">
        <f>IFERROR(_xll.qlIndexFixing(Index6M,$H3296,TRUE,_xll.ohTrigger(RecalcTrigger,Trigger6M)),NA())</f>
        <v>1.4513148149565164E-2</v>
      </c>
      <c r="M3296" s="186">
        <f>IFERROR(_xll.qlIndexFixing(Index1Y,$H3296,TRUE,_xll.ohTrigger(RecalcTrigger,Trigger1Y)),NA())</f>
        <v>1.4588944086196855E-2</v>
      </c>
      <c r="N3296" s="185">
        <f>IFERROR(_xll.qlIndexFixing(ONIndex1M,I3296,TRUE,_xll.ohTrigger(RecalcTrigger,Trigger1M)),NA())</f>
        <v>1.3799731318773212E-2</v>
      </c>
      <c r="O3296" s="44">
        <f>IFERROR(_xll.qlIndexFixing(ONIndex3M,I3296,TRUE,_xll.ohTrigger(RecalcTrigger,Trigger3M)),NA())</f>
        <v>1.412706661028551E-2</v>
      </c>
      <c r="P3296" s="44">
        <f>IFERROR(_xll.qlIndexFixing(ONIndex6M,I3296,TRUE,_xll.ohTrigger(RecalcTrigger,Trigger6M)),NA())</f>
        <v>1.4431405313004575E-2</v>
      </c>
      <c r="Q3296" s="186">
        <f>IFERROR(_xll.qlIndexFixing(ONIndex1Y,I3296,TRUE,_xll.ohTrigger(RecalcTrigger,Trigger1Y)),NA())</f>
        <v>1.438918283261259E-2</v>
      </c>
    </row>
    <row r="3297" spans="2:17" x14ac:dyDescent="0.2">
      <c r="B3297" s="39" t="s">
        <v>42</v>
      </c>
      <c r="D3297" s="42">
        <f>_xll.qlCalendarAdvance(Calendar,$D3296,B3297,"f",FALSE)</f>
        <v>62506</v>
      </c>
      <c r="E3297" s="180">
        <f>_xll.qlInterestRateIndexValueDate(IndexON,D3297)</f>
        <v>62506</v>
      </c>
      <c r="F3297" s="196">
        <f>IFERROR(_xll.qlIndexFixing(IndexON,D3297,TRUE,_xll.ohTrigger(RecalcTrigger,TriggerON)),NA())</f>
        <v>1.3912765709500619E-2</v>
      </c>
      <c r="H3297" s="42">
        <f>_xll.qlCalendarAdvance(Calendar,$H3296,B3297,"f",FALSE)</f>
        <v>62506</v>
      </c>
      <c r="I3297" s="180">
        <f>_xll.qlInterestRateIndexValueDate(Index1M,$H3297)</f>
        <v>62508</v>
      </c>
      <c r="J3297" s="185">
        <f>IFERROR(_xll.qlIndexFixing(Index1M,$H3297,TRUE,_xll.ohTrigger(RecalcTrigger,Trigger1M)),NA())</f>
        <v>1.3816401032488315E-2</v>
      </c>
      <c r="K3297" s="44">
        <f>IFERROR(_xll.qlIndexFixing(Index3M,H3297,TRUE,_xll.ohTrigger(RecalcTrigger,Trigger3M)),NA())</f>
        <v>1.4179630299555476E-2</v>
      </c>
      <c r="L3297" s="44">
        <f>IFERROR(_xll.qlIndexFixing(Index6M,$H3297,TRUE,_xll.ohTrigger(RecalcTrigger,Trigger6M)),NA())</f>
        <v>1.4515508109773412E-2</v>
      </c>
      <c r="M3297" s="186">
        <f>IFERROR(_xll.qlIndexFixing(Index1Y,$H3297,TRUE,_xll.ohTrigger(RecalcTrigger,Trigger1Y)),NA())</f>
        <v>1.4592524907236866E-2</v>
      </c>
      <c r="N3297" s="185">
        <f>IFERROR(_xll.qlIndexFixing(ONIndex1M,I3297,TRUE,_xll.ohTrigger(RecalcTrigger,Trigger1M)),NA())</f>
        <v>1.3803781857157915E-2</v>
      </c>
      <c r="O3297" s="44">
        <f>IFERROR(_xll.qlIndexFixing(ONIndex3M,I3297,TRUE,_xll.ohTrigger(RecalcTrigger,Trigger3M)),NA())</f>
        <v>1.4131301111355299E-2</v>
      </c>
      <c r="P3297" s="44">
        <f>IFERROR(_xll.qlIndexFixing(ONIndex6M,I3297,TRUE,_xll.ohTrigger(RecalcTrigger,Trigger6M)),NA())</f>
        <v>1.4433874916486289E-2</v>
      </c>
      <c r="Q3297" s="186">
        <f>IFERROR(_xll.qlIndexFixing(ONIndex1Y,I3297,TRUE,_xll.ohTrigger(RecalcTrigger,Trigger1Y)),NA())</f>
        <v>1.4393102654999268E-2</v>
      </c>
    </row>
    <row r="3298" spans="2:17" x14ac:dyDescent="0.2">
      <c r="B3298" s="39" t="s">
        <v>42</v>
      </c>
      <c r="D3298" s="42">
        <f>_xll.qlCalendarAdvance(Calendar,$D3297,B3298,"f",FALSE)</f>
        <v>62513</v>
      </c>
      <c r="E3298" s="180">
        <f>_xll.qlInterestRateIndexValueDate(IndexON,D3298)</f>
        <v>62513</v>
      </c>
      <c r="F3298" s="196">
        <f>IFERROR(_xll.qlIndexFixing(IndexON,D3298,TRUE,_xll.ohTrigger(RecalcTrigger,TriggerON)),NA())</f>
        <v>1.39155247048528E-2</v>
      </c>
      <c r="H3298" s="42">
        <f>_xll.qlCalendarAdvance(Calendar,$H3297,B3298,"f",FALSE)</f>
        <v>62513</v>
      </c>
      <c r="I3298" s="180">
        <f>_xll.qlInterestRateIndexValueDate(Index1M,$H3298)</f>
        <v>62515</v>
      </c>
      <c r="J3298" s="185">
        <f>IFERROR(_xll.qlIndexFixing(Index1M,$H3298,TRUE,_xll.ohTrigger(RecalcTrigger,Trigger1M)),NA())</f>
        <v>1.3820422995313957E-2</v>
      </c>
      <c r="K3298" s="44">
        <f>IFERROR(_xll.qlIndexFixing(Index3M,H3298,TRUE,_xll.ohTrigger(RecalcTrigger,Trigger3M)),NA())</f>
        <v>1.4183779114265684E-2</v>
      </c>
      <c r="L3298" s="44">
        <f>IFERROR(_xll.qlIndexFixing(Index6M,$H3298,TRUE,_xll.ohTrigger(RecalcTrigger,Trigger6M)),NA())</f>
        <v>1.4517857689511696E-2</v>
      </c>
      <c r="M3298" s="186">
        <f>IFERROR(_xll.qlIndexFixing(Index1Y,$H3298,TRUE,_xll.ohTrigger(RecalcTrigger,Trigger1Y)),NA())</f>
        <v>1.4596089891364603E-2</v>
      </c>
      <c r="N3298" s="185">
        <f>IFERROR(_xll.qlIndexFixing(ONIndex1M,I3298,TRUE,_xll.ohTrigger(RecalcTrigger,Trigger1M)),NA())</f>
        <v>1.3807818530553462E-2</v>
      </c>
      <c r="O3298" s="44">
        <f>IFERROR(_xll.qlIndexFixing(ONIndex3M,I3298,TRUE,_xll.ohTrigger(RecalcTrigger,Trigger3M)),NA())</f>
        <v>1.4135520821056957E-2</v>
      </c>
      <c r="P3298" s="44">
        <f>IFERROR(_xll.qlIndexFixing(ONIndex6M,I3298,TRUE,_xll.ohTrigger(RecalcTrigger,Trigger6M)),NA())</f>
        <v>1.4436334211653801E-2</v>
      </c>
      <c r="Q3298" s="186">
        <f>IFERROR(_xll.qlIndexFixing(ONIndex1Y,I3298,TRUE,_xll.ohTrigger(RecalcTrigger,Trigger1Y)),NA())</f>
        <v>1.4397007556121721E-2</v>
      </c>
    </row>
    <row r="3299" spans="2:17" x14ac:dyDescent="0.2">
      <c r="B3299" s="39" t="s">
        <v>42</v>
      </c>
      <c r="D3299" s="42">
        <f>_xll.qlCalendarAdvance(Calendar,$D3298,B3299,"f",FALSE)</f>
        <v>62520</v>
      </c>
      <c r="E3299" s="180">
        <f>_xll.qlInterestRateIndexValueDate(IndexON,D3299)</f>
        <v>62520</v>
      </c>
      <c r="F3299" s="196">
        <f>IFERROR(_xll.qlIndexFixing(IndexON,D3299,TRUE,_xll.ohTrigger(RecalcTrigger,TriggerON)),NA())</f>
        <v>1.3918274248885254E-2</v>
      </c>
      <c r="H3299" s="42">
        <f>_xll.qlCalendarAdvance(Calendar,$H3298,B3299,"f",FALSE)</f>
        <v>62520</v>
      </c>
      <c r="I3299" s="180">
        <f>_xll.qlInterestRateIndexValueDate(Index1M,$H3299)</f>
        <v>62522</v>
      </c>
      <c r="J3299" s="185">
        <f>IFERROR(_xll.qlIndexFixing(Index1M,$H3299,TRUE,_xll.ohTrigger(RecalcTrigger,Trigger1M)),NA())</f>
        <v>1.3826632352918478E-2</v>
      </c>
      <c r="K3299" s="44">
        <f>IFERROR(_xll.qlIndexFixing(Index3M,H3299,TRUE,_xll.ohTrigger(RecalcTrigger,Trigger3M)),NA())</f>
        <v>1.4189627704077034E-2</v>
      </c>
      <c r="L3299" s="44">
        <f>IFERROR(_xll.qlIndexFixing(Index6M,$H3299,TRUE,_xll.ohTrigger(RecalcTrigger,Trigger6M)),NA())</f>
        <v>1.4522474451293559E-2</v>
      </c>
      <c r="M3299" s="186">
        <f>IFERROR(_xll.qlIndexFixing(Index1Y,$H3299,TRUE,_xll.ohTrigger(RecalcTrigger,Trigger1Y)),NA())</f>
        <v>1.4601251612939233E-2</v>
      </c>
      <c r="N3299" s="185">
        <f>IFERROR(_xll.qlIndexFixing(ONIndex1M,I3299,TRUE,_xll.ohTrigger(RecalcTrigger,Trigger1M)),NA())</f>
        <v>1.3811841313620121E-2</v>
      </c>
      <c r="O3299" s="44">
        <f>IFERROR(_xll.qlIndexFixing(ONIndex3M,I3299,TRUE,_xll.ohTrigger(RecalcTrigger,Trigger3M)),NA())</f>
        <v>1.4139725712052353E-2</v>
      </c>
      <c r="P3299" s="44">
        <f>IFERROR(_xll.qlIndexFixing(ONIndex6M,I3299,TRUE,_xll.ohTrigger(RecalcTrigger,Trigger6M)),NA())</f>
        <v>1.4438783198187366E-2</v>
      </c>
      <c r="Q3299" s="186">
        <f>IFERROR(_xll.qlIndexFixing(ONIndex1Y,I3299,TRUE,_xll.ohTrigger(RecalcTrigger,Trigger1Y)),NA())</f>
        <v>1.4400897508641819E-2</v>
      </c>
    </row>
    <row r="3300" spans="2:17" x14ac:dyDescent="0.2">
      <c r="B3300" s="39" t="s">
        <v>42</v>
      </c>
      <c r="D3300" s="42">
        <f>_xll.qlCalendarAdvance(Calendar,$D3299,B3300,"f",FALSE)</f>
        <v>62527</v>
      </c>
      <c r="E3300" s="180">
        <f>_xll.qlInterestRateIndexValueDate(IndexON,D3300)</f>
        <v>62527</v>
      </c>
      <c r="F3300" s="196">
        <f>IFERROR(_xll.qlIndexFixing(IndexON,D3300,TRUE,_xll.ohTrigger(RecalcTrigger,TriggerON)),NA())</f>
        <v>1.3921014324091985E-2</v>
      </c>
      <c r="H3300" s="42">
        <f>_xll.qlCalendarAdvance(Calendar,$H3299,B3300,"f",FALSE)</f>
        <v>62527</v>
      </c>
      <c r="I3300" s="180">
        <f>_xll.qlInterestRateIndexValueDate(Index1M,$H3300)</f>
        <v>62529</v>
      </c>
      <c r="J3300" s="185">
        <f>IFERROR(_xll.qlIndexFixing(Index1M,$H3300,TRUE,_xll.ohTrigger(RecalcTrigger,Trigger1M)),NA())</f>
        <v>1.3830623026784838E-2</v>
      </c>
      <c r="K3300" s="44">
        <f>IFERROR(_xll.qlIndexFixing(Index3M,H3300,TRUE,_xll.ohTrigger(RecalcTrigger,Trigger3M)),NA())</f>
        <v>1.4193743692666993E-2</v>
      </c>
      <c r="L3300" s="44">
        <f>IFERROR(_xll.qlIndexFixing(Index6M,$H3300,TRUE,_xll.ohTrigger(RecalcTrigger,Trigger6M)),NA())</f>
        <v>1.4524800029929031E-2</v>
      </c>
      <c r="M3300" s="186">
        <f>IFERROR(_xll.qlIndexFixing(Index1Y,$H3300,TRUE,_xll.ohTrigger(RecalcTrigger,Trigger1Y)),NA())</f>
        <v>1.4604781804099715E-2</v>
      </c>
      <c r="N3300" s="185">
        <f>IFERROR(_xll.qlIndexFixing(ONIndex1M,I3300,TRUE,_xll.ohTrigger(RecalcTrigger,Trigger1M)),NA())</f>
        <v>1.3815850180618483E-2</v>
      </c>
      <c r="O3300" s="44">
        <f>IFERROR(_xll.qlIndexFixing(ONIndex3M,I3300,TRUE,_xll.ohTrigger(RecalcTrigger,Trigger3M)),NA())</f>
        <v>1.41439157573231E-2</v>
      </c>
      <c r="P3300" s="44">
        <f>IFERROR(_xll.qlIndexFixing(ONIndex6M,I3300,TRUE,_xll.ohTrigger(RecalcTrigger,Trigger6M)),NA())</f>
        <v>1.4441221876486665E-2</v>
      </c>
      <c r="Q3300" s="186">
        <f>IFERROR(_xll.qlIndexFixing(ONIndex1Y,I3300,TRUE,_xll.ohTrigger(RecalcTrigger,Trigger1Y)),NA())</f>
        <v>1.4404772485061557E-2</v>
      </c>
    </row>
    <row r="3301" spans="2:17" x14ac:dyDescent="0.2">
      <c r="B3301" s="39" t="s">
        <v>42</v>
      </c>
      <c r="D3301" s="42">
        <f>_xll.qlCalendarAdvance(Calendar,$D3300,B3301,"f",FALSE)</f>
        <v>62534</v>
      </c>
      <c r="E3301" s="180">
        <f>_xll.qlInterestRateIndexValueDate(IndexON,D3301)</f>
        <v>62534</v>
      </c>
      <c r="F3301" s="196">
        <f>IFERROR(_xll.qlIndexFixing(IndexON,D3301,TRUE,_xll.ohTrigger(RecalcTrigger,TriggerON)),NA())</f>
        <v>1.392374491328674E-2</v>
      </c>
      <c r="H3301" s="42">
        <f>_xll.qlCalendarAdvance(Calendar,$H3300,B3301,"f",FALSE)</f>
        <v>62534</v>
      </c>
      <c r="I3301" s="180">
        <f>_xll.qlInterestRateIndexValueDate(Index1M,$H3301)</f>
        <v>62536</v>
      </c>
      <c r="J3301" s="185">
        <f>IFERROR(_xll.qlIndexFixing(Index1M,$H3301,TRUE,_xll.ohTrigger(RecalcTrigger,Trigger1M)),NA())</f>
        <v>1.3835148171910724E-2</v>
      </c>
      <c r="K3301" s="44">
        <f>IFERROR(_xll.qlIndexFixing(Index3M,H3301,TRUE,_xll.ohTrigger(RecalcTrigger,Trigger3M)),NA())</f>
        <v>1.4197844597236832E-2</v>
      </c>
      <c r="L3301" s="44">
        <f>IFERROR(_xll.qlIndexFixing(Index6M,$H3301,TRUE,_xll.ohTrigger(RecalcTrigger,Trigger6M)),NA())</f>
        <v>1.4527115225960048E-2</v>
      </c>
      <c r="M3301" s="186">
        <f>IFERROR(_xll.qlIndexFixing(Index1Y,$H3301,TRUE,_xll.ohTrigger(RecalcTrigger,Trigger1Y)),NA())</f>
        <v>1.4608296066452793E-2</v>
      </c>
      <c r="N3301" s="185">
        <f>IFERROR(_xll.qlIndexFixing(ONIndex1M,I3301,TRUE,_xll.ohTrigger(RecalcTrigger,Trigger1M)),NA())</f>
        <v>1.3819845106128881E-2</v>
      </c>
      <c r="O3301" s="44">
        <f>IFERROR(_xll.qlIndexFixing(ONIndex3M,I3301,TRUE,_xll.ohTrigger(RecalcTrigger,Trigger3M)),NA())</f>
        <v>1.4148090929531065E-2</v>
      </c>
      <c r="P3301" s="44">
        <f>IFERROR(_xll.qlIndexFixing(ONIndex6M,I3301,TRUE,_xll.ohTrigger(RecalcTrigger,Trigger6M)),NA())</f>
        <v>1.4443650246231954E-2</v>
      </c>
      <c r="Q3301" s="186">
        <f>IFERROR(_xll.qlIndexFixing(ONIndex1Y,I3301,TRUE,_xll.ohTrigger(RecalcTrigger,Trigger1Y)),NA())</f>
        <v>1.4408632457882931E-2</v>
      </c>
    </row>
    <row r="3302" spans="2:17" x14ac:dyDescent="0.2">
      <c r="B3302" s="39" t="s">
        <v>42</v>
      </c>
      <c r="D3302" s="42">
        <f>_xll.qlCalendarAdvance(Calendar,$D3301,B3302,"f",FALSE)</f>
        <v>62541</v>
      </c>
      <c r="E3302" s="180">
        <f>_xll.qlInterestRateIndexValueDate(IndexON,D3302)</f>
        <v>62541</v>
      </c>
      <c r="F3302" s="196">
        <f>IFERROR(_xll.qlIndexFixing(IndexON,D3302,TRUE,_xll.ohTrigger(RecalcTrigger,TriggerON)),NA())</f>
        <v>1.3926465998963522E-2</v>
      </c>
      <c r="H3302" s="42">
        <f>_xll.qlCalendarAdvance(Calendar,$H3301,B3302,"f",FALSE)</f>
        <v>62541</v>
      </c>
      <c r="I3302" s="180">
        <f>_xll.qlInterestRateIndexValueDate(Index1M,$H3302)</f>
        <v>62543</v>
      </c>
      <c r="J3302" s="185">
        <f>IFERROR(_xll.qlIndexFixing(Index1M,$H3302,TRUE,_xll.ohTrigger(RecalcTrigger,Trigger1M)),NA())</f>
        <v>1.383856235300629E-2</v>
      </c>
      <c r="K3302" s="44">
        <f>IFERROR(_xll.qlIndexFixing(Index3M,H3302,TRUE,_xll.ohTrigger(RecalcTrigger,Trigger3M)),NA())</f>
        <v>1.4201930390429303E-2</v>
      </c>
      <c r="L3302" s="44">
        <f>IFERROR(_xll.qlIndexFixing(Index6M,$H3302,TRUE,_xll.ohTrigger(RecalcTrigger,Trigger6M)),NA())</f>
        <v>1.4529420039349651E-2</v>
      </c>
      <c r="M3302" s="186">
        <f>IFERROR(_xll.qlIndexFixing(Index1Y,$H3302,TRUE,_xll.ohTrigger(RecalcTrigger,Trigger1Y)),NA())</f>
        <v>1.4611794371971973E-2</v>
      </c>
      <c r="N3302" s="185">
        <f>IFERROR(_xll.qlIndexFixing(ONIndex1M,I3302,TRUE,_xll.ohTrigger(RecalcTrigger,Trigger1M)),NA())</f>
        <v>1.3823826064731648E-2</v>
      </c>
      <c r="O3302" s="44">
        <f>IFERROR(_xll.qlIndexFixing(ONIndex3M,I3302,TRUE,_xll.ohTrigger(RecalcTrigger,Trigger3M)),NA())</f>
        <v>1.4152251201577926E-2</v>
      </c>
      <c r="P3302" s="44">
        <f>IFERROR(_xll.qlIndexFixing(ONIndex6M,I3302,TRUE,_xll.ohTrigger(RecalcTrigger,Trigger6M)),NA())</f>
        <v>1.4446068307742976E-2</v>
      </c>
      <c r="Q3302" s="186">
        <f>IFERROR(_xll.qlIndexFixing(ONIndex1Y,I3302,TRUE,_xll.ohTrigger(RecalcTrigger,Trigger1Y)),NA())</f>
        <v>1.4412477399687873E-2</v>
      </c>
    </row>
    <row r="3303" spans="2:17" x14ac:dyDescent="0.2">
      <c r="B3303" s="39" t="s">
        <v>42</v>
      </c>
      <c r="D3303" s="42">
        <f>_xll.qlCalendarAdvance(Calendar,$D3302,B3303,"f",FALSE)</f>
        <v>62548</v>
      </c>
      <c r="E3303" s="180">
        <f>_xll.qlInterestRateIndexValueDate(IndexON,D3303)</f>
        <v>62548</v>
      </c>
      <c r="F3303" s="196">
        <f>IFERROR(_xll.qlIndexFixing(IndexON,D3303,TRUE,_xll.ohTrigger(RecalcTrigger,TriggerON)),NA())</f>
        <v>1.3929177563776207E-2</v>
      </c>
      <c r="H3303" s="42">
        <f>_xll.qlCalendarAdvance(Calendar,$H3302,B3303,"f",FALSE)</f>
        <v>62548</v>
      </c>
      <c r="I3303" s="180">
        <f>_xll.qlInterestRateIndexValueDate(Index1M,$H3303)</f>
        <v>62550</v>
      </c>
      <c r="J3303" s="185">
        <f>IFERROR(_xll.qlIndexFixing(Index1M,$H3303,TRUE,_xll.ohTrigger(RecalcTrigger,Trigger1M)),NA())</f>
        <v>1.3842510954247267E-2</v>
      </c>
      <c r="K3303" s="44">
        <f>IFERROR(_xll.qlIndexFixing(Index3M,H3303,TRUE,_xll.ohTrigger(RecalcTrigger,Trigger3M)),NA())</f>
        <v>1.420543320815231E-2</v>
      </c>
      <c r="L3303" s="44">
        <f>IFERROR(_xll.qlIndexFixing(Index6M,$H3303,TRUE,_xll.ohTrigger(RecalcTrigger,Trigger6M)),NA())</f>
        <v>1.4530355865592107E-2</v>
      </c>
      <c r="M3303" s="186">
        <f>IFERROR(_xll.qlIndexFixing(Index1Y,$H3303,TRUE,_xll.ohTrigger(RecalcTrigger,Trigger1Y)),NA())</f>
        <v>1.4615276692630545E-2</v>
      </c>
      <c r="N3303" s="185">
        <f>IFERROR(_xll.qlIndexFixing(ONIndex1M,I3303,TRUE,_xll.ohTrigger(RecalcTrigger,Trigger1M)),NA())</f>
        <v>1.3827793030847246E-2</v>
      </c>
      <c r="O3303" s="44">
        <f>IFERROR(_xll.qlIndexFixing(ONIndex3M,I3303,TRUE,_xll.ohTrigger(RecalcTrigger,Trigger3M)),NA())</f>
        <v>1.4156396546285421E-2</v>
      </c>
      <c r="P3303" s="44">
        <f>IFERROR(_xll.qlIndexFixing(ONIndex6M,I3303,TRUE,_xll.ohTrigger(RecalcTrigger,Trigger6M)),NA())</f>
        <v>1.4448476060779925E-2</v>
      </c>
      <c r="Q3303" s="186">
        <f>IFERROR(_xll.qlIndexFixing(ONIndex1Y,I3303,TRUE,_xll.ohTrigger(RecalcTrigger,Trigger1Y)),NA())</f>
        <v>1.4416307283298124E-2</v>
      </c>
    </row>
    <row r="3304" spans="2:17" x14ac:dyDescent="0.2">
      <c r="B3304" s="39" t="s">
        <v>42</v>
      </c>
      <c r="D3304" s="42">
        <f>_xll.qlCalendarAdvance(Calendar,$D3303,B3304,"f",FALSE)</f>
        <v>62555</v>
      </c>
      <c r="E3304" s="180">
        <f>_xll.qlInterestRateIndexValueDate(IndexON,D3304)</f>
        <v>62555</v>
      </c>
      <c r="F3304" s="196">
        <f>IFERROR(_xll.qlIndexFixing(IndexON,D3304,TRUE,_xll.ohTrigger(RecalcTrigger,TriggerON)),NA())</f>
        <v>1.3931879590378671E-2</v>
      </c>
      <c r="H3304" s="42">
        <f>_xll.qlCalendarAdvance(Calendar,$H3303,B3304,"f",FALSE)</f>
        <v>62555</v>
      </c>
      <c r="I3304" s="180">
        <f>_xll.qlInterestRateIndexValueDate(Index1M,$H3304)</f>
        <v>62557</v>
      </c>
      <c r="J3304" s="185">
        <f>IFERROR(_xll.qlIndexFixing(Index1M,$H3304,TRUE,_xll.ohTrigger(RecalcTrigger,Trigger1M)),NA())</f>
        <v>1.3846445480184821E-2</v>
      </c>
      <c r="K3304" s="44">
        <f>IFERROR(_xll.qlIndexFixing(Index3M,H3304,TRUE,_xll.ohTrigger(RecalcTrigger,Trigger3M)),NA())</f>
        <v>1.4209489625177884E-2</v>
      </c>
      <c r="L3304" s="44">
        <f>IFERROR(_xll.qlIndexFixing(Index6M,$H3304,TRUE,_xll.ohTrigger(RecalcTrigger,Trigger6M)),NA())</f>
        <v>1.453264186264802E-2</v>
      </c>
      <c r="M3304" s="186">
        <f>IFERROR(_xll.qlIndexFixing(Index1Y,$H3304,TRUE,_xll.ohTrigger(RecalcTrigger,Trigger1Y)),NA())</f>
        <v>1.4619275280834981E-2</v>
      </c>
      <c r="N3304" s="185">
        <f>IFERROR(_xll.qlIndexFixing(ONIndex1M,I3304,TRUE,_xll.ohTrigger(RecalcTrigger,Trigger1M)),NA())</f>
        <v>1.3831745979056009E-2</v>
      </c>
      <c r="O3304" s="44">
        <f>IFERROR(_xll.qlIndexFixing(ONIndex3M,I3304,TRUE,_xll.ohTrigger(RecalcTrigger,Trigger3M)),NA())</f>
        <v>1.4160526936155549E-2</v>
      </c>
      <c r="P3304" s="44">
        <f>IFERROR(_xll.qlIndexFixing(ONIndex6M,I3304,TRUE,_xll.ohTrigger(RecalcTrigger,Trigger6M)),NA())</f>
        <v>1.4450873505422734E-2</v>
      </c>
      <c r="Q3304" s="186">
        <f>IFERROR(_xll.qlIndexFixing(ONIndex1Y,I3304,TRUE,_xll.ohTrigger(RecalcTrigger,Trigger1Y)),NA())</f>
        <v>1.4420122080816E-2</v>
      </c>
    </row>
    <row r="3305" spans="2:17" x14ac:dyDescent="0.2">
      <c r="B3305" s="39" t="s">
        <v>42</v>
      </c>
      <c r="D3305" s="42">
        <f>_xll.qlCalendarAdvance(Calendar,$D3304,B3305,"f",FALSE)</f>
        <v>62562</v>
      </c>
      <c r="E3305" s="180">
        <f>_xll.qlInterestRateIndexValueDate(IndexON,D3305)</f>
        <v>62562</v>
      </c>
      <c r="F3305" s="196">
        <f>IFERROR(_xll.qlIndexFixing(IndexON,D3305,TRUE,_xll.ohTrigger(RecalcTrigger,TriggerON)),NA())</f>
        <v>1.3934572061344852E-2</v>
      </c>
      <c r="H3305" s="42">
        <f>_xll.qlCalendarAdvance(Calendar,$H3304,B3305,"f",FALSE)</f>
        <v>62562</v>
      </c>
      <c r="I3305" s="180">
        <f>_xll.qlInterestRateIndexValueDate(Index1M,$H3305)</f>
        <v>62564</v>
      </c>
      <c r="J3305" s="185">
        <f>IFERROR(_xll.qlIndexFixing(Index1M,$H3305,TRUE,_xll.ohTrigger(RecalcTrigger,Trigger1M)),NA())</f>
        <v>1.3850365905259399E-2</v>
      </c>
      <c r="K3305" s="44">
        <f>IFERROR(_xll.qlIndexFixing(Index3M,H3305,TRUE,_xll.ohTrigger(RecalcTrigger,Trigger3M)),NA())</f>
        <v>1.4213530851270112E-2</v>
      </c>
      <c r="L3305" s="44">
        <f>IFERROR(_xll.qlIndexFixing(Index6M,$H3305,TRUE,_xll.ohTrigger(RecalcTrigger,Trigger6M)),NA())</f>
        <v>1.4534917478169613E-2</v>
      </c>
      <c r="M3305" s="186">
        <f>IFERROR(_xll.qlIndexFixing(Index1Y,$H3305,TRUE,_xll.ohTrigger(RecalcTrigger,Trigger1Y)),NA())</f>
        <v>1.4622193267263358E-2</v>
      </c>
      <c r="N3305" s="185">
        <f>IFERROR(_xll.qlIndexFixing(ONIndex1M,I3305,TRUE,_xll.ohTrigger(RecalcTrigger,Trigger1M)),NA())</f>
        <v>1.3836807701936849E-2</v>
      </c>
      <c r="O3305" s="44">
        <f>IFERROR(_xll.qlIndexFixing(ONIndex3M,I3305,TRUE,_xll.ohTrigger(RecalcTrigger,Trigger3M)),NA())</f>
        <v>1.4165815419566741E-2</v>
      </c>
      <c r="P3305" s="44">
        <f>IFERROR(_xll.qlIndexFixing(ONIndex6M,I3305,TRUE,_xll.ohTrigger(RecalcTrigger,Trigger6M)),NA())</f>
        <v>1.4453940787131359E-2</v>
      </c>
      <c r="Q3305" s="186">
        <f>IFERROR(_xll.qlIndexFixing(ONIndex1Y,I3305,TRUE,_xll.ohTrigger(RecalcTrigger,Trigger1Y)),NA())</f>
        <v>1.44250046091976E-2</v>
      </c>
    </row>
    <row r="3306" spans="2:17" x14ac:dyDescent="0.2">
      <c r="B3306" s="39" t="s">
        <v>42</v>
      </c>
      <c r="D3306" s="42">
        <f>_xll.qlCalendarAdvance(Calendar,$D3305,B3306,"f",FALSE)</f>
        <v>62569</v>
      </c>
      <c r="E3306" s="180">
        <f>_xll.qlInterestRateIndexValueDate(IndexON,D3306)</f>
        <v>62569</v>
      </c>
      <c r="F3306" s="196">
        <f>IFERROR(_xll.qlIndexFixing(IndexON,D3306,TRUE,_xll.ohTrigger(RecalcTrigger,TriggerON)),NA())</f>
        <v>1.3937254959328627E-2</v>
      </c>
      <c r="H3306" s="42">
        <f>_xll.qlCalendarAdvance(Calendar,$H3305,B3306,"f",FALSE)</f>
        <v>62569</v>
      </c>
      <c r="I3306" s="180">
        <f>_xll.qlInterestRateIndexValueDate(Index1M,$H3306)</f>
        <v>62571</v>
      </c>
      <c r="J3306" s="185">
        <f>IFERROR(_xll.qlIndexFixing(Index1M,$H3306,TRUE,_xll.ohTrigger(RecalcTrigger,Trigger1M)),NA())</f>
        <v>1.3854272203923934E-2</v>
      </c>
      <c r="K3306" s="44">
        <f>IFERROR(_xll.qlIndexFixing(Index3M,H3306,TRUE,_xll.ohTrigger(RecalcTrigger,Trigger3M)),NA())</f>
        <v>1.4217556859076807E-2</v>
      </c>
      <c r="L3306" s="44">
        <f>IFERROR(_xll.qlIndexFixing(Index6M,$H3306,TRUE,_xll.ohTrigger(RecalcTrigger,Trigger6M)),NA())</f>
        <v>1.4537182712121503E-2</v>
      </c>
      <c r="M3306" s="186">
        <f>IFERROR(_xll.qlIndexFixing(Index1Y,$H3306,TRUE,_xll.ohTrigger(RecalcTrigger,Trigger1Y)),NA())</f>
        <v>1.4625627465187002E-2</v>
      </c>
      <c r="N3306" s="185">
        <f>IFERROR(_xll.qlIndexFixing(ONIndex1M,I3306,TRUE,_xll.ohTrigger(RecalcTrigger,Trigger1M)),NA())</f>
        <v>1.3839609719195067E-2</v>
      </c>
      <c r="O3306" s="44">
        <f>IFERROR(_xll.qlIndexFixing(ONIndex3M,I3306,TRUE,_xll.ohTrigger(RecalcTrigger,Trigger3M)),NA())</f>
        <v>1.4168742743310148E-2</v>
      </c>
      <c r="P3306" s="44">
        <f>IFERROR(_xll.qlIndexFixing(ONIndex6M,I3306,TRUE,_xll.ohTrigger(RecalcTrigger,Trigger6M)),NA())</f>
        <v>1.4455637469446003E-2</v>
      </c>
      <c r="Q3306" s="186">
        <f>IFERROR(_xll.qlIndexFixing(ONIndex1Y,I3306,TRUE,_xll.ohTrigger(RecalcTrigger,Trigger1Y)),NA())</f>
        <v>1.4427706308541843E-2</v>
      </c>
    </row>
    <row r="3307" spans="2:17" x14ac:dyDescent="0.2">
      <c r="B3307" s="39" t="s">
        <v>42</v>
      </c>
      <c r="D3307" s="42">
        <f>_xll.qlCalendarAdvance(Calendar,$D3306,B3307,"f",FALSE)</f>
        <v>62576</v>
      </c>
      <c r="E3307" s="180">
        <f>_xll.qlInterestRateIndexValueDate(IndexON,D3307)</f>
        <v>62576</v>
      </c>
      <c r="F3307" s="196">
        <f>IFERROR(_xll.qlIndexFixing(IndexON,D3307,TRUE,_xll.ohTrigger(RecalcTrigger,TriggerON)),NA())</f>
        <v>1.3939928266823998E-2</v>
      </c>
      <c r="H3307" s="42">
        <f>_xll.qlCalendarAdvance(Calendar,$H3306,B3307,"f",FALSE)</f>
        <v>62576</v>
      </c>
      <c r="I3307" s="180">
        <f>_xll.qlInterestRateIndexValueDate(Index1M,$H3307)</f>
        <v>62578</v>
      </c>
      <c r="J3307" s="185">
        <f>IFERROR(_xll.qlIndexFixing(Index1M,$H3307,TRUE,_xll.ohTrigger(RecalcTrigger,Trigger1M)),NA())</f>
        <v>1.385653396939221E-2</v>
      </c>
      <c r="K3307" s="44">
        <f>IFERROR(_xll.qlIndexFixing(Index3M,H3307,TRUE,_xll.ohTrigger(RecalcTrigger,Trigger3M)),NA())</f>
        <v>1.4222131728346556E-2</v>
      </c>
      <c r="L3307" s="44">
        <f>IFERROR(_xll.qlIndexFixing(Index6M,$H3307,TRUE,_xll.ohTrigger(RecalcTrigger,Trigger6M)),NA())</f>
        <v>1.4539437564467872E-2</v>
      </c>
      <c r="M3307" s="186">
        <f>IFERROR(_xll.qlIndexFixing(Index1Y,$H3307,TRUE,_xll.ohTrigger(RecalcTrigger,Trigger1Y)),NA())</f>
        <v>1.4627457463773925E-2</v>
      </c>
      <c r="N3307" s="185">
        <f>IFERROR(_xll.qlIndexFixing(ONIndex1M,I3307,TRUE,_xll.ohTrigger(RecalcTrigger,Trigger1M)),NA())</f>
        <v>1.3844077985512016E-2</v>
      </c>
      <c r="O3307" s="44">
        <f>IFERROR(_xll.qlIndexFixing(ONIndex3M,I3307,TRUE,_xll.ohTrigger(RecalcTrigger,Trigger3M)),NA())</f>
        <v>1.4173410500211148E-2</v>
      </c>
      <c r="P3307" s="44">
        <f>IFERROR(_xll.qlIndexFixing(ONIndex6M,I3307,TRUE,_xll.ohTrigger(RecalcTrigger,Trigger6M)),NA())</f>
        <v>1.445834122154821E-2</v>
      </c>
      <c r="Q3307" s="186">
        <f>IFERROR(_xll.qlIndexFixing(ONIndex1Y,I3307,TRUE,_xll.ohTrigger(RecalcTrigger,Trigger1Y)),NA())</f>
        <v>1.4432012926004489E-2</v>
      </c>
    </row>
    <row r="3308" spans="2:17" x14ac:dyDescent="0.2">
      <c r="B3308" s="39" t="s">
        <v>42</v>
      </c>
      <c r="D3308" s="42">
        <f>_xll.qlCalendarAdvance(Calendar,$D3307,B3308,"f",FALSE)</f>
        <v>62583</v>
      </c>
      <c r="E3308" s="180">
        <f>_xll.qlInterestRateIndexValueDate(IndexON,D3308)</f>
        <v>62583</v>
      </c>
      <c r="F3308" s="196">
        <f>IFERROR(_xll.qlIndexFixing(IndexON,D3308,TRUE,_xll.ohTrigger(RecalcTrigger,TriggerON)),NA())</f>
        <v>1.3942591966724649E-2</v>
      </c>
      <c r="H3308" s="42">
        <f>_xll.qlCalendarAdvance(Calendar,$H3307,B3308,"f",FALSE)</f>
        <v>62583</v>
      </c>
      <c r="I3308" s="180">
        <f>_xll.qlInterestRateIndexValueDate(Index1M,$H3308)</f>
        <v>62585</v>
      </c>
      <c r="J3308" s="185">
        <f>IFERROR(_xll.qlIndexFixing(Index1M,$H3308,TRUE,_xll.ohTrigger(RecalcTrigger,Trigger1M)),NA())</f>
        <v>1.3862042319819634E-2</v>
      </c>
      <c r="K3308" s="44">
        <f>IFERROR(_xll.qlIndexFixing(Index3M,H3308,TRUE,_xll.ohTrigger(RecalcTrigger,Trigger3M)),NA())</f>
        <v>1.4226126278839546E-2</v>
      </c>
      <c r="L3308" s="44">
        <f>IFERROR(_xll.qlIndexFixing(Index6M,$H3308,TRUE,_xll.ohTrigger(RecalcTrigger,Trigger6M)),NA())</f>
        <v>1.4543030882173213E-2</v>
      </c>
      <c r="M3308" s="186">
        <f>IFERROR(_xll.qlIndexFixing(Index1Y,$H3308,TRUE,_xll.ohTrigger(RecalcTrigger,Trigger1Y)),NA())</f>
        <v>1.4632447542124765E-2</v>
      </c>
      <c r="N3308" s="185">
        <f>IFERROR(_xll.qlIndexFixing(ONIndex1M,I3308,TRUE,_xll.ohTrigger(RecalcTrigger,Trigger1M)),NA())</f>
        <v>1.3847417081471747E-2</v>
      </c>
      <c r="O3308" s="44">
        <f>IFERROR(_xll.qlIndexFixing(ONIndex3M,I3308,TRUE,_xll.ohTrigger(RecalcTrigger,Trigger3M)),NA())</f>
        <v>1.4176898405455773E-2</v>
      </c>
      <c r="P3308" s="44">
        <f>IFERROR(_xll.qlIndexFixing(ONIndex6M,I3308,TRUE,_xll.ohTrigger(RecalcTrigger,Trigger6M)),NA())</f>
        <v>1.4460360199812783E-2</v>
      </c>
      <c r="Q3308" s="186">
        <f>IFERROR(_xll.qlIndexFixing(ONIndex1Y,I3308,TRUE,_xll.ohTrigger(RecalcTrigger,Trigger1Y)),NA())</f>
        <v>1.4435229863201116E-2</v>
      </c>
    </row>
    <row r="3309" spans="2:17" x14ac:dyDescent="0.2">
      <c r="B3309" s="39" t="s">
        <v>42</v>
      </c>
      <c r="D3309" s="42">
        <f>_xll.qlCalendarAdvance(Calendar,$D3308,B3309,"f",FALSE)</f>
        <v>62590</v>
      </c>
      <c r="E3309" s="180">
        <f>_xll.qlInterestRateIndexValueDate(IndexON,D3309)</f>
        <v>62590</v>
      </c>
      <c r="F3309" s="196">
        <f>IFERROR(_xll.qlIndexFixing(IndexON,D3309,TRUE,_xll.ohTrigger(RecalcTrigger,TriggerON)),NA())</f>
        <v>1.3945246041444648E-2</v>
      </c>
      <c r="H3309" s="42">
        <f>_xll.qlCalendarAdvance(Calendar,$H3308,B3309,"f",FALSE)</f>
        <v>62590</v>
      </c>
      <c r="I3309" s="180">
        <f>_xll.qlInterestRateIndexValueDate(Index1M,$H3309)</f>
        <v>62592</v>
      </c>
      <c r="J3309" s="185">
        <f>IFERROR(_xll.qlIndexFixing(Index1M,$H3309,TRUE,_xll.ohTrigger(RecalcTrigger,Trigger1M)),NA())</f>
        <v>1.3865906085946678E-2</v>
      </c>
      <c r="K3309" s="44">
        <f>IFERROR(_xll.qlIndexFixing(Index3M,H3309,TRUE,_xll.ohTrigger(RecalcTrigger,Trigger3M)),NA())</f>
        <v>1.4230105526475292E-2</v>
      </c>
      <c r="L3309" s="44">
        <f>IFERROR(_xll.qlIndexFixing(Index6M,$H3309,TRUE,_xll.ohTrigger(RecalcTrigger,Trigger6M)),NA())</f>
        <v>1.4545263016052665E-2</v>
      </c>
      <c r="M3309" s="186">
        <f>IFERROR(_xll.qlIndexFixing(Index1Y,$H3309,TRUE,_xll.ohTrigger(RecalcTrigger,Trigger1Y)),NA())</f>
        <v>1.4635833365090455E-2</v>
      </c>
      <c r="N3309" s="185">
        <f>IFERROR(_xll.qlIndexFixing(ONIndex1M,I3309,TRUE,_xll.ohTrigger(RecalcTrigger,Trigger1M)),NA())</f>
        <v>1.3851299557092744E-2</v>
      </c>
      <c r="O3309" s="44">
        <f>IFERROR(_xll.qlIndexFixing(ONIndex3M,I3309,TRUE,_xll.ohTrigger(RecalcTrigger,Trigger3M)),NA())</f>
        <v>1.4180953613864844E-2</v>
      </c>
      <c r="P3309" s="44">
        <f>IFERROR(_xll.qlIndexFixing(ONIndex6M,I3309,TRUE,_xll.ohTrigger(RecalcTrigger,Trigger6M)),NA())</f>
        <v>1.4462706102404965E-2</v>
      </c>
      <c r="Q3309" s="186">
        <f>IFERROR(_xll.qlIndexFixing(ONIndex1Y,I3309,TRUE,_xll.ohTrigger(RecalcTrigger,Trigger1Y)),NA())</f>
        <v>1.4438968819625586E-2</v>
      </c>
    </row>
    <row r="3310" spans="2:17" x14ac:dyDescent="0.2">
      <c r="B3310" s="39" t="s">
        <v>42</v>
      </c>
      <c r="D3310" s="42">
        <f>_xll.qlCalendarAdvance(Calendar,$D3309,B3310,"f",FALSE)</f>
        <v>62597</v>
      </c>
      <c r="E3310" s="180">
        <f>_xll.qlInterestRateIndexValueDate(IndexON,D3310)</f>
        <v>62597</v>
      </c>
      <c r="F3310" s="196">
        <f>IFERROR(_xll.qlIndexFixing(IndexON,D3310,TRUE,_xll.ohTrigger(RecalcTrigger,TriggerON)),NA())</f>
        <v>1.3947890473557933E-2</v>
      </c>
      <c r="H3310" s="42">
        <f>_xll.qlCalendarAdvance(Calendar,$H3309,B3310,"f",FALSE)</f>
        <v>62597</v>
      </c>
      <c r="I3310" s="180">
        <f>_xll.qlInterestRateIndexValueDate(Index1M,$H3310)</f>
        <v>62599</v>
      </c>
      <c r="J3310" s="185">
        <f>IFERROR(_xll.qlIndexFixing(Index1M,$H3310,TRUE,_xll.ohTrigger(RecalcTrigger,Trigger1M)),NA())</f>
        <v>1.3869755623460434E-2</v>
      </c>
      <c r="K3310" s="44">
        <f>IFERROR(_xll.qlIndexFixing(Index3M,H3310,TRUE,_xll.ohTrigger(RecalcTrigger,Trigger3M)),NA())</f>
        <v>1.4234069443899157E-2</v>
      </c>
      <c r="L3310" s="44">
        <f>IFERROR(_xll.qlIndexFixing(Index6M,$H3310,TRUE,_xll.ohTrigger(RecalcTrigger,Trigger6M)),NA())</f>
        <v>1.4547484767001044E-2</v>
      </c>
      <c r="M3310" s="186">
        <f>IFERROR(_xll.qlIndexFixing(Index1Y,$H3310,TRUE,_xll.ohTrigger(RecalcTrigger,Trigger1Y)),NA())</f>
        <v>1.4639203007022894E-2</v>
      </c>
      <c r="N3310" s="185">
        <f>IFERROR(_xll.qlIndexFixing(ONIndex1M,I3310,TRUE,_xll.ohTrigger(RecalcTrigger,Trigger1M)),NA())</f>
        <v>1.385516786164942E-2</v>
      </c>
      <c r="O3310" s="44">
        <f>IFERROR(_xll.qlIndexFixing(ONIndex3M,I3310,TRUE,_xll.ohTrigger(RecalcTrigger,Trigger3M)),NA())</f>
        <v>1.4184993704606796E-2</v>
      </c>
      <c r="P3310" s="44">
        <f>IFERROR(_xll.qlIndexFixing(ONIndex6M,I3310,TRUE,_xll.ohTrigger(RecalcTrigger,Trigger6M)),NA())</f>
        <v>1.4465041696603009E-2</v>
      </c>
      <c r="Q3310" s="186">
        <f>IFERROR(_xll.qlIndexFixing(ONIndex1Y,I3310,TRUE,_xll.ohTrigger(RecalcTrigger,Trigger1Y)),NA())</f>
        <v>1.444269252552921E-2</v>
      </c>
    </row>
    <row r="3311" spans="2:17" x14ac:dyDescent="0.2">
      <c r="B3311" s="39" t="s">
        <v>42</v>
      </c>
      <c r="D3311" s="42">
        <f>_xll.qlCalendarAdvance(Calendar,$D3310,B3311,"f",FALSE)</f>
        <v>62604</v>
      </c>
      <c r="E3311" s="180">
        <f>_xll.qlInterestRateIndexValueDate(IndexON,D3311)</f>
        <v>62604</v>
      </c>
      <c r="F3311" s="196">
        <f>IFERROR(_xll.qlIndexFixing(IndexON,D3311,TRUE,_xll.ohTrigger(RecalcTrigger,TriggerON)),NA())</f>
        <v>1.3950525245798318E-2</v>
      </c>
      <c r="H3311" s="42">
        <f>_xll.qlCalendarAdvance(Calendar,$H3310,B3311,"f",FALSE)</f>
        <v>62604</v>
      </c>
      <c r="I3311" s="180">
        <f>_xll.qlInterestRateIndexValueDate(Index1M,$H3311)</f>
        <v>62606</v>
      </c>
      <c r="J3311" s="185">
        <f>IFERROR(_xll.qlIndexFixing(Index1M,$H3311,TRUE,_xll.ohTrigger(RecalcTrigger,Trigger1M)),NA())</f>
        <v>1.3873590906811339E-2</v>
      </c>
      <c r="K3311" s="44">
        <f>IFERROR(_xll.qlIndexFixing(Index3M,H3311,TRUE,_xll.ohTrigger(RecalcTrigger,Trigger3M)),NA())</f>
        <v>1.4238018003758237E-2</v>
      </c>
      <c r="L3311" s="44">
        <f>IFERROR(_xll.qlIndexFixing(Index6M,$H3311,TRUE,_xll.ohTrigger(RecalcTrigger,Trigger6M)),NA())</f>
        <v>1.4549696134983107E-2</v>
      </c>
      <c r="M3311" s="186">
        <f>IFERROR(_xll.qlIndexFixing(Index1Y,$H3311,TRUE,_xll.ohTrigger(RecalcTrigger,Trigger1Y)),NA())</f>
        <v>1.4642556439899063E-2</v>
      </c>
      <c r="N3311" s="185">
        <f>IFERROR(_xll.qlIndexFixing(ONIndex1M,I3311,TRUE,_xll.ohTrigger(RecalcTrigger,Trigger1M)),NA())</f>
        <v>1.3859021969722107E-2</v>
      </c>
      <c r="O3311" s="44">
        <f>IFERROR(_xll.qlIndexFixing(ONIndex3M,I3311,TRUE,_xll.ohTrigger(RecalcTrigger,Trigger3M)),NA())</f>
        <v>1.4189018650103691E-2</v>
      </c>
      <c r="P3311" s="44">
        <f>IFERROR(_xll.qlIndexFixing(ONIndex6M,I3311,TRUE,_xll.ohTrigger(RecalcTrigger,Trigger6M)),NA())</f>
        <v>1.4467366982406915E-2</v>
      </c>
      <c r="Q3311" s="186">
        <f>IFERROR(_xll.qlIndexFixing(ONIndex1Y,I3311,TRUE,_xll.ohTrigger(RecalcTrigger,Trigger1Y)),NA())</f>
        <v>1.4446400953254113E-2</v>
      </c>
    </row>
    <row r="3312" spans="2:17" x14ac:dyDescent="0.2">
      <c r="B3312" s="39" t="s">
        <v>42</v>
      </c>
      <c r="D3312" s="42">
        <f>_xll.qlCalendarAdvance(Calendar,$D3311,B3312,"f",FALSE)</f>
        <v>62611</v>
      </c>
      <c r="E3312" s="180">
        <f>_xll.qlInterestRateIndexValueDate(IndexON,D3312)</f>
        <v>62611</v>
      </c>
      <c r="F3312" s="196">
        <f>IFERROR(_xll.qlIndexFixing(IndexON,D3312,TRUE,_xll.ohTrigger(RecalcTrigger,TriggerON)),NA())</f>
        <v>1.3953150340739739E-2</v>
      </c>
      <c r="H3312" s="42">
        <f>_xll.qlCalendarAdvance(Calendar,$H3311,B3312,"f",FALSE)</f>
        <v>62611</v>
      </c>
      <c r="I3312" s="180">
        <f>_xll.qlInterestRateIndexValueDate(Index1M,$H3312)</f>
        <v>62613</v>
      </c>
      <c r="J3312" s="185">
        <f>IFERROR(_xll.qlIndexFixing(Index1M,$H3312,TRUE,_xll.ohTrigger(RecalcTrigger,Trigger1M)),NA())</f>
        <v>1.3877411910449833E-2</v>
      </c>
      <c r="K3312" s="44">
        <f>IFERROR(_xll.qlIndexFixing(Index3M,H3312,TRUE,_xll.ohTrigger(RecalcTrigger,Trigger3M)),NA())</f>
        <v>1.4241951178696153E-2</v>
      </c>
      <c r="L3312" s="44">
        <f>IFERROR(_xll.qlIndexFixing(Index6M,$H3312,TRUE,_xll.ohTrigger(RecalcTrigger,Trigger6M)),NA())</f>
        <v>1.4550556100890788E-2</v>
      </c>
      <c r="M3312" s="186">
        <f>IFERROR(_xll.qlIndexFixing(Index1Y,$H3312,TRUE,_xll.ohTrigger(RecalcTrigger,Trigger1Y)),NA())</f>
        <v>1.4645893635695507E-2</v>
      </c>
      <c r="N3312" s="185">
        <f>IFERROR(_xll.qlIndexFixing(ONIndex1M,I3312,TRUE,_xll.ohTrigger(RecalcTrigger,Trigger1M)),NA())</f>
        <v>1.3862861855731268E-2</v>
      </c>
      <c r="O3312" s="44">
        <f>IFERROR(_xll.qlIndexFixing(ONIndex3M,I3312,TRUE,_xll.ohTrigger(RecalcTrigger,Trigger3M)),NA())</f>
        <v>1.419302842333714E-2</v>
      </c>
      <c r="P3312" s="44">
        <f>IFERROR(_xll.qlIndexFixing(ONIndex6M,I3312,TRUE,_xll.ohTrigger(RecalcTrigger,Trigger6M)),NA())</f>
        <v>1.446968195965681E-2</v>
      </c>
      <c r="Q3312" s="186">
        <f>IFERROR(_xll.qlIndexFixing(ONIndex1Y,I3312,TRUE,_xll.ohTrigger(RecalcTrigger,Trigger1Y)),NA())</f>
        <v>1.4450094075542097E-2</v>
      </c>
    </row>
    <row r="3313" spans="2:17" x14ac:dyDescent="0.2">
      <c r="B3313" s="39" t="s">
        <v>42</v>
      </c>
      <c r="D3313" s="42">
        <f>_xll.qlCalendarAdvance(Calendar,$D3312,B3313,"f",FALSE)</f>
        <v>62618</v>
      </c>
      <c r="E3313" s="180">
        <f>_xll.qlInterestRateIndexValueDate(IndexON,D3313)</f>
        <v>62618</v>
      </c>
      <c r="F3313" s="196">
        <f>IFERROR(_xll.qlIndexFixing(IndexON,D3313,TRUE,_xll.ohTrigger(RecalcTrigger,TriggerON)),NA())</f>
        <v>1.3955765741116011E-2</v>
      </c>
      <c r="H3313" s="42">
        <f>_xll.qlCalendarAdvance(Calendar,$H3312,B3313,"f",FALSE)</f>
        <v>62618</v>
      </c>
      <c r="I3313" s="180">
        <f>_xll.qlInterestRateIndexValueDate(Index1M,$H3313)</f>
        <v>62620</v>
      </c>
      <c r="J3313" s="185">
        <f>IFERROR(_xll.qlIndexFixing(Index1M,$H3313,TRUE,_xll.ohTrigger(RecalcTrigger,Trigger1M)),NA())</f>
        <v>1.3881218608821355E-2</v>
      </c>
      <c r="K3313" s="44">
        <f>IFERROR(_xll.qlIndexFixing(Index3M,H3313,TRUE,_xll.ohTrigger(RecalcTrigger,Trigger3M)),NA())</f>
        <v>1.4245868941362609E-2</v>
      </c>
      <c r="L3313" s="44">
        <f>IFERROR(_xll.qlIndexFixing(Index6M,$H3313,TRUE,_xll.ohTrigger(RecalcTrigger,Trigger6M)),NA())</f>
        <v>1.4552748662868447E-2</v>
      </c>
      <c r="M3313" s="186">
        <f>IFERROR(_xll.qlIndexFixing(Index1Y,$H3313,TRUE,_xll.ohTrigger(RecalcTrigger,Trigger1Y)),NA())</f>
        <v>1.464921456639051E-2</v>
      </c>
      <c r="N3313" s="185">
        <f>IFERROR(_xll.qlIndexFixing(ONIndex1M,I3313,TRUE,_xll.ohTrigger(RecalcTrigger,Trigger1M)),NA())</f>
        <v>1.3866687494177299E-2</v>
      </c>
      <c r="O3313" s="44">
        <f>IFERROR(_xll.qlIndexFixing(ONIndex3M,I3313,TRUE,_xll.ohTrigger(RecalcTrigger,Trigger3M)),NA())</f>
        <v>1.4197022996969011E-2</v>
      </c>
      <c r="P3313" s="44">
        <f>IFERROR(_xll.qlIndexFixing(ONIndex6M,I3313,TRUE,_xll.ohTrigger(RecalcTrigger,Trigger6M)),NA())</f>
        <v>1.447198662867244E-2</v>
      </c>
      <c r="Q3313" s="186">
        <f>IFERROR(_xll.qlIndexFixing(ONIndex1Y,I3313,TRUE,_xll.ohTrigger(RecalcTrigger,Trigger1Y)),NA())</f>
        <v>1.445377186489516E-2</v>
      </c>
    </row>
    <row r="3314" spans="2:17" x14ac:dyDescent="0.2">
      <c r="B3314" s="39" t="s">
        <v>42</v>
      </c>
      <c r="D3314" s="42">
        <f>_xll.qlCalendarAdvance(Calendar,$D3313,B3314,"f",FALSE)</f>
        <v>62625</v>
      </c>
      <c r="E3314" s="180">
        <f>_xll.qlInterestRateIndexValueDate(IndexON,D3314)</f>
        <v>62625</v>
      </c>
      <c r="F3314" s="196">
        <f>IFERROR(_xll.qlIndexFixing(IndexON,D3314,TRUE,_xll.ohTrigger(RecalcTrigger,TriggerON)),NA())</f>
        <v>1.3958371429341199E-2</v>
      </c>
      <c r="H3314" s="42">
        <f>_xll.qlCalendarAdvance(Calendar,$H3313,B3314,"f",FALSE)</f>
        <v>62625</v>
      </c>
      <c r="I3314" s="180">
        <f>_xll.qlInterestRateIndexValueDate(Index1M,$H3314)</f>
        <v>62627</v>
      </c>
      <c r="J3314" s="185">
        <f>IFERROR(_xll.qlIndexFixing(Index1M,$H3314,TRUE,_xll.ohTrigger(RecalcTrigger,Trigger1M)),NA())</f>
        <v>1.3885010976373846E-2</v>
      </c>
      <c r="K3314" s="44">
        <f>IFERROR(_xll.qlIndexFixing(Index3M,H3314,TRUE,_xll.ohTrigger(RecalcTrigger,Trigger3M)),NA())</f>
        <v>1.4249771264399492E-2</v>
      </c>
      <c r="L3314" s="44">
        <f>IFERROR(_xll.qlIndexFixing(Index6M,$H3314,TRUE,_xll.ohTrigger(RecalcTrigger,Trigger6M)),NA())</f>
        <v>1.4554930842995972E-2</v>
      </c>
      <c r="M3314" s="186">
        <f>IFERROR(_xll.qlIndexFixing(Index1Y,$H3314,TRUE,_xll.ohTrigger(RecalcTrigger,Trigger1Y)),NA())</f>
        <v>1.465251920396236E-2</v>
      </c>
      <c r="N3314" s="185">
        <f>IFERROR(_xll.qlIndexFixing(ONIndex1M,I3314,TRUE,_xll.ohTrigger(RecalcTrigger,Trigger1M)),NA())</f>
        <v>1.387049885972047E-2</v>
      </c>
      <c r="O3314" s="44">
        <f>IFERROR(_xll.qlIndexFixing(ONIndex3M,I3314,TRUE,_xll.ohTrigger(RecalcTrigger,Trigger3M)),NA())</f>
        <v>1.4201002344060853E-2</v>
      </c>
      <c r="P3314" s="44">
        <f>IFERROR(_xll.qlIndexFixing(ONIndex6M,I3314,TRUE,_xll.ohTrigger(RecalcTrigger,Trigger6M)),NA())</f>
        <v>1.4474280989213995E-2</v>
      </c>
      <c r="Q3314" s="186">
        <f>IFERROR(_xll.qlIndexFixing(ONIndex1Y,I3314,TRUE,_xll.ohTrigger(RecalcTrigger,Trigger1Y)),NA())</f>
        <v>1.4457434294055105E-2</v>
      </c>
    </row>
    <row r="3315" spans="2:17" x14ac:dyDescent="0.2">
      <c r="B3315" s="39" t="s">
        <v>42</v>
      </c>
      <c r="D3315" s="42">
        <f>_xll.qlCalendarAdvance(Calendar,$D3314,B3315,"f",FALSE)</f>
        <v>62632</v>
      </c>
      <c r="E3315" s="180">
        <f>_xll.qlInterestRateIndexValueDate(IndexON,D3315)</f>
        <v>62632</v>
      </c>
      <c r="F3315" s="196">
        <f>IFERROR(_xll.qlIndexFixing(IndexON,D3315,TRUE,_xll.ohTrigger(RecalcTrigger,TriggerON)),NA())</f>
        <v>1.3960967388229051E-2</v>
      </c>
      <c r="H3315" s="42">
        <f>_xll.qlCalendarAdvance(Calendar,$H3314,B3315,"f",FALSE)</f>
        <v>62632</v>
      </c>
      <c r="I3315" s="180">
        <f>_xll.qlInterestRateIndexValueDate(Index1M,$H3315)</f>
        <v>62634</v>
      </c>
      <c r="J3315" s="185">
        <f>IFERROR(_xll.qlIndexFixing(Index1M,$H3315,TRUE,_xll.ohTrigger(RecalcTrigger,Trigger1M)),NA())</f>
        <v>1.3888788987565237E-2</v>
      </c>
      <c r="K3315" s="44">
        <f>IFERROR(_xll.qlIndexFixing(Index3M,H3315,TRUE,_xll.ohTrigger(RecalcTrigger,Trigger3M)),NA())</f>
        <v>1.4253658120456503E-2</v>
      </c>
      <c r="L3315" s="44">
        <f>IFERROR(_xll.qlIndexFixing(Index6M,$H3315,TRUE,_xll.ohTrigger(RecalcTrigger,Trigger6M)),NA())</f>
        <v>1.4558437776540822E-2</v>
      </c>
      <c r="M3315" s="186">
        <f>IFERROR(_xll.qlIndexFixing(Index1Y,$H3315,TRUE,_xll.ohTrigger(RecalcTrigger,Trigger1Y)),NA())</f>
        <v>1.4655807520388904E-2</v>
      </c>
      <c r="N3315" s="185">
        <f>IFERROR(_xll.qlIndexFixing(ONIndex1M,I3315,TRUE,_xll.ohTrigger(RecalcTrigger,Trigger1M)),NA())</f>
        <v>1.3874295926621372E-2</v>
      </c>
      <c r="O3315" s="44">
        <f>IFERROR(_xll.qlIndexFixing(ONIndex3M,I3315,TRUE,_xll.ohTrigger(RecalcTrigger,Trigger3M)),NA())</f>
        <v>1.4204966436954791E-2</v>
      </c>
      <c r="P3315" s="44">
        <f>IFERROR(_xll.qlIndexFixing(ONIndex6M,I3315,TRUE,_xll.ohTrigger(RecalcTrigger,Trigger6M)),NA())</f>
        <v>1.4476565041281475E-2</v>
      </c>
      <c r="Q3315" s="186">
        <f>IFERROR(_xll.qlIndexFixing(ONIndex1Y,I3315,TRUE,_xll.ohTrigger(RecalcTrigger,Trigger1Y)),NA())</f>
        <v>1.4461081335124248E-2</v>
      </c>
    </row>
    <row r="3316" spans="2:17" x14ac:dyDescent="0.2">
      <c r="B3316" s="39" t="s">
        <v>42</v>
      </c>
      <c r="D3316" s="42">
        <f>_xll.qlCalendarAdvance(Calendar,$D3315,B3316,"f",FALSE)</f>
        <v>62639</v>
      </c>
      <c r="E3316" s="180">
        <f>_xll.qlInterestRateIndexValueDate(IndexON,D3316)</f>
        <v>62639</v>
      </c>
      <c r="F3316" s="196">
        <f>IFERROR(_xll.qlIndexFixing(IndexON,D3316,TRUE,_xll.ohTrigger(RecalcTrigger,TriggerON)),NA())</f>
        <v>1.3963553600273571E-2</v>
      </c>
      <c r="H3316" s="42">
        <f>_xll.qlCalendarAdvance(Calendar,$H3315,B3316,"f",FALSE)</f>
        <v>62639</v>
      </c>
      <c r="I3316" s="180">
        <f>_xll.qlInterestRateIndexValueDate(Index1M,$H3316)</f>
        <v>62641</v>
      </c>
      <c r="J3316" s="185">
        <f>IFERROR(_xll.qlIndexFixing(Index1M,$H3316,TRUE,_xll.ohTrigger(RecalcTrigger,Trigger1M)),NA())</f>
        <v>1.3892552616835974E-2</v>
      </c>
      <c r="K3316" s="44">
        <f>IFERROR(_xll.qlIndexFixing(Index3M,H3316,TRUE,_xll.ohTrigger(RecalcTrigger,Trigger3M)),NA())</f>
        <v>1.4257529482178136E-2</v>
      </c>
      <c r="L3316" s="44">
        <f>IFERROR(_xll.qlIndexFixing(Index6M,$H3316,TRUE,_xll.ohTrigger(RecalcTrigger,Trigger6M)),NA())</f>
        <v>1.4560597229163133E-2</v>
      </c>
      <c r="M3316" s="186">
        <f>IFERROR(_xll.qlIndexFixing(Index1Y,$H3316,TRUE,_xll.ohTrigger(RecalcTrigger,Trigger1Y)),NA())</f>
        <v>1.4659079487649732E-2</v>
      </c>
      <c r="N3316" s="185">
        <f>IFERROR(_xll.qlIndexFixing(ONIndex1M,I3316,TRUE,_xll.ohTrigger(RecalcTrigger,Trigger1M)),NA())</f>
        <v>1.38780786693804E-2</v>
      </c>
      <c r="O3316" s="44">
        <f>IFERROR(_xll.qlIndexFixing(ONIndex3M,I3316,TRUE,_xll.ohTrigger(RecalcTrigger,Trigger3M)),NA())</f>
        <v>1.4208915248712373E-2</v>
      </c>
      <c r="P3316" s="44">
        <f>IFERROR(_xll.qlIndexFixing(ONIndex6M,I3316,TRUE,_xll.ohTrigger(RecalcTrigger,Trigger6M)),NA())</f>
        <v>1.4478838785034753E-2</v>
      </c>
      <c r="Q3316" s="186">
        <f>IFERROR(_xll.qlIndexFixing(ONIndex1Y,I3316,TRUE,_xll.ohTrigger(RecalcTrigger,Trigger1Y)),NA())</f>
        <v>1.4464712961084203E-2</v>
      </c>
    </row>
    <row r="3317" spans="2:17" x14ac:dyDescent="0.2">
      <c r="B3317" s="39" t="s">
        <v>42</v>
      </c>
      <c r="D3317" s="42">
        <f>_xll.qlCalendarAdvance(Calendar,$D3316,B3317,"f",FALSE)</f>
        <v>62646</v>
      </c>
      <c r="E3317" s="180">
        <f>_xll.qlInterestRateIndexValueDate(IndexON,D3317)</f>
        <v>62646</v>
      </c>
      <c r="F3317" s="196">
        <f>IFERROR(_xll.qlIndexFixing(IndexON,D3317,TRUE,_xll.ohTrigger(RecalcTrigger,TriggerON)),NA())</f>
        <v>1.3966130048128633E-2</v>
      </c>
      <c r="H3317" s="42">
        <f>_xll.qlCalendarAdvance(Calendar,$H3316,B3317,"f",FALSE)</f>
        <v>62646</v>
      </c>
      <c r="I3317" s="180">
        <f>_xll.qlInterestRateIndexValueDate(Index1M,$H3317)</f>
        <v>62648</v>
      </c>
      <c r="J3317" s="185">
        <f>IFERROR(_xll.qlIndexFixing(Index1M,$H3317,TRUE,_xll.ohTrigger(RecalcTrigger,Trigger1M)),NA())</f>
        <v>1.3896301838638991E-2</v>
      </c>
      <c r="K3317" s="44">
        <f>IFERROR(_xll.qlIndexFixing(Index3M,H3317,TRUE,_xll.ohTrigger(RecalcTrigger,Trigger3M)),NA())</f>
        <v>1.4261385322210616E-2</v>
      </c>
      <c r="L3317" s="44">
        <f>IFERROR(_xll.qlIndexFixing(Index6M,$H3317,TRUE,_xll.ohTrigger(RecalcTrigger,Trigger6M)),NA())</f>
        <v>1.4562746298609404E-2</v>
      </c>
      <c r="M3317" s="186">
        <f>IFERROR(_xll.qlIndexFixing(Index1Y,$H3317,TRUE,_xll.ohTrigger(RecalcTrigger,Trigger1Y)),NA())</f>
        <v>1.4662335077724213E-2</v>
      </c>
      <c r="N3317" s="185">
        <f>IFERROR(_xll.qlIndexFixing(ONIndex1M,I3317,TRUE,_xll.ohTrigger(RecalcTrigger,Trigger1M)),NA())</f>
        <v>1.3881847062657826E-2</v>
      </c>
      <c r="O3317" s="44">
        <f>IFERROR(_xll.qlIndexFixing(ONIndex3M,I3317,TRUE,_xll.ohTrigger(RecalcTrigger,Trigger3M)),NA())</f>
        <v>1.4212848752235274E-2</v>
      </c>
      <c r="P3317" s="44">
        <f>IFERROR(_xll.qlIndexFixing(ONIndex6M,I3317,TRUE,_xll.ohTrigger(RecalcTrigger,Trigger6M)),NA())</f>
        <v>1.4481102220393893E-2</v>
      </c>
      <c r="Q3317" s="186">
        <f>IFERROR(_xll.qlIndexFixing(ONIndex1Y,I3317,TRUE,_xll.ohTrigger(RecalcTrigger,Trigger1Y)),NA())</f>
        <v>1.4468329144277092E-2</v>
      </c>
    </row>
    <row r="3318" spans="2:17" x14ac:dyDescent="0.2">
      <c r="B3318" s="39" t="s">
        <v>42</v>
      </c>
      <c r="D3318" s="42">
        <f>_xll.qlCalendarAdvance(Calendar,$D3317,B3318,"f",FALSE)</f>
        <v>62653</v>
      </c>
      <c r="E3318" s="180">
        <f>_xll.qlInterestRateIndexValueDate(IndexON,D3318)</f>
        <v>62653</v>
      </c>
      <c r="F3318" s="196">
        <f>IFERROR(_xll.qlIndexFixing(IndexON,D3318,TRUE,_xll.ohTrigger(RecalcTrigger,TriggerON)),NA())</f>
        <v>1.3968696714368178E-2</v>
      </c>
      <c r="H3318" s="42">
        <f>_xll.qlCalendarAdvance(Calendar,$H3317,B3318,"f",FALSE)</f>
        <v>62653</v>
      </c>
      <c r="I3318" s="180">
        <f>_xll.qlInterestRateIndexValueDate(Index1M,$H3318)</f>
        <v>62655</v>
      </c>
      <c r="J3318" s="185">
        <f>IFERROR(_xll.qlIndexFixing(Index1M,$H3318,TRUE,_xll.ohTrigger(RecalcTrigger,Trigger1M)),NA())</f>
        <v>1.3900036627429724E-2</v>
      </c>
      <c r="K3318" s="44">
        <f>IFERROR(_xll.qlIndexFixing(Index3M,H3318,TRUE,_xll.ohTrigger(RecalcTrigger,Trigger3M)),NA())</f>
        <v>1.4265225613200172E-2</v>
      </c>
      <c r="L3318" s="44">
        <f>IFERROR(_xll.qlIndexFixing(Index6M,$H3318,TRUE,_xll.ohTrigger(RecalcTrigger,Trigger6M)),NA())</f>
        <v>1.4564884984844824E-2</v>
      </c>
      <c r="M3318" s="186">
        <f>IFERROR(_xll.qlIndexFixing(Index1Y,$H3318,TRUE,_xll.ohTrigger(RecalcTrigger,Trigger1Y)),NA())</f>
        <v>1.4665574262592369E-2</v>
      </c>
      <c r="N3318" s="185">
        <f>IFERROR(_xll.qlIndexFixing(ONIndex1M,I3318,TRUE,_xll.ohTrigger(RecalcTrigger,Trigger1M)),NA())</f>
        <v>1.3885601080954046E-2</v>
      </c>
      <c r="O3318" s="44">
        <f>IFERROR(_xll.qlIndexFixing(ONIndex3M,I3318,TRUE,_xll.ohTrigger(RecalcTrigger,Trigger3M)),NA())</f>
        <v>1.4216766920025492E-2</v>
      </c>
      <c r="P3318" s="44">
        <f>IFERROR(_xll.qlIndexFixing(ONIndex6M,I3318,TRUE,_xll.ohTrigger(RecalcTrigger,Trigger6M)),NA())</f>
        <v>1.4483355347278959E-2</v>
      </c>
      <c r="Q3318" s="186">
        <f>IFERROR(_xll.qlIndexFixing(ONIndex1Y,I3318,TRUE,_xll.ohTrigger(RecalcTrigger,Trigger1Y)),NA())</f>
        <v>1.4471929857364785E-2</v>
      </c>
    </row>
    <row r="3319" spans="2:17" x14ac:dyDescent="0.2">
      <c r="B3319" s="39" t="s">
        <v>42</v>
      </c>
      <c r="D3319" s="42">
        <f>_xll.qlCalendarAdvance(Calendar,$D3318,B3319,"f",FALSE)</f>
        <v>62660</v>
      </c>
      <c r="E3319" s="180">
        <f>_xll.qlInterestRateIndexValueDate(IndexON,D3319)</f>
        <v>62660</v>
      </c>
      <c r="F3319" s="196">
        <f>IFERROR(_xll.qlIndexFixing(IndexON,D3319,TRUE,_xll.ohTrigger(RecalcTrigger,TriggerON)),NA())</f>
        <v>1.3971253581805954E-2</v>
      </c>
      <c r="H3319" s="42">
        <f>_xll.qlCalendarAdvance(Calendar,$H3318,B3319,"f",FALSE)</f>
        <v>62660</v>
      </c>
      <c r="I3319" s="180">
        <f>_xll.qlInterestRateIndexValueDate(Index1M,$H3319)</f>
        <v>62662</v>
      </c>
      <c r="J3319" s="185">
        <f>IFERROR(_xll.qlIndexFixing(Index1M,$H3319,TRUE,_xll.ohTrigger(RecalcTrigger,Trigger1M)),NA())</f>
        <v>1.3903756957651114E-2</v>
      </c>
      <c r="K3319" s="44">
        <f>IFERROR(_xll.qlIndexFixing(Index3M,H3319,TRUE,_xll.ohTrigger(RecalcTrigger,Trigger3M)),NA())</f>
        <v>1.4269050327793905E-2</v>
      </c>
      <c r="L3319" s="44">
        <f>IFERROR(_xll.qlIndexFixing(Index6M,$H3319,TRUE,_xll.ohTrigger(RecalcTrigger,Trigger6M)),NA())</f>
        <v>1.4567013287836304E-2</v>
      </c>
      <c r="M3319" s="186">
        <f>IFERROR(_xll.qlIndexFixing(Index1Y,$H3319,TRUE,_xll.ohTrigger(RecalcTrigger,Trigger1Y)),NA())</f>
        <v>1.4668797014234226E-2</v>
      </c>
      <c r="N3319" s="185">
        <f>IFERROR(_xll.qlIndexFixing(ONIndex1M,I3319,TRUE,_xll.ohTrigger(RecalcTrigger,Trigger1M)),NA())</f>
        <v>1.3889340698529651E-2</v>
      </c>
      <c r="O3319" s="44">
        <f>IFERROR(_xll.qlIndexFixing(ONIndex3M,I3319,TRUE,_xll.ohTrigger(RecalcTrigger,Trigger3M)),NA())</f>
        <v>1.4220669725144575E-2</v>
      </c>
      <c r="P3319" s="44">
        <f>IFERROR(_xll.qlIndexFixing(ONIndex6M,I3319,TRUE,_xll.ohTrigger(RecalcTrigger,Trigger6M)),NA())</f>
        <v>1.448559816568995E-2</v>
      </c>
      <c r="Q3319" s="186">
        <f>IFERROR(_xll.qlIndexFixing(ONIndex1Y,I3319,TRUE,_xll.ohTrigger(RecalcTrigger,Trigger1Y)),NA())</f>
        <v>1.4475515072689404E-2</v>
      </c>
    </row>
    <row r="3320" spans="2:17" x14ac:dyDescent="0.2">
      <c r="B3320" s="39" t="s">
        <v>42</v>
      </c>
      <c r="D3320" s="42">
        <f>_xll.qlCalendarAdvance(Calendar,$D3319,B3320,"f",FALSE)</f>
        <v>62667</v>
      </c>
      <c r="E3320" s="180">
        <f>_xll.qlInterestRateIndexValueDate(IndexON,D3320)</f>
        <v>62667</v>
      </c>
      <c r="F3320" s="196">
        <f>IFERROR(_xll.qlIndexFixing(IndexON,D3320,TRUE,_xll.ohTrigger(RecalcTrigger,TriggerON)),NA())</f>
        <v>1.3973800632856026E-2</v>
      </c>
      <c r="H3320" s="42">
        <f>_xll.qlCalendarAdvance(Calendar,$H3319,B3320,"f",FALSE)</f>
        <v>62667</v>
      </c>
      <c r="I3320" s="180">
        <f>_xll.qlInterestRateIndexValueDate(Index1M,$H3320)</f>
        <v>62669</v>
      </c>
      <c r="J3320" s="185">
        <f>IFERROR(_xll.qlIndexFixing(Index1M,$H3320,TRUE,_xll.ohTrigger(RecalcTrigger,Trigger1M)),NA())</f>
        <v>1.3907462803751103E-2</v>
      </c>
      <c r="K3320" s="44">
        <f>IFERROR(_xll.qlIndexFixing(Index3M,H3320,TRUE,_xll.ohTrigger(RecalcTrigger,Trigger3M)),NA())</f>
        <v>1.4272859438638909E-2</v>
      </c>
      <c r="L3320" s="44">
        <f>IFERROR(_xll.qlIndexFixing(Index6M,$H3320,TRUE,_xll.ohTrigger(RecalcTrigger,Trigger6M)),NA())</f>
        <v>1.4567805903008638E-2</v>
      </c>
      <c r="M3320" s="186">
        <f>IFERROR(_xll.qlIndexFixing(Index1Y,$H3320,TRUE,_xll.ohTrigger(RecalcTrigger,Trigger1Y)),NA())</f>
        <v>1.4670456088666031E-2</v>
      </c>
      <c r="N3320" s="185">
        <f>IFERROR(_xll.qlIndexFixing(ONIndex1M,I3320,TRUE,_xll.ohTrigger(RecalcTrigger,Trigger1M)),NA())</f>
        <v>1.3893065890124845E-2</v>
      </c>
      <c r="O3320" s="44">
        <f>IFERROR(_xll.qlIndexFixing(ONIndex3M,I3320,TRUE,_xll.ohTrigger(RecalcTrigger,Trigger3M)),NA())</f>
        <v>1.4224557140094518E-2</v>
      </c>
      <c r="P3320" s="44">
        <f>IFERROR(_xll.qlIndexFixing(ONIndex6M,I3320,TRUE,_xll.ohTrigger(RecalcTrigger,Trigger6M)),NA())</f>
        <v>1.4487830675866675E-2</v>
      </c>
      <c r="Q3320" s="186">
        <f>IFERROR(_xll.qlIndexFixing(ONIndex1Y,I3320,TRUE,_xll.ohTrigger(RecalcTrigger,Trigger1Y)),NA())</f>
        <v>1.4479084763072692E-2</v>
      </c>
    </row>
    <row r="3321" spans="2:17" x14ac:dyDescent="0.2">
      <c r="B3321" s="39" t="s">
        <v>42</v>
      </c>
      <c r="D3321" s="42">
        <f>_xll.qlCalendarAdvance(Calendar,$D3320,B3321,"f",FALSE)</f>
        <v>62674</v>
      </c>
      <c r="E3321" s="180">
        <f>_xll.qlInterestRateIndexValueDate(IndexON,D3321)</f>
        <v>62674</v>
      </c>
      <c r="F3321" s="196">
        <f>IFERROR(_xll.qlIndexFixing(IndexON,D3321,TRUE,_xll.ohTrigger(RecalcTrigger,TriggerON)),NA())</f>
        <v>1.3976337850252207E-2</v>
      </c>
      <c r="H3321" s="42">
        <f>_xll.qlCalendarAdvance(Calendar,$H3320,B3321,"f",FALSE)</f>
        <v>62674</v>
      </c>
      <c r="I3321" s="180">
        <f>_xll.qlInterestRateIndexValueDate(Index1M,$H3321)</f>
        <v>62676</v>
      </c>
      <c r="J3321" s="185">
        <f>IFERROR(_xll.qlIndexFixing(Index1M,$H3321,TRUE,_xll.ohTrigger(RecalcTrigger,Trigger1M)),NA())</f>
        <v>1.3911154140182624E-2</v>
      </c>
      <c r="K3321" s="44">
        <f>IFERROR(_xll.qlIndexFixing(Index3M,H3321,TRUE,_xll.ohTrigger(RecalcTrigger,Trigger3M)),NA())</f>
        <v>1.4276652918381413E-2</v>
      </c>
      <c r="L3321" s="44">
        <f>IFERROR(_xll.qlIndexFixing(Index6M,$H3321,TRUE,_xll.ohTrigger(RecalcTrigger,Trigger6M)),NA())</f>
        <v>1.457123874394905E-2</v>
      </c>
      <c r="M3321" s="186">
        <f>IFERROR(_xll.qlIndexFixing(Index1Y,$H3321,TRUE,_xll.ohTrigger(RecalcTrigger,Trigger1Y)),NA())</f>
        <v>1.4675193105763248E-2</v>
      </c>
      <c r="N3321" s="185">
        <f>IFERROR(_xll.qlIndexFixing(ONIndex1M,I3321,TRUE,_xll.ohTrigger(RecalcTrigger,Trigger1M)),NA())</f>
        <v>1.389677663016009E-2</v>
      </c>
      <c r="O3321" s="44">
        <f>IFERROR(_xll.qlIndexFixing(ONIndex3M,I3321,TRUE,_xll.ohTrigger(RecalcTrigger,Trigger3M)),NA())</f>
        <v>1.4228429137936871E-2</v>
      </c>
      <c r="P3321" s="44">
        <f>IFERROR(_xll.qlIndexFixing(ONIndex6M,I3321,TRUE,_xll.ohTrigger(RecalcTrigger,Trigger6M)),NA())</f>
        <v>1.4490052877649262E-2</v>
      </c>
      <c r="Q3321" s="186">
        <f>IFERROR(_xll.qlIndexFixing(ONIndex1Y,I3321,TRUE,_xll.ohTrigger(RecalcTrigger,Trigger1Y)),NA())</f>
        <v>1.4482638900936706E-2</v>
      </c>
    </row>
    <row r="3322" spans="2:17" x14ac:dyDescent="0.2">
      <c r="B3322" s="39" t="s">
        <v>42</v>
      </c>
      <c r="D3322" s="42">
        <f>_xll.qlCalendarAdvance(Calendar,$D3321,B3322,"f",FALSE)</f>
        <v>62681</v>
      </c>
      <c r="E3322" s="180">
        <f>_xll.qlInterestRateIndexValueDate(IndexON,D3322)</f>
        <v>62681</v>
      </c>
      <c r="F3322" s="196">
        <f>IFERROR(_xll.qlIndexFixing(IndexON,D3322,TRUE,_xll.ohTrigger(RecalcTrigger,TriggerON)),NA())</f>
        <v>1.3978865216568437E-2</v>
      </c>
      <c r="H3322" s="42">
        <f>_xll.qlCalendarAdvance(Calendar,$H3321,B3322,"f",FALSE)</f>
        <v>62681</v>
      </c>
      <c r="I3322" s="180">
        <f>_xll.qlInterestRateIndexValueDate(Index1M,$H3322)</f>
        <v>62683</v>
      </c>
      <c r="J3322" s="185">
        <f>IFERROR(_xll.qlIndexFixing(Index1M,$H3322,TRUE,_xll.ohTrigger(RecalcTrigger,Trigger1M)),NA())</f>
        <v>1.3914830941393619E-2</v>
      </c>
      <c r="K3322" s="44">
        <f>IFERROR(_xll.qlIndexFixing(Index3M,H3322,TRUE,_xll.ohTrigger(RecalcTrigger,Trigger3M)),NA())</f>
        <v>1.4280430739666779E-2</v>
      </c>
      <c r="L3322" s="44">
        <f>IFERROR(_xll.qlIndexFixing(Index6M,$H3322,TRUE,_xll.ohTrigger(RecalcTrigger,Trigger6M)),NA())</f>
        <v>1.4573335897002847E-2</v>
      </c>
      <c r="M3322" s="186">
        <f>IFERROR(_xll.qlIndexFixing(Index1Y,$H3322,TRUE,_xll.ohTrigger(RecalcTrigger,Trigger1Y)),NA())</f>
        <v>1.4678366389613286E-2</v>
      </c>
      <c r="N3322" s="185">
        <f>IFERROR(_xll.qlIndexFixing(ONIndex1M,I3322,TRUE,_xll.ohTrigger(RecalcTrigger,Trigger1M)),NA())</f>
        <v>1.3900472892975912E-2</v>
      </c>
      <c r="O3322" s="44">
        <f>IFERROR(_xll.qlIndexFixing(ONIndex3M,I3322,TRUE,_xll.ohTrigger(RecalcTrigger,Trigger3M)),NA())</f>
        <v>1.4232285691333502E-2</v>
      </c>
      <c r="P3322" s="44">
        <f>IFERROR(_xll.qlIndexFixing(ONIndex6M,I3322,TRUE,_xll.ohTrigger(RecalcTrigger,Trigger6M)),NA())</f>
        <v>1.4492264770797902E-2</v>
      </c>
      <c r="Q3322" s="186">
        <f>IFERROR(_xll.qlIndexFixing(ONIndex1Y,I3322,TRUE,_xll.ohTrigger(RecalcTrigger,Trigger1Y)),NA())</f>
        <v>1.4486177458783445E-2</v>
      </c>
    </row>
    <row r="3323" spans="2:17" x14ac:dyDescent="0.2">
      <c r="B3323" s="39" t="s">
        <v>42</v>
      </c>
      <c r="D3323" s="42">
        <f>_xll.qlCalendarAdvance(Calendar,$D3322,B3323,"f",FALSE)</f>
        <v>62688</v>
      </c>
      <c r="E3323" s="180">
        <f>_xll.qlInterestRateIndexValueDate(IndexON,D3323)</f>
        <v>62688</v>
      </c>
      <c r="F3323" s="196">
        <f>IFERROR(_xll.qlIndexFixing(IndexON,D3323,TRUE,_xll.ohTrigger(RecalcTrigger,TriggerON)),NA())</f>
        <v>1.398138271445859E-2</v>
      </c>
      <c r="H3323" s="42">
        <f>_xll.qlCalendarAdvance(Calendar,$H3322,B3323,"f",FALSE)</f>
        <v>62688</v>
      </c>
      <c r="I3323" s="180">
        <f>_xll.qlInterestRateIndexValueDate(Index1M,$H3323)</f>
        <v>62690</v>
      </c>
      <c r="J3323" s="185">
        <f>IFERROR(_xll.qlIndexFixing(Index1M,$H3323,TRUE,_xll.ohTrigger(RecalcTrigger,Trigger1M)),NA())</f>
        <v>1.391849318183952E-2</v>
      </c>
      <c r="K3323" s="44">
        <f>IFERROR(_xll.qlIndexFixing(Index3M,H3323,TRUE,_xll.ohTrigger(RecalcTrigger,Trigger3M)),NA())</f>
        <v>1.4284192875142971E-2</v>
      </c>
      <c r="L3323" s="44">
        <f>IFERROR(_xll.qlIndexFixing(Index6M,$H3323,TRUE,_xll.ohTrigger(RecalcTrigger,Trigger6M)),NA())</f>
        <v>1.4575422666677754E-2</v>
      </c>
      <c r="M3323" s="186">
        <f>IFERROR(_xll.qlIndexFixing(Index1Y,$H3323,TRUE,_xll.ohTrigger(RecalcTrigger,Trigger1Y)),NA())</f>
        <v>1.4681523128163192E-2</v>
      </c>
      <c r="N3323" s="185">
        <f>IFERROR(_xll.qlIndexFixing(ONIndex1M,I3323,TRUE,_xll.ohTrigger(RecalcTrigger,Trigger1M)),NA())</f>
        <v>1.3904154653232581E-2</v>
      </c>
      <c r="O3323" s="44">
        <f>IFERROR(_xll.qlIndexFixing(ONIndex3M,I3323,TRUE,_xll.ohTrigger(RecalcTrigger,Trigger3M)),NA())</f>
        <v>1.4236126773026214E-2</v>
      </c>
      <c r="P3323" s="44">
        <f>IFERROR(_xll.qlIndexFixing(ONIndex6M,I3323,TRUE,_xll.ohTrigger(RecalcTrigger,Trigger6M)),NA())</f>
        <v>1.4494466355712277E-2</v>
      </c>
      <c r="Q3323" s="186">
        <f>IFERROR(_xll.qlIndexFixing(ONIndex1Y,I3323,TRUE,_xll.ohTrigger(RecalcTrigger,Trigger1Y)),NA())</f>
        <v>1.4489700409194839E-2</v>
      </c>
    </row>
    <row r="3324" spans="2:17" x14ac:dyDescent="0.2">
      <c r="B3324" s="39" t="s">
        <v>42</v>
      </c>
      <c r="D3324" s="42">
        <f>_xll.qlCalendarAdvance(Calendar,$D3323,B3324,"f",FALSE)</f>
        <v>62695</v>
      </c>
      <c r="E3324" s="180">
        <f>_xll.qlInterestRateIndexValueDate(IndexON,D3324)</f>
        <v>62695</v>
      </c>
      <c r="F3324" s="196">
        <f>IFERROR(_xll.qlIndexFixing(IndexON,D3324,TRUE,_xll.ohTrigger(RecalcTrigger,TriggerON)),NA())</f>
        <v>1.3983890326336734E-2</v>
      </c>
      <c r="H3324" s="42">
        <f>_xll.qlCalendarAdvance(Calendar,$H3323,B3324,"f",FALSE)</f>
        <v>62695</v>
      </c>
      <c r="I3324" s="180">
        <f>_xll.qlInterestRateIndexValueDate(Index1M,$H3324)</f>
        <v>62697</v>
      </c>
      <c r="J3324" s="185">
        <f>IFERROR(_xll.qlIndexFixing(Index1M,$H3324,TRUE,_xll.ohTrigger(RecalcTrigger,Trigger1M)),NA())</f>
        <v>1.392214083596327E-2</v>
      </c>
      <c r="K3324" s="44">
        <f>IFERROR(_xll.qlIndexFixing(Index3M,H3324,TRUE,_xll.ohTrigger(RecalcTrigger,Trigger3M)),NA())</f>
        <v>1.4287939297457088E-2</v>
      </c>
      <c r="L3324" s="44">
        <f>IFERROR(_xll.qlIndexFixing(Index6M,$H3324,TRUE,_xll.ohTrigger(RecalcTrigger,Trigger6M)),NA())</f>
        <v>1.4577499052939393E-2</v>
      </c>
      <c r="M3324" s="186">
        <f>IFERROR(_xll.qlIndexFixing(Index1Y,$H3324,TRUE,_xll.ohTrigger(RecalcTrigger,Trigger1Y)),NA())</f>
        <v>1.4684663293395815E-2</v>
      </c>
      <c r="N3324" s="185">
        <f>IFERROR(_xll.qlIndexFixing(ONIndex1M,I3324,TRUE,_xll.ohTrigger(RecalcTrigger,Trigger1M)),NA())</f>
        <v>1.3907821885430494E-2</v>
      </c>
      <c r="O3324" s="44">
        <f>IFERROR(_xll.qlIndexFixing(ONIndex3M,I3324,TRUE,_xll.ohTrigger(RecalcTrigger,Trigger3M)),NA())</f>
        <v>1.4239952355996621E-2</v>
      </c>
      <c r="P3324" s="44">
        <f>IFERROR(_xll.qlIndexFixing(ONIndex6M,I3324,TRUE,_xll.ohTrigger(RecalcTrigger,Trigger6M)),NA())</f>
        <v>1.4496657632152576E-2</v>
      </c>
      <c r="Q3324" s="186">
        <f>IFERROR(_xll.qlIndexFixing(ONIndex1Y,I3324,TRUE,_xll.ohTrigger(RecalcTrigger,Trigger1Y)),NA())</f>
        <v>1.4493207724672885E-2</v>
      </c>
    </row>
    <row r="3325" spans="2:17" x14ac:dyDescent="0.2">
      <c r="B3325" s="39" t="s">
        <v>42</v>
      </c>
      <c r="D3325" s="42">
        <f>_xll.qlCalendarAdvance(Calendar,$D3324,B3325,"f",FALSE)</f>
        <v>62702</v>
      </c>
      <c r="E3325" s="180">
        <f>_xll.qlInterestRateIndexValueDate(IndexON,D3325)</f>
        <v>62702</v>
      </c>
      <c r="F3325" s="196">
        <f>IFERROR(_xll.qlIndexFixing(IndexON,D3325,TRUE,_xll.ohTrigger(RecalcTrigger,TriggerON)),NA())</f>
        <v>1.3986388035096553E-2</v>
      </c>
      <c r="H3325" s="42">
        <f>_xll.qlCalendarAdvance(Calendar,$H3324,B3325,"f",FALSE)</f>
        <v>62702</v>
      </c>
      <c r="I3325" s="180">
        <f>_xll.qlInterestRateIndexValueDate(Index1M,$H3325)</f>
        <v>62704</v>
      </c>
      <c r="J3325" s="185">
        <f>IFERROR(_xll.qlIndexFixing(Index1M,$H3325,TRUE,_xll.ohTrigger(RecalcTrigger,Trigger1M)),NA())</f>
        <v>1.3925773878215308E-2</v>
      </c>
      <c r="K3325" s="44">
        <f>IFERROR(_xll.qlIndexFixing(Index3M,H3325,TRUE,_xll.ohTrigger(RecalcTrigger,Trigger3M)),NA())</f>
        <v>1.4291123154315244E-2</v>
      </c>
      <c r="L3325" s="44">
        <f>IFERROR(_xll.qlIndexFixing(Index6M,$H3325,TRUE,_xll.ohTrigger(RecalcTrigger,Trigger6M)),NA())</f>
        <v>1.4577811029413702E-2</v>
      </c>
      <c r="M3325" s="186">
        <f>IFERROR(_xll.qlIndexFixing(Index1Y,$H3325,TRUE,_xll.ohTrigger(RecalcTrigger,Trigger1Y)),NA())</f>
        <v>1.4687786857293782E-2</v>
      </c>
      <c r="N3325" s="185">
        <f>IFERROR(_xll.qlIndexFixing(ONIndex1M,I3325,TRUE,_xll.ohTrigger(RecalcTrigger,Trigger1M)),NA())</f>
        <v>1.3911474563990112E-2</v>
      </c>
      <c r="O3325" s="44">
        <f>IFERROR(_xll.qlIndexFixing(ONIndex3M,I3325,TRUE,_xll.ohTrigger(RecalcTrigger,Trigger3M)),NA())</f>
        <v>1.4243762412746719E-2</v>
      </c>
      <c r="P3325" s="44">
        <f>IFERROR(_xll.qlIndexFixing(ONIndex6M,I3325,TRUE,_xll.ohTrigger(RecalcTrigger,Trigger6M)),NA())</f>
        <v>1.4498838600198738E-2</v>
      </c>
      <c r="Q3325" s="186">
        <f>IFERROR(_xll.qlIndexFixing(ONIndex1Y,I3325,TRUE,_xll.ohTrigger(RecalcTrigger,Trigger1Y)),NA())</f>
        <v>1.4496699378039324E-2</v>
      </c>
    </row>
    <row r="3326" spans="2:17" x14ac:dyDescent="0.2">
      <c r="B3326" s="39" t="s">
        <v>42</v>
      </c>
      <c r="D3326" s="42">
        <f>_xll.qlCalendarAdvance(Calendar,$D3325,B3326,"f",FALSE)</f>
        <v>62709</v>
      </c>
      <c r="E3326" s="180">
        <f>_xll.qlInterestRateIndexValueDate(IndexON,D3326)</f>
        <v>62709</v>
      </c>
      <c r="F3326" s="196">
        <f>IFERROR(_xll.qlIndexFixing(IndexON,D3326,TRUE,_xll.ohTrigger(RecalcTrigger,TriggerON)),NA())</f>
        <v>1.3988875823311986E-2</v>
      </c>
      <c r="H3326" s="42">
        <f>_xll.qlCalendarAdvance(Calendar,$H3325,B3326,"f",FALSE)</f>
        <v>62709</v>
      </c>
      <c r="I3326" s="180">
        <f>_xll.qlInterestRateIndexValueDate(Index1M,$H3326)</f>
        <v>62711</v>
      </c>
      <c r="J3326" s="185">
        <f>IFERROR(_xll.qlIndexFixing(Index1M,$H3326,TRUE,_xll.ohTrigger(RecalcTrigger,Trigger1M)),NA())</f>
        <v>1.3929392283048569E-2</v>
      </c>
      <c r="K3326" s="44">
        <f>IFERROR(_xll.qlIndexFixing(Index3M,H3326,TRUE,_xll.ohTrigger(RecalcTrigger,Trigger3M)),NA())</f>
        <v>1.4294839052411721E-2</v>
      </c>
      <c r="L3326" s="44">
        <f>IFERROR(_xll.qlIndexFixing(Index6M,$H3326,TRUE,_xll.ohTrigger(RecalcTrigger,Trigger6M)),NA())</f>
        <v>1.4579869283260622E-2</v>
      </c>
      <c r="M3326" s="186">
        <f>IFERROR(_xll.qlIndexFixing(Index1Y,$H3326,TRUE,_xll.ohTrigger(RecalcTrigger,Trigger1Y)),NA())</f>
        <v>1.4690893791841029E-2</v>
      </c>
      <c r="N3326" s="185">
        <f>IFERROR(_xll.qlIndexFixing(ONIndex1M,I3326,TRUE,_xll.ohTrigger(RecalcTrigger,Trigger1M)),NA())</f>
        <v>1.3915112663491769E-2</v>
      </c>
      <c r="O3326" s="44">
        <f>IFERROR(_xll.qlIndexFixing(ONIndex3M,I3326,TRUE,_xll.ohTrigger(RecalcTrigger,Trigger3M)),NA())</f>
        <v>1.4247556916338056E-2</v>
      </c>
      <c r="P3326" s="44">
        <f>IFERROR(_xll.qlIndexFixing(ONIndex6M,I3326,TRUE,_xll.ohTrigger(RecalcTrigger,Trigger6M)),NA())</f>
        <v>1.4501009259770825E-2</v>
      </c>
      <c r="Q3326" s="186">
        <f>IFERROR(_xll.qlIndexFixing(ONIndex1Y,I3326,TRUE,_xll.ohTrigger(RecalcTrigger,Trigger1Y)),NA())</f>
        <v>1.4500175341476407E-2</v>
      </c>
    </row>
    <row r="3327" spans="2:17" x14ac:dyDescent="0.2">
      <c r="B3327" s="39" t="s">
        <v>42</v>
      </c>
      <c r="D3327" s="42">
        <f>_xll.qlCalendarAdvance(Calendar,$D3326,B3327,"f",FALSE)</f>
        <v>62716</v>
      </c>
      <c r="E3327" s="180">
        <f>_xll.qlInterestRateIndexValueDate(IndexON,D3327)</f>
        <v>62716</v>
      </c>
      <c r="F3327" s="196">
        <f>IFERROR(_xll.qlIndexFixing(IndexON,D3327,TRUE,_xll.ohTrigger(RecalcTrigger,TriggerON)),NA())</f>
        <v>1.3991353673556972E-2</v>
      </c>
      <c r="H3327" s="42">
        <f>_xll.qlCalendarAdvance(Calendar,$H3326,B3327,"f",FALSE)</f>
        <v>62716</v>
      </c>
      <c r="I3327" s="180">
        <f>_xll.qlInterestRateIndexValueDate(Index1M,$H3327)</f>
        <v>62718</v>
      </c>
      <c r="J3327" s="185">
        <f>IFERROR(_xll.qlIndexFixing(Index1M,$H3327,TRUE,_xll.ohTrigger(RecalcTrigger,Trigger1M)),NA())</f>
        <v>1.3932996024910993E-2</v>
      </c>
      <c r="K3327" s="44">
        <f>IFERROR(_xll.qlIndexFixing(Index3M,H3327,TRUE,_xll.ohTrigger(RecalcTrigger,Trigger3M)),NA())</f>
        <v>1.4298539157827627E-2</v>
      </c>
      <c r="L3327" s="44">
        <f>IFERROR(_xll.qlIndexFixing(Index6M,$H3327,TRUE,_xll.ohTrigger(RecalcTrigger,Trigger6M)),NA())</f>
        <v>1.4581917155234159E-2</v>
      </c>
      <c r="M3327" s="186">
        <f>IFERROR(_xll.qlIndexFixing(Index1Y,$H3327,TRUE,_xll.ohTrigger(RecalcTrigger,Trigger1Y)),NA())</f>
        <v>1.4693984069021266E-2</v>
      </c>
      <c r="N3327" s="185">
        <f>IFERROR(_xll.qlIndexFixing(ONIndex1M,I3327,TRUE,_xll.ohTrigger(RecalcTrigger,Trigger1M)),NA())</f>
        <v>1.3918736158275991E-2</v>
      </c>
      <c r="O3327" s="44">
        <f>IFERROR(_xll.qlIndexFixing(ONIndex3M,I3327,TRUE,_xll.ohTrigger(RecalcTrigger,Trigger3M)),NA())</f>
        <v>1.4251335839352564E-2</v>
      </c>
      <c r="P3327" s="44">
        <f>IFERROR(_xll.qlIndexFixing(ONIndex6M,I3327,TRUE,_xll.ohTrigger(RecalcTrigger,Trigger6M)),NA())</f>
        <v>1.4503169610948774E-2</v>
      </c>
      <c r="Q3327" s="186">
        <f>IFERROR(_xll.qlIndexFixing(ONIndex1Y,I3327,TRUE,_xll.ohTrigger(RecalcTrigger,Trigger1Y)),NA())</f>
        <v>1.4503635587725938E-2</v>
      </c>
    </row>
    <row r="3328" spans="2:17" x14ac:dyDescent="0.2">
      <c r="B3328" s="39" t="s">
        <v>42</v>
      </c>
      <c r="D3328" s="42">
        <f>_xll.qlCalendarAdvance(Calendar,$D3327,B3328,"f",FALSE)</f>
        <v>62723</v>
      </c>
      <c r="E3328" s="180">
        <f>_xll.qlInterestRateIndexValueDate(IndexON,D3328)</f>
        <v>62723</v>
      </c>
      <c r="F3328" s="196">
        <f>IFERROR(_xll.qlIndexFixing(IndexON,D3328,TRUE,_xll.ohTrigger(RecalcTrigger,TriggerON)),NA())</f>
        <v>1.3993821568405451E-2</v>
      </c>
      <c r="H3328" s="42">
        <f>_xll.qlCalendarAdvance(Calendar,$H3327,B3328,"f",FALSE)</f>
        <v>62723</v>
      </c>
      <c r="I3328" s="180">
        <f>_xll.qlInterestRateIndexValueDate(Index1M,$H3328)</f>
        <v>62725</v>
      </c>
      <c r="J3328" s="185">
        <f>IFERROR(_xll.qlIndexFixing(Index1M,$H3328,TRUE,_xll.ohTrigger(RecalcTrigger,Trigger1M)),NA())</f>
        <v>1.3936585078248021E-2</v>
      </c>
      <c r="K3328" s="44">
        <f>IFERROR(_xll.qlIndexFixing(Index3M,H3328,TRUE,_xll.ohTrigger(RecalcTrigger,Trigger3M)),NA())</f>
        <v>1.4302223443212534E-2</v>
      </c>
      <c r="L3328" s="44">
        <f>IFERROR(_xll.qlIndexFixing(Index6M,$H3328,TRUE,_xll.ohTrigger(RecalcTrigger,Trigger6M)),NA())</f>
        <v>1.4583954645302251E-2</v>
      </c>
      <c r="M3328" s="186">
        <f>IFERROR(_xll.qlIndexFixing(Index1Y,$H3328,TRUE,_xll.ohTrigger(RecalcTrigger,Trigger1Y)),NA())</f>
        <v>1.4697057660819732E-2</v>
      </c>
      <c r="N3328" s="185">
        <f>IFERROR(_xll.qlIndexFixing(ONIndex1M,I3328,TRUE,_xll.ohTrigger(RecalcTrigger,Trigger1M)),NA())</f>
        <v>1.3922345023003047E-2</v>
      </c>
      <c r="O3328" s="44">
        <f>IFERROR(_xll.qlIndexFixing(ONIndex3M,I3328,TRUE,_xll.ohTrigger(RecalcTrigger,Trigger3M)),NA())</f>
        <v>1.4255099154851791E-2</v>
      </c>
      <c r="P3328" s="44">
        <f>IFERROR(_xll.qlIndexFixing(ONIndex6M,I3328,TRUE,_xll.ohTrigger(RecalcTrigger,Trigger6M)),NA())</f>
        <v>1.4505319653892457E-2</v>
      </c>
      <c r="Q3328" s="186">
        <f>IFERROR(_xll.qlIndexFixing(ONIndex1Y,I3328,TRUE,_xll.ohTrigger(RecalcTrigger,Trigger1Y)),NA())</f>
        <v>1.4507080089289914E-2</v>
      </c>
    </row>
    <row r="3329" spans="2:17" x14ac:dyDescent="0.2">
      <c r="B3329" s="39" t="s">
        <v>42</v>
      </c>
      <c r="D3329" s="42">
        <f>_xll.qlCalendarAdvance(Calendar,$D3328,B3329,"f",FALSE)</f>
        <v>62730</v>
      </c>
      <c r="E3329" s="180">
        <f>_xll.qlInterestRateIndexValueDate(IndexON,D3329)</f>
        <v>62730</v>
      </c>
      <c r="F3329" s="196">
        <f>IFERROR(_xll.qlIndexFixing(IndexON,D3329,TRUE,_xll.ohTrigger(RecalcTrigger,TriggerON)),NA())</f>
        <v>1.3996279490431363E-2</v>
      </c>
      <c r="H3329" s="42">
        <f>_xll.qlCalendarAdvance(Calendar,$H3328,B3329,"f",FALSE)</f>
        <v>62730</v>
      </c>
      <c r="I3329" s="180">
        <f>_xll.qlInterestRateIndexValueDate(Index1M,$H3329)</f>
        <v>62732</v>
      </c>
      <c r="J3329" s="185">
        <f>IFERROR(_xll.qlIndexFixing(Index1M,$H3329,TRUE,_xll.ohTrigger(RecalcTrigger,Trigger1M)),NA())</f>
        <v>1.3940159417517584E-2</v>
      </c>
      <c r="K3329" s="44">
        <f>IFERROR(_xll.qlIndexFixing(Index3M,H3329,TRUE,_xll.ohTrigger(RecalcTrigger,Trigger3M)),NA())</f>
        <v>1.4308062889704811E-2</v>
      </c>
      <c r="L3329" s="44">
        <f>IFERROR(_xll.qlIndexFixing(Index6M,$H3329,TRUE,_xll.ohTrigger(RecalcTrigger,Trigger6M)),NA())</f>
        <v>1.4586417700004897E-2</v>
      </c>
      <c r="M3329" s="186">
        <f>IFERROR(_xll.qlIndexFixing(Index1Y,$H3329,TRUE,_xll.ohTrigger(RecalcTrigger,Trigger1Y)),NA())</f>
        <v>1.4700114539221227E-2</v>
      </c>
      <c r="N3329" s="185">
        <f>IFERROR(_xll.qlIndexFixing(ONIndex1M,I3329,TRUE,_xll.ohTrigger(RecalcTrigger,Trigger1M)),NA())</f>
        <v>1.3925939232093398E-2</v>
      </c>
      <c r="O3329" s="44">
        <f>IFERROR(_xll.qlIndexFixing(ONIndex3M,I3329,TRUE,_xll.ohTrigger(RecalcTrigger,Trigger3M)),NA())</f>
        <v>1.4258846835337735E-2</v>
      </c>
      <c r="P3329" s="44">
        <f>IFERROR(_xll.qlIndexFixing(ONIndex6M,I3329,TRUE,_xll.ohTrigger(RecalcTrigger,Trigger6M)),NA())</f>
        <v>1.4507459388122257E-2</v>
      </c>
      <c r="Q3329" s="186">
        <f>IFERROR(_xll.qlIndexFixing(ONIndex1Y,I3329,TRUE,_xll.ohTrigger(RecalcTrigger,Trigger1Y)),NA())</f>
        <v>1.4510508818910139E-2</v>
      </c>
    </row>
    <row r="3330" spans="2:17" x14ac:dyDescent="0.2">
      <c r="B3330" s="39" t="s">
        <v>42</v>
      </c>
      <c r="D3330" s="42">
        <f>_xll.qlCalendarAdvance(Calendar,$D3329,B3330,"f",FALSE)</f>
        <v>62737</v>
      </c>
      <c r="E3330" s="180">
        <f>_xll.qlInterestRateIndexValueDate(IndexON,D3330)</f>
        <v>62737</v>
      </c>
      <c r="F3330" s="196">
        <f>IFERROR(_xll.qlIndexFixing(IndexON,D3330,TRUE,_xll.ohTrigger(RecalcTrigger,TriggerON)),NA())</f>
        <v>1.3998727422448454E-2</v>
      </c>
      <c r="H3330" s="42">
        <f>_xll.qlCalendarAdvance(Calendar,$H3329,B3330,"f",FALSE)</f>
        <v>62737</v>
      </c>
      <c r="I3330" s="180">
        <f>_xll.qlInterestRateIndexValueDate(Index1M,$H3330)</f>
        <v>62739</v>
      </c>
      <c r="J3330" s="185">
        <f>IFERROR(_xll.qlIndexFixing(Index1M,$H3330,TRUE,_xll.ohTrigger(RecalcTrigger,Trigger1M)),NA())</f>
        <v>1.3943719017167622E-2</v>
      </c>
      <c r="K3330" s="44">
        <f>IFERROR(_xll.qlIndexFixing(Index3M,H3330,TRUE,_xll.ohTrigger(RecalcTrigger,Trigger3M)),NA())</f>
        <v>1.4310086323155665E-2</v>
      </c>
      <c r="L3330" s="44">
        <f>IFERROR(_xll.qlIndexFixing(Index6M,$H3330,TRUE,_xll.ohTrigger(RecalcTrigger,Trigger6M)),NA())</f>
        <v>1.4590174397915637E-2</v>
      </c>
      <c r="M3330" s="186">
        <f>IFERROR(_xll.qlIndexFixing(Index1Y,$H3330,TRUE,_xll.ohTrigger(RecalcTrigger,Trigger1Y)),NA())</f>
        <v>1.4703154676211421E-2</v>
      </c>
      <c r="N3330" s="185">
        <f>IFERROR(_xll.qlIndexFixing(ONIndex1M,I3330,TRUE,_xll.ohTrigger(RecalcTrigger,Trigger1M)),NA())</f>
        <v>1.3929518759967507E-2</v>
      </c>
      <c r="O3330" s="44">
        <f>IFERROR(_xll.qlIndexFixing(ONIndex3M,I3330,TRUE,_xll.ohTrigger(RecalcTrigger,Trigger3M)),NA())</f>
        <v>1.4262578853632135E-2</v>
      </c>
      <c r="P3330" s="44">
        <f>IFERROR(_xll.qlIndexFixing(ONIndex6M,I3330,TRUE,_xll.ohTrigger(RecalcTrigger,Trigger6M)),NA())</f>
        <v>1.4509588814117791E-2</v>
      </c>
      <c r="Q3330" s="186">
        <f>IFERROR(_xll.qlIndexFixing(ONIndex1Y,I3330,TRUE,_xll.ohTrigger(RecalcTrigger,Trigger1Y)),NA())</f>
        <v>1.4513921748688929E-2</v>
      </c>
    </row>
    <row r="3331" spans="2:17" x14ac:dyDescent="0.2">
      <c r="B3331" s="39" t="s">
        <v>42</v>
      </c>
      <c r="D3331" s="42">
        <f>_xll.qlCalendarAdvance(Calendar,$D3330,B3331,"f",FALSE)</f>
        <v>62744</v>
      </c>
      <c r="E3331" s="180">
        <f>_xll.qlInterestRateIndexValueDate(IndexON,D3331)</f>
        <v>62744</v>
      </c>
      <c r="F3331" s="196">
        <f>IFERROR(_xll.qlIndexFixing(IndexON,D3331,TRUE,_xll.ohTrigger(RecalcTrigger,TriggerON)),NA())</f>
        <v>1.4001165346950728E-2</v>
      </c>
      <c r="H3331" s="42">
        <f>_xll.qlCalendarAdvance(Calendar,$H3330,B3331,"f",FALSE)</f>
        <v>62744</v>
      </c>
      <c r="I3331" s="180">
        <f>_xll.qlInterestRateIndexValueDate(Index1M,$H3331)</f>
        <v>62746</v>
      </c>
      <c r="J3331" s="185">
        <f>IFERROR(_xll.qlIndexFixing(Index1M,$H3331,TRUE,_xll.ohTrigger(RecalcTrigger,Trigger1M)),NA())</f>
        <v>1.3947263851643577E-2</v>
      </c>
      <c r="K3331" s="44">
        <f>IFERROR(_xll.qlIndexFixing(Index3M,H3331,TRUE,_xll.ohTrigger(RecalcTrigger,Trigger3M)),NA())</f>
        <v>1.4313721987450503E-2</v>
      </c>
      <c r="L3331" s="44">
        <f>IFERROR(_xll.qlIndexFixing(Index6M,$H3331,TRUE,_xll.ohTrigger(RecalcTrigger,Trigger6M)),NA())</f>
        <v>1.4590439449548563E-2</v>
      </c>
      <c r="M3331" s="186">
        <f>IFERROR(_xll.qlIndexFixing(Index1Y,$H3331,TRUE,_xll.ohTrigger(RecalcTrigger,Trigger1Y)),NA())</f>
        <v>1.4706178043776203E-2</v>
      </c>
      <c r="N3331" s="185">
        <f>IFERROR(_xll.qlIndexFixing(ONIndex1M,I3331,TRUE,_xll.ohTrigger(RecalcTrigger,Trigger1M)),NA())</f>
        <v>1.3933083581205707E-2</v>
      </c>
      <c r="O3331" s="44">
        <f>IFERROR(_xll.qlIndexFixing(ONIndex3M,I3331,TRUE,_xll.ohTrigger(RecalcTrigger,Trigger3M)),NA())</f>
        <v>1.4266295182636668E-2</v>
      </c>
      <c r="P3331" s="44">
        <f>IFERROR(_xll.qlIndexFixing(ONIndex6M,I3331,TRUE,_xll.ohTrigger(RecalcTrigger,Trigger6M)),NA())</f>
        <v>1.4511707931719187E-2</v>
      </c>
      <c r="Q3331" s="186">
        <f>IFERROR(_xll.qlIndexFixing(ONIndex1Y,I3331,TRUE,_xll.ohTrigger(RecalcTrigger,Trigger1Y)),NA())</f>
        <v>1.4517318851687833E-2</v>
      </c>
    </row>
    <row r="3332" spans="2:17" x14ac:dyDescent="0.2">
      <c r="B3332" s="39" t="s">
        <v>42</v>
      </c>
      <c r="D3332" s="42">
        <f>_xll.qlCalendarAdvance(Calendar,$D3331,B3332,"f",FALSE)</f>
        <v>62751</v>
      </c>
      <c r="E3332" s="180">
        <f>_xll.qlInterestRateIndexValueDate(IndexON,D3332)</f>
        <v>62751</v>
      </c>
      <c r="F3332" s="196">
        <f>IFERROR(_xll.qlIndexFixing(IndexON,D3332,TRUE,_xll.ohTrigger(RecalcTrigger,TriggerON)),NA())</f>
        <v>1.4003593246512125E-2</v>
      </c>
      <c r="H3332" s="42">
        <f>_xll.qlCalendarAdvance(Calendar,$H3331,B3332,"f",FALSE)</f>
        <v>62751</v>
      </c>
      <c r="I3332" s="180">
        <f>_xll.qlInterestRateIndexValueDate(Index1M,$H3332)</f>
        <v>62753</v>
      </c>
      <c r="J3332" s="185">
        <f>IFERROR(_xll.qlIndexFixing(Index1M,$H3332,TRUE,_xll.ohTrigger(RecalcTrigger,Trigger1M)),NA())</f>
        <v>1.3950793895398383E-2</v>
      </c>
      <c r="K3332" s="44">
        <f>IFERROR(_xll.qlIndexFixing(Index3M,H3332,TRUE,_xll.ohTrigger(RecalcTrigger,Trigger3M)),NA())</f>
        <v>1.4317341719760046E-2</v>
      </c>
      <c r="L3332" s="44">
        <f>IFERROR(_xll.qlIndexFixing(Index6M,$H3332,TRUE,_xll.ohTrigger(RecalcTrigger,Trigger6M)),NA())</f>
        <v>1.4592434750673323E-2</v>
      </c>
      <c r="M3332" s="186">
        <f>IFERROR(_xll.qlIndexFixing(Index1Y,$H3332,TRUE,_xll.ohTrigger(RecalcTrigger,Trigger1Y)),NA())</f>
        <v>1.470918461390211E-2</v>
      </c>
      <c r="N3332" s="185">
        <f>IFERROR(_xll.qlIndexFixing(ONIndex1M,I3332,TRUE,_xll.ohTrigger(RecalcTrigger,Trigger1M)),NA())</f>
        <v>1.3936633670468268E-2</v>
      </c>
      <c r="O3332" s="44">
        <f>IFERROR(_xll.qlIndexFixing(ONIndex3M,I3332,TRUE,_xll.ohTrigger(RecalcTrigger,Trigger3M)),NA())</f>
        <v>1.426999579525301E-2</v>
      </c>
      <c r="P3332" s="44">
        <f>IFERROR(_xll.qlIndexFixing(ONIndex6M,I3332,TRUE,_xll.ohTrigger(RecalcTrigger,Trigger6M)),NA())</f>
        <v>1.4513816740846508E-2</v>
      </c>
      <c r="Q3332" s="186">
        <f>IFERROR(_xll.qlIndexFixing(ONIndex1Y,I3332,TRUE,_xll.ohTrigger(RecalcTrigger,Trigger1Y)),NA())</f>
        <v>1.4520700100169037E-2</v>
      </c>
    </row>
    <row r="3333" spans="2:17" x14ac:dyDescent="0.2">
      <c r="B3333" s="39" t="s">
        <v>42</v>
      </c>
      <c r="D3333" s="42">
        <f>_xll.qlCalendarAdvance(Calendar,$D3332,B3333,"f",FALSE)</f>
        <v>62758</v>
      </c>
      <c r="E3333" s="180">
        <f>_xll.qlInterestRateIndexValueDate(IndexON,D3333)</f>
        <v>62758</v>
      </c>
      <c r="F3333" s="196">
        <f>IFERROR(_xll.qlIndexFixing(IndexON,D3333,TRUE,_xll.ohTrigger(RecalcTrigger,TriggerON)),NA())</f>
        <v>1.4006011103946392E-2</v>
      </c>
      <c r="H3333" s="42">
        <f>_xll.qlCalendarAdvance(Calendar,$H3332,B3333,"f",FALSE)</f>
        <v>62758</v>
      </c>
      <c r="I3333" s="180">
        <f>_xll.qlInterestRateIndexValueDate(Index1M,$H3333)</f>
        <v>62760</v>
      </c>
      <c r="J3333" s="185">
        <f>IFERROR(_xll.qlIndexFixing(Index1M,$H3333,TRUE,_xll.ohTrigger(RecalcTrigger,Trigger1M)),NA())</f>
        <v>1.3954309122879982E-2</v>
      </c>
      <c r="K3333" s="44">
        <f>IFERROR(_xll.qlIndexFixing(Index3M,H3333,TRUE,_xll.ohTrigger(RecalcTrigger,Trigger3M)),NA())</f>
        <v>1.4320945492732258E-2</v>
      </c>
      <c r="L3333" s="44">
        <f>IFERROR(_xll.qlIndexFixing(Index6M,$H3333,TRUE,_xll.ohTrigger(RecalcTrigger,Trigger6M)),NA())</f>
        <v>1.4594419669325061E-2</v>
      </c>
      <c r="M3333" s="186">
        <f>IFERROR(_xll.qlIndexFixing(Index1Y,$H3333,TRUE,_xll.ohTrigger(RecalcTrigger,Trigger1Y)),NA())</f>
        <v>1.4712174358576767E-2</v>
      </c>
      <c r="N3333" s="185">
        <f>IFERROR(_xll.qlIndexFixing(ONIndex1M,I3333,TRUE,_xll.ohTrigger(RecalcTrigger,Trigger1M)),NA())</f>
        <v>1.3940169001855907E-2</v>
      </c>
      <c r="O3333" s="44">
        <f>IFERROR(_xll.qlIndexFixing(ONIndex3M,I3333,TRUE,_xll.ohTrigger(RecalcTrigger,Trigger3M)),NA())</f>
        <v>1.4273680664063093E-2</v>
      </c>
      <c r="P3333" s="44">
        <f>IFERROR(_xll.qlIndexFixing(ONIndex6M,I3333,TRUE,_xll.ohTrigger(RecalcTrigger,Trigger6M)),NA())</f>
        <v>1.4515915241659627E-2</v>
      </c>
      <c r="Q3333" s="186">
        <f>IFERROR(_xll.qlIndexFixing(ONIndex1Y,I3333,TRUE,_xll.ohTrigger(RecalcTrigger,Trigger1Y)),NA())</f>
        <v>1.4524065466714475E-2</v>
      </c>
    </row>
    <row r="3334" spans="2:17" x14ac:dyDescent="0.2">
      <c r="B3334" s="39" t="s">
        <v>42</v>
      </c>
      <c r="D3334" s="42">
        <f>_xll.qlCalendarAdvance(Calendar,$D3333,B3334,"f",FALSE)</f>
        <v>62765</v>
      </c>
      <c r="E3334" s="180">
        <f>_xll.qlInterestRateIndexValueDate(IndexON,D3334)</f>
        <v>62765</v>
      </c>
      <c r="F3334" s="196">
        <f>IFERROR(_xll.qlIndexFixing(IndexON,D3334,TRUE,_xll.ohTrigger(RecalcTrigger,TriggerON)),NA())</f>
        <v>1.4008418901747532E-2</v>
      </c>
      <c r="H3334" s="42">
        <f>_xll.qlCalendarAdvance(Calendar,$H3333,B3334,"f",FALSE)</f>
        <v>62765</v>
      </c>
      <c r="I3334" s="180">
        <f>_xll.qlInterestRateIndexValueDate(Index1M,$H3334)</f>
        <v>62767</v>
      </c>
      <c r="J3334" s="185">
        <f>IFERROR(_xll.qlIndexFixing(Index1M,$H3334,TRUE,_xll.ohTrigger(RecalcTrigger,Trigger1M)),NA())</f>
        <v>1.3957809508541308E-2</v>
      </c>
      <c r="K3334" s="44">
        <f>IFERROR(_xll.qlIndexFixing(Index3M,H3334,TRUE,_xll.ohTrigger(RecalcTrigger,Trigger3M)),NA())</f>
        <v>1.4324533279015107E-2</v>
      </c>
      <c r="L3334" s="44">
        <f>IFERROR(_xll.qlIndexFixing(Index6M,$H3334,TRUE,_xll.ohTrigger(RecalcTrigger,Trigger6M)),NA())</f>
        <v>1.4595961563925121E-2</v>
      </c>
      <c r="M3334" s="186">
        <f>IFERROR(_xll.qlIndexFixing(Index1Y,$H3334,TRUE,_xll.ohTrigger(RecalcTrigger,Trigger1Y)),NA())</f>
        <v>1.471514724978693E-2</v>
      </c>
      <c r="N3334" s="185">
        <f>IFERROR(_xll.qlIndexFixing(ONIndex1M,I3334,TRUE,_xll.ohTrigger(RecalcTrigger,Trigger1M)),NA())</f>
        <v>1.3943689550188765E-2</v>
      </c>
      <c r="O3334" s="44">
        <f>IFERROR(_xll.qlIndexFixing(ONIndex3M,I3334,TRUE,_xll.ohTrigger(RecalcTrigger,Trigger3M)),NA())</f>
        <v>1.4277349761728786E-2</v>
      </c>
      <c r="P3334" s="44">
        <f>IFERROR(_xll.qlIndexFixing(ONIndex6M,I3334,TRUE,_xll.ohTrigger(RecalcTrigger,Trigger6M)),NA())</f>
        <v>1.4518003433918736E-2</v>
      </c>
      <c r="Q3334" s="186">
        <f>IFERROR(_xll.qlIndexFixing(ONIndex1Y,I3334,TRUE,_xll.ohTrigger(RecalcTrigger,Trigger1Y)),NA())</f>
        <v>1.4527414923906079E-2</v>
      </c>
    </row>
    <row r="3335" spans="2:17" x14ac:dyDescent="0.2">
      <c r="B3335" s="39" t="s">
        <v>42</v>
      </c>
      <c r="D3335" s="42">
        <f>_xll.qlCalendarAdvance(Calendar,$D3334,B3335,"f",FALSE)</f>
        <v>62772</v>
      </c>
      <c r="E3335" s="180">
        <f>_xll.qlInterestRateIndexValueDate(IndexON,D3335)</f>
        <v>62772</v>
      </c>
      <c r="F3335" s="196">
        <f>IFERROR(_xll.qlIndexFixing(IndexON,D3335,TRUE,_xll.ohTrigger(RecalcTrigger,TriggerON)),NA())</f>
        <v>1.401081662240955E-2</v>
      </c>
      <c r="H3335" s="42">
        <f>_xll.qlCalendarAdvance(Calendar,$H3334,B3335,"f",FALSE)</f>
        <v>62772</v>
      </c>
      <c r="I3335" s="180">
        <f>_xll.qlInterestRateIndexValueDate(Index1M,$H3335)</f>
        <v>62774</v>
      </c>
      <c r="J3335" s="185">
        <f>IFERROR(_xll.qlIndexFixing(Index1M,$H3335,TRUE,_xll.ohTrigger(RecalcTrigger,Trigger1M)),NA())</f>
        <v>1.39612950268303E-2</v>
      </c>
      <c r="K3335" s="44">
        <f>IFERROR(_xll.qlIndexFixing(Index3M,H3335,TRUE,_xll.ohTrigger(RecalcTrigger,Trigger3M)),NA())</f>
        <v>1.4328105051257426E-2</v>
      </c>
      <c r="L3335" s="44">
        <f>IFERROR(_xll.qlIndexFixing(Index6M,$H3335,TRUE,_xll.ohTrigger(RecalcTrigger,Trigger6M)),NA())</f>
        <v>1.4597926379773604E-2</v>
      </c>
      <c r="M3335" s="186">
        <f>IFERROR(_xll.qlIndexFixing(Index1Y,$H3335,TRUE,_xll.ohTrigger(RecalcTrigger,Trigger1Y)),NA())</f>
        <v>1.4718103259521963E-2</v>
      </c>
      <c r="N3335" s="185">
        <f>IFERROR(_xll.qlIndexFixing(ONIndex1M,I3335,TRUE,_xll.ohTrigger(RecalcTrigger,Trigger1M)),NA())</f>
        <v>1.3947195289887304E-2</v>
      </c>
      <c r="O3335" s="44">
        <f>IFERROR(_xll.qlIndexFixing(ONIndex3M,I3335,TRUE,_xll.ohTrigger(RecalcTrigger,Trigger3M)),NA())</f>
        <v>1.4281003061471509E-2</v>
      </c>
      <c r="P3335" s="44">
        <f>IFERROR(_xll.qlIndexFixing(ONIndex6M,I3335,TRUE,_xll.ohTrigger(RecalcTrigger,Trigger6M)),NA())</f>
        <v>1.4520081317863642E-2</v>
      </c>
      <c r="Q3335" s="186">
        <f>IFERROR(_xll.qlIndexFixing(ONIndex1Y,I3335,TRUE,_xll.ohTrigger(RecalcTrigger,Trigger1Y)),NA())</f>
        <v>1.4530748444405717E-2</v>
      </c>
    </row>
    <row r="3336" spans="2:17" x14ac:dyDescent="0.2">
      <c r="B3336" s="39" t="s">
        <v>42</v>
      </c>
      <c r="D3336" s="42">
        <f>_xll.qlCalendarAdvance(Calendar,$D3335,B3336,"f",FALSE)</f>
        <v>62779</v>
      </c>
      <c r="E3336" s="180">
        <f>_xll.qlInterestRateIndexValueDate(IndexON,D3336)</f>
        <v>62779</v>
      </c>
      <c r="F3336" s="196">
        <f>IFERROR(_xll.qlIndexFixing(IndexON,D3336,TRUE,_xll.ohTrigger(RecalcTrigger,TriggerON)),NA())</f>
        <v>1.4013204248746192E-2</v>
      </c>
      <c r="H3336" s="42">
        <f>_xll.qlCalendarAdvance(Calendar,$H3335,B3336,"f",FALSE)</f>
        <v>62779</v>
      </c>
      <c r="I3336" s="180">
        <f>_xll.qlInterestRateIndexValueDate(Index1M,$H3336)</f>
        <v>62781</v>
      </c>
      <c r="J3336" s="185">
        <f>IFERROR(_xll.qlIndexFixing(Index1M,$H3336,TRUE,_xll.ohTrigger(RecalcTrigger,Trigger1M)),NA())</f>
        <v>1.3964765652197397E-2</v>
      </c>
      <c r="K3336" s="44">
        <f>IFERROR(_xll.qlIndexFixing(Index3M,H3336,TRUE,_xll.ohTrigger(RecalcTrigger,Trigger3M)),NA())</f>
        <v>1.4331660782105446E-2</v>
      </c>
      <c r="L3336" s="44">
        <f>IFERROR(_xll.qlIndexFixing(Index6M,$H3336,TRUE,_xll.ohTrigger(RecalcTrigger,Trigger6M)),NA())</f>
        <v>1.4599880813465412E-2</v>
      </c>
      <c r="M3336" s="186">
        <f>IFERROR(_xll.qlIndexFixing(Index1Y,$H3336,TRUE,_xll.ohTrigger(RecalcTrigger,Trigger1Y)),NA())</f>
        <v>1.4721042359769489E-2</v>
      </c>
      <c r="N3336" s="185">
        <f>IFERROR(_xll.qlIndexFixing(ONIndex1M,I3336,TRUE,_xll.ohTrigger(RecalcTrigger,Trigger1M)),NA())</f>
        <v>1.395068619529205E-2</v>
      </c>
      <c r="O3336" s="44">
        <f>IFERROR(_xll.qlIndexFixing(ONIndex3M,I3336,TRUE,_xll.ohTrigger(RecalcTrigger,Trigger3M)),NA())</f>
        <v>1.4284640535793258E-2</v>
      </c>
      <c r="P3336" s="44">
        <f>IFERROR(_xll.qlIndexFixing(ONIndex6M,I3336,TRUE,_xll.ohTrigger(RecalcTrigger,Trigger6M)),NA())</f>
        <v>1.4522148893334474E-2</v>
      </c>
      <c r="Q3336" s="186">
        <f>IFERROR(_xll.qlIndexFixing(ONIndex1Y,I3336,TRUE,_xll.ohTrigger(RecalcTrigger,Trigger1Y)),NA())</f>
        <v>1.4534066000635448E-2</v>
      </c>
    </row>
    <row r="3337" spans="2:17" x14ac:dyDescent="0.2">
      <c r="B3337" s="39" t="s">
        <v>42</v>
      </c>
      <c r="D3337" s="42">
        <f>_xll.qlCalendarAdvance(Calendar,$D3336,B3337,"f",FALSE)</f>
        <v>62786</v>
      </c>
      <c r="E3337" s="180">
        <f>_xll.qlInterestRateIndexValueDate(IndexON,D3337)</f>
        <v>62786</v>
      </c>
      <c r="F3337" s="196">
        <f>IFERROR(_xll.qlIndexFixing(IndexON,D3337,TRUE,_xll.ohTrigger(RecalcTrigger,TriggerON)),NA())</f>
        <v>1.4015581763331397E-2</v>
      </c>
      <c r="H3337" s="42">
        <f>_xll.qlCalendarAdvance(Calendar,$H3336,B3337,"f",FALSE)</f>
        <v>62786</v>
      </c>
      <c r="I3337" s="180">
        <f>_xll.qlInterestRateIndexValueDate(Index1M,$H3337)</f>
        <v>62788</v>
      </c>
      <c r="J3337" s="185">
        <f>IFERROR(_xll.qlIndexFixing(Index1M,$H3337,TRUE,_xll.ohTrigger(RecalcTrigger,Trigger1M)),NA())</f>
        <v>1.3968221359093036E-2</v>
      </c>
      <c r="K3337" s="44">
        <f>IFERROR(_xll.qlIndexFixing(Index3M,H3337,TRUE,_xll.ohTrigger(RecalcTrigger,Trigger3M)),NA())</f>
        <v>1.4335200444208001E-2</v>
      </c>
      <c r="L3337" s="44">
        <f>IFERROR(_xll.qlIndexFixing(Index6M,$H3337,TRUE,_xll.ohTrigger(RecalcTrigger,Trigger6M)),NA())</f>
        <v>1.4601824864971561E-2</v>
      </c>
      <c r="M3337" s="186">
        <f>IFERROR(_xll.qlIndexFixing(Index1Y,$H3337,TRUE,_xll.ohTrigger(RecalcTrigger,Trigger1Y)),NA())</f>
        <v>1.472396452251909E-2</v>
      </c>
      <c r="N3337" s="185">
        <f>IFERROR(_xll.qlIndexFixing(ONIndex1M,I3337,TRUE,_xll.ohTrigger(RecalcTrigger,Trigger1M)),NA())</f>
        <v>1.3954162241143209E-2</v>
      </c>
      <c r="O3337" s="44">
        <f>IFERROR(_xll.qlIndexFixing(ONIndex3M,I3337,TRUE,_xll.ohTrigger(RecalcTrigger,Trigger3M)),NA())</f>
        <v>1.4288262157435838E-2</v>
      </c>
      <c r="P3337" s="44">
        <f>IFERROR(_xll.qlIndexFixing(ONIndex6M,I3337,TRUE,_xll.ohTrigger(RecalcTrigger,Trigger6M)),NA())</f>
        <v>1.4524206160411168E-2</v>
      </c>
      <c r="Q3337" s="186">
        <f>IFERROR(_xll.qlIndexFixing(ONIndex1Y,I3337,TRUE,_xll.ohTrigger(RecalcTrigger,Trigger1Y)),NA())</f>
        <v>1.4537367565017334E-2</v>
      </c>
    </row>
    <row r="3338" spans="2:17" x14ac:dyDescent="0.2">
      <c r="B3338" s="39" t="s">
        <v>42</v>
      </c>
      <c r="D3338" s="42">
        <f>_xll.qlCalendarAdvance(Calendar,$D3337,B3338,"f",FALSE)</f>
        <v>62793</v>
      </c>
      <c r="E3338" s="180">
        <f>_xll.qlInterestRateIndexValueDate(IndexON,D3338)</f>
        <v>62793</v>
      </c>
      <c r="F3338" s="196">
        <f>IFERROR(_xll.qlIndexFixing(IndexON,D3338,TRUE,_xll.ohTrigger(RecalcTrigger,TriggerON)),NA())</f>
        <v>1.401794914865917E-2</v>
      </c>
      <c r="H3338" s="42">
        <f>_xll.qlCalendarAdvance(Calendar,$H3337,B3338,"f",FALSE)</f>
        <v>62793</v>
      </c>
      <c r="I3338" s="180">
        <f>_xll.qlInterestRateIndexValueDate(Index1M,$H3338)</f>
        <v>62795</v>
      </c>
      <c r="J3338" s="185">
        <f>IFERROR(_xll.qlIndexFixing(Index1M,$H3338,TRUE,_xll.ohTrigger(RecalcTrigger,Trigger1M)),NA())</f>
        <v>1.3971662121965156E-2</v>
      </c>
      <c r="K3338" s="44">
        <f>IFERROR(_xll.qlIndexFixing(Index3M,H3338,TRUE,_xll.ohTrigger(RecalcTrigger,Trigger3M)),NA())</f>
        <v>1.433819017814353E-2</v>
      </c>
      <c r="L3338" s="44">
        <f>IFERROR(_xll.qlIndexFixing(Index6M,$H3338,TRUE,_xll.ohTrigger(RecalcTrigger,Trigger6M)),NA())</f>
        <v>1.4604188524389826E-2</v>
      </c>
      <c r="M3338" s="186">
        <f>IFERROR(_xll.qlIndexFixing(Index1Y,$H3338,TRUE,_xll.ohTrigger(RecalcTrigger,Trigger1Y)),NA())</f>
        <v>1.4726869719760562E-2</v>
      </c>
      <c r="N3338" s="185">
        <f>IFERROR(_xll.qlIndexFixing(ONIndex1M,I3338,TRUE,_xll.ohTrigger(RecalcTrigger,Trigger1M)),NA())</f>
        <v>1.3957623401701369E-2</v>
      </c>
      <c r="O3338" s="44">
        <f>IFERROR(_xll.qlIndexFixing(ONIndex3M,I3338,TRUE,_xll.ohTrigger(RecalcTrigger,Trigger3M)),NA())</f>
        <v>1.4291867899300925E-2</v>
      </c>
      <c r="P3338" s="44">
        <f>IFERROR(_xll.qlIndexFixing(ONIndex6M,I3338,TRUE,_xll.ohTrigger(RecalcTrigger,Trigger6M)),NA())</f>
        <v>1.4526253119013788E-2</v>
      </c>
      <c r="Q3338" s="186">
        <f>IFERROR(_xll.qlIndexFixing(ONIndex1Y,I3338,TRUE,_xll.ohTrigger(RecalcTrigger,Trigger1Y)),NA())</f>
        <v>1.4540653110213242E-2</v>
      </c>
    </row>
    <row r="3339" spans="2:17" x14ac:dyDescent="0.2">
      <c r="B3339" s="39" t="s">
        <v>42</v>
      </c>
      <c r="D3339" s="42">
        <f>_xll.qlCalendarAdvance(Calendar,$D3338,B3339,"f",FALSE)</f>
        <v>62800</v>
      </c>
      <c r="E3339" s="180">
        <f>_xll.qlInterestRateIndexValueDate(IndexON,D3339)</f>
        <v>62800</v>
      </c>
      <c r="F3339" s="196">
        <f>IFERROR(_xll.qlIndexFixing(IndexON,D3339,TRUE,_xll.ohTrigger(RecalcTrigger,TriggerON)),NA())</f>
        <v>1.4020306387543258E-2</v>
      </c>
      <c r="H3339" s="42">
        <f>_xll.qlCalendarAdvance(Calendar,$H3338,B3339,"f",FALSE)</f>
        <v>62800</v>
      </c>
      <c r="I3339" s="180">
        <f>_xll.qlInterestRateIndexValueDate(Index1M,$H3339)</f>
        <v>62802</v>
      </c>
      <c r="J3339" s="185">
        <f>IFERROR(_xll.qlIndexFixing(Index1M,$H3339,TRUE,_xll.ohTrigger(RecalcTrigger,Trigger1M)),NA())</f>
        <v>1.3975087915266693E-2</v>
      </c>
      <c r="K3339" s="44">
        <f>IFERROR(_xll.qlIndexFixing(Index3M,H3339,TRUE,_xll.ohTrigger(RecalcTrigger,Trigger3M)),NA())</f>
        <v>1.4341698638030979E-2</v>
      </c>
      <c r="L3339" s="44">
        <f>IFERROR(_xll.qlIndexFixing(Index6M,$H3339,TRUE,_xll.ohTrigger(RecalcTrigger,Trigger6M)),NA())</f>
        <v>1.4606111147549958E-2</v>
      </c>
      <c r="M3339" s="186">
        <f>IFERROR(_xll.qlIndexFixing(Index1Y,$H3339,TRUE,_xll.ohTrigger(RecalcTrigger,Trigger1Y)),NA())</f>
        <v>1.4729757923483919E-2</v>
      </c>
      <c r="N3339" s="185">
        <f>IFERROR(_xll.qlIndexFixing(ONIndex1M,I3339,TRUE,_xll.ohTrigger(RecalcTrigger,Trigger1M)),NA())</f>
        <v>1.3961069651706737E-2</v>
      </c>
      <c r="O3339" s="44">
        <f>IFERROR(_xll.qlIndexFixing(ONIndex3M,I3339,TRUE,_xll.ohTrigger(RecalcTrigger,Trigger3M)),NA())</f>
        <v>1.429545773421026E-2</v>
      </c>
      <c r="P3339" s="44">
        <f>IFERROR(_xll.qlIndexFixing(ONIndex6M,I3339,TRUE,_xll.ohTrigger(RecalcTrigger,Trigger6M)),NA())</f>
        <v>1.4528289769382141E-2</v>
      </c>
      <c r="Q3339" s="186">
        <f>IFERROR(_xll.qlIndexFixing(ONIndex1Y,I3339,TRUE,_xll.ohTrigger(RecalcTrigger,Trigger1Y)),NA())</f>
        <v>1.4543922608964976E-2</v>
      </c>
    </row>
    <row r="3340" spans="2:17" x14ac:dyDescent="0.2">
      <c r="B3340" s="39" t="s">
        <v>42</v>
      </c>
      <c r="D3340" s="42">
        <f>_xll.qlCalendarAdvance(Calendar,$D3339,B3340,"f",FALSE)</f>
        <v>62807</v>
      </c>
      <c r="E3340" s="180">
        <f>_xll.qlInterestRateIndexValueDate(IndexON,D3340)</f>
        <v>62807</v>
      </c>
      <c r="F3340" s="196">
        <f>IFERROR(_xll.qlIndexFixing(IndexON,D3340,TRUE,_xll.ohTrigger(RecalcTrigger,TriggerON)),NA())</f>
        <v>1.4022653462557599E-2</v>
      </c>
      <c r="H3340" s="42">
        <f>_xll.qlCalendarAdvance(Calendar,$H3339,B3340,"f",FALSE)</f>
        <v>62807</v>
      </c>
      <c r="I3340" s="180">
        <f>_xll.qlInterestRateIndexValueDate(Index1M,$H3340)</f>
        <v>62809</v>
      </c>
      <c r="J3340" s="185">
        <f>IFERROR(_xll.qlIndexFixing(Index1M,$H3340,TRUE,_xll.ohTrigger(RecalcTrigger,Trigger1M)),NA())</f>
        <v>1.3978498713445586E-2</v>
      </c>
      <c r="K3340" s="44">
        <f>IFERROR(_xll.qlIndexFixing(Index3M,H3340,TRUE,_xll.ohTrigger(RecalcTrigger,Trigger3M)),NA())</f>
        <v>1.434519094967788E-2</v>
      </c>
      <c r="L3340" s="44">
        <f>IFERROR(_xll.qlIndexFixing(Index6M,$H3340,TRUE,_xll.ohTrigger(RecalcTrigger,Trigger6M)),NA())</f>
        <v>1.4608023388021281E-2</v>
      </c>
      <c r="M3340" s="186">
        <f>IFERROR(_xll.qlIndexFixing(Index1Y,$H3340,TRUE,_xll.ohTrigger(RecalcTrigger,Trigger1Y)),NA())</f>
        <v>1.4732629105680697E-2</v>
      </c>
      <c r="N3340" s="185">
        <f>IFERROR(_xll.qlIndexFixing(ONIndex1M,I3340,TRUE,_xll.ohTrigger(RecalcTrigger,Trigger1M)),NA())</f>
        <v>1.3964500965260029E-2</v>
      </c>
      <c r="O3340" s="44">
        <f>IFERROR(_xll.qlIndexFixing(ONIndex3M,I3340,TRUE,_xll.ohTrigger(RecalcTrigger,Trigger3M)),NA())</f>
        <v>1.4299031634905646E-2</v>
      </c>
      <c r="P3340" s="44">
        <f>IFERROR(_xll.qlIndexFixing(ONIndex6M,I3340,TRUE,_xll.ohTrigger(RecalcTrigger,Trigger6M)),NA())</f>
        <v>1.453031611127642E-2</v>
      </c>
      <c r="Q3340" s="186">
        <f>IFERROR(_xll.qlIndexFixing(ONIndex1Y,I3340,TRUE,_xll.ohTrigger(RecalcTrigger,Trigger1Y)),NA())</f>
        <v>1.4547176033614662E-2</v>
      </c>
    </row>
    <row r="3341" spans="2:17" x14ac:dyDescent="0.2">
      <c r="B3341" s="39" t="s">
        <v>42</v>
      </c>
      <c r="D3341" s="42">
        <f>_xll.qlCalendarAdvance(Calendar,$D3340,B3341,"f",FALSE)</f>
        <v>62814</v>
      </c>
      <c r="E3341" s="180">
        <f>_xll.qlInterestRateIndexValueDate(IndexON,D3341)</f>
        <v>62814</v>
      </c>
      <c r="F3341" s="196">
        <f>IFERROR(_xll.qlIndexFixing(IndexON,D3341,TRUE,_xll.ohTrigger(RecalcTrigger,TriggerON)),NA())</f>
        <v>1.4024990356116263E-2</v>
      </c>
      <c r="H3341" s="42">
        <f>_xll.qlCalendarAdvance(Calendar,$H3340,B3341,"f",FALSE)</f>
        <v>62814</v>
      </c>
      <c r="I3341" s="180">
        <f>_xll.qlInterestRateIndexValueDate(Index1M,$H3341)</f>
        <v>62816</v>
      </c>
      <c r="J3341" s="185">
        <f>IFERROR(_xll.qlIndexFixing(Index1M,$H3341,TRUE,_xll.ohTrigger(RecalcTrigger,Trigger1M)),NA())</f>
        <v>1.3981894490954772E-2</v>
      </c>
      <c r="K3341" s="44">
        <f>IFERROR(_xll.qlIndexFixing(Index3M,H3341,TRUE,_xll.ohTrigger(RecalcTrigger,Trigger3M)),NA())</f>
        <v>1.4348667085737319E-2</v>
      </c>
      <c r="L3341" s="44">
        <f>IFERROR(_xll.qlIndexFixing(Index6M,$H3341,TRUE,_xll.ohTrigger(RecalcTrigger,Trigger6M)),NA())</f>
        <v>1.4609925245774097E-2</v>
      </c>
      <c r="M3341" s="186">
        <f>IFERROR(_xll.qlIndexFixing(Index1Y,$H3341,TRUE,_xll.ohTrigger(RecalcTrigger,Trigger1Y)),NA())</f>
        <v>1.4735975827581155E-2</v>
      </c>
      <c r="N3341" s="185">
        <f>IFERROR(_xll.qlIndexFixing(ONIndex1M,I3341,TRUE,_xll.ohTrigger(RecalcTrigger,Trigger1M)),NA())</f>
        <v>1.3968404144719671E-2</v>
      </c>
      <c r="O3341" s="44">
        <f>IFERROR(_xll.qlIndexFixing(ONIndex3M,I3341,TRUE,_xll.ohTrigger(RecalcTrigger,Trigger3M)),NA())</f>
        <v>1.4303096546592897E-2</v>
      </c>
      <c r="P3341" s="44">
        <f>IFERROR(_xll.qlIndexFixing(ONIndex6M,I3341,TRUE,_xll.ohTrigger(RecalcTrigger,Trigger6M)),NA())</f>
        <v>1.4532619307869865E-2</v>
      </c>
      <c r="Q3341" s="186">
        <f>IFERROR(_xll.qlIndexFixing(ONIndex1Y,I3341,TRUE,_xll.ohTrigger(RecalcTrigger,Trigger1Y)),NA())</f>
        <v>1.4550874515455448E-2</v>
      </c>
    </row>
    <row r="3342" spans="2:17" x14ac:dyDescent="0.2">
      <c r="B3342" s="39" t="s">
        <v>42</v>
      </c>
      <c r="D3342" s="42">
        <f>_xll.qlCalendarAdvance(Calendar,$D3341,B3342,"f",FALSE)</f>
        <v>62821</v>
      </c>
      <c r="E3342" s="180">
        <f>_xll.qlInterestRateIndexValueDate(IndexON,D3342)</f>
        <v>62821</v>
      </c>
      <c r="F3342" s="196">
        <f>IFERROR(_xll.qlIndexFixing(IndexON,D3342,TRUE,_xll.ohTrigger(RecalcTrigger,TriggerON)),NA())</f>
        <v>1.4027317051112931E-2</v>
      </c>
      <c r="H3342" s="42">
        <f>_xll.qlCalendarAdvance(Calendar,$H3341,B3342,"f",FALSE)</f>
        <v>62821</v>
      </c>
      <c r="I3342" s="180">
        <f>_xll.qlInterestRateIndexValueDate(Index1M,$H3342)</f>
        <v>62823</v>
      </c>
      <c r="J3342" s="185">
        <f>IFERROR(_xll.qlIndexFixing(Index1M,$H3342,TRUE,_xll.ohTrigger(RecalcTrigger,Trigger1M)),NA())</f>
        <v>1.3983739895791471E-2</v>
      </c>
      <c r="K3342" s="44">
        <f>IFERROR(_xll.qlIndexFixing(Index3M,H3342,TRUE,_xll.ohTrigger(RecalcTrigger,Trigger3M)),NA())</f>
        <v>1.435212701885711E-2</v>
      </c>
      <c r="L3342" s="44">
        <f>IFERROR(_xll.qlIndexFixing(Index6M,$H3342,TRUE,_xll.ohTrigger(RecalcTrigger,Trigger6M)),NA())</f>
        <v>1.4611389388650118E-2</v>
      </c>
      <c r="M3342" s="186">
        <f>IFERROR(_xll.qlIndexFixing(Index1Y,$H3342,TRUE,_xll.ohTrigger(RecalcTrigger,Trigger1Y)),NA())</f>
        <v>1.473684532426915E-2</v>
      </c>
      <c r="N3342" s="185">
        <f>IFERROR(_xll.qlIndexFixing(ONIndex1M,I3342,TRUE,_xll.ohTrigger(RecalcTrigger,Trigger1M)),NA())</f>
        <v>1.3971803366423785E-2</v>
      </c>
      <c r="O3342" s="44">
        <f>IFERROR(_xll.qlIndexFixing(ONIndex3M,I3342,TRUE,_xll.ohTrigger(RecalcTrigger,Trigger3M)),NA())</f>
        <v>1.4306636210914547E-2</v>
      </c>
      <c r="P3342" s="44">
        <f>IFERROR(_xll.qlIndexFixing(ONIndex6M,I3342,TRUE,_xll.ohTrigger(RecalcTrigger,Trigger6M)),NA())</f>
        <v>1.4534623560393811E-2</v>
      </c>
      <c r="Q3342" s="186">
        <f>IFERROR(_xll.qlIndexFixing(ONIndex1Y,I3342,TRUE,_xll.ohTrigger(RecalcTrigger,Trigger1Y)),NA())</f>
        <v>1.4554093403331692E-2</v>
      </c>
    </row>
    <row r="3343" spans="2:17" x14ac:dyDescent="0.2">
      <c r="B3343" s="39" t="s">
        <v>42</v>
      </c>
      <c r="D3343" s="42">
        <f>_xll.qlCalendarAdvance(Calendar,$D3342,B3343,"f",FALSE)</f>
        <v>62828</v>
      </c>
      <c r="E3343" s="180">
        <f>_xll.qlInterestRateIndexValueDate(IndexON,D3343)</f>
        <v>62828</v>
      </c>
      <c r="F3343" s="196">
        <f>IFERROR(_xll.qlIndexFixing(IndexON,D3343,TRUE,_xll.ohTrigger(RecalcTrigger,TriggerON)),NA())</f>
        <v>1.4029633530041608E-2</v>
      </c>
      <c r="H3343" s="42">
        <f>_xll.qlCalendarAdvance(Calendar,$H3342,B3343,"f",FALSE)</f>
        <v>62828</v>
      </c>
      <c r="I3343" s="180">
        <f>_xll.qlInterestRateIndexValueDate(Index1M,$H3343)</f>
        <v>62830</v>
      </c>
      <c r="J3343" s="185">
        <f>IFERROR(_xll.qlIndexFixing(Index1M,$H3343,TRUE,_xll.ohTrigger(RecalcTrigger,Trigger1M)),NA())</f>
        <v>1.3988640881755776E-2</v>
      </c>
      <c r="K3343" s="44">
        <f>IFERROR(_xll.qlIndexFixing(Index3M,H3343,TRUE,_xll.ohTrigger(RecalcTrigger,Trigger3M)),NA())</f>
        <v>1.4355570721689455E-2</v>
      </c>
      <c r="L3343" s="44">
        <f>IFERROR(_xll.qlIndexFixing(Index6M,$H3343,TRUE,_xll.ohTrigger(RecalcTrigger,Trigger6M)),NA())</f>
        <v>1.461327114640589E-2</v>
      </c>
      <c r="M3343" s="186">
        <f>IFERROR(_xll.qlIndexFixing(Index1Y,$H3343,TRUE,_xll.ohTrigger(RecalcTrigger,Trigger1Y)),NA())</f>
        <v>1.4741140243025816E-2</v>
      </c>
      <c r="N3343" s="185">
        <f>IFERROR(_xll.qlIndexFixing(ONIndex1M,I3343,TRUE,_xll.ohTrigger(RecalcTrigger,Trigger1M)),NA())</f>
        <v>1.3974705034209833E-2</v>
      </c>
      <c r="O3343" s="44">
        <f>IFERROR(_xll.qlIndexFixing(ONIndex3M,I3343,TRUE,_xll.ohTrigger(RecalcTrigger,Trigger3M)),NA())</f>
        <v>1.4309657459605774E-2</v>
      </c>
      <c r="P3343" s="44">
        <f>IFERROR(_xll.qlIndexFixing(ONIndex6M,I3343,TRUE,_xll.ohTrigger(RecalcTrigger,Trigger6M)),NA())</f>
        <v>1.4536333286274683E-2</v>
      </c>
      <c r="Q3343" s="186">
        <f>IFERROR(_xll.qlIndexFixing(ONIndex1Y,I3343,TRUE,_xll.ohTrigger(RecalcTrigger,Trigger1Y)),NA())</f>
        <v>1.4556839588850679E-2</v>
      </c>
    </row>
    <row r="3344" spans="2:17" x14ac:dyDescent="0.2">
      <c r="B3344" s="39" t="s">
        <v>42</v>
      </c>
      <c r="D3344" s="42">
        <f>_xll.qlCalendarAdvance(Calendar,$D3343,B3344,"f",FALSE)</f>
        <v>62835</v>
      </c>
      <c r="E3344" s="180">
        <f>_xll.qlInterestRateIndexValueDate(IndexON,D3344)</f>
        <v>62835</v>
      </c>
      <c r="F3344" s="196">
        <f>IFERROR(_xll.qlIndexFixing(IndexON,D3344,TRUE,_xll.ohTrigger(RecalcTrigger,TriggerON)),NA())</f>
        <v>1.4031939775556168E-2</v>
      </c>
      <c r="H3344" s="42">
        <f>_xll.qlCalendarAdvance(Calendar,$H3343,B3344,"f",FALSE)</f>
        <v>62835</v>
      </c>
      <c r="I3344" s="180">
        <f>_xll.qlInterestRateIndexValueDate(Index1M,$H3344)</f>
        <v>62837</v>
      </c>
      <c r="J3344" s="185">
        <f>IFERROR(_xll.qlIndexFixing(Index1M,$H3344,TRUE,_xll.ohTrigger(RecalcTrigger,Trigger1M)),NA())</f>
        <v>1.3991991443950968E-2</v>
      </c>
      <c r="K3344" s="44">
        <f>IFERROR(_xll.qlIndexFixing(Index3M,H3344,TRUE,_xll.ohTrigger(RecalcTrigger,Trigger3M)),NA())</f>
        <v>1.4358998166883049E-2</v>
      </c>
      <c r="L3344" s="44">
        <f>IFERROR(_xll.qlIndexFixing(Index6M,$H3344,TRUE,_xll.ohTrigger(RecalcTrigger,Trigger6M)),NA())</f>
        <v>1.4615142521766497E-2</v>
      </c>
      <c r="M3344" s="186">
        <f>IFERROR(_xll.qlIndexFixing(Index1Y,$H3344,TRUE,_xll.ohTrigger(RecalcTrigger,Trigger1Y)),NA())</f>
        <v>1.4743943059033798E-2</v>
      </c>
      <c r="N3344" s="185">
        <f>IFERROR(_xll.qlIndexFixing(ONIndex1M,I3344,TRUE,_xll.ohTrigger(RecalcTrigger,Trigger1M)),NA())</f>
        <v>1.397807634799797E-2</v>
      </c>
      <c r="O3344" s="44">
        <f>IFERROR(_xll.qlIndexFixing(ONIndex3M,I3344,TRUE,_xll.ohTrigger(RecalcTrigger,Trigger3M)),NA())</f>
        <v>1.431316735126309E-2</v>
      </c>
      <c r="P3344" s="44">
        <f>IFERROR(_xll.qlIndexFixing(ONIndex6M,I3344,TRUE,_xll.ohTrigger(RecalcTrigger,Trigger6M)),NA())</f>
        <v>1.4538318394512473E-2</v>
      </c>
      <c r="Q3344" s="186">
        <f>IFERROR(_xll.qlIndexFixing(ONIndex1Y,I3344,TRUE,_xll.ohTrigger(RecalcTrigger,Trigger1Y)),NA())</f>
        <v>1.4560028442751616E-2</v>
      </c>
    </row>
    <row r="3345" spans="2:17" x14ac:dyDescent="0.2">
      <c r="B3345" s="39" t="s">
        <v>42</v>
      </c>
      <c r="D3345" s="42">
        <f>_xll.qlCalendarAdvance(Calendar,$D3344,B3345,"f",FALSE)</f>
        <v>62842</v>
      </c>
      <c r="E3345" s="180">
        <f>_xll.qlInterestRateIndexValueDate(IndexON,D3345)</f>
        <v>62842</v>
      </c>
      <c r="F3345" s="196">
        <f>IFERROR(_xll.qlIndexFixing(IndexON,D3345,TRUE,_xll.ohTrigger(RecalcTrigger,TriggerON)),NA())</f>
        <v>1.4034235770310488E-2</v>
      </c>
      <c r="H3345" s="42">
        <f>_xll.qlCalendarAdvance(Calendar,$H3344,B3345,"f",FALSE)</f>
        <v>62842</v>
      </c>
      <c r="I3345" s="180">
        <f>_xll.qlInterestRateIndexValueDate(Index1M,$H3345)</f>
        <v>62844</v>
      </c>
      <c r="J3345" s="185">
        <f>IFERROR(_xll.qlIndexFixing(Index1M,$H3345,TRUE,_xll.ohTrigger(RecalcTrigger,Trigger1M)),NA())</f>
        <v>1.3995326883275705E-2</v>
      </c>
      <c r="K3345" s="44">
        <f>IFERROR(_xll.qlIndexFixing(Index3M,H3345,TRUE,_xll.ohTrigger(RecalcTrigger,Trigger3M)),NA())</f>
        <v>1.436240932708834E-2</v>
      </c>
      <c r="L3345" s="44">
        <f>IFERROR(_xll.qlIndexFixing(Index6M,$H3345,TRUE,_xll.ohTrigger(RecalcTrigger,Trigger6M)),NA())</f>
        <v>1.4617003514702076E-2</v>
      </c>
      <c r="M3345" s="186">
        <f>IFERROR(_xll.qlIndexFixing(Index1Y,$H3345,TRUE,_xll.ohTrigger(RecalcTrigger,Trigger1Y)),NA())</f>
        <v>1.4746728713477434E-2</v>
      </c>
      <c r="N3345" s="185">
        <f>IFERROR(_xll.qlIndexFixing(ONIndex1M,I3345,TRUE,_xll.ohTrigger(RecalcTrigger,Trigger1M)),NA())</f>
        <v>1.3981432598075827E-2</v>
      </c>
      <c r="O3345" s="44">
        <f>IFERROR(_xll.qlIndexFixing(ONIndex3M,I3345,TRUE,_xll.ohTrigger(RecalcTrigger,Trigger3M)),NA())</f>
        <v>1.4316661172655287E-2</v>
      </c>
      <c r="P3345" s="44">
        <f>IFERROR(_xll.qlIndexFixing(ONIndex6M,I3345,TRUE,_xll.ohTrigger(RecalcTrigger,Trigger6M)),NA())</f>
        <v>1.4540293194276188E-2</v>
      </c>
      <c r="Q3345" s="186">
        <f>IFERROR(_xll.qlIndexFixing(ONIndex1Y,I3345,TRUE,_xll.ohTrigger(RecalcTrigger,Trigger1Y)),NA())</f>
        <v>1.4563201085300292E-2</v>
      </c>
    </row>
    <row r="3346" spans="2:17" x14ac:dyDescent="0.2">
      <c r="B3346" s="39" t="s">
        <v>42</v>
      </c>
      <c r="D3346" s="42">
        <f>_xll.qlCalendarAdvance(Calendar,$D3345,B3346,"f",FALSE)</f>
        <v>62849</v>
      </c>
      <c r="E3346" s="180">
        <f>_xll.qlInterestRateIndexValueDate(IndexON,D3346)</f>
        <v>62849</v>
      </c>
      <c r="F3346" s="196">
        <f>IFERROR(_xll.qlIndexFixing(IndexON,D3346,TRUE,_xll.ohTrigger(RecalcTrigger,TriggerON)),NA())</f>
        <v>1.4036521496798571E-2</v>
      </c>
      <c r="H3346" s="42">
        <f>_xll.qlCalendarAdvance(Calendar,$H3345,B3346,"f",FALSE)</f>
        <v>62849</v>
      </c>
      <c r="I3346" s="180">
        <f>_xll.qlInterestRateIndexValueDate(Index1M,$H3346)</f>
        <v>62851</v>
      </c>
      <c r="J3346" s="185">
        <f>IFERROR(_xll.qlIndexFixing(Index1M,$H3346,TRUE,_xll.ohTrigger(RecalcTrigger,Trigger1M)),NA())</f>
        <v>1.3998647174175427E-2</v>
      </c>
      <c r="K3346" s="44">
        <f>IFERROR(_xll.qlIndexFixing(Index3M,H3346,TRUE,_xll.ohTrigger(RecalcTrigger,Trigger3M)),NA())</f>
        <v>1.4365804174955777E-2</v>
      </c>
      <c r="L3346" s="44">
        <f>IFERROR(_xll.qlIndexFixing(Index6M,$H3346,TRUE,_xll.ohTrigger(RecalcTrigger,Trigger6M)),NA())</f>
        <v>1.4618854125184514E-2</v>
      </c>
      <c r="M3346" s="186">
        <f>IFERROR(_xll.qlIndexFixing(Index1Y,$H3346,TRUE,_xll.ohTrigger(RecalcTrigger,Trigger1Y)),NA())</f>
        <v>1.4749497178351086E-2</v>
      </c>
      <c r="N3346" s="185">
        <f>IFERROR(_xll.qlIndexFixing(ONIndex1M,I3346,TRUE,_xll.ohTrigger(RecalcTrigger,Trigger1M)),NA())</f>
        <v>1.3984773759023739E-2</v>
      </c>
      <c r="O3346" s="44">
        <f>IFERROR(_xll.qlIndexFixing(ONIndex3M,I3346,TRUE,_xll.ohTrigger(RecalcTrigger,Trigger3M)),NA())</f>
        <v>1.4320138896684043E-2</v>
      </c>
      <c r="P3346" s="44">
        <f>IFERROR(_xll.qlIndexFixing(ONIndex6M,I3346,TRUE,_xll.ohTrigger(RecalcTrigger,Trigger6M)),NA())</f>
        <v>1.4542257685725701E-2</v>
      </c>
      <c r="Q3346" s="186">
        <f>IFERROR(_xll.qlIndexFixing(ONIndex1Y,I3346,TRUE,_xll.ohTrigger(RecalcTrigger,Trigger1Y)),NA())</f>
        <v>1.4566357489318449E-2</v>
      </c>
    </row>
    <row r="3347" spans="2:17" x14ac:dyDescent="0.2">
      <c r="B3347" s="39" t="s">
        <v>42</v>
      </c>
      <c r="D3347" s="42">
        <f>_xll.qlCalendarAdvance(Calendar,$D3346,B3347,"f",FALSE)</f>
        <v>62856</v>
      </c>
      <c r="E3347" s="180">
        <f>_xll.qlInterestRateIndexValueDate(IndexON,D3347)</f>
        <v>62856</v>
      </c>
      <c r="F3347" s="196">
        <f>IFERROR(_xll.qlIndexFixing(IndexON,D3347,TRUE,_xll.ohTrigger(RecalcTrigger,TriggerON)),NA())</f>
        <v>1.4038796937754228E-2</v>
      </c>
      <c r="H3347" s="42">
        <f>_xll.qlCalendarAdvance(Calendar,$H3346,B3347,"f",FALSE)</f>
        <v>62856</v>
      </c>
      <c r="I3347" s="180">
        <f>_xll.qlInterestRateIndexValueDate(Index1M,$H3347)</f>
        <v>62858</v>
      </c>
      <c r="J3347" s="185">
        <f>IFERROR(_xll.qlIndexFixing(Index1M,$H3347,TRUE,_xll.ohTrigger(RecalcTrigger,Trigger1M)),NA())</f>
        <v>1.4000431253122244E-2</v>
      </c>
      <c r="K3347" s="44">
        <f>IFERROR(_xll.qlIndexFixing(Index3M,H3347,TRUE,_xll.ohTrigger(RecalcTrigger,Trigger3M)),NA())</f>
        <v>1.4368658014043412E-2</v>
      </c>
      <c r="L3347" s="44">
        <f>IFERROR(_xll.qlIndexFixing(Index6M,$H3347,TRUE,_xll.ohTrigger(RecalcTrigger,Trigger6M)),NA())</f>
        <v>1.4620694353183509E-2</v>
      </c>
      <c r="M3347" s="186">
        <f>IFERROR(_xll.qlIndexFixing(Index1Y,$H3347,TRUE,_xll.ohTrigger(RecalcTrigger,Trigger1Y)),NA())</f>
        <v>1.4752248425649548E-2</v>
      </c>
      <c r="N3347" s="185">
        <f>IFERROR(_xll.qlIndexFixing(ONIndex1M,I3347,TRUE,_xll.ohTrigger(RecalcTrigger,Trigger1M)),NA())</f>
        <v>1.398809980518223E-2</v>
      </c>
      <c r="O3347" s="44">
        <f>IFERROR(_xll.qlIndexFixing(ONIndex3M,I3347,TRUE,_xll.ohTrigger(RecalcTrigger,Trigger3M)),NA())</f>
        <v>1.4323600495931288E-2</v>
      </c>
      <c r="P3347" s="44">
        <f>IFERROR(_xll.qlIndexFixing(ONIndex6M,I3347,TRUE,_xll.ohTrigger(RecalcTrigger,Trigger6M)),NA())</f>
        <v>1.4544211868541268E-2</v>
      </c>
      <c r="Q3347" s="186">
        <f>IFERROR(_xll.qlIndexFixing(ONIndex1Y,I3347,TRUE,_xll.ohTrigger(RecalcTrigger,Trigger1Y)),NA())</f>
        <v>1.4569497627068273E-2</v>
      </c>
    </row>
    <row r="3348" spans="2:17" x14ac:dyDescent="0.2">
      <c r="B3348" s="39" t="s">
        <v>42</v>
      </c>
      <c r="D3348" s="42">
        <f>_xll.qlCalendarAdvance(Calendar,$D3347,B3348,"f",FALSE)</f>
        <v>62863</v>
      </c>
      <c r="E3348" s="180">
        <f>_xll.qlInterestRateIndexValueDate(IndexON,D3348)</f>
        <v>62863</v>
      </c>
      <c r="F3348" s="196">
        <f>IFERROR(_xll.qlIndexFixing(IndexON,D3348,TRUE,_xll.ohTrigger(RecalcTrigger,TriggerON)),NA())</f>
        <v>1.4041062075751398E-2</v>
      </c>
      <c r="H3348" s="42">
        <f>_xll.qlCalendarAdvance(Calendar,$H3347,B3348,"f",FALSE)</f>
        <v>62863</v>
      </c>
      <c r="I3348" s="180">
        <f>_xll.qlInterestRateIndexValueDate(Index1M,$H3348)</f>
        <v>62865</v>
      </c>
      <c r="J3348" s="185">
        <f>IFERROR(_xll.qlIndexFixing(Index1M,$H3348,TRUE,_xll.ohTrigger(RecalcTrigger,Trigger1M)),NA())</f>
        <v>1.4003724049676286E-2</v>
      </c>
      <c r="K3348" s="44">
        <f>IFERROR(_xll.qlIndexFixing(Index3M,H3348,TRUE,_xll.ohTrigger(RecalcTrigger,Trigger3M)),NA())</f>
        <v>1.4372021195362628E-2</v>
      </c>
      <c r="L3348" s="44">
        <f>IFERROR(_xll.qlIndexFixing(Index6M,$H3348,TRUE,_xll.ohTrigger(RecalcTrigger,Trigger6M)),NA())</f>
        <v>1.462252419867139E-2</v>
      </c>
      <c r="M3348" s="186">
        <f>IFERROR(_xll.qlIndexFixing(Index1Y,$H3348,TRUE,_xll.ohTrigger(RecalcTrigger,Trigger1Y)),NA())</f>
        <v>1.4754982427367827E-2</v>
      </c>
      <c r="N3348" s="185">
        <f>IFERROR(_xll.qlIndexFixing(ONIndex1M,I3348,TRUE,_xll.ohTrigger(RecalcTrigger,Trigger1M)),NA())</f>
        <v>1.3991410711051699E-2</v>
      </c>
      <c r="O3348" s="44">
        <f>IFERROR(_xll.qlIndexFixing(ONIndex3M,I3348,TRUE,_xll.ohTrigger(RecalcTrigger,Trigger3M)),NA())</f>
        <v>1.43270459432987E-2</v>
      </c>
      <c r="P3348" s="44">
        <f>IFERROR(_xll.qlIndexFixing(ONIndex6M,I3348,TRUE,_xll.ohTrigger(RecalcTrigger,Trigger6M)),NA())</f>
        <v>1.4546155743122569E-2</v>
      </c>
      <c r="Q3348" s="186">
        <f>IFERROR(_xll.qlIndexFixing(ONIndex1Y,I3348,TRUE,_xll.ohTrigger(RecalcTrigger,Trigger1Y)),NA())</f>
        <v>1.4572621471051761E-2</v>
      </c>
    </row>
    <row r="3349" spans="2:17" x14ac:dyDescent="0.2">
      <c r="B3349" s="39" t="s">
        <v>42</v>
      </c>
      <c r="D3349" s="42">
        <f>_xll.qlCalendarAdvance(Calendar,$D3348,B3349,"f",FALSE)</f>
        <v>62870</v>
      </c>
      <c r="E3349" s="180">
        <f>_xll.qlInterestRateIndexValueDate(IndexON,D3349)</f>
        <v>62870</v>
      </c>
      <c r="F3349" s="196">
        <f>IFERROR(_xll.qlIndexFixing(IndexON,D3349,TRUE,_xll.ohTrigger(RecalcTrigger,TriggerON)),NA())</f>
        <v>1.4043316893364022E-2</v>
      </c>
      <c r="H3349" s="42">
        <f>_xll.qlCalendarAdvance(Calendar,$H3348,B3349,"f",FALSE)</f>
        <v>62870</v>
      </c>
      <c r="I3349" s="180">
        <f>_xll.qlInterestRateIndexValueDate(Index1M,$H3349)</f>
        <v>62872</v>
      </c>
      <c r="J3349" s="185">
        <f>IFERROR(_xll.qlIndexFixing(Index1M,$H3349,TRUE,_xll.ohTrigger(RecalcTrigger,Trigger1M)),NA())</f>
        <v>1.4007001628320638E-2</v>
      </c>
      <c r="K3349" s="44">
        <f>IFERROR(_xll.qlIndexFixing(Index3M,H3349,TRUE,_xll.ohTrigger(RecalcTrigger,Trigger3M)),NA())</f>
        <v>1.4375367984873044E-2</v>
      </c>
      <c r="L3349" s="44">
        <f>IFERROR(_xll.qlIndexFixing(Index6M,$H3349,TRUE,_xll.ohTrigger(RecalcTrigger,Trigger6M)),NA())</f>
        <v>1.4624343661618728E-2</v>
      </c>
      <c r="M3349" s="186">
        <f>IFERROR(_xll.qlIndexFixing(Index1Y,$H3349,TRUE,_xll.ohTrigger(RecalcTrigger,Trigger1Y)),NA())</f>
        <v>1.4757699155502456E-2</v>
      </c>
      <c r="N3349" s="185">
        <f>IFERROR(_xll.qlIndexFixing(ONIndex1M,I3349,TRUE,_xll.ohTrigger(RecalcTrigger,Trigger1M)),NA())</f>
        <v>1.399470645121248E-2</v>
      </c>
      <c r="O3349" s="44">
        <f>IFERROR(_xll.qlIndexFixing(ONIndex3M,I3349,TRUE,_xll.ohTrigger(RecalcTrigger,Trigger3M)),NA())</f>
        <v>1.4330475211528082E-2</v>
      </c>
      <c r="P3349" s="44">
        <f>IFERROR(_xll.qlIndexFixing(ONIndex6M,I3349,TRUE,_xll.ohTrigger(RecalcTrigger,Trigger6M)),NA())</f>
        <v>1.4548089309149859E-2</v>
      </c>
      <c r="Q3349" s="186">
        <f>IFERROR(_xll.qlIndexFixing(ONIndex1Y,I3349,TRUE,_xll.ohTrigger(RecalcTrigger,Trigger1Y)),NA())</f>
        <v>1.4575728994090653E-2</v>
      </c>
    </row>
    <row r="3350" spans="2:17" x14ac:dyDescent="0.2">
      <c r="B3350" s="39" t="s">
        <v>42</v>
      </c>
      <c r="D3350" s="42">
        <f>_xll.qlCalendarAdvance(Calendar,$D3349,B3350,"f",FALSE)</f>
        <v>62877</v>
      </c>
      <c r="E3350" s="180">
        <f>_xll.qlInterestRateIndexValueDate(IndexON,D3350)</f>
        <v>62877</v>
      </c>
      <c r="F3350" s="196">
        <f>IFERROR(_xll.qlIndexFixing(IndexON,D3350,TRUE,_xll.ohTrigger(RecalcTrigger,TriggerON)),NA())</f>
        <v>1.4045561373245974E-2</v>
      </c>
      <c r="H3350" s="42">
        <f>_xll.qlCalendarAdvance(Calendar,$H3349,B3350,"f",FALSE)</f>
        <v>62877</v>
      </c>
      <c r="I3350" s="180">
        <f>_xll.qlInterestRateIndexValueDate(Index1M,$H3350)</f>
        <v>62879</v>
      </c>
      <c r="J3350" s="185">
        <f>IFERROR(_xll.qlIndexFixing(Index1M,$H3350,TRUE,_xll.ohTrigger(RecalcTrigger,Trigger1M)),NA())</f>
        <v>1.4010263963508837E-2</v>
      </c>
      <c r="K3350" s="44">
        <f>IFERROR(_xll.qlIndexFixing(Index3M,H3350,TRUE,_xll.ohTrigger(RecalcTrigger,Trigger3M)),NA())</f>
        <v>1.4378698355224984E-2</v>
      </c>
      <c r="L3350" s="44">
        <f>IFERROR(_xll.qlIndexFixing(Index6M,$H3350,TRUE,_xll.ohTrigger(RecalcTrigger,Trigger6M)),NA())</f>
        <v>1.4626152741997415E-2</v>
      </c>
      <c r="M3350" s="186">
        <f>IFERROR(_xll.qlIndexFixing(Index1Y,$H3350,TRUE,_xll.ohTrigger(RecalcTrigger,Trigger1Y)),NA())</f>
        <v>1.4760398582049314E-2</v>
      </c>
      <c r="N3350" s="185">
        <f>IFERROR(_xll.qlIndexFixing(ONIndex1M,I3350,TRUE,_xll.ohTrigger(RecalcTrigger,Trigger1M)),NA())</f>
        <v>1.3997987000085033E-2</v>
      </c>
      <c r="O3350" s="44">
        <f>IFERROR(_xll.qlIndexFixing(ONIndex3M,I3350,TRUE,_xll.ohTrigger(RecalcTrigger,Trigger3M)),NA())</f>
        <v>1.4333888273601048E-2</v>
      </c>
      <c r="P3350" s="44">
        <f>IFERROR(_xll.qlIndexFixing(ONIndex6M,I3350,TRUE,_xll.ohTrigger(RecalcTrigger,Trigger6M)),NA())</f>
        <v>1.4550012566942883E-2</v>
      </c>
      <c r="Q3350" s="186">
        <f>IFERROR(_xll.qlIndexFixing(ONIndex1Y,I3350,TRUE,_xll.ohTrigger(RecalcTrigger,Trigger1Y)),NA())</f>
        <v>1.457882016860701E-2</v>
      </c>
    </row>
    <row r="3351" spans="2:17" x14ac:dyDescent="0.2">
      <c r="B3351" s="39" t="s">
        <v>42</v>
      </c>
      <c r="D3351" s="42">
        <f>_xll.qlCalendarAdvance(Calendar,$D3350,B3351,"f",FALSE)</f>
        <v>62884</v>
      </c>
      <c r="E3351" s="180">
        <f>_xll.qlInterestRateIndexValueDate(IndexON,D3351)</f>
        <v>62884</v>
      </c>
      <c r="F3351" s="196">
        <f>IFERROR(_xll.qlIndexFixing(IndexON,D3351,TRUE,_xll.ohTrigger(RecalcTrigger,TriggerON)),NA())</f>
        <v>1.4047795498211002E-2</v>
      </c>
      <c r="H3351" s="42">
        <f>_xll.qlCalendarAdvance(Calendar,$H3350,B3351,"f",FALSE)</f>
        <v>62884</v>
      </c>
      <c r="I3351" s="180">
        <f>_xll.qlInterestRateIndexValueDate(Index1M,$H3351)</f>
        <v>62886</v>
      </c>
      <c r="J3351" s="185">
        <f>IFERROR(_xll.qlIndexFixing(Index1M,$H3351,TRUE,_xll.ohTrigger(RecalcTrigger,Trigger1M)),NA())</f>
        <v>1.4015020508141574E-2</v>
      </c>
      <c r="K3351" s="44">
        <f>IFERROR(_xll.qlIndexFixing(Index3M,H3351,TRUE,_xll.ohTrigger(RecalcTrigger,Trigger3M)),NA())</f>
        <v>1.4383053178509169E-2</v>
      </c>
      <c r="L3351" s="44">
        <f>IFERROR(_xll.qlIndexFixing(Index6M,$H3351,TRUE,_xll.ohTrigger(RecalcTrigger,Trigger6M)),NA())</f>
        <v>1.4629636434626628E-2</v>
      </c>
      <c r="M3351" s="186">
        <f>IFERROR(_xll.qlIndexFixing(Index1Y,$H3351,TRUE,_xll.ohTrigger(RecalcTrigger,Trigger1Y)),NA())</f>
        <v>1.4761636381335647E-2</v>
      </c>
      <c r="N3351" s="185">
        <f>IFERROR(_xll.qlIndexFixing(ONIndex1M,I3351,TRUE,_xll.ohTrigger(RecalcTrigger,Trigger1M)),NA())</f>
        <v>1.4001252332169756E-2</v>
      </c>
      <c r="O3351" s="44">
        <f>IFERROR(_xll.qlIndexFixing(ONIndex3M,I3351,TRUE,_xll.ohTrigger(RecalcTrigger,Trigger3M)),NA())</f>
        <v>1.4337285102019592E-2</v>
      </c>
      <c r="P3351" s="44">
        <f>IFERROR(_xll.qlIndexFixing(ONIndex6M,I3351,TRUE,_xll.ohTrigger(RecalcTrigger,Trigger6M)),NA())</f>
        <v>1.4551925516181896E-2</v>
      </c>
      <c r="Q3351" s="186">
        <f>IFERROR(_xll.qlIndexFixing(ONIndex1Y,I3351,TRUE,_xll.ohTrigger(RecalcTrigger,Trigger1Y)),NA())</f>
        <v>1.4581894967102826E-2</v>
      </c>
    </row>
    <row r="3352" spans="2:17" x14ac:dyDescent="0.2">
      <c r="B3352" s="39" t="s">
        <v>42</v>
      </c>
      <c r="D3352" s="42">
        <f>_xll.qlCalendarAdvance(Calendar,$D3351,B3352,"f",FALSE)</f>
        <v>62891</v>
      </c>
      <c r="E3352" s="180">
        <f>_xll.qlInterestRateIndexValueDate(IndexON,D3352)</f>
        <v>62891</v>
      </c>
      <c r="F3352" s="196">
        <f>IFERROR(_xll.qlIndexFixing(IndexON,D3352,TRUE,_xll.ohTrigger(RecalcTrigger,TriggerON)),NA())</f>
        <v>1.4050019250593238E-2</v>
      </c>
      <c r="H3352" s="42">
        <f>_xll.qlCalendarAdvance(Calendar,$H3351,B3352,"f",FALSE)</f>
        <v>62891</v>
      </c>
      <c r="I3352" s="180">
        <f>_xll.qlInterestRateIndexValueDate(Index1M,$H3352)</f>
        <v>62893</v>
      </c>
      <c r="J3352" s="185">
        <f>IFERROR(_xll.qlIndexFixing(Index1M,$H3352,TRUE,_xll.ohTrigger(RecalcTrigger,Trigger1M)),NA())</f>
        <v>1.4018751403135356E-2</v>
      </c>
      <c r="K3352" s="44">
        <f>IFERROR(_xll.qlIndexFixing(Index3M,H3352,TRUE,_xll.ohTrigger(RecalcTrigger,Trigger3M)),NA())</f>
        <v>1.4386348527263042E-2</v>
      </c>
      <c r="L3352" s="44">
        <f>IFERROR(_xll.qlIndexFixing(Index6M,$H3352,TRUE,_xll.ohTrigger(RecalcTrigger,Trigger6M)),NA())</f>
        <v>1.4631422072462931E-2</v>
      </c>
      <c r="M3352" s="186">
        <f>IFERROR(_xll.qlIndexFixing(Index1Y,$H3352,TRUE,_xll.ohTrigger(RecalcTrigger,Trigger1Y)),NA())</f>
        <v>1.4764304568887098E-2</v>
      </c>
      <c r="N3352" s="185">
        <f>IFERROR(_xll.qlIndexFixing(ONIndex1M,I3352,TRUE,_xll.ohTrigger(RecalcTrigger,Trigger1M)),NA())</f>
        <v>1.4004502421967047E-2</v>
      </c>
      <c r="O3352" s="44">
        <f>IFERROR(_xll.qlIndexFixing(ONIndex3M,I3352,TRUE,_xll.ohTrigger(RecalcTrigger,Trigger3M)),NA())</f>
        <v>1.4340665669685393E-2</v>
      </c>
      <c r="P3352" s="44">
        <f>IFERROR(_xll.qlIndexFixing(ONIndex6M,I3352,TRUE,_xll.ohTrigger(RecalcTrigger,Trigger6M)),NA())</f>
        <v>1.4553828157026771E-2</v>
      </c>
      <c r="Q3352" s="186">
        <f>IFERROR(_xll.qlIndexFixing(ONIndex1Y,I3352,TRUE,_xll.ohTrigger(RecalcTrigger,Trigger1Y)),NA())</f>
        <v>1.45849533620801E-2</v>
      </c>
    </row>
    <row r="3353" spans="2:17" x14ac:dyDescent="0.2">
      <c r="B3353" s="39" t="s">
        <v>42</v>
      </c>
      <c r="D3353" s="42">
        <f>_xll.qlCalendarAdvance(Calendar,$D3352,B3353,"f",FALSE)</f>
        <v>62898</v>
      </c>
      <c r="E3353" s="180">
        <f>_xll.qlInterestRateIndexValueDate(IndexON,D3353)</f>
        <v>62898</v>
      </c>
      <c r="F3353" s="196">
        <f>IFERROR(_xll.qlIndexFixing(IndexON,D3353,TRUE,_xll.ohTrigger(RecalcTrigger,TriggerON)),NA())</f>
        <v>1.4052232613046556E-2</v>
      </c>
      <c r="H3353" s="42">
        <f>_xll.qlCalendarAdvance(Calendar,$H3352,B3353,"f",FALSE)</f>
        <v>62898</v>
      </c>
      <c r="I3353" s="180">
        <f>_xll.qlInterestRateIndexValueDate(Index1M,$H3353)</f>
        <v>62900</v>
      </c>
      <c r="J3353" s="185">
        <f>IFERROR(_xll.qlIndexFixing(Index1M,$H3353,TRUE,_xll.ohTrigger(RecalcTrigger,Trigger1M)),NA())</f>
        <v>1.4021462908544724E-2</v>
      </c>
      <c r="K3353" s="44">
        <f>IFERROR(_xll.qlIndexFixing(Index3M,H3353,TRUE,_xll.ohTrigger(RecalcTrigger,Trigger3M)),NA())</f>
        <v>1.438962736965455E-2</v>
      </c>
      <c r="L3353" s="44">
        <f>IFERROR(_xll.qlIndexFixing(Index6M,$H3353,TRUE,_xll.ohTrigger(RecalcTrigger,Trigger6M)),NA())</f>
        <v>1.4633197325992057E-2</v>
      </c>
      <c r="M3353" s="186">
        <f>IFERROR(_xll.qlIndexFixing(Index1Y,$H3353,TRUE,_xll.ohTrigger(RecalcTrigger,Trigger1Y)),NA())</f>
        <v>1.4766955378908118E-2</v>
      </c>
      <c r="N3353" s="185">
        <f>IFERROR(_xll.qlIndexFixing(ONIndex1M,I3353,TRUE,_xll.ohTrigger(RecalcTrigger,Trigger1M)),NA())</f>
        <v>1.4007737244137175E-2</v>
      </c>
      <c r="O3353" s="44">
        <f>IFERROR(_xll.qlIndexFixing(ONIndex3M,I3353,TRUE,_xll.ohTrigger(RecalcTrigger,Trigger3M)),NA())</f>
        <v>1.4344029949420189E-2</v>
      </c>
      <c r="P3353" s="44">
        <f>IFERROR(_xll.qlIndexFixing(ONIndex6M,I3353,TRUE,_xll.ohTrigger(RecalcTrigger,Trigger6M)),NA())</f>
        <v>1.4555720489557444E-2</v>
      </c>
      <c r="Q3353" s="186">
        <f>IFERROR(_xll.qlIndexFixing(ONIndex1Y,I3353,TRUE,_xll.ohTrigger(RecalcTrigger,Trigger1Y)),NA())</f>
        <v>1.4587995326200698E-2</v>
      </c>
    </row>
    <row r="3354" spans="2:17" x14ac:dyDescent="0.2">
      <c r="B3354" s="39" t="s">
        <v>42</v>
      </c>
      <c r="D3354" s="42">
        <f>_xll.qlCalendarAdvance(Calendar,$D3353,B3354,"f",FALSE)</f>
        <v>62905</v>
      </c>
      <c r="E3354" s="180">
        <f>_xll.qlInterestRateIndexValueDate(IndexON,D3354)</f>
        <v>62905</v>
      </c>
      <c r="F3354" s="196">
        <f>IFERROR(_xll.qlIndexFixing(IndexON,D3354,TRUE,_xll.ohTrigger(RecalcTrigger,TriggerON)),NA())</f>
        <v>1.4054435568384704E-2</v>
      </c>
      <c r="H3354" s="42">
        <f>_xll.qlCalendarAdvance(Calendar,$H3353,B3354,"f",FALSE)</f>
        <v>62905</v>
      </c>
      <c r="I3354" s="180">
        <f>_xll.qlInterestRateIndexValueDate(Index1M,$H3354)</f>
        <v>62907</v>
      </c>
      <c r="J3354" s="185">
        <f>IFERROR(_xll.qlIndexFixing(Index1M,$H3354,TRUE,_xll.ohTrigger(RecalcTrigger,Trigger1M)),NA())</f>
        <v>1.4024661092295054E-2</v>
      </c>
      <c r="K3354" s="44">
        <f>IFERROR(_xll.qlIndexFixing(Index3M,H3354,TRUE,_xll.ohTrigger(RecalcTrigger,Trigger3M)),NA())</f>
        <v>1.4392889678331662E-2</v>
      </c>
      <c r="L3354" s="44">
        <f>IFERROR(_xll.qlIndexFixing(Index6M,$H3354,TRUE,_xll.ohTrigger(RecalcTrigger,Trigger6M)),NA())</f>
        <v>1.4634962195184781E-2</v>
      </c>
      <c r="M3354" s="186">
        <f>IFERROR(_xll.qlIndexFixing(Index1Y,$H3354,TRUE,_xll.ohTrigger(RecalcTrigger,Trigger1Y)),NA())</f>
        <v>1.4771500491464678E-2</v>
      </c>
      <c r="N3354" s="185">
        <f>IFERROR(_xll.qlIndexFixing(ONIndex1M,I3354,TRUE,_xll.ohTrigger(RecalcTrigger,Trigger1M)),NA())</f>
        <v>1.4010956772860794E-2</v>
      </c>
      <c r="O3354" s="44">
        <f>IFERROR(_xll.qlIndexFixing(ONIndex3M,I3354,TRUE,_xll.ohTrigger(RecalcTrigger,Trigger3M)),NA())</f>
        <v>1.4347377914125659E-2</v>
      </c>
      <c r="P3354" s="44">
        <f>IFERROR(_xll.qlIndexFixing(ONIndex6M,I3354,TRUE,_xll.ohTrigger(RecalcTrigger,Trigger6M)),NA())</f>
        <v>1.4557602513534107E-2</v>
      </c>
      <c r="Q3354" s="186">
        <f>IFERROR(_xll.qlIndexFixing(ONIndex1Y,I3354,TRUE,_xll.ohTrigger(RecalcTrigger,Trigger1Y)),NA())</f>
        <v>1.4591020831966617E-2</v>
      </c>
    </row>
    <row r="3355" spans="2:17" x14ac:dyDescent="0.2">
      <c r="B3355" s="39" t="s">
        <v>42</v>
      </c>
      <c r="D3355" s="42">
        <f>_xll.qlCalendarAdvance(Calendar,$D3354,B3355,"f",FALSE)</f>
        <v>62912</v>
      </c>
      <c r="E3355" s="180">
        <f>_xll.qlInterestRateIndexValueDate(IndexON,D3355)</f>
        <v>62912</v>
      </c>
      <c r="F3355" s="196">
        <f>IFERROR(_xll.qlIndexFixing(IndexON,D3355,TRUE,_xll.ohTrigger(RecalcTrigger,TriggerON)),NA())</f>
        <v>1.4056628099021751E-2</v>
      </c>
      <c r="H3355" s="42">
        <f>_xll.qlCalendarAdvance(Calendar,$H3354,B3355,"f",FALSE)</f>
        <v>62912</v>
      </c>
      <c r="I3355" s="180">
        <f>_xll.qlInterestRateIndexValueDate(Index1M,$H3355)</f>
        <v>62914</v>
      </c>
      <c r="J3355" s="185">
        <f>IFERROR(_xll.qlIndexFixing(Index1M,$H3355,TRUE,_xll.ohTrigger(RecalcTrigger,Trigger1M)),NA())</f>
        <v>1.4026346093555816E-2</v>
      </c>
      <c r="K3355" s="44">
        <f>IFERROR(_xll.qlIndexFixing(Index3M,H3355,TRUE,_xll.ohTrigger(RecalcTrigger,Trigger3M)),NA())</f>
        <v>1.4395619237970293E-2</v>
      </c>
      <c r="L3355" s="44">
        <f>IFERROR(_xll.qlIndexFixing(Index6M,$H3355,TRUE,_xll.ohTrigger(RecalcTrigger,Trigger6M)),NA())</f>
        <v>1.4635461052414464E-2</v>
      </c>
      <c r="M3355" s="186">
        <f>IFERROR(_xll.qlIndexFixing(Index1Y,$H3355,TRUE,_xll.ohTrigger(RecalcTrigger,Trigger1Y)),NA())</f>
        <v>1.4772204754376345E-2</v>
      </c>
      <c r="N3355" s="185">
        <f>IFERROR(_xll.qlIndexFixing(ONIndex1M,I3355,TRUE,_xll.ohTrigger(RecalcTrigger,Trigger1M)),NA())</f>
        <v>1.4014160982798174E-2</v>
      </c>
      <c r="O3355" s="44">
        <f>IFERROR(_xll.qlIndexFixing(ONIndex3M,I3355,TRUE,_xll.ohTrigger(RecalcTrigger,Trigger3M)),NA())</f>
        <v>1.4350709536303796E-2</v>
      </c>
      <c r="P3355" s="44">
        <f>IFERROR(_xll.qlIndexFixing(ONIndex6M,I3355,TRUE,_xll.ohTrigger(RecalcTrigger,Trigger6M)),NA())</f>
        <v>1.4559474229276503E-2</v>
      </c>
      <c r="Q3355" s="186">
        <f>IFERROR(_xll.qlIndexFixing(ONIndex1Y,I3355,TRUE,_xll.ohTrigger(RecalcTrigger,Trigger1Y)),NA())</f>
        <v>1.4594029852039725E-2</v>
      </c>
    </row>
    <row r="3356" spans="2:17" x14ac:dyDescent="0.2">
      <c r="B3356" s="39" t="s">
        <v>42</v>
      </c>
      <c r="D3356" s="42">
        <f>_xll.qlCalendarAdvance(Calendar,$D3355,B3356,"f",FALSE)</f>
        <v>62919</v>
      </c>
      <c r="E3356" s="180">
        <f>_xll.qlInterestRateIndexValueDate(IndexON,D3356)</f>
        <v>62919</v>
      </c>
      <c r="F3356" s="196">
        <f>IFERROR(_xll.qlIndexFixing(IndexON,D3356,TRUE,_xll.ohTrigger(RecalcTrigger,TriggerON)),NA())</f>
        <v>1.4058810187851378E-2</v>
      </c>
      <c r="H3356" s="42">
        <f>_xll.qlCalendarAdvance(Calendar,$H3355,B3356,"f",FALSE)</f>
        <v>62919</v>
      </c>
      <c r="I3356" s="180">
        <f>_xll.qlInterestRateIndexValueDate(Index1M,$H3356)</f>
        <v>62921</v>
      </c>
      <c r="J3356" s="185">
        <f>IFERROR(_xll.qlIndexFixing(Index1M,$H3356,TRUE,_xll.ohTrigger(RecalcTrigger,Trigger1M)),NA())</f>
        <v>1.4031011299147911E-2</v>
      </c>
      <c r="K3356" s="44">
        <f>IFERROR(_xll.qlIndexFixing(Index3M,H3356,TRUE,_xll.ohTrigger(RecalcTrigger,Trigger3M)),NA())</f>
        <v>1.4398849458265495E-2</v>
      </c>
      <c r="L3356" s="44">
        <f>IFERROR(_xll.qlIndexFixing(Index6M,$H3356,TRUE,_xll.ohTrigger(RecalcTrigger,Trigger6M)),NA())</f>
        <v>1.4637207165892533E-2</v>
      </c>
      <c r="M3356" s="186">
        <f>IFERROR(_xll.qlIndexFixing(Index1Y,$H3356,TRUE,_xll.ohTrigger(RecalcTrigger,Trigger1Y)),NA())</f>
        <v>1.4774803263831297E-2</v>
      </c>
      <c r="N3356" s="185">
        <f>IFERROR(_xll.qlIndexFixing(ONIndex1M,I3356,TRUE,_xll.ohTrigger(RecalcTrigger,Trigger1M)),NA())</f>
        <v>1.401825813117874E-2</v>
      </c>
      <c r="O3356" s="44">
        <f>IFERROR(_xll.qlIndexFixing(ONIndex3M,I3356,TRUE,_xll.ohTrigger(RecalcTrigger,Trigger3M)),NA())</f>
        <v>1.4354968993490758E-2</v>
      </c>
      <c r="P3356" s="44">
        <f>IFERROR(_xll.qlIndexFixing(ONIndex6M,I3356,TRUE,_xll.ohTrigger(RecalcTrigger,Trigger6M)),NA())</f>
        <v>1.4561865573679E-2</v>
      </c>
      <c r="Q3356" s="186">
        <f>IFERROR(_xll.qlIndexFixing(ONIndex1Y,I3356,TRUE,_xll.ohTrigger(RecalcTrigger,Trigger1Y)),NA())</f>
        <v>1.4597874323820648E-2</v>
      </c>
    </row>
    <row r="3357" spans="2:17" x14ac:dyDescent="0.2">
      <c r="B3357" s="39" t="s">
        <v>42</v>
      </c>
      <c r="D3357" s="42">
        <f>_xll.qlCalendarAdvance(Calendar,$D3356,B3357,"f",FALSE)</f>
        <v>62926</v>
      </c>
      <c r="E3357" s="180">
        <f>_xll.qlInterestRateIndexValueDate(IndexON,D3357)</f>
        <v>62926</v>
      </c>
      <c r="F3357" s="196">
        <f>IFERROR(_xll.qlIndexFixing(IndexON,D3357,TRUE,_xll.ohTrigger(RecalcTrigger,TriggerON)),NA())</f>
        <v>1.4060981817047846E-2</v>
      </c>
      <c r="H3357" s="42">
        <f>_xll.qlCalendarAdvance(Calendar,$H3356,B3357,"f",FALSE)</f>
        <v>62926</v>
      </c>
      <c r="I3357" s="180">
        <f>_xll.qlInterestRateIndexValueDate(Index1M,$H3357)</f>
        <v>62928</v>
      </c>
      <c r="J3357" s="185">
        <f>IFERROR(_xll.qlIndexFixing(Index1M,$H3357,TRUE,_xll.ohTrigger(RecalcTrigger,Trigger1M)),NA())</f>
        <v>1.4034163271151312E-2</v>
      </c>
      <c r="K3357" s="44">
        <f>IFERROR(_xll.qlIndexFixing(Index3M,H3357,TRUE,_xll.ohTrigger(RecalcTrigger,Trigger3M)),NA())</f>
        <v>1.4402063065386566E-2</v>
      </c>
      <c r="L3357" s="44">
        <f>IFERROR(_xll.qlIndexFixing(Index6M,$H3357,TRUE,_xll.ohTrigger(RecalcTrigger,Trigger6M)),NA())</f>
        <v>1.4638942896192568E-2</v>
      </c>
      <c r="M3357" s="186">
        <f>IFERROR(_xll.qlIndexFixing(Index1Y,$H3357,TRUE,_xll.ohTrigger(RecalcTrigger,Trigger1Y)),NA())</f>
        <v>1.4777384283774384E-2</v>
      </c>
      <c r="N3357" s="185">
        <f>IFERROR(_xll.qlIndexFixing(ONIndex1M,I3357,TRUE,_xll.ohTrigger(RecalcTrigger,Trigger1M)),NA())</f>
        <v>1.4020523344475677E-2</v>
      </c>
      <c r="O3357" s="44">
        <f>IFERROR(_xll.qlIndexFixing(ONIndex3M,I3357,TRUE,_xll.ohTrigger(RecalcTrigger,Trigger3M)),NA())</f>
        <v>1.4357323644764719E-2</v>
      </c>
      <c r="P3357" s="44">
        <f>IFERROR(_xll.qlIndexFixing(ONIndex6M,I3357,TRUE,_xll.ohTrigger(RecalcTrigger,Trigger6M)),NA())</f>
        <v>1.4563186735179201E-2</v>
      </c>
      <c r="Q3357" s="186">
        <f>IFERROR(_xll.qlIndexFixing(ONIndex1Y,I3357,TRUE,_xll.ohTrigger(RecalcTrigger,Trigger1Y)),NA())</f>
        <v>1.4599998324875685E-2</v>
      </c>
    </row>
    <row r="3358" spans="2:17" x14ac:dyDescent="0.2">
      <c r="B3358" s="39" t="s">
        <v>42</v>
      </c>
      <c r="D3358" s="42">
        <f>_xll.qlCalendarAdvance(Calendar,$D3357,B3358,"f",FALSE)</f>
        <v>62933</v>
      </c>
      <c r="E3358" s="180">
        <f>_xll.qlInterestRateIndexValueDate(IndexON,D3358)</f>
        <v>62933</v>
      </c>
      <c r="F3358" s="196">
        <f>IFERROR(_xll.qlIndexFixing(IndexON,D3358,TRUE,_xll.ohTrigger(RecalcTrigger,TriggerON)),NA())</f>
        <v>1.406314296966471E-2</v>
      </c>
      <c r="H3358" s="42">
        <f>_xll.qlCalendarAdvance(Calendar,$H3357,B3358,"f",FALSE)</f>
        <v>62933</v>
      </c>
      <c r="I3358" s="180">
        <f>_xll.qlInterestRateIndexValueDate(Index1M,$H3358)</f>
        <v>62935</v>
      </c>
      <c r="J3358" s="185">
        <f>IFERROR(_xll.qlIndexFixing(Index1M,$H3358,TRUE,_xll.ohTrigger(RecalcTrigger,Trigger1M)),NA())</f>
        <v>1.4037299788139945E-2</v>
      </c>
      <c r="K3358" s="44">
        <f>IFERROR(_xll.qlIndexFixing(Index3M,H3358,TRUE,_xll.ohTrigger(RecalcTrigger,Trigger3M)),NA())</f>
        <v>1.4405260031983952E-2</v>
      </c>
      <c r="L3358" s="44">
        <f>IFERROR(_xll.qlIndexFixing(Index6M,$H3358,TRUE,_xll.ohTrigger(RecalcTrigger,Trigger6M)),NA())</f>
        <v>1.4640668243287927E-2</v>
      </c>
      <c r="M3358" s="186">
        <f>IFERROR(_xll.qlIndexFixing(Index1Y,$H3358,TRUE,_xll.ohTrigger(RecalcTrigger,Trigger1Y)),NA())</f>
        <v>1.4779947786210682E-2</v>
      </c>
      <c r="N3358" s="185">
        <f>IFERROR(_xll.qlIndexFixing(ONIndex1M,I3358,TRUE,_xll.ohTrigger(RecalcTrigger,Trigger1M)),NA())</f>
        <v>1.4023681445056724E-2</v>
      </c>
      <c r="O3358" s="44">
        <f>IFERROR(_xll.qlIndexFixing(ONIndex3M,I3358,TRUE,_xll.ohTrigger(RecalcTrigger,Trigger3M)),NA())</f>
        <v>1.4360606076531113E-2</v>
      </c>
      <c r="P3358" s="44">
        <f>IFERROR(_xll.qlIndexFixing(ONIndex6M,I3358,TRUE,_xll.ohTrigger(RecalcTrigger,Trigger6M)),NA())</f>
        <v>1.456502752557931E-2</v>
      </c>
      <c r="Q3358" s="186">
        <f>IFERROR(_xll.qlIndexFixing(ONIndex1Y,I3358,TRUE,_xll.ohTrigger(RecalcTrigger,Trigger1Y)),NA())</f>
        <v>1.4602957722802401E-2</v>
      </c>
    </row>
    <row r="3359" spans="2:17" x14ac:dyDescent="0.2">
      <c r="B3359" s="39" t="s">
        <v>42</v>
      </c>
      <c r="D3359" s="42">
        <f>_xll.qlCalendarAdvance(Calendar,$D3358,B3359,"f",FALSE)</f>
        <v>62940</v>
      </c>
      <c r="E3359" s="180">
        <f>_xll.qlInterestRateIndexValueDate(IndexON,D3359)</f>
        <v>62940</v>
      </c>
      <c r="F3359" s="196">
        <f>IFERROR(_xll.qlIndexFixing(IndexON,D3359,TRUE,_xll.ohTrigger(RecalcTrigger,TriggerON)),NA())</f>
        <v>1.4065293628116038E-2</v>
      </c>
      <c r="H3359" s="42">
        <f>_xll.qlCalendarAdvance(Calendar,$H3358,B3359,"f",FALSE)</f>
        <v>62940</v>
      </c>
      <c r="I3359" s="180">
        <f>_xll.qlInterestRateIndexValueDate(Index1M,$H3359)</f>
        <v>62942</v>
      </c>
      <c r="J3359" s="185">
        <f>IFERROR(_xll.qlIndexFixing(Index1M,$H3359,TRUE,_xll.ohTrigger(RecalcTrigger,Trigger1M)),NA())</f>
        <v>1.4040420824564248E-2</v>
      </c>
      <c r="K3359" s="44">
        <f>IFERROR(_xll.qlIndexFixing(Index3M,H3359,TRUE,_xll.ohTrigger(RecalcTrigger,Trigger3M)),NA())</f>
        <v>1.4408440330712494E-2</v>
      </c>
      <c r="L3359" s="44">
        <f>IFERROR(_xll.qlIndexFixing(Index6M,$H3359,TRUE,_xll.ohTrigger(RecalcTrigger,Trigger6M)),NA())</f>
        <v>1.4642383207151961E-2</v>
      </c>
      <c r="M3359" s="186">
        <f>IFERROR(_xll.qlIndexFixing(Index1Y,$H3359,TRUE,_xll.ohTrigger(RecalcTrigger,Trigger1Y)),NA())</f>
        <v>1.478249374314768E-2</v>
      </c>
      <c r="N3359" s="185">
        <f>IFERROR(_xll.qlIndexFixing(ONIndex1M,I3359,TRUE,_xll.ohTrigger(RecalcTrigger,Trigger1M)),NA())</f>
        <v>1.4026824124773185E-2</v>
      </c>
      <c r="O3359" s="44">
        <f>IFERROR(_xll.qlIndexFixing(ONIndex3M,I3359,TRUE,_xll.ohTrigger(RecalcTrigger,Trigger3M)),NA())</f>
        <v>1.4363872057217009E-2</v>
      </c>
      <c r="P3359" s="44">
        <f>IFERROR(_xll.qlIndexFixing(ONIndex6M,I3359,TRUE,_xll.ohTrigger(RecalcTrigger,Trigger6M)),NA())</f>
        <v>1.4566858007585282E-2</v>
      </c>
      <c r="Q3359" s="186">
        <f>IFERROR(_xll.qlIndexFixing(ONIndex1Y,I3359,TRUE,_xll.ohTrigger(RecalcTrigger,Trigger1Y)),NA())</f>
        <v>1.4605900525204163E-2</v>
      </c>
    </row>
    <row r="3360" spans="2:17" x14ac:dyDescent="0.2">
      <c r="B3360" s="39" t="s">
        <v>42</v>
      </c>
      <c r="D3360" s="42">
        <f>_xll.qlCalendarAdvance(Calendar,$D3359,B3360,"f",FALSE)</f>
        <v>62947</v>
      </c>
      <c r="E3360" s="180">
        <f>_xll.qlInterestRateIndexValueDate(IndexON,D3360)</f>
        <v>62947</v>
      </c>
      <c r="F3360" s="196">
        <f>IFERROR(_xll.qlIndexFixing(IndexON,D3360,TRUE,_xll.ohTrigger(RecalcTrigger,TriggerON)),NA())</f>
        <v>1.4067433775055704E-2</v>
      </c>
      <c r="H3360" s="42">
        <f>_xll.qlCalendarAdvance(Calendar,$H3359,B3360,"f",FALSE)</f>
        <v>62947</v>
      </c>
      <c r="I3360" s="180">
        <f>_xll.qlInterestRateIndexValueDate(Index1M,$H3360)</f>
        <v>62949</v>
      </c>
      <c r="J3360" s="185">
        <f>IFERROR(_xll.qlIndexFixing(Index1M,$H3360,TRUE,_xll.ohTrigger(RecalcTrigger,Trigger1M)),NA())</f>
        <v>1.4043526354874658E-2</v>
      </c>
      <c r="K3360" s="44">
        <f>IFERROR(_xll.qlIndexFixing(Index3M,H3360,TRUE,_xll.ohTrigger(RecalcTrigger,Trigger3M)),NA())</f>
        <v>1.4412114790835364E-2</v>
      </c>
      <c r="L3360" s="44">
        <f>IFERROR(_xll.qlIndexFixing(Index6M,$H3360,TRUE,_xll.ohTrigger(RecalcTrigger,Trigger6M)),NA())</f>
        <v>1.464533333772052E-2</v>
      </c>
      <c r="M3360" s="186">
        <f>IFERROR(_xll.qlIndexFixing(Index1Y,$H3360,TRUE,_xll.ohTrigger(RecalcTrigger,Trigger1Y)),NA())</f>
        <v>1.478502212659177E-2</v>
      </c>
      <c r="N3360" s="185">
        <f>IFERROR(_xll.qlIndexFixing(ONIndex1M,I3360,TRUE,_xll.ohTrigger(RecalcTrigger,Trigger1M)),NA())</f>
        <v>1.4029951358205395E-2</v>
      </c>
      <c r="O3360" s="44">
        <f>IFERROR(_xll.qlIndexFixing(ONIndex3M,I3360,TRUE,_xll.ohTrigger(RecalcTrigger,Trigger3M)),NA())</f>
        <v>1.4367121559404339E-2</v>
      </c>
      <c r="P3360" s="44">
        <f>IFERROR(_xll.qlIndexFixing(ONIndex6M,I3360,TRUE,_xll.ohTrigger(RecalcTrigger,Trigger6M)),NA())</f>
        <v>1.4568678181037242E-2</v>
      </c>
      <c r="Q3360" s="186">
        <f>IFERROR(_xll.qlIndexFixing(ONIndex1Y,I3360,TRUE,_xll.ohTrigger(RecalcTrigger,Trigger1Y)),NA())</f>
        <v>1.4608826704503031E-2</v>
      </c>
    </row>
    <row r="3361" spans="2:17" x14ac:dyDescent="0.2">
      <c r="B3361" s="39" t="s">
        <v>42</v>
      </c>
      <c r="D3361" s="42">
        <f>_xll.qlCalendarAdvance(Calendar,$D3360,B3361,"f",FALSE)</f>
        <v>62954</v>
      </c>
      <c r="E3361" s="180">
        <f>_xll.qlInterestRateIndexValueDate(IndexON,D3361)</f>
        <v>62954</v>
      </c>
      <c r="F3361" s="196">
        <f>IFERROR(_xll.qlIndexFixing(IndexON,D3361,TRUE,_xll.ohTrigger(RecalcTrigger,TriggerON)),NA())</f>
        <v>1.4069563393137585E-2</v>
      </c>
      <c r="H3361" s="42">
        <f>_xll.qlCalendarAdvance(Calendar,$H3360,B3361,"f",FALSE)</f>
        <v>62954</v>
      </c>
      <c r="I3361" s="180">
        <f>_xll.qlInterestRateIndexValueDate(Index1M,$H3361)</f>
        <v>62956</v>
      </c>
      <c r="J3361" s="185">
        <f>IFERROR(_xll.qlIndexFixing(Index1M,$H3361,TRUE,_xll.ohTrigger(RecalcTrigger,Trigger1M)),NA())</f>
        <v>1.4046616353519115E-2</v>
      </c>
      <c r="K3361" s="44">
        <f>IFERROR(_xll.qlIndexFixing(Index3M,H3361,TRUE,_xll.ohTrigger(RecalcTrigger,Trigger3M)),NA())</f>
        <v>1.4415260597727735E-2</v>
      </c>
      <c r="L3361" s="44">
        <f>IFERROR(_xll.qlIndexFixing(Index6M,$H3361,TRUE,_xll.ohTrigger(RecalcTrigger,Trigger6M)),NA())</f>
        <v>1.464702551578056E-2</v>
      </c>
      <c r="M3361" s="186">
        <f>IFERROR(_xll.qlIndexFixing(Index1Y,$H3361,TRUE,_xll.ohTrigger(RecalcTrigger,Trigger1Y)),NA())</f>
        <v>1.4787532908550879E-2</v>
      </c>
      <c r="N3361" s="185">
        <f>IFERROR(_xll.qlIndexFixing(ONIndex1M,I3361,TRUE,_xll.ohTrigger(RecalcTrigger,Trigger1M)),NA())</f>
        <v>1.4033063119933686E-2</v>
      </c>
      <c r="O3361" s="44">
        <f>IFERROR(_xll.qlIndexFixing(ONIndex3M,I3361,TRUE,_xll.ohTrigger(RecalcTrigger,Trigger3M)),NA())</f>
        <v>1.437035455599478E-2</v>
      </c>
      <c r="P3361" s="44">
        <f>IFERROR(_xll.qlIndexFixing(ONIndex6M,I3361,TRUE,_xll.ohTrigger(RecalcTrigger,Trigger6M)),NA())</f>
        <v>1.4570488046254937E-2</v>
      </c>
      <c r="Q3361" s="186">
        <f>IFERROR(_xll.qlIndexFixing(ONIndex1Y,I3361,TRUE,_xll.ohTrigger(RecalcTrigger,Trigger1Y)),NA())</f>
        <v>1.4611736233520745E-2</v>
      </c>
    </row>
    <row r="3362" spans="2:17" x14ac:dyDescent="0.2">
      <c r="B3362" s="39" t="s">
        <v>42</v>
      </c>
      <c r="D3362" s="42">
        <f>_xll.qlCalendarAdvance(Calendar,$D3361,B3362,"f",FALSE)</f>
        <v>62961</v>
      </c>
      <c r="E3362" s="180">
        <f>_xll.qlInterestRateIndexValueDate(IndexON,D3362)</f>
        <v>62961</v>
      </c>
      <c r="F3362" s="196">
        <f>IFERROR(_xll.qlIndexFixing(IndexON,D3362,TRUE,_xll.ohTrigger(RecalcTrigger,TriggerON)),NA())</f>
        <v>1.4071682465015556E-2</v>
      </c>
      <c r="H3362" s="42">
        <f>_xll.qlCalendarAdvance(Calendar,$H3361,B3362,"f",FALSE)</f>
        <v>62961</v>
      </c>
      <c r="I3362" s="180">
        <f>_xll.qlInterestRateIndexValueDate(Index1M,$H3362)</f>
        <v>62963</v>
      </c>
      <c r="J3362" s="185">
        <f>IFERROR(_xll.qlIndexFixing(Index1M,$H3362,TRUE,_xll.ohTrigger(RecalcTrigger,Trigger1M)),NA())</f>
        <v>1.4049690794958047E-2</v>
      </c>
      <c r="K3362" s="44">
        <f>IFERROR(_xll.qlIndexFixing(Index3M,H3362,TRUE,_xll.ohTrigger(RecalcTrigger,Trigger3M)),NA())</f>
        <v>1.441838965211116E-2</v>
      </c>
      <c r="L3362" s="44">
        <f>IFERROR(_xll.qlIndexFixing(Index6M,$H3362,TRUE,_xll.ohTrigger(RecalcTrigger,Trigger6M)),NA())</f>
        <v>1.464870730928459E-2</v>
      </c>
      <c r="M3362" s="186">
        <f>IFERROR(_xll.qlIndexFixing(Index1Y,$H3362,TRUE,_xll.ohTrigger(RecalcTrigger,Trigger1Y)),NA())</f>
        <v>1.4790026061034028E-2</v>
      </c>
      <c r="N3362" s="185">
        <f>IFERROR(_xll.qlIndexFixing(ONIndex1M,I3362,TRUE,_xll.ohTrigger(RecalcTrigger,Trigger1M)),NA())</f>
        <v>1.4036159384218649E-2</v>
      </c>
      <c r="O3362" s="44">
        <f>IFERROR(_xll.qlIndexFixing(ONIndex3M,I3362,TRUE,_xll.ohTrigger(RecalcTrigger,Trigger3M)),NA())</f>
        <v>1.4373571019810072E-2</v>
      </c>
      <c r="P3362" s="44">
        <f>IFERROR(_xll.qlIndexFixing(ONIndex6M,I3362,TRUE,_xll.ohTrigger(RecalcTrigger,Trigger6M)),NA())</f>
        <v>1.4572287602838685E-2</v>
      </c>
      <c r="Q3362" s="186">
        <f>IFERROR(_xll.qlIndexFixing(ONIndex1Y,I3362,TRUE,_xll.ohTrigger(RecalcTrigger,Trigger1Y)),NA())</f>
        <v>1.4614629084519493E-2</v>
      </c>
    </row>
    <row r="3363" spans="2:17" x14ac:dyDescent="0.2">
      <c r="B3363" s="39" t="s">
        <v>42</v>
      </c>
      <c r="D3363" s="42">
        <f>_xll.qlCalendarAdvance(Calendar,$D3362,B3363,"f",FALSE)</f>
        <v>62968</v>
      </c>
      <c r="E3363" s="180">
        <f>_xll.qlInterestRateIndexValueDate(IndexON,D3363)</f>
        <v>62968</v>
      </c>
      <c r="F3363" s="196">
        <f>IFERROR(_xll.qlIndexFixing(IndexON,D3363,TRUE,_xll.ohTrigger(RecalcTrigger,TriggerON)),NA())</f>
        <v>1.4073790973103684E-2</v>
      </c>
      <c r="H3363" s="42">
        <f>_xll.qlCalendarAdvance(Calendar,$H3362,B3363,"f",FALSE)</f>
        <v>62968</v>
      </c>
      <c r="I3363" s="180">
        <f>_xll.qlInterestRateIndexValueDate(Index1M,$H3363)</f>
        <v>62970</v>
      </c>
      <c r="J3363" s="185">
        <f>IFERROR(_xll.qlIndexFixing(Index1M,$H3363,TRUE,_xll.ohTrigger(RecalcTrigger,Trigger1M)),NA())</f>
        <v>1.4052749653631902E-2</v>
      </c>
      <c r="K3363" s="44">
        <f>IFERROR(_xll.qlIndexFixing(Index3M,H3363,TRUE,_xll.ohTrigger(RecalcTrigger,Trigger3M)),NA())</f>
        <v>1.4421501926636214E-2</v>
      </c>
      <c r="L3363" s="44">
        <f>IFERROR(_xll.qlIndexFixing(Index6M,$H3363,TRUE,_xll.ohTrigger(RecalcTrigger,Trigger6M)),NA())</f>
        <v>1.4650378718204675E-2</v>
      </c>
      <c r="M3363" s="186">
        <f>IFERROR(_xll.qlIndexFixing(Index1Y,$H3363,TRUE,_xll.ohTrigger(RecalcTrigger,Trigger1Y)),NA())</f>
        <v>1.4792501556049796E-2</v>
      </c>
      <c r="N3363" s="185">
        <f>IFERROR(_xll.qlIndexFixing(ONIndex1M,I3363,TRUE,_xll.ohTrigger(RecalcTrigger,Trigger1M)),NA())</f>
        <v>1.4039240125640617E-2</v>
      </c>
      <c r="O3363" s="44">
        <f>IFERROR(_xll.qlIndexFixing(ONIndex3M,I3363,TRUE,_xll.ohTrigger(RecalcTrigger,Trigger3M)),NA())</f>
        <v>1.4376770923432147E-2</v>
      </c>
      <c r="P3363" s="44">
        <f>IFERROR(_xll.qlIndexFixing(ONIndex6M,I3363,TRUE,_xll.ohTrigger(RecalcTrigger,Trigger6M)),NA())</f>
        <v>1.4574076851268103E-2</v>
      </c>
      <c r="Q3363" s="186">
        <f>IFERROR(_xll.qlIndexFixing(ONIndex1Y,I3363,TRUE,_xll.ohTrigger(RecalcTrigger,Trigger1Y)),NA())</f>
        <v>1.4617505230001271E-2</v>
      </c>
    </row>
    <row r="3364" spans="2:17" x14ac:dyDescent="0.2">
      <c r="B3364" s="39" t="s">
        <v>42</v>
      </c>
      <c r="D3364" s="42">
        <f>_xll.qlCalendarAdvance(Calendar,$D3363,B3364,"f",FALSE)</f>
        <v>62975</v>
      </c>
      <c r="E3364" s="180">
        <f>_xll.qlInterestRateIndexValueDate(IndexON,D3364)</f>
        <v>62975</v>
      </c>
      <c r="F3364" s="196">
        <f>IFERROR(_xll.qlIndexFixing(IndexON,D3364,TRUE,_xll.ohTrigger(RecalcTrigger,TriggerON)),NA())</f>
        <v>1.4075888900215716E-2</v>
      </c>
      <c r="H3364" s="42">
        <f>_xll.qlCalendarAdvance(Calendar,$H3363,B3364,"f",FALSE)</f>
        <v>62975</v>
      </c>
      <c r="I3364" s="180">
        <f>_xll.qlInterestRateIndexValueDate(Index1M,$H3364)</f>
        <v>62977</v>
      </c>
      <c r="J3364" s="185">
        <f>IFERROR(_xll.qlIndexFixing(Index1M,$H3364,TRUE,_xll.ohTrigger(RecalcTrigger,Trigger1M)),NA())</f>
        <v>1.4055792903993614E-2</v>
      </c>
      <c r="K3364" s="44">
        <f>IFERROR(_xll.qlIndexFixing(Index3M,H3364,TRUE,_xll.ohTrigger(RecalcTrigger,Trigger3M)),NA())</f>
        <v>1.4424597393952599E-2</v>
      </c>
      <c r="L3364" s="44">
        <f>IFERROR(_xll.qlIndexFixing(Index6M,$H3364,TRUE,_xll.ohTrigger(RecalcTrigger,Trigger6M)),NA())</f>
        <v>1.4650802277056578E-2</v>
      </c>
      <c r="M3364" s="186">
        <f>IFERROR(_xll.qlIndexFixing(Index1Y,$H3364,TRUE,_xll.ohTrigger(RecalcTrigger,Trigger1Y)),NA())</f>
        <v>1.4794959365608084E-2</v>
      </c>
      <c r="N3364" s="185">
        <f>IFERROR(_xll.qlIndexFixing(ONIndex1M,I3364,TRUE,_xll.ohTrigger(RecalcTrigger,Trigger1M)),NA())</f>
        <v>1.404230531885986E-2</v>
      </c>
      <c r="O3364" s="44">
        <f>IFERROR(_xll.qlIndexFixing(ONIndex3M,I3364,TRUE,_xll.ohTrigger(RecalcTrigger,Trigger3M)),NA())</f>
        <v>1.4379954239842618E-2</v>
      </c>
      <c r="P3364" s="44">
        <f>IFERROR(_xll.qlIndexFixing(ONIndex6M,I3364,TRUE,_xll.ohTrigger(RecalcTrigger,Trigger6M)),NA())</f>
        <v>1.4575855791063574E-2</v>
      </c>
      <c r="Q3364" s="186">
        <f>IFERROR(_xll.qlIndexFixing(ONIndex1Y,I3364,TRUE,_xll.ohTrigger(RecalcTrigger,Trigger1Y)),NA())</f>
        <v>1.462036464278782E-2</v>
      </c>
    </row>
    <row r="3365" spans="2:17" x14ac:dyDescent="0.2">
      <c r="B3365" s="39" t="s">
        <v>42</v>
      </c>
      <c r="D3365" s="42">
        <f>_xll.qlCalendarAdvance(Calendar,$D3364,B3365,"f",FALSE)</f>
        <v>62982</v>
      </c>
      <c r="E3365" s="180">
        <f>_xll.qlInterestRateIndexValueDate(IndexON,D3365)</f>
        <v>62982</v>
      </c>
      <c r="F3365" s="196">
        <f>IFERROR(_xll.qlIndexFixing(IndexON,D3365,TRUE,_xll.ohTrigger(RecalcTrigger,TriggerON)),NA())</f>
        <v>1.4077976228925593E-2</v>
      </c>
      <c r="H3365" s="42">
        <f>_xll.qlCalendarAdvance(Calendar,$H3364,B3365,"f",FALSE)</f>
        <v>62982</v>
      </c>
      <c r="I3365" s="180">
        <f>_xll.qlInterestRateIndexValueDate(Index1M,$H3365)</f>
        <v>62984</v>
      </c>
      <c r="J3365" s="185">
        <f>IFERROR(_xll.qlIndexFixing(Index1M,$H3365,TRUE,_xll.ohTrigger(RecalcTrigger,Trigger1M)),NA())</f>
        <v>1.4058820520498616E-2</v>
      </c>
      <c r="K3365" s="44">
        <f>IFERROR(_xll.qlIndexFixing(Index3M,H3365,TRUE,_xll.ohTrigger(RecalcTrigger,Trigger3M)),NA())</f>
        <v>1.4427676026714364E-2</v>
      </c>
      <c r="L3365" s="44">
        <f>IFERROR(_xll.qlIndexFixing(Index6M,$H3365,TRUE,_xll.ohTrigger(RecalcTrigger,Trigger6M)),NA())</f>
        <v>1.4652454940969622E-2</v>
      </c>
      <c r="M3365" s="186">
        <f>IFERROR(_xll.qlIndexFixing(Index1Y,$H3365,TRUE,_xll.ohTrigger(RecalcTrigger,Trigger1Y)),NA())</f>
        <v>1.479739946171988E-2</v>
      </c>
      <c r="N3365" s="185">
        <f>IFERROR(_xll.qlIndexFixing(ONIndex1M,I3365,TRUE,_xll.ohTrigger(RecalcTrigger,Trigger1M)),NA())</f>
        <v>1.4045354938057031E-2</v>
      </c>
      <c r="O3365" s="44">
        <f>IFERROR(_xll.qlIndexFixing(ONIndex3M,I3365,TRUE,_xll.ohTrigger(RecalcTrigger,Trigger3M)),NA())</f>
        <v>1.4383120941863226E-2</v>
      </c>
      <c r="P3365" s="44">
        <f>IFERROR(_xll.qlIndexFixing(ONIndex6M,I3365,TRUE,_xll.ohTrigger(RecalcTrigger,Trigger6M)),NA())</f>
        <v>1.4577624422544844E-2</v>
      </c>
      <c r="Q3365" s="186">
        <f>IFERROR(_xll.qlIndexFixing(ONIndex1Y,I3365,TRUE,_xll.ohTrigger(RecalcTrigger,Trigger1Y)),NA())</f>
        <v>1.4623207295221263E-2</v>
      </c>
    </row>
    <row r="3366" spans="2:17" x14ac:dyDescent="0.2">
      <c r="B3366" s="39" t="s">
        <v>42</v>
      </c>
      <c r="D3366" s="42">
        <f>_xll.qlCalendarAdvance(Calendar,$D3365,B3366,"f",FALSE)</f>
        <v>62989</v>
      </c>
      <c r="E3366" s="180">
        <f>_xll.qlInterestRateIndexValueDate(IndexON,D3366)</f>
        <v>62989</v>
      </c>
      <c r="F3366" s="196">
        <f>IFERROR(_xll.qlIndexFixing(IndexON,D3366,TRUE,_xll.ohTrigger(RecalcTrigger,TriggerON)),NA())</f>
        <v>1.4080052941887189E-2</v>
      </c>
      <c r="H3366" s="42">
        <f>_xll.qlCalendarAdvance(Calendar,$H3365,B3366,"f",FALSE)</f>
        <v>62989</v>
      </c>
      <c r="I3366" s="180">
        <f>_xll.qlInterestRateIndexValueDate(Index1M,$H3366)</f>
        <v>62991</v>
      </c>
      <c r="J3366" s="185">
        <f>IFERROR(_xll.qlIndexFixing(Index1M,$H3366,TRUE,_xll.ohTrigger(RecalcTrigger,Trigger1M)),NA())</f>
        <v>1.4061832477594849E-2</v>
      </c>
      <c r="K3366" s="44">
        <f>IFERROR(_xll.qlIndexFixing(Index3M,H3366,TRUE,_xll.ohTrigger(RecalcTrigger,Trigger3M)),NA())</f>
        <v>1.4430737797569475E-2</v>
      </c>
      <c r="L3366" s="44">
        <f>IFERROR(_xll.qlIndexFixing(Index6M,$H3366,TRUE,_xll.ohTrigger(RecalcTrigger,Trigger6M)),NA())</f>
        <v>1.4654097221465698E-2</v>
      </c>
      <c r="M3366" s="186">
        <f>IFERROR(_xll.qlIndexFixing(Index1Y,$H3366,TRUE,_xll.ohTrigger(RecalcTrigger,Trigger1Y)),NA())</f>
        <v>1.4799821816395522E-2</v>
      </c>
      <c r="N3366" s="185">
        <f>IFERROR(_xll.qlIndexFixing(ONIndex1M,I3366,TRUE,_xll.ohTrigger(RecalcTrigger,Trigger1M)),NA())</f>
        <v>1.4048388957972335E-2</v>
      </c>
      <c r="O3366" s="44">
        <f>IFERROR(_xll.qlIndexFixing(ONIndex3M,I3366,TRUE,_xll.ohTrigger(RecalcTrigger,Trigger3M)),NA())</f>
        <v>1.4386271002075901E-2</v>
      </c>
      <c r="P3366" s="44">
        <f>IFERROR(_xll.qlIndexFixing(ONIndex6M,I3366,TRUE,_xll.ohTrigger(RecalcTrigger,Trigger6M)),NA())</f>
        <v>1.4579382745552039E-2</v>
      </c>
      <c r="Q3366" s="186">
        <f>IFERROR(_xll.qlIndexFixing(ONIndex1Y,I3366,TRUE,_xll.ohTrigger(RecalcTrigger,Trigger1Y)),NA())</f>
        <v>1.462603315996347E-2</v>
      </c>
    </row>
    <row r="3367" spans="2:17" x14ac:dyDescent="0.2">
      <c r="B3367" s="39" t="s">
        <v>42</v>
      </c>
      <c r="D3367" s="42">
        <f>_xll.qlCalendarAdvance(Calendar,$D3366,B3367,"f",FALSE)</f>
        <v>62996</v>
      </c>
      <c r="E3367" s="180">
        <f>_xll.qlInterestRateIndexValueDate(IndexON,D3367)</f>
        <v>62996</v>
      </c>
      <c r="F3367" s="196">
        <f>IFERROR(_xll.qlIndexFixing(IndexON,D3367,TRUE,_xll.ohTrigger(RecalcTrigger,TriggerON)),NA())</f>
        <v>1.4082119021674444E-2</v>
      </c>
      <c r="H3367" s="42">
        <f>_xll.qlCalendarAdvance(Calendar,$H3366,B3367,"f",FALSE)</f>
        <v>62996</v>
      </c>
      <c r="I3367" s="180">
        <f>_xll.qlInterestRateIndexValueDate(Index1M,$H3367)</f>
        <v>62998</v>
      </c>
      <c r="J3367" s="185">
        <f>IFERROR(_xll.qlIndexFixing(Index1M,$H3367,TRUE,_xll.ohTrigger(RecalcTrigger,Trigger1M)),NA())</f>
        <v>1.4064828749737746E-2</v>
      </c>
      <c r="K3367" s="44">
        <f>IFERROR(_xll.qlIndexFixing(Index3M,H3367,TRUE,_xll.ohTrigger(RecalcTrigger,Trigger3M)),NA())</f>
        <v>1.4433782679171982E-2</v>
      </c>
      <c r="L3367" s="44">
        <f>IFERROR(_xll.qlIndexFixing(Index6M,$H3367,TRUE,_xll.ohTrigger(RecalcTrigger,Trigger6M)),NA())</f>
        <v>1.4655729118518597E-2</v>
      </c>
      <c r="M3367" s="186">
        <f>IFERROR(_xll.qlIndexFixing(Index1Y,$H3367,TRUE,_xll.ohTrigger(RecalcTrigger,Trigger1Y)),NA())</f>
        <v>1.4802226401647092E-2</v>
      </c>
      <c r="N3367" s="185">
        <f>IFERROR(_xll.qlIndexFixing(ONIndex1M,I3367,TRUE,_xll.ohTrigger(RecalcTrigger,Trigger1M)),NA())</f>
        <v>1.4051407353026235E-2</v>
      </c>
      <c r="O3367" s="44">
        <f>IFERROR(_xll.qlIndexFixing(ONIndex3M,I3367,TRUE,_xll.ohTrigger(RecalcTrigger,Trigger3M)),NA())</f>
        <v>1.4389404393462257E-2</v>
      </c>
      <c r="P3367" s="44">
        <f>IFERROR(_xll.qlIndexFixing(ONIndex6M,I3367,TRUE,_xll.ohTrigger(RecalcTrigger,Trigger6M)),NA())</f>
        <v>1.4581130760165095E-2</v>
      </c>
      <c r="Q3367" s="186">
        <f>IFERROR(_xll.qlIndexFixing(ONIndex1Y,I3367,TRUE,_xll.ohTrigger(RecalcTrigger,Trigger1Y)),NA())</f>
        <v>1.4628842209516435E-2</v>
      </c>
    </row>
    <row r="3368" spans="2:17" x14ac:dyDescent="0.2">
      <c r="B3368" s="39" t="s">
        <v>42</v>
      </c>
      <c r="D3368" s="42">
        <f>_xll.qlCalendarAdvance(Calendar,$D3367,B3368,"f",FALSE)</f>
        <v>63003</v>
      </c>
      <c r="E3368" s="180">
        <f>_xll.qlInterestRateIndexValueDate(IndexON,D3368)</f>
        <v>63003</v>
      </c>
      <c r="F3368" s="196">
        <f>IFERROR(_xll.qlIndexFixing(IndexON,D3368,TRUE,_xll.ohTrigger(RecalcTrigger,TriggerON)),NA())</f>
        <v>1.4084174450861298E-2</v>
      </c>
      <c r="H3368" s="42">
        <f>_xll.qlCalendarAdvance(Calendar,$H3367,B3368,"f",FALSE)</f>
        <v>63003</v>
      </c>
      <c r="I3368" s="180">
        <f>_xll.qlInterestRateIndexValueDate(Index1M,$H3368)</f>
        <v>63005</v>
      </c>
      <c r="J3368" s="185">
        <f>IFERROR(_xll.qlIndexFixing(Index1M,$H3368,TRUE,_xll.ohTrigger(RecalcTrigger,Trigger1M)),NA())</f>
        <v>1.4066350244590351E-2</v>
      </c>
      <c r="K3368" s="44">
        <f>IFERROR(_xll.qlIndexFixing(Index3M,H3368,TRUE,_xll.ohTrigger(RecalcTrigger,Trigger3M)),NA())</f>
        <v>1.4436810644171587E-2</v>
      </c>
      <c r="L3368" s="44">
        <f>IFERROR(_xll.qlIndexFixing(Index6M,$H3368,TRUE,_xll.ohTrigger(RecalcTrigger,Trigger6M)),NA())</f>
        <v>1.4657350632102549E-2</v>
      </c>
      <c r="M3368" s="186">
        <f>IFERROR(_xll.qlIndexFixing(Index1Y,$H3368,TRUE,_xll.ohTrigger(RecalcTrigger,Trigger1Y)),NA())</f>
        <v>1.4804613189487338E-2</v>
      </c>
      <c r="N3368" s="185">
        <f>IFERROR(_xll.qlIndexFixing(ONIndex1M,I3368,TRUE,_xll.ohTrigger(RecalcTrigger,Trigger1M)),NA())</f>
        <v>1.4054410097799064E-2</v>
      </c>
      <c r="O3368" s="44">
        <f>IFERROR(_xll.qlIndexFixing(ONIndex3M,I3368,TRUE,_xll.ohTrigger(RecalcTrigger,Trigger3M)),NA())</f>
        <v>1.4392521088684163E-2</v>
      </c>
      <c r="P3368" s="44">
        <f>IFERROR(_xll.qlIndexFixing(ONIndex6M,I3368,TRUE,_xll.ohTrigger(RecalcTrigger,Trigger6M)),NA())</f>
        <v>1.4582868466384014E-2</v>
      </c>
      <c r="Q3368" s="186">
        <f>IFERROR(_xll.qlIndexFixing(ONIndex1Y,I3368,TRUE,_xll.ohTrigger(RecalcTrigger,Trigger1Y)),NA())</f>
        <v>1.4631634416542028E-2</v>
      </c>
    </row>
    <row r="3369" spans="2:17" x14ac:dyDescent="0.2">
      <c r="B3369" s="39" t="s">
        <v>42</v>
      </c>
      <c r="D3369" s="42">
        <f>_xll.qlCalendarAdvance(Calendar,$D3368,B3369,"f",FALSE)</f>
        <v>63010</v>
      </c>
      <c r="E3369" s="180">
        <f>_xll.qlInterestRateIndexValueDate(IndexON,D3369)</f>
        <v>63010</v>
      </c>
      <c r="F3369" s="196">
        <f>IFERROR(_xll.qlIndexFixing(IndexON,D3369,TRUE,_xll.ohTrigger(RecalcTrigger,TriggerON)),NA())</f>
        <v>1.4086219212181561E-2</v>
      </c>
      <c r="H3369" s="42">
        <f>_xll.qlCalendarAdvance(Calendar,$H3368,B3369,"f",FALSE)</f>
        <v>63010</v>
      </c>
      <c r="I3369" s="180">
        <f>_xll.qlInterestRateIndexValueDate(Index1M,$H3369)</f>
        <v>63012</v>
      </c>
      <c r="J3369" s="185">
        <f>IFERROR(_xll.qlIndexFixing(Index1M,$H3369,TRUE,_xll.ohTrigger(RecalcTrigger,Trigger1M)),NA())</f>
        <v>1.4070774136945297E-2</v>
      </c>
      <c r="K3369" s="44">
        <f>IFERROR(_xll.qlIndexFixing(Index3M,H3369,TRUE,_xll.ohTrigger(RecalcTrigger,Trigger3M)),NA())</f>
        <v>1.4439821665220603E-2</v>
      </c>
      <c r="L3369" s="44">
        <f>IFERROR(_xll.qlIndexFixing(Index6M,$H3369,TRUE,_xll.ohTrigger(RecalcTrigger,Trigger6M)),NA())</f>
        <v>1.4660189093982652E-2</v>
      </c>
      <c r="M3369" s="186">
        <f>IFERROR(_xll.qlIndexFixing(Index1Y,$H3369,TRUE,_xll.ohTrigger(RecalcTrigger,Trigger1Y)),NA())</f>
        <v>1.4806982151929004E-2</v>
      </c>
      <c r="N3369" s="185">
        <f>IFERROR(_xll.qlIndexFixing(ONIndex1M,I3369,TRUE,_xll.ohTrigger(RecalcTrigger,Trigger1M)),NA())</f>
        <v>1.4057397166631347E-2</v>
      </c>
      <c r="O3369" s="44">
        <f>IFERROR(_xll.qlIndexFixing(ONIndex3M,I3369,TRUE,_xll.ohTrigger(RecalcTrigger,Trigger3M)),NA())</f>
        <v>1.4395621060723229E-2</v>
      </c>
      <c r="P3369" s="44">
        <f>IFERROR(_xll.qlIndexFixing(ONIndex6M,I3369,TRUE,_xll.ohTrigger(RecalcTrigger,Trigger6M)),NA())</f>
        <v>1.4584595864208794E-2</v>
      </c>
      <c r="Q3369" s="186">
        <f>IFERROR(_xll.qlIndexFixing(ONIndex1Y,I3369,TRUE,_xll.ohTrigger(RecalcTrigger,Trigger1Y)),NA())</f>
        <v>1.4634409753462307E-2</v>
      </c>
    </row>
    <row r="3370" spans="2:17" x14ac:dyDescent="0.2">
      <c r="B3370" s="39" t="s">
        <v>42</v>
      </c>
      <c r="D3370" s="42">
        <f>_xll.qlCalendarAdvance(Calendar,$D3369,B3370,"f",FALSE)</f>
        <v>63017</v>
      </c>
      <c r="E3370" s="180">
        <f>_xll.qlInterestRateIndexValueDate(IndexON,D3370)</f>
        <v>63017</v>
      </c>
      <c r="F3370" s="196">
        <f>IFERROR(_xll.qlIndexFixing(IndexON,D3370,TRUE,_xll.ohTrigger(RecalcTrigger,TriggerON)),NA())</f>
        <v>1.4088253288129238E-2</v>
      </c>
      <c r="H3370" s="42">
        <f>_xll.qlCalendarAdvance(Calendar,$H3369,B3370,"f",FALSE)</f>
        <v>63017</v>
      </c>
      <c r="I3370" s="180">
        <f>_xll.qlInterestRateIndexValueDate(Index1M,$H3370)</f>
        <v>63019</v>
      </c>
      <c r="J3370" s="185">
        <f>IFERROR(_xll.qlIndexFixing(Index1M,$H3370,TRUE,_xll.ohTrigger(RecalcTrigger,Trigger1M)),NA())</f>
        <v>1.4073723200920818E-2</v>
      </c>
      <c r="K3370" s="44">
        <f>IFERROR(_xll.qlIndexFixing(Index3M,H3370,TRUE,_xll.ohTrigger(RecalcTrigger,Trigger3M)),NA())</f>
        <v>1.4442815714971337E-2</v>
      </c>
      <c r="L3370" s="44">
        <f>IFERROR(_xll.qlIndexFixing(Index6M,$H3370,TRUE,_xll.ohTrigger(RecalcTrigger,Trigger6M)),NA())</f>
        <v>1.4661787810077645E-2</v>
      </c>
      <c r="M3370" s="186">
        <f>IFERROR(_xll.qlIndexFixing(Index1Y,$H3370,TRUE,_xll.ohTrigger(RecalcTrigger,Trigger1Y)),NA())</f>
        <v>1.4809333260986362E-2</v>
      </c>
      <c r="N3370" s="185">
        <f>IFERROR(_xll.qlIndexFixing(ONIndex1M,I3370,TRUE,_xll.ohTrigger(RecalcTrigger,Trigger1M)),NA())</f>
        <v>1.4060368533943546E-2</v>
      </c>
      <c r="O3370" s="44">
        <f>IFERROR(_xll.qlIndexFixing(ONIndex3M,I3370,TRUE,_xll.ohTrigger(RecalcTrigger,Trigger3M)),NA())</f>
        <v>1.439870428216139E-2</v>
      </c>
      <c r="P3370" s="44">
        <f>IFERROR(_xll.qlIndexFixing(ONIndex6M,I3370,TRUE,_xll.ohTrigger(RecalcTrigger,Trigger6M)),NA())</f>
        <v>1.4586312953479563E-2</v>
      </c>
      <c r="Q3370" s="186">
        <f>IFERROR(_xll.qlIndexFixing(ONIndex1Y,I3370,TRUE,_xll.ohTrigger(RecalcTrigger,Trigger1Y)),NA())</f>
        <v>1.4637168192699335E-2</v>
      </c>
    </row>
    <row r="3371" spans="2:17" x14ac:dyDescent="0.2">
      <c r="B3371" s="39" t="s">
        <v>42</v>
      </c>
      <c r="D3371" s="42">
        <f>_xll.qlCalendarAdvance(Calendar,$D3370,B3371,"f",FALSE)</f>
        <v>63024</v>
      </c>
      <c r="E3371" s="180">
        <f>_xll.qlInterestRateIndexValueDate(IndexON,D3371)</f>
        <v>63024</v>
      </c>
      <c r="F3371" s="196">
        <f>IFERROR(_xll.qlIndexFixing(IndexON,D3371,TRUE,_xll.ohTrigger(RecalcTrigger,TriggerON)),NA())</f>
        <v>1.4090276661438139E-2</v>
      </c>
      <c r="H3371" s="42">
        <f>_xll.qlCalendarAdvance(Calendar,$H3370,B3371,"f",FALSE)</f>
        <v>63024</v>
      </c>
      <c r="I3371" s="180">
        <f>_xll.qlInterestRateIndexValueDate(Index1M,$H3371)</f>
        <v>63026</v>
      </c>
      <c r="J3371" s="185">
        <f>IFERROR(_xll.qlIndexFixing(Index1M,$H3371,TRUE,_xll.ohTrigger(RecalcTrigger,Trigger1M)),NA())</f>
        <v>1.4076656477742255E-2</v>
      </c>
      <c r="K3371" s="44">
        <f>IFERROR(_xll.qlIndexFixing(Index3M,H3371,TRUE,_xll.ohTrigger(RecalcTrigger,Trigger3M)),NA())</f>
        <v>1.4445792766076972E-2</v>
      </c>
      <c r="L3371" s="44">
        <f>IFERROR(_xll.qlIndexFixing(Index6M,$H3371,TRUE,_xll.ohTrigger(RecalcTrigger,Trigger6M)),NA())</f>
        <v>1.4663376141380255E-2</v>
      </c>
      <c r="M3371" s="186">
        <f>IFERROR(_xll.qlIndexFixing(Index1Y,$H3371,TRUE,_xll.ohTrigger(RecalcTrigger,Trigger1Y)),NA())</f>
        <v>1.4811666488673693E-2</v>
      </c>
      <c r="N3371" s="185">
        <f>IFERROR(_xll.qlIndexFixing(ONIndex1M,I3371,TRUE,_xll.ohTrigger(RecalcTrigger,Trigger1M)),NA())</f>
        <v>1.4063324174555802E-2</v>
      </c>
      <c r="O3371" s="44">
        <f>IFERROR(_xll.qlIndexFixing(ONIndex3M,I3371,TRUE,_xll.ohTrigger(RecalcTrigger,Trigger3M)),NA())</f>
        <v>1.440177072590032E-2</v>
      </c>
      <c r="P3371" s="44">
        <f>IFERROR(_xll.qlIndexFixing(ONIndex6M,I3371,TRUE,_xll.ohTrigger(RecalcTrigger,Trigger6M)),NA())</f>
        <v>1.4588019734516067E-2</v>
      </c>
      <c r="Q3371" s="186">
        <f>IFERROR(_xll.qlIndexFixing(ONIndex1Y,I3371,TRUE,_xll.ohTrigger(RecalcTrigger,Trigger1Y)),NA())</f>
        <v>1.4639909707154786E-2</v>
      </c>
    </row>
    <row r="3372" spans="2:17" x14ac:dyDescent="0.2">
      <c r="B3372" s="39" t="s">
        <v>42</v>
      </c>
      <c r="D3372" s="42">
        <f>_xll.qlCalendarAdvance(Calendar,$D3371,B3372,"f",FALSE)</f>
        <v>63031</v>
      </c>
      <c r="E3372" s="180">
        <f>_xll.qlInterestRateIndexValueDate(IndexON,D3372)</f>
        <v>63031</v>
      </c>
      <c r="F3372" s="196">
        <f>IFERROR(_xll.qlIndexFixing(IndexON,D3372,TRUE,_xll.ohTrigger(RecalcTrigger,TriggerON)),NA())</f>
        <v>1.4092289314682205E-2</v>
      </c>
      <c r="H3372" s="42">
        <f>_xll.qlCalendarAdvance(Calendar,$H3371,B3372,"f",FALSE)</f>
        <v>63031</v>
      </c>
      <c r="I3372" s="180">
        <f>_xll.qlInterestRateIndexValueDate(Index1M,$H3372)</f>
        <v>63033</v>
      </c>
      <c r="J3372" s="185">
        <f>IFERROR(_xll.qlIndexFixing(Index1M,$H3372,TRUE,_xll.ohTrigger(RecalcTrigger,Trigger1M)),NA())</f>
        <v>1.4079573941862544E-2</v>
      </c>
      <c r="K3372" s="44">
        <f>IFERROR(_xll.qlIndexFixing(Index3M,H3372,TRUE,_xll.ohTrigger(RecalcTrigger,Trigger3M)),NA())</f>
        <v>1.444875279118721E-2</v>
      </c>
      <c r="L3372" s="44">
        <f>IFERROR(_xll.qlIndexFixing(Index6M,$H3372,TRUE,_xll.ohTrigger(RecalcTrigger,Trigger6M)),NA())</f>
        <v>1.4664954087864271E-2</v>
      </c>
      <c r="M3372" s="186">
        <f>IFERROR(_xll.qlIndexFixing(Index1Y,$H3372,TRUE,_xll.ohTrigger(RecalcTrigger,Trigger1Y)),NA())</f>
        <v>1.4813981807006148E-2</v>
      </c>
      <c r="N3372" s="185">
        <f>IFERROR(_xll.qlIndexFixing(ONIndex1M,I3372,TRUE,_xll.ohTrigger(RecalcTrigger,Trigger1M)),NA())</f>
        <v>1.406626406264877E-2</v>
      </c>
      <c r="O3372" s="44">
        <f>IFERROR(_xll.qlIndexFixing(ONIndex3M,I3372,TRUE,_xll.ohTrigger(RecalcTrigger,Trigger3M)),NA())</f>
        <v>1.4404820364761761E-2</v>
      </c>
      <c r="P3372" s="44">
        <f>IFERROR(_xll.qlIndexFixing(ONIndex6M,I3372,TRUE,_xll.ohTrigger(RecalcTrigger,Trigger6M)),NA())</f>
        <v>1.458971620699856E-2</v>
      </c>
      <c r="Q3372" s="186">
        <f>IFERROR(_xll.qlIndexFixing(ONIndex1Y,I3372,TRUE,_xll.ohTrigger(RecalcTrigger,Trigger1Y)),NA())</f>
        <v>1.4642634269170784E-2</v>
      </c>
    </row>
    <row r="3373" spans="2:17" x14ac:dyDescent="0.2">
      <c r="B3373" s="39" t="s">
        <v>42</v>
      </c>
      <c r="D3373" s="42">
        <f>_xll.qlCalendarAdvance(Calendar,$D3372,B3373,"f",FALSE)</f>
        <v>63038</v>
      </c>
      <c r="E3373" s="180">
        <f>_xll.qlInterestRateIndexValueDate(IndexON,D3373)</f>
        <v>63038</v>
      </c>
      <c r="F3373" s="196">
        <f>IFERROR(_xll.qlIndexFixing(IndexON,D3373,TRUE,_xll.ohTrigger(RecalcTrigger,TriggerON)),NA())</f>
        <v>1.4094291230595246E-2</v>
      </c>
      <c r="H3373" s="42">
        <f>_xll.qlCalendarAdvance(Calendar,$H3372,B3373,"f",FALSE)</f>
        <v>63038</v>
      </c>
      <c r="I3373" s="180">
        <f>_xll.qlInterestRateIndexValueDate(Index1M,$H3373)</f>
        <v>63040</v>
      </c>
      <c r="J3373" s="185">
        <f>IFERROR(_xll.qlIndexFixing(Index1M,$H3373,TRUE,_xll.ohTrigger(RecalcTrigger,Trigger1M)),NA())</f>
        <v>1.4082475567729624E-2</v>
      </c>
      <c r="K3373" s="44">
        <f>IFERROR(_xll.qlIndexFixing(Index3M,H3373,TRUE,_xll.ohTrigger(RecalcTrigger,Trigger3M)),NA())</f>
        <v>1.4451695762955232E-2</v>
      </c>
      <c r="L3373" s="44">
        <f>IFERROR(_xll.qlIndexFixing(Index6M,$H3373,TRUE,_xll.ohTrigger(RecalcTrigger,Trigger6M)),NA())</f>
        <v>1.4666521649505623E-2</v>
      </c>
      <c r="M3373" s="186">
        <f>IFERROR(_xll.qlIndexFixing(Index1Y,$H3373,TRUE,_xll.ohTrigger(RecalcTrigger,Trigger1Y)),NA())</f>
        <v>1.4816279187999975E-2</v>
      </c>
      <c r="N3373" s="185">
        <f>IFERROR(_xll.qlIndexFixing(ONIndex1M,I3373,TRUE,_xll.ohTrigger(RecalcTrigger,Trigger1M)),NA())</f>
        <v>1.4069188173042591E-2</v>
      </c>
      <c r="O3373" s="44">
        <f>IFERROR(_xll.qlIndexFixing(ONIndex3M,I3373,TRUE,_xll.ohTrigger(RecalcTrigger,Trigger3M)),NA())</f>
        <v>1.4407853171327645E-2</v>
      </c>
      <c r="P3373" s="44">
        <f>IFERROR(_xll.qlIndexFixing(ONIndex6M,I3373,TRUE,_xll.ohTrigger(RecalcTrigger,Trigger6M)),NA())</f>
        <v>1.4591402371086915E-2</v>
      </c>
      <c r="Q3373" s="186">
        <f>IFERROR(_xll.qlIndexFixing(ONIndex1Y,I3373,TRUE,_xll.ohTrigger(RecalcTrigger,Trigger1Y)),NA())</f>
        <v>1.4645341851249327E-2</v>
      </c>
    </row>
    <row r="3374" spans="2:17" x14ac:dyDescent="0.2">
      <c r="B3374" s="39" t="s">
        <v>42</v>
      </c>
      <c r="D3374" s="42">
        <f>_xll.qlCalendarAdvance(Calendar,$D3373,B3374,"f",FALSE)</f>
        <v>63045</v>
      </c>
      <c r="E3374" s="180">
        <f>_xll.qlInterestRateIndexValueDate(IndexON,D3374)</f>
        <v>63045</v>
      </c>
      <c r="F3374" s="196">
        <f>IFERROR(_xll.qlIndexFixing(IndexON,D3374,TRUE,_xll.ohTrigger(RecalcTrigger,TriggerON)),NA())</f>
        <v>1.4096282391511394E-2</v>
      </c>
      <c r="H3374" s="42">
        <f>_xll.qlCalendarAdvance(Calendar,$H3373,B3374,"f",FALSE)</f>
        <v>63045</v>
      </c>
      <c r="I3374" s="180">
        <f>_xll.qlInterestRateIndexValueDate(Index1M,$H3374)</f>
        <v>63047</v>
      </c>
      <c r="J3374" s="185">
        <f>IFERROR(_xll.qlIndexFixing(Index1M,$H3374,TRUE,_xll.ohTrigger(RecalcTrigger,Trigger1M)),NA())</f>
        <v>1.4085361329801427E-2</v>
      </c>
      <c r="K3374" s="44">
        <f>IFERROR(_xll.qlIndexFixing(Index3M,H3374,TRUE,_xll.ohTrigger(RecalcTrigger,Trigger3M)),NA())</f>
        <v>1.4454621654035087E-2</v>
      </c>
      <c r="L3374" s="44">
        <f>IFERROR(_xll.qlIndexFixing(Index6M,$H3374,TRUE,_xll.ohTrigger(RecalcTrigger,Trigger6M)),NA())</f>
        <v>1.4668078826277665E-2</v>
      </c>
      <c r="M3374" s="186">
        <f>IFERROR(_xll.qlIndexFixing(Index1Y,$H3374,TRUE,_xll.ohTrigger(RecalcTrigger,Trigger1Y)),NA())</f>
        <v>1.4818558603671639E-2</v>
      </c>
      <c r="N3374" s="185">
        <f>IFERROR(_xll.qlIndexFixing(ONIndex1M,I3374,TRUE,_xll.ohTrigger(RecalcTrigger,Trigger1M)),NA())</f>
        <v>1.4072096479837981E-2</v>
      </c>
      <c r="O3374" s="44">
        <f>IFERROR(_xll.qlIndexFixing(ONIndex3M,I3374,TRUE,_xll.ohTrigger(RecalcTrigger,Trigger3M)),NA())</f>
        <v>1.4410869118499647E-2</v>
      </c>
      <c r="P3374" s="44">
        <f>IFERROR(_xll.qlIndexFixing(ONIndex6M,I3374,TRUE,_xll.ohTrigger(RecalcTrigger,Trigger6M)),NA())</f>
        <v>1.4593078226861067E-2</v>
      </c>
      <c r="Q3374" s="186">
        <f>IFERROR(_xll.qlIndexFixing(ONIndex1Y,I3374,TRUE,_xll.ohTrigger(RecalcTrigger,Trigger1Y)),NA())</f>
        <v>1.4648032426052282E-2</v>
      </c>
    </row>
    <row r="3375" spans="2:17" x14ac:dyDescent="0.2">
      <c r="B3375" s="39" t="s">
        <v>42</v>
      </c>
      <c r="D3375" s="42">
        <f>_xll.qlCalendarAdvance(Calendar,$D3374,B3375,"f",FALSE)</f>
        <v>63052</v>
      </c>
      <c r="E3375" s="180">
        <f>_xll.qlInterestRateIndexValueDate(IndexON,D3375)</f>
        <v>63052</v>
      </c>
      <c r="F3375" s="196">
        <f>IFERROR(_xll.qlIndexFixing(IndexON,D3375,TRUE,_xll.ohTrigger(RecalcTrigger,TriggerON)),NA())</f>
        <v>1.4098262780164461E-2</v>
      </c>
      <c r="H3375" s="42">
        <f>_xll.qlCalendarAdvance(Calendar,$H3374,B3375,"f",FALSE)</f>
        <v>63052</v>
      </c>
      <c r="I3375" s="180">
        <f>_xll.qlInterestRateIndexValueDate(Index1M,$H3375)</f>
        <v>63054</v>
      </c>
      <c r="J3375" s="185">
        <f>IFERROR(_xll.qlIndexFixing(Index1M,$H3375,TRUE,_xll.ohTrigger(RecalcTrigger,Trigger1M)),NA())</f>
        <v>1.4088231202520896E-2</v>
      </c>
      <c r="K3375" s="44">
        <f>IFERROR(_xll.qlIndexFixing(Index3M,H3375,TRUE,_xll.ohTrigger(RecalcTrigger,Trigger3M)),NA())</f>
        <v>1.4457530437077344E-2</v>
      </c>
      <c r="L3375" s="44">
        <f>IFERROR(_xll.qlIndexFixing(Index6M,$H3375,TRUE,_xll.ohTrigger(RecalcTrigger,Trigger6M)),NA())</f>
        <v>1.4669625618157192E-2</v>
      </c>
      <c r="M3375" s="186">
        <f>IFERROR(_xll.qlIndexFixing(Index1Y,$H3375,TRUE,_xll.ohTrigger(RecalcTrigger,Trigger1Y)),NA())</f>
        <v>1.4820820026038049E-2</v>
      </c>
      <c r="N3375" s="185">
        <f>IFERROR(_xll.qlIndexFixing(ONIndex1M,I3375,TRUE,_xll.ohTrigger(RecalcTrigger,Trigger1M)),NA())</f>
        <v>1.4074988957855084E-2</v>
      </c>
      <c r="O3375" s="44">
        <f>IFERROR(_xll.qlIndexFixing(ONIndex3M,I3375,TRUE,_xll.ohTrigger(RecalcTrigger,Trigger3M)),NA())</f>
        <v>1.4413868179259381E-2</v>
      </c>
      <c r="P3375" s="44">
        <f>IFERROR(_xll.qlIndexFixing(ONIndex6M,I3375,TRUE,_xll.ohTrigger(RecalcTrigger,Trigger6M)),NA())</f>
        <v>1.4594743774081209E-2</v>
      </c>
      <c r="Q3375" s="186">
        <f>IFERROR(_xll.qlIndexFixing(ONIndex1Y,I3375,TRUE,_xll.ohTrigger(RecalcTrigger,Trigger1Y)),NA())</f>
        <v>1.4650705966001709E-2</v>
      </c>
    </row>
    <row r="3376" spans="2:17" x14ac:dyDescent="0.2">
      <c r="B3376" s="39" t="s">
        <v>42</v>
      </c>
      <c r="D3376" s="42">
        <f>_xll.qlCalendarAdvance(Calendar,$D3375,B3376,"f",FALSE)</f>
        <v>63059</v>
      </c>
      <c r="E3376" s="180">
        <f>_xll.qlInterestRateIndexValueDate(IndexON,D3376)</f>
        <v>63059</v>
      </c>
      <c r="F3376" s="196">
        <f>IFERROR(_xll.qlIndexFixing(IndexON,D3376,TRUE,_xll.ohTrigger(RecalcTrigger,TriggerON)),NA())</f>
        <v>1.410023237944813E-2</v>
      </c>
      <c r="H3376" s="42">
        <f>_xll.qlCalendarAdvance(Calendar,$H3375,B3376,"f",FALSE)</f>
        <v>63059</v>
      </c>
      <c r="I3376" s="180">
        <f>_xll.qlInterestRateIndexValueDate(Index1M,$H3376)</f>
        <v>63061</v>
      </c>
      <c r="J3376" s="185">
        <f>IFERROR(_xll.qlIndexFixing(Index1M,$H3376,TRUE,_xll.ohTrigger(RecalcTrigger,Trigger1M)),NA())</f>
        <v>1.4091085160343464E-2</v>
      </c>
      <c r="K3376" s="44">
        <f>IFERROR(_xll.qlIndexFixing(Index3M,H3376,TRUE,_xll.ohTrigger(RecalcTrigger,Trigger3M)),NA())</f>
        <v>1.4460422084734319E-2</v>
      </c>
      <c r="L3376" s="44">
        <f>IFERROR(_xll.qlIndexFixing(Index6M,$H3376,TRUE,_xll.ohTrigger(RecalcTrigger,Trigger6M)),NA())</f>
        <v>1.4671162025118418E-2</v>
      </c>
      <c r="M3376" s="186">
        <f>IFERROR(_xll.qlIndexFixing(Index1Y,$H3376,TRUE,_xll.ohTrigger(RecalcTrigger,Trigger1Y)),NA())</f>
        <v>1.4823063427117637E-2</v>
      </c>
      <c r="N3376" s="185">
        <f>IFERROR(_xll.qlIndexFixing(ONIndex1M,I3376,TRUE,_xll.ohTrigger(RecalcTrigger,Trigger1M)),NA())</f>
        <v>1.4077865581354487E-2</v>
      </c>
      <c r="O3376" s="44">
        <f>IFERROR(_xll.qlIndexFixing(ONIndex3M,I3376,TRUE,_xll.ohTrigger(RecalcTrigger,Trigger3M)),NA())</f>
        <v>1.4416850326188779E-2</v>
      </c>
      <c r="P3376" s="44">
        <f>IFERROR(_xll.qlIndexFixing(ONIndex6M,I3376,TRUE,_xll.ohTrigger(RecalcTrigger,Trigger6M)),NA())</f>
        <v>1.4596399012907213E-2</v>
      </c>
      <c r="Q3376" s="186">
        <f>IFERROR(_xll.qlIndexFixing(ONIndex1Y,I3376,TRUE,_xll.ohTrigger(RecalcTrigger,Trigger1Y)),NA())</f>
        <v>1.4653362443839413E-2</v>
      </c>
    </row>
    <row r="3377" spans="2:17" x14ac:dyDescent="0.2">
      <c r="B3377" s="39" t="s">
        <v>42</v>
      </c>
      <c r="D3377" s="42">
        <f>_xll.qlCalendarAdvance(Calendar,$D3376,B3377,"f",FALSE)</f>
        <v>63066</v>
      </c>
      <c r="E3377" s="180">
        <f>_xll.qlInterestRateIndexValueDate(IndexON,D3377)</f>
        <v>63066</v>
      </c>
      <c r="F3377" s="196">
        <f>IFERROR(_xll.qlIndexFixing(IndexON,D3377,TRUE,_xll.ohTrigger(RecalcTrigger,TriggerON)),NA())</f>
        <v>1.4102191171696532E-2</v>
      </c>
      <c r="H3377" s="42">
        <f>_xll.qlCalendarAdvance(Calendar,$H3376,B3377,"f",FALSE)</f>
        <v>63066</v>
      </c>
      <c r="I3377" s="180">
        <f>_xll.qlInterestRateIndexValueDate(Index1M,$H3377)</f>
        <v>63068</v>
      </c>
      <c r="J3377" s="185">
        <f>IFERROR(_xll.qlIndexFixing(Index1M,$H3377,TRUE,_xll.ohTrigger(RecalcTrigger,Trigger1M)),NA())</f>
        <v>1.4093923177724565E-2</v>
      </c>
      <c r="K3377" s="44">
        <f>IFERROR(_xll.qlIndexFixing(Index3M,H3377,TRUE,_xll.ohTrigger(RecalcTrigger,Trigger3M)),NA())</f>
        <v>1.4462804325929226E-2</v>
      </c>
      <c r="L3377" s="44">
        <f>IFERROR(_xll.qlIndexFixing(Index6M,$H3377,TRUE,_xll.ohTrigger(RecalcTrigger,Trigger6M)),NA())</f>
        <v>1.4670669355485543E-2</v>
      </c>
      <c r="M3377" s="186">
        <f>IFERROR(_xll.qlIndexFixing(Index1Y,$H3377,TRUE,_xll.ohTrigger(RecalcTrigger,Trigger1Y)),NA())</f>
        <v>1.4825288778929722E-2</v>
      </c>
      <c r="N3377" s="185">
        <f>IFERROR(_xll.qlIndexFixing(ONIndex1M,I3377,TRUE,_xll.ohTrigger(RecalcTrigger,Trigger1M)),NA())</f>
        <v>1.4080726324996462E-2</v>
      </c>
      <c r="O3377" s="44">
        <f>IFERROR(_xll.qlIndexFixing(ONIndex3M,I3377,TRUE,_xll.ohTrigger(RecalcTrigger,Trigger3M)),NA())</f>
        <v>1.4419815532029645E-2</v>
      </c>
      <c r="P3377" s="44">
        <f>IFERROR(_xll.qlIndexFixing(ONIndex6M,I3377,TRUE,_xll.ohTrigger(RecalcTrigger,Trigger6M)),NA())</f>
        <v>1.4598043943339079E-2</v>
      </c>
      <c r="Q3377" s="186">
        <f>IFERROR(_xll.qlIndexFixing(ONIndex1Y,I3377,TRUE,_xll.ohTrigger(RecalcTrigger,Trigger1Y)),NA())</f>
        <v>1.4656001831987453E-2</v>
      </c>
    </row>
    <row r="3378" spans="2:17" x14ac:dyDescent="0.2">
      <c r="B3378" s="39" t="s">
        <v>42</v>
      </c>
      <c r="D3378" s="42">
        <f>_xll.qlCalendarAdvance(Calendar,$D3377,B3378,"f",FALSE)</f>
        <v>63073</v>
      </c>
      <c r="E3378" s="180">
        <f>_xll.qlInterestRateIndexValueDate(IndexON,D3378)</f>
        <v>63073</v>
      </c>
      <c r="F3378" s="196">
        <f>IFERROR(_xll.qlIndexFixing(IndexON,D3378,TRUE,_xll.ohTrigger(RecalcTrigger,TriggerON)),NA())</f>
        <v>1.4104139139563543E-2</v>
      </c>
      <c r="H3378" s="42">
        <f>_xll.qlCalendarAdvance(Calendar,$H3377,B3378,"f",FALSE)</f>
        <v>63073</v>
      </c>
      <c r="I3378" s="180">
        <f>_xll.qlInterestRateIndexValueDate(Index1M,$H3378)</f>
        <v>63075</v>
      </c>
      <c r="J3378" s="185">
        <f>IFERROR(_xll.qlIndexFixing(Index1M,$H3378,TRUE,_xll.ohTrigger(RecalcTrigger,Trigger1M)),NA())</f>
        <v>1.4096745229109642E-2</v>
      </c>
      <c r="K3378" s="44">
        <f>IFERROR(_xll.qlIndexFixing(Index3M,H3378,TRUE,_xll.ohTrigger(RecalcTrigger,Trigger3M)),NA())</f>
        <v>1.4465662739158414E-2</v>
      </c>
      <c r="L3378" s="44">
        <f>IFERROR(_xll.qlIndexFixing(Index6M,$H3378,TRUE,_xll.ohTrigger(RecalcTrigger,Trigger6M)),NA())</f>
        <v>1.467218839304029E-2</v>
      </c>
      <c r="M3378" s="186">
        <f>IFERROR(_xll.qlIndexFixing(Index1Y,$H3378,TRUE,_xll.ohTrigger(RecalcTrigger,Trigger1Y)),NA())</f>
        <v>1.4827496053493396E-2</v>
      </c>
      <c r="N3378" s="185">
        <f>IFERROR(_xll.qlIndexFixing(ONIndex1M,I3378,TRUE,_xll.ohTrigger(RecalcTrigger,Trigger1M)),NA())</f>
        <v>1.4083571163121533E-2</v>
      </c>
      <c r="O3378" s="44">
        <f>IFERROR(_xll.qlIndexFixing(ONIndex3M,I3378,TRUE,_xll.ohTrigger(RecalcTrigger,Trigger3M)),NA())</f>
        <v>1.4422763769683655E-2</v>
      </c>
      <c r="P3378" s="44">
        <f>IFERROR(_xll.qlIndexFixing(ONIndex6M,I3378,TRUE,_xll.ohTrigger(RecalcTrigger,Trigger6M)),NA())</f>
        <v>1.4599678565376806E-2</v>
      </c>
      <c r="Q3378" s="186">
        <f>IFERROR(_xll.qlIndexFixing(ONIndex1Y,I3378,TRUE,_xll.ohTrigger(RecalcTrigger,Trigger1Y)),NA())</f>
        <v>1.4658624103027762E-2</v>
      </c>
    </row>
    <row r="3379" spans="2:17" x14ac:dyDescent="0.2">
      <c r="B3379" s="39" t="s">
        <v>42</v>
      </c>
      <c r="D3379" s="42">
        <f>_xll.qlCalendarAdvance(Calendar,$D3378,B3379,"f",FALSE)</f>
        <v>63080</v>
      </c>
      <c r="E3379" s="180">
        <f>_xll.qlInterestRateIndexValueDate(IndexON,D3379)</f>
        <v>63080</v>
      </c>
      <c r="F3379" s="196">
        <f>IFERROR(_xll.qlIndexFixing(IndexON,D3379,TRUE,_xll.ohTrigger(RecalcTrigger,TriggerON)),NA())</f>
        <v>1.4106076265703038E-2</v>
      </c>
      <c r="H3379" s="42">
        <f>_xll.qlCalendarAdvance(Calendar,$H3378,B3379,"f",FALSE)</f>
        <v>63080</v>
      </c>
      <c r="I3379" s="180">
        <f>_xll.qlInterestRateIndexValueDate(Index1M,$H3379)</f>
        <v>63082</v>
      </c>
      <c r="J3379" s="185">
        <f>IFERROR(_xll.qlIndexFixing(Index1M,$H3379,TRUE,_xll.ohTrigger(RecalcTrigger,Trigger1M)),NA())</f>
        <v>1.4099551288954126E-2</v>
      </c>
      <c r="K3379" s="44">
        <f>IFERROR(_xll.qlIndexFixing(Index3M,H3379,TRUE,_xll.ohTrigger(RecalcTrigger,Trigger3M)),NA())</f>
        <v>1.4468503937584833E-2</v>
      </c>
      <c r="L3379" s="44">
        <f>IFERROR(_xll.qlIndexFixing(Index6M,$H3379,TRUE,_xll.ohTrigger(RecalcTrigger,Trigger6M)),NA())</f>
        <v>1.467369704768857E-2</v>
      </c>
      <c r="M3379" s="186">
        <f>IFERROR(_xll.qlIndexFixing(Index1Y,$H3379,TRUE,_xll.ohTrigger(RecalcTrigger,Trigger1Y)),NA())</f>
        <v>1.4829685222828411E-2</v>
      </c>
      <c r="N3379" s="185">
        <f>IFERROR(_xll.qlIndexFixing(ONIndex1M,I3379,TRUE,_xll.ohTrigger(RecalcTrigger,Trigger1M)),NA())</f>
        <v>1.4086400070469907E-2</v>
      </c>
      <c r="O3379" s="44">
        <f>IFERROR(_xll.qlIndexFixing(ONIndex3M,I3379,TRUE,_xll.ohTrigger(RecalcTrigger,Trigger3M)),NA())</f>
        <v>1.442569501197255E-2</v>
      </c>
      <c r="P3379" s="44">
        <f>IFERROR(_xll.qlIndexFixing(ONIndex6M,I3379,TRUE,_xll.ohTrigger(RecalcTrigger,Trigger6M)),NA())</f>
        <v>1.4601302879020395E-2</v>
      </c>
      <c r="Q3379" s="186">
        <f>IFERROR(_xll.qlIndexFixing(ONIndex1Y,I3379,TRUE,_xll.ohTrigger(RecalcTrigger,Trigger1Y)),NA())</f>
        <v>1.4661229229622208E-2</v>
      </c>
    </row>
    <row r="3380" spans="2:17" x14ac:dyDescent="0.2">
      <c r="B3380" s="39" t="s">
        <v>42</v>
      </c>
      <c r="D3380" s="42">
        <f>_xll.qlCalendarAdvance(Calendar,$D3379,B3380,"f",FALSE)</f>
        <v>63087</v>
      </c>
      <c r="E3380" s="180">
        <f>_xll.qlInterestRateIndexValueDate(IndexON,D3380)</f>
        <v>63087</v>
      </c>
      <c r="F3380" s="196">
        <f>IFERROR(_xll.qlIndexFixing(IndexON,D3380,TRUE,_xll.ohTrigger(RecalcTrigger,TriggerON)),NA())</f>
        <v>1.4108002532768893E-2</v>
      </c>
      <c r="H3380" s="42">
        <f>_xll.qlCalendarAdvance(Calendar,$H3379,B3380,"f",FALSE)</f>
        <v>63087</v>
      </c>
      <c r="I3380" s="180">
        <f>_xll.qlInterestRateIndexValueDate(Index1M,$H3380)</f>
        <v>63089</v>
      </c>
      <c r="J3380" s="185">
        <f>IFERROR(_xll.qlIndexFixing(Index1M,$H3380,TRUE,_xll.ohTrigger(RecalcTrigger,Trigger1M)),NA())</f>
        <v>1.4102341331705959E-2</v>
      </c>
      <c r="K3380" s="44">
        <f>IFERROR(_xll.qlIndexFixing(Index3M,H3380,TRUE,_xll.ohTrigger(RecalcTrigger,Trigger3M)),NA())</f>
        <v>1.4471327893862443E-2</v>
      </c>
      <c r="L3380" s="44">
        <f>IFERROR(_xll.qlIndexFixing(Index6M,$H3380,TRUE,_xll.ohTrigger(RecalcTrigger,Trigger6M)),NA())</f>
        <v>1.4675195319408741E-2</v>
      </c>
      <c r="M3380" s="186">
        <f>IFERROR(_xll.qlIndexFixing(Index1Y,$H3380,TRUE,_xll.ohTrigger(RecalcTrigger,Trigger1Y)),NA())</f>
        <v>1.4831856258956491E-2</v>
      </c>
      <c r="N3380" s="185">
        <f>IFERROR(_xll.qlIndexFixing(ONIndex1M,I3380,TRUE,_xll.ohTrigger(RecalcTrigger,Trigger1M)),NA())</f>
        <v>1.4089213021302172E-2</v>
      </c>
      <c r="O3380" s="44">
        <f>IFERROR(_xll.qlIndexFixing(ONIndex3M,I3380,TRUE,_xll.ohTrigger(RecalcTrigger,Trigger3M)),NA())</f>
        <v>1.4428609231558198E-2</v>
      </c>
      <c r="P3380" s="44">
        <f>IFERROR(_xll.qlIndexFixing(ONIndex6M,I3380,TRUE,_xll.ohTrigger(RecalcTrigger,Trigger6M)),NA())</f>
        <v>1.4602916884109973E-2</v>
      </c>
      <c r="Q3380" s="186">
        <f>IFERROR(_xll.qlIndexFixing(ONIndex1Y,I3380,TRUE,_xll.ohTrigger(RecalcTrigger,Trigger1Y)),NA())</f>
        <v>1.4663817184032979E-2</v>
      </c>
    </row>
    <row r="3381" spans="2:17" x14ac:dyDescent="0.2">
      <c r="B3381" s="39" t="s">
        <v>42</v>
      </c>
      <c r="D3381" s="42">
        <f>_xll.qlCalendarAdvance(Calendar,$D3380,B3381,"f",FALSE)</f>
        <v>63094</v>
      </c>
      <c r="E3381" s="180">
        <f>_xll.qlInterestRateIndexValueDate(IndexON,D3381)</f>
        <v>63094</v>
      </c>
      <c r="F3381" s="196">
        <f>IFERROR(_xll.qlIndexFixing(IndexON,D3381,TRUE,_xll.ohTrigger(RecalcTrigger,TriggerON)),NA())</f>
        <v>1.4109917923335047E-2</v>
      </c>
      <c r="H3381" s="42">
        <f>_xll.qlCalendarAdvance(Calendar,$H3380,B3381,"f",FALSE)</f>
        <v>63094</v>
      </c>
      <c r="I3381" s="180">
        <f>_xll.qlInterestRateIndexValueDate(Index1M,$H3381)</f>
        <v>63096</v>
      </c>
      <c r="J3381" s="185">
        <f>IFERROR(_xll.qlIndexFixing(Index1M,$H3381,TRUE,_xll.ohTrigger(RecalcTrigger,Trigger1M)),NA())</f>
        <v>1.4105115331820572E-2</v>
      </c>
      <c r="K3381" s="44">
        <f>IFERROR(_xll.qlIndexFixing(Index3M,H3381,TRUE,_xll.ohTrigger(RecalcTrigger,Trigger3M)),NA())</f>
        <v>1.4474134580646968E-2</v>
      </c>
      <c r="L3381" s="44">
        <f>IFERROR(_xll.qlIndexFixing(Index6M,$H3381,TRUE,_xll.ohTrigger(RecalcTrigger,Trigger6M)),NA())</f>
        <v>1.467668320817519E-2</v>
      </c>
      <c r="M3381" s="186">
        <f>IFERROR(_xll.qlIndexFixing(Index1Y,$H3381,TRUE,_xll.ohTrigger(RecalcTrigger,Trigger1Y)),NA())</f>
        <v>1.4834009133899137E-2</v>
      </c>
      <c r="N3381" s="185">
        <f>IFERROR(_xll.qlIndexFixing(ONIndex1M,I3381,TRUE,_xll.ohTrigger(RecalcTrigger,Trigger1M)),NA())</f>
        <v>1.4092009990198662E-2</v>
      </c>
      <c r="O3381" s="44">
        <f>IFERROR(_xll.qlIndexFixing(ONIndex3M,I3381,TRUE,_xll.ohTrigger(RecalcTrigger,Trigger3M)),NA())</f>
        <v>1.4431506401422212E-2</v>
      </c>
      <c r="P3381" s="44">
        <f>IFERROR(_xll.qlIndexFixing(ONIndex6M,I3381,TRUE,_xll.ohTrigger(RecalcTrigger,Trigger6M)),NA())</f>
        <v>1.4604520580805413E-2</v>
      </c>
      <c r="Q3381" s="186">
        <f>IFERROR(_xll.qlIndexFixing(ONIndex1Y,I3381,TRUE,_xll.ohTrigger(RecalcTrigger,Trigger1Y)),NA())</f>
        <v>1.4666387939081815E-2</v>
      </c>
    </row>
    <row r="3382" spans="2:17" x14ac:dyDescent="0.2">
      <c r="B3382" s="39" t="s">
        <v>42</v>
      </c>
      <c r="D3382" s="42">
        <f>_xll.qlCalendarAdvance(Calendar,$D3381,B3382,"f",FALSE)</f>
        <v>63101</v>
      </c>
      <c r="E3382" s="180">
        <f>_xll.qlInterestRateIndexValueDate(IndexON,D3382)</f>
        <v>63101</v>
      </c>
      <c r="F3382" s="196">
        <f>IFERROR(_xll.qlIndexFixing(IndexON,D3382,TRUE,_xll.ohTrigger(RecalcTrigger,TriggerON)),NA())</f>
        <v>1.4111822420055375E-2</v>
      </c>
      <c r="H3382" s="42">
        <f>_xll.qlCalendarAdvance(Calendar,$H3381,B3382,"f",FALSE)</f>
        <v>63101</v>
      </c>
      <c r="I3382" s="180">
        <f>_xll.qlInterestRateIndexValueDate(Index1M,$H3382)</f>
        <v>63103</v>
      </c>
      <c r="J3382" s="185">
        <f>IFERROR(_xll.qlIndexFixing(Index1M,$H3382,TRUE,_xll.ohTrigger(RecalcTrigger,Trigger1M)),NA())</f>
        <v>1.4107873263745907E-2</v>
      </c>
      <c r="K3382" s="44">
        <f>IFERROR(_xll.qlIndexFixing(Index3M,H3382,TRUE,_xll.ohTrigger(RecalcTrigger,Trigger3M)),NA())</f>
        <v>1.44774105961867E-2</v>
      </c>
      <c r="L3382" s="44">
        <f>IFERROR(_xll.qlIndexFixing(Index6M,$H3382,TRUE,_xll.ohTrigger(RecalcTrigger,Trigger6M)),NA())</f>
        <v>1.4678561156175505E-2</v>
      </c>
      <c r="M3382" s="186">
        <f>IFERROR(_xll.qlIndexFixing(Index1Y,$H3382,TRUE,_xll.ohTrigger(RecalcTrigger,Trigger1Y)),NA())</f>
        <v>1.4836143819678951E-2</v>
      </c>
      <c r="N3382" s="185">
        <f>IFERROR(_xll.qlIndexFixing(ONIndex1M,I3382,TRUE,_xll.ohTrigger(RecalcTrigger,Trigger1M)),NA())</f>
        <v>1.4094790951579839E-2</v>
      </c>
      <c r="O3382" s="44">
        <f>IFERROR(_xll.qlIndexFixing(ONIndex3M,I3382,TRUE,_xll.ohTrigger(RecalcTrigger,Trigger3M)),NA())</f>
        <v>1.4434386494226459E-2</v>
      </c>
      <c r="P3382" s="44">
        <f>IFERROR(_xll.qlIndexFixing(ONIndex6M,I3382,TRUE,_xll.ohTrigger(RecalcTrigger,Trigger6M)),NA())</f>
        <v>1.4606113969186652E-2</v>
      </c>
      <c r="Q3382" s="186">
        <f>IFERROR(_xll.qlIndexFixing(ONIndex1Y,I3382,TRUE,_xll.ohTrigger(RecalcTrigger,Trigger1Y)),NA())</f>
        <v>1.4668941467190777E-2</v>
      </c>
    </row>
    <row r="3383" spans="2:17" x14ac:dyDescent="0.2">
      <c r="B3383" s="39" t="s">
        <v>42</v>
      </c>
      <c r="D3383" s="42">
        <f>_xll.qlCalendarAdvance(Calendar,$D3382,B3383,"f",FALSE)</f>
        <v>63108</v>
      </c>
      <c r="E3383" s="180">
        <f>_xll.qlInterestRateIndexValueDate(IndexON,D3383)</f>
        <v>63108</v>
      </c>
      <c r="F3383" s="196">
        <f>IFERROR(_xll.qlIndexFixing(IndexON,D3383,TRUE,_xll.ohTrigger(RecalcTrigger,TriggerON)),NA())</f>
        <v>1.4113716005583754E-2</v>
      </c>
      <c r="H3383" s="42">
        <f>_xll.qlCalendarAdvance(Calendar,$H3382,B3383,"f",FALSE)</f>
        <v>63108</v>
      </c>
      <c r="I3383" s="180">
        <f>_xll.qlInterestRateIndexValueDate(Index1M,$H3383)</f>
        <v>63110</v>
      </c>
      <c r="J3383" s="185">
        <f>IFERROR(_xll.qlIndexFixing(Index1M,$H3383,TRUE,_xll.ohTrigger(RecalcTrigger,Trigger1M)),NA())</f>
        <v>1.41106151019324E-2</v>
      </c>
      <c r="K3383" s="44">
        <f>IFERROR(_xll.qlIndexFixing(Index3M,H3383,TRUE,_xll.ohTrigger(RecalcTrigger,Trigger3M)),NA())</f>
        <v>1.448018153044266E-2</v>
      </c>
      <c r="L3383" s="44">
        <f>IFERROR(_xll.qlIndexFixing(Index6M,$H3383,TRUE,_xll.ohTrigger(RecalcTrigger,Trigger6M)),NA())</f>
        <v>1.4680027596895568E-2</v>
      </c>
      <c r="M3383" s="186">
        <f>IFERROR(_xll.qlIndexFixing(Index1Y,$H3383,TRUE,_xll.ohTrigger(RecalcTrigger,Trigger1Y)),NA())</f>
        <v>1.4838260288318967E-2</v>
      </c>
      <c r="N3383" s="185">
        <f>IFERROR(_xll.qlIndexFixing(ONIndex1M,I3383,TRUE,_xll.ohTrigger(RecalcTrigger,Trigger1M)),NA())</f>
        <v>1.4097555880105972E-2</v>
      </c>
      <c r="O3383" s="44">
        <f>IFERROR(_xll.qlIndexFixing(ONIndex3M,I3383,TRUE,_xll.ohTrigger(RecalcTrigger,Trigger3M)),NA())</f>
        <v>1.443724948279268E-2</v>
      </c>
      <c r="P3383" s="44">
        <f>IFERROR(_xll.qlIndexFixing(ONIndex6M,I3383,TRUE,_xll.ohTrigger(RecalcTrigger,Trigger6M)),NA())</f>
        <v>1.4607697049173751E-2</v>
      </c>
      <c r="Q3383" s="186">
        <f>IFERROR(_xll.qlIndexFixing(ONIndex1Y,I3383,TRUE,_xll.ohTrigger(RecalcTrigger,Trigger1Y)),NA())</f>
        <v>1.4671477740941796E-2</v>
      </c>
    </row>
    <row r="3384" spans="2:17" x14ac:dyDescent="0.2">
      <c r="B3384" s="39" t="s">
        <v>42</v>
      </c>
      <c r="D3384" s="42">
        <f>_xll.qlCalendarAdvance(Calendar,$D3383,B3384,"f",FALSE)</f>
        <v>63115</v>
      </c>
      <c r="E3384" s="180">
        <f>_xll.qlInterestRateIndexValueDate(IndexON,D3384)</f>
        <v>63115</v>
      </c>
      <c r="F3384" s="196">
        <f>IFERROR(_xll.qlIndexFixing(IndexON,D3384,TRUE,_xll.ohTrigger(RecalcTrigger,TriggerON)),NA())</f>
        <v>1.411559866233425E-2</v>
      </c>
      <c r="H3384" s="42">
        <f>_xll.qlCalendarAdvance(Calendar,$H3383,B3384,"f",FALSE)</f>
        <v>63115</v>
      </c>
      <c r="I3384" s="180">
        <f>_xll.qlInterestRateIndexValueDate(Index1M,$H3384)</f>
        <v>63117</v>
      </c>
      <c r="J3384" s="185">
        <f>IFERROR(_xll.qlIndexFixing(Index1M,$H3384,TRUE,_xll.ohTrigger(RecalcTrigger,Trigger1M)),NA())</f>
        <v>1.4113340820840481E-2</v>
      </c>
      <c r="K3384" s="44">
        <f>IFERROR(_xll.qlIndexFixing(Index3M,H3384,TRUE,_xll.ohTrigger(RecalcTrigger,Trigger3M)),NA())</f>
        <v>1.4482935110543115E-2</v>
      </c>
      <c r="L3384" s="44">
        <f>IFERROR(_xll.qlIndexFixing(Index6M,$H3384,TRUE,_xll.ohTrigger(RecalcTrigger,Trigger6M)),NA())</f>
        <v>1.4681483654175589E-2</v>
      </c>
      <c r="M3384" s="186">
        <f>IFERROR(_xll.qlIndexFixing(Index1Y,$H3384,TRUE,_xll.ohTrigger(RecalcTrigger,Trigger1Y)),NA())</f>
        <v>1.484035851184288E-2</v>
      </c>
      <c r="N3384" s="185">
        <f>IFERROR(_xll.qlIndexFixing(ONIndex1M,I3384,TRUE,_xll.ohTrigger(RecalcTrigger,Trigger1M)),NA())</f>
        <v>1.4100304750117587E-2</v>
      </c>
      <c r="O3384" s="44">
        <f>IFERROR(_xll.qlIndexFixing(ONIndex3M,I3384,TRUE,_xll.ohTrigger(RecalcTrigger,Trigger3M)),NA())</f>
        <v>1.4440095339782744E-2</v>
      </c>
      <c r="P3384" s="44">
        <f>IFERROR(_xll.qlIndexFixing(ONIndex6M,I3384,TRUE,_xll.ohTrigger(RecalcTrigger,Trigger6M)),NA())</f>
        <v>1.4609269820606841E-2</v>
      </c>
      <c r="Q3384" s="186">
        <f>IFERROR(_xll.qlIndexFixing(ONIndex1Y,I3384,TRUE,_xll.ohTrigger(RecalcTrigger,Trigger1Y)),NA())</f>
        <v>1.4673996732836869E-2</v>
      </c>
    </row>
    <row r="3385" spans="2:17" x14ac:dyDescent="0.2">
      <c r="B3385" s="39" t="s">
        <v>42</v>
      </c>
      <c r="D3385" s="42">
        <f>_xll.qlCalendarAdvance(Calendar,$D3384,B3385,"f",FALSE)</f>
        <v>63122</v>
      </c>
      <c r="E3385" s="180">
        <f>_xll.qlInterestRateIndexValueDate(IndexON,D3385)</f>
        <v>63122</v>
      </c>
      <c r="F3385" s="196">
        <f>IFERROR(_xll.qlIndexFixing(IndexON,D3385,TRUE,_xll.ohTrigger(RecalcTrigger,TriggerON)),NA())</f>
        <v>1.4117470373200547E-2</v>
      </c>
      <c r="H3385" s="42">
        <f>_xll.qlCalendarAdvance(Calendar,$H3384,B3385,"f",FALSE)</f>
        <v>63122</v>
      </c>
      <c r="I3385" s="180">
        <f>_xll.qlInterestRateIndexValueDate(Index1M,$H3385)</f>
        <v>63124</v>
      </c>
      <c r="J3385" s="185">
        <f>IFERROR(_xll.qlIndexFixing(Index1M,$H3385,TRUE,_xll.ohTrigger(RecalcTrigger,Trigger1M)),NA())</f>
        <v>1.4116050394913093E-2</v>
      </c>
      <c r="K3385" s="44">
        <f>IFERROR(_xll.qlIndexFixing(Index3M,H3385,TRUE,_xll.ohTrigger(RecalcTrigger,Trigger3M)),NA())</f>
        <v>1.4485671309140379E-2</v>
      </c>
      <c r="L3385" s="44">
        <f>IFERROR(_xll.qlIndexFixing(Index6M,$H3385,TRUE,_xll.ohTrigger(RecalcTrigger,Trigger6M)),NA())</f>
        <v>1.4682929327994487E-2</v>
      </c>
      <c r="M3385" s="186">
        <f>IFERROR(_xll.qlIndexFixing(Index1Y,$H3385,TRUE,_xll.ohTrigger(RecalcTrigger,Trigger1Y)),NA())</f>
        <v>1.4842438462276137E-2</v>
      </c>
      <c r="N3385" s="185">
        <f>IFERROR(_xll.qlIndexFixing(ONIndex1M,I3385,TRUE,_xll.ohTrigger(RecalcTrigger,Trigger1M)),NA())</f>
        <v>1.4103037536115082E-2</v>
      </c>
      <c r="O3385" s="44">
        <f>IFERROR(_xll.qlIndexFixing(ONIndex3M,I3385,TRUE,_xll.ohTrigger(RecalcTrigger,Trigger3M)),NA())</f>
        <v>1.4442924038178262E-2</v>
      </c>
      <c r="P3385" s="44">
        <f>IFERROR(_xll.qlIndexFixing(ONIndex6M,I3385,TRUE,_xll.ohTrigger(RecalcTrigger,Trigger6M)),NA())</f>
        <v>1.4610832283725728E-2</v>
      </c>
      <c r="Q3385" s="186">
        <f>IFERROR(_xll.qlIndexFixing(ONIndex1Y,I3385,TRUE,_xll.ohTrigger(RecalcTrigger,Trigger1Y)),NA())</f>
        <v>1.4676498415537864E-2</v>
      </c>
    </row>
    <row r="3386" spans="2:17" x14ac:dyDescent="0.2">
      <c r="B3386" s="39" t="s">
        <v>42</v>
      </c>
      <c r="D3386" s="42">
        <f>_xll.qlCalendarAdvance(Calendar,$D3385,B3386,"f",FALSE)</f>
        <v>63129</v>
      </c>
      <c r="E3386" s="180">
        <f>_xll.qlInterestRateIndexValueDate(IndexON,D3386)</f>
        <v>63129</v>
      </c>
      <c r="F3386" s="196">
        <f>IFERROR(_xll.qlIndexFixing(IndexON,D3386,TRUE,_xll.ohTrigger(RecalcTrigger,TriggerON)),NA())</f>
        <v>1.4119331120676648E-2</v>
      </c>
      <c r="H3386" s="42">
        <f>_xll.qlCalendarAdvance(Calendar,$H3385,B3386,"f",FALSE)</f>
        <v>63129</v>
      </c>
      <c r="I3386" s="180">
        <f>_xll.qlInterestRateIndexValueDate(Index1M,$H3386)</f>
        <v>63131</v>
      </c>
      <c r="J3386" s="185">
        <f>IFERROR(_xll.qlIndexFixing(Index1M,$H3386,TRUE,_xll.ohTrigger(RecalcTrigger,Trigger1M)),NA())</f>
        <v>1.4118743798605671E-2</v>
      </c>
      <c r="K3386" s="44">
        <f>IFERROR(_xll.qlIndexFixing(Index3M,H3386,TRUE,_xll.ohTrigger(RecalcTrigger,Trigger3M)),NA())</f>
        <v>1.4488390098888497E-2</v>
      </c>
      <c r="L3386" s="44">
        <f>IFERROR(_xll.qlIndexFixing(Index6M,$H3386,TRUE,_xll.ohTrigger(RecalcTrigger,Trigger6M)),NA())</f>
        <v>1.4683966906914585E-2</v>
      </c>
      <c r="M3386" s="186">
        <f>IFERROR(_xll.qlIndexFixing(Index1Y,$H3386,TRUE,_xll.ohTrigger(RecalcTrigger,Trigger1Y)),NA())</f>
        <v>1.4844500111643745E-2</v>
      </c>
      <c r="N3386" s="185">
        <f>IFERROR(_xll.qlIndexFixing(ONIndex1M,I3386,TRUE,_xll.ohTrigger(RecalcTrigger,Trigger1M)),NA())</f>
        <v>1.4105754212758725E-2</v>
      </c>
      <c r="O3386" s="44">
        <f>IFERROR(_xll.qlIndexFixing(ONIndex3M,I3386,TRUE,_xll.ohTrigger(RecalcTrigger,Trigger3M)),NA())</f>
        <v>1.4445735550641103E-2</v>
      </c>
      <c r="P3386" s="44">
        <f>IFERROR(_xll.qlIndexFixing(ONIndex6M,I3386,TRUE,_xll.ohTrigger(RecalcTrigger,Trigger6M)),NA())</f>
        <v>1.4612384438290604E-2</v>
      </c>
      <c r="Q3386" s="186">
        <f>IFERROR(_xll.qlIndexFixing(ONIndex1Y,I3386,TRUE,_xll.ohTrigger(RecalcTrigger,Trigger1Y)),NA())</f>
        <v>1.4678982761546777E-2</v>
      </c>
    </row>
    <row r="3387" spans="2:17" x14ac:dyDescent="0.2">
      <c r="B3387" s="39" t="s">
        <v>42</v>
      </c>
      <c r="D3387" s="42">
        <f>_xll.qlCalendarAdvance(Calendar,$D3386,B3387,"f",FALSE)</f>
        <v>63136</v>
      </c>
      <c r="E3387" s="180">
        <f>_xll.qlInterestRateIndexValueDate(IndexON,D3387)</f>
        <v>63136</v>
      </c>
      <c r="F3387" s="196">
        <f>IFERROR(_xll.qlIndexFixing(IndexON,D3387,TRUE,_xll.ohTrigger(RecalcTrigger,TriggerON)),NA())</f>
        <v>1.4121180887416429E-2</v>
      </c>
      <c r="H3387" s="42">
        <f>_xll.qlCalendarAdvance(Calendar,$H3386,B3387,"f",FALSE)</f>
        <v>63136</v>
      </c>
      <c r="I3387" s="180">
        <f>_xll.qlInterestRateIndexValueDate(Index1M,$H3387)</f>
        <v>63138</v>
      </c>
      <c r="J3387" s="185">
        <f>IFERROR(_xll.qlIndexFixing(Index1M,$H3387,TRUE,_xll.ohTrigger(RecalcTrigger,Trigger1M)),NA())</f>
        <v>1.4121421006368651E-2</v>
      </c>
      <c r="K3387" s="44">
        <f>IFERROR(_xll.qlIndexFixing(Index3M,H3387,TRUE,_xll.ohTrigger(RecalcTrigger,Trigger3M)),NA())</f>
        <v>1.4491091452440649E-2</v>
      </c>
      <c r="L3387" s="44">
        <f>IFERROR(_xll.qlIndexFixing(Index6M,$H3387,TRUE,_xll.ohTrigger(RecalcTrigger,Trigger6M)),NA())</f>
        <v>1.4685392497485258E-2</v>
      </c>
      <c r="M3387" s="186">
        <f>IFERROR(_xll.qlIndexFixing(Index1Y,$H3387,TRUE,_xll.ohTrigger(RecalcTrigger,Trigger1Y)),NA())</f>
        <v>1.4846543431972245E-2</v>
      </c>
      <c r="N3387" s="185">
        <f>IFERROR(_xll.qlIndexFixing(ONIndex1M,I3387,TRUE,_xll.ohTrigger(RecalcTrigger,Trigger1M)),NA())</f>
        <v>1.4108454754389044E-2</v>
      </c>
      <c r="O3387" s="44">
        <f>IFERROR(_xll.qlIndexFixing(ONIndex3M,I3387,TRUE,_xll.ohTrigger(RecalcTrigger,Trigger3M)),NA())</f>
        <v>1.4448529850072944E-2</v>
      </c>
      <c r="P3387" s="44">
        <f>IFERROR(_xll.qlIndexFixing(ONIndex6M,I3387,TRUE,_xll.ohTrigger(RecalcTrigger,Trigger6M)),NA())</f>
        <v>1.4613926284621215E-2</v>
      </c>
      <c r="Q3387" s="186">
        <f>IFERROR(_xll.qlIndexFixing(ONIndex1Y,I3387,TRUE,_xll.ohTrigger(RecalcTrigger,Trigger1Y)),NA())</f>
        <v>1.468144974344554E-2</v>
      </c>
    </row>
    <row r="3388" spans="2:17" x14ac:dyDescent="0.2">
      <c r="B3388" s="39" t="s">
        <v>42</v>
      </c>
      <c r="D3388" s="42">
        <f>_xll.qlCalendarAdvance(Calendar,$D3387,B3388,"f",FALSE)</f>
        <v>63143</v>
      </c>
      <c r="E3388" s="180">
        <f>_xll.qlInterestRateIndexValueDate(IndexON,D3388)</f>
        <v>63143</v>
      </c>
      <c r="F3388" s="196">
        <f>IFERROR(_xll.qlIndexFixing(IndexON,D3388,TRUE,_xll.ohTrigger(RecalcTrigger,TriggerON)),NA())</f>
        <v>1.4123019655993829E-2</v>
      </c>
      <c r="H3388" s="42">
        <f>_xll.qlCalendarAdvance(Calendar,$H3387,B3388,"f",FALSE)</f>
        <v>63143</v>
      </c>
      <c r="I3388" s="180">
        <f>_xll.qlInterestRateIndexValueDate(Index1M,$H3388)</f>
        <v>63145</v>
      </c>
      <c r="J3388" s="185">
        <f>IFERROR(_xll.qlIndexFixing(Index1M,$H3388,TRUE,_xll.ohTrigger(RecalcTrigger,Trigger1M)),NA())</f>
        <v>1.4124081992654969E-2</v>
      </c>
      <c r="K3388" s="44">
        <f>IFERROR(_xll.qlIndexFixing(Index3M,H3388,TRUE,_xll.ohTrigger(RecalcTrigger,Trigger3M)),NA())</f>
        <v>1.4493775342455228E-2</v>
      </c>
      <c r="L3388" s="44">
        <f>IFERROR(_xll.qlIndexFixing(Index6M,$H3388,TRUE,_xll.ohTrigger(RecalcTrigger,Trigger6M)),NA())</f>
        <v>1.468680770494543E-2</v>
      </c>
      <c r="M3388" s="186">
        <f>IFERROR(_xll.qlIndexFixing(Index1Y,$H3388,TRUE,_xll.ohTrigger(RecalcTrigger,Trigger1Y)),NA())</f>
        <v>1.4848568395288832E-2</v>
      </c>
      <c r="N3388" s="185">
        <f>IFERROR(_xll.qlIndexFixing(ONIndex1M,I3388,TRUE,_xll.ohTrigger(RecalcTrigger,Trigger1M)),NA())</f>
        <v>1.4111139135426498E-2</v>
      </c>
      <c r="O3388" s="44">
        <f>IFERROR(_xll.qlIndexFixing(ONIndex3M,I3388,TRUE,_xll.ohTrigger(RecalcTrigger,Trigger3M)),NA())</f>
        <v>1.4451306909135653E-2</v>
      </c>
      <c r="P3388" s="44">
        <f>IFERROR(_xll.qlIndexFixing(ONIndex6M,I3388,TRUE,_xll.ohTrigger(RecalcTrigger,Trigger6M)),NA())</f>
        <v>1.4615457822317879E-2</v>
      </c>
      <c r="Q3388" s="186">
        <f>IFERROR(_xll.qlIndexFixing(ONIndex1Y,I3388,TRUE,_xll.ohTrigger(RecalcTrigger,Trigger1Y)),NA())</f>
        <v>1.4683899333496342E-2</v>
      </c>
    </row>
    <row r="3389" spans="2:17" x14ac:dyDescent="0.2">
      <c r="B3389" s="39" t="s">
        <v>42</v>
      </c>
      <c r="D3389" s="42">
        <f>_xll.qlCalendarAdvance(Calendar,$D3388,B3389,"f",FALSE)</f>
        <v>63150</v>
      </c>
      <c r="E3389" s="180">
        <f>_xll.qlInterestRateIndexValueDate(IndexON,D3389)</f>
        <v>63150</v>
      </c>
      <c r="F3389" s="196">
        <f>IFERROR(_xll.qlIndexFixing(IndexON,D3389,TRUE,_xll.ohTrigger(RecalcTrigger,TriggerON)),NA())</f>
        <v>1.4124847409062724E-2</v>
      </c>
      <c r="H3389" s="42">
        <f>_xll.qlCalendarAdvance(Calendar,$H3388,B3389,"f",FALSE)</f>
        <v>63150</v>
      </c>
      <c r="I3389" s="180">
        <f>_xll.qlInterestRateIndexValueDate(Index1M,$H3389)</f>
        <v>63152</v>
      </c>
      <c r="J3389" s="185">
        <f>IFERROR(_xll.qlIndexFixing(Index1M,$H3389,TRUE,_xll.ohTrigger(RecalcTrigger,Trigger1M)),NA())</f>
        <v>1.412719118775143E-2</v>
      </c>
      <c r="K3389" s="44">
        <f>IFERROR(_xll.qlIndexFixing(Index3M,H3389,TRUE,_xll.ohTrigger(RecalcTrigger,Trigger3M)),NA())</f>
        <v>1.4496441741583677E-2</v>
      </c>
      <c r="L3389" s="44">
        <f>IFERROR(_xll.qlIndexFixing(Index6M,$H3389,TRUE,_xll.ohTrigger(RecalcTrigger,Trigger6M)),NA())</f>
        <v>1.4688212529271247E-2</v>
      </c>
      <c r="M3389" s="186">
        <f>IFERROR(_xll.qlIndexFixing(Index1Y,$H3389,TRUE,_xll.ohTrigger(RecalcTrigger,Trigger1Y)),NA())</f>
        <v>1.4850574973621147E-2</v>
      </c>
      <c r="N3389" s="185">
        <f>IFERROR(_xll.qlIndexFixing(ONIndex1M,I3389,TRUE,_xll.ohTrigger(RecalcTrigger,Trigger1M)),NA())</f>
        <v>1.4113807330531358E-2</v>
      </c>
      <c r="O3389" s="44">
        <f>IFERROR(_xll.qlIndexFixing(ONIndex3M,I3389,TRUE,_xll.ohTrigger(RecalcTrigger,Trigger3M)),NA())</f>
        <v>1.4454066700730905E-2</v>
      </c>
      <c r="P3389" s="44">
        <f>IFERROR(_xll.qlIndexFixing(ONIndex6M,I3389,TRUE,_xll.ohTrigger(RecalcTrigger,Trigger6M)),NA())</f>
        <v>1.4616979051700341E-2</v>
      </c>
      <c r="Q3389" s="186">
        <f>IFERROR(_xll.qlIndexFixing(ONIndex1Y,I3389,TRUE,_xll.ohTrigger(RecalcTrigger,Trigger1Y)),NA())</f>
        <v>1.468633150476073E-2</v>
      </c>
    </row>
    <row r="3390" spans="2:17" x14ac:dyDescent="0.2">
      <c r="B3390" s="39" t="s">
        <v>42</v>
      </c>
      <c r="D3390" s="42">
        <f>_xll.qlCalendarAdvance(Calendar,$D3389,B3390,"f",FALSE)</f>
        <v>63157</v>
      </c>
      <c r="E3390" s="180">
        <f>_xll.qlInterestRateIndexValueDate(IndexON,D3390)</f>
        <v>63157</v>
      </c>
      <c r="F3390" s="196">
        <f>IFERROR(_xll.qlIndexFixing(IndexON,D3390,TRUE,_xll.ohTrigger(RecalcTrigger,TriggerON)),NA())</f>
        <v>1.4126664129197053E-2</v>
      </c>
      <c r="H3390" s="42">
        <f>_xll.qlCalendarAdvance(Calendar,$H3389,B3390,"f",FALSE)</f>
        <v>63157</v>
      </c>
      <c r="I3390" s="180">
        <f>_xll.qlInterestRateIndexValueDate(Index1M,$H3390)</f>
        <v>63159</v>
      </c>
      <c r="J3390" s="185">
        <f>IFERROR(_xll.qlIndexFixing(Index1M,$H3390,TRUE,_xll.ohTrigger(RecalcTrigger,Trigger1M)),NA())</f>
        <v>1.4129355198599369E-2</v>
      </c>
      <c r="K3390" s="44">
        <f>IFERROR(_xll.qlIndexFixing(Index3M,H3390,TRUE,_xll.ohTrigger(RecalcTrigger,Trigger3M)),NA())</f>
        <v>1.4498135525545131E-2</v>
      </c>
      <c r="L3390" s="44">
        <f>IFERROR(_xll.qlIndexFixing(Index6M,$H3390,TRUE,_xll.ohTrigger(RecalcTrigger,Trigger6M)),NA())</f>
        <v>1.4690001944372758E-2</v>
      </c>
      <c r="M3390" s="186">
        <f>IFERROR(_xll.qlIndexFixing(Index1Y,$H3390,TRUE,_xll.ohTrigger(RecalcTrigger,Trigger1Y)),NA())</f>
        <v>1.4852563138997698E-2</v>
      </c>
      <c r="N3390" s="185">
        <f>IFERROR(_xll.qlIndexFixing(ONIndex1M,I3390,TRUE,_xll.ohTrigger(RecalcTrigger,Trigger1M)),NA())</f>
        <v>1.4116459314204022E-2</v>
      </c>
      <c r="O3390" s="44">
        <f>IFERROR(_xll.qlIndexFixing(ONIndex3M,I3390,TRUE,_xll.ohTrigger(RecalcTrigger,Trigger3M)),NA())</f>
        <v>1.4456809197600506E-2</v>
      </c>
      <c r="P3390" s="44">
        <f>IFERROR(_xll.qlIndexFixing(ONIndex6M,I3390,TRUE,_xll.ohTrigger(RecalcTrigger,Trigger6M)),NA())</f>
        <v>1.4618489972688664E-2</v>
      </c>
      <c r="Q3390" s="186">
        <f>IFERROR(_xll.qlIndexFixing(ONIndex1Y,I3390,TRUE,_xll.ohTrigger(RecalcTrigger,Trigger1Y)),NA())</f>
        <v>1.4688746229500893E-2</v>
      </c>
    </row>
    <row r="3391" spans="2:17" x14ac:dyDescent="0.2">
      <c r="B3391" s="39" t="s">
        <v>42</v>
      </c>
      <c r="D3391" s="42">
        <f>_xll.qlCalendarAdvance(Calendar,$D3390,B3391,"f",FALSE)</f>
        <v>63164</v>
      </c>
      <c r="E3391" s="180">
        <f>_xll.qlInterestRateIndexValueDate(IndexON,D3391)</f>
        <v>63164</v>
      </c>
      <c r="F3391" s="196">
        <f>IFERROR(_xll.qlIndexFixing(IndexON,D3391,TRUE,_xll.ohTrigger(RecalcTrigger,TriggerON)),NA())</f>
        <v>1.4128469799050691E-2</v>
      </c>
      <c r="H3391" s="42">
        <f>_xll.qlCalendarAdvance(Calendar,$H3390,B3391,"f",FALSE)</f>
        <v>63164</v>
      </c>
      <c r="I3391" s="180">
        <f>_xll.qlInterestRateIndexValueDate(Index1M,$H3391)</f>
        <v>63166</v>
      </c>
      <c r="J3391" s="185">
        <f>IFERROR(_xll.qlIndexFixing(Index1M,$H3391,TRUE,_xll.ohTrigger(RecalcTrigger,Trigger1M)),NA())</f>
        <v>1.4131967367168319E-2</v>
      </c>
      <c r="K3391" s="44">
        <f>IFERROR(_xll.qlIndexFixing(Index3M,H3391,TRUE,_xll.ohTrigger(RecalcTrigger,Trigger3M)),NA())</f>
        <v>1.450076916573817E-2</v>
      </c>
      <c r="L3391" s="44">
        <f>IFERROR(_xll.qlIndexFixing(Index6M,$H3391,TRUE,_xll.ohTrigger(RecalcTrigger,Trigger6M)),NA())</f>
        <v>1.4691385316950566E-2</v>
      </c>
      <c r="M3391" s="186">
        <f>IFERROR(_xll.qlIndexFixing(Index1Y,$H3391,TRUE,_xll.ohTrigger(RecalcTrigger,Trigger1Y)),NA())</f>
        <v>1.4854532863448313E-2</v>
      </c>
      <c r="N3391" s="185">
        <f>IFERROR(_xll.qlIndexFixing(ONIndex1M,I3391,TRUE,_xll.ohTrigger(RecalcTrigger,Trigger1M)),NA())</f>
        <v>1.4119095060785014E-2</v>
      </c>
      <c r="O3391" s="44">
        <f>IFERROR(_xll.qlIndexFixing(ONIndex3M,I3391,TRUE,_xll.ohTrigger(RecalcTrigger,Trigger3M)),NA())</f>
        <v>1.4459534372406324E-2</v>
      </c>
      <c r="P3391" s="44">
        <f>IFERROR(_xll.qlIndexFixing(ONIndex6M,I3391,TRUE,_xll.ohTrigger(RecalcTrigger,Trigger6M)),NA())</f>
        <v>1.4619990585282849E-2</v>
      </c>
      <c r="Q3391" s="186">
        <f>IFERROR(_xll.qlIndexFixing(ONIndex1Y,I3391,TRUE,_xll.ohTrigger(RecalcTrigger,Trigger1Y)),NA())</f>
        <v>1.4691143480378699E-2</v>
      </c>
    </row>
    <row r="3392" spans="2:17" x14ac:dyDescent="0.2">
      <c r="B3392" s="39" t="s">
        <v>42</v>
      </c>
      <c r="D3392" s="42">
        <f>_xll.qlCalendarAdvance(Calendar,$D3391,B3392,"f",FALSE)</f>
        <v>63171</v>
      </c>
      <c r="E3392" s="180">
        <f>_xll.qlInterestRateIndexValueDate(IndexON,D3392)</f>
        <v>63171</v>
      </c>
      <c r="F3392" s="196">
        <f>IFERROR(_xll.qlIndexFixing(IndexON,D3392,TRUE,_xll.ohTrigger(RecalcTrigger,TriggerON)),NA())</f>
        <v>1.4130264401197579E-2</v>
      </c>
      <c r="H3392" s="42">
        <f>_xll.qlCalendarAdvance(Calendar,$H3391,B3392,"f",FALSE)</f>
        <v>63171</v>
      </c>
      <c r="I3392" s="180">
        <f>_xll.qlInterestRateIndexValueDate(Index1M,$H3392)</f>
        <v>63173</v>
      </c>
      <c r="J3392" s="185">
        <f>IFERROR(_xll.qlIndexFixing(Index1M,$H3392,TRUE,_xll.ohTrigger(RecalcTrigger,Trigger1M)),NA())</f>
        <v>1.4134563212067353E-2</v>
      </c>
      <c r="K3392" s="44">
        <f>IFERROR(_xll.qlIndexFixing(Index3M,H3392,TRUE,_xll.ohTrigger(RecalcTrigger,Trigger3M)),NA())</f>
        <v>1.4503385238289646E-2</v>
      </c>
      <c r="L3392" s="44">
        <f>IFERROR(_xll.qlIndexFixing(Index6M,$H3392,TRUE,_xll.ohTrigger(RecalcTrigger,Trigger6M)),NA())</f>
        <v>1.4692758305912211E-2</v>
      </c>
      <c r="M3392" s="186">
        <f>IFERROR(_xll.qlIndexFixing(Index1Y,$H3392,TRUE,_xll.ohTrigger(RecalcTrigger,Trigger1Y)),NA())</f>
        <v>1.4856484119003035E-2</v>
      </c>
      <c r="N3392" s="185">
        <f>IFERROR(_xll.qlIndexFixing(ONIndex1M,I3392,TRUE,_xll.ohTrigger(RecalcTrigger,Trigger1M)),NA())</f>
        <v>1.4121714544934605E-2</v>
      </c>
      <c r="O3392" s="44">
        <f>IFERROR(_xll.qlIndexFixing(ONIndex3M,I3392,TRUE,_xll.ohTrigger(RecalcTrigger,Trigger3M)),NA())</f>
        <v>1.4462242198129971E-2</v>
      </c>
      <c r="P3392" s="44">
        <f>IFERROR(_xll.qlIndexFixing(ONIndex6M,I3392,TRUE,_xll.ohTrigger(RecalcTrigger,Trigger6M)),NA())</f>
        <v>1.4621480889323024E-2</v>
      </c>
      <c r="Q3392" s="186">
        <f>IFERROR(_xll.qlIndexFixing(ONIndex1Y,I3392,TRUE,_xll.ohTrigger(RecalcTrigger,Trigger1Y)),NA())</f>
        <v>1.46935232295764E-2</v>
      </c>
    </row>
    <row r="3393" spans="2:17" x14ac:dyDescent="0.2">
      <c r="B3393" s="39" t="s">
        <v>42</v>
      </c>
      <c r="D3393" s="42">
        <f>_xll.qlCalendarAdvance(Calendar,$D3392,B3393,"f",FALSE)</f>
        <v>63178</v>
      </c>
      <c r="E3393" s="180">
        <f>_xll.qlInterestRateIndexValueDate(IndexON,D3393)</f>
        <v>63178</v>
      </c>
      <c r="F3393" s="196">
        <f>IFERROR(_xll.qlIndexFixing(IndexON,D3393,TRUE,_xll.ohTrigger(RecalcTrigger,TriggerON)),NA())</f>
        <v>1.4132047918451462E-2</v>
      </c>
      <c r="H3393" s="42">
        <f>_xll.qlCalendarAdvance(Calendar,$H3392,B3393,"f",FALSE)</f>
        <v>63178</v>
      </c>
      <c r="I3393" s="180">
        <f>_xll.qlInterestRateIndexValueDate(Index1M,$H3393)</f>
        <v>63180</v>
      </c>
      <c r="J3393" s="185">
        <f>IFERROR(_xll.qlIndexFixing(Index1M,$H3393,TRUE,_xll.ohTrigger(RecalcTrigger,Trigger1M)),NA())</f>
        <v>1.413714270774441E-2</v>
      </c>
      <c r="K3393" s="44">
        <f>IFERROR(_xll.qlIndexFixing(Index3M,H3393,TRUE,_xll.ohTrigger(RecalcTrigger,Trigger3M)),NA())</f>
        <v>1.4505983715863202E-2</v>
      </c>
      <c r="L3393" s="44">
        <f>IFERROR(_xll.qlIndexFixing(Index6M,$H3393,TRUE,_xll.ohTrigger(RecalcTrigger,Trigger6M)),NA())</f>
        <v>1.4694120911235729E-2</v>
      </c>
      <c r="M3393" s="186">
        <f>IFERROR(_xll.qlIndexFixing(Index1Y,$H3393,TRUE,_xll.ohTrigger(RecalcTrigger,Trigger1Y)),NA())</f>
        <v>1.4858416877692565E-2</v>
      </c>
      <c r="N3393" s="185">
        <f>IFERROR(_xll.qlIndexFixing(ONIndex1M,I3393,TRUE,_xll.ohTrigger(RecalcTrigger,Trigger1M)),NA())</f>
        <v>1.412468829506075E-2</v>
      </c>
      <c r="O3393" s="44">
        <f>IFERROR(_xll.qlIndexFixing(ONIndex3M,I3393,TRUE,_xll.ohTrigger(RecalcTrigger,Trigger3M)),NA())</f>
        <v>1.4465315577441018E-2</v>
      </c>
      <c r="P3393" s="44">
        <f>IFERROR(_xll.qlIndexFixing(ONIndex6M,I3393,TRUE,_xll.ohTrigger(RecalcTrigger,Trigger6M)),NA())</f>
        <v>1.4623171471557228E-2</v>
      </c>
      <c r="Q3393" s="186">
        <f>IFERROR(_xll.qlIndexFixing(ONIndex1Y,I3393,TRUE,_xll.ohTrigger(RecalcTrigger,Trigger1Y)),NA())</f>
        <v>1.4696221477601412E-2</v>
      </c>
    </row>
    <row r="3394" spans="2:17" x14ac:dyDescent="0.2">
      <c r="B3394" s="39" t="s">
        <v>42</v>
      </c>
      <c r="D3394" s="42">
        <f>_xll.qlCalendarAdvance(Calendar,$D3393,B3394,"f",FALSE)</f>
        <v>63185</v>
      </c>
      <c r="E3394" s="180">
        <f>_xll.qlInterestRateIndexValueDate(IndexON,D3394)</f>
        <v>63185</v>
      </c>
      <c r="F3394" s="196">
        <f>IFERROR(_xll.qlIndexFixing(IndexON,D3394,TRUE,_xll.ohTrigger(RecalcTrigger,TriggerON)),NA())</f>
        <v>1.4133820333146474E-2</v>
      </c>
      <c r="H3394" s="42">
        <f>_xll.qlCalendarAdvance(Calendar,$H3393,B3394,"f",FALSE)</f>
        <v>63185</v>
      </c>
      <c r="I3394" s="180">
        <f>_xll.qlInterestRateIndexValueDate(Index1M,$H3394)</f>
        <v>63187</v>
      </c>
      <c r="J3394" s="185">
        <f>IFERROR(_xll.qlIndexFixing(Index1M,$H3394,TRUE,_xll.ohTrigger(RecalcTrigger,Trigger1M)),NA())</f>
        <v>1.4139705828659921E-2</v>
      </c>
      <c r="K3394" s="44">
        <f>IFERROR(_xll.qlIndexFixing(Index3M,H3394,TRUE,_xll.ohTrigger(RecalcTrigger,Trigger3M)),NA())</f>
        <v>1.4508564571112714E-2</v>
      </c>
      <c r="L3394" s="44">
        <f>IFERROR(_xll.qlIndexFixing(Index6M,$H3394,TRUE,_xll.ohTrigger(RecalcTrigger,Trigger6M)),NA())</f>
        <v>1.4695473132899602E-2</v>
      </c>
      <c r="M3394" s="186">
        <f>IFERROR(_xll.qlIndexFixing(Index1Y,$H3394,TRUE,_xll.ohTrigger(RecalcTrigger,Trigger1Y)),NA())</f>
        <v>1.4860331111549361E-2</v>
      </c>
      <c r="N3394" s="185">
        <f>IFERROR(_xll.qlIndexFixing(ONIndex1M,I3394,TRUE,_xll.ohTrigger(RecalcTrigger,Trigger1M)),NA())</f>
        <v>1.4126904623701364E-2</v>
      </c>
      <c r="O3394" s="44">
        <f>IFERROR(_xll.qlIndexFixing(ONIndex3M,I3394,TRUE,_xll.ohTrigger(RecalcTrigger,Trigger3M)),NA())</f>
        <v>1.4467605693457841E-2</v>
      </c>
      <c r="P3394" s="44">
        <f>IFERROR(_xll.qlIndexFixing(ONIndex6M,I3394,TRUE,_xll.ohTrigger(RecalcTrigger,Trigger6M)),NA())</f>
        <v>1.4624430572380831E-2</v>
      </c>
      <c r="Q3394" s="186">
        <f>IFERROR(_xll.qlIndexFixing(ONIndex1Y,I3394,TRUE,_xll.ohTrigger(RecalcTrigger,Trigger1Y)),NA())</f>
        <v>1.4698230114218447E-2</v>
      </c>
    </row>
    <row r="3395" spans="2:17" x14ac:dyDescent="0.2">
      <c r="B3395" s="39" t="s">
        <v>42</v>
      </c>
      <c r="D3395" s="42">
        <f>_xll.qlCalendarAdvance(Calendar,$D3394,B3395,"f",FALSE)</f>
        <v>63192</v>
      </c>
      <c r="E3395" s="180">
        <f>_xll.qlInterestRateIndexValueDate(IndexON,D3395)</f>
        <v>63192</v>
      </c>
      <c r="F3395" s="196">
        <f>IFERROR(_xll.qlIndexFixing(IndexON,D3395,TRUE,_xll.ohTrigger(RecalcTrigger,TriggerON)),NA())</f>
        <v>1.4135581628176297E-2</v>
      </c>
      <c r="H3395" s="42">
        <f>_xll.qlCalendarAdvance(Calendar,$H3394,B3395,"f",FALSE)</f>
        <v>63192</v>
      </c>
      <c r="I3395" s="180">
        <f>_xll.qlInterestRateIndexValueDate(Index1M,$H3395)</f>
        <v>63194</v>
      </c>
      <c r="J3395" s="185">
        <f>IFERROR(_xll.qlIndexFixing(Index1M,$H3395,TRUE,_xll.ohTrigger(RecalcTrigger,Trigger1M)),NA())</f>
        <v>1.4142252549261825E-2</v>
      </c>
      <c r="K3395" s="44">
        <f>IFERROR(_xll.qlIndexFixing(Index3M,H3395,TRUE,_xll.ohTrigger(RecalcTrigger,Trigger3M)),NA())</f>
        <v>1.4511127776697386E-2</v>
      </c>
      <c r="L3395" s="44">
        <f>IFERROR(_xll.qlIndexFixing(Index6M,$H3395,TRUE,_xll.ohTrigger(RecalcTrigger,Trigger6M)),NA())</f>
        <v>1.469642342821985E-2</v>
      </c>
      <c r="M3395" s="186">
        <f>IFERROR(_xll.qlIndexFixing(Index1Y,$H3395,TRUE,_xll.ohTrigger(RecalcTrigger,Trigger1Y)),NA())</f>
        <v>1.4862226792605656E-2</v>
      </c>
      <c r="N3395" s="185">
        <f>IFERROR(_xll.qlIndexFixing(ONIndex1M,I3395,TRUE,_xll.ohTrigger(RecalcTrigger,Trigger1M)),NA())</f>
        <v>1.4129475167159455E-2</v>
      </c>
      <c r="O3395" s="44">
        <f>IFERROR(_xll.qlIndexFixing(ONIndex3M,I3395,TRUE,_xll.ohTrigger(RecalcTrigger,Trigger3M)),NA())</f>
        <v>1.4470261308465737E-2</v>
      </c>
      <c r="P3395" s="44">
        <f>IFERROR(_xll.qlIndexFixing(ONIndex6M,I3395,TRUE,_xll.ohTrigger(RecalcTrigger,Trigger6M)),NA())</f>
        <v>1.4625889951158655E-2</v>
      </c>
      <c r="Q3395" s="186">
        <f>IFERROR(_xll.qlIndexFixing(ONIndex1Y,I3395,TRUE,_xll.ohTrigger(RecalcTrigger,Trigger1Y)),NA())</f>
        <v>1.4700557194666786E-2</v>
      </c>
    </row>
    <row r="3396" spans="2:17" x14ac:dyDescent="0.2">
      <c r="B3396" s="39" t="s">
        <v>42</v>
      </c>
      <c r="D3396" s="42">
        <f>_xll.qlCalendarAdvance(Calendar,$D3395,B3396,"f",FALSE)</f>
        <v>63199</v>
      </c>
      <c r="E3396" s="180">
        <f>_xll.qlInterestRateIndexValueDate(IndexON,D3396)</f>
        <v>63199</v>
      </c>
      <c r="F3396" s="196">
        <f>IFERROR(_xll.qlIndexFixing(IndexON,D3396,TRUE,_xll.ohTrigger(RecalcTrigger,TriggerON)),NA())</f>
        <v>1.4137331785954999E-2</v>
      </c>
      <c r="H3396" s="42">
        <f>_xll.qlCalendarAdvance(Calendar,$H3395,B3396,"f",FALSE)</f>
        <v>63199</v>
      </c>
      <c r="I3396" s="180">
        <f>_xll.qlInterestRateIndexValueDate(Index1M,$H3396)</f>
        <v>63201</v>
      </c>
      <c r="J3396" s="185">
        <f>IFERROR(_xll.qlIndexFixing(Index1M,$H3396,TRUE,_xll.ohTrigger(RecalcTrigger,Trigger1M)),NA())</f>
        <v>1.4144782844005555E-2</v>
      </c>
      <c r="K3396" s="44">
        <f>IFERROR(_xll.qlIndexFixing(Index3M,H3396,TRUE,_xll.ohTrigger(RecalcTrigger,Trigger3M)),NA())</f>
        <v>1.4513673305278196E-2</v>
      </c>
      <c r="L3396" s="44">
        <f>IFERROR(_xll.qlIndexFixing(Index6M,$H3396,TRUE,_xll.ohTrigger(RecalcTrigger,Trigger6M)),NA())</f>
        <v>1.4697755570011203E-2</v>
      </c>
      <c r="M3396" s="186">
        <f>IFERROR(_xll.qlIndexFixing(Index1Y,$H3396,TRUE,_xll.ohTrigger(RecalcTrigger,Trigger1Y)),NA())</f>
        <v>1.4864103892895435E-2</v>
      </c>
      <c r="N3396" s="185">
        <f>IFERROR(_xll.qlIndexFixing(ONIndex1M,I3396,TRUE,_xll.ohTrigger(RecalcTrigger,Trigger1M)),NA())</f>
        <v>1.4132029346107799E-2</v>
      </c>
      <c r="O3396" s="44">
        <f>IFERROR(_xll.qlIndexFixing(ONIndex3M,I3396,TRUE,_xll.ohTrigger(RecalcTrigger,Trigger3M)),NA())</f>
        <v>1.4472899465518552E-2</v>
      </c>
      <c r="P3396" s="44">
        <f>IFERROR(_xll.qlIndexFixing(ONIndex6M,I3396,TRUE,_xll.ohTrigger(RecalcTrigger,Trigger6M)),NA())</f>
        <v>1.4627339021622277E-2</v>
      </c>
      <c r="Q3396" s="186">
        <f>IFERROR(_xll.qlIndexFixing(ONIndex1Y,I3396,TRUE,_xll.ohTrigger(RecalcTrigger,Trigger1Y)),NA())</f>
        <v>1.470286666392262E-2</v>
      </c>
    </row>
    <row r="3397" spans="2:17" x14ac:dyDescent="0.2">
      <c r="B3397" s="39" t="s">
        <v>42</v>
      </c>
      <c r="D3397" s="42">
        <f>_xll.qlCalendarAdvance(Calendar,$D3396,B3397,"f",FALSE)</f>
        <v>63206</v>
      </c>
      <c r="E3397" s="180">
        <f>_xll.qlInterestRateIndexValueDate(IndexON,D3397)</f>
        <v>63206</v>
      </c>
      <c r="F3397" s="196">
        <f>IFERROR(_xll.qlIndexFixing(IndexON,D3397,TRUE,_xll.ohTrigger(RecalcTrigger,TriggerON)),NA())</f>
        <v>1.4139070789056518E-2</v>
      </c>
      <c r="H3397" s="42">
        <f>_xll.qlCalendarAdvance(Calendar,$H3396,B3397,"f",FALSE)</f>
        <v>63206</v>
      </c>
      <c r="I3397" s="180">
        <f>_xll.qlInterestRateIndexValueDate(Index1M,$H3397)</f>
        <v>63208</v>
      </c>
      <c r="J3397" s="185">
        <f>IFERROR(_xll.qlIndexFixing(Index1M,$H3397,TRUE,_xll.ohTrigger(RecalcTrigger,Trigger1M)),NA())</f>
        <v>1.414729668733905E-2</v>
      </c>
      <c r="K3397" s="44">
        <f>IFERROR(_xll.qlIndexFixing(Index3M,H3397,TRUE,_xll.ohTrigger(RecalcTrigger,Trigger3M)),NA())</f>
        <v>1.4516201129512574E-2</v>
      </c>
      <c r="L3397" s="44">
        <f>IFERROR(_xll.qlIndexFixing(Index6M,$H3397,TRUE,_xll.ohTrigger(RecalcTrigger,Trigger6M)),NA())</f>
        <v>1.4699077328498615E-2</v>
      </c>
      <c r="M3397" s="186">
        <f>IFERROR(_xll.qlIndexFixing(Index1Y,$H3397,TRUE,_xll.ohTrigger(RecalcTrigger,Trigger1Y)),NA())</f>
        <v>1.4865962384452468E-2</v>
      </c>
      <c r="N3397" s="185">
        <f>IFERROR(_xll.qlIndexFixing(ONIndex1M,I3397,TRUE,_xll.ohTrigger(RecalcTrigger,Trigger1M)),NA())</f>
        <v>1.413456713512673E-2</v>
      </c>
      <c r="O3397" s="44">
        <f>IFERROR(_xll.qlIndexFixing(ONIndex3M,I3397,TRUE,_xll.ohTrigger(RecalcTrigger,Trigger3M)),NA())</f>
        <v>1.4475520137358089E-2</v>
      </c>
      <c r="P3397" s="44">
        <f>IFERROR(_xll.qlIndexFixing(ONIndex6M,I3397,TRUE,_xll.ohTrigger(RecalcTrigger,Trigger6M)),NA())</f>
        <v>1.462877778369176E-2</v>
      </c>
      <c r="Q3397" s="186">
        <f>IFERROR(_xll.qlIndexFixing(ONIndex1Y,I3397,TRUE,_xll.ohTrigger(RecalcTrigger,Trigger1Y)),NA())</f>
        <v>1.4705158494647819E-2</v>
      </c>
    </row>
    <row r="3398" spans="2:17" x14ac:dyDescent="0.2">
      <c r="B3398" s="39" t="s">
        <v>42</v>
      </c>
      <c r="D3398" s="42">
        <f>_xll.qlCalendarAdvance(Calendar,$D3397,B3398,"f",FALSE)</f>
        <v>63213</v>
      </c>
      <c r="E3398" s="180">
        <f>_xll.qlInterestRateIndexValueDate(IndexON,D3398)</f>
        <v>63213</v>
      </c>
      <c r="F3398" s="196">
        <f>IFERROR(_xll.qlIndexFixing(IndexON,D3398,TRUE,_xll.ohTrigger(RecalcTrigger,TriggerON)),NA())</f>
        <v>1.4140798620374539E-2</v>
      </c>
      <c r="H3398" s="42">
        <f>_xll.qlCalendarAdvance(Calendar,$H3397,B3398,"f",FALSE)</f>
        <v>63213</v>
      </c>
      <c r="I3398" s="180">
        <f>_xll.qlInterestRateIndexValueDate(Index1M,$H3398)</f>
        <v>63215</v>
      </c>
      <c r="J3398" s="185">
        <f>IFERROR(_xll.qlIndexFixing(Index1M,$H3398,TRUE,_xll.ohTrigger(RecalcTrigger,Trigger1M)),NA())</f>
        <v>1.4149794053715248E-2</v>
      </c>
      <c r="K3398" s="44">
        <f>IFERROR(_xll.qlIndexFixing(Index3M,H3398,TRUE,_xll.ohTrigger(RecalcTrigger,Trigger3M)),NA())</f>
        <v>1.4518711222058833E-2</v>
      </c>
      <c r="L3398" s="44">
        <f>IFERROR(_xll.qlIndexFixing(Index6M,$H3398,TRUE,_xll.ohTrigger(RecalcTrigger,Trigger6M)),NA())</f>
        <v>1.4700388703662654E-2</v>
      </c>
      <c r="M3398" s="186">
        <f>IFERROR(_xll.qlIndexFixing(Index1Y,$H3398,TRUE,_xll.ohTrigger(RecalcTrigger,Trigger1Y)),NA())</f>
        <v>1.4867802239312056E-2</v>
      </c>
      <c r="N3398" s="185">
        <f>IFERROR(_xll.qlIndexFixing(ONIndex1M,I3398,TRUE,_xll.ohTrigger(RecalcTrigger,Trigger1M)),NA())</f>
        <v>1.4137088508636708E-2</v>
      </c>
      <c r="O3398" s="44">
        <f>IFERROR(_xll.qlIndexFixing(ONIndex3M,I3398,TRUE,_xll.ohTrigger(RecalcTrigger,Trigger3M)),NA())</f>
        <v>1.4478123296886025E-2</v>
      </c>
      <c r="P3398" s="44">
        <f>IFERROR(_xll.qlIndexFixing(ONIndex6M,I3398,TRUE,_xll.ohTrigger(RecalcTrigger,Trigger6M)),NA())</f>
        <v>1.4630206237207233E-2</v>
      </c>
      <c r="Q3398" s="186">
        <f>IFERROR(_xll.qlIndexFixing(ONIndex1Y,I3398,TRUE,_xll.ohTrigger(RecalcTrigger,Trigger1Y)),NA())</f>
        <v>1.4707432659184505E-2</v>
      </c>
    </row>
    <row r="3399" spans="2:17" x14ac:dyDescent="0.2">
      <c r="B3399" s="39" t="s">
        <v>42</v>
      </c>
      <c r="D3399" s="42">
        <f>_xll.qlCalendarAdvance(Calendar,$D3398,B3399,"f",FALSE)</f>
        <v>63220</v>
      </c>
      <c r="E3399" s="180">
        <f>_xll.qlInterestRateIndexValueDate(IndexON,D3399)</f>
        <v>63220</v>
      </c>
      <c r="F3399" s="196">
        <f>IFERROR(_xll.qlIndexFixing(IndexON,D3399,TRUE,_xll.ohTrigger(RecalcTrigger,TriggerON)),NA())</f>
        <v>1.4142515262403066E-2</v>
      </c>
      <c r="H3399" s="42">
        <f>_xll.qlCalendarAdvance(Calendar,$H3398,B3399,"f",FALSE)</f>
        <v>63220</v>
      </c>
      <c r="I3399" s="180">
        <f>_xll.qlInterestRateIndexValueDate(Index1M,$H3399)</f>
        <v>63222</v>
      </c>
      <c r="J3399" s="185">
        <f>IFERROR(_xll.qlIndexFixing(Index1M,$H3399,TRUE,_xll.ohTrigger(RecalcTrigger,Trigger1M)),NA())</f>
        <v>1.4150459086678589E-2</v>
      </c>
      <c r="K3399" s="44">
        <f>IFERROR(_xll.qlIndexFixing(Index3M,H3399,TRUE,_xll.ohTrigger(RecalcTrigger,Trigger3M)),NA())</f>
        <v>1.4520736324674679E-2</v>
      </c>
      <c r="L3399" s="44">
        <f>IFERROR(_xll.qlIndexFixing(Index6M,$H3399,TRUE,_xll.ohTrigger(RecalcTrigger,Trigger6M)),NA())</f>
        <v>1.4701689695482564E-2</v>
      </c>
      <c r="M3399" s="186">
        <f>IFERROR(_xll.qlIndexFixing(Index1Y,$H3399,TRUE,_xll.ohTrigger(RecalcTrigger,Trigger1Y)),NA())</f>
        <v>1.4869623429510375E-2</v>
      </c>
      <c r="N3399" s="185">
        <f>IFERROR(_xll.qlIndexFixing(ONIndex1M,I3399,TRUE,_xll.ohTrigger(RecalcTrigger,Trigger1M)),NA())</f>
        <v>1.413959344097826E-2</v>
      </c>
      <c r="O3399" s="44">
        <f>IFERROR(_xll.qlIndexFixing(ONIndex3M,I3399,TRUE,_xll.ohTrigger(RecalcTrigger,Trigger3M)),NA())</f>
        <v>1.4480708916604357E-2</v>
      </c>
      <c r="P3399" s="44">
        <f>IFERROR(_xll.qlIndexFixing(ONIndex6M,I3399,TRUE,_xll.ohTrigger(RecalcTrigger,Trigger6M)),NA())</f>
        <v>1.4631624382328567E-2</v>
      </c>
      <c r="Q3399" s="186">
        <f>IFERROR(_xll.qlIndexFixing(ONIndex1Y,I3399,TRUE,_xll.ohTrigger(RecalcTrigger,Trigger1Y)),NA())</f>
        <v>1.4709689130034675E-2</v>
      </c>
    </row>
    <row r="3400" spans="2:17" x14ac:dyDescent="0.2">
      <c r="B3400" s="39" t="s">
        <v>42</v>
      </c>
      <c r="D3400" s="42">
        <f>_xll.qlCalendarAdvance(Calendar,$D3399,B3400,"f",FALSE)</f>
        <v>63227</v>
      </c>
      <c r="E3400" s="180">
        <f>_xll.qlInterestRateIndexValueDate(IndexON,D3400)</f>
        <v>63227</v>
      </c>
      <c r="F3400" s="196">
        <f>IFERROR(_xll.qlIndexFixing(IndexON,D3400,TRUE,_xll.ohTrigger(RecalcTrigger,TriggerON)),NA())</f>
        <v>1.4144220697636101E-2</v>
      </c>
      <c r="H3400" s="42">
        <f>_xll.qlCalendarAdvance(Calendar,$H3399,B3400,"f",FALSE)</f>
        <v>63227</v>
      </c>
      <c r="I3400" s="180">
        <f>_xll.qlInterestRateIndexValueDate(Index1M,$H3400)</f>
        <v>63229</v>
      </c>
      <c r="J3400" s="185">
        <f>IFERROR(_xll.qlIndexFixing(Index1M,$H3400,TRUE,_xll.ohTrigger(RecalcTrigger,Trigger1M)),NA())</f>
        <v>1.4152927764629222E-2</v>
      </c>
      <c r="K3400" s="44">
        <f>IFERROR(_xll.qlIndexFixing(Index3M,H3400,TRUE,_xll.ohTrigger(RecalcTrigger,Trigger3M)),NA())</f>
        <v>1.452321204765411E-2</v>
      </c>
      <c r="L3400" s="44">
        <f>IFERROR(_xll.qlIndexFixing(Index6M,$H3400,TRUE,_xll.ohTrigger(RecalcTrigger,Trigger6M)),NA())</f>
        <v>1.4702980303937145E-2</v>
      </c>
      <c r="M3400" s="186">
        <f>IFERROR(_xll.qlIndexFixing(Index1Y,$H3400,TRUE,_xll.ohTrigger(RecalcTrigger,Trigger1Y)),NA())</f>
        <v>1.4871425927083822E-2</v>
      </c>
      <c r="N3400" s="185">
        <f>IFERROR(_xll.qlIndexFixing(ONIndex1M,I3400,TRUE,_xll.ohTrigger(RecalcTrigger,Trigger1M)),NA())</f>
        <v>1.4142081906811654E-2</v>
      </c>
      <c r="O3400" s="44">
        <f>IFERROR(_xll.qlIndexFixing(ONIndex3M,I3400,TRUE,_xll.ohTrigger(RecalcTrigger,Trigger3M)),NA())</f>
        <v>1.4483276969734504E-2</v>
      </c>
      <c r="P3400" s="44">
        <f>IFERROR(_xll.qlIndexFixing(ONIndex6M,I3400,TRUE,_xll.ohTrigger(RecalcTrigger,Trigger6M)),NA())</f>
        <v>1.4633032219215636E-2</v>
      </c>
      <c r="Q3400" s="186">
        <f>IFERROR(_xll.qlIndexFixing(ONIndex1Y,I3400,TRUE,_xll.ohTrigger(RecalcTrigger,Trigger1Y)),NA())</f>
        <v>1.4711927880179942E-2</v>
      </c>
    </row>
    <row r="3401" spans="2:17" x14ac:dyDescent="0.2">
      <c r="B3401" s="39" t="s">
        <v>42</v>
      </c>
      <c r="D3401" s="42">
        <f>_xll.qlCalendarAdvance(Calendar,$D3400,B3401,"f",FALSE)</f>
        <v>63234</v>
      </c>
      <c r="E3401" s="180">
        <f>_xll.qlInterestRateIndexValueDate(IndexON,D3401)</f>
        <v>63234</v>
      </c>
      <c r="F3401" s="196">
        <f>IFERROR(_xll.qlIndexFixing(IndexON,D3401,TRUE,_xll.ohTrigger(RecalcTrigger,TriggerON)),NA())</f>
        <v>1.4145914908887391E-2</v>
      </c>
      <c r="H3401" s="42">
        <f>_xll.qlCalendarAdvance(Calendar,$H3400,B3401,"f",FALSE)</f>
        <v>63234</v>
      </c>
      <c r="I3401" s="180">
        <f>_xll.qlInterestRateIndexValueDate(Index1M,$H3401)</f>
        <v>63236</v>
      </c>
      <c r="J3401" s="185">
        <f>IFERROR(_xll.qlIndexFixing(Index1M,$H3401,TRUE,_xll.ohTrigger(RecalcTrigger,Trigger1M)),NA())</f>
        <v>1.4155379898810645E-2</v>
      </c>
      <c r="K3401" s="44">
        <f>IFERROR(_xll.qlIndexFixing(Index3M,H3401,TRUE,_xll.ohTrigger(RecalcTrigger,Trigger3M)),NA())</f>
        <v>1.452566995957754E-2</v>
      </c>
      <c r="L3401" s="44">
        <f>IFERROR(_xll.qlIndexFixing(Index6M,$H3401,TRUE,_xll.ohTrigger(RecalcTrigger,Trigger6M)),NA())</f>
        <v>1.4704260529006969E-2</v>
      </c>
      <c r="M3401" s="186">
        <f>IFERROR(_xll.qlIndexFixing(Index1Y,$H3401,TRUE,_xll.ohTrigger(RecalcTrigger,Trigger1Y)),NA())</f>
        <v>1.4873209704070982E-2</v>
      </c>
      <c r="N3401" s="185">
        <f>IFERROR(_xll.qlIndexFixing(ONIndex1M,I3401,TRUE,_xll.ohTrigger(RecalcTrigger,Trigger1M)),NA())</f>
        <v>1.4144553880557353E-2</v>
      </c>
      <c r="O3401" s="44">
        <f>IFERROR(_xll.qlIndexFixing(ONIndex3M,I3401,TRUE,_xll.ohTrigger(RecalcTrigger,Trigger3M)),NA())</f>
        <v>1.4485827428698528E-2</v>
      </c>
      <c r="P3401" s="44">
        <f>IFERROR(_xll.qlIndexFixing(ONIndex6M,I3401,TRUE,_xll.ohTrigger(RecalcTrigger,Trigger6M)),NA())</f>
        <v>1.4634429747548694E-2</v>
      </c>
      <c r="Q3401" s="186">
        <f>IFERROR(_xll.qlIndexFixing(ONIndex1Y,I3401,TRUE,_xll.ohTrigger(RecalcTrigger,Trigger1Y)),NA())</f>
        <v>1.4714148881722622E-2</v>
      </c>
    </row>
    <row r="3402" spans="2:17" x14ac:dyDescent="0.2">
      <c r="B3402" s="39" t="s">
        <v>42</v>
      </c>
      <c r="D3402" s="42">
        <f>_xll.qlCalendarAdvance(Calendar,$D3401,B3402,"f",FALSE)</f>
        <v>63241</v>
      </c>
      <c r="E3402" s="180">
        <f>_xll.qlInterestRateIndexValueDate(IndexON,D3402)</f>
        <v>63241</v>
      </c>
      <c r="F3402" s="196">
        <f>IFERROR(_xll.qlIndexFixing(IndexON,D3402,TRUE,_xll.ohTrigger(RecalcTrigger,TriggerON)),NA())</f>
        <v>1.4147597878571005E-2</v>
      </c>
      <c r="H3402" s="42">
        <f>_xll.qlCalendarAdvance(Calendar,$H3401,B3402,"f",FALSE)</f>
        <v>63241</v>
      </c>
      <c r="I3402" s="180">
        <f>_xll.qlInterestRateIndexValueDate(Index1M,$H3402)</f>
        <v>63243</v>
      </c>
      <c r="J3402" s="185">
        <f>IFERROR(_xll.qlIndexFixing(Index1M,$H3402,TRUE,_xll.ohTrigger(RecalcTrigger,Trigger1M)),NA())</f>
        <v>1.415781546368043E-2</v>
      </c>
      <c r="K3402" s="44">
        <f>IFERROR(_xll.qlIndexFixing(Index3M,H3402,TRUE,_xll.ohTrigger(RecalcTrigger,Trigger3M)),NA())</f>
        <v>1.4528110033105942E-2</v>
      </c>
      <c r="L3402" s="44">
        <f>IFERROR(_xll.qlIndexFixing(Index6M,$H3402,TRUE,_xll.ohTrigger(RecalcTrigger,Trigger6M)),NA())</f>
        <v>1.4705530370673041E-2</v>
      </c>
      <c r="M3402" s="186">
        <f>IFERROR(_xll.qlIndexFixing(Index1Y,$H3402,TRUE,_xll.ohTrigger(RecalcTrigger,Trigger1Y)),NA())</f>
        <v>1.4874974732509127E-2</v>
      </c>
      <c r="N3402" s="185">
        <f>IFERROR(_xll.qlIndexFixing(ONIndex1M,I3402,TRUE,_xll.ohTrigger(RecalcTrigger,Trigger1M)),NA())</f>
        <v>1.4147009336795691E-2</v>
      </c>
      <c r="O3402" s="44">
        <f>IFERROR(_xll.qlIndexFixing(ONIndex3M,I3402,TRUE,_xll.ohTrigger(RecalcTrigger,Trigger3M)),NA())</f>
        <v>1.4488360266318168E-2</v>
      </c>
      <c r="P3402" s="44">
        <f>IFERROR(_xll.qlIndexFixing(ONIndex6M,I3402,TRUE,_xll.ohTrigger(RecalcTrigger,Trigger6M)),NA())</f>
        <v>1.4635816967407678E-2</v>
      </c>
      <c r="Q3402" s="186">
        <f>IFERROR(_xll.qlIndexFixing(ONIndex1Y,I3402,TRUE,_xll.ohTrigger(RecalcTrigger,Trigger1Y)),NA())</f>
        <v>1.4716352107484454E-2</v>
      </c>
    </row>
    <row r="3403" spans="2:17" x14ac:dyDescent="0.2">
      <c r="B3403" s="39" t="s">
        <v>42</v>
      </c>
      <c r="D3403" s="42">
        <f>_xll.qlCalendarAdvance(Calendar,$D3402,B3403,"f",FALSE)</f>
        <v>63248</v>
      </c>
      <c r="E3403" s="180">
        <f>_xll.qlInterestRateIndexValueDate(IndexON,D3403)</f>
        <v>63248</v>
      </c>
      <c r="F3403" s="196">
        <f>IFERROR(_xll.qlIndexFixing(IndexON,D3403,TRUE,_xll.ohTrigger(RecalcTrigger,TriggerON)),NA())</f>
        <v>1.414926958950069E-2</v>
      </c>
      <c r="H3403" s="42">
        <f>_xll.qlCalendarAdvance(Calendar,$H3402,B3403,"f",FALSE)</f>
        <v>63248</v>
      </c>
      <c r="I3403" s="180">
        <f>_xll.qlInterestRateIndexValueDate(Index1M,$H3403)</f>
        <v>63250</v>
      </c>
      <c r="J3403" s="185">
        <f>IFERROR(_xll.qlIndexFixing(Index1M,$H3403,TRUE,_xll.ohTrigger(RecalcTrigger,Trigger1M)),NA())</f>
        <v>1.4162032837104488E-2</v>
      </c>
      <c r="K3403" s="44">
        <f>IFERROR(_xll.qlIndexFixing(Index3M,H3403,TRUE,_xll.ohTrigger(RecalcTrigger,Trigger3M)),NA())</f>
        <v>1.4531919473429902E-2</v>
      </c>
      <c r="L3403" s="44">
        <f>IFERROR(_xll.qlIndexFixing(Index6M,$H3403,TRUE,_xll.ohTrigger(RecalcTrigger,Trigger6M)),NA())</f>
        <v>1.470871942831962E-2</v>
      </c>
      <c r="M3403" s="186">
        <f>IFERROR(_xll.qlIndexFixing(Index1Y,$H3403,TRUE,_xll.ohTrigger(RecalcTrigger,Trigger1Y)),NA())</f>
        <v>1.4876720984438157E-2</v>
      </c>
      <c r="N3403" s="185">
        <f>IFERROR(_xll.qlIndexFixing(ONIndex1M,I3403,TRUE,_xll.ohTrigger(RecalcTrigger,Trigger1M)),NA())</f>
        <v>1.4149448249867191E-2</v>
      </c>
      <c r="O3403" s="44">
        <f>IFERROR(_xll.qlIndexFixing(ONIndex3M,I3403,TRUE,_xll.ohTrigger(RecalcTrigger,Trigger3M)),NA())</f>
        <v>1.4490875455575036E-2</v>
      </c>
      <c r="P3403" s="44">
        <f>IFERROR(_xll.qlIndexFixing(ONIndex6M,I3403,TRUE,_xll.ohTrigger(RecalcTrigger,Trigger6M)),NA())</f>
        <v>1.4637193878872523E-2</v>
      </c>
      <c r="Q3403" s="186">
        <f>IFERROR(_xll.qlIndexFixing(ONIndex1Y,I3403,TRUE,_xll.ohTrigger(RecalcTrigger,Trigger1Y)),NA())</f>
        <v>1.4718537529727627E-2</v>
      </c>
    </row>
    <row r="3404" spans="2:17" x14ac:dyDescent="0.2">
      <c r="B3404" s="39" t="s">
        <v>42</v>
      </c>
      <c r="D3404" s="42">
        <f>_xll.qlCalendarAdvance(Calendar,$D3403,B3404,"f",FALSE)</f>
        <v>63255</v>
      </c>
      <c r="E3404" s="180">
        <f>_xll.qlInterestRateIndexValueDate(IndexON,D3404)</f>
        <v>63255</v>
      </c>
      <c r="F3404" s="196">
        <f>IFERROR(_xll.qlIndexFixing(IndexON,D3404,TRUE,_xll.ohTrigger(RecalcTrigger,TriggerON)),NA())</f>
        <v>1.4150930024170449E-2</v>
      </c>
      <c r="H3404" s="42">
        <f>_xll.qlCalendarAdvance(Calendar,$H3403,B3404,"f",FALSE)</f>
        <v>63255</v>
      </c>
      <c r="I3404" s="180">
        <f>_xll.qlInterestRateIndexValueDate(Index1M,$H3404)</f>
        <v>63257</v>
      </c>
      <c r="J3404" s="185">
        <f>IFERROR(_xll.qlIndexFixing(Index1M,$H3404,TRUE,_xll.ohTrigger(RecalcTrigger,Trigger1M)),NA())</f>
        <v>1.416443080524854E-2</v>
      </c>
      <c r="K3404" s="44">
        <f>IFERROR(_xll.qlIndexFixing(Index3M,H3404,TRUE,_xll.ohTrigger(RecalcTrigger,Trigger3M)),NA())</f>
        <v>1.453432022795117E-2</v>
      </c>
      <c r="L3404" s="44">
        <f>IFERROR(_xll.qlIndexFixing(Index6M,$H3404,TRUE,_xll.ohTrigger(RecalcTrigger,Trigger6M)),NA())</f>
        <v>1.470996504821674E-2</v>
      </c>
      <c r="M3404" s="186">
        <f>IFERROR(_xll.qlIndexFixing(Index1Y,$H3404,TRUE,_xll.ohTrigger(RecalcTrigger,Trigger1Y)),NA())</f>
        <v>1.487844843189863E-2</v>
      </c>
      <c r="N3404" s="185">
        <f>IFERROR(_xll.qlIndexFixing(ONIndex1M,I3404,TRUE,_xll.ohTrigger(RecalcTrigger,Trigger1M)),NA())</f>
        <v>1.4151870594432125E-2</v>
      </c>
      <c r="O3404" s="44">
        <f>IFERROR(_xll.qlIndexFixing(ONIndex3M,I3404,TRUE,_xll.ohTrigger(RecalcTrigger,Trigger3M)),NA())</f>
        <v>1.4493372969210938E-2</v>
      </c>
      <c r="P3404" s="44">
        <f>IFERROR(_xll.qlIndexFixing(ONIndex6M,I3404,TRUE,_xll.ohTrigger(RecalcTrigger,Trigger6M)),NA())</f>
        <v>1.463856048194323E-2</v>
      </c>
      <c r="Q3404" s="186">
        <f>IFERROR(_xll.qlIndexFixing(ONIndex1Y,I3404,TRUE,_xll.ohTrigger(RecalcTrigger,Trigger1Y)),NA())</f>
        <v>1.4720705121433753E-2</v>
      </c>
    </row>
    <row r="3405" spans="2:17" x14ac:dyDescent="0.2">
      <c r="B3405" s="39" t="s">
        <v>42</v>
      </c>
      <c r="D3405" s="42">
        <f>_xll.qlCalendarAdvance(Calendar,$D3404,B3405,"f",FALSE)</f>
        <v>63262</v>
      </c>
      <c r="E3405" s="180">
        <f>_xll.qlInterestRateIndexValueDate(IndexON,D3405)</f>
        <v>63262</v>
      </c>
      <c r="F3405" s="196">
        <f>IFERROR(_xll.qlIndexFixing(IndexON,D3405,TRUE,_xll.ohTrigger(RecalcTrigger,TriggerON)),NA())</f>
        <v>1.4152579165234158E-2</v>
      </c>
      <c r="H3405" s="42">
        <f>_xll.qlCalendarAdvance(Calendar,$H3404,B3405,"f",FALSE)</f>
        <v>63262</v>
      </c>
      <c r="I3405" s="180">
        <f>_xll.qlInterestRateIndexValueDate(Index1M,$H3405)</f>
        <v>63264</v>
      </c>
      <c r="J3405" s="185">
        <f>IFERROR(_xll.qlIndexFixing(Index1M,$H3405,TRUE,_xll.ohTrigger(RecalcTrigger,Trigger1M)),NA())</f>
        <v>1.4166812117605843E-2</v>
      </c>
      <c r="K3405" s="44">
        <f>IFERROR(_xll.qlIndexFixing(Index3M,H3405,TRUE,_xll.ohTrigger(RecalcTrigger,Trigger3M)),NA())</f>
        <v>1.4536703054084969E-2</v>
      </c>
      <c r="L3405" s="44">
        <f>IFERROR(_xll.qlIndexFixing(Index6M,$H3405,TRUE,_xll.ohTrigger(RecalcTrigger,Trigger6M)),NA())</f>
        <v>1.4711200282552203E-2</v>
      </c>
      <c r="M3405" s="186">
        <f>IFERROR(_xll.qlIndexFixing(Index1Y,$H3405,TRUE,_xll.ohTrigger(RecalcTrigger,Trigger1Y)),NA())</f>
        <v>1.4880157046931321E-2</v>
      </c>
      <c r="N3405" s="185">
        <f>IFERROR(_xll.qlIndexFixing(ONIndex1M,I3405,TRUE,_xll.ohTrigger(RecalcTrigger,Trigger1M)),NA())</f>
        <v>1.4154276344910954E-2</v>
      </c>
      <c r="O3405" s="44">
        <f>IFERROR(_xll.qlIndexFixing(ONIndex3M,I3405,TRUE,_xll.ohTrigger(RecalcTrigger,Trigger3M)),NA())</f>
        <v>1.4495852779887741E-2</v>
      </c>
      <c r="P3405" s="44">
        <f>IFERROR(_xll.qlIndexFixing(ONIndex6M,I3405,TRUE,_xll.ohTrigger(RecalcTrigger,Trigger6M)),NA())</f>
        <v>1.4639916776539863E-2</v>
      </c>
      <c r="Q3405" s="186">
        <f>IFERROR(_xll.qlIndexFixing(ONIndex1Y,I3405,TRUE,_xll.ohTrigger(RecalcTrigger,Trigger1Y)),NA())</f>
        <v>1.4722854854785083E-2</v>
      </c>
    </row>
    <row r="3406" spans="2:17" x14ac:dyDescent="0.2">
      <c r="B3406" s="39" t="s">
        <v>42</v>
      </c>
      <c r="D3406" s="42">
        <f>_xll.qlCalendarAdvance(Calendar,$D3405,B3406,"f",FALSE)</f>
        <v>63269</v>
      </c>
      <c r="E3406" s="180">
        <f>_xll.qlInterestRateIndexValueDate(IndexON,D3406)</f>
        <v>63269</v>
      </c>
      <c r="F3406" s="196">
        <f>IFERROR(_xll.qlIndexFixing(IndexON,D3406,TRUE,_xll.ohTrigger(RecalcTrigger,TriggerON)),NA())</f>
        <v>1.4154216995425628E-2</v>
      </c>
      <c r="H3406" s="42">
        <f>_xll.qlCalendarAdvance(Calendar,$H3405,B3406,"f",FALSE)</f>
        <v>63269</v>
      </c>
      <c r="I3406" s="180">
        <f>_xll.qlInterestRateIndexValueDate(Index1M,$H3406)</f>
        <v>63271</v>
      </c>
      <c r="J3406" s="185">
        <f>IFERROR(_xll.qlIndexFixing(Index1M,$H3406,TRUE,_xll.ohTrigger(RecalcTrigger,Trigger1M)),NA())</f>
        <v>1.4169176748629331E-2</v>
      </c>
      <c r="K3406" s="44">
        <f>IFERROR(_xll.qlIndexFixing(Index3M,H3406,TRUE,_xll.ohTrigger(RecalcTrigger,Trigger3M)),NA())</f>
        <v>1.453906792448882E-2</v>
      </c>
      <c r="L3406" s="44">
        <f>IFERROR(_xll.qlIndexFixing(Index6M,$H3406,TRUE,_xll.ohTrigger(RecalcTrigger,Trigger6M)),NA())</f>
        <v>1.4712425131305377E-2</v>
      </c>
      <c r="M3406" s="186">
        <f>IFERROR(_xll.qlIndexFixing(Index1Y,$H3406,TRUE,_xll.ohTrigger(RecalcTrigger,Trigger1Y)),NA())</f>
        <v>1.4881846801578101E-2</v>
      </c>
      <c r="N3406" s="185">
        <f>IFERROR(_xll.qlIndexFixing(ONIndex1M,I3406,TRUE,_xll.ohTrigger(RecalcTrigger,Trigger1M)),NA())</f>
        <v>1.4157345028378288E-2</v>
      </c>
      <c r="O3406" s="44">
        <f>IFERROR(_xll.qlIndexFixing(ONIndex3M,I3406,TRUE,_xll.ohTrigger(RecalcTrigger,Trigger3M)),NA())</f>
        <v>1.4499015051692155E-2</v>
      </c>
      <c r="P3406" s="44">
        <f>IFERROR(_xll.qlIndexFixing(ONIndex6M,I3406,TRUE,_xll.ohTrigger(RecalcTrigger,Trigger6M)),NA())</f>
        <v>1.464164543687474E-2</v>
      </c>
      <c r="Q3406" s="186">
        <f>IFERROR(_xll.qlIndexFixing(ONIndex1Y,I3406,TRUE,_xll.ohTrigger(RecalcTrigger,Trigger1Y)),NA())</f>
        <v>1.4725592512725427E-2</v>
      </c>
    </row>
    <row r="3407" spans="2:17" x14ac:dyDescent="0.2">
      <c r="B3407" s="39" t="s">
        <v>42</v>
      </c>
      <c r="D3407" s="42">
        <f>_xll.qlCalendarAdvance(Calendar,$D3406,B3407,"f",FALSE)</f>
        <v>63276</v>
      </c>
      <c r="E3407" s="180">
        <f>_xll.qlInterestRateIndexValueDate(IndexON,D3407)</f>
        <v>63276</v>
      </c>
      <c r="F3407" s="196">
        <f>IFERROR(_xll.qlIndexFixing(IndexON,D3407,TRUE,_xll.ohTrigger(RecalcTrigger,TriggerON)),NA())</f>
        <v>1.4155843497238862E-2</v>
      </c>
      <c r="H3407" s="42">
        <f>_xll.qlCalendarAdvance(Calendar,$H3406,B3407,"f",FALSE)</f>
        <v>63276</v>
      </c>
      <c r="I3407" s="180">
        <f>_xll.qlInterestRateIndexValueDate(Index1M,$H3407)</f>
        <v>63278</v>
      </c>
      <c r="J3407" s="185">
        <f>IFERROR(_xll.qlIndexFixing(Index1M,$H3407,TRUE,_xll.ohTrigger(RecalcTrigger,Trigger1M)),NA())</f>
        <v>1.4170189199385062E-2</v>
      </c>
      <c r="K3407" s="44">
        <f>IFERROR(_xll.qlIndexFixing(Index3M,H3407,TRUE,_xll.ohTrigger(RecalcTrigger,Trigger3M)),NA())</f>
        <v>1.4541414811820249E-2</v>
      </c>
      <c r="L3407" s="44">
        <f>IFERROR(_xll.qlIndexFixing(Index6M,$H3407,TRUE,_xll.ohTrigger(RecalcTrigger,Trigger6M)),NA())</f>
        <v>1.4712490301286352E-2</v>
      </c>
      <c r="M3407" s="186">
        <f>IFERROR(_xll.qlIndexFixing(Index1Y,$H3407,TRUE,_xll.ohTrigger(RecalcTrigger,Trigger1Y)),NA())</f>
        <v>1.4883517667882156E-2</v>
      </c>
      <c r="N3407" s="185">
        <f>IFERROR(_xll.qlIndexFixing(ONIndex1M,I3407,TRUE,_xll.ohTrigger(RecalcTrigger,Trigger1M)),NA())</f>
        <v>1.4159037961531951E-2</v>
      </c>
      <c r="O3407" s="44">
        <f>IFERROR(_xll.qlIndexFixing(ONIndex3M,I3407,TRUE,_xll.ohTrigger(RecalcTrigger,Trigger3M)),NA())</f>
        <v>1.4500759183730949E-2</v>
      </c>
      <c r="P3407" s="44">
        <f>IFERROR(_xll.qlIndexFixing(ONIndex6M,I3407,TRUE,_xll.ohTrigger(RecalcTrigger,Trigger6M)),NA())</f>
        <v>1.4642598440550714E-2</v>
      </c>
      <c r="Q3407" s="186">
        <f>IFERROR(_xll.qlIndexFixing(ONIndex1Y,I3407,TRUE,_xll.ohTrigger(RecalcTrigger,Trigger1Y)),NA())</f>
        <v>1.4727100636831025E-2</v>
      </c>
    </row>
    <row r="3408" spans="2:17" x14ac:dyDescent="0.2">
      <c r="B3408" s="39" t="s">
        <v>42</v>
      </c>
      <c r="D3408" s="42">
        <f>_xll.qlCalendarAdvance(Calendar,$D3407,B3408,"f",FALSE)</f>
        <v>63283</v>
      </c>
      <c r="E3408" s="180">
        <f>_xll.qlInterestRateIndexValueDate(IndexON,D3408)</f>
        <v>63283</v>
      </c>
      <c r="F3408" s="196">
        <f>IFERROR(_xll.qlIndexFixing(IndexON,D3408,TRUE,_xll.ohTrigger(RecalcTrigger,TriggerON)),NA())</f>
        <v>1.4157458653167865E-2</v>
      </c>
      <c r="H3408" s="42">
        <f>_xll.qlCalendarAdvance(Calendar,$H3407,B3408,"f",FALSE)</f>
        <v>63283</v>
      </c>
      <c r="I3408" s="180">
        <f>_xll.qlInterestRateIndexValueDate(Index1M,$H3408)</f>
        <v>63285</v>
      </c>
      <c r="J3408" s="185">
        <f>IFERROR(_xll.qlIndexFixing(Index1M,$H3408,TRUE,_xll.ohTrigger(RecalcTrigger,Trigger1M)),NA())</f>
        <v>1.4173855864476614E-2</v>
      </c>
      <c r="K3408" s="44">
        <f>IFERROR(_xll.qlIndexFixing(Index3M,H3408,TRUE,_xll.ohTrigger(RecalcTrigger,Trigger3M)),NA())</f>
        <v>1.4543287340418638E-2</v>
      </c>
      <c r="L3408" s="44">
        <f>IFERROR(_xll.qlIndexFixing(Index6M,$H3408,TRUE,_xll.ohTrigger(RecalcTrigger,Trigger6M)),NA())</f>
        <v>1.4713696456970097E-2</v>
      </c>
      <c r="M3408" s="186">
        <f>IFERROR(_xll.qlIndexFixing(Index1Y,$H3408,TRUE,_xll.ohTrigger(RecalcTrigger,Trigger1Y)),NA())</f>
        <v>1.4885169617886673E-2</v>
      </c>
      <c r="N3408" s="185">
        <f>IFERROR(_xll.qlIndexFixing(ONIndex1M,I3408,TRUE,_xll.ohTrigger(RecalcTrigger,Trigger1M)),NA())</f>
        <v>1.4161393776674913E-2</v>
      </c>
      <c r="O3408" s="44">
        <f>IFERROR(_xll.qlIndexFixing(ONIndex3M,I3408,TRUE,_xll.ohTrigger(RecalcTrigger,Trigger3M)),NA())</f>
        <v>1.4503185722700707E-2</v>
      </c>
      <c r="P3408" s="44">
        <f>IFERROR(_xll.qlIndexFixing(ONIndex6M,I3408,TRUE,_xll.ohTrigger(RecalcTrigger,Trigger6M)),NA())</f>
        <v>1.4643923809884996E-2</v>
      </c>
      <c r="Q3408" s="186">
        <f>IFERROR(_xll.qlIndexFixing(ONIndex1Y,I3408,TRUE,_xll.ohTrigger(RecalcTrigger,Trigger1Y)),NA())</f>
        <v>1.4729196630769437E-2</v>
      </c>
    </row>
    <row r="3409" spans="2:17" x14ac:dyDescent="0.2">
      <c r="B3409" s="39" t="s">
        <v>42</v>
      </c>
      <c r="D3409" s="42">
        <f>_xll.qlCalendarAdvance(Calendar,$D3408,B3409,"f",FALSE)</f>
        <v>63290</v>
      </c>
      <c r="E3409" s="180">
        <f>_xll.qlInterestRateIndexValueDate(IndexON,D3409)</f>
        <v>63290</v>
      </c>
      <c r="F3409" s="196">
        <f>IFERROR(_xll.qlIndexFixing(IndexON,D3409,TRUE,_xll.ohTrigger(RecalcTrigger,TriggerON)),NA())</f>
        <v>1.4159062446186255E-2</v>
      </c>
      <c r="H3409" s="42">
        <f>_xll.qlCalendarAdvance(Calendar,$H3408,B3409,"f",FALSE)</f>
        <v>63290</v>
      </c>
      <c r="I3409" s="180">
        <f>_xll.qlInterestRateIndexValueDate(Index1M,$H3409)</f>
        <v>63292</v>
      </c>
      <c r="J3409" s="185">
        <f>IFERROR(_xll.qlIndexFixing(Index1M,$H3409,TRUE,_xll.ohTrigger(RecalcTrigger,Trigger1M)),NA())</f>
        <v>1.4176170298213775E-2</v>
      </c>
      <c r="K3409" s="44">
        <f>IFERROR(_xll.qlIndexFixing(Index3M,H3409,TRUE,_xll.ohTrigger(RecalcTrigger,Trigger3M)),NA())</f>
        <v>1.454559937990773E-2</v>
      </c>
      <c r="L3409" s="44">
        <f>IFERROR(_xll.qlIndexFixing(Index6M,$H3409,TRUE,_xll.ohTrigger(RecalcTrigger,Trigger6M)),NA())</f>
        <v>1.4714892228273711E-2</v>
      </c>
      <c r="M3409" s="186">
        <f>IFERROR(_xll.qlIndexFixing(Index1Y,$H3409,TRUE,_xll.ohTrigger(RecalcTrigger,Trigger1Y)),NA())</f>
        <v>1.4888443513022463E-2</v>
      </c>
      <c r="N3409" s="185">
        <f>IFERROR(_xll.qlIndexFixing(ONIndex1M,I3409,TRUE,_xll.ohTrigger(RecalcTrigger,Trigger1M)),NA())</f>
        <v>1.4163732895733361E-2</v>
      </c>
      <c r="O3409" s="44">
        <f>IFERROR(_xll.qlIndexFixing(ONIndex3M,I3409,TRUE,_xll.ohTrigger(RecalcTrigger,Trigger3M)),NA())</f>
        <v>1.4505594449758519E-2</v>
      </c>
      <c r="P3409" s="44">
        <f>IFERROR(_xll.qlIndexFixing(ONIndex6M,I3409,TRUE,_xll.ohTrigger(RecalcTrigger,Trigger6M)),NA())</f>
        <v>1.4645238870825139E-2</v>
      </c>
      <c r="Q3409" s="186">
        <f>IFERROR(_xll.qlIndexFixing(ONIndex1Y,I3409,TRUE,_xll.ohTrigger(RecalcTrigger,Trigger1Y)),NA())</f>
        <v>1.4731274656840654E-2</v>
      </c>
    </row>
    <row r="3410" spans="2:17" x14ac:dyDescent="0.2">
      <c r="B3410" s="39" t="s">
        <v>42</v>
      </c>
      <c r="D3410" s="42">
        <f>_xll.qlCalendarAdvance(Calendar,$D3409,B3410,"f",FALSE)</f>
        <v>63297</v>
      </c>
      <c r="E3410" s="180">
        <f>_xll.qlInterestRateIndexValueDate(IndexON,D3410)</f>
        <v>63297</v>
      </c>
      <c r="F3410" s="196">
        <f>IFERROR(_xll.qlIndexFixing(IndexON,D3410,TRUE,_xll.ohTrigger(RecalcTrigger,TriggerON)),NA())</f>
        <v>1.4160654858628163E-2</v>
      </c>
      <c r="H3410" s="42">
        <f>_xll.qlCalendarAdvance(Calendar,$H3409,B3410,"f",FALSE)</f>
        <v>63297</v>
      </c>
      <c r="I3410" s="180">
        <f>_xll.qlInterestRateIndexValueDate(Index1M,$H3410)</f>
        <v>63299</v>
      </c>
      <c r="J3410" s="185">
        <f>IFERROR(_xll.qlIndexFixing(Index1M,$H3410,TRUE,_xll.ohTrigger(RecalcTrigger,Trigger1M)),NA())</f>
        <v>1.4178467948421369E-2</v>
      </c>
      <c r="K3410" s="44">
        <f>IFERROR(_xll.qlIndexFixing(Index3M,H3410,TRUE,_xll.ohTrigger(RecalcTrigger,Trigger3M)),NA())</f>
        <v>1.4547893356965271E-2</v>
      </c>
      <c r="L3410" s="44">
        <f>IFERROR(_xll.qlIndexFixing(Index6M,$H3410,TRUE,_xll.ohTrigger(RecalcTrigger,Trigger6M)),NA())</f>
        <v>1.4716077615179285E-2</v>
      </c>
      <c r="M3410" s="186">
        <f>IFERROR(_xll.qlIndexFixing(Index1Y,$H3410,TRUE,_xll.ohTrigger(RecalcTrigger,Trigger1Y)),NA())</f>
        <v>1.4888416657178142E-2</v>
      </c>
      <c r="N3410" s="185">
        <f>IFERROR(_xll.qlIndexFixing(ONIndex1M,I3410,TRUE,_xll.ohTrigger(RecalcTrigger,Trigger1M)),NA())</f>
        <v>1.4166055293127755E-2</v>
      </c>
      <c r="O3410" s="44">
        <f>IFERROR(_xll.qlIndexFixing(ONIndex3M,I3410,TRUE,_xll.ohTrigger(RecalcTrigger,Trigger3M)),NA())</f>
        <v>1.4507985337806062E-2</v>
      </c>
      <c r="P3410" s="44">
        <f>IFERROR(_xll.qlIndexFixing(ONIndex6M,I3410,TRUE,_xll.ohTrigger(RecalcTrigger,Trigger6M)),NA())</f>
        <v>1.4646543623371144E-2</v>
      </c>
      <c r="Q3410" s="186">
        <f>IFERROR(_xll.qlIndexFixing(ONIndex1Y,I3410,TRUE,_xll.ohTrigger(RecalcTrigger,Trigger1Y)),NA())</f>
        <v>1.4733334687146993E-2</v>
      </c>
    </row>
    <row r="3411" spans="2:17" x14ac:dyDescent="0.2">
      <c r="B3411" s="39" t="s">
        <v>42</v>
      </c>
      <c r="D3411" s="42">
        <f>_xll.qlCalendarAdvance(Calendar,$D3410,B3411,"f",FALSE)</f>
        <v>63304</v>
      </c>
      <c r="E3411" s="180">
        <f>_xll.qlInterestRateIndexValueDate(IndexON,D3411)</f>
        <v>63304</v>
      </c>
      <c r="F3411" s="196">
        <f>IFERROR(_xll.qlIndexFixing(IndexON,D3411,TRUE,_xll.ohTrigger(RecalcTrigger,TriggerON)),NA())</f>
        <v>1.4162235873147466E-2</v>
      </c>
      <c r="H3411" s="42">
        <f>_xll.qlCalendarAdvance(Calendar,$H3410,B3411,"f",FALSE)</f>
        <v>63304</v>
      </c>
      <c r="I3411" s="180">
        <f>_xll.qlInterestRateIndexValueDate(Index1M,$H3411)</f>
        <v>63306</v>
      </c>
      <c r="J3411" s="185">
        <f>IFERROR(_xll.qlIndexFixing(Index1M,$H3411,TRUE,_xll.ohTrigger(RecalcTrigger,Trigger1M)),NA())</f>
        <v>1.4180748789559827E-2</v>
      </c>
      <c r="K3411" s="44">
        <f>IFERROR(_xll.qlIndexFixing(Index3M,H3411,TRUE,_xll.ohTrigger(RecalcTrigger,Trigger3M)),NA())</f>
        <v>1.4550169244251373E-2</v>
      </c>
      <c r="L3411" s="44">
        <f>IFERROR(_xll.qlIndexFixing(Index6M,$H3411,TRUE,_xll.ohTrigger(RecalcTrigger,Trigger6M)),NA())</f>
        <v>1.4717252617667161E-2</v>
      </c>
      <c r="M3411" s="186">
        <f>IFERROR(_xll.qlIndexFixing(Index1Y,$H3411,TRUE,_xll.ohTrigger(RecalcTrigger,Trigger1Y)),NA())</f>
        <v>1.4890011690556506E-2</v>
      </c>
      <c r="N3411" s="185">
        <f>IFERROR(_xll.qlIndexFixing(ONIndex1M,I3411,TRUE,_xll.ohTrigger(RecalcTrigger,Trigger1M)),NA())</f>
        <v>1.4168688953537512E-2</v>
      </c>
      <c r="O3411" s="44">
        <f>IFERROR(_xll.qlIndexFixing(ONIndex3M,I3411,TRUE,_xll.ohTrigger(RecalcTrigger,Trigger3M)),NA())</f>
        <v>1.4510695902938409E-2</v>
      </c>
      <c r="P3411" s="44">
        <f>IFERROR(_xll.qlIndexFixing(ONIndex6M,I3411,TRUE,_xll.ohTrigger(RecalcTrigger,Trigger6M)),NA())</f>
        <v>1.4648022146515061E-2</v>
      </c>
      <c r="Q3411" s="186">
        <f>IFERROR(_xll.qlIndexFixing(ONIndex1Y,I3411,TRUE,_xll.ohTrigger(RecalcTrigger,Trigger1Y)),NA())</f>
        <v>1.4735666937140124E-2</v>
      </c>
    </row>
    <row r="3412" spans="2:17" x14ac:dyDescent="0.2">
      <c r="B3412" s="39" t="s">
        <v>42</v>
      </c>
      <c r="D3412" s="42">
        <f>_xll.qlCalendarAdvance(Calendar,$D3411,B3412,"f",FALSE)</f>
        <v>63311</v>
      </c>
      <c r="E3412" s="180">
        <f>_xll.qlInterestRateIndexValueDate(IndexON,D3412)</f>
        <v>63311</v>
      </c>
      <c r="F3412" s="196">
        <f>IFERROR(_xll.qlIndexFixing(IndexON,D3412,TRUE,_xll.ohTrigger(RecalcTrigger,TriggerON)),NA())</f>
        <v>1.4163805472398039E-2</v>
      </c>
      <c r="H3412" s="42">
        <f>_xll.qlCalendarAdvance(Calendar,$H3411,B3412,"f",FALSE)</f>
        <v>63311</v>
      </c>
      <c r="I3412" s="180">
        <f>_xll.qlInterestRateIndexValueDate(Index1M,$H3412)</f>
        <v>63313</v>
      </c>
      <c r="J3412" s="185">
        <f>IFERROR(_xll.qlIndexFixing(Index1M,$H3412,TRUE,_xll.ohTrigger(RecalcTrigger,Trigger1M)),NA())</f>
        <v>1.4183012796082084E-2</v>
      </c>
      <c r="K3412" s="44">
        <f>IFERROR(_xll.qlIndexFixing(Index3M,H3412,TRUE,_xll.ohTrigger(RecalcTrigger,Trigger3M)),NA())</f>
        <v>1.4552878545418296E-2</v>
      </c>
      <c r="L3412" s="44">
        <f>IFERROR(_xll.qlIndexFixing(Index6M,$H3412,TRUE,_xll.ohTrigger(RecalcTrigger,Trigger6M)),NA())</f>
        <v>1.4719556125512548E-2</v>
      </c>
      <c r="M3412" s="186">
        <f>IFERROR(_xll.qlIndexFixing(Index1Y,$H3412,TRUE,_xll.ohTrigger(RecalcTrigger,Trigger1Y)),NA())</f>
        <v>1.4891587695819676E-2</v>
      </c>
      <c r="N3412" s="185">
        <f>IFERROR(_xll.qlIndexFixing(ONIndex1M,I3412,TRUE,_xll.ohTrigger(RecalcTrigger,Trigger1M)),NA())</f>
        <v>1.4170649821165782E-2</v>
      </c>
      <c r="O3412" s="44">
        <f>IFERROR(_xll.qlIndexFixing(ONIndex3M,I3412,TRUE,_xll.ohTrigger(RecalcTrigger,Trigger3M)),NA())</f>
        <v>1.4512713488477047E-2</v>
      </c>
      <c r="P3412" s="44">
        <f>IFERROR(_xll.qlIndexFixing(ONIndex6M,I3412,TRUE,_xll.ohTrigger(RecalcTrigger,Trigger6M)),NA())</f>
        <v>1.4649122203120868E-2</v>
      </c>
      <c r="Q3412" s="186">
        <f>IFERROR(_xll.qlIndexFixing(ONIndex1Y,I3412,TRUE,_xll.ohTrigger(RecalcTrigger,Trigger1Y)),NA())</f>
        <v>1.4737400651831933E-2</v>
      </c>
    </row>
    <row r="3413" spans="2:17" x14ac:dyDescent="0.2">
      <c r="B3413" s="39" t="s">
        <v>42</v>
      </c>
      <c r="D3413" s="42">
        <f>_xll.qlCalendarAdvance(Calendar,$D3412,B3413,"f",FALSE)</f>
        <v>63318</v>
      </c>
      <c r="E3413" s="180">
        <f>_xll.qlInterestRateIndexValueDate(IndexON,D3413)</f>
        <v>63318</v>
      </c>
      <c r="F3413" s="196">
        <f>IFERROR(_xll.qlIndexFixing(IndexON,D3413,TRUE,_xll.ohTrigger(RecalcTrigger,TriggerON)),NA())</f>
        <v>1.4165363639113693E-2</v>
      </c>
      <c r="H3413" s="42">
        <f>_xll.qlCalendarAdvance(Calendar,$H3412,B3413,"f",FALSE)</f>
        <v>63318</v>
      </c>
      <c r="I3413" s="180">
        <f>_xll.qlInterestRateIndexValueDate(Index1M,$H3413)</f>
        <v>63320</v>
      </c>
      <c r="J3413" s="185">
        <f>IFERROR(_xll.qlIndexFixing(Index1M,$H3413,TRUE,_xll.ohTrigger(RecalcTrigger,Trigger1M)),NA())</f>
        <v>1.4185259942438577E-2</v>
      </c>
      <c r="K3413" s="44">
        <f>IFERROR(_xll.qlIndexFixing(Index3M,H3413,TRUE,_xll.ohTrigger(RecalcTrigger,Trigger3M)),NA())</f>
        <v>1.4555116960136224E-2</v>
      </c>
      <c r="L3413" s="44">
        <f>IFERROR(_xll.qlIndexFixing(Index6M,$H3413,TRUE,_xll.ohTrigger(RecalcTrigger,Trigger6M)),NA())</f>
        <v>1.4720708274651653E-2</v>
      </c>
      <c r="M3413" s="186">
        <f>IFERROR(_xll.qlIndexFixing(Index1Y,$H3413,TRUE,_xll.ohTrigger(RecalcTrigger,Trigger1Y)),NA())</f>
        <v>1.4893144645015217E-2</v>
      </c>
      <c r="N3413" s="185">
        <f>IFERROR(_xll.qlIndexFixing(ONIndex1M,I3413,TRUE,_xll.ohTrigger(RecalcTrigger,Trigger1M)),NA())</f>
        <v>1.4172921900730273E-2</v>
      </c>
      <c r="O3413" s="44">
        <f>IFERROR(_xll.qlIndexFixing(ONIndex3M,I3413,TRUE,_xll.ohTrigger(RecalcTrigger,Trigger3M)),NA())</f>
        <v>1.4515050696664034E-2</v>
      </c>
      <c r="P3413" s="44">
        <f>IFERROR(_xll.qlIndexFixing(ONIndex6M,I3413,TRUE,_xll.ohTrigger(RecalcTrigger,Trigger6M)),NA())</f>
        <v>1.4650396030324586E-2</v>
      </c>
      <c r="Q3413" s="186">
        <f>IFERROR(_xll.qlIndexFixing(ONIndex1Y,I3413,TRUE,_xll.ohTrigger(RecalcTrigger,Trigger1Y)),NA())</f>
        <v>1.4739406531054655E-2</v>
      </c>
    </row>
    <row r="3414" spans="2:17" x14ac:dyDescent="0.2">
      <c r="B3414" s="39" t="s">
        <v>42</v>
      </c>
      <c r="D3414" s="42">
        <f>_xll.qlCalendarAdvance(Calendar,$D3413,B3414,"f",FALSE)</f>
        <v>63325</v>
      </c>
      <c r="E3414" s="180">
        <f>_xll.qlInterestRateIndexValueDate(IndexON,D3414)</f>
        <v>63325</v>
      </c>
      <c r="F3414" s="196">
        <f>IFERROR(_xll.qlIndexFixing(IndexON,D3414,TRUE,_xll.ohTrigger(RecalcTrigger,TriggerON)),NA())</f>
        <v>1.4166910355708495E-2</v>
      </c>
      <c r="H3414" s="42">
        <f>_xll.qlCalendarAdvance(Calendar,$H3413,B3414,"f",FALSE)</f>
        <v>63325</v>
      </c>
      <c r="I3414" s="180">
        <f>_xll.qlInterestRateIndexValueDate(Index1M,$H3414)</f>
        <v>63327</v>
      </c>
      <c r="J3414" s="185">
        <f>IFERROR(_xll.qlIndexFixing(Index1M,$H3414,TRUE,_xll.ohTrigger(RecalcTrigger,Trigger1M)),NA())</f>
        <v>1.4187490203082243E-2</v>
      </c>
      <c r="K3414" s="44">
        <f>IFERROR(_xll.qlIndexFixing(Index3M,H3414,TRUE,_xll.ohTrigger(RecalcTrigger,Trigger3M)),NA())</f>
        <v>1.4557337200392217E-2</v>
      </c>
      <c r="L3414" s="44">
        <f>IFERROR(_xll.qlIndexFixing(Index6M,$H3414,TRUE,_xll.ohTrigger(RecalcTrigger,Trigger6M)),NA())</f>
        <v>1.4721850038056336E-2</v>
      </c>
      <c r="M3414" s="186">
        <f>IFERROR(_xll.qlIndexFixing(Index1Y,$H3414,TRUE,_xll.ohTrigger(RecalcTrigger,Trigger1Y)),NA())</f>
        <v>1.4894682510193324E-2</v>
      </c>
      <c r="N3414" s="185">
        <f>IFERROR(_xll.qlIndexFixing(ONIndex1M,I3414,TRUE,_xll.ohTrigger(RecalcTrigger,Trigger1M)),NA())</f>
        <v>1.4175177156632301E-2</v>
      </c>
      <c r="O3414" s="44">
        <f>IFERROR(_xll.qlIndexFixing(ONIndex3M,I3414,TRUE,_xll.ohTrigger(RecalcTrigger,Trigger3M)),NA())</f>
        <v>1.451736995696784E-2</v>
      </c>
      <c r="P3414" s="44">
        <f>IFERROR(_xll.qlIndexFixing(ONIndex6M,I3414,TRUE,_xll.ohTrigger(RecalcTrigger,Trigger6M)),NA())</f>
        <v>1.4651659549134166E-2</v>
      </c>
      <c r="Q3414" s="186">
        <f>IFERROR(_xll.qlIndexFixing(ONIndex1Y,I3414,TRUE,_xll.ohTrigger(RecalcTrigger,Trigger1Y)),NA())</f>
        <v>1.4741394305159972E-2</v>
      </c>
    </row>
    <row r="3415" spans="2:17" x14ac:dyDescent="0.2">
      <c r="B3415" s="39" t="s">
        <v>42</v>
      </c>
      <c r="D3415" s="42">
        <f>_xll.qlCalendarAdvance(Calendar,$D3414,B3415,"f",FALSE)</f>
        <v>63332</v>
      </c>
      <c r="E3415" s="180">
        <f>_xll.qlInterestRateIndexValueDate(IndexON,D3415)</f>
        <v>63332</v>
      </c>
      <c r="F3415" s="196">
        <f>IFERROR(_xll.qlIndexFixing(IndexON,D3415,TRUE,_xll.ohTrigger(RecalcTrigger,TriggerON)),NA())</f>
        <v>1.4168445604996194E-2</v>
      </c>
      <c r="H3415" s="42">
        <f>_xll.qlCalendarAdvance(Calendar,$H3414,B3415,"f",FALSE)</f>
        <v>63332</v>
      </c>
      <c r="I3415" s="180">
        <f>_xll.qlInterestRateIndexValueDate(Index1M,$H3415)</f>
        <v>63334</v>
      </c>
      <c r="J3415" s="185">
        <f>IFERROR(_xll.qlIndexFixing(Index1M,$H3415,TRUE,_xll.ohTrigger(RecalcTrigger,Trigger1M)),NA())</f>
        <v>1.4189703552468513E-2</v>
      </c>
      <c r="K3415" s="44">
        <f>IFERROR(_xll.qlIndexFixing(Index3M,H3415,TRUE,_xll.ohTrigger(RecalcTrigger,Trigger3M)),NA())</f>
        <v>1.4559539238841193E-2</v>
      </c>
      <c r="L3415" s="44">
        <f>IFERROR(_xll.qlIndexFixing(Index6M,$H3415,TRUE,_xll.ohTrigger(RecalcTrigger,Trigger6M)),NA())</f>
        <v>1.4722981415708544E-2</v>
      </c>
      <c r="M3415" s="186">
        <f>IFERROR(_xll.qlIndexFixing(Index1Y,$H3415,TRUE,_xll.ohTrigger(RecalcTrigger,Trigger1Y)),NA())</f>
        <v>1.4896201263403313E-2</v>
      </c>
      <c r="N3415" s="185">
        <f>IFERROR(_xll.qlIndexFixing(ONIndex1M,I3415,TRUE,_xll.ohTrigger(RecalcTrigger,Trigger1M)),NA())</f>
        <v>1.41774155634522E-2</v>
      </c>
      <c r="O3415" s="44">
        <f>IFERROR(_xll.qlIndexFixing(ONIndex3M,I3415,TRUE,_xll.ohTrigger(RecalcTrigger,Trigger3M)),NA())</f>
        <v>1.451967124237008E-2</v>
      </c>
      <c r="P3415" s="44">
        <f>IFERROR(_xll.qlIndexFixing(ONIndex6M,I3415,TRUE,_xll.ohTrigger(RecalcTrigger,Trigger6M)),NA())</f>
        <v>1.4652912759629544E-2</v>
      </c>
      <c r="Q3415" s="186">
        <f>IFERROR(_xll.qlIndexFixing(ONIndex1Y,I3415,TRUE,_xll.ohTrigger(RecalcTrigger,Trigger1Y)),NA())</f>
        <v>1.4743363946490007E-2</v>
      </c>
    </row>
    <row r="3416" spans="2:17" x14ac:dyDescent="0.2">
      <c r="B3416" s="39" t="s">
        <v>42</v>
      </c>
      <c r="D3416" s="42">
        <f>_xll.qlCalendarAdvance(Calendar,$D3415,B3416,"f",FALSE)</f>
        <v>63339</v>
      </c>
      <c r="E3416" s="180">
        <f>_xll.qlInterestRateIndexValueDate(IndexON,D3416)</f>
        <v>63339</v>
      </c>
      <c r="F3416" s="196">
        <f>IFERROR(_xll.qlIndexFixing(IndexON,D3416,TRUE,_xll.ohTrigger(RecalcTrigger,TriggerON)),NA())</f>
        <v>1.4169969369470792E-2</v>
      </c>
      <c r="H3416" s="42">
        <f>_xll.qlCalendarAdvance(Calendar,$H3415,B3416,"f",FALSE)</f>
        <v>63339</v>
      </c>
      <c r="I3416" s="180">
        <f>_xll.qlInterestRateIndexValueDate(Index1M,$H3416)</f>
        <v>63341</v>
      </c>
      <c r="J3416" s="185">
        <f>IFERROR(_xll.qlIndexFixing(Index1M,$H3416,TRUE,_xll.ohTrigger(RecalcTrigger,Trigger1M)),NA())</f>
        <v>1.4191899965052823E-2</v>
      </c>
      <c r="K3416" s="44">
        <f>IFERROR(_xll.qlIndexFixing(Index3M,H3416,TRUE,_xll.ohTrigger(RecalcTrigger,Trigger3M)),NA())</f>
        <v>1.4561723048146756E-2</v>
      </c>
      <c r="L3416" s="44">
        <f>IFERROR(_xll.qlIndexFixing(Index6M,$H3416,TRUE,_xll.ohTrigger(RecalcTrigger,Trigger6M)),NA())</f>
        <v>1.4722971863211202E-2</v>
      </c>
      <c r="M3416" s="186">
        <f>IFERROR(_xll.qlIndexFixing(Index1Y,$H3416,TRUE,_xll.ohTrigger(RecalcTrigger,Trigger1Y)),NA())</f>
        <v>1.4897700876695816E-2</v>
      </c>
      <c r="N3416" s="185">
        <f>IFERROR(_xll.qlIndexFixing(ONIndex1M,I3416,TRUE,_xll.ohTrigger(RecalcTrigger,Trigger1M)),NA())</f>
        <v>1.4179637095530495E-2</v>
      </c>
      <c r="O3416" s="44">
        <f>IFERROR(_xll.qlIndexFixing(ONIndex3M,I3416,TRUE,_xll.ohTrigger(RecalcTrigger,Trigger3M)),NA())</f>
        <v>1.4521954525452685E-2</v>
      </c>
      <c r="P3416" s="44">
        <f>IFERROR(_xll.qlIndexFixing(ONIndex6M,I3416,TRUE,_xll.ohTrigger(RecalcTrigger,Trigger6M)),NA())</f>
        <v>1.4654155661570911E-2</v>
      </c>
      <c r="Q3416" s="186">
        <f>IFERROR(_xll.qlIndexFixing(ONIndex1Y,I3416,TRUE,_xll.ohTrigger(RecalcTrigger,Trigger1Y)),NA())</f>
        <v>1.4745315427626693E-2</v>
      </c>
    </row>
    <row r="3417" spans="2:17" x14ac:dyDescent="0.2">
      <c r="B3417" s="39" t="s">
        <v>42</v>
      </c>
      <c r="D3417" s="42">
        <f>_xll.qlCalendarAdvance(Calendar,$D3416,B3417,"f",FALSE)</f>
        <v>63346</v>
      </c>
      <c r="E3417" s="180">
        <f>_xll.qlInterestRateIndexValueDate(IndexON,D3417)</f>
        <v>63346</v>
      </c>
      <c r="F3417" s="196">
        <f>IFERROR(_xll.qlIndexFixing(IndexON,D3417,TRUE,_xll.ohTrigger(RecalcTrigger,TriggerON)),NA())</f>
        <v>1.4171481631866101E-2</v>
      </c>
      <c r="H3417" s="42">
        <f>_xll.qlCalendarAdvance(Calendar,$H3416,B3417,"f",FALSE)</f>
        <v>63346</v>
      </c>
      <c r="I3417" s="180">
        <f>_xll.qlInterestRateIndexValueDate(Index1M,$H3417)</f>
        <v>63348</v>
      </c>
      <c r="J3417" s="185">
        <f>IFERROR(_xll.qlIndexFixing(Index1M,$H3417,TRUE,_xll.ohTrigger(RecalcTrigger,Trigger1M)),NA())</f>
        <v>1.4194079415283112E-2</v>
      </c>
      <c r="K3417" s="44">
        <f>IFERROR(_xll.qlIndexFixing(Index3M,H3417,TRUE,_xll.ohTrigger(RecalcTrigger,Trigger3M)),NA())</f>
        <v>1.4563888600968168E-2</v>
      </c>
      <c r="L3417" s="44">
        <f>IFERROR(_xll.qlIndexFixing(Index6M,$H3417,TRUE,_xll.ohTrigger(RecalcTrigger,Trigger6M)),NA())</f>
        <v>1.4724084558814618E-2</v>
      </c>
      <c r="M3417" s="186">
        <f>IFERROR(_xll.qlIndexFixing(Index1Y,$H3417,TRUE,_xll.ohTrigger(RecalcTrigger,Trigger1Y)),NA())</f>
        <v>1.4899181322123653E-2</v>
      </c>
      <c r="N3417" s="185">
        <f>IFERROR(_xll.qlIndexFixing(ONIndex1M,I3417,TRUE,_xll.ohTrigger(RecalcTrigger,Trigger1M)),NA())</f>
        <v>1.4181841727527456E-2</v>
      </c>
      <c r="O3417" s="44">
        <f>IFERROR(_xll.qlIndexFixing(ONIndex3M,I3417,TRUE,_xll.ohTrigger(RecalcTrigger,Trigger3M)),NA())</f>
        <v>1.4524219779197267E-2</v>
      </c>
      <c r="P3417" s="44">
        <f>IFERROR(_xll.qlIndexFixing(ONIndex6M,I3417,TRUE,_xll.ohTrigger(RecalcTrigger,Trigger6M)),NA())</f>
        <v>1.465538825511814E-2</v>
      </c>
      <c r="Q3417" s="186">
        <f>IFERROR(_xll.qlIndexFixing(ONIndex1Y,I3417,TRUE,_xll.ohTrigger(RecalcTrigger,Trigger1Y)),NA())</f>
        <v>1.4747248721151962E-2</v>
      </c>
    </row>
    <row r="3418" spans="2:17" x14ac:dyDescent="0.2">
      <c r="B3418" s="39" t="s">
        <v>42</v>
      </c>
      <c r="D3418" s="42">
        <f>_xll.qlCalendarAdvance(Calendar,$D3417,B3418,"f",FALSE)</f>
        <v>63353</v>
      </c>
      <c r="E3418" s="180">
        <f>_xll.qlInterestRateIndexValueDate(IndexON,D3418)</f>
        <v>63353</v>
      </c>
      <c r="F3418" s="196">
        <f>IFERROR(_xll.qlIndexFixing(IndexON,D3418,TRUE,_xll.ohTrigger(RecalcTrigger,TriggerON)),NA())</f>
        <v>1.4172982374596188E-2</v>
      </c>
      <c r="H3418" s="42">
        <f>_xll.qlCalendarAdvance(Calendar,$H3417,B3418,"f",FALSE)</f>
        <v>63353</v>
      </c>
      <c r="I3418" s="180">
        <f>_xll.qlInterestRateIndexValueDate(Index1M,$H3418)</f>
        <v>63355</v>
      </c>
      <c r="J3418" s="185">
        <f>IFERROR(_xll.qlIndexFixing(Index1M,$H3418,TRUE,_xll.ohTrigger(RecalcTrigger,Trigger1M)),NA())</f>
        <v>1.419624187761731E-2</v>
      </c>
      <c r="K3418" s="44">
        <f>IFERROR(_xll.qlIndexFixing(Index3M,H3418,TRUE,_xll.ohTrigger(RecalcTrigger,Trigger3M)),NA())</f>
        <v>1.4566035869965561E-2</v>
      </c>
      <c r="L3418" s="44">
        <f>IFERROR(_xll.qlIndexFixing(Index6M,$H3418,TRUE,_xll.ohTrigger(RecalcTrigger,Trigger6M)),NA())</f>
        <v>1.4725186869874972E-2</v>
      </c>
      <c r="M3418" s="186">
        <f>IFERROR(_xll.qlIndexFixing(Index1Y,$H3418,TRUE,_xll.ohTrigger(RecalcTrigger,Trigger1Y)),NA())</f>
        <v>1.490064257173899E-2</v>
      </c>
      <c r="N3418" s="185">
        <f>IFERROR(_xll.qlIndexFixing(ONIndex1M,I3418,TRUE,_xll.ohTrigger(RecalcTrigger,Trigger1M)),NA())</f>
        <v>1.4184029433863543E-2</v>
      </c>
      <c r="O3418" s="44">
        <f>IFERROR(_xll.qlIndexFixing(ONIndex3M,I3418,TRUE,_xll.ohTrigger(RecalcTrigger,Trigger3M)),NA())</f>
        <v>1.4526466976345631E-2</v>
      </c>
      <c r="P3418" s="44">
        <f>IFERROR(_xll.qlIndexFixing(ONIndex6M,I3418,TRUE,_xll.ohTrigger(RecalcTrigger,Trigger6M)),NA())</f>
        <v>1.4656610540191295E-2</v>
      </c>
      <c r="Q3418" s="186">
        <f>IFERROR(_xll.qlIndexFixing(ONIndex1Y,I3418,TRUE,_xll.ohTrigger(RecalcTrigger,Trigger1Y)),NA())</f>
        <v>1.4749163799647746E-2</v>
      </c>
    </row>
    <row r="3419" spans="2:17" x14ac:dyDescent="0.2">
      <c r="B3419" s="39" t="s">
        <v>42</v>
      </c>
      <c r="D3419" s="42">
        <f>_xll.qlCalendarAdvance(Calendar,$D3418,B3419,"f",FALSE)</f>
        <v>63360</v>
      </c>
      <c r="E3419" s="180">
        <f>_xll.qlInterestRateIndexValueDate(IndexON,D3419)</f>
        <v>63360</v>
      </c>
      <c r="F3419" s="196">
        <f>IFERROR(_xll.qlIndexFixing(IndexON,D3419,TRUE,_xll.ohTrigger(RecalcTrigger,TriggerON)),NA())</f>
        <v>1.4174471580474801E-2</v>
      </c>
      <c r="H3419" s="42">
        <f>_xll.qlCalendarAdvance(Calendar,$H3418,B3419,"f",FALSE)</f>
        <v>63360</v>
      </c>
      <c r="I3419" s="180">
        <f>_xll.qlInterestRateIndexValueDate(Index1M,$H3419)</f>
        <v>63362</v>
      </c>
      <c r="J3419" s="185">
        <f>IFERROR(_xll.qlIndexFixing(Index1M,$H3419,TRUE,_xll.ohTrigger(RecalcTrigger,Trigger1M)),NA())</f>
        <v>1.4198387326503359E-2</v>
      </c>
      <c r="K3419" s="44">
        <f>IFERROR(_xll.qlIndexFixing(Index3M,H3419,TRUE,_xll.ohTrigger(RecalcTrigger,Trigger3M)),NA())</f>
        <v>1.456816482779472E-2</v>
      </c>
      <c r="L3419" s="44">
        <f>IFERROR(_xll.qlIndexFixing(Index6M,$H3419,TRUE,_xll.ohTrigger(RecalcTrigger,Trigger6M)),NA())</f>
        <v>1.4726278796374791E-2</v>
      </c>
      <c r="M3419" s="186">
        <f>IFERROR(_xll.qlIndexFixing(Index1Y,$H3419,TRUE,_xll.ohTrigger(RecalcTrigger,Trigger1Y)),NA())</f>
        <v>1.4902084597596397E-2</v>
      </c>
      <c r="N3419" s="185">
        <f>IFERROR(_xll.qlIndexFixing(ONIndex1M,I3419,TRUE,_xll.ohTrigger(RecalcTrigger,Trigger1M)),NA())</f>
        <v>1.4186200188959219E-2</v>
      </c>
      <c r="O3419" s="44">
        <f>IFERROR(_xll.qlIndexFixing(ONIndex3M,I3419,TRUE,_xll.ohTrigger(RecalcTrigger,Trigger3M)),NA())</f>
        <v>1.4528696089719517E-2</v>
      </c>
      <c r="P3419" s="44">
        <f>IFERROR(_xll.qlIndexFixing(ONIndex6M,I3419,TRUE,_xll.ohTrigger(RecalcTrigger,Trigger6M)),NA())</f>
        <v>1.4657822516870311E-2</v>
      </c>
      <c r="Q3419" s="186">
        <f>IFERROR(_xll.qlIndexFixing(ONIndex1Y,I3419,TRUE,_xll.ohTrigger(RecalcTrigger,Trigger1Y)),NA())</f>
        <v>1.4751060635695978E-2</v>
      </c>
    </row>
    <row r="3420" spans="2:17" x14ac:dyDescent="0.2">
      <c r="B3420" s="39" t="s">
        <v>42</v>
      </c>
      <c r="D3420" s="42">
        <f>_xll.qlCalendarAdvance(Calendar,$D3419,B3420,"f",FALSE)</f>
        <v>63367</v>
      </c>
      <c r="E3420" s="180">
        <f>_xll.qlInterestRateIndexValueDate(IndexON,D3420)</f>
        <v>63367</v>
      </c>
      <c r="F3420" s="196">
        <f>IFERROR(_xll.qlIndexFixing(IndexON,D3420,TRUE,_xll.ohTrigger(RecalcTrigger,TriggerON)),NA())</f>
        <v>1.4175949232155816E-2</v>
      </c>
      <c r="H3420" s="42">
        <f>_xll.qlCalendarAdvance(Calendar,$H3419,B3420,"f",FALSE)</f>
        <v>63367</v>
      </c>
      <c r="I3420" s="180">
        <f>_xll.qlInterestRateIndexValueDate(Index1M,$H3420)</f>
        <v>63369</v>
      </c>
      <c r="J3420" s="185">
        <f>IFERROR(_xll.qlIndexFixing(Index1M,$H3420,TRUE,_xll.ohTrigger(RecalcTrigger,Trigger1M)),NA())</f>
        <v>1.4200515736404185E-2</v>
      </c>
      <c r="K3420" s="44">
        <f>IFERROR(_xll.qlIndexFixing(Index3M,H3420,TRUE,_xll.ohTrigger(RecalcTrigger,Trigger3M)),NA())</f>
        <v>1.4570275447120119E-2</v>
      </c>
      <c r="L3420" s="44">
        <f>IFERROR(_xll.qlIndexFixing(Index6M,$H3420,TRUE,_xll.ohTrigger(RecalcTrigger,Trigger6M)),NA())</f>
        <v>1.4727360338297042E-2</v>
      </c>
      <c r="M3420" s="186">
        <f>IFERROR(_xll.qlIndexFixing(Index1Y,$H3420,TRUE,_xll.ohTrigger(RecalcTrigger,Trigger1Y)),NA())</f>
        <v>1.4903507371749355E-2</v>
      </c>
      <c r="N3420" s="185">
        <f>IFERROR(_xll.qlIndexFixing(ONIndex1M,I3420,TRUE,_xll.ohTrigger(RecalcTrigger,Trigger1M)),NA())</f>
        <v>1.4188353967394818E-2</v>
      </c>
      <c r="O3420" s="44">
        <f>IFERROR(_xll.qlIndexFixing(ONIndex3M,I3420,TRUE,_xll.ohTrigger(RecalcTrigger,Trigger3M)),NA())</f>
        <v>1.4530907091900858E-2</v>
      </c>
      <c r="P3420" s="44">
        <f>IFERROR(_xll.qlIndexFixing(ONIndex6M,I3420,TRUE,_xll.ohTrigger(RecalcTrigger,Trigger6M)),NA())</f>
        <v>1.4659024185155189E-2</v>
      </c>
      <c r="Q3420" s="186">
        <f>IFERROR(_xll.qlIndexFixing(ONIndex1Y,I3420,TRUE,_xll.ohTrigger(RecalcTrigger,Trigger1Y)),NA())</f>
        <v>1.4752939201638782E-2</v>
      </c>
    </row>
    <row r="3421" spans="2:17" x14ac:dyDescent="0.2">
      <c r="B3421" s="39" t="s">
        <v>42</v>
      </c>
      <c r="D3421" s="42">
        <f>_xll.qlCalendarAdvance(Calendar,$D3420,B3421,"f",FALSE)</f>
        <v>63374</v>
      </c>
      <c r="E3421" s="180">
        <f>_xll.qlInterestRateIndexValueDate(IndexON,D3421)</f>
        <v>63374</v>
      </c>
      <c r="F3421" s="196">
        <f>IFERROR(_xll.qlIndexFixing(IndexON,D3421,TRUE,_xll.ohTrigger(RecalcTrigger,TriggerON)),NA())</f>
        <v>1.4177415312053299E-2</v>
      </c>
      <c r="H3421" s="42">
        <f>_xll.qlCalendarAdvance(Calendar,$H3420,B3421,"f",FALSE)</f>
        <v>63374</v>
      </c>
      <c r="I3421" s="180">
        <f>_xll.qlInterestRateIndexValueDate(Index1M,$H3421)</f>
        <v>63376</v>
      </c>
      <c r="J3421" s="185">
        <f>IFERROR(_xll.qlIndexFixing(Index1M,$H3421,TRUE,_xll.ohTrigger(RecalcTrigger,Trigger1M)),NA())</f>
        <v>1.4202627081765229E-2</v>
      </c>
      <c r="K3421" s="44">
        <f>IFERROR(_xll.qlIndexFixing(Index3M,H3421,TRUE,_xll.ohTrigger(RecalcTrigger,Trigger3M)),NA())</f>
        <v>1.4572367700600154E-2</v>
      </c>
      <c r="L3421" s="44">
        <f>IFERROR(_xll.qlIndexFixing(Index6M,$H3421,TRUE,_xll.ohTrigger(RecalcTrigger,Trigger6M)),NA())</f>
        <v>1.4729551579821951E-2</v>
      </c>
      <c r="M3421" s="186">
        <f>IFERROR(_xll.qlIndexFixing(Index1Y,$H3421,TRUE,_xll.ohTrigger(RecalcTrigger,Trigger1Y)),NA())</f>
        <v>1.4904910866254627E-2</v>
      </c>
      <c r="N3421" s="185">
        <f>IFERROR(_xll.qlIndexFixing(ONIndex1M,I3421,TRUE,_xll.ohTrigger(RecalcTrigger,Trigger1M)),NA())</f>
        <v>1.4190490743750672E-2</v>
      </c>
      <c r="O3421" s="44">
        <f>IFERROR(_xll.qlIndexFixing(ONIndex3M,I3421,TRUE,_xll.ohTrigger(RecalcTrigger,Trigger3M)),NA())</f>
        <v>1.4533099956031137E-2</v>
      </c>
      <c r="P3421" s="44">
        <f>IFERROR(_xll.qlIndexFixing(ONIndex6M,I3421,TRUE,_xll.ohTrigger(RecalcTrigger,Trigger6M)),NA())</f>
        <v>1.4660215545045929E-2</v>
      </c>
      <c r="Q3421" s="186">
        <f>IFERROR(_xll.qlIndexFixing(ONIndex1Y,I3421,TRUE,_xll.ohTrigger(RecalcTrigger,Trigger1Y)),NA())</f>
        <v>1.4754799470138025E-2</v>
      </c>
    </row>
    <row r="3422" spans="2:17" x14ac:dyDescent="0.2">
      <c r="B3422" s="39" t="s">
        <v>42</v>
      </c>
      <c r="D3422" s="42">
        <f>_xll.qlCalendarAdvance(Calendar,$D3421,B3422,"f",FALSE)</f>
        <v>63381</v>
      </c>
      <c r="E3422" s="180">
        <f>_xll.qlInterestRateIndexValueDate(IndexON,D3422)</f>
        <v>63381</v>
      </c>
      <c r="F3422" s="196">
        <f>IFERROR(_xll.qlIndexFixing(IndexON,D3422,TRUE,_xll.ohTrigger(RecalcTrigger,TriggerON)),NA())</f>
        <v>1.4178869802901062E-2</v>
      </c>
      <c r="H3422" s="42">
        <f>_xll.qlCalendarAdvance(Calendar,$H3421,B3422,"f",FALSE)</f>
        <v>63381</v>
      </c>
      <c r="I3422" s="180">
        <f>_xll.qlInterestRateIndexValueDate(Index1M,$H3422)</f>
        <v>63383</v>
      </c>
      <c r="J3422" s="185">
        <f>IFERROR(_xll.qlIndexFixing(Index1M,$H3422,TRUE,_xll.ohTrigger(RecalcTrigger,Trigger1M)),NA())</f>
        <v>1.4204721337041926E-2</v>
      </c>
      <c r="K3422" s="44">
        <f>IFERROR(_xll.qlIndexFixing(Index3M,H3422,TRUE,_xll.ohTrigger(RecalcTrigger,Trigger3M)),NA())</f>
        <v>1.4574441560897558E-2</v>
      </c>
      <c r="L3422" s="44">
        <f>IFERROR(_xll.qlIndexFixing(Index6M,$H3422,TRUE,_xll.ohTrigger(RecalcTrigger,Trigger6M)),NA())</f>
        <v>1.473061025671047E-2</v>
      </c>
      <c r="M3422" s="186">
        <f>IFERROR(_xll.qlIndexFixing(Index1Y,$H3422,TRUE,_xll.ohTrigger(RecalcTrigger,Trigger1Y)),NA())</f>
        <v>1.4906295053168319E-2</v>
      </c>
      <c r="N3422" s="185">
        <f>IFERROR(_xll.qlIndexFixing(ONIndex1M,I3422,TRUE,_xll.ohTrigger(RecalcTrigger,Trigger1M)),NA())</f>
        <v>1.4192610492367308E-2</v>
      </c>
      <c r="O3422" s="44">
        <f>IFERROR(_xll.qlIndexFixing(ONIndex3M,I3422,TRUE,_xll.ohTrigger(RecalcTrigger,Trigger3M)),NA())</f>
        <v>1.4535274654532415E-2</v>
      </c>
      <c r="P3422" s="44">
        <f>IFERROR(_xll.qlIndexFixing(ONIndex6M,I3422,TRUE,_xll.ohTrigger(RecalcTrigger,Trigger6M)),NA())</f>
        <v>1.4661396596462595E-2</v>
      </c>
      <c r="Q3422" s="186">
        <f>IFERROR(_xll.qlIndexFixing(ONIndex1Y,I3422,TRUE,_xll.ohTrigger(RecalcTrigger,Trigger1Y)),NA())</f>
        <v>1.4756641413855576E-2</v>
      </c>
    </row>
    <row r="3423" spans="2:17" x14ac:dyDescent="0.2">
      <c r="B3423" s="39" t="s">
        <v>42</v>
      </c>
      <c r="D3423" s="42">
        <f>_xll.qlCalendarAdvance(Calendar,$D3422,B3423,"f",FALSE)</f>
        <v>63388</v>
      </c>
      <c r="E3423" s="180">
        <f>_xll.qlInterestRateIndexValueDate(IndexON,D3423)</f>
        <v>63388</v>
      </c>
      <c r="F3423" s="196">
        <f>IFERROR(_xll.qlIndexFixing(IndexON,D3423,TRUE,_xll.ohTrigger(RecalcTrigger,TriggerON)),NA())</f>
        <v>1.4180312687352981E-2</v>
      </c>
      <c r="H3423" s="42">
        <f>_xll.qlCalendarAdvance(Calendar,$H3422,B3423,"f",FALSE)</f>
        <v>63388</v>
      </c>
      <c r="I3423" s="180">
        <f>_xll.qlInterestRateIndexValueDate(Index1M,$H3423)</f>
        <v>63390</v>
      </c>
      <c r="J3423" s="185">
        <f>IFERROR(_xll.qlIndexFixing(Index1M,$H3423,TRUE,_xll.ohTrigger(RecalcTrigger,Trigger1M)),NA())</f>
        <v>1.420679847668721E-2</v>
      </c>
      <c r="K3423" s="44">
        <f>IFERROR(_xll.qlIndexFixing(Index3M,H3423,TRUE,_xll.ohTrigger(RecalcTrigger,Trigger3M)),NA())</f>
        <v>1.4576497000669857E-2</v>
      </c>
      <c r="L3423" s="44">
        <f>IFERROR(_xll.qlIndexFixing(Index6M,$H3423,TRUE,_xll.ohTrigger(RecalcTrigger,Trigger6M)),NA())</f>
        <v>1.4731658547706845E-2</v>
      </c>
      <c r="M3423" s="186">
        <f>IFERROR(_xll.qlIndexFixing(Index1Y,$H3423,TRUE,_xll.ohTrigger(RecalcTrigger,Trigger1Y)),NA())</f>
        <v>1.490765990454807E-2</v>
      </c>
      <c r="N3423" s="185">
        <f>IFERROR(_xll.qlIndexFixing(ONIndex1M,I3423,TRUE,_xll.ohTrigger(RecalcTrigger,Trigger1M)),NA())</f>
        <v>1.4194713187745123E-2</v>
      </c>
      <c r="O3423" s="44">
        <f>IFERROR(_xll.qlIndexFixing(ONIndex3M,I3423,TRUE,_xll.ohTrigger(RecalcTrigger,Trigger3M)),NA())</f>
        <v>1.4537431160546177E-2</v>
      </c>
      <c r="P3423" s="44">
        <f>IFERROR(_xll.qlIndexFixing(ONIndex6M,I3423,TRUE,_xll.ohTrigger(RecalcTrigger,Trigger6M)),NA())</f>
        <v>1.4662567339485122E-2</v>
      </c>
      <c r="Q3423" s="186">
        <f>IFERROR(_xll.qlIndexFixing(ONIndex1Y,I3423,TRUE,_xll.ohTrigger(RecalcTrigger,Trigger1Y)),NA())</f>
        <v>1.4758465005293431E-2</v>
      </c>
    </row>
    <row r="3424" spans="2:17" x14ac:dyDescent="0.2">
      <c r="B3424" s="39" t="s">
        <v>42</v>
      </c>
      <c r="D3424" s="42">
        <f>_xll.qlCalendarAdvance(Calendar,$D3423,B3424,"f",FALSE)</f>
        <v>63395</v>
      </c>
      <c r="E3424" s="180">
        <f>_xll.qlInterestRateIndexValueDate(IndexON,D3424)</f>
        <v>63395</v>
      </c>
      <c r="F3424" s="196">
        <f>IFERROR(_xll.qlIndexFixing(IndexON,D3424,TRUE,_xll.ohTrigger(RecalcTrigger,TriggerON)),NA())</f>
        <v>1.418174394806293E-2</v>
      </c>
      <c r="H3424" s="42">
        <f>_xll.qlCalendarAdvance(Calendar,$H3423,B3424,"f",FALSE)</f>
        <v>63395</v>
      </c>
      <c r="I3424" s="180">
        <f>_xll.qlInterestRateIndexValueDate(Index1M,$H3424)</f>
        <v>63397</v>
      </c>
      <c r="J3424" s="185">
        <f>IFERROR(_xll.qlIndexFixing(Index1M,$H3424,TRUE,_xll.ohTrigger(RecalcTrigger,Trigger1M)),NA())</f>
        <v>1.4208858475156516E-2</v>
      </c>
      <c r="K3424" s="44">
        <f>IFERROR(_xll.qlIndexFixing(Index3M,H3424,TRUE,_xll.ohTrigger(RecalcTrigger,Trigger3M)),NA())</f>
        <v>1.4578533992580656E-2</v>
      </c>
      <c r="L3424" s="44">
        <f>IFERROR(_xll.qlIndexFixing(Index6M,$H3424,TRUE,_xll.ohTrigger(RecalcTrigger,Trigger6M)),NA())</f>
        <v>1.4732696452794312E-2</v>
      </c>
      <c r="M3424" s="186">
        <f>IFERROR(_xll.qlIndexFixing(Index1Y,$H3424,TRUE,_xll.ohTrigger(RecalcTrigger,Trigger1Y)),NA())</f>
        <v>1.4909005392452395E-2</v>
      </c>
      <c r="N3424" s="185">
        <f>IFERROR(_xll.qlIndexFixing(ONIndex1M,I3424,TRUE,_xll.ohTrigger(RecalcTrigger,Trigger1M)),NA())</f>
        <v>1.419679880446445E-2</v>
      </c>
      <c r="O3424" s="44">
        <f>IFERROR(_xll.qlIndexFixing(ONIndex3M,I3424,TRUE,_xll.ohTrigger(RecalcTrigger,Trigger3M)),NA())</f>
        <v>1.4539569446494482E-2</v>
      </c>
      <c r="P3424" s="44">
        <f>IFERROR(_xll.qlIndexFixing(ONIndex6M,I3424,TRUE,_xll.ohTrigger(RecalcTrigger,Trigger6M)),NA())</f>
        <v>1.4663727773953639E-2</v>
      </c>
      <c r="Q3424" s="186">
        <f>IFERROR(_xll.qlIndexFixing(ONIndex1Y,I3424,TRUE,_xll.ohTrigger(RecalcTrigger,Trigger1Y)),NA())</f>
        <v>1.476027021687365E-2</v>
      </c>
    </row>
    <row r="3425" spans="2:17" x14ac:dyDescent="0.2">
      <c r="B3425" s="39" t="s">
        <v>42</v>
      </c>
      <c r="D3425" s="42">
        <f>_xll.qlCalendarAdvance(Calendar,$D3424,B3425,"f",FALSE)</f>
        <v>63402</v>
      </c>
      <c r="E3425" s="180">
        <f>_xll.qlInterestRateIndexValueDate(IndexON,D3425)</f>
        <v>63402</v>
      </c>
      <c r="F3425" s="196">
        <f>IFERROR(_xll.qlIndexFixing(IndexON,D3425,TRUE,_xll.ohTrigger(RecalcTrigger,TriggerON)),NA())</f>
        <v>1.4183163567524915E-2</v>
      </c>
      <c r="H3425" s="42">
        <f>_xll.qlCalendarAdvance(Calendar,$H3424,B3425,"f",FALSE)</f>
        <v>63402</v>
      </c>
      <c r="I3425" s="180">
        <f>_xll.qlInterestRateIndexValueDate(Index1M,$H3425)</f>
        <v>63404</v>
      </c>
      <c r="J3425" s="185">
        <f>IFERROR(_xll.qlIndexFixing(Index1M,$H3425,TRUE,_xll.ohTrigger(RecalcTrigger,Trigger1M)),NA())</f>
        <v>1.4210901306905277E-2</v>
      </c>
      <c r="K3425" s="44">
        <f>IFERROR(_xll.qlIndexFixing(Index3M,H3425,TRUE,_xll.ohTrigger(RecalcTrigger,Trigger3M)),NA())</f>
        <v>1.4580552509292693E-2</v>
      </c>
      <c r="L3425" s="44">
        <f>IFERROR(_xll.qlIndexFixing(Index6M,$H3425,TRUE,_xll.ohTrigger(RecalcTrigger,Trigger6M)),NA())</f>
        <v>1.473372397195611E-2</v>
      </c>
      <c r="M3425" s="186">
        <f>IFERROR(_xll.qlIndexFixing(Index1Y,$H3425,TRUE,_xll.ohTrigger(RecalcTrigger,Trigger1Y)),NA())</f>
        <v>1.4910331488941123E-2</v>
      </c>
      <c r="N3425" s="185">
        <f>IFERROR(_xll.qlIndexFixing(ONIndex1M,I3425,TRUE,_xll.ohTrigger(RecalcTrigger,Trigger1M)),NA())</f>
        <v>1.4198867316945751E-2</v>
      </c>
      <c r="O3425" s="44">
        <f>IFERROR(_xll.qlIndexFixing(ONIndex3M,I3425,TRUE,_xll.ohTrigger(RecalcTrigger,Trigger3M)),NA())</f>
        <v>1.454168948543888E-2</v>
      </c>
      <c r="P3425" s="44">
        <f>IFERROR(_xll.qlIndexFixing(ONIndex6M,I3425,TRUE,_xll.ohTrigger(RecalcTrigger,Trigger6M)),NA())</f>
        <v>1.4664877900187889E-2</v>
      </c>
      <c r="Q3425" s="186">
        <f>IFERROR(_xll.qlIndexFixing(ONIndex1Y,I3425,TRUE,_xll.ohTrigger(RecalcTrigger,Trigger1Y)),NA())</f>
        <v>1.4762057021178165E-2</v>
      </c>
    </row>
    <row r="3426" spans="2:17" x14ac:dyDescent="0.2">
      <c r="B3426" s="39" t="s">
        <v>42</v>
      </c>
      <c r="D3426" s="42">
        <f>_xll.qlCalendarAdvance(Calendar,$D3425,B3426,"f",FALSE)</f>
        <v>63409</v>
      </c>
      <c r="E3426" s="180">
        <f>_xll.qlInterestRateIndexValueDate(IndexON,D3426)</f>
        <v>63409</v>
      </c>
      <c r="F3426" s="196">
        <f>IFERROR(_xll.qlIndexFixing(IndexON,D3426,TRUE,_xll.ohTrigger(RecalcTrigger,TriggerON)),NA())</f>
        <v>1.4184571528392809E-2</v>
      </c>
      <c r="H3426" s="42">
        <f>_xll.qlCalendarAdvance(Calendar,$H3425,B3426,"f",FALSE)</f>
        <v>63409</v>
      </c>
      <c r="I3426" s="180">
        <f>_xll.qlInterestRateIndexValueDate(Index1M,$H3426)</f>
        <v>63411</v>
      </c>
      <c r="J3426" s="185">
        <f>IFERROR(_xll.qlIndexFixing(Index1M,$H3426,TRUE,_xll.ohTrigger(RecalcTrigger,Trigger1M)),NA())</f>
        <v>1.4212926946381432E-2</v>
      </c>
      <c r="K3426" s="44">
        <f>IFERROR(_xll.qlIndexFixing(Index3M,H3426,TRUE,_xll.ohTrigger(RecalcTrigger,Trigger3M)),NA())</f>
        <v>1.4582552523461755E-2</v>
      </c>
      <c r="L3426" s="44">
        <f>IFERROR(_xll.qlIndexFixing(Index6M,$H3426,TRUE,_xll.ohTrigger(RecalcTrigger,Trigger6M)),NA())</f>
        <v>1.473474110517591E-2</v>
      </c>
      <c r="M3426" s="186">
        <f>IFERROR(_xll.qlIndexFixing(Index1Y,$H3426,TRUE,_xll.ohTrigger(RecalcTrigger,Trigger1Y)),NA())</f>
        <v>1.491163816607474E-2</v>
      </c>
      <c r="N3426" s="185">
        <f>IFERROR(_xll.qlIndexFixing(ONIndex1M,I3426,TRUE,_xll.ohTrigger(RecalcTrigger,Trigger1M)),NA())</f>
        <v>1.420091869976936E-2</v>
      </c>
      <c r="O3426" s="44">
        <f>IFERROR(_xll.qlIndexFixing(ONIndex3M,I3426,TRUE,_xll.ohTrigger(RecalcTrigger,Trigger3M)),NA())</f>
        <v>1.454379125020111E-2</v>
      </c>
      <c r="P3426" s="44">
        <f>IFERROR(_xll.qlIndexFixing(ONIndex6M,I3426,TRUE,_xll.ohTrigger(RecalcTrigger,Trigger6M)),NA())</f>
        <v>1.4666017717948066E-2</v>
      </c>
      <c r="Q3426" s="186">
        <f>IFERROR(_xll.qlIndexFixing(ONIndex1Y,I3426,TRUE,_xll.ohTrigger(RecalcTrigger,Trigger1Y)),NA())</f>
        <v>1.4763825391028718E-2</v>
      </c>
    </row>
    <row r="3427" spans="2:17" x14ac:dyDescent="0.2">
      <c r="B3427" s="39" t="s">
        <v>42</v>
      </c>
      <c r="D3427" s="42">
        <f>_xll.qlCalendarAdvance(Calendar,$D3426,B3427,"f",FALSE)</f>
        <v>63416</v>
      </c>
      <c r="E3427" s="180">
        <f>_xll.qlInterestRateIndexValueDate(IndexON,D3427)</f>
        <v>63416</v>
      </c>
      <c r="F3427" s="196">
        <f>IFERROR(_xll.qlIndexFixing(IndexON,D3427,TRUE,_xll.ohTrigger(RecalcTrigger,TriggerON)),NA())</f>
        <v>1.4185967813320488E-2</v>
      </c>
      <c r="H3427" s="42">
        <f>_xll.qlCalendarAdvance(Calendar,$H3426,B3427,"f",FALSE)</f>
        <v>63416</v>
      </c>
      <c r="I3427" s="180">
        <f>_xll.qlInterestRateIndexValueDate(Index1M,$H3427)</f>
        <v>63418</v>
      </c>
      <c r="J3427" s="185">
        <f>IFERROR(_xll.qlIndexFixing(Index1M,$H3427,TRUE,_xll.ohTrigger(RecalcTrigger,Trigger1M)),NA())</f>
        <v>1.421493536804791E-2</v>
      </c>
      <c r="K3427" s="44">
        <f>IFERROR(_xll.qlIndexFixing(Index3M,H3427,TRUE,_xll.ohTrigger(RecalcTrigger,Trigger3M)),NA())</f>
        <v>1.4584534007754054E-2</v>
      </c>
      <c r="L3427" s="44">
        <f>IFERROR(_xll.qlIndexFixing(Index6M,$H3427,TRUE,_xll.ohTrigger(RecalcTrigger,Trigger6M)),NA())</f>
        <v>1.473574785243738E-2</v>
      </c>
      <c r="M3427" s="186">
        <f>IFERROR(_xll.qlIndexFixing(Index1Y,$H3427,TRUE,_xll.ohTrigger(RecalcTrigger,Trigger1Y)),NA())</f>
        <v>1.4912925395913953E-2</v>
      </c>
      <c r="N3427" s="185">
        <f>IFERROR(_xll.qlIndexFixing(ONIndex1M,I3427,TRUE,_xll.ohTrigger(RecalcTrigger,Trigger1M)),NA())</f>
        <v>1.4202952927275803E-2</v>
      </c>
      <c r="O3427" s="44">
        <f>IFERROR(_xll.qlIndexFixing(ONIndex3M,I3427,TRUE,_xll.ohTrigger(RecalcTrigger,Trigger3M)),NA())</f>
        <v>1.4545874713363105E-2</v>
      </c>
      <c r="P3427" s="44">
        <f>IFERROR(_xll.qlIndexFixing(ONIndex6M,I3427,TRUE,_xll.ohTrigger(RecalcTrigger,Trigger6M)),NA())</f>
        <v>1.4667147227154231E-2</v>
      </c>
      <c r="Q3427" s="186">
        <f>IFERROR(_xll.qlIndexFixing(ONIndex1Y,I3427,TRUE,_xll.ohTrigger(RecalcTrigger,Trigger1Y)),NA())</f>
        <v>1.4765575298687494E-2</v>
      </c>
    </row>
    <row r="3428" spans="2:17" x14ac:dyDescent="0.2">
      <c r="B3428" s="39" t="s">
        <v>42</v>
      </c>
      <c r="D3428" s="42">
        <f>_xll.qlCalendarAdvance(Calendar,$D3427,B3428,"f",FALSE)</f>
        <v>63423</v>
      </c>
      <c r="E3428" s="180">
        <f>_xll.qlInterestRateIndexValueDate(IndexON,D3428)</f>
        <v>63423</v>
      </c>
      <c r="F3428" s="196">
        <f>IFERROR(_xll.qlIndexFixing(IndexON,D3428,TRUE,_xll.ohTrigger(RecalcTrigger,TriggerON)),NA())</f>
        <v>1.4187352405041764E-2</v>
      </c>
      <c r="H3428" s="42">
        <f>_xll.qlCalendarAdvance(Calendar,$H3427,B3428,"f",FALSE)</f>
        <v>63423</v>
      </c>
      <c r="I3428" s="180">
        <f>_xll.qlInterestRateIndexValueDate(Index1M,$H3428)</f>
        <v>63425</v>
      </c>
      <c r="J3428" s="185">
        <f>IFERROR(_xll.qlIndexFixing(Index1M,$H3428,TRUE,_xll.ohTrigger(RecalcTrigger,Trigger1M)),NA())</f>
        <v>1.421692654635015E-2</v>
      </c>
      <c r="K3428" s="44">
        <f>IFERROR(_xll.qlIndexFixing(Index3M,H3428,TRUE,_xll.ohTrigger(RecalcTrigger,Trigger3M)),NA())</f>
        <v>1.4586496934830589E-2</v>
      </c>
      <c r="L3428" s="44">
        <f>IFERROR(_xll.qlIndexFixing(Index6M,$H3428,TRUE,_xll.ohTrigger(RecalcTrigger,Trigger6M)),NA())</f>
        <v>1.4736744213724189E-2</v>
      </c>
      <c r="M3428" s="186">
        <f>IFERROR(_xll.qlIndexFixing(Index1Y,$H3428,TRUE,_xll.ohTrigger(RecalcTrigger,Trigger1Y)),NA())</f>
        <v>1.4914193150522533E-2</v>
      </c>
      <c r="N3428" s="185">
        <f>IFERROR(_xll.qlIndexFixing(ONIndex1M,I3428,TRUE,_xll.ohTrigger(RecalcTrigger,Trigger1M)),NA())</f>
        <v>1.4204969974205284E-2</v>
      </c>
      <c r="O3428" s="44">
        <f>IFERROR(_xll.qlIndexFixing(ONIndex3M,I3428,TRUE,_xll.ohTrigger(RecalcTrigger,Trigger3M)),NA())</f>
        <v>1.4547939847746605E-2</v>
      </c>
      <c r="P3428" s="44">
        <f>IFERROR(_xll.qlIndexFixing(ONIndex6M,I3428,TRUE,_xll.ohTrigger(RecalcTrigger,Trigger6M)),NA())</f>
        <v>1.4668266427966259E-2</v>
      </c>
      <c r="Q3428" s="186">
        <f>IFERROR(_xll.qlIndexFixing(ONIndex1Y,I3428,TRUE,_xll.ohTrigger(RecalcTrigger,Trigger1Y)),NA())</f>
        <v>1.4767306716736428E-2</v>
      </c>
    </row>
    <row r="3429" spans="2:17" x14ac:dyDescent="0.2">
      <c r="B3429" s="39" t="s">
        <v>42</v>
      </c>
      <c r="D3429" s="42">
        <f>_xll.qlCalendarAdvance(Calendar,$D3428,B3429,"f",FALSE)</f>
        <v>63430</v>
      </c>
      <c r="E3429" s="180">
        <f>_xll.qlInterestRateIndexValueDate(IndexON,D3429)</f>
        <v>63430</v>
      </c>
      <c r="F3429" s="196">
        <f>IFERROR(_xll.qlIndexFixing(IndexON,D3429,TRUE,_xll.ohTrigger(RecalcTrigger,TriggerON)),NA())</f>
        <v>1.4188725285810833E-2</v>
      </c>
      <c r="H3429" s="42">
        <f>_xll.qlCalendarAdvance(Calendar,$H3428,B3429,"f",FALSE)</f>
        <v>63430</v>
      </c>
      <c r="I3429" s="180">
        <f>_xll.qlInterestRateIndexValueDate(Index1M,$H3429)</f>
        <v>63432</v>
      </c>
      <c r="J3429" s="185">
        <f>IFERROR(_xll.qlIndexFixing(Index1M,$H3429,TRUE,_xll.ohTrigger(RecalcTrigger,Trigger1M)),NA())</f>
        <v>1.4217639653439303E-2</v>
      </c>
      <c r="K3429" s="44">
        <f>IFERROR(_xll.qlIndexFixing(Index3M,H3429,TRUE,_xll.ohTrigger(RecalcTrigger,Trigger3M)),NA())</f>
        <v>1.4588010697866836E-2</v>
      </c>
      <c r="L3429" s="44">
        <f>IFERROR(_xll.qlIndexFixing(Index6M,$H3429,TRUE,_xll.ohTrigger(RecalcTrigger,Trigger6M)),NA())</f>
        <v>1.4735891100421653E-2</v>
      </c>
      <c r="M3429" s="186">
        <f>IFERROR(_xll.qlIndexFixing(Index1Y,$H3429,TRUE,_xll.ohTrigger(RecalcTrigger,Trigger1Y)),NA())</f>
        <v>1.4915441401962935E-2</v>
      </c>
      <c r="N3429" s="185">
        <f>IFERROR(_xll.qlIndexFixing(ONIndex1M,I3429,TRUE,_xll.ohTrigger(RecalcTrigger,Trigger1M)),NA())</f>
        <v>1.4206969814818393E-2</v>
      </c>
      <c r="O3429" s="44">
        <f>IFERROR(_xll.qlIndexFixing(ONIndex3M,I3429,TRUE,_xll.ohTrigger(RecalcTrigger,Trigger3M)),NA())</f>
        <v>1.4549986626333222E-2</v>
      </c>
      <c r="P3429" s="44">
        <f>IFERROR(_xll.qlIndexFixing(ONIndex6M,I3429,TRUE,_xll.ohTrigger(RecalcTrigger,Trigger6M)),NA())</f>
        <v>1.4669375320464084E-2</v>
      </c>
      <c r="Q3429" s="186">
        <f>IFERROR(_xll.qlIndexFixing(ONIndex1Y,I3429,TRUE,_xll.ohTrigger(RecalcTrigger,Trigger1Y)),NA())</f>
        <v>1.4769019617837387E-2</v>
      </c>
    </row>
    <row r="3430" spans="2:17" x14ac:dyDescent="0.2">
      <c r="B3430" s="39" t="s">
        <v>42</v>
      </c>
      <c r="D3430" s="42">
        <f>_xll.qlCalendarAdvance(Calendar,$D3429,B3430,"f",FALSE)</f>
        <v>63437</v>
      </c>
      <c r="E3430" s="180">
        <f>_xll.qlInterestRateIndexValueDate(IndexON,D3430)</f>
        <v>63437</v>
      </c>
      <c r="F3430" s="196">
        <f>IFERROR(_xll.qlIndexFixing(IndexON,D3430,TRUE,_xll.ohTrigger(RecalcTrigger,TriggerON)),NA())</f>
        <v>1.4190086438681249E-2</v>
      </c>
      <c r="H3430" s="42">
        <f>_xll.qlCalendarAdvance(Calendar,$H3429,B3430,"f",FALSE)</f>
        <v>63437</v>
      </c>
      <c r="I3430" s="180">
        <f>_xll.qlInterestRateIndexValueDate(Index1M,$H3430)</f>
        <v>63439</v>
      </c>
      <c r="J3430" s="185">
        <f>IFERROR(_xll.qlIndexFixing(Index1M,$H3430,TRUE,_xll.ohTrigger(RecalcTrigger,Trigger1M)),NA())</f>
        <v>1.4220857070691151E-2</v>
      </c>
      <c r="K3430" s="44">
        <f>IFERROR(_xll.qlIndexFixing(Index3M,H3430,TRUE,_xll.ohTrigger(RecalcTrigger,Trigger3M)),NA())</f>
        <v>1.4589937685126706E-2</v>
      </c>
      <c r="L3430" s="44">
        <f>IFERROR(_xll.qlIndexFixing(Index6M,$H3430,TRUE,_xll.ohTrigger(RecalcTrigger,Trigger6M)),NA())</f>
        <v>1.4736870199333653E-2</v>
      </c>
      <c r="M3430" s="186">
        <f>IFERROR(_xll.qlIndexFixing(Index1Y,$H3430,TRUE,_xll.ohTrigger(RecalcTrigger,Trigger1Y)),NA())</f>
        <v>1.4916670122300467E-2</v>
      </c>
      <c r="N3430" s="185">
        <f>IFERROR(_xll.qlIndexFixing(ONIndex1M,I3430,TRUE,_xll.ohTrigger(RecalcTrigger,Trigger1M)),NA())</f>
        <v>1.4208952423775401E-2</v>
      </c>
      <c r="O3430" s="44">
        <f>IFERROR(_xll.qlIndexFixing(ONIndex3M,I3430,TRUE,_xll.ohTrigger(RecalcTrigger,Trigger3M)),NA())</f>
        <v>1.4552015021704889E-2</v>
      </c>
      <c r="P3430" s="44">
        <f>IFERROR(_xll.qlIndexFixing(ONIndex6M,I3430,TRUE,_xll.ohTrigger(RecalcTrigger,Trigger6M)),NA())</f>
        <v>1.4670473904487835E-2</v>
      </c>
      <c r="Q3430" s="186">
        <f>IFERROR(_xll.qlIndexFixing(ONIndex1Y,I3430,TRUE,_xll.ohTrigger(RecalcTrigger,Trigger1Y)),NA())</f>
        <v>1.4770713974492367E-2</v>
      </c>
    </row>
    <row r="3431" spans="2:17" x14ac:dyDescent="0.2">
      <c r="B3431" s="39" t="s">
        <v>42</v>
      </c>
      <c r="D3431" s="42">
        <f>_xll.qlCalendarAdvance(Calendar,$D3430,B3431,"f",FALSE)</f>
        <v>63444</v>
      </c>
      <c r="E3431" s="180">
        <f>_xll.qlInterestRateIndexValueDate(IndexON,D3431)</f>
        <v>63444</v>
      </c>
      <c r="F3431" s="196">
        <f>IFERROR(_xll.qlIndexFixing(IndexON,D3431,TRUE,_xll.ohTrigger(RecalcTrigger,TriggerON)),NA())</f>
        <v>1.4191435846147016E-2</v>
      </c>
      <c r="H3431" s="42">
        <f>_xll.qlCalendarAdvance(Calendar,$H3430,B3431,"f",FALSE)</f>
        <v>63444</v>
      </c>
      <c r="I3431" s="180">
        <f>_xll.qlInterestRateIndexValueDate(Index1M,$H3431)</f>
        <v>63446</v>
      </c>
      <c r="J3431" s="185">
        <f>IFERROR(_xll.qlIndexFixing(Index1M,$H3431,TRUE,_xll.ohTrigger(RecalcTrigger,Trigger1M)),NA())</f>
        <v>1.4222796365638279E-2</v>
      </c>
      <c r="K3431" s="44">
        <f>IFERROR(_xll.qlIndexFixing(Index3M,H3431,TRUE,_xll.ohTrigger(RecalcTrigger,Trigger3M)),NA())</f>
        <v>1.4591846035853378E-2</v>
      </c>
      <c r="L3431" s="44">
        <f>IFERROR(_xll.qlIndexFixing(Index6M,$H3431,TRUE,_xll.ohTrigger(RecalcTrigger,Trigger6M)),NA())</f>
        <v>1.4737838914334908E-2</v>
      </c>
      <c r="M3431" s="186">
        <f>IFERROR(_xll.qlIndexFixing(Index1Y,$H3431,TRUE,_xll.ohTrigger(RecalcTrigger,Trigger1Y)),NA())</f>
        <v>1.4917879283599333E-2</v>
      </c>
      <c r="N3431" s="185">
        <f>IFERROR(_xll.qlIndexFixing(ONIndex1M,I3431,TRUE,_xll.ohTrigger(RecalcTrigger,Trigger1M)),NA())</f>
        <v>1.4210917775416831E-2</v>
      </c>
      <c r="O3431" s="44">
        <f>IFERROR(_xll.qlIndexFixing(ONIndex3M,I3431,TRUE,_xll.ohTrigger(RecalcTrigger,Trigger3M)),NA())</f>
        <v>1.4554025006843219E-2</v>
      </c>
      <c r="P3431" s="44">
        <f>IFERROR(_xll.qlIndexFixing(ONIndex6M,I3431,TRUE,_xll.ohTrigger(RecalcTrigger,Trigger6M)),NA())</f>
        <v>1.4671562180117448E-2</v>
      </c>
      <c r="Q3431" s="186">
        <f>IFERROR(_xll.qlIndexFixing(ONIndex1Y,I3431,TRUE,_xll.ohTrigger(RecalcTrigger,Trigger1Y)),NA())</f>
        <v>1.4772389759203364E-2</v>
      </c>
    </row>
    <row r="3432" spans="2:17" x14ac:dyDescent="0.2">
      <c r="B3432" s="39" t="s">
        <v>42</v>
      </c>
      <c r="D3432" s="42">
        <f>_xll.qlCalendarAdvance(Calendar,$D3431,B3432,"f",FALSE)</f>
        <v>63451</v>
      </c>
      <c r="E3432" s="180">
        <f>_xll.qlInterestRateIndexValueDate(IndexON,D3432)</f>
        <v>63451</v>
      </c>
      <c r="F3432" s="196">
        <f>IFERROR(_xll.qlIndexFixing(IndexON,D3432,TRUE,_xll.ohTrigger(RecalcTrigger,TriggerON)),NA())</f>
        <v>1.4192773490542265E-2</v>
      </c>
      <c r="H3432" s="42">
        <f>_xll.qlCalendarAdvance(Calendar,$H3431,B3432,"f",FALSE)</f>
        <v>63451</v>
      </c>
      <c r="I3432" s="180">
        <f>_xll.qlInterestRateIndexValueDate(Index1M,$H3432)</f>
        <v>63453</v>
      </c>
      <c r="J3432" s="185">
        <f>IFERROR(_xll.qlIndexFixing(Index1M,$H3432,TRUE,_xll.ohTrigger(RecalcTrigger,Trigger1M)),NA())</f>
        <v>1.422471831503791E-2</v>
      </c>
      <c r="K3432" s="44">
        <f>IFERROR(_xll.qlIndexFixing(Index3M,H3432,TRUE,_xll.ohTrigger(RecalcTrigger,Trigger3M)),NA())</f>
        <v>1.4593735722709602E-2</v>
      </c>
      <c r="L3432" s="44">
        <f>IFERROR(_xll.qlIndexFixing(Index6M,$H3432,TRUE,_xll.ohTrigger(RecalcTrigger,Trigger6M)),NA())</f>
        <v>1.4738797245409073E-2</v>
      </c>
      <c r="M3432" s="186">
        <f>IFERROR(_xll.qlIndexFixing(Index1Y,$H3432,TRUE,_xll.ohTrigger(RecalcTrigger,Trigger1Y)),NA())</f>
        <v>1.4919068857927473E-2</v>
      </c>
      <c r="N3432" s="185">
        <f>IFERROR(_xll.qlIndexFixing(ONIndex1M,I3432,TRUE,_xll.ohTrigger(RecalcTrigger,Trigger1M)),NA())</f>
        <v>1.4212865844243083E-2</v>
      </c>
      <c r="O3432" s="44">
        <f>IFERROR(_xll.qlIndexFixing(ONIndex3M,I3432,TRUE,_xll.ohTrigger(RecalcTrigger,Trigger3M)),NA())</f>
        <v>1.455601655417027E-2</v>
      </c>
      <c r="P3432" s="44">
        <f>IFERROR(_xll.qlIndexFixing(ONIndex6M,I3432,TRUE,_xll.ohTrigger(RecalcTrigger,Trigger6M)),NA())</f>
        <v>1.467264014719305E-2</v>
      </c>
      <c r="Q3432" s="186">
        <f>IFERROR(_xll.qlIndexFixing(ONIndex1Y,I3432,TRUE,_xll.ohTrigger(RecalcTrigger,Trigger1Y)),NA())</f>
        <v>1.477404694455231E-2</v>
      </c>
    </row>
    <row r="3433" spans="2:17" x14ac:dyDescent="0.2">
      <c r="B3433" s="39" t="s">
        <v>42</v>
      </c>
      <c r="D3433" s="42">
        <f>_xll.qlCalendarAdvance(Calendar,$D3432,B3433,"f",FALSE)</f>
        <v>63458</v>
      </c>
      <c r="E3433" s="180">
        <f>_xll.qlInterestRateIndexValueDate(IndexON,D3433)</f>
        <v>63458</v>
      </c>
      <c r="F3433" s="196">
        <f>IFERROR(_xll.qlIndexFixing(IndexON,D3433,TRUE,_xll.ohTrigger(RecalcTrigger,TriggerON)),NA())</f>
        <v>1.4194099354760681E-2</v>
      </c>
      <c r="H3433" s="42">
        <f>_xll.qlCalendarAdvance(Calendar,$H3432,B3433,"f",FALSE)</f>
        <v>63458</v>
      </c>
      <c r="I3433" s="180">
        <f>_xll.qlInterestRateIndexValueDate(Index1M,$H3433)</f>
        <v>63460</v>
      </c>
      <c r="J3433" s="185">
        <f>IFERROR(_xll.qlIndexFixing(Index1M,$H3433,TRUE,_xll.ohTrigger(RecalcTrigger,Trigger1M)),NA())</f>
        <v>1.4226622893350471E-2</v>
      </c>
      <c r="K3433" s="44">
        <f>IFERROR(_xll.qlIndexFixing(Index3M,H3433,TRUE,_xll.ohTrigger(RecalcTrigger,Trigger3M)),NA())</f>
        <v>1.4595606718362518E-2</v>
      </c>
      <c r="L3433" s="44">
        <f>IFERROR(_xll.qlIndexFixing(Index6M,$H3433,TRUE,_xll.ohTrigger(RecalcTrigger,Trigger6M)),NA())</f>
        <v>1.4739745192542017E-2</v>
      </c>
      <c r="M3433" s="186">
        <f>IFERROR(_xll.qlIndexFixing(Index1Y,$H3433,TRUE,_xll.ohTrigger(RecalcTrigger,Trigger1Y)),NA())</f>
        <v>1.4920238817351498E-2</v>
      </c>
      <c r="N3433" s="185">
        <f>IFERROR(_xll.qlIndexFixing(ONIndex1M,I3433,TRUE,_xll.ohTrigger(RecalcTrigger,Trigger1M)),NA())</f>
        <v>1.4214796604994362E-2</v>
      </c>
      <c r="O3433" s="44">
        <f>IFERROR(_xll.qlIndexFixing(ONIndex3M,I3433,TRUE,_xll.ohTrigger(RecalcTrigger,Trigger3M)),NA())</f>
        <v>1.4557989636987401E-2</v>
      </c>
      <c r="P3433" s="44">
        <f>IFERROR(_xll.qlIndexFixing(ONIndex6M,I3433,TRUE,_xll.ohTrigger(RecalcTrigger,Trigger6M)),NA())</f>
        <v>1.467370780595445E-2</v>
      </c>
      <c r="Q3433" s="186">
        <f>IFERROR(_xll.qlIndexFixing(ONIndex1Y,I3433,TRUE,_xll.ohTrigger(RecalcTrigger,Trigger1Y)),NA())</f>
        <v>1.4775685503281011E-2</v>
      </c>
    </row>
    <row r="3434" spans="2:17" x14ac:dyDescent="0.2">
      <c r="B3434" s="39" t="s">
        <v>42</v>
      </c>
      <c r="D3434" s="42">
        <f>_xll.qlCalendarAdvance(Calendar,$D3433,B3434,"f",FALSE)</f>
        <v>63465</v>
      </c>
      <c r="E3434" s="180">
        <f>_xll.qlInterestRateIndexValueDate(IndexON,D3434)</f>
        <v>63465</v>
      </c>
      <c r="F3434" s="196">
        <f>IFERROR(_xll.qlIndexFixing(IndexON,D3434,TRUE,_xll.ohTrigger(RecalcTrigger,TriggerON)),NA())</f>
        <v>1.4195413421456138E-2</v>
      </c>
      <c r="H3434" s="42">
        <f>_xll.qlCalendarAdvance(Calendar,$H3433,B3434,"f",FALSE)</f>
        <v>63465</v>
      </c>
      <c r="I3434" s="180">
        <f>_xll.qlInterestRateIndexValueDate(Index1M,$H3434)</f>
        <v>63467</v>
      </c>
      <c r="J3434" s="185">
        <f>IFERROR(_xll.qlIndexFixing(Index1M,$H3434,TRUE,_xll.ohTrigger(RecalcTrigger,Trigger1M)),NA())</f>
        <v>1.4228510075026402E-2</v>
      </c>
      <c r="K3434" s="44">
        <f>IFERROR(_xll.qlIndexFixing(Index3M,H3434,TRUE,_xll.ohTrigger(RecalcTrigger,Trigger3M)),NA())</f>
        <v>1.4597883264831189E-2</v>
      </c>
      <c r="L3434" s="44">
        <f>IFERROR(_xll.qlIndexFixing(Index6M,$H3434,TRUE,_xll.ohTrigger(RecalcTrigger,Trigger6M)),NA())</f>
        <v>1.4741047174177112E-2</v>
      </c>
      <c r="M3434" s="186">
        <f>IFERROR(_xll.qlIndexFixing(Index1Y,$H3434,TRUE,_xll.ohTrigger(RecalcTrigger,Trigger1Y)),NA())</f>
        <v>1.492138913394022E-2</v>
      </c>
      <c r="N3434" s="185">
        <f>IFERROR(_xll.qlIndexFixing(ONIndex1M,I3434,TRUE,_xll.ohTrigger(RecalcTrigger,Trigger1M)),NA())</f>
        <v>1.4216710031931257E-2</v>
      </c>
      <c r="O3434" s="44">
        <f>IFERROR(_xll.qlIndexFixing(ONIndex3M,I3434,TRUE,_xll.ohTrigger(RecalcTrigger,Trigger3M)),NA())</f>
        <v>1.455994422771667E-2</v>
      </c>
      <c r="P3434" s="44">
        <f>IFERROR(_xll.qlIndexFixing(ONIndex6M,I3434,TRUE,_xll.ohTrigger(RecalcTrigger,Trigger6M)),NA())</f>
        <v>1.4674765156401648E-2</v>
      </c>
      <c r="Q3434" s="186">
        <f>IFERROR(_xll.qlIndexFixing(ONIndex1Y,I3434,TRUE,_xll.ohTrigger(RecalcTrigger,Trigger1Y)),NA())</f>
        <v>1.4777305407571717E-2</v>
      </c>
    </row>
    <row r="3435" spans="2:17" x14ac:dyDescent="0.2">
      <c r="B3435" s="39" t="s">
        <v>42</v>
      </c>
      <c r="D3435" s="42">
        <f>_xll.qlCalendarAdvance(Calendar,$D3434,B3435,"f",FALSE)</f>
        <v>63472</v>
      </c>
      <c r="E3435" s="180">
        <f>_xll.qlInterestRateIndexValueDate(IndexON,D3435)</f>
        <v>63472</v>
      </c>
      <c r="F3435" s="196">
        <f>IFERROR(_xll.qlIndexFixing(IndexON,D3435,TRUE,_xll.ohTrigger(RecalcTrigger,TriggerON)),NA())</f>
        <v>1.419671567312264E-2</v>
      </c>
      <c r="H3435" s="42">
        <f>_xll.qlCalendarAdvance(Calendar,$H3434,B3435,"f",FALSE)</f>
        <v>63472</v>
      </c>
      <c r="I3435" s="180">
        <f>_xll.qlInterestRateIndexValueDate(Index1M,$H3435)</f>
        <v>63474</v>
      </c>
      <c r="J3435" s="185">
        <f>IFERROR(_xll.qlIndexFixing(Index1M,$H3435,TRUE,_xll.ohTrigger(RecalcTrigger,Trigger1M)),NA())</f>
        <v>1.4230379834523632E-2</v>
      </c>
      <c r="K3435" s="44">
        <f>IFERROR(_xll.qlIndexFixing(Index3M,H3435,TRUE,_xll.ohTrigger(RecalcTrigger,Trigger3M)),NA())</f>
        <v>1.459971552594185E-2</v>
      </c>
      <c r="L3435" s="44">
        <f>IFERROR(_xll.qlIndexFixing(Index6M,$H3435,TRUE,_xll.ohTrigger(RecalcTrigger,Trigger6M)),NA())</f>
        <v>1.474197364946481E-2</v>
      </c>
      <c r="M3435" s="186">
        <f>IFERROR(_xll.qlIndexFixing(Index1Y,$H3435,TRUE,_xll.ohTrigger(RecalcTrigger,Trigger1Y)),NA())</f>
        <v>1.4922519779763324E-2</v>
      </c>
      <c r="N3435" s="185">
        <f>IFERROR(_xll.qlIndexFixing(ONIndex1M,I3435,TRUE,_xll.ohTrigger(RecalcTrigger,Trigger1M)),NA())</f>
        <v>1.4218606099474229E-2</v>
      </c>
      <c r="O3435" s="44">
        <f>IFERROR(_xll.qlIndexFixing(ONIndex3M,I3435,TRUE,_xll.ohTrigger(RecalcTrigger,Trigger3M)),NA())</f>
        <v>1.4561880299259755E-2</v>
      </c>
      <c r="P3435" s="44">
        <f>IFERROR(_xll.qlIndexFixing(ONIndex6M,I3435,TRUE,_xll.ohTrigger(RecalcTrigger,Trigger6M)),NA())</f>
        <v>1.4675812198214899E-2</v>
      </c>
      <c r="Q3435" s="186">
        <f>IFERROR(_xll.qlIndexFixing(ONIndex1Y,I3435,TRUE,_xll.ohTrigger(RecalcTrigger,Trigger1Y)),NA())</f>
        <v>1.4778906630086297E-2</v>
      </c>
    </row>
    <row r="3436" spans="2:17" x14ac:dyDescent="0.2">
      <c r="B3436" s="39" t="s">
        <v>42</v>
      </c>
      <c r="D3436" s="42">
        <f>_xll.qlCalendarAdvance(Calendar,$D3435,B3436,"f",FALSE)</f>
        <v>63479</v>
      </c>
      <c r="E3436" s="180">
        <f>_xll.qlInterestRateIndexValueDate(IndexON,D3436)</f>
        <v>63479</v>
      </c>
      <c r="F3436" s="196">
        <f>IFERROR(_xll.qlIndexFixing(IndexON,D3436,TRUE,_xll.ohTrigger(RecalcTrigger,TriggerON)),NA())</f>
        <v>1.4198006092493998E-2</v>
      </c>
      <c r="H3436" s="42">
        <f>_xll.qlCalendarAdvance(Calendar,$H3435,B3436,"f",FALSE)</f>
        <v>63479</v>
      </c>
      <c r="I3436" s="180">
        <f>_xll.qlInterestRateIndexValueDate(Index1M,$H3436)</f>
        <v>63481</v>
      </c>
      <c r="J3436" s="185">
        <f>IFERROR(_xll.qlIndexFixing(Index1M,$H3436,TRUE,_xll.ohTrigger(RecalcTrigger,Trigger1M)),NA())</f>
        <v>1.4232232146295098E-2</v>
      </c>
      <c r="K3436" s="44">
        <f>IFERROR(_xll.qlIndexFixing(Index3M,H3436,TRUE,_xll.ohTrigger(RecalcTrigger,Trigger3M)),NA())</f>
        <v>1.4601529011137775E-2</v>
      </c>
      <c r="L3436" s="44">
        <f>IFERROR(_xll.qlIndexFixing(Index6M,$H3436,TRUE,_xll.ohTrigger(RecalcTrigger,Trigger6M)),NA())</f>
        <v>1.4742889740345325E-2</v>
      </c>
      <c r="M3436" s="186">
        <f>IFERROR(_xll.qlIndexFixing(Index1Y,$H3436,TRUE,_xll.ohTrigger(RecalcTrigger,Trigger1Y)),NA())</f>
        <v>1.4923630726890711E-2</v>
      </c>
      <c r="N3436" s="185">
        <f>IFERROR(_xll.qlIndexFixing(ONIndex1M,I3436,TRUE,_xll.ohTrigger(RecalcTrigger,Trigger1M)),NA())</f>
        <v>1.4220484782443421E-2</v>
      </c>
      <c r="O3436" s="44">
        <f>IFERROR(_xll.qlIndexFixing(ONIndex3M,I3436,TRUE,_xll.ohTrigger(RecalcTrigger,Trigger3M)),NA())</f>
        <v>1.4563797824438396E-2</v>
      </c>
      <c r="P3436" s="44">
        <f>IFERROR(_xll.qlIndexFixing(ONIndex6M,I3436,TRUE,_xll.ohTrigger(RecalcTrigger,Trigger6M)),NA())</f>
        <v>1.4676848931634012E-2</v>
      </c>
      <c r="Q3436" s="186">
        <f>IFERROR(_xll.qlIndexFixing(ONIndex1Y,I3436,TRUE,_xll.ohTrigger(RecalcTrigger,Trigger1Y)),NA())</f>
        <v>1.4780489143566555E-2</v>
      </c>
    </row>
    <row r="3437" spans="2:17" x14ac:dyDescent="0.2">
      <c r="B3437" s="39" t="s">
        <v>42</v>
      </c>
      <c r="D3437" s="42">
        <f>_xll.qlCalendarAdvance(Calendar,$D3436,B3437,"f",FALSE)</f>
        <v>63486</v>
      </c>
      <c r="E3437" s="180">
        <f>_xll.qlInterestRateIndexValueDate(IndexON,D3437)</f>
        <v>63486</v>
      </c>
      <c r="F3437" s="196">
        <f>IFERROR(_xll.qlIndexFixing(IndexON,D3437,TRUE,_xll.ohTrigger(RecalcTrigger,TriggerON)),NA())</f>
        <v>1.4199284662064215E-2</v>
      </c>
      <c r="H3437" s="42">
        <f>_xll.qlCalendarAdvance(Calendar,$H3436,B3437,"f",FALSE)</f>
        <v>63486</v>
      </c>
      <c r="I3437" s="180">
        <f>_xll.qlInterestRateIndexValueDate(Index1M,$H3437)</f>
        <v>63488</v>
      </c>
      <c r="J3437" s="185">
        <f>IFERROR(_xll.qlIndexFixing(Index1M,$H3437,TRUE,_xll.ohTrigger(RecalcTrigger,Trigger1M)),NA())</f>
        <v>1.423406698478874E-2</v>
      </c>
      <c r="K3437" s="44">
        <f>IFERROR(_xll.qlIndexFixing(Index3M,H3437,TRUE,_xll.ohTrigger(RecalcTrigger,Trigger3M)),NA())</f>
        <v>1.4603323693084307E-2</v>
      </c>
      <c r="L3437" s="44">
        <f>IFERROR(_xll.qlIndexFixing(Index6M,$H3437,TRUE,_xll.ohTrigger(RecalcTrigger,Trigger6M)),NA())</f>
        <v>1.474379544680373E-2</v>
      </c>
      <c r="M3437" s="186">
        <f>IFERROR(_xll.qlIndexFixing(Index1Y,$H3437,TRUE,_xll.ohTrigger(RecalcTrigger,Trigger1Y)),NA())</f>
        <v>1.4924721947395135E-2</v>
      </c>
      <c r="N3437" s="185">
        <f>IFERROR(_xll.qlIndexFixing(ONIndex1M,I3437,TRUE,_xll.ohTrigger(RecalcTrigger,Trigger1M)),NA())</f>
        <v>1.4222346055019486E-2</v>
      </c>
      <c r="O3437" s="44">
        <f>IFERROR(_xll.qlIndexFixing(ONIndex3M,I3437,TRUE,_xll.ohTrigger(RecalcTrigger,Trigger3M)),NA())</f>
        <v>1.4565696776074333E-2</v>
      </c>
      <c r="P3437" s="44">
        <f>IFERROR(_xll.qlIndexFixing(ONIndex6M,I3437,TRUE,_xll.ohTrigger(RecalcTrigger,Trigger6M)),NA())</f>
        <v>1.4677875356738923E-2</v>
      </c>
      <c r="Q3437" s="186">
        <f>IFERROR(_xll.qlIndexFixing(ONIndex1Y,I3437,TRUE,_xll.ohTrigger(RecalcTrigger,Trigger1Y)),NA())</f>
        <v>1.4782052920514488E-2</v>
      </c>
    </row>
    <row r="3438" spans="2:17" x14ac:dyDescent="0.2">
      <c r="B3438" s="39" t="s">
        <v>42</v>
      </c>
      <c r="D3438" s="42">
        <f>_xll.qlCalendarAdvance(Calendar,$D3437,B3438,"f",FALSE)</f>
        <v>63493</v>
      </c>
      <c r="E3438" s="180">
        <f>_xll.qlInterestRateIndexValueDate(IndexON,D3438)</f>
        <v>63493</v>
      </c>
      <c r="F3438" s="196">
        <f>IFERROR(_xll.qlIndexFixing(IndexON,D3438,TRUE,_xll.ohTrigger(RecalcTrigger,TriggerON)),NA())</f>
        <v>1.4200551364487168E-2</v>
      </c>
      <c r="H3438" s="42">
        <f>_xll.qlCalendarAdvance(Calendar,$H3437,B3438,"f",FALSE)</f>
        <v>63493</v>
      </c>
      <c r="I3438" s="180">
        <f>_xll.qlInterestRateIndexValueDate(Index1M,$H3438)</f>
        <v>63495</v>
      </c>
      <c r="J3438" s="185">
        <f>IFERROR(_xll.qlIndexFixing(Index1M,$H3438,TRUE,_xll.ohTrigger(RecalcTrigger,Trigger1M)),NA())</f>
        <v>1.4235884324472481E-2</v>
      </c>
      <c r="K3438" s="44">
        <f>IFERROR(_xll.qlIndexFixing(Index3M,H3438,TRUE,_xll.ohTrigger(RecalcTrigger,Trigger3M)),NA())</f>
        <v>1.4605099544442448E-2</v>
      </c>
      <c r="L3438" s="44">
        <f>IFERROR(_xll.qlIndexFixing(Index6M,$H3438,TRUE,_xll.ohTrigger(RecalcTrigger,Trigger6M)),NA())</f>
        <v>1.4744329168573482E-2</v>
      </c>
      <c r="M3438" s="186">
        <f>IFERROR(_xll.qlIndexFixing(Index1Y,$H3438,TRUE,_xll.ohTrigger(RecalcTrigger,Trigger1Y)),NA())</f>
        <v>1.4925793413348246E-2</v>
      </c>
      <c r="N3438" s="185">
        <f>IFERROR(_xll.qlIndexFixing(ONIndex1M,I3438,TRUE,_xll.ohTrigger(RecalcTrigger,Trigger1M)),NA())</f>
        <v>1.4224189891782757E-2</v>
      </c>
      <c r="O3438" s="44">
        <f>IFERROR(_xll.qlIndexFixing(ONIndex3M,I3438,TRUE,_xll.ohTrigger(RecalcTrigger,Trigger3M)),NA())</f>
        <v>1.456757712690937E-2</v>
      </c>
      <c r="P3438" s="44">
        <f>IFERROR(_xll.qlIndexFixing(ONIndex6M,I3438,TRUE,_xll.ohTrigger(RecalcTrigger,Trigger6M)),NA())</f>
        <v>1.467889147336976E-2</v>
      </c>
      <c r="Q3438" s="186">
        <f>IFERROR(_xll.qlIndexFixing(ONIndex1Y,I3438,TRUE,_xll.ohTrigger(RecalcTrigger,Trigger1Y)),NA())</f>
        <v>1.4783597933352155E-2</v>
      </c>
    </row>
    <row r="3439" spans="2:17" x14ac:dyDescent="0.2">
      <c r="B3439" s="39" t="s">
        <v>42</v>
      </c>
      <c r="D3439" s="42">
        <f>_xll.qlCalendarAdvance(Calendar,$D3438,B3439,"f",FALSE)</f>
        <v>63500</v>
      </c>
      <c r="E3439" s="180">
        <f>_xll.qlInterestRateIndexValueDate(IndexON,D3439)</f>
        <v>63500</v>
      </c>
      <c r="F3439" s="196">
        <f>IFERROR(_xll.qlIndexFixing(IndexON,D3439,TRUE,_xll.ohTrigger(RecalcTrigger,TriggerON)),NA())</f>
        <v>1.4201806182496668E-2</v>
      </c>
      <c r="H3439" s="42">
        <f>_xll.qlCalendarAdvance(Calendar,$H3438,B3439,"f",FALSE)</f>
        <v>63500</v>
      </c>
      <c r="I3439" s="180">
        <f>_xll.qlInterestRateIndexValueDate(Index1M,$H3439)</f>
        <v>63502</v>
      </c>
      <c r="J3439" s="185">
        <f>IFERROR(_xll.qlIndexFixing(Index1M,$H3439,TRUE,_xll.ohTrigger(RecalcTrigger,Trigger1M)),NA())</f>
        <v>1.4237684139789264E-2</v>
      </c>
      <c r="K3439" s="44">
        <f>IFERROR(_xll.qlIndexFixing(Index3M,H3439,TRUE,_xll.ohTrigger(RecalcTrigger,Trigger3M)),NA())</f>
        <v>1.4606856537879276E-2</v>
      </c>
      <c r="L3439" s="44">
        <f>IFERROR(_xll.qlIndexFixing(Index6M,$H3439,TRUE,_xll.ohTrigger(RecalcTrigger,Trigger6M)),NA())</f>
        <v>1.474521481175305E-2</v>
      </c>
      <c r="M3439" s="186">
        <f>IFERROR(_xll.qlIndexFixing(Index1Y,$H3439,TRUE,_xll.ohTrigger(RecalcTrigger,Trigger1Y)),NA())</f>
        <v>1.4926845096824333E-2</v>
      </c>
      <c r="N3439" s="185">
        <f>IFERROR(_xll.qlIndexFixing(ONIndex1M,I3439,TRUE,_xll.ohTrigger(RecalcTrigger,Trigger1M)),NA())</f>
        <v>1.4226016267393504E-2</v>
      </c>
      <c r="O3439" s="44">
        <f>IFERROR(_xll.qlIndexFixing(ONIndex3M,I3439,TRUE,_xll.ohTrigger(RecalcTrigger,Trigger3M)),NA())</f>
        <v>1.456943884952544E-2</v>
      </c>
      <c r="P3439" s="44">
        <f>IFERROR(_xll.qlIndexFixing(ONIndex6M,I3439,TRUE,_xll.ohTrigger(RecalcTrigger,Trigger6M)),NA())</f>
        <v>1.4679897281446586E-2</v>
      </c>
      <c r="Q3439" s="186">
        <f>IFERROR(_xll.qlIndexFixing(ONIndex1Y,I3439,TRUE,_xll.ohTrigger(RecalcTrigger,Trigger1Y)),NA())</f>
        <v>1.4785124154661489E-2</v>
      </c>
    </row>
    <row r="3440" spans="2:17" x14ac:dyDescent="0.2">
      <c r="B3440" s="39" t="s">
        <v>42</v>
      </c>
      <c r="D3440" s="42">
        <f>_xll.qlCalendarAdvance(Calendar,$D3439,B3440,"f",FALSE)</f>
        <v>63507</v>
      </c>
      <c r="E3440" s="180">
        <f>_xll.qlInterestRateIndexValueDate(IndexON,D3440)</f>
        <v>63507</v>
      </c>
      <c r="F3440" s="196">
        <f>IFERROR(_xll.qlIndexFixing(IndexON,D3440,TRUE,_xll.ohTrigger(RecalcTrigger,TriggerON)),NA())</f>
        <v>1.4203049098586717E-2</v>
      </c>
      <c r="H3440" s="42">
        <f>_xll.qlCalendarAdvance(Calendar,$H3439,B3440,"f",FALSE)</f>
        <v>63507</v>
      </c>
      <c r="I3440" s="180">
        <f>_xll.qlInterestRateIndexValueDate(Index1M,$H3440)</f>
        <v>63509</v>
      </c>
      <c r="J3440" s="185">
        <f>IFERROR(_xll.qlIndexFixing(Index1M,$H3440,TRUE,_xll.ohTrigger(RecalcTrigger,Trigger1M)),NA())</f>
        <v>1.4239466405194523E-2</v>
      </c>
      <c r="K3440" s="44">
        <f>IFERROR(_xll.qlIndexFixing(Index3M,H3440,TRUE,_xll.ohTrigger(RecalcTrigger,Trigger3M)),NA())</f>
        <v>1.4608594646058397E-2</v>
      </c>
      <c r="L3440" s="44">
        <f>IFERROR(_xll.qlIndexFixing(Index6M,$H3440,TRUE,_xll.ohTrigger(RecalcTrigger,Trigger6M)),NA())</f>
        <v>1.4746090070891586E-2</v>
      </c>
      <c r="M3440" s="186">
        <f>IFERROR(_xll.qlIndexFixing(Index1Y,$H3440,TRUE,_xll.ohTrigger(RecalcTrigger,Trigger1Y)),NA())</f>
        <v>1.4927876969898333E-2</v>
      </c>
      <c r="N3440" s="185">
        <f>IFERROR(_xll.qlIndexFixing(ONIndex1M,I3440,TRUE,_xll.ohTrigger(RecalcTrigger,Trigger1M)),NA())</f>
        <v>1.4227825156192253E-2</v>
      </c>
      <c r="O3440" s="44">
        <f>IFERROR(_xll.qlIndexFixing(ONIndex3M,I3440,TRUE,_xll.ohTrigger(RecalcTrigger,Trigger3M)),NA())</f>
        <v>1.4571281917064027E-2</v>
      </c>
      <c r="P3440" s="44">
        <f>IFERROR(_xll.qlIndexFixing(ONIndex6M,I3440,TRUE,_xll.ohTrigger(RecalcTrigger,Trigger6M)),NA())</f>
        <v>1.4680892781289145E-2</v>
      </c>
      <c r="Q3440" s="186">
        <f>IFERROR(_xll.qlIndexFixing(ONIndex1Y,I3440,TRUE,_xll.ohTrigger(RecalcTrigger,Trigger1Y)),NA())</f>
        <v>1.4786631557104357E-2</v>
      </c>
    </row>
    <row r="3441" spans="2:17" x14ac:dyDescent="0.2">
      <c r="B3441" s="39" t="s">
        <v>42</v>
      </c>
      <c r="D3441" s="42">
        <f>_xll.qlCalendarAdvance(Calendar,$D3440,B3441,"f",FALSE)</f>
        <v>63514</v>
      </c>
      <c r="E3441" s="180">
        <f>_xll.qlInterestRateIndexValueDate(IndexON,D3441)</f>
        <v>63514</v>
      </c>
      <c r="F3441" s="196">
        <f>IFERROR(_xll.qlIndexFixing(IndexON,D3441,TRUE,_xll.ohTrigger(RecalcTrigger,TriggerON)),NA())</f>
        <v>1.4204280095331256E-2</v>
      </c>
      <c r="H3441" s="42">
        <f>_xll.qlCalendarAdvance(Calendar,$H3440,B3441,"f",FALSE)</f>
        <v>63514</v>
      </c>
      <c r="I3441" s="180">
        <f>_xll.qlInterestRateIndexValueDate(Index1M,$H3441)</f>
        <v>63516</v>
      </c>
      <c r="J3441" s="185">
        <f>IFERROR(_xll.qlIndexFixing(Index1M,$H3441,TRUE,_xll.ohTrigger(RecalcTrigger,Trigger1M)),NA())</f>
        <v>1.4242042946882909E-2</v>
      </c>
      <c r="K3441" s="44">
        <f>IFERROR(_xll.qlIndexFixing(Index3M,H3441,TRUE,_xll.ohTrigger(RecalcTrigger,Trigger3M)),NA())</f>
        <v>1.4610313841644289E-2</v>
      </c>
      <c r="L3441" s="44">
        <f>IFERROR(_xll.qlIndexFixing(Index6M,$H3441,TRUE,_xll.ohTrigger(RecalcTrigger,Trigger6M)),NA())</f>
        <v>1.4746954945974959E-2</v>
      </c>
      <c r="M3441" s="186">
        <f>IFERROR(_xll.qlIndexFixing(Index1Y,$H3441,TRUE,_xll.ohTrigger(RecalcTrigger,Trigger1Y)),NA())</f>
        <v>1.4928889004645627E-2</v>
      </c>
      <c r="N3441" s="185">
        <f>IFERROR(_xll.qlIndexFixing(ONIndex1M,I3441,TRUE,_xll.ohTrigger(RecalcTrigger,Trigger1M)),NA())</f>
        <v>1.4229616532679401E-2</v>
      </c>
      <c r="O3441" s="44">
        <f>IFERROR(_xll.qlIndexFixing(ONIndex3M,I3441,TRUE,_xll.ohTrigger(RecalcTrigger,Trigger3M)),NA())</f>
        <v>1.4573106302107064E-2</v>
      </c>
      <c r="P3441" s="44">
        <f>IFERROR(_xll.qlIndexFixing(ONIndex6M,I3441,TRUE,_xll.ohTrigger(RecalcTrigger,Trigger6M)),NA())</f>
        <v>1.4681877972577695E-2</v>
      </c>
      <c r="Q3441" s="186">
        <f>IFERROR(_xll.qlIndexFixing(ONIndex1Y,I3441,TRUE,_xll.ohTrigger(RecalcTrigger,Trigger1Y)),NA())</f>
        <v>1.4788120113102821E-2</v>
      </c>
    </row>
    <row r="3442" spans="2:17" x14ac:dyDescent="0.2">
      <c r="B3442" s="39" t="s">
        <v>42</v>
      </c>
      <c r="D3442" s="42">
        <f>_xll.qlCalendarAdvance(Calendar,$D3441,B3442,"f",FALSE)</f>
        <v>63521</v>
      </c>
      <c r="E3442" s="180">
        <f>_xll.qlInterestRateIndexValueDate(IndexON,D3442)</f>
        <v>63521</v>
      </c>
      <c r="F3442" s="196">
        <f>IFERROR(_xll.qlIndexFixing(IndexON,D3442,TRUE,_xll.ohTrigger(RecalcTrigger,TriggerON)),NA())</f>
        <v>1.4205499155464096E-2</v>
      </c>
      <c r="H3442" s="42">
        <f>_xll.qlCalendarAdvance(Calendar,$H3441,B3442,"f",FALSE)</f>
        <v>63521</v>
      </c>
      <c r="I3442" s="180">
        <f>_xll.qlInterestRateIndexValueDate(Index1M,$H3442)</f>
        <v>63523</v>
      </c>
      <c r="J3442" s="185">
        <f>IFERROR(_xll.qlIndexFixing(Index1M,$H3442,TRUE,_xll.ohTrigger(RecalcTrigger,Trigger1M)),NA())</f>
        <v>1.4241763206682573E-2</v>
      </c>
      <c r="K3442" s="44">
        <f>IFERROR(_xll.qlIndexFixing(Index3M,H3442,TRUE,_xll.ohTrigger(RecalcTrigger,Trigger3M)),NA())</f>
        <v>1.4611185920077041E-2</v>
      </c>
      <c r="L3442" s="44">
        <f>IFERROR(_xll.qlIndexFixing(Index6M,$H3442,TRUE,_xll.ohTrigger(RecalcTrigger,Trigger6M)),NA())</f>
        <v>1.4748168212278279E-2</v>
      </c>
      <c r="M3442" s="186">
        <f>IFERROR(_xll.qlIndexFixing(Index1Y,$H3442,TRUE,_xll.ohTrigger(RecalcTrigger,Trigger1Y)),NA())</f>
        <v>1.4929881173142466E-2</v>
      </c>
      <c r="N3442" s="185">
        <f>IFERROR(_xll.qlIndexFixing(ONIndex1M,I3442,TRUE,_xll.ohTrigger(RecalcTrigger,Trigger1M)),NA())</f>
        <v>1.4231390371195474E-2</v>
      </c>
      <c r="O3442" s="44">
        <f>IFERROR(_xll.qlIndexFixing(ONIndex3M,I3442,TRUE,_xll.ohTrigger(RecalcTrigger,Trigger3M)),NA())</f>
        <v>1.457491197747629E-2</v>
      </c>
      <c r="P3442" s="44">
        <f>IFERROR(_xll.qlIndexFixing(ONIndex6M,I3442,TRUE,_xll.ohTrigger(RecalcTrigger,Trigger6M)),NA())</f>
        <v>1.4682852855472106E-2</v>
      </c>
      <c r="Q3442" s="186">
        <f>IFERROR(_xll.qlIndexFixing(ONIndex1Y,I3442,TRUE,_xll.ohTrigger(RecalcTrigger,Trigger1Y)),NA())</f>
        <v>1.4789589795318747E-2</v>
      </c>
    </row>
    <row r="3443" spans="2:17" x14ac:dyDescent="0.2">
      <c r="B3443" s="39" t="s">
        <v>42</v>
      </c>
      <c r="D3443" s="42">
        <f>_xll.qlCalendarAdvance(Calendar,$D3442,B3443,"f",FALSE)</f>
        <v>63528</v>
      </c>
      <c r="E3443" s="180">
        <f>_xll.qlInterestRateIndexValueDate(IndexON,D3443)</f>
        <v>63528</v>
      </c>
      <c r="F3443" s="196">
        <f>IFERROR(_xll.qlIndexFixing(IndexON,D3443,TRUE,_xll.ohTrigger(RecalcTrigger,TriggerON)),NA())</f>
        <v>1.4206706261719049E-2</v>
      </c>
      <c r="H3443" s="42">
        <f>_xll.qlCalendarAdvance(Calendar,$H3442,B3443,"f",FALSE)</f>
        <v>63528</v>
      </c>
      <c r="I3443" s="180">
        <f>_xll.qlInterestRateIndexValueDate(Index1M,$H3443)</f>
        <v>63530</v>
      </c>
      <c r="J3443" s="185">
        <f>IFERROR(_xll.qlIndexFixing(Index1M,$H3443,TRUE,_xll.ohTrigger(RecalcTrigger,Trigger1M)),NA())</f>
        <v>1.4244707646527965E-2</v>
      </c>
      <c r="K3443" s="44">
        <f>IFERROR(_xll.qlIndexFixing(Index3M,H3443,TRUE,_xll.ohTrigger(RecalcTrigger,Trigger3M)),NA())</f>
        <v>1.4612869791760019E-2</v>
      </c>
      <c r="L3443" s="44">
        <f>IFERROR(_xll.qlIndexFixing(Index6M,$H3443,TRUE,_xll.ohTrigger(RecalcTrigger,Trigger6M)),NA())</f>
        <v>1.4749011611914123E-2</v>
      </c>
      <c r="M3443" s="186">
        <f>IFERROR(_xll.qlIndexFixing(Index1Y,$H3443,TRUE,_xll.ohTrigger(RecalcTrigger,Trigger1Y)),NA())</f>
        <v>1.4930853447468393E-2</v>
      </c>
      <c r="N3443" s="185">
        <f>IFERROR(_xll.qlIndexFixing(ONIndex1M,I3443,TRUE,_xll.ohTrigger(RecalcTrigger,Trigger1M)),NA())</f>
        <v>1.4233146646560613E-2</v>
      </c>
      <c r="O3443" s="44">
        <f>IFERROR(_xll.qlIndexFixing(ONIndex3M,I3443,TRUE,_xll.ohTrigger(RecalcTrigger,Trigger3M)),NA())</f>
        <v>1.4576698915993447E-2</v>
      </c>
      <c r="P3443" s="44">
        <f>IFERROR(_xll.qlIndexFixing(ONIndex6M,I3443,TRUE,_xll.ohTrigger(RecalcTrigger,Trigger6M)),NA())</f>
        <v>1.4683817429972379E-2</v>
      </c>
      <c r="Q3443" s="186">
        <f>IFERROR(_xll.qlIndexFixing(ONIndex1Y,I3443,TRUE,_xll.ohTrigger(RecalcTrigger,Trigger1Y)),NA())</f>
        <v>1.4791040576174197E-2</v>
      </c>
    </row>
    <row r="3444" spans="2:17" x14ac:dyDescent="0.2">
      <c r="B3444" s="39" t="s">
        <v>42</v>
      </c>
      <c r="D3444" s="42">
        <f>_xll.qlCalendarAdvance(Calendar,$D3443,B3444,"f",FALSE)</f>
        <v>63535</v>
      </c>
      <c r="E3444" s="180">
        <f>_xll.qlInterestRateIndexValueDate(IndexON,D3444)</f>
        <v>63535</v>
      </c>
      <c r="F3444" s="196">
        <f>IFERROR(_xll.qlIndexFixing(IndexON,D3444,TRUE,_xll.ohTrigger(RecalcTrigger,TriggerON)),NA())</f>
        <v>1.4207901396350309E-2</v>
      </c>
      <c r="H3444" s="42">
        <f>_xll.qlCalendarAdvance(Calendar,$H3443,B3444,"f",FALSE)</f>
        <v>63535</v>
      </c>
      <c r="I3444" s="180">
        <f>_xll.qlInterestRateIndexValueDate(Index1M,$H3444)</f>
        <v>63537</v>
      </c>
      <c r="J3444" s="185">
        <f>IFERROR(_xll.qlIndexFixing(Index1M,$H3444,TRUE,_xll.ohTrigger(RecalcTrigger,Trigger1M)),NA())</f>
        <v>1.4246419456853954E-2</v>
      </c>
      <c r="K3444" s="44">
        <f>IFERROR(_xll.qlIndexFixing(Index3M,H3444,TRUE,_xll.ohTrigger(RecalcTrigger,Trigger3M)),NA())</f>
        <v>1.4614534674271873E-2</v>
      </c>
      <c r="L3444" s="44">
        <f>IFERROR(_xll.qlIndexFixing(Index6M,$H3444,TRUE,_xll.ohTrigger(RecalcTrigger,Trigger6M)),NA())</f>
        <v>1.4749844627031668E-2</v>
      </c>
      <c r="M3444" s="186">
        <f>IFERROR(_xll.qlIndexFixing(Index1Y,$H3444,TRUE,_xll.ohTrigger(RecalcTrigger,Trigger1Y)),NA())</f>
        <v>1.4931805799701632E-2</v>
      </c>
      <c r="N3444" s="185">
        <f>IFERROR(_xll.qlIndexFixing(ONIndex1M,I3444,TRUE,_xll.ohTrigger(RecalcTrigger,Trigger1M)),NA())</f>
        <v>1.423488533319528E-2</v>
      </c>
      <c r="O3444" s="44">
        <f>IFERROR(_xll.qlIndexFixing(ONIndex3M,I3444,TRUE,_xll.ohTrigger(RecalcTrigger,Trigger3M)),NA())</f>
        <v>1.4578467090480274E-2</v>
      </c>
      <c r="P3444" s="44">
        <f>IFERROR(_xll.qlIndexFixing(ONIndex6M,I3444,TRUE,_xll.ohTrigger(RecalcTrigger,Trigger6M)),NA())</f>
        <v>1.4684771696078514E-2</v>
      </c>
      <c r="Q3444" s="186">
        <f>IFERROR(_xll.qlIndexFixing(ONIndex1Y,I3444,TRUE,_xll.ohTrigger(RecalcTrigger,Trigger1Y)),NA())</f>
        <v>1.4792472428331038E-2</v>
      </c>
    </row>
    <row r="3445" spans="2:17" x14ac:dyDescent="0.2">
      <c r="B3445" s="39" t="s">
        <v>42</v>
      </c>
      <c r="D3445" s="42">
        <f>_xll.qlCalendarAdvance(Calendar,$D3444,B3445,"f",FALSE)</f>
        <v>63542</v>
      </c>
      <c r="E3445" s="180">
        <f>_xll.qlInterestRateIndexValueDate(IndexON,D3445)</f>
        <v>63542</v>
      </c>
      <c r="F3445" s="196">
        <f>IFERROR(_xll.qlIndexFixing(IndexON,D3445,TRUE,_xll.ohTrigger(RecalcTrigger,TriggerON)),NA())</f>
        <v>1.4209084542411432E-2</v>
      </c>
      <c r="H3445" s="42">
        <f>_xll.qlCalendarAdvance(Calendar,$H3444,B3445,"f",FALSE)</f>
        <v>63542</v>
      </c>
      <c r="I3445" s="180">
        <f>_xll.qlInterestRateIndexValueDate(Index1M,$H3445)</f>
        <v>63544</v>
      </c>
      <c r="J3445" s="185">
        <f>IFERROR(_xll.qlIndexFixing(Index1M,$H3445,TRUE,_xll.ohTrigger(RecalcTrigger,Trigger1M)),NA())</f>
        <v>1.4248113589548084E-2</v>
      </c>
      <c r="K3445" s="44">
        <f>IFERROR(_xll.qlIndexFixing(Index3M,H3445,TRUE,_xll.ohTrigger(RecalcTrigger,Trigger3M)),NA())</f>
        <v>1.461618054028424E-2</v>
      </c>
      <c r="L3445" s="44">
        <f>IFERROR(_xll.qlIndexFixing(Index6M,$H3445,TRUE,_xll.ohTrigger(RecalcTrigger,Trigger6M)),NA())</f>
        <v>1.4750667257619053E-2</v>
      </c>
      <c r="M3445" s="186">
        <f>IFERROR(_xll.qlIndexFixing(Index1Y,$H3445,TRUE,_xll.ohTrigger(RecalcTrigger,Trigger1Y)),NA())</f>
        <v>1.4932738201922598E-2</v>
      </c>
      <c r="N3445" s="185">
        <f>IFERROR(_xll.qlIndexFixing(ONIndex1M,I3445,TRUE,_xll.ohTrigger(RecalcTrigger,Trigger1M)),NA())</f>
        <v>1.423709490140368E-2</v>
      </c>
      <c r="O3445" s="44">
        <f>IFERROR(_xll.qlIndexFixing(ONIndex3M,I3445,TRUE,_xll.ohTrigger(RecalcTrigger,Trigger3M)),NA())</f>
        <v>1.4580712842144905E-2</v>
      </c>
      <c r="P3445" s="44">
        <f>IFERROR(_xll.qlIndexFixing(ONIndex6M,I3445,TRUE,_xll.ohTrigger(RecalcTrigger,Trigger6M)),NA())</f>
        <v>1.4685983462445762E-2</v>
      </c>
      <c r="Q3445" s="186">
        <f>IFERROR(_xll.qlIndexFixing(ONIndex1Y,I3445,TRUE,_xll.ohTrigger(RecalcTrigger,Trigger1Y)),NA())</f>
        <v>1.4794285523205275E-2</v>
      </c>
    </row>
    <row r="3446" spans="2:17" x14ac:dyDescent="0.2">
      <c r="B3446" s="39" t="s">
        <v>42</v>
      </c>
      <c r="D3446" s="42">
        <f>_xll.qlCalendarAdvance(Calendar,$D3445,B3446,"f",FALSE)</f>
        <v>63550</v>
      </c>
      <c r="E3446" s="180">
        <f>_xll.qlInterestRateIndexValueDate(IndexON,D3446)</f>
        <v>63550</v>
      </c>
      <c r="F3446" s="196">
        <f>IFERROR(_xll.qlIndexFixing(IndexON,D3446,TRUE,_xll.ohTrigger(RecalcTrigger,TriggerON)),NA())</f>
        <v>1.4210422006630807E-2</v>
      </c>
      <c r="H3446" s="42">
        <f>_xll.qlCalendarAdvance(Calendar,$H3445,B3446,"f",FALSE)</f>
        <v>63550</v>
      </c>
      <c r="I3446" s="180">
        <f>_xll.qlInterestRateIndexValueDate(Index1M,$H3446)</f>
        <v>63552</v>
      </c>
      <c r="J3446" s="185">
        <f>IFERROR(_xll.qlIndexFixing(Index1M,$H3446,TRUE,_xll.ohTrigger(RecalcTrigger,Trigger1M)),NA())</f>
        <v>1.4250427889806714E-2</v>
      </c>
      <c r="K3446" s="44">
        <f>IFERROR(_xll.qlIndexFixing(Index3M,H3446,TRUE,_xll.ohTrigger(RecalcTrigger,Trigger3M)),NA())</f>
        <v>1.4618446985913207E-2</v>
      </c>
      <c r="L3446" s="44">
        <f>IFERROR(_xll.qlIndexFixing(Index6M,$H3446,TRUE,_xll.ohTrigger(RecalcTrigger,Trigger6M)),NA())</f>
        <v>1.4751594691093247E-2</v>
      </c>
      <c r="M3446" s="186">
        <f>IFERROR(_xll.qlIndexFixing(Index1Y,$H3446,TRUE,_xll.ohTrigger(RecalcTrigger,Trigger1Y)),NA())</f>
        <v>1.4934499145452255E-2</v>
      </c>
      <c r="N3446" s="185">
        <f>IFERROR(_xll.qlIndexFixing(ONIndex1M,I3446,TRUE,_xll.ohTrigger(RecalcTrigger,Trigger1M)),NA())</f>
        <v>1.4238793289074181E-2</v>
      </c>
      <c r="O3446" s="44">
        <f>IFERROR(_xll.qlIndexFixing(ONIndex3M,I3446,TRUE,_xll.ohTrigger(RecalcTrigger,Trigger3M)),NA())</f>
        <v>1.4582438025101396E-2</v>
      </c>
      <c r="P3446" s="44">
        <f>IFERROR(_xll.qlIndexFixing(ONIndex6M,I3446,TRUE,_xll.ohTrigger(RecalcTrigger,Trigger6M)),NA())</f>
        <v>1.4686914166359699E-2</v>
      </c>
      <c r="Q3446" s="186">
        <f>IFERROR(_xll.qlIndexFixing(ONIndex1Y,I3446,TRUE,_xll.ohTrigger(RecalcTrigger,Trigger1Y)),NA())</f>
        <v>1.4795674006613524E-2</v>
      </c>
    </row>
    <row r="3447" spans="2:17" x14ac:dyDescent="0.2">
      <c r="B3447" s="39" t="s">
        <v>42</v>
      </c>
      <c r="D3447" s="42">
        <f>_xll.qlCalendarAdvance(Calendar,$D3446,B3447,"f",FALSE)</f>
        <v>63557</v>
      </c>
      <c r="E3447" s="180">
        <f>_xll.qlInterestRateIndexValueDate(IndexON,D3447)</f>
        <v>63557</v>
      </c>
      <c r="F3447" s="196">
        <f>IFERROR(_xll.qlIndexFixing(IndexON,D3447,TRUE,_xll.ohTrigger(RecalcTrigger,TriggerON)),NA())</f>
        <v>1.4211579403928809E-2</v>
      </c>
      <c r="H3447" s="42">
        <f>_xll.qlCalendarAdvance(Calendar,$H3446,B3447,"f",FALSE)</f>
        <v>63557</v>
      </c>
      <c r="I3447" s="180">
        <f>_xll.qlInterestRateIndexValueDate(Index1M,$H3447)</f>
        <v>63559</v>
      </c>
      <c r="J3447" s="185">
        <f>IFERROR(_xll.qlIndexFixing(Index1M,$H3447,TRUE,_xll.ohTrigger(RecalcTrigger,Trigger1M)),NA())</f>
        <v>1.425128550011269E-2</v>
      </c>
      <c r="K3447" s="44">
        <f>IFERROR(_xll.qlIndexFixing(Index3M,H3447,TRUE,_xll.ohTrigger(RecalcTrigger,Trigger3M)),NA())</f>
        <v>1.4619643233769075E-2</v>
      </c>
      <c r="L3447" s="44">
        <f>IFERROR(_xll.qlIndexFixing(Index6M,$H3447,TRUE,_xll.ohTrigger(RecalcTrigger,Trigger6M)),NA())</f>
        <v>1.4752039935823379E-2</v>
      </c>
      <c r="M3447" s="186">
        <f>IFERROR(_xll.qlIndexFixing(Index1Y,$H3447,TRUE,_xll.ohTrigger(RecalcTrigger,Trigger1Y)),NA())</f>
        <v>1.4935385881116115E-2</v>
      </c>
      <c r="N3447" s="185">
        <f>IFERROR(_xll.qlIndexFixing(ONIndex1M,I3447,TRUE,_xll.ohTrigger(RecalcTrigger,Trigger1M)),NA())</f>
        <v>1.4240234985036793E-2</v>
      </c>
      <c r="O3447" s="44">
        <f>IFERROR(_xll.qlIndexFixing(ONIndex3M,I3447,TRUE,_xll.ohTrigger(RecalcTrigger,Trigger3M)),NA())</f>
        <v>1.4583901748563832E-2</v>
      </c>
      <c r="P3447" s="44">
        <f>IFERROR(_xll.qlIndexFixing(ONIndex6M,I3447,TRUE,_xll.ohTrigger(RecalcTrigger,Trigger6M)),NA())</f>
        <v>1.4687703707911837E-2</v>
      </c>
      <c r="Q3447" s="186">
        <f>IFERROR(_xll.qlIndexFixing(ONIndex1Y,I3447,TRUE,_xll.ohTrigger(RecalcTrigger,Trigger1Y)),NA())</f>
        <v>1.4796848998717138E-2</v>
      </c>
    </row>
    <row r="3448" spans="2:17" x14ac:dyDescent="0.2">
      <c r="B3448" s="39" t="s">
        <v>42</v>
      </c>
      <c r="D3448" s="42">
        <f>_xll.qlCalendarAdvance(Calendar,$D3447,B3448,"f",FALSE)</f>
        <v>63564</v>
      </c>
      <c r="E3448" s="180">
        <f>_xll.qlInterestRateIndexValueDate(IndexON,D3448)</f>
        <v>63564</v>
      </c>
      <c r="F3448" s="196">
        <f>IFERROR(_xll.qlIndexFixing(IndexON,D3448,TRUE,_xll.ohTrigger(RecalcTrigger,TriggerON)),NA())</f>
        <v>1.4212724757740602E-2</v>
      </c>
      <c r="H3448" s="42">
        <f>_xll.qlCalendarAdvance(Calendar,$H3447,B3448,"f",FALSE)</f>
        <v>63564</v>
      </c>
      <c r="I3448" s="180">
        <f>_xll.qlInterestRateIndexValueDate(Index1M,$H3448)</f>
        <v>63566</v>
      </c>
      <c r="J3448" s="185">
        <f>IFERROR(_xll.qlIndexFixing(Index1M,$H3448,TRUE,_xll.ohTrigger(RecalcTrigger,Trigger1M)),NA())</f>
        <v>1.4252925113994775E-2</v>
      </c>
      <c r="K3448" s="44">
        <f>IFERROR(_xll.qlIndexFixing(Index3M,H3448,TRUE,_xll.ohTrigger(RecalcTrigger,Trigger3M)),NA())</f>
        <v>1.4621229155699744E-2</v>
      </c>
      <c r="L3448" s="44">
        <f>IFERROR(_xll.qlIndexFixing(Index6M,$H3448,TRUE,_xll.ohTrigger(RecalcTrigger,Trigger6M)),NA())</f>
        <v>1.4752830638705111E-2</v>
      </c>
      <c r="M3448" s="186">
        <f>IFERROR(_xll.qlIndexFixing(Index1Y,$H3448,TRUE,_xll.ohTrigger(RecalcTrigger,Trigger1Y)),NA())</f>
        <v>1.4936252573392645E-2</v>
      </c>
      <c r="N3448" s="185">
        <f>IFERROR(_xll.qlIndexFixing(ONIndex1M,I3448,TRUE,_xll.ohTrigger(RecalcTrigger,Trigger1M)),NA())</f>
        <v>1.4241900531937191E-2</v>
      </c>
      <c r="O3448" s="44">
        <f>IFERROR(_xll.qlIndexFixing(ONIndex3M,I3448,TRUE,_xll.ohTrigger(RecalcTrigger,Trigger3M)),NA())</f>
        <v>1.4585591896265626E-2</v>
      </c>
      <c r="P3448" s="44">
        <f>IFERROR(_xll.qlIndexFixing(ONIndex6M,I3448,TRUE,_xll.ohTrigger(RecalcTrigger,Trigger6M)),NA())</f>
        <v>1.4688615267539618E-2</v>
      </c>
      <c r="Q3448" s="186">
        <f>IFERROR(_xll.qlIndexFixing(ONIndex1Y,I3448,TRUE,_xll.ohTrigger(RecalcTrigger,Trigger1Y)),NA())</f>
        <v>1.4798202139436611E-2</v>
      </c>
    </row>
    <row r="3449" spans="2:17" x14ac:dyDescent="0.2">
      <c r="B3449" s="39" t="s">
        <v>42</v>
      </c>
      <c r="D3449" s="42">
        <f>_xll.qlCalendarAdvance(Calendar,$D3448,B3449,"f",FALSE)</f>
        <v>63571</v>
      </c>
      <c r="E3449" s="180">
        <f>_xll.qlInterestRateIndexValueDate(IndexON,D3449)</f>
        <v>63571</v>
      </c>
      <c r="F3449" s="196">
        <f>IFERROR(_xll.qlIndexFixing(IndexON,D3449,TRUE,_xll.ohTrigger(RecalcTrigger,TriggerON)),NA())</f>
        <v>1.4213858050560191E-2</v>
      </c>
      <c r="H3449" s="42">
        <f>_xll.qlCalendarAdvance(Calendar,$H3448,B3449,"f",FALSE)</f>
        <v>63571</v>
      </c>
      <c r="I3449" s="180">
        <f>_xll.qlInterestRateIndexValueDate(Index1M,$H3449)</f>
        <v>63573</v>
      </c>
      <c r="J3449" s="185">
        <f>IFERROR(_xll.qlIndexFixing(Index1M,$H3449,TRUE,_xll.ohTrigger(RecalcTrigger,Trigger1M)),NA())</f>
        <v>1.4254546946936269E-2</v>
      </c>
      <c r="K3449" s="44">
        <f>IFERROR(_xll.qlIndexFixing(Index3M,H3449,TRUE,_xll.ohTrigger(RecalcTrigger,Trigger3M)),NA())</f>
        <v>1.4622795947900613E-2</v>
      </c>
      <c r="L3449" s="44">
        <f>IFERROR(_xll.qlIndexFixing(Index6M,$H3449,TRUE,_xll.ohTrigger(RecalcTrigger,Trigger6M)),NA())</f>
        <v>1.4753610957427015E-2</v>
      </c>
      <c r="M3449" s="186">
        <f>IFERROR(_xll.qlIndexFixing(Index1Y,$H3449,TRUE,_xll.ohTrigger(RecalcTrigger,Trigger1Y)),NA())</f>
        <v>1.4937099194363685E-2</v>
      </c>
      <c r="N3449" s="185">
        <f>IFERROR(_xll.qlIndexFixing(ONIndex1M,I3449,TRUE,_xll.ohTrigger(RecalcTrigger,Trigger1M)),NA())</f>
        <v>1.4243548358852109E-2</v>
      </c>
      <c r="O3449" s="44">
        <f>IFERROR(_xll.qlIndexFixing(ONIndex3M,I3449,TRUE,_xll.ohTrigger(RecalcTrigger,Trigger3M)),NA())</f>
        <v>1.4587263139969053E-2</v>
      </c>
      <c r="P3449" s="44">
        <f>IFERROR(_xll.qlIndexFixing(ONIndex6M,I3449,TRUE,_xll.ohTrigger(RecalcTrigger,Trigger6M)),NA())</f>
        <v>1.4689516518933132E-2</v>
      </c>
      <c r="Q3449" s="186">
        <f>IFERROR(_xll.qlIndexFixing(ONIndex1Y,I3449,TRUE,_xll.ohTrigger(RecalcTrigger,Trigger1Y)),NA())</f>
        <v>1.4799536210210462E-2</v>
      </c>
    </row>
    <row r="3450" spans="2:17" x14ac:dyDescent="0.2">
      <c r="B3450" s="39" t="s">
        <v>42</v>
      </c>
      <c r="D3450" s="42">
        <f>_xll.qlCalendarAdvance(Calendar,$D3449,B3450,"f",FALSE)</f>
        <v>63578</v>
      </c>
      <c r="E3450" s="180">
        <f>_xll.qlInterestRateIndexValueDate(IndexON,D3450)</f>
        <v>63578</v>
      </c>
      <c r="F3450" s="196">
        <f>IFERROR(_xll.qlIndexFixing(IndexON,D3450,TRUE,_xll.ohTrigger(RecalcTrigger,TriggerON)),NA())</f>
        <v>1.421497926544113E-2</v>
      </c>
      <c r="H3450" s="42">
        <f>_xll.qlCalendarAdvance(Calendar,$H3449,B3450,"f",FALSE)</f>
        <v>63578</v>
      </c>
      <c r="I3450" s="180">
        <f>_xll.qlInterestRateIndexValueDate(Index1M,$H3450)</f>
        <v>63580</v>
      </c>
      <c r="J3450" s="185">
        <f>IFERROR(_xll.qlIndexFixing(Index1M,$H3450,TRUE,_xll.ohTrigger(RecalcTrigger,Trigger1M)),NA())</f>
        <v>1.4256150973393732E-2</v>
      </c>
      <c r="K3450" s="44">
        <f>IFERROR(_xll.qlIndexFixing(Index3M,H3450,TRUE,_xll.ohTrigger(RecalcTrigger,Trigger3M)),NA())</f>
        <v>1.4624343583037991E-2</v>
      </c>
      <c r="L3450" s="44">
        <f>IFERROR(_xll.qlIndexFixing(Index6M,$H3450,TRUE,_xll.ohTrigger(RecalcTrigger,Trigger6M)),NA())</f>
        <v>1.4754380891976723E-2</v>
      </c>
      <c r="M3450" s="186">
        <f>IFERROR(_xll.qlIndexFixing(Index1Y,$H3450,TRUE,_xll.ohTrigger(RecalcTrigger,Trigger1Y)),NA())</f>
        <v>1.4937925716113255E-2</v>
      </c>
      <c r="N3450" s="185">
        <f>IFERROR(_xll.qlIndexFixing(ONIndex1M,I3450,TRUE,_xll.ohTrigger(RecalcTrigger,Trigger1M)),NA())</f>
        <v>1.4245178440202011E-2</v>
      </c>
      <c r="O3450" s="44">
        <f>IFERROR(_xll.qlIndexFixing(ONIndex3M,I3450,TRUE,_xll.ohTrigger(RecalcTrigger,Trigger3M)),NA())</f>
        <v>1.4588915452495854E-2</v>
      </c>
      <c r="P3450" s="44">
        <f>IFERROR(_xll.qlIndexFixing(ONIndex6M,I3450,TRUE,_xll.ohTrigger(RecalcTrigger,Trigger6M)),NA())</f>
        <v>1.4690407461772637E-2</v>
      </c>
      <c r="Q3450" s="186">
        <f>IFERROR(_xll.qlIndexFixing(ONIndex1Y,I3450,TRUE,_xll.ohTrigger(RecalcTrigger,Trigger1Y)),NA())</f>
        <v>1.4800851183700559E-2</v>
      </c>
    </row>
    <row r="3451" spans="2:17" x14ac:dyDescent="0.2">
      <c r="B3451" s="39" t="s">
        <v>42</v>
      </c>
      <c r="D3451" s="42">
        <f>_xll.qlCalendarAdvance(Calendar,$D3450,B3451,"f",FALSE)</f>
        <v>63585</v>
      </c>
      <c r="E3451" s="180">
        <f>_xll.qlInterestRateIndexValueDate(IndexON,D3451)</f>
        <v>63585</v>
      </c>
      <c r="F3451" s="196">
        <f>IFERROR(_xll.qlIndexFixing(IndexON,D3451,TRUE,_xll.ohTrigger(RecalcTrigger,TriggerON)),NA())</f>
        <v>1.4216088384797487E-2</v>
      </c>
      <c r="H3451" s="42">
        <f>_xll.qlCalendarAdvance(Calendar,$H3450,B3451,"f",FALSE)</f>
        <v>63585</v>
      </c>
      <c r="I3451" s="180">
        <f>_xll.qlInterestRateIndexValueDate(Index1M,$H3451)</f>
        <v>63587</v>
      </c>
      <c r="J3451" s="185">
        <f>IFERROR(_xll.qlIndexFixing(Index1M,$H3451,TRUE,_xll.ohTrigger(RecalcTrigger,Trigger1M)),NA())</f>
        <v>1.425655486543244E-2</v>
      </c>
      <c r="K3451" s="44">
        <f>IFERROR(_xll.qlIndexFixing(Index3M,H3451,TRUE,_xll.ohTrigger(RecalcTrigger,Trigger3M)),NA())</f>
        <v>1.4625469683569835E-2</v>
      </c>
      <c r="L3451" s="44">
        <f>IFERROR(_xll.qlIndexFixing(Index6M,$H3451,TRUE,_xll.ohTrigger(RecalcTrigger,Trigger6M)),NA())</f>
        <v>1.4755140442343192E-2</v>
      </c>
      <c r="M3451" s="186">
        <f>IFERROR(_xll.qlIndexFixing(Index1Y,$H3451,TRUE,_xll.ohTrigger(RecalcTrigger,Trigger1Y)),NA())</f>
        <v>1.4938732110725593E-2</v>
      </c>
      <c r="N3451" s="185">
        <f>IFERROR(_xll.qlIndexFixing(ONIndex1M,I3451,TRUE,_xll.ohTrigger(RecalcTrigger,Trigger1M)),NA())</f>
        <v>1.4246790750567229E-2</v>
      </c>
      <c r="O3451" s="44">
        <f>IFERROR(_xll.qlIndexFixing(ONIndex3M,I3451,TRUE,_xll.ohTrigger(RecalcTrigger,Trigger3M)),NA())</f>
        <v>1.4590548806427961E-2</v>
      </c>
      <c r="P3451" s="44">
        <f>IFERROR(_xll.qlIndexFixing(ONIndex6M,I3451,TRUE,_xll.ohTrigger(RecalcTrigger,Trigger6M)),NA())</f>
        <v>1.4691288096138067E-2</v>
      </c>
      <c r="Q3451" s="186">
        <f>IFERROR(_xll.qlIndexFixing(ONIndex1Y,I3451,TRUE,_xll.ohTrigger(RecalcTrigger,Trigger1Y)),NA())</f>
        <v>1.4802147032169088E-2</v>
      </c>
    </row>
    <row r="3452" spans="2:17" x14ac:dyDescent="0.2">
      <c r="B3452" s="39" t="s">
        <v>42</v>
      </c>
      <c r="D3452" s="42">
        <f>_xll.qlCalendarAdvance(Calendar,$D3451,B3452,"f",FALSE)</f>
        <v>63592</v>
      </c>
      <c r="E3452" s="180">
        <f>_xll.qlInterestRateIndexValueDate(IndexON,D3452)</f>
        <v>63592</v>
      </c>
      <c r="F3452" s="196">
        <f>IFERROR(_xll.qlIndexFixing(IndexON,D3452,TRUE,_xll.ohTrigger(RecalcTrigger,TriggerON)),NA())</f>
        <v>1.4217185391123266E-2</v>
      </c>
      <c r="H3452" s="42">
        <f>_xll.qlCalendarAdvance(Calendar,$H3451,B3452,"f",FALSE)</f>
        <v>63592</v>
      </c>
      <c r="I3452" s="180">
        <f>_xll.qlInterestRateIndexValueDate(Index1M,$H3452)</f>
        <v>63594</v>
      </c>
      <c r="J3452" s="185">
        <f>IFERROR(_xll.qlIndexFixing(Index1M,$H3452,TRUE,_xll.ohTrigger(RecalcTrigger,Trigger1M)),NA())</f>
        <v>1.4258126848233512E-2</v>
      </c>
      <c r="K3452" s="44">
        <f>IFERROR(_xll.qlIndexFixing(Index3M,H3452,TRUE,_xll.ohTrigger(RecalcTrigger,Trigger3M)),NA())</f>
        <v>1.4626980238662979E-2</v>
      </c>
      <c r="L3452" s="44">
        <f>IFERROR(_xll.qlIndexFixing(Index6M,$H3452,TRUE,_xll.ohTrigger(RecalcTrigger,Trigger6M)),NA())</f>
        <v>1.4755889608513175E-2</v>
      </c>
      <c r="M3452" s="186">
        <f>IFERROR(_xll.qlIndexFixing(Index1Y,$H3452,TRUE,_xll.ohTrigger(RecalcTrigger,Trigger1Y)),NA())</f>
        <v>1.4939518350286026E-2</v>
      </c>
      <c r="N3452" s="185">
        <f>IFERROR(_xll.qlIndexFixing(ONIndex1M,I3452,TRUE,_xll.ohTrigger(RecalcTrigger,Trigger1M)),NA())</f>
        <v>1.4248385264528096E-2</v>
      </c>
      <c r="O3452" s="44">
        <f>IFERROR(_xll.qlIndexFixing(ONIndex3M,I3452,TRUE,_xll.ohTrigger(RecalcTrigger,Trigger3M)),NA())</f>
        <v>1.4592163174906858E-2</v>
      </c>
      <c r="P3452" s="44">
        <f>IFERROR(_xll.qlIndexFixing(ONIndex6M,I3452,TRUE,_xll.ohTrigger(RecalcTrigger,Trigger6M)),NA())</f>
        <v>1.469215842226923E-2</v>
      </c>
      <c r="Q3452" s="186">
        <f>IFERROR(_xll.qlIndexFixing(ONIndex1Y,I3452,TRUE,_xll.ohTrigger(RecalcTrigger,Trigger1Y)),NA())</f>
        <v>1.4803423728597664E-2</v>
      </c>
    </row>
    <row r="3453" spans="2:17" x14ac:dyDescent="0.2">
      <c r="B3453" s="39" t="s">
        <v>42</v>
      </c>
      <c r="D3453" s="42">
        <f>_xll.qlCalendarAdvance(Calendar,$D3452,B3453,"f",FALSE)</f>
        <v>63599</v>
      </c>
      <c r="E3453" s="180">
        <f>_xll.qlInterestRateIndexValueDate(IndexON,D3453)</f>
        <v>63599</v>
      </c>
      <c r="F3453" s="196">
        <f>IFERROR(_xll.qlIndexFixing(IndexON,D3453,TRUE,_xll.ohTrigger(RecalcTrigger,TriggerON)),NA())</f>
        <v>1.4218270267072342E-2</v>
      </c>
      <c r="H3453" s="42">
        <f>_xll.qlCalendarAdvance(Calendar,$H3452,B3453,"f",FALSE)</f>
        <v>63599</v>
      </c>
      <c r="I3453" s="180">
        <f>_xll.qlInterestRateIndexValueDate(Index1M,$H3453)</f>
        <v>63601</v>
      </c>
      <c r="J3453" s="185">
        <f>IFERROR(_xll.qlIndexFixing(Index1M,$H3453,TRUE,_xll.ohTrigger(RecalcTrigger,Trigger1M)),NA())</f>
        <v>1.4259680955493539E-2</v>
      </c>
      <c r="K3453" s="44">
        <f>IFERROR(_xll.qlIndexFixing(Index3M,H3453,TRUE,_xll.ohTrigger(RecalcTrigger,Trigger3M)),NA())</f>
        <v>1.4628471557429435E-2</v>
      </c>
      <c r="L3453" s="44">
        <f>IFERROR(_xll.qlIndexFixing(Index6M,$H3453,TRUE,_xll.ohTrigger(RecalcTrigger,Trigger6M)),NA())</f>
        <v>1.4756628390476517E-2</v>
      </c>
      <c r="M3453" s="186">
        <f>IFERROR(_xll.qlIndexFixing(Index1Y,$H3453,TRUE,_xll.ohTrigger(RecalcTrigger,Trigger1Y)),NA())</f>
        <v>1.4940284406881405E-2</v>
      </c>
      <c r="N3453" s="185">
        <f>IFERROR(_xll.qlIndexFixing(ONIndex1M,I3453,TRUE,_xll.ohTrigger(RecalcTrigger,Trigger1M)),NA())</f>
        <v>1.4249961956345203E-2</v>
      </c>
      <c r="O3453" s="44">
        <f>IFERROR(_xll.qlIndexFixing(ONIndex3M,I3453,TRUE,_xll.ohTrigger(RecalcTrigger,Trigger3M)),NA())</f>
        <v>1.4593758530354606E-2</v>
      </c>
      <c r="P3453" s="44">
        <f>IFERROR(_xll.qlIndexFixing(ONIndex6M,I3453,TRUE,_xll.ohTrigger(RecalcTrigger,Trigger6M)),NA())</f>
        <v>1.4693018439686512E-2</v>
      </c>
      <c r="Q3453" s="186">
        <f>IFERROR(_xll.qlIndexFixing(ONIndex1Y,I3453,TRUE,_xll.ohTrigger(RecalcTrigger,Trigger1Y)),NA())</f>
        <v>1.480468124532841E-2</v>
      </c>
    </row>
    <row r="3454" spans="2:17" x14ac:dyDescent="0.2">
      <c r="B3454" s="39" t="s">
        <v>42</v>
      </c>
      <c r="D3454" s="42">
        <f>_xll.qlCalendarAdvance(Calendar,$D3453,B3454,"f",FALSE)</f>
        <v>63606</v>
      </c>
      <c r="E3454" s="180">
        <f>_xll.qlInterestRateIndexValueDate(IndexON,D3454)</f>
        <v>63606</v>
      </c>
      <c r="F3454" s="196">
        <f>IFERROR(_xll.qlIndexFixing(IndexON,D3454,TRUE,_xll.ohTrigger(RecalcTrigger,TriggerON)),NA())</f>
        <v>1.4219342995458462E-2</v>
      </c>
      <c r="H3454" s="42">
        <f>_xll.qlCalendarAdvance(Calendar,$H3453,B3454,"f",FALSE)</f>
        <v>63606</v>
      </c>
      <c r="I3454" s="180">
        <f>_xll.qlInterestRateIndexValueDate(Index1M,$H3454)</f>
        <v>63608</v>
      </c>
      <c r="J3454" s="185">
        <f>IFERROR(_xll.qlIndexFixing(Index1M,$H3454,TRUE,_xll.ohTrigger(RecalcTrigger,Trigger1M)),NA())</f>
        <v>1.426121716168151E-2</v>
      </c>
      <c r="K3454" s="44">
        <f>IFERROR(_xll.qlIndexFixing(Index3M,H3454,TRUE,_xll.ohTrigger(RecalcTrigger,Trigger3M)),NA())</f>
        <v>1.4629943612543644E-2</v>
      </c>
      <c r="L3454" s="44">
        <f>IFERROR(_xll.qlIndexFixing(Index6M,$H3454,TRUE,_xll.ohTrigger(RecalcTrigger,Trigger6M)),NA())</f>
        <v>1.4757356788221288E-2</v>
      </c>
      <c r="M3454" s="186">
        <f>IFERROR(_xll.qlIndexFixing(Index1Y,$H3454,TRUE,_xll.ohTrigger(RecalcTrigger,Trigger1Y)),NA())</f>
        <v>1.494103025259989E-2</v>
      </c>
      <c r="N3454" s="185">
        <f>IFERROR(_xll.qlIndexFixing(ONIndex1M,I3454,TRUE,_xll.ohTrigger(RecalcTrigger,Trigger1M)),NA())</f>
        <v>1.4251520800678819E-2</v>
      </c>
      <c r="O3454" s="44">
        <f>IFERROR(_xll.qlIndexFixing(ONIndex3M,I3454,TRUE,_xll.ohTrigger(RecalcTrigger,Trigger3M)),NA())</f>
        <v>1.4595334845832753E-2</v>
      </c>
      <c r="P3454" s="44">
        <f>IFERROR(_xll.qlIndexFixing(ONIndex6M,I3454,TRUE,_xll.ohTrigger(RecalcTrigger,Trigger6M)),NA())</f>
        <v>1.4693868148949463E-2</v>
      </c>
      <c r="Q3454" s="186">
        <f>IFERROR(_xll.qlIndexFixing(ONIndex1Y,I3454,TRUE,_xll.ohTrigger(RecalcTrigger,Trigger1Y)),NA())</f>
        <v>1.4805919554783387E-2</v>
      </c>
    </row>
    <row r="3455" spans="2:17" x14ac:dyDescent="0.2">
      <c r="B3455" s="39" t="s">
        <v>42</v>
      </c>
      <c r="D3455" s="42">
        <f>_xll.qlCalendarAdvance(Calendar,$D3454,B3455,"f",FALSE)</f>
        <v>63613</v>
      </c>
      <c r="E3455" s="180">
        <f>_xll.qlInterestRateIndexValueDate(IndexON,D3455)</f>
        <v>63613</v>
      </c>
      <c r="F3455" s="196">
        <f>IFERROR(_xll.qlIndexFixing(IndexON,D3455,TRUE,_xll.ohTrigger(RecalcTrigger,TriggerON)),NA())</f>
        <v>1.4220403558775629E-2</v>
      </c>
      <c r="H3455" s="42">
        <f>_xll.qlCalendarAdvance(Calendar,$H3454,B3455,"f",FALSE)</f>
        <v>63613</v>
      </c>
      <c r="I3455" s="180">
        <f>_xll.qlInterestRateIndexValueDate(Index1M,$H3455)</f>
        <v>63615</v>
      </c>
      <c r="J3455" s="185">
        <f>IFERROR(_xll.qlIndexFixing(Index1M,$H3455,TRUE,_xll.ohTrigger(RecalcTrigger,Trigger1M)),NA())</f>
        <v>1.4263903114415747E-2</v>
      </c>
      <c r="K3455" s="44">
        <f>IFERROR(_xll.qlIndexFixing(Index3M,H3455,TRUE,_xll.ohTrigger(RecalcTrigger,Trigger3M)),NA())</f>
        <v>1.4633380565407526E-2</v>
      </c>
      <c r="L3455" s="44">
        <f>IFERROR(_xll.qlIndexFixing(Index6M,$H3455,TRUE,_xll.ohTrigger(RecalcTrigger,Trigger6M)),NA())</f>
        <v>1.4759472232962053E-2</v>
      </c>
      <c r="M3455" s="186">
        <f>IFERROR(_xll.qlIndexFixing(Index1Y,$H3455,TRUE,_xll.ohTrigger(RecalcTrigger,Trigger1Y)),NA())</f>
        <v>1.4941755859530505E-2</v>
      </c>
      <c r="N3455" s="185">
        <f>IFERROR(_xll.qlIndexFixing(ONIndex1M,I3455,TRUE,_xll.ohTrigger(RecalcTrigger,Trigger1M)),NA())</f>
        <v>1.4253061772029341E-2</v>
      </c>
      <c r="O3455" s="44">
        <f>IFERROR(_xll.qlIndexFixing(ONIndex3M,I3455,TRUE,_xll.ohTrigger(RecalcTrigger,Trigger3M)),NA())</f>
        <v>1.4596892094003167E-2</v>
      </c>
      <c r="P3455" s="44">
        <f>IFERROR(_xll.qlIndexFixing(ONIndex6M,I3455,TRUE,_xll.ohTrigger(RecalcTrigger,Trigger6M)),NA())</f>
        <v>1.4694707549578467E-2</v>
      </c>
      <c r="Q3455" s="186">
        <f>IFERROR(_xll.qlIndexFixing(ONIndex1Y,I3455,TRUE,_xll.ohTrigger(RecalcTrigger,Trigger1Y)),NA())</f>
        <v>1.4807138629624461E-2</v>
      </c>
    </row>
    <row r="3456" spans="2:17" x14ac:dyDescent="0.2">
      <c r="B3456" s="39" t="s">
        <v>42</v>
      </c>
      <c r="D3456" s="42">
        <f>_xll.qlCalendarAdvance(Calendar,$D3455,B3456,"f",FALSE)</f>
        <v>63620</v>
      </c>
      <c r="E3456" s="180">
        <f>_xll.qlInterestRateIndexValueDate(IndexON,D3456)</f>
        <v>63620</v>
      </c>
      <c r="F3456" s="196">
        <f>IFERROR(_xll.qlIndexFixing(IndexON,D3456,TRUE,_xll.ohTrigger(RecalcTrigger,TriggerON)),NA())</f>
        <v>1.4221451939677721E-2</v>
      </c>
      <c r="H3456" s="42">
        <f>_xll.qlCalendarAdvance(Calendar,$H3455,B3456,"f",FALSE)</f>
        <v>63620</v>
      </c>
      <c r="I3456" s="180">
        <f>_xll.qlInterestRateIndexValueDate(Index1M,$H3456)</f>
        <v>63622</v>
      </c>
      <c r="J3456" s="185">
        <f>IFERROR(_xll.qlIndexFixing(Index1M,$H3456,TRUE,_xll.ohTrigger(RecalcTrigger,Trigger1M)),NA())</f>
        <v>1.4265399765564566E-2</v>
      </c>
      <c r="K3456" s="44">
        <f>IFERROR(_xll.qlIndexFixing(Index3M,H3456,TRUE,_xll.ohTrigger(RecalcTrigger,Trigger3M)),NA())</f>
        <v>1.4634807373375473E-2</v>
      </c>
      <c r="L3456" s="44">
        <f>IFERROR(_xll.qlIndexFixing(Index6M,$H3456,TRUE,_xll.ohTrigger(RecalcTrigger,Trigger6M)),NA())</f>
        <v>1.4760177010439513E-2</v>
      </c>
      <c r="M3456" s="186">
        <f>IFERROR(_xll.qlIndexFixing(Index1Y,$H3456,TRUE,_xll.ohTrigger(RecalcTrigger,Trigger1Y)),NA())</f>
        <v>1.4942461199763156E-2</v>
      </c>
      <c r="N3456" s="185">
        <f>IFERROR(_xll.qlIndexFixing(ONIndex1M,I3456,TRUE,_xll.ohTrigger(RecalcTrigger,Trigger1M)),NA())</f>
        <v>1.4254584844897167E-2</v>
      </c>
      <c r="O3456" s="44">
        <f>IFERROR(_xll.qlIndexFixing(ONIndex3M,I3456,TRUE,_xll.ohTrigger(RecalcTrigger,Trigger3M)),NA())</f>
        <v>1.4598430247767524E-2</v>
      </c>
      <c r="P3456" s="44">
        <f>IFERROR(_xll.qlIndexFixing(ONIndex6M,I3456,TRUE,_xll.ohTrigger(RecalcTrigger,Trigger6M)),NA())</f>
        <v>1.4695536641973206E-2</v>
      </c>
      <c r="Q3456" s="186">
        <f>IFERROR(_xll.qlIndexFixing(ONIndex1Y,I3456,TRUE,_xll.ohTrigger(RecalcTrigger,Trigger1Y)),NA())</f>
        <v>1.4808338442513502E-2</v>
      </c>
    </row>
    <row r="3457" spans="2:17" x14ac:dyDescent="0.2">
      <c r="B3457" s="39" t="s">
        <v>42</v>
      </c>
      <c r="D3457" s="42">
        <f>_xll.qlCalendarAdvance(Calendar,$D3456,B3457,"f",FALSE)</f>
        <v>63627</v>
      </c>
      <c r="E3457" s="180">
        <f>_xll.qlInterestRateIndexValueDate(IndexON,D3457)</f>
        <v>63627</v>
      </c>
      <c r="F3457" s="196">
        <f>IFERROR(_xll.qlIndexFixing(IndexON,D3457,TRUE,_xll.ohTrigger(RecalcTrigger,TriggerON)),NA())</f>
        <v>1.4222488120738674E-2</v>
      </c>
      <c r="H3457" s="42">
        <f>_xll.qlCalendarAdvance(Calendar,$H3456,B3457,"f",FALSE)</f>
        <v>63627</v>
      </c>
      <c r="I3457" s="180">
        <f>_xll.qlInterestRateIndexValueDate(Index1M,$H3457)</f>
        <v>63629</v>
      </c>
      <c r="J3457" s="185">
        <f>IFERROR(_xll.qlIndexFixing(Index1M,$H3457,TRUE,_xll.ohTrigger(RecalcTrigger,Trigger1M)),NA())</f>
        <v>1.4267264988462314E-2</v>
      </c>
      <c r="K3457" s="44">
        <f>IFERROR(_xll.qlIndexFixing(Index3M,H3457,TRUE,_xll.ohTrigger(RecalcTrigger,Trigger3M)),NA())</f>
        <v>1.4636214822047973E-2</v>
      </c>
      <c r="L3457" s="44">
        <f>IFERROR(_xll.qlIndexFixing(Index6M,$H3457,TRUE,_xll.ohTrigger(RecalcTrigger,Trigger6M)),NA())</f>
        <v>1.4760871401970167E-2</v>
      </c>
      <c r="M3457" s="186">
        <f>IFERROR(_xll.qlIndexFixing(Index1Y,$H3457,TRUE,_xll.ohTrigger(RecalcTrigger,Trigger1Y)),NA())</f>
        <v>1.4943146245389486E-2</v>
      </c>
      <c r="N3457" s="185">
        <f>IFERROR(_xll.qlIndexFixing(ONIndex1M,I3457,TRUE,_xll.ohTrigger(RecalcTrigger,Trigger1M)),NA())</f>
        <v>1.4256089993622822E-2</v>
      </c>
      <c r="O3457" s="44">
        <f>IFERROR(_xll.qlIndexFixing(ONIndex3M,I3457,TRUE,_xll.ohTrigger(RecalcTrigger,Trigger3M)),NA())</f>
        <v>1.4599949279707758E-2</v>
      </c>
      <c r="P3457" s="44">
        <f>IFERROR(_xll.qlIndexFixing(ONIndex6M,I3457,TRUE,_xll.ohTrigger(RecalcTrigger,Trigger6M)),NA())</f>
        <v>1.4696355425813934E-2</v>
      </c>
      <c r="Q3457" s="186">
        <f>IFERROR(_xll.qlIndexFixing(ONIndex1Y,I3457,TRUE,_xll.ohTrigger(RecalcTrigger,Trigger1Y)),NA())</f>
        <v>1.4809518966032442E-2</v>
      </c>
    </row>
    <row r="3458" spans="2:17" x14ac:dyDescent="0.2">
      <c r="B3458" s="39" t="s">
        <v>42</v>
      </c>
      <c r="D3458" s="42">
        <f>_xll.qlCalendarAdvance(Calendar,$D3457,B3458,"f",FALSE)</f>
        <v>63634</v>
      </c>
      <c r="E3458" s="180">
        <f>_xll.qlInterestRateIndexValueDate(IndexON,D3458)</f>
        <v>63634</v>
      </c>
      <c r="F3458" s="196">
        <f>IFERROR(_xll.qlIndexFixing(IndexON,D3458,TRUE,_xll.ohTrigger(RecalcTrigger,TriggerON)),NA())</f>
        <v>1.4223512084692302E-2</v>
      </c>
      <c r="H3458" s="42">
        <f>_xll.qlCalendarAdvance(Calendar,$H3457,B3458,"f",FALSE)</f>
        <v>63634</v>
      </c>
      <c r="I3458" s="180">
        <f>_xll.qlInterestRateIndexValueDate(Index1M,$H3458)</f>
        <v>63636</v>
      </c>
      <c r="J3458" s="185">
        <f>IFERROR(_xll.qlIndexFixing(Index1M,$H3458,TRUE,_xll.ohTrigger(RecalcTrigger,Trigger1M)),NA())</f>
        <v>1.4268339086467368E-2</v>
      </c>
      <c r="K3458" s="44">
        <f>IFERROR(_xll.qlIndexFixing(Index3M,H3458,TRUE,_xll.ohTrigger(RecalcTrigger,Trigger3M)),NA())</f>
        <v>1.4637602884090302E-2</v>
      </c>
      <c r="L3458" s="44">
        <f>IFERROR(_xll.qlIndexFixing(Index6M,$H3458,TRUE,_xll.ohTrigger(RecalcTrigger,Trigger6M)),NA())</f>
        <v>1.4761555407542782E-2</v>
      </c>
      <c r="M3458" s="186">
        <f>IFERROR(_xll.qlIndexFixing(Index1Y,$H3458,TRUE,_xll.ohTrigger(RecalcTrigger,Trigger1Y)),NA())</f>
        <v>1.4943810968502225E-2</v>
      </c>
      <c r="N3458" s="185">
        <f>IFERROR(_xll.qlIndexFixing(ONIndex1M,I3458,TRUE,_xll.ohTrigger(RecalcTrigger,Trigger1M)),NA())</f>
        <v>1.4257577192786641E-2</v>
      </c>
      <c r="O3458" s="44">
        <f>IFERROR(_xll.qlIndexFixing(ONIndex3M,I3458,TRUE,_xll.ohTrigger(RecalcTrigger,Trigger3M)),NA())</f>
        <v>1.4601449162885416E-2</v>
      </c>
      <c r="P3458" s="44">
        <f>IFERROR(_xll.qlIndexFixing(ONIndex6M,I3458,TRUE,_xll.ohTrigger(RecalcTrigger,Trigger6M)),NA())</f>
        <v>1.4697163901180588E-2</v>
      </c>
      <c r="Q3458" s="186">
        <f>IFERROR(_xll.qlIndexFixing(ONIndex1Y,I3458,TRUE,_xll.ohTrigger(RecalcTrigger,Trigger1Y)),NA())</f>
        <v>1.4810680172283597E-2</v>
      </c>
    </row>
    <row r="3459" spans="2:17" x14ac:dyDescent="0.2">
      <c r="B3459" s="39" t="s">
        <v>42</v>
      </c>
      <c r="D3459" s="42">
        <f>_xll.qlCalendarAdvance(Calendar,$D3458,B3459,"f",FALSE)</f>
        <v>63641</v>
      </c>
      <c r="E3459" s="180">
        <f>_xll.qlInterestRateIndexValueDate(IndexON,D3459)</f>
        <v>63641</v>
      </c>
      <c r="F3459" s="196">
        <f>IFERROR(_xll.qlIndexFixing(IndexON,D3459,TRUE,_xll.ohTrigger(RecalcTrigger,TriggerON)),NA())</f>
        <v>1.4224523813872736E-2</v>
      </c>
      <c r="H3459" s="42">
        <f>_xll.qlCalendarAdvance(Calendar,$H3458,B3459,"f",FALSE)</f>
        <v>63641</v>
      </c>
      <c r="I3459" s="180">
        <f>_xll.qlInterestRateIndexValueDate(Index1M,$H3459)</f>
        <v>63643</v>
      </c>
      <c r="J3459" s="185">
        <f>IFERROR(_xll.qlIndexFixing(Index1M,$H3459,TRUE,_xll.ohTrigger(RecalcTrigger,Trigger1M)),NA())</f>
        <v>1.4269781705134474E-2</v>
      </c>
      <c r="K3459" s="44">
        <f>IFERROR(_xll.qlIndexFixing(Index3M,H3459,TRUE,_xll.ohTrigger(RecalcTrigger,Trigger3M)),NA())</f>
        <v>1.4637797350297443E-2</v>
      </c>
      <c r="L3459" s="44">
        <f>IFERROR(_xll.qlIndexFixing(Index6M,$H3459,TRUE,_xll.ohTrigger(RecalcTrigger,Trigger6M)),NA())</f>
        <v>1.4761189604900459E-2</v>
      </c>
      <c r="M3459" s="186">
        <f>IFERROR(_xll.qlIndexFixing(Index1Y,$H3459,TRUE,_xll.ohTrigger(RecalcTrigger,Trigger1Y)),NA())</f>
        <v>1.4943431137596306E-2</v>
      </c>
      <c r="N3459" s="185">
        <f>IFERROR(_xll.qlIndexFixing(ONIndex1M,I3459,TRUE,_xll.ohTrigger(RecalcTrigger,Trigger1M)),NA())</f>
        <v>1.4259046417048893E-2</v>
      </c>
      <c r="O3459" s="44">
        <f>IFERROR(_xll.qlIndexFixing(ONIndex3M,I3459,TRUE,_xll.ohTrigger(RecalcTrigger,Trigger3M)),NA())</f>
        <v>1.4602929869882431E-2</v>
      </c>
      <c r="P3459" s="44">
        <f>IFERROR(_xll.qlIndexFixing(ONIndex6M,I3459,TRUE,_xll.ohTrigger(RecalcTrigger,Trigger6M)),NA())</f>
        <v>1.4697962068233039E-2</v>
      </c>
      <c r="Q3459" s="186">
        <f>IFERROR(_xll.qlIndexFixing(ONIndex1Y,I3459,TRUE,_xll.ohTrigger(RecalcTrigger,Trigger1Y)),NA())</f>
        <v>1.4811822034408451E-2</v>
      </c>
    </row>
    <row r="3460" spans="2:17" x14ac:dyDescent="0.2">
      <c r="B3460" s="39" t="s">
        <v>42</v>
      </c>
      <c r="D3460" s="42">
        <f>_xll.qlCalendarAdvance(Calendar,$D3459,B3460,"f",FALSE)</f>
        <v>63648</v>
      </c>
      <c r="E3460" s="180">
        <f>_xll.qlInterestRateIndexValueDate(IndexON,D3460)</f>
        <v>63648</v>
      </c>
      <c r="F3460" s="196">
        <f>IFERROR(_xll.qlIndexFixing(IndexON,D3460,TRUE,_xll.ohTrigger(RecalcTrigger,TriggerON)),NA())</f>
        <v>1.4225523291093722E-2</v>
      </c>
      <c r="H3460" s="42">
        <f>_xll.qlCalendarAdvance(Calendar,$H3459,B3460,"f",FALSE)</f>
        <v>63648</v>
      </c>
      <c r="I3460" s="180">
        <f>_xll.qlInterestRateIndexValueDate(Index1M,$H3460)</f>
        <v>63650</v>
      </c>
      <c r="J3460" s="185">
        <f>IFERROR(_xll.qlIndexFixing(Index1M,$H3460,TRUE,_xll.ohTrigger(RecalcTrigger,Trigger1M)),NA())</f>
        <v>1.4271206261885746E-2</v>
      </c>
      <c r="K3460" s="44">
        <f>IFERROR(_xll.qlIndexFixing(Index3M,H3460,TRUE,_xll.ohTrigger(RecalcTrigger,Trigger3M)),NA())</f>
        <v>1.4639150573481941E-2</v>
      </c>
      <c r="L3460" s="44">
        <f>IFERROR(_xll.qlIndexFixing(Index6M,$H3460,TRUE,_xll.ohTrigger(RecalcTrigger,Trigger6M)),NA())</f>
        <v>1.476289226077198E-2</v>
      </c>
      <c r="M3460" s="186">
        <f>IFERROR(_xll.qlIndexFixing(Index1Y,$H3460,TRUE,_xll.ohTrigger(RecalcTrigger,Trigger1Y)),NA())</f>
        <v>1.4945419028487417E-2</v>
      </c>
      <c r="N3460" s="185">
        <f>IFERROR(_xll.qlIndexFixing(ONIndex1M,I3460,TRUE,_xll.ohTrigger(RecalcTrigger,Trigger1M)),NA())</f>
        <v>1.4260497640670167E-2</v>
      </c>
      <c r="O3460" s="44">
        <f>IFERROR(_xll.qlIndexFixing(ONIndex3M,I3460,TRUE,_xll.ohTrigger(RecalcTrigger,Trigger3M)),NA())</f>
        <v>1.4604391373520542E-2</v>
      </c>
      <c r="P3460" s="44">
        <f>IFERROR(_xll.qlIndexFixing(ONIndex6M,I3460,TRUE,_xll.ohTrigger(RecalcTrigger,Trigger6M)),NA())</f>
        <v>1.469874992673148E-2</v>
      </c>
      <c r="Q3460" s="186">
        <f>IFERROR(_xll.qlIndexFixing(ONIndex1Y,I3460,TRUE,_xll.ohTrigger(RecalcTrigger,Trigger1Y)),NA())</f>
        <v>1.4812944524589255E-2</v>
      </c>
    </row>
    <row r="3461" spans="2:17" x14ac:dyDescent="0.2">
      <c r="B3461" s="39" t="s">
        <v>42</v>
      </c>
      <c r="D3461" s="42">
        <f>_xll.qlCalendarAdvance(Calendar,$D3460,B3461,"f",FALSE)</f>
        <v>63655</v>
      </c>
      <c r="E3461" s="180">
        <f>_xll.qlInterestRateIndexValueDate(IndexON,D3461)</f>
        <v>63655</v>
      </c>
      <c r="F3461" s="196">
        <f>IFERROR(_xll.qlIndexFixing(IndexON,D3461,TRUE,_xll.ohTrigger(RecalcTrigger,TriggerON)),NA())</f>
        <v>1.4226510499169009E-2</v>
      </c>
      <c r="H3461" s="42">
        <f>_xll.qlCalendarAdvance(Calendar,$H3460,B3461,"f",FALSE)</f>
        <v>63655</v>
      </c>
      <c r="I3461" s="180">
        <f>_xll.qlInterestRateIndexValueDate(Index1M,$H3461)</f>
        <v>63661</v>
      </c>
      <c r="J3461" s="185">
        <f>IFERROR(_xll.qlIndexFixing(Index1M,$H3461,TRUE,_xll.ohTrigger(RecalcTrigger,Trigger1M)),NA())</f>
        <v>1.427302728015345E-2</v>
      </c>
      <c r="K3461" s="44">
        <f>IFERROR(_xll.qlIndexFixing(Index3M,H3461,TRUE,_xll.ohTrigger(RecalcTrigger,Trigger3M)),NA())</f>
        <v>1.4641237738550408E-2</v>
      </c>
      <c r="L3461" s="44">
        <f>IFERROR(_xll.qlIndexFixing(Index6M,$H3461,TRUE,_xll.ohTrigger(RecalcTrigger,Trigger6M)),NA())</f>
        <v>1.4763224289039988E-2</v>
      </c>
      <c r="M3461" s="186">
        <f>IFERROR(_xll.qlIndexFixing(Index1Y,$H3461,TRUE,_xll.ohTrigger(RecalcTrigger,Trigger1Y)),NA())</f>
        <v>1.4945343444131532E-2</v>
      </c>
      <c r="N3461" s="185">
        <f>IFERROR(_xll.qlIndexFixing(ONIndex1M,I3461,TRUE,_xll.ohTrigger(RecalcTrigger,Trigger1M)),NA())</f>
        <v>1.4262337008847936E-2</v>
      </c>
      <c r="O3461" s="44">
        <f>IFERROR(_xll.qlIndexFixing(ONIndex3M,I3461,TRUE,_xll.ohTrigger(RecalcTrigger,Trigger3M)),NA())</f>
        <v>1.4606242188701657E-2</v>
      </c>
      <c r="P3461" s="44">
        <f>IFERROR(_xll.qlIndexFixing(ONIndex6M,I3461,TRUE,_xll.ohTrigger(RecalcTrigger,Trigger6M)),NA())</f>
        <v>1.4699747740722913E-2</v>
      </c>
      <c r="Q3461" s="186">
        <f>IFERROR(_xll.qlIndexFixing(ONIndex1Y,I3461,TRUE,_xll.ohTrigger(RecalcTrigger,Trigger1Y)),NA())</f>
        <v>1.4814359217352191E-2</v>
      </c>
    </row>
    <row r="3462" spans="2:17" x14ac:dyDescent="0.2">
      <c r="B3462" s="39" t="s">
        <v>42</v>
      </c>
      <c r="D3462" s="42">
        <f>_xll.qlCalendarAdvance(Calendar,$D3461,B3462,"f",FALSE)</f>
        <v>63662</v>
      </c>
      <c r="E3462" s="180">
        <f>_xll.qlInterestRateIndexValueDate(IndexON,D3462)</f>
        <v>63662</v>
      </c>
      <c r="F3462" s="196">
        <f>IFERROR(_xll.qlIndexFixing(IndexON,D3462,TRUE,_xll.ohTrigger(RecalcTrigger,TriggerON)),NA())</f>
        <v>1.4227485420432728E-2</v>
      </c>
      <c r="H3462" s="42">
        <f>_xll.qlCalendarAdvance(Calendar,$H3461,B3462,"f",FALSE)</f>
        <v>63662</v>
      </c>
      <c r="I3462" s="180">
        <f>_xll.qlInterestRateIndexValueDate(Index1M,$H3462)</f>
        <v>63664</v>
      </c>
      <c r="J3462" s="185">
        <f>IFERROR(_xll.qlIndexFixing(Index1M,$H3462,TRUE,_xll.ohTrigger(RecalcTrigger,Trigger1M)),NA())</f>
        <v>1.4274001087482504E-2</v>
      </c>
      <c r="K3462" s="44">
        <f>IFERROR(_xll.qlIndexFixing(Index3M,H3462,TRUE,_xll.ohTrigger(RecalcTrigger,Trigger3M)),NA())</f>
        <v>1.4641798611265713E-2</v>
      </c>
      <c r="L3462" s="44">
        <f>IFERROR(_xll.qlIndexFixing(Index6M,$H3462,TRUE,_xll.ohTrigger(RecalcTrigger,Trigger6M)),NA())</f>
        <v>1.476418757004285E-2</v>
      </c>
      <c r="M3462" s="186">
        <f>IFERROR(_xll.qlIndexFixing(Index1Y,$H3462,TRUE,_xll.ohTrigger(RecalcTrigger,Trigger1Y)),NA())</f>
        <v>1.4946266077703068E-2</v>
      </c>
      <c r="N3462" s="185">
        <f>IFERROR(_xll.qlIndexFixing(ONIndex1M,I3462,TRUE,_xll.ohTrigger(RecalcTrigger,Trigger1M)),NA())</f>
        <v>1.4263345984231179E-2</v>
      </c>
      <c r="O3462" s="44">
        <f>IFERROR(_xll.qlIndexFixing(ONIndex3M,I3462,TRUE,_xll.ohTrigger(RecalcTrigger,Trigger3M)),NA())</f>
        <v>1.4607256662086954E-2</v>
      </c>
      <c r="P3462" s="44">
        <f>IFERROR(_xll.qlIndexFixing(ONIndex6M,I3462,TRUE,_xll.ohTrigger(RecalcTrigger,Trigger6M)),NA())</f>
        <v>1.4700294718545948E-2</v>
      </c>
      <c r="Q3462" s="186">
        <f>IFERROR(_xll.qlIndexFixing(ONIndex1Y,I3462,TRUE,_xll.ohTrigger(RecalcTrigger,Trigger1Y)),NA())</f>
        <v>1.4815131279606319E-2</v>
      </c>
    </row>
    <row r="3463" spans="2:17" x14ac:dyDescent="0.2">
      <c r="B3463" s="39" t="s">
        <v>42</v>
      </c>
      <c r="D3463" s="42">
        <f>_xll.qlCalendarAdvance(Calendar,$D3462,B3463,"f",FALSE)</f>
        <v>63669</v>
      </c>
      <c r="E3463" s="180">
        <f>_xll.qlInterestRateIndexValueDate(IndexON,D3463)</f>
        <v>63669</v>
      </c>
      <c r="F3463" s="196">
        <f>IFERROR(_xll.qlIndexFixing(IndexON,D3463,TRUE,_xll.ohTrigger(RecalcTrigger,TriggerON)),NA())</f>
        <v>1.4228448037458818E-2</v>
      </c>
      <c r="H3463" s="42">
        <f>_xll.qlCalendarAdvance(Calendar,$H3462,B3463,"f",FALSE)</f>
        <v>63669</v>
      </c>
      <c r="I3463" s="180">
        <f>_xll.qlInterestRateIndexValueDate(Index1M,$H3463)</f>
        <v>63671</v>
      </c>
      <c r="J3463" s="185">
        <f>IFERROR(_xll.qlIndexFixing(Index1M,$H3463,TRUE,_xll.ohTrigger(RecalcTrigger,Trigger1M)),NA())</f>
        <v>1.4275371305241114E-2</v>
      </c>
      <c r="K3463" s="44">
        <f>IFERROR(_xll.qlIndexFixing(Index3M,H3463,TRUE,_xll.ohTrigger(RecalcTrigger,Trigger3M)),NA())</f>
        <v>1.4643093371204537E-2</v>
      </c>
      <c r="L3463" s="44">
        <f>IFERROR(_xll.qlIndexFixing(Index6M,$H3463,TRUE,_xll.ohTrigger(RecalcTrigger,Trigger6M)),NA())</f>
        <v>1.4764819645667554E-2</v>
      </c>
      <c r="M3463" s="186">
        <f>IFERROR(_xll.qlIndexFixing(Index1Y,$H3463,TRUE,_xll.ohTrigger(RecalcTrigger,Trigger1Y)),NA())</f>
        <v>1.494682876967434E-2</v>
      </c>
      <c r="N3463" s="185">
        <f>IFERROR(_xll.qlIndexFixing(ONIndex1M,I3463,TRUE,_xll.ohTrigger(RecalcTrigger,Trigger1M)),NA())</f>
        <v>1.4264941157344779E-2</v>
      </c>
      <c r="O3463" s="44">
        <f>IFERROR(_xll.qlIndexFixing(ONIndex3M,I3463,TRUE,_xll.ohTrigger(RecalcTrigger,Trigger3M)),NA())</f>
        <v>1.4608859349509729E-2</v>
      </c>
      <c r="P3463" s="44">
        <f>IFERROR(_xll.qlIndexFixing(ONIndex6M,I3463,TRUE,_xll.ohTrigger(RecalcTrigger,Trigger6M)),NA())</f>
        <v>1.470115894379731E-2</v>
      </c>
      <c r="Q3463" s="186">
        <f>IFERROR(_xll.qlIndexFixing(ONIndex1Y,I3463,TRUE,_xll.ohTrigger(RecalcTrigger,Trigger1Y)),NA())</f>
        <v>1.4816345930066532E-2</v>
      </c>
    </row>
    <row r="3464" spans="2:17" x14ac:dyDescent="0.2">
      <c r="B3464" s="39" t="s">
        <v>42</v>
      </c>
      <c r="D3464" s="42">
        <f>_xll.qlCalendarAdvance(Calendar,$D3463,B3464,"f",FALSE)</f>
        <v>63676</v>
      </c>
      <c r="E3464" s="180">
        <f>_xll.qlInterestRateIndexValueDate(IndexON,D3464)</f>
        <v>63676</v>
      </c>
      <c r="F3464" s="196">
        <f>IFERROR(_xll.qlIndexFixing(IndexON,D3464,TRUE,_xll.ohTrigger(RecalcTrigger,TriggerON)),NA())</f>
        <v>1.42293983332209E-2</v>
      </c>
      <c r="H3464" s="42">
        <f>_xll.qlCalendarAdvance(Calendar,$H3463,B3464,"f",FALSE)</f>
        <v>63676</v>
      </c>
      <c r="I3464" s="180">
        <f>_xll.qlInterestRateIndexValueDate(Index1M,$H3464)</f>
        <v>63678</v>
      </c>
      <c r="J3464" s="185">
        <f>IFERROR(_xll.qlIndexFixing(Index1M,$H3464,TRUE,_xll.ohTrigger(RecalcTrigger,Trigger1M)),NA())</f>
        <v>1.4276723358917874E-2</v>
      </c>
      <c r="K3464" s="44">
        <f>IFERROR(_xll.qlIndexFixing(Index3M,H3464,TRUE,_xll.ohTrigger(RecalcTrigger,Trigger3M)),NA())</f>
        <v>1.464552260642696E-2</v>
      </c>
      <c r="L3464" s="44">
        <f>IFERROR(_xll.qlIndexFixing(Index6M,$H3464,TRUE,_xll.ohTrigger(RecalcTrigger,Trigger6M)),NA())</f>
        <v>1.4765441335271568E-2</v>
      </c>
      <c r="M3464" s="186">
        <f>IFERROR(_xll.qlIndexFixing(Index1Y,$H3464,TRUE,_xll.ohTrigger(RecalcTrigger,Trigger1Y)),NA())</f>
        <v>1.4947370971711723E-2</v>
      </c>
      <c r="N3464" s="185">
        <f>IFERROR(_xll.qlIndexFixing(ONIndex1M,I3464,TRUE,_xll.ohTrigger(RecalcTrigger,Trigger1M)),NA())</f>
        <v>1.4266122019632732E-2</v>
      </c>
      <c r="O3464" s="44">
        <f>IFERROR(_xll.qlIndexFixing(ONIndex3M,I3464,TRUE,_xll.ohTrigger(RecalcTrigger,Trigger3M)),NA())</f>
        <v>1.4610044810758893E-2</v>
      </c>
      <c r="P3464" s="44">
        <f>IFERROR(_xll.qlIndexFixing(ONIndex6M,I3464,TRUE,_xll.ohTrigger(RecalcTrigger,Trigger6M)),NA())</f>
        <v>1.4701798276783862E-2</v>
      </c>
      <c r="Q3464" s="186">
        <f>IFERROR(_xll.qlIndexFixing(ONIndex1Y,I3464,TRUE,_xll.ohTrigger(RecalcTrigger,Trigger1Y)),NA())</f>
        <v>1.4817240218070182E-2</v>
      </c>
    </row>
    <row r="3465" spans="2:17" x14ac:dyDescent="0.2">
      <c r="B3465" s="39" t="s">
        <v>42</v>
      </c>
      <c r="D3465" s="42">
        <f>_xll.qlCalendarAdvance(Calendar,$D3464,B3465,"f",FALSE)</f>
        <v>63683</v>
      </c>
      <c r="E3465" s="180">
        <f>_xll.qlInterestRateIndexValueDate(IndexON,D3465)</f>
        <v>63683</v>
      </c>
      <c r="F3465" s="196">
        <f>IFERROR(_xll.qlIndexFixing(IndexON,D3465,TRUE,_xll.ohTrigger(RecalcTrigger,TriggerON)),NA())</f>
        <v>1.4230336290053103E-2</v>
      </c>
      <c r="H3465" s="42">
        <f>_xll.qlCalendarAdvance(Calendar,$H3464,B3465,"f",FALSE)</f>
        <v>63683</v>
      </c>
      <c r="I3465" s="180">
        <f>_xll.qlInterestRateIndexValueDate(Index1M,$H3465)</f>
        <v>63685</v>
      </c>
      <c r="J3465" s="185">
        <f>IFERROR(_xll.qlIndexFixing(Index1M,$H3465,TRUE,_xll.ohTrigger(RecalcTrigger,Trigger1M)),NA())</f>
        <v>1.4278057222969343E-2</v>
      </c>
      <c r="K3465" s="44">
        <f>IFERROR(_xll.qlIndexFixing(Index3M,H3465,TRUE,_xll.ohTrigger(RecalcTrigger,Trigger3M)),NA())</f>
        <v>1.4646774196724745E-2</v>
      </c>
      <c r="L3465" s="44">
        <f>IFERROR(_xll.qlIndexFixing(Index6M,$H3465,TRUE,_xll.ohTrigger(RecalcTrigger,Trigger6M)),NA())</f>
        <v>1.4766052638845815E-2</v>
      </c>
      <c r="M3465" s="186">
        <f>IFERROR(_xll.qlIndexFixing(Index1Y,$H3465,TRUE,_xll.ohTrigger(RecalcTrigger,Trigger1Y)),NA())</f>
        <v>1.4947892655915571E-2</v>
      </c>
      <c r="N3465" s="185">
        <f>IFERROR(_xll.qlIndexFixing(ONIndex1M,I3465,TRUE,_xll.ohTrigger(RecalcTrigger,Trigger1M)),NA())</f>
        <v>1.4267482857874825E-2</v>
      </c>
      <c r="O3465" s="44">
        <f>IFERROR(_xll.qlIndexFixing(ONIndex3M,I3465,TRUE,_xll.ohTrigger(RecalcTrigger,Trigger3M)),NA())</f>
        <v>1.4611409889688787E-2</v>
      </c>
      <c r="P3465" s="44">
        <f>IFERROR(_xll.qlIndexFixing(ONIndex6M,I3465,TRUE,_xll.ohTrigger(RecalcTrigger,Trigger6M)),NA())</f>
        <v>1.4702534593231675E-2</v>
      </c>
      <c r="Q3465" s="186">
        <f>IFERROR(_xll.qlIndexFixing(ONIndex1Y,I3465,TRUE,_xll.ohTrigger(RecalcTrigger,Trigger1Y)),NA())</f>
        <v>1.4818265437259726E-2</v>
      </c>
    </row>
    <row r="3466" spans="2:17" x14ac:dyDescent="0.2">
      <c r="B3466" s="39" t="s">
        <v>42</v>
      </c>
      <c r="D3466" s="42">
        <f>_xll.qlCalendarAdvance(Calendar,$D3465,B3466,"f",FALSE)</f>
        <v>63690</v>
      </c>
      <c r="E3466" s="180">
        <f>_xll.qlInterestRateIndexValueDate(IndexON,D3466)</f>
        <v>63690</v>
      </c>
      <c r="F3466" s="196">
        <f>IFERROR(_xll.qlIndexFixing(IndexON,D3466,TRUE,_xll.ohTrigger(RecalcTrigger,TriggerON)),NA())</f>
        <v>1.4231261890609304E-2</v>
      </c>
      <c r="H3466" s="42">
        <f>_xll.qlCalendarAdvance(Calendar,$H3465,B3466,"f",FALSE)</f>
        <v>63690</v>
      </c>
      <c r="I3466" s="180">
        <f>_xll.qlInterestRateIndexValueDate(Index1M,$H3466)</f>
        <v>63692</v>
      </c>
      <c r="J3466" s="185">
        <f>IFERROR(_xll.qlIndexFixing(Index1M,$H3466,TRUE,_xll.ohTrigger(RecalcTrigger,Trigger1M)),NA())</f>
        <v>1.4279372871852086E-2</v>
      </c>
      <c r="K3466" s="44">
        <f>IFERROR(_xll.qlIndexFixing(Index3M,H3466,TRUE,_xll.ohTrigger(RecalcTrigger,Trigger3M)),NA())</f>
        <v>1.4648006181729822E-2</v>
      </c>
      <c r="L3466" s="44">
        <f>IFERROR(_xll.qlIndexFixing(Index6M,$H3466,TRUE,_xll.ohTrigger(RecalcTrigger,Trigger6M)),NA())</f>
        <v>1.4766653556379494E-2</v>
      </c>
      <c r="M3466" s="186">
        <f>IFERROR(_xll.qlIndexFixing(Index1Y,$H3466,TRUE,_xll.ohTrigger(RecalcTrigger,Trigger1Y)),NA())</f>
        <v>1.4948393794388197E-2</v>
      </c>
      <c r="N3466" s="185">
        <f>IFERROR(_xll.qlIndexFixing(ONIndex1M,I3466,TRUE,_xll.ohTrigger(RecalcTrigger,Trigger1M)),NA())</f>
        <v>1.4268825542558261E-2</v>
      </c>
      <c r="O3466" s="44">
        <f>IFERROR(_xll.qlIndexFixing(ONIndex3M,I3466,TRUE,_xll.ohTrigger(RecalcTrigger,Trigger3M)),NA())</f>
        <v>1.4612755602030347E-2</v>
      </c>
      <c r="P3466" s="44">
        <f>IFERROR(_xll.qlIndexFixing(ONIndex6M,I3466,TRUE,_xll.ohTrigger(RecalcTrigger,Trigger6M)),NA())</f>
        <v>1.4703260601125479E-2</v>
      </c>
      <c r="Q3466" s="186">
        <f>IFERROR(_xll.qlIndexFixing(ONIndex1Y,I3466,TRUE,_xll.ohTrigger(RecalcTrigger,Trigger1Y)),NA())</f>
        <v>1.4819271120076749E-2</v>
      </c>
    </row>
    <row r="3467" spans="2:17" x14ac:dyDescent="0.2">
      <c r="B3467" s="39" t="s">
        <v>42</v>
      </c>
      <c r="D3467" s="42">
        <f>_xll.qlCalendarAdvance(Calendar,$D3466,B3467,"f",FALSE)</f>
        <v>63697</v>
      </c>
      <c r="E3467" s="180">
        <f>_xll.qlInterestRateIndexValueDate(IndexON,D3467)</f>
        <v>63697</v>
      </c>
      <c r="F3467" s="196">
        <f>IFERROR(_xll.qlIndexFixing(IndexON,D3467,TRUE,_xll.ohTrigger(RecalcTrigger,TriggerON)),NA())</f>
        <v>1.4232175117623314E-2</v>
      </c>
      <c r="H3467" s="42">
        <f>_xll.qlCalendarAdvance(Calendar,$H3466,B3467,"f",FALSE)</f>
        <v>63697</v>
      </c>
      <c r="I3467" s="180">
        <f>_xll.qlInterestRateIndexValueDate(Index1M,$H3467)</f>
        <v>63699</v>
      </c>
      <c r="J3467" s="185">
        <f>IFERROR(_xll.qlIndexFixing(Index1M,$H3467,TRUE,_xll.ohTrigger(RecalcTrigger,Trigger1M)),NA())</f>
        <v>1.4280670280025238E-2</v>
      </c>
      <c r="K3467" s="44">
        <f>IFERROR(_xll.qlIndexFixing(Index3M,H3467,TRUE,_xll.ohTrigger(RecalcTrigger,Trigger3M)),NA())</f>
        <v>1.464921853411001E-2</v>
      </c>
      <c r="L3467" s="44">
        <f>IFERROR(_xll.qlIndexFixing(Index6M,$H3467,TRUE,_xll.ohTrigger(RecalcTrigger,Trigger6M)),NA())</f>
        <v>1.4767244087863963E-2</v>
      </c>
      <c r="M3467" s="186">
        <f>IFERROR(_xll.qlIndexFixing(Index1Y,$H3467,TRUE,_xll.ohTrigger(RecalcTrigger,Trigger1Y)),NA())</f>
        <v>1.4948874359232355E-2</v>
      </c>
      <c r="N3467" s="185">
        <f>IFERROR(_xll.qlIndexFixing(ONIndex1M,I3467,TRUE,_xll.ohTrigger(RecalcTrigger,Trigger1M)),NA())</f>
        <v>1.4270150048263375E-2</v>
      </c>
      <c r="O3467" s="44">
        <f>IFERROR(_xll.qlIndexFixing(ONIndex3M,I3467,TRUE,_xll.ohTrigger(RecalcTrigger,Trigger3M)),NA())</f>
        <v>1.4614081920525379E-2</v>
      </c>
      <c r="P3467" s="44">
        <f>IFERROR(_xll.qlIndexFixing(ONIndex6M,I3467,TRUE,_xll.ohTrigger(RecalcTrigger,Trigger6M)),NA())</f>
        <v>1.4703976300785015E-2</v>
      </c>
      <c r="Q3467" s="186">
        <f>IFERROR(_xll.qlIndexFixing(ONIndex1Y,I3467,TRUE,_xll.ohTrigger(RecalcTrigger,Trigger1Y)),NA())</f>
        <v>1.4820257238783441E-2</v>
      </c>
    </row>
    <row r="3468" spans="2:17" x14ac:dyDescent="0.2">
      <c r="B3468" s="39" t="s">
        <v>42</v>
      </c>
      <c r="D3468" s="42">
        <f>_xll.qlCalendarAdvance(Calendar,$D3467,B3468,"f",FALSE)</f>
        <v>63704</v>
      </c>
      <c r="E3468" s="180">
        <f>_xll.qlInterestRateIndexValueDate(IndexON,D3468)</f>
        <v>63704</v>
      </c>
      <c r="F3468" s="196">
        <f>IFERROR(_xll.qlIndexFixing(IndexON,D3468,TRUE,_xll.ohTrigger(RecalcTrigger,TriggerON)),NA())</f>
        <v>1.42330759535092E-2</v>
      </c>
      <c r="H3468" s="42">
        <f>_xll.qlCalendarAdvance(Calendar,$H3467,B3468,"f",FALSE)</f>
        <v>63704</v>
      </c>
      <c r="I3468" s="180">
        <f>_xll.qlInterestRateIndexValueDate(Index1M,$H3468)</f>
        <v>63706</v>
      </c>
      <c r="J3468" s="185">
        <f>IFERROR(_xll.qlIndexFixing(Index1M,$H3468,TRUE,_xll.ohTrigger(RecalcTrigger,Trigger1M)),NA())</f>
        <v>1.4281949421947944E-2</v>
      </c>
      <c r="K3468" s="44">
        <f>IFERROR(_xll.qlIndexFixing(Index3M,H3468,TRUE,_xll.ohTrigger(RecalcTrigger,Trigger3M)),NA())</f>
        <v>1.4650411226533133E-2</v>
      </c>
      <c r="L3468" s="44">
        <f>IFERROR(_xll.qlIndexFixing(Index6M,$H3468,TRUE,_xll.ohTrigger(RecalcTrigger,Trigger6M)),NA())</f>
        <v>1.4767824233289716E-2</v>
      </c>
      <c r="M3468" s="186">
        <f>IFERROR(_xll.qlIndexFixing(Index1Y,$H3468,TRUE,_xll.ohTrigger(RecalcTrigger,Trigger1Y)),NA())</f>
        <v>1.4949334322553628E-2</v>
      </c>
      <c r="N3468" s="185">
        <f>IFERROR(_xll.qlIndexFixing(ONIndex1M,I3468,TRUE,_xll.ohTrigger(RecalcTrigger,Trigger1M)),NA())</f>
        <v>1.4271456349250755E-2</v>
      </c>
      <c r="O3468" s="44">
        <f>IFERROR(_xll.qlIndexFixing(ONIndex3M,I3468,TRUE,_xll.ohTrigger(RecalcTrigger,Trigger3M)),NA())</f>
        <v>1.4615388818155495E-2</v>
      </c>
      <c r="P3468" s="44">
        <f>IFERROR(_xll.qlIndexFixing(ONIndex6M,I3468,TRUE,_xll.ohTrigger(RecalcTrigger,Trigger6M)),NA())</f>
        <v>1.4704681691970478E-2</v>
      </c>
      <c r="Q3468" s="186">
        <f>IFERROR(_xll.qlIndexFixing(ONIndex1Y,I3468,TRUE,_xll.ohTrigger(RecalcTrigger,Trigger1Y)),NA())</f>
        <v>1.4821223766121605E-2</v>
      </c>
    </row>
    <row r="3469" spans="2:17" x14ac:dyDescent="0.2">
      <c r="B3469" s="39" t="s">
        <v>42</v>
      </c>
      <c r="D3469" s="42">
        <f>_xll.qlCalendarAdvance(Calendar,$D3468,B3469,"f",FALSE)</f>
        <v>63711</v>
      </c>
      <c r="E3469" s="180">
        <f>_xll.qlInterestRateIndexValueDate(IndexON,D3469)</f>
        <v>63711</v>
      </c>
      <c r="F3469" s="196">
        <f>IFERROR(_xll.qlIndexFixing(IndexON,D3469,TRUE,_xll.ohTrigger(RecalcTrigger,TriggerON)),NA())</f>
        <v>1.423396438108071E-2</v>
      </c>
      <c r="H3469" s="42">
        <f>_xll.qlCalendarAdvance(Calendar,$H3468,B3469,"f",FALSE)</f>
        <v>63711</v>
      </c>
      <c r="I3469" s="180">
        <f>_xll.qlInterestRateIndexValueDate(Index1M,$H3469)</f>
        <v>63713</v>
      </c>
      <c r="J3469" s="185">
        <f>IFERROR(_xll.qlIndexFixing(Index1M,$H3469,TRUE,_xll.ohTrigger(RecalcTrigger,Trigger1M)),NA())</f>
        <v>1.4283210272076763E-2</v>
      </c>
      <c r="K3469" s="44">
        <f>IFERROR(_xll.qlIndexFixing(Index3M,H3469,TRUE,_xll.ohTrigger(RecalcTrigger,Trigger3M)),NA())</f>
        <v>1.4651584231670411E-2</v>
      </c>
      <c r="L3469" s="44">
        <f>IFERROR(_xll.qlIndexFixing(Index6M,$H3469,TRUE,_xll.ohTrigger(RecalcTrigger,Trigger6M)),NA())</f>
        <v>1.4768393992647249E-2</v>
      </c>
      <c r="M3469" s="186">
        <f>IFERROR(_xll.qlIndexFixing(Index1Y,$H3469,TRUE,_xll.ohTrigger(RecalcTrigger,Trigger1Y)),NA())</f>
        <v>1.494977365645651E-2</v>
      </c>
      <c r="N3469" s="185">
        <f>IFERROR(_xll.qlIndexFixing(ONIndex1M,I3469,TRUE,_xll.ohTrigger(RecalcTrigger,Trigger1M)),NA())</f>
        <v>1.4272744420180672E-2</v>
      </c>
      <c r="O3469" s="44">
        <f>IFERROR(_xll.qlIndexFixing(ONIndex3M,I3469,TRUE,_xll.ohTrigger(RecalcTrigger,Trigger3M)),NA())</f>
        <v>1.4616676267342754E-2</v>
      </c>
      <c r="P3469" s="44">
        <f>IFERROR(_xll.qlIndexFixing(ONIndex6M,I3469,TRUE,_xll.ohTrigger(RecalcTrigger,Trigger6M)),NA())</f>
        <v>1.4705376774681866E-2</v>
      </c>
      <c r="Q3469" s="186">
        <f>IFERROR(_xll.qlIndexFixing(ONIndex1Y,I3469,TRUE,_xll.ohTrigger(RecalcTrigger,Trigger1Y)),NA())</f>
        <v>1.4822170674593238E-2</v>
      </c>
    </row>
    <row r="3470" spans="2:17" x14ac:dyDescent="0.2">
      <c r="B3470" s="39" t="s">
        <v>42</v>
      </c>
      <c r="D3470" s="42">
        <f>_xll.qlCalendarAdvance(Calendar,$D3469,B3470,"f",FALSE)</f>
        <v>63718</v>
      </c>
      <c r="E3470" s="180">
        <f>_xll.qlInterestRateIndexValueDate(IndexON,D3470)</f>
        <v>63718</v>
      </c>
      <c r="F3470" s="196">
        <f>IFERROR(_xll.qlIndexFixing(IndexON,D3470,TRUE,_xll.ohTrigger(RecalcTrigger,TriggerON)),NA())</f>
        <v>1.4234840382911784E-2</v>
      </c>
      <c r="H3470" s="42">
        <f>_xll.qlCalendarAdvance(Calendar,$H3469,B3470,"f",FALSE)</f>
        <v>63718</v>
      </c>
      <c r="I3470" s="180">
        <f>_xll.qlInterestRateIndexValueDate(Index1M,$H3470)</f>
        <v>63720</v>
      </c>
      <c r="J3470" s="185">
        <f>IFERROR(_xll.qlIndexFixing(Index1M,$H3470,TRUE,_xll.ohTrigger(RecalcTrigger,Trigger1M)),NA())</f>
        <v>1.4284452804873416E-2</v>
      </c>
      <c r="K3470" s="44">
        <f>IFERROR(_xll.qlIndexFixing(Index3M,H3470,TRUE,_xll.ohTrigger(RecalcTrigger,Trigger3M)),NA())</f>
        <v>1.4652737522189666E-2</v>
      </c>
      <c r="L3470" s="44">
        <f>IFERROR(_xll.qlIndexFixing(Index6M,$H3470,TRUE,_xll.ohTrigger(RecalcTrigger,Trigger6M)),NA())</f>
        <v>1.4768953365927484E-2</v>
      </c>
      <c r="M3470" s="186">
        <f>IFERROR(_xll.qlIndexFixing(Index1Y,$H3470,TRUE,_xll.ohTrigger(RecalcTrigger,Trigger1Y)),NA())</f>
        <v>1.4950192333048543E-2</v>
      </c>
      <c r="N3470" s="185">
        <f>IFERROR(_xll.qlIndexFixing(ONIndex1M,I3470,TRUE,_xll.ohTrigger(RecalcTrigger,Trigger1M)),NA())</f>
        <v>1.4274014235553523E-2</v>
      </c>
      <c r="O3470" s="44">
        <f>IFERROR(_xll.qlIndexFixing(ONIndex3M,I3470,TRUE,_xll.ohTrigger(RecalcTrigger,Trigger3M)),NA())</f>
        <v>1.4617944241388514E-2</v>
      </c>
      <c r="P3470" s="44">
        <f>IFERROR(_xll.qlIndexFixing(ONIndex6M,I3470,TRUE,_xll.ohTrigger(RecalcTrigger,Trigger6M)),NA())</f>
        <v>1.4706061548999116E-2</v>
      </c>
      <c r="Q3470" s="186">
        <f>IFERROR(_xll.qlIndexFixing(ONIndex1Y,I3470,TRUE,_xll.ohTrigger(RecalcTrigger,Trigger1Y)),NA())</f>
        <v>1.4823097936700336E-2</v>
      </c>
    </row>
    <row r="3471" spans="2:17" x14ac:dyDescent="0.2">
      <c r="B3471" s="39" t="s">
        <v>42</v>
      </c>
      <c r="D3471" s="42">
        <f>_xll.qlCalendarAdvance(Calendar,$D3470,B3471,"f",FALSE)</f>
        <v>63725</v>
      </c>
      <c r="E3471" s="180">
        <f>_xll.qlInterestRateIndexValueDate(IndexON,D3471)</f>
        <v>63725</v>
      </c>
      <c r="F3471" s="196">
        <f>IFERROR(_xll.qlIndexFixing(IndexON,D3471,TRUE,_xll.ohTrigger(RecalcTrigger,TriggerON)),NA())</f>
        <v>1.4235703941656297E-2</v>
      </c>
      <c r="H3471" s="42">
        <f>_xll.qlCalendarAdvance(Calendar,$H3470,B3471,"f",FALSE)</f>
        <v>63725</v>
      </c>
      <c r="I3471" s="180">
        <f>_xll.qlInterestRateIndexValueDate(Index1M,$H3471)</f>
        <v>63727</v>
      </c>
      <c r="J3471" s="185">
        <f>IFERROR(_xll.qlIndexFixing(Index1M,$H3471,TRUE,_xll.ohTrigger(RecalcTrigger,Trigger1M)),NA())</f>
        <v>1.4285676994789307E-2</v>
      </c>
      <c r="K3471" s="44">
        <f>IFERROR(_xll.qlIndexFixing(Index3M,H3471,TRUE,_xll.ohTrigger(RecalcTrigger,Trigger3M)),NA())</f>
        <v>1.4653871070757867E-2</v>
      </c>
      <c r="L3471" s="44">
        <f>IFERROR(_xll.qlIndexFixing(Index6M,$H3471,TRUE,_xll.ohTrigger(RecalcTrigger,Trigger6M)),NA())</f>
        <v>1.476950235312135E-2</v>
      </c>
      <c r="M3471" s="186">
        <f>IFERROR(_xll.qlIndexFixing(Index1Y,$H3471,TRUE,_xll.ohTrigger(RecalcTrigger,Trigger1Y)),NA())</f>
        <v>1.4950590324437489E-2</v>
      </c>
      <c r="N3471" s="185">
        <f>IFERROR(_xll.qlIndexFixing(ONIndex1M,I3471,TRUE,_xll.ohTrigger(RecalcTrigger,Trigger1M)),NA())</f>
        <v>1.4275265769709833E-2</v>
      </c>
      <c r="O3471" s="44">
        <f>IFERROR(_xll.qlIndexFixing(ONIndex3M,I3471,TRUE,_xll.ohTrigger(RecalcTrigger,Trigger3M)),NA())</f>
        <v>1.4619192712554963E-2</v>
      </c>
      <c r="P3471" s="44">
        <f>IFERROR(_xll.qlIndexFixing(ONIndex6M,I3471,TRUE,_xll.ohTrigger(RecalcTrigger,Trigger6M)),NA())</f>
        <v>1.4706736014762356E-2</v>
      </c>
      <c r="Q3471" s="186">
        <f>IFERROR(_xll.qlIndexFixing(ONIndex1Y,I3471,TRUE,_xll.ohTrigger(RecalcTrigger,Trigger1Y)),NA())</f>
        <v>1.4824005525104766E-2</v>
      </c>
    </row>
    <row r="3472" spans="2:17" x14ac:dyDescent="0.2">
      <c r="B3472" s="39" t="s">
        <v>42</v>
      </c>
      <c r="D3472" s="42">
        <f>_xll.qlCalendarAdvance(Calendar,$D3471,B3472,"f",FALSE)</f>
        <v>63732</v>
      </c>
      <c r="E3472" s="180">
        <f>_xll.qlInterestRateIndexValueDate(IndexON,D3472)</f>
        <v>63732</v>
      </c>
      <c r="F3472" s="196">
        <f>IFERROR(_xll.qlIndexFixing(IndexON,D3472,TRUE,_xll.ohTrigger(RecalcTrigger,TriggerON)),NA())</f>
        <v>1.4236555039808252E-2</v>
      </c>
      <c r="H3472" s="42">
        <f>_xll.qlCalendarAdvance(Calendar,$H3471,B3472,"f",FALSE)</f>
        <v>63732</v>
      </c>
      <c r="I3472" s="180">
        <f>_xll.qlInterestRateIndexValueDate(Index1M,$H3472)</f>
        <v>63734</v>
      </c>
      <c r="J3472" s="185">
        <f>IFERROR(_xll.qlIndexFixing(Index1M,$H3472,TRUE,_xll.ohTrigger(RecalcTrigger,Trigger1M)),NA())</f>
        <v>1.4287250641347449E-2</v>
      </c>
      <c r="K3472" s="44">
        <f>IFERROR(_xll.qlIndexFixing(Index3M,H3472,TRUE,_xll.ohTrigger(RecalcTrigger,Trigger3M)),NA())</f>
        <v>1.4653863523088716E-2</v>
      </c>
      <c r="L3472" s="44">
        <f>IFERROR(_xll.qlIndexFixing(Index6M,$H3472,TRUE,_xll.ohTrigger(RecalcTrigger,Trigger6M)),NA())</f>
        <v>1.4770040954220638E-2</v>
      </c>
      <c r="M3472" s="186">
        <f>IFERROR(_xll.qlIndexFixing(Index1Y,$H3472,TRUE,_xll.ohTrigger(RecalcTrigger,Trigger1Y)),NA())</f>
        <v>1.495000052777694E-2</v>
      </c>
      <c r="N3472" s="185">
        <f>IFERROR(_xll.qlIndexFixing(ONIndex1M,I3472,TRUE,_xll.ohTrigger(RecalcTrigger,Trigger1M)),NA())</f>
        <v>1.4276498997309872E-2</v>
      </c>
      <c r="O3472" s="44">
        <f>IFERROR(_xll.qlIndexFixing(ONIndex3M,I3472,TRUE,_xll.ohTrigger(RecalcTrigger,Trigger3M)),NA())</f>
        <v>1.4620421653983584E-2</v>
      </c>
      <c r="P3472" s="44">
        <f>IFERROR(_xll.qlIndexFixing(ONIndex6M,I3472,TRUE,_xll.ohTrigger(RecalcTrigger,Trigger6M)),NA())</f>
        <v>1.4707400172211393E-2</v>
      </c>
      <c r="Q3472" s="186">
        <f>IFERROR(_xll.qlIndexFixing(ONIndex1Y,I3472,TRUE,_xll.ohTrigger(RecalcTrigger,Trigger1Y)),NA())</f>
        <v>1.482489341222859E-2</v>
      </c>
    </row>
    <row r="3473" spans="2:17" x14ac:dyDescent="0.2">
      <c r="B3473" s="39" t="s">
        <v>42</v>
      </c>
      <c r="D3473" s="42">
        <f>_xll.qlCalendarAdvance(Calendar,$D3472,B3473,"f",FALSE)</f>
        <v>63739</v>
      </c>
      <c r="E3473" s="180">
        <f>_xll.qlInterestRateIndexValueDate(IndexON,D3473)</f>
        <v>63739</v>
      </c>
      <c r="F3473" s="196">
        <f>IFERROR(_xll.qlIndexFixing(IndexON,D3473,TRUE,_xll.ohTrigger(RecalcTrigger,TriggerON)),NA())</f>
        <v>1.4237393660101461E-2</v>
      </c>
      <c r="H3473" s="42">
        <f>_xll.qlCalendarAdvance(Calendar,$H3472,B3473,"f",FALSE)</f>
        <v>63739</v>
      </c>
      <c r="I3473" s="180">
        <f>_xll.qlInterestRateIndexValueDate(Index1M,$H3473)</f>
        <v>63741</v>
      </c>
      <c r="J3473" s="185">
        <f>IFERROR(_xll.qlIndexFixing(Index1M,$H3473,TRUE,_xll.ohTrigger(RecalcTrigger,Trigger1M)),NA())</f>
        <v>1.4288070243823095E-2</v>
      </c>
      <c r="K3473" s="44">
        <f>IFERROR(_xll.qlIndexFixing(Index3M,H3473,TRUE,_xll.ohTrigger(RecalcTrigger,Trigger3M)),NA())</f>
        <v>1.4656078832731956E-2</v>
      </c>
      <c r="L3473" s="44">
        <f>IFERROR(_xll.qlIndexFixing(Index6M,$H3473,TRUE,_xll.ohTrigger(RecalcTrigger,Trigger6M)),NA())</f>
        <v>1.4770569169215842E-2</v>
      </c>
      <c r="M3473" s="186">
        <f>IFERROR(_xll.qlIndexFixing(Index1Y,$H3473,TRUE,_xll.ohTrigger(RecalcTrigger,Trigger1Y)),NA())</f>
        <v>1.4951324140045658E-2</v>
      </c>
      <c r="N3473" s="185">
        <f>IFERROR(_xll.qlIndexFixing(ONIndex1M,I3473,TRUE,_xll.ohTrigger(RecalcTrigger,Trigger1M)),NA())</f>
        <v>1.4277713892694166E-2</v>
      </c>
      <c r="O3473" s="44">
        <f>IFERROR(_xll.qlIndexFixing(ONIndex3M,I3473,TRUE,_xll.ohTrigger(RecalcTrigger,Trigger3M)),NA())</f>
        <v>1.4621631038336247E-2</v>
      </c>
      <c r="P3473" s="44">
        <f>IFERROR(_xll.qlIndexFixing(ONIndex6M,I3473,TRUE,_xll.ohTrigger(RecalcTrigger,Trigger6M)),NA())</f>
        <v>1.4708054021186356E-2</v>
      </c>
      <c r="Q3473" s="186">
        <f>IFERROR(_xll.qlIndexFixing(ONIndex1Y,I3473,TRUE,_xll.ohTrigger(RecalcTrigger,Trigger1Y)),NA())</f>
        <v>1.4825761570573803E-2</v>
      </c>
    </row>
    <row r="3474" spans="2:17" x14ac:dyDescent="0.2">
      <c r="B3474" s="39" t="s">
        <v>42</v>
      </c>
      <c r="D3474" s="42">
        <f>_xll.qlCalendarAdvance(Calendar,$D3473,B3474,"f",FALSE)</f>
        <v>63746</v>
      </c>
      <c r="E3474" s="180">
        <f>_xll.qlInterestRateIndexValueDate(IndexON,D3474)</f>
        <v>63746</v>
      </c>
      <c r="F3474" s="196">
        <f>IFERROR(_xll.qlIndexFixing(IndexON,D3474,TRUE,_xll.ohTrigger(RecalcTrigger,TriggerON)),NA())</f>
        <v>1.4238219785109862E-2</v>
      </c>
      <c r="H3474" s="42">
        <f>_xll.qlCalendarAdvance(Calendar,$H3473,B3474,"f",FALSE)</f>
        <v>63746</v>
      </c>
      <c r="I3474" s="180">
        <f>_xll.qlInterestRateIndexValueDate(Index1M,$H3474)</f>
        <v>63748</v>
      </c>
      <c r="J3474" s="185">
        <f>IFERROR(_xll.qlIndexFixing(Index1M,$H3474,TRUE,_xll.ohTrigger(RecalcTrigger,Trigger1M)),NA())</f>
        <v>1.4289239251859273E-2</v>
      </c>
      <c r="K3474" s="44">
        <f>IFERROR(_xll.qlIndexFixing(Index3M,H3474,TRUE,_xll.ohTrigger(RecalcTrigger,Trigger3M)),NA())</f>
        <v>1.4657152991475185E-2</v>
      </c>
      <c r="L3474" s="44">
        <f>IFERROR(_xll.qlIndexFixing(Index6M,$H3474,TRUE,_xll.ohTrigger(RecalcTrigger,Trigger6M)),NA())</f>
        <v>1.4771086998100046E-2</v>
      </c>
      <c r="M3474" s="186">
        <f>IFERROR(_xll.qlIndexFixing(Index1Y,$H3474,TRUE,_xll.ohTrigger(RecalcTrigger,Trigger1Y)),NA())</f>
        <v>1.4951659908487156E-2</v>
      </c>
      <c r="N3474" s="185">
        <f>IFERROR(_xll.qlIndexFixing(ONIndex1M,I3474,TRUE,_xll.ohTrigger(RecalcTrigger,Trigger1M)),NA())</f>
        <v>1.4278910430522984E-2</v>
      </c>
      <c r="O3474" s="44">
        <f>IFERROR(_xll.qlIndexFixing(ONIndex3M,I3474,TRUE,_xll.ohTrigger(RecalcTrigger,Trigger3M)),NA())</f>
        <v>1.4622820838434691E-2</v>
      </c>
      <c r="P3474" s="44">
        <f>IFERROR(_xll.qlIndexFixing(ONIndex6M,I3474,TRUE,_xll.ohTrigger(RecalcTrigger,Trigger6M)),NA())</f>
        <v>1.4708697561847117E-2</v>
      </c>
      <c r="Q3474" s="186">
        <f>IFERROR(_xll.qlIndexFixing(ONIndex1Y,I3474,TRUE,_xll.ohTrigger(RecalcTrigger,Trigger1Y)),NA())</f>
        <v>1.4826609973042082E-2</v>
      </c>
    </row>
    <row r="3475" spans="2:17" x14ac:dyDescent="0.2">
      <c r="B3475" s="39" t="s">
        <v>42</v>
      </c>
      <c r="D3475" s="42">
        <f>_xll.qlCalendarAdvance(Calendar,$D3474,B3475,"f",FALSE)</f>
        <v>63753</v>
      </c>
      <c r="E3475" s="180">
        <f>_xll.qlInterestRateIndexValueDate(IndexON,D3475)</f>
        <v>63753</v>
      </c>
      <c r="F3475" s="196">
        <f>IFERROR(_xll.qlIndexFixing(IndexON,D3475,TRUE,_xll.ohTrigger(RecalcTrigger,TriggerON)),NA())</f>
        <v>1.4239033397487333E-2</v>
      </c>
      <c r="H3475" s="42">
        <f>_xll.qlCalendarAdvance(Calendar,$H3474,B3475,"f",FALSE)</f>
        <v>63753</v>
      </c>
      <c r="I3475" s="180">
        <f>_xll.qlInterestRateIndexValueDate(Index1M,$H3475)</f>
        <v>63755</v>
      </c>
      <c r="J3475" s="185">
        <f>IFERROR(_xll.qlIndexFixing(Index1M,$H3475,TRUE,_xll.ohTrigger(RecalcTrigger,Trigger1M)),NA())</f>
        <v>1.4290389814853829E-2</v>
      </c>
      <c r="K3475" s="44">
        <f>IFERROR(_xll.qlIndexFixing(Index3M,H3475,TRUE,_xll.ohTrigger(RecalcTrigger,Trigger3M)),NA())</f>
        <v>1.4658207298951401E-2</v>
      </c>
      <c r="L3475" s="44">
        <f>IFERROR(_xll.qlIndexFixing(Index6M,$H3475,TRUE,_xll.ohTrigger(RecalcTrigger,Trigger6M)),NA())</f>
        <v>1.4771594440864179E-2</v>
      </c>
      <c r="M3475" s="186">
        <f>IFERROR(_xll.qlIndexFixing(Index1Y,$H3475,TRUE,_xll.ohTrigger(RecalcTrigger,Trigger1Y)),NA())</f>
        <v>1.4951974880171203E-2</v>
      </c>
      <c r="N3475" s="185">
        <f>IFERROR(_xll.qlIndexFixing(ONIndex1M,I3475,TRUE,_xll.ohTrigger(RecalcTrigger,Trigger1M)),NA())</f>
        <v>1.4280088585216788E-2</v>
      </c>
      <c r="O3475" s="44">
        <f>IFERROR(_xll.qlIndexFixing(ONIndex3M,I3475,TRUE,_xll.ohTrigger(RecalcTrigger,Trigger3M)),NA())</f>
        <v>1.4623991026940786E-2</v>
      </c>
      <c r="P3475" s="44">
        <f>IFERROR(_xll.qlIndexFixing(ONIndex6M,I3475,TRUE,_xll.ohTrigger(RecalcTrigger,Trigger6M)),NA())</f>
        <v>1.4709330794033804E-2</v>
      </c>
      <c r="Q3475" s="186">
        <f>IFERROR(_xll.qlIndexFixing(ONIndex1Y,I3475,TRUE,_xll.ohTrigger(RecalcTrigger,Trigger1Y)),NA())</f>
        <v>1.4827438591815678E-2</v>
      </c>
    </row>
    <row r="3476" spans="2:17" x14ac:dyDescent="0.2">
      <c r="B3476" s="39" t="s">
        <v>42</v>
      </c>
      <c r="D3476" s="42">
        <f>_xll.qlCalendarAdvance(Calendar,$D3475,B3476,"f",FALSE)</f>
        <v>63760</v>
      </c>
      <c r="E3476" s="180">
        <f>_xll.qlInterestRateIndexValueDate(IndexON,D3476)</f>
        <v>63760</v>
      </c>
      <c r="F3476" s="196">
        <f>IFERROR(_xll.qlIndexFixing(IndexON,D3476,TRUE,_xll.ohTrigger(RecalcTrigger,TriggerON)),NA())</f>
        <v>1.4239834479807811E-2</v>
      </c>
      <c r="H3476" s="42">
        <f>_xll.qlCalendarAdvance(Calendar,$H3475,B3476,"f",FALSE)</f>
        <v>63760</v>
      </c>
      <c r="I3476" s="180">
        <f>_xll.qlInterestRateIndexValueDate(Index1M,$H3476)</f>
        <v>63762</v>
      </c>
      <c r="J3476" s="185">
        <f>IFERROR(_xll.qlIndexFixing(Index1M,$H3476,TRUE,_xll.ohTrigger(RecalcTrigger,Trigger1M)),NA())</f>
        <v>1.4291521907258168E-2</v>
      </c>
      <c r="K3476" s="44">
        <f>IFERROR(_xll.qlIndexFixing(Index3M,H3476,TRUE,_xll.ohTrigger(RecalcTrigger,Trigger3M)),NA())</f>
        <v>1.4659241727829276E-2</v>
      </c>
      <c r="L3476" s="44">
        <f>IFERROR(_xll.qlIndexFixing(Index6M,$H3476,TRUE,_xll.ohTrigger(RecalcTrigger,Trigger6M)),NA())</f>
        <v>1.4772091497500462E-2</v>
      </c>
      <c r="M3476" s="186">
        <f>IFERROR(_xll.qlIndexFixing(Index1Y,$H3476,TRUE,_xll.ohTrigger(RecalcTrigger,Trigger1Y)),NA())</f>
        <v>1.4952269027211879E-2</v>
      </c>
      <c r="N3476" s="185">
        <f>IFERROR(_xll.qlIndexFixing(ONIndex1M,I3476,TRUE,_xll.ohTrigger(RecalcTrigger,Trigger1M)),NA())</f>
        <v>1.4281248331196039E-2</v>
      </c>
      <c r="O3476" s="44">
        <f>IFERROR(_xll.qlIndexFixing(ONIndex3M,I3476,TRUE,_xll.ohTrigger(RecalcTrigger,Trigger3M)),NA())</f>
        <v>1.4625141576916079E-2</v>
      </c>
      <c r="P3476" s="44">
        <f>IFERROR(_xll.qlIndexFixing(ONIndex6M,I3476,TRUE,_xll.ohTrigger(RecalcTrigger,Trigger6M)),NA())</f>
        <v>1.470995371766648E-2</v>
      </c>
      <c r="Q3476" s="186">
        <f>IFERROR(_xll.qlIndexFixing(ONIndex1Y,I3476,TRUE,_xll.ohTrigger(RecalcTrigger,Trigger1Y)),NA())</f>
        <v>1.4828247399476524E-2</v>
      </c>
    </row>
    <row r="3477" spans="2:17" x14ac:dyDescent="0.2">
      <c r="B3477" s="39" t="s">
        <v>42</v>
      </c>
      <c r="D3477" s="42">
        <f>_xll.qlCalendarAdvance(Calendar,$D3476,B3477,"f",FALSE)</f>
        <v>63767</v>
      </c>
      <c r="E3477" s="180">
        <f>_xll.qlInterestRateIndexValueDate(IndexON,D3477)</f>
        <v>63767</v>
      </c>
      <c r="F3477" s="196">
        <f>IFERROR(_xll.qlIndexFixing(IndexON,D3477,TRUE,_xll.ohTrigger(RecalcTrigger,TriggerON)),NA())</f>
        <v>1.4240623014645237E-2</v>
      </c>
      <c r="H3477" s="42">
        <f>_xll.qlCalendarAdvance(Calendar,$H3476,B3477,"f",FALSE)</f>
        <v>63767</v>
      </c>
      <c r="I3477" s="180">
        <f>_xll.qlInterestRateIndexValueDate(Index1M,$H3477)</f>
        <v>63769</v>
      </c>
      <c r="J3477" s="185">
        <f>IFERROR(_xll.qlIndexFixing(Index1M,$H3477,TRUE,_xll.ohTrigger(RecalcTrigger,Trigger1M)),NA())</f>
        <v>1.4292635503536584E-2</v>
      </c>
      <c r="K3477" s="44">
        <f>IFERROR(_xll.qlIndexFixing(Index3M,H3477,TRUE,_xll.ohTrigger(RecalcTrigger,Trigger3M)),NA())</f>
        <v>1.4660256250780882E-2</v>
      </c>
      <c r="L3477" s="44">
        <f>IFERROR(_xll.qlIndexFixing(Index6M,$H3477,TRUE,_xll.ohTrigger(RecalcTrigger,Trigger6M)),NA())</f>
        <v>1.4772578168000254E-2</v>
      </c>
      <c r="M3477" s="186">
        <f>IFERROR(_xll.qlIndexFixing(Index1Y,$H3477,TRUE,_xll.ohTrigger(RecalcTrigger,Trigger1Y)),NA())</f>
        <v>1.4952542321724785E-2</v>
      </c>
      <c r="N3477" s="185">
        <f>IFERROR(_xll.qlIndexFixing(ONIndex1M,I3477,TRUE,_xll.ohTrigger(RecalcTrigger,Trigger1M)),NA())</f>
        <v>1.4282389643041071E-2</v>
      </c>
      <c r="O3477" s="44">
        <f>IFERROR(_xll.qlIndexFixing(ONIndex3M,I3477,TRUE,_xll.ohTrigger(RecalcTrigger,Trigger3M)),NA())</f>
        <v>1.4626272460942502E-2</v>
      </c>
      <c r="P3477" s="44">
        <f>IFERROR(_xll.qlIndexFixing(ONIndex6M,I3477,TRUE,_xll.ohTrigger(RecalcTrigger,Trigger6M)),NA())</f>
        <v>1.4710566332905017E-2</v>
      </c>
      <c r="Q3477" s="186">
        <f>IFERROR(_xll.qlIndexFixing(ONIndex1Y,I3477,TRUE,_xll.ohTrigger(RecalcTrigger,Trigger1Y)),NA())</f>
        <v>1.4829036368686488E-2</v>
      </c>
    </row>
    <row r="3478" spans="2:17" x14ac:dyDescent="0.2">
      <c r="B3478" s="39" t="s">
        <v>42</v>
      </c>
      <c r="D3478" s="42">
        <f>_xll.qlCalendarAdvance(Calendar,$D3477,B3478,"f",FALSE)</f>
        <v>63774</v>
      </c>
      <c r="E3478" s="180">
        <f>_xll.qlInterestRateIndexValueDate(IndexON,D3478)</f>
        <v>63774</v>
      </c>
      <c r="F3478" s="196">
        <f>IFERROR(_xll.qlIndexFixing(IndexON,D3478,TRUE,_xll.ohTrigger(RecalcTrigger,TriggerON)),NA())</f>
        <v>1.4241398984733422E-2</v>
      </c>
      <c r="H3478" s="42">
        <f>_xll.qlCalendarAdvance(Calendar,$H3477,B3478,"f",FALSE)</f>
        <v>63774</v>
      </c>
      <c r="I3478" s="180">
        <f>_xll.qlInterestRateIndexValueDate(Index1M,$H3478)</f>
        <v>63776</v>
      </c>
      <c r="J3478" s="185">
        <f>IFERROR(_xll.qlIndexFixing(Index1M,$H3478,TRUE,_xll.ohTrigger(RecalcTrigger,Trigger1M)),NA())</f>
        <v>1.4293730578153375E-2</v>
      </c>
      <c r="K3478" s="44">
        <f>IFERROR(_xll.qlIndexFixing(Index3M,H3478,TRUE,_xll.ohTrigger(RecalcTrigger,Trigger3M)),NA())</f>
        <v>1.466125084047744E-2</v>
      </c>
      <c r="L3478" s="44">
        <f>IFERROR(_xll.qlIndexFixing(Index6M,$H3478,TRUE,_xll.ohTrigger(RecalcTrigger,Trigger6M)),NA())</f>
        <v>1.4773054452356209E-2</v>
      </c>
      <c r="M3478" s="186">
        <f>IFERROR(_xll.qlIndexFixing(Index1Y,$H3478,TRUE,_xll.ohTrigger(RecalcTrigger,Trigger1Y)),NA())</f>
        <v>1.495279473582683E-2</v>
      </c>
      <c r="N3478" s="185">
        <f>IFERROR(_xll.qlIndexFixing(ONIndex1M,I3478,TRUE,_xll.ohTrigger(RecalcTrigger,Trigger1M)),NA())</f>
        <v>1.4283512495332218E-2</v>
      </c>
      <c r="O3478" s="44">
        <f>IFERROR(_xll.qlIndexFixing(ONIndex3M,I3478,TRUE,_xll.ohTrigger(RecalcTrigger,Trigger3M)),NA())</f>
        <v>1.4627383651841797E-2</v>
      </c>
      <c r="P3478" s="44">
        <f>IFERROR(_xll.qlIndexFixing(ONIndex6M,I3478,TRUE,_xll.ohTrigger(RecalcTrigger,Trigger6M)),NA())</f>
        <v>1.4711168639749417E-2</v>
      </c>
      <c r="Q3478" s="186">
        <f>IFERROR(_xll.qlIndexFixing(ONIndex1Y,I3478,TRUE,_xll.ohTrigger(RecalcTrigger,Trigger1Y)),NA())</f>
        <v>1.4829805472107438E-2</v>
      </c>
    </row>
    <row r="3479" spans="2:17" x14ac:dyDescent="0.2">
      <c r="B3479" s="39" t="s">
        <v>42</v>
      </c>
      <c r="D3479" s="42">
        <f>_xll.qlCalendarAdvance(Calendar,$D3478,B3479,"f",FALSE)</f>
        <v>63781</v>
      </c>
      <c r="E3479" s="180">
        <f>_xll.qlInterestRateIndexValueDate(IndexON,D3479)</f>
        <v>63781</v>
      </c>
      <c r="F3479" s="196">
        <f>IFERROR(_xll.qlIndexFixing(IndexON,D3479,TRUE,_xll.ohTrigger(RecalcTrigger,TriggerON)),NA())</f>
        <v>1.4242162372726241E-2</v>
      </c>
      <c r="H3479" s="42">
        <f>_xll.qlCalendarAdvance(Calendar,$H3478,B3479,"f",FALSE)</f>
        <v>63781</v>
      </c>
      <c r="I3479" s="180">
        <f>_xll.qlInterestRateIndexValueDate(Index1M,$H3479)</f>
        <v>63783</v>
      </c>
      <c r="J3479" s="185">
        <f>IFERROR(_xll.qlIndexFixing(Index1M,$H3479,TRUE,_xll.ohTrigger(RecalcTrigger,Trigger1M)),NA())</f>
        <v>1.429480710555737E-2</v>
      </c>
      <c r="K3479" s="44">
        <f>IFERROR(_xll.qlIndexFixing(Index3M,H3479,TRUE,_xll.ohTrigger(RecalcTrigger,Trigger3M)),NA())</f>
        <v>1.4662225469591025E-2</v>
      </c>
      <c r="L3479" s="44">
        <f>IFERROR(_xll.qlIndexFixing(Index6M,$H3479,TRUE,_xll.ohTrigger(RecalcTrigger,Trigger6M)),NA())</f>
        <v>1.4773520350561413E-2</v>
      </c>
      <c r="M3479" s="186">
        <f>IFERROR(_xll.qlIndexFixing(Index1Y,$H3479,TRUE,_xll.ohTrigger(RecalcTrigger,Trigger1Y)),NA())</f>
        <v>1.495302624163623E-2</v>
      </c>
      <c r="N3479" s="185">
        <f>IFERROR(_xll.qlIndexFixing(ONIndex1M,I3479,TRUE,_xll.ohTrigger(RecalcTrigger,Trigger1M)),NA())</f>
        <v>1.4284616862410005E-2</v>
      </c>
      <c r="O3479" s="44">
        <f>IFERROR(_xll.qlIndexFixing(ONIndex3M,I3479,TRUE,_xll.ohTrigger(RecalcTrigger,Trigger3M)),NA())</f>
        <v>1.4628475122515638E-2</v>
      </c>
      <c r="P3479" s="44">
        <f>IFERROR(_xll.qlIndexFixing(ONIndex6M,I3479,TRUE,_xll.ohTrigger(RecalcTrigger,Trigger6M)),NA())</f>
        <v>1.4711760638279614E-2</v>
      </c>
      <c r="Q3479" s="186">
        <f>IFERROR(_xll.qlIndexFixing(ONIndex1Y,I3479,TRUE,_xll.ohTrigger(RecalcTrigger,Trigger1Y)),NA())</f>
        <v>1.4830554682081498E-2</v>
      </c>
    </row>
    <row r="3480" spans="2:17" x14ac:dyDescent="0.2">
      <c r="B3480" s="39" t="s">
        <v>42</v>
      </c>
      <c r="D3480" s="42">
        <f>_xll.qlCalendarAdvance(Calendar,$D3479,B3480,"f",FALSE)</f>
        <v>63788</v>
      </c>
      <c r="E3480" s="180">
        <f>_xll.qlInterestRateIndexValueDate(IndexON,D3480)</f>
        <v>63788</v>
      </c>
      <c r="F3480" s="196">
        <f>IFERROR(_xll.qlIndexFixing(IndexON,D3480,TRUE,_xll.ohTrigger(RecalcTrigger,TriggerON)),NA())</f>
        <v>1.4242913161117698E-2</v>
      </c>
      <c r="H3480" s="42">
        <f>_xll.qlCalendarAdvance(Calendar,$H3479,B3480,"f",FALSE)</f>
        <v>63788</v>
      </c>
      <c r="I3480" s="180">
        <f>_xll.qlInterestRateIndexValueDate(Index1M,$H3480)</f>
        <v>63790</v>
      </c>
      <c r="J3480" s="185">
        <f>IFERROR(_xll.qlIndexFixing(Index1M,$H3480,TRUE,_xll.ohTrigger(RecalcTrigger,Trigger1M)),NA())</f>
        <v>1.4295865060210286E-2</v>
      </c>
      <c r="K3480" s="44">
        <f>IFERROR(_xll.qlIndexFixing(Index3M,H3480,TRUE,_xll.ohTrigger(RecalcTrigger,Trigger3M)),NA())</f>
        <v>1.4663180110793709E-2</v>
      </c>
      <c r="L3480" s="44">
        <f>IFERROR(_xll.qlIndexFixing(Index6M,$H3480,TRUE,_xll.ohTrigger(RecalcTrigger,Trigger6M)),NA())</f>
        <v>1.4773975862607225E-2</v>
      </c>
      <c r="M3480" s="186">
        <f>IFERROR(_xll.qlIndexFixing(Index1Y,$H3480,TRUE,_xll.ohTrigger(RecalcTrigger,Trigger1Y)),NA())</f>
        <v>1.4953236811272943E-2</v>
      </c>
      <c r="N3480" s="185">
        <f>IFERROR(_xll.qlIndexFixing(ONIndex1M,I3480,TRUE,_xll.ohTrigger(RecalcTrigger,Trigger1M)),NA())</f>
        <v>1.4285702718774829E-2</v>
      </c>
      <c r="O3480" s="44">
        <f>IFERROR(_xll.qlIndexFixing(ONIndex3M,I3480,TRUE,_xll.ohTrigger(RecalcTrigger,Trigger3M)),NA())</f>
        <v>1.462954684554596E-2</v>
      </c>
      <c r="P3480" s="44">
        <f>IFERROR(_xll.qlIndexFixing(ONIndex6M,I3480,TRUE,_xll.ohTrigger(RecalcTrigger,Trigger6M)),NA())</f>
        <v>1.4712342328175865E-2</v>
      </c>
      <c r="Q3480" s="186">
        <f>IFERROR(_xll.qlIndexFixing(ONIndex1Y,I3480,TRUE,_xll.ohTrigger(RecalcTrigger,Trigger1Y)),NA())</f>
        <v>1.4831283971270537E-2</v>
      </c>
    </row>
    <row r="3481" spans="2:17" x14ac:dyDescent="0.2">
      <c r="B3481" s="39" t="s">
        <v>42</v>
      </c>
      <c r="D3481" s="42">
        <f>_xll.qlCalendarAdvance(Calendar,$D3480,B3481,"f",FALSE)</f>
        <v>63795</v>
      </c>
      <c r="E3481" s="180">
        <f>_xll.qlInterestRateIndexValueDate(IndexON,D3481)</f>
        <v>63795</v>
      </c>
      <c r="F3481" s="196">
        <f>IFERROR(_xll.qlIndexFixing(IndexON,D3481,TRUE,_xll.ohTrigger(RecalcTrigger,TriggerON)),NA())</f>
        <v>1.4243651332561669E-2</v>
      </c>
      <c r="H3481" s="42">
        <f>_xll.qlCalendarAdvance(Calendar,$H3480,B3481,"f",FALSE)</f>
        <v>63795</v>
      </c>
      <c r="I3481" s="180">
        <f>_xll.qlInterestRateIndexValueDate(Index1M,$H3481)</f>
        <v>63797</v>
      </c>
      <c r="J3481" s="185">
        <f>IFERROR(_xll.qlIndexFixing(Index1M,$H3481,TRUE,_xll.ohTrigger(RecalcTrigger,Trigger1M)),NA())</f>
        <v>1.4295834802832299E-2</v>
      </c>
      <c r="K3481" s="44">
        <f>IFERROR(_xll.qlIndexFixing(Index3M,H3481,TRUE,_xll.ohTrigger(RecalcTrigger,Trigger3M)),NA())</f>
        <v>1.4663030818711988E-2</v>
      </c>
      <c r="L3481" s="44">
        <f>IFERROR(_xll.qlIndexFixing(Index6M,$H3481,TRUE,_xll.ohTrigger(RecalcTrigger,Trigger6M)),NA())</f>
        <v>1.4773098255089854E-2</v>
      </c>
      <c r="M3481" s="186">
        <f>IFERROR(_xll.qlIndexFixing(Index1Y,$H3481,TRUE,_xll.ohTrigger(RecalcTrigger,Trigger1Y)),NA())</f>
        <v>1.4952499737308354E-2</v>
      </c>
      <c r="N3481" s="185">
        <f>IFERROR(_xll.qlIndexFixing(ONIndex1M,I3481,TRUE,_xll.ohTrigger(RecalcTrigger,Trigger1M)),NA())</f>
        <v>1.4286770039166896E-2</v>
      </c>
      <c r="O3481" s="44">
        <f>IFERROR(_xll.qlIndexFixing(ONIndex3M,I3481,TRUE,_xll.ohTrigger(RecalcTrigger,Trigger3M)),NA())</f>
        <v>1.4630598793834437E-2</v>
      </c>
      <c r="P3481" s="44">
        <f>IFERROR(_xll.qlIndexFixing(ONIndex6M,I3481,TRUE,_xll.ohTrigger(RecalcTrigger,Trigger6M)),NA())</f>
        <v>1.4712913709837849E-2</v>
      </c>
      <c r="Q3481" s="186">
        <f>IFERROR(_xll.qlIndexFixing(ONIndex1Y,I3481,TRUE,_xll.ohTrigger(RecalcTrigger,Trigger1Y)),NA())</f>
        <v>1.4831993312096614E-2</v>
      </c>
    </row>
    <row r="3482" spans="2:17" x14ac:dyDescent="0.2">
      <c r="B3482" s="39" t="s">
        <v>42</v>
      </c>
      <c r="D3482" s="42">
        <f>_xll.qlCalendarAdvance(Calendar,$D3481,B3482,"f",FALSE)</f>
        <v>63802</v>
      </c>
      <c r="E3482" s="180">
        <f>_xll.qlInterestRateIndexValueDate(IndexON,D3482)</f>
        <v>63802</v>
      </c>
      <c r="F3482" s="196">
        <f>IFERROR(_xll.qlIndexFixing(IndexON,D3482,TRUE,_xll.ohTrigger(RecalcTrigger,TriggerON)),NA())</f>
        <v>1.4244376869632092E-2</v>
      </c>
      <c r="H3482" s="42">
        <f>_xll.qlCalendarAdvance(Calendar,$H3481,B3482,"f",FALSE)</f>
        <v>63802</v>
      </c>
      <c r="I3482" s="180">
        <f>_xll.qlInterestRateIndexValueDate(Index1M,$H3482)</f>
        <v>63804</v>
      </c>
      <c r="J3482" s="185">
        <f>IFERROR(_xll.qlIndexFixing(Index1M,$H3482,TRUE,_xll.ohTrigger(RecalcTrigger,Trigger1M)),NA())</f>
        <v>1.4297925149104598E-2</v>
      </c>
      <c r="K3482" s="44">
        <f>IFERROR(_xll.qlIndexFixing(Index3M,H3482,TRUE,_xll.ohTrigger(RecalcTrigger,Trigger3M)),NA())</f>
        <v>1.4663949600066282E-2</v>
      </c>
      <c r="L3482" s="44">
        <f>IFERROR(_xll.qlIndexFixing(Index6M,$H3482,TRUE,_xll.ohTrigger(RecalcTrigger,Trigger6M)),NA())</f>
        <v>1.4773535890701581E-2</v>
      </c>
      <c r="M3482" s="186">
        <f>IFERROR(_xll.qlIndexFixing(Index1Y,$H3482,TRUE,_xll.ohTrigger(RecalcTrigger,Trigger1Y)),NA())</f>
        <v>1.4953595030512284E-2</v>
      </c>
      <c r="N3482" s="185">
        <f>IFERROR(_xll.qlIndexFixing(ONIndex1M,I3482,TRUE,_xll.ohTrigger(RecalcTrigger,Trigger1M)),NA())</f>
        <v>1.4287818797686924E-2</v>
      </c>
      <c r="O3482" s="44">
        <f>IFERROR(_xll.qlIndexFixing(ONIndex3M,I3482,TRUE,_xll.ohTrigger(RecalcTrigger,Trigger3M)),NA())</f>
        <v>1.4631630940362683E-2</v>
      </c>
      <c r="P3482" s="44">
        <f>IFERROR(_xll.qlIndexFixing(ONIndex6M,I3482,TRUE,_xll.ohTrigger(RecalcTrigger,Trigger6M)),NA())</f>
        <v>1.4713474782945823E-2</v>
      </c>
      <c r="Q3482" s="186">
        <f>IFERROR(_xll.qlIndexFixing(ONIndex1Y,I3482,TRUE,_xll.ohTrigger(RecalcTrigger,Trigger1Y)),NA())</f>
        <v>1.4832682677301534E-2</v>
      </c>
    </row>
    <row r="3483" spans="2:17" x14ac:dyDescent="0.2">
      <c r="B3483" s="39" t="s">
        <v>42</v>
      </c>
      <c r="D3483" s="42">
        <f>_xll.qlCalendarAdvance(Calendar,$D3482,B3483,"f",FALSE)</f>
        <v>63809</v>
      </c>
      <c r="E3483" s="180">
        <f>_xll.qlInterestRateIndexValueDate(IndexON,D3483)</f>
        <v>63809</v>
      </c>
      <c r="F3483" s="196">
        <f>IFERROR(_xll.qlIndexFixing(IndexON,D3483,TRUE,_xll.ohTrigger(RecalcTrigger,TriggerON)),NA())</f>
        <v>1.4245089755142715E-2</v>
      </c>
      <c r="H3483" s="42">
        <f>_xll.qlCalendarAdvance(Calendar,$H3482,B3483,"f",FALSE)</f>
        <v>63809</v>
      </c>
      <c r="I3483" s="180">
        <f>_xll.qlInterestRateIndexValueDate(Index1M,$H3483)</f>
        <v>63811</v>
      </c>
      <c r="J3483" s="185">
        <f>IFERROR(_xll.qlIndexFixing(Index1M,$H3483,TRUE,_xll.ohTrigger(RecalcTrigger,Trigger1M)),NA())</f>
        <v>1.4298927232264275E-2</v>
      </c>
      <c r="K3483" s="44">
        <f>IFERROR(_xll.qlIndexFixing(Index3M,H3483,TRUE,_xll.ohTrigger(RecalcTrigger,Trigger3M)),NA())</f>
        <v>1.4664848319824236E-2</v>
      </c>
      <c r="L3483" s="44">
        <f>IFERROR(_xll.qlIndexFixing(Index6M,$H3483,TRUE,_xll.ohTrigger(RecalcTrigger,Trigger6M)),NA())</f>
        <v>1.477396314183241E-2</v>
      </c>
      <c r="M3483" s="186">
        <f>IFERROR(_xll.qlIndexFixing(Index1Y,$H3483,TRUE,_xll.ohTrigger(RecalcTrigger,Trigger1Y)),NA())</f>
        <v>1.4953742624360925E-2</v>
      </c>
      <c r="N3483" s="185">
        <f>IFERROR(_xll.qlIndexFixing(ONIndex1M,I3483,TRUE,_xll.ohTrigger(RecalcTrigger,Trigger1M)),NA())</f>
        <v>1.4288848968995183E-2</v>
      </c>
      <c r="O3483" s="44">
        <f>IFERROR(_xll.qlIndexFixing(ONIndex3M,I3483,TRUE,_xll.ohTrigger(RecalcTrigger,Trigger3M)),NA())</f>
        <v>1.4632643257632694E-2</v>
      </c>
      <c r="P3483" s="44">
        <f>IFERROR(_xll.qlIndexFixing(ONIndex6M,I3483,TRUE,_xll.ohTrigger(RecalcTrigger,Trigger6M)),NA())</f>
        <v>1.4714025547659659E-2</v>
      </c>
      <c r="Q3483" s="186">
        <f>IFERROR(_xll.qlIndexFixing(ONIndex1Y,I3483,TRUE,_xll.ohTrigger(RecalcTrigger,Trigger1Y)),NA())</f>
        <v>1.4833352039307357E-2</v>
      </c>
    </row>
    <row r="3484" spans="2:17" x14ac:dyDescent="0.2">
      <c r="B3484" s="39" t="s">
        <v>42</v>
      </c>
      <c r="D3484" s="42">
        <f>_xll.qlCalendarAdvance(Calendar,$D3483,B3484,"f",FALSE)</f>
        <v>63816</v>
      </c>
      <c r="E3484" s="180">
        <f>_xll.qlInterestRateIndexValueDate(IndexON,D3484)</f>
        <v>63816</v>
      </c>
      <c r="F3484" s="196">
        <f>IFERROR(_xll.qlIndexFixing(IndexON,D3484,TRUE,_xll.ohTrigger(RecalcTrigger,TriggerON)),NA())</f>
        <v>1.4245789971507605E-2</v>
      </c>
      <c r="H3484" s="42">
        <f>_xll.qlCalendarAdvance(Calendar,$H3483,B3484,"f",FALSE)</f>
        <v>63816</v>
      </c>
      <c r="I3484" s="180">
        <f>_xll.qlInterestRateIndexValueDate(Index1M,$H3484)</f>
        <v>63818</v>
      </c>
      <c r="J3484" s="185">
        <f>IFERROR(_xll.qlIndexFixing(Index1M,$H3484,TRUE,_xll.ohTrigger(RecalcTrigger,Trigger1M)),NA())</f>
        <v>1.4299910640512012E-2</v>
      </c>
      <c r="K3484" s="44">
        <f>IFERROR(_xll.qlIndexFixing(Index3M,H3484,TRUE,_xll.ohTrigger(RecalcTrigger,Trigger3M)),NA())</f>
        <v>1.4665726950660016E-2</v>
      </c>
      <c r="L3484" s="44">
        <f>IFERROR(_xll.qlIndexFixing(Index6M,$H3484,TRUE,_xll.ohTrigger(RecalcTrigger,Trigger6M)),NA())</f>
        <v>1.4774380008473505E-2</v>
      </c>
      <c r="M3484" s="186">
        <f>IFERROR(_xll.qlIndexFixing(Index1Y,$H3484,TRUE,_xll.ohTrigger(RecalcTrigger,Trigger1Y)),NA())</f>
        <v>1.4953869170527821E-2</v>
      </c>
      <c r="N3484" s="185">
        <f>IFERROR(_xll.qlIndexFixing(ONIndex1M,I3484,TRUE,_xll.ohTrigger(RecalcTrigger,Trigger1M)),NA())</f>
        <v>1.4289860527592069E-2</v>
      </c>
      <c r="O3484" s="44">
        <f>IFERROR(_xll.qlIndexFixing(ONIndex3M,I3484,TRUE,_xll.ohTrigger(RecalcTrigger,Trigger3M)),NA())</f>
        <v>1.4633635718386273E-2</v>
      </c>
      <c r="P3484" s="44">
        <f>IFERROR(_xll.qlIndexFixing(ONIndex6M,I3484,TRUE,_xll.ohTrigger(RecalcTrigger,Trigger6M)),NA())</f>
        <v>1.4714566003979357E-2</v>
      </c>
      <c r="Q3484" s="186">
        <f>IFERROR(_xll.qlIndexFixing(ONIndex1Y,I3484,TRUE,_xll.ohTrigger(RecalcTrigger,Trigger1Y)),NA())</f>
        <v>1.4834001370696015E-2</v>
      </c>
    </row>
    <row r="3485" spans="2:17" x14ac:dyDescent="0.2">
      <c r="B3485" s="39" t="s">
        <v>42</v>
      </c>
      <c r="D3485" s="42">
        <f>_xll.qlCalendarAdvance(Calendar,$D3484,B3485,"f",FALSE)</f>
        <v>63823</v>
      </c>
      <c r="E3485" s="180">
        <f>_xll.qlInterestRateIndexValueDate(IndexON,D3485)</f>
        <v>63823</v>
      </c>
      <c r="F3485" s="196">
        <f>IFERROR(_xll.qlIndexFixing(IndexON,D3485,TRUE,_xll.ohTrigger(RecalcTrigger,TriggerON)),NA())</f>
        <v>1.4246477501380639E-2</v>
      </c>
      <c r="H3485" s="42">
        <f>_xll.qlCalendarAdvance(Calendar,$H3484,B3485,"f",FALSE)</f>
        <v>63823</v>
      </c>
      <c r="I3485" s="180">
        <f>_xll.qlInterestRateIndexValueDate(Index1M,$H3485)</f>
        <v>63825</v>
      </c>
      <c r="J3485" s="185">
        <f>IFERROR(_xll.qlIndexFixing(Index1M,$H3485,TRUE,_xll.ohTrigger(RecalcTrigger,Trigger1M)),NA())</f>
        <v>1.4301577486992366E-2</v>
      </c>
      <c r="K3485" s="44">
        <f>IFERROR(_xll.qlIndexFixing(Index3M,H3485,TRUE,_xll.ohTrigger(RecalcTrigger,Trigger3M)),NA())</f>
        <v>1.4667652541670418E-2</v>
      </c>
      <c r="L3485" s="44">
        <f>IFERROR(_xll.qlIndexFixing(Index6M,$H3485,TRUE,_xll.ohTrigger(RecalcTrigger,Trigger6M)),NA())</f>
        <v>1.4775114366005076E-2</v>
      </c>
      <c r="M3485" s="186">
        <f>IFERROR(_xll.qlIndexFixing(Index1Y,$H3485,TRUE,_xll.ohTrigger(RecalcTrigger,Trigger1Y)),NA())</f>
        <v>1.4953977809528179E-2</v>
      </c>
      <c r="N3485" s="185">
        <f>IFERROR(_xll.qlIndexFixing(ONIndex1M,I3485,TRUE,_xll.ohTrigger(RecalcTrigger,Trigger1M)),NA())</f>
        <v>1.4290853448217788E-2</v>
      </c>
      <c r="O3485" s="44">
        <f>IFERROR(_xll.qlIndexFixing(ONIndex3M,I3485,TRUE,_xll.ohTrigger(RecalcTrigger,Trigger3M)),NA())</f>
        <v>1.4634608295764906E-2</v>
      </c>
      <c r="P3485" s="44">
        <f>IFERROR(_xll.qlIndexFixing(ONIndex6M,I3485,TRUE,_xll.ohTrigger(RecalcTrigger,Trigger6M)),NA())</f>
        <v>1.4715096151904916E-2</v>
      </c>
      <c r="Q3485" s="186">
        <f>IFERROR(_xll.qlIndexFixing(ONIndex1Y,I3485,TRUE,_xll.ohTrigger(RecalcTrigger,Trigger1Y)),NA())</f>
        <v>1.483463064404944E-2</v>
      </c>
    </row>
    <row r="3486" spans="2:17" x14ac:dyDescent="0.2">
      <c r="B3486" s="39" t="s">
        <v>42</v>
      </c>
      <c r="D3486" s="42">
        <f>_xll.qlCalendarAdvance(Calendar,$D3485,B3486,"f",FALSE)</f>
        <v>63830</v>
      </c>
      <c r="E3486" s="180">
        <f>_xll.qlInterestRateIndexValueDate(IndexON,D3486)</f>
        <v>63830</v>
      </c>
      <c r="F3486" s="196">
        <f>IFERROR(_xll.qlIndexFixing(IndexON,D3486,TRUE,_xll.ohTrigger(RecalcTrigger,TriggerON)),NA())</f>
        <v>1.4247152327415691E-2</v>
      </c>
      <c r="H3486" s="42">
        <f>_xll.qlCalendarAdvance(Calendar,$H3485,B3486,"f",FALSE)</f>
        <v>63830</v>
      </c>
      <c r="I3486" s="180">
        <f>_xll.qlInterestRateIndexValueDate(Index1M,$H3486)</f>
        <v>63832</v>
      </c>
      <c r="J3486" s="185">
        <f>IFERROR(_xll.qlIndexFixing(Index1M,$H3486,TRUE,_xll.ohTrigger(RecalcTrigger,Trigger1M)),NA())</f>
        <v>1.4301821330095338E-2</v>
      </c>
      <c r="K3486" s="44">
        <f>IFERROR(_xll.qlIndexFixing(Index3M,H3486,TRUE,_xll.ohTrigger(RecalcTrigger,Trigger3M)),NA())</f>
        <v>1.4668486681531432E-2</v>
      </c>
      <c r="L3486" s="44">
        <f>IFERROR(_xll.qlIndexFixing(Index6M,$H3486,TRUE,_xll.ohTrigger(RecalcTrigger,Trigger6M)),NA())</f>
        <v>1.4776817733392397E-2</v>
      </c>
      <c r="M3486" s="186" t="e">
        <f>IFERROR(_xll.qlIndexFixing(Index1Y,$H3486,TRUE,_xll.ohTrigger(RecalcTrigger,Trigger1Y)),NA())</f>
        <v>#N/A</v>
      </c>
      <c r="N3486" s="185">
        <f>IFERROR(_xll.qlIndexFixing(ONIndex1M,I3486,TRUE,_xll.ohTrigger(RecalcTrigger,Trigger1M)),NA())</f>
        <v>1.4291827704973059E-2</v>
      </c>
      <c r="O3486" s="44">
        <f>IFERROR(_xll.qlIndexFixing(ONIndex3M,I3486,TRUE,_xll.ohTrigger(RecalcTrigger,Trigger3M)),NA())</f>
        <v>1.4635560962350525E-2</v>
      </c>
      <c r="P3486" s="44">
        <f>IFERROR(_xll.qlIndexFixing(ONIndex6M,I3486,TRUE,_xll.ohTrigger(RecalcTrigger,Trigger6M)),NA())</f>
        <v>1.4715615991196529E-2</v>
      </c>
      <c r="Q3486" s="186">
        <f>IFERROR(_xll.qlIndexFixing(ONIndex1Y,I3486,TRUE,_xll.ohTrigger(RecalcTrigger,Trigger1Y)),NA())</f>
        <v>1.4835239831949565E-2</v>
      </c>
    </row>
    <row r="3487" spans="2:17" x14ac:dyDescent="0.2">
      <c r="B3487" s="39" t="s">
        <v>42</v>
      </c>
      <c r="D3487" s="42">
        <f>_xll.qlCalendarAdvance(Calendar,$D3486,B3487,"f",FALSE)</f>
        <v>63837</v>
      </c>
      <c r="E3487" s="180">
        <f>_xll.qlInterestRateIndexValueDate(IndexON,D3487)</f>
        <v>63837</v>
      </c>
      <c r="F3487" s="196">
        <f>IFERROR(_xll.qlIndexFixing(IndexON,D3487,TRUE,_xll.ohTrigger(RecalcTrigger,TriggerON)),NA())</f>
        <v>1.4247814432426509E-2</v>
      </c>
      <c r="H3487" s="42">
        <f>_xll.qlCalendarAdvance(Calendar,$H3486,B3487,"f",FALSE)</f>
        <v>63837</v>
      </c>
      <c r="I3487" s="180">
        <f>_xll.qlInterestRateIndexValueDate(Index1M,$H3487)</f>
        <v>63839</v>
      </c>
      <c r="J3487" s="185">
        <f>IFERROR(_xll.qlIndexFixing(Index1M,$H3487,TRUE,_xll.ohTrigger(RecalcTrigger,Trigger1M)),NA())</f>
        <v>1.4302748560356942E-2</v>
      </c>
      <c r="K3487" s="44">
        <f>IFERROR(_xll.qlIndexFixing(Index3M,H3487,TRUE,_xll.ohTrigger(RecalcTrigger,Trigger3M)),NA())</f>
        <v>1.4669300642192858E-2</v>
      </c>
      <c r="L3487" s="44">
        <f>IFERROR(_xll.qlIndexFixing(Index6M,$H3487,TRUE,_xll.ohTrigger(RecalcTrigger,Trigger6M)),NA())</f>
        <v>1.4775894725195969E-2</v>
      </c>
      <c r="M3487" s="186" t="e">
        <f>IFERROR(_xll.qlIndexFixing(Index1Y,$H3487,TRUE,_xll.ohTrigger(RecalcTrigger,Trigger1Y)),NA())</f>
        <v>#N/A</v>
      </c>
      <c r="N3487" s="185">
        <f>IFERROR(_xll.qlIndexFixing(ONIndex1M,I3487,TRUE,_xll.ohTrigger(RecalcTrigger,Trigger1M)),NA())</f>
        <v>1.429278327251815E-2</v>
      </c>
      <c r="O3487" s="44">
        <f>IFERROR(_xll.qlIndexFixing(ONIndex3M,I3487,TRUE,_xll.ohTrigger(RecalcTrigger,Trigger3M)),NA())</f>
        <v>1.4636493690804997E-2</v>
      </c>
      <c r="P3487" s="44">
        <f>IFERROR(_xll.qlIndexFixing(ONIndex6M,I3487,TRUE,_xll.ohTrigger(RecalcTrigger,Trigger6M)),NA())</f>
        <v>1.4716125522094003E-2</v>
      </c>
      <c r="Q3487" s="186">
        <f>IFERROR(_xll.qlIndexFixing(ONIndex1Y,I3487,TRUE,_xll.ohTrigger(RecalcTrigger,Trigger1Y)),NA())</f>
        <v>1.4835828906818449E-2</v>
      </c>
    </row>
    <row r="3488" spans="2:17" x14ac:dyDescent="0.2">
      <c r="B3488" s="39" t="s">
        <v>42</v>
      </c>
      <c r="D3488" s="42">
        <f>_xll.qlCalendarAdvance(Calendar,$D3487,B3488,"f",FALSE)</f>
        <v>63844</v>
      </c>
      <c r="E3488" s="180">
        <f>_xll.qlInterestRateIndexValueDate(IndexON,D3488)</f>
        <v>63844</v>
      </c>
      <c r="F3488" s="196">
        <f>IFERROR(_xll.qlIndexFixing(IndexON,D3488,TRUE,_xll.ohTrigger(RecalcTrigger,TriggerON)),NA())</f>
        <v>1.4248463798667288E-2</v>
      </c>
      <c r="H3488" s="42">
        <f>_xll.qlCalendarAdvance(Calendar,$H3487,B3488,"f",FALSE)</f>
        <v>63844</v>
      </c>
      <c r="I3488" s="180">
        <f>_xll.qlInterestRateIndexValueDate(Index1M,$H3488)</f>
        <v>63846</v>
      </c>
      <c r="J3488" s="185">
        <f>IFERROR(_xll.qlIndexFixing(Index1M,$H3488,TRUE,_xll.ohTrigger(RecalcTrigger,Trigger1M)),NA())</f>
        <v>1.4303657013543167E-2</v>
      </c>
      <c r="K3488" s="44">
        <f>IFERROR(_xll.qlIndexFixing(Index3M,H3488,TRUE,_xll.ohTrigger(RecalcTrigger,Trigger3M)),NA())</f>
        <v>1.4670094396327618E-2</v>
      </c>
      <c r="L3488" s="44">
        <f>IFERROR(_xll.qlIndexFixing(Index6M,$H3488,TRUE,_xll.ohTrigger(RecalcTrigger,Trigger6M)),NA())</f>
        <v>1.4776269327387872E-2</v>
      </c>
      <c r="M3488" s="186" t="e">
        <f>IFERROR(_xll.qlIndexFixing(Index1Y,$H3488,TRUE,_xll.ohTrigger(RecalcTrigger,Trigger1Y)),NA())</f>
        <v>#N/A</v>
      </c>
      <c r="N3488" s="185">
        <f>IFERROR(_xll.qlIndexFixing(ONIndex1M,I3488,TRUE,_xll.ohTrigger(RecalcTrigger,Trigger1M)),NA())</f>
        <v>1.429372012535346E-2</v>
      </c>
      <c r="O3488" s="44">
        <f>IFERROR(_xll.qlIndexFixing(ONIndex3M,I3488,TRUE,_xll.ohTrigger(RecalcTrigger,Trigger3M)),NA())</f>
        <v>1.4637406454109936E-2</v>
      </c>
      <c r="P3488" s="44">
        <f>IFERROR(_xll.qlIndexFixing(ONIndex6M,I3488,TRUE,_xll.ohTrigger(RecalcTrigger,Trigger6M)),NA())</f>
        <v>1.4716624744677276E-2</v>
      </c>
      <c r="Q3488" s="186">
        <f>IFERROR(_xll.qlIndexFixing(ONIndex1Y,I3488,TRUE,_xll.ohTrigger(RecalcTrigger,Trigger1Y)),NA())</f>
        <v>1.4836397841317961E-2</v>
      </c>
    </row>
    <row r="3489" spans="2:17" x14ac:dyDescent="0.2">
      <c r="B3489" s="39" t="s">
        <v>42</v>
      </c>
      <c r="D3489" s="42">
        <f>_xll.qlCalendarAdvance(Calendar,$D3488,B3489,"f",FALSE)</f>
        <v>63851</v>
      </c>
      <c r="E3489" s="180">
        <f>_xll.qlInterestRateIndexValueDate(IndexON,D3489)</f>
        <v>63851</v>
      </c>
      <c r="F3489" s="196">
        <f>IFERROR(_xll.qlIndexFixing(IndexON,D3489,TRUE,_xll.ohTrigger(RecalcTrigger,TriggerON)),NA())</f>
        <v>1.424910040887184E-2</v>
      </c>
      <c r="H3489" s="42">
        <f>_xll.qlCalendarAdvance(Calendar,$H3488,B3489,"f",FALSE)</f>
        <v>63851</v>
      </c>
      <c r="I3489" s="180">
        <f>_xll.qlInterestRateIndexValueDate(Index1M,$H3489)</f>
        <v>63853</v>
      </c>
      <c r="J3489" s="185">
        <f>IFERROR(_xll.qlIndexFixing(Index1M,$H3489,TRUE,_xll.ohTrigger(RecalcTrigger,Trigger1M)),NA())</f>
        <v>1.4304546664113155E-2</v>
      </c>
      <c r="K3489" s="44">
        <f>IFERROR(_xll.qlIndexFixing(Index3M,H3489,TRUE,_xll.ohTrigger(RecalcTrigger,Trigger3M)),NA())</f>
        <v>1.4670867916612039E-2</v>
      </c>
      <c r="L3489" s="44">
        <f>IFERROR(_xll.qlIndexFixing(Index6M,$H3489,TRUE,_xll.ohTrigger(RecalcTrigger,Trigger6M)),NA())</f>
        <v>1.4776633544635443E-2</v>
      </c>
      <c r="M3489" s="186" t="e">
        <f>IFERROR(_xll.qlIndexFixing(Index1Y,$H3489,TRUE,_xll.ohTrigger(RecalcTrigger,Trigger1Y)),NA())</f>
        <v>#N/A</v>
      </c>
      <c r="N3489" s="185">
        <f>IFERROR(_xll.qlIndexFixing(ONIndex1M,I3489,TRUE,_xll.ohTrigger(RecalcTrigger,Trigger1M)),NA())</f>
        <v>1.4294638238059321E-2</v>
      </c>
      <c r="O3489" s="44">
        <f>IFERROR(_xll.qlIndexFixing(ONIndex3M,I3489,TRUE,_xll.ohTrigger(RecalcTrigger,Trigger3M)),NA())</f>
        <v>1.4638299225167017E-2</v>
      </c>
      <c r="P3489" s="44">
        <f>IFERROR(_xll.qlIndexFixing(ONIndex6M,I3489,TRUE,_xll.ohTrigger(RecalcTrigger,Trigger6M)),NA())</f>
        <v>1.4717113658946346E-2</v>
      </c>
      <c r="Q3489" s="186">
        <f>IFERROR(_xll.qlIndexFixing(ONIndex1Y,I3489,TRUE,_xll.ohTrigger(RecalcTrigger,Trigger1Y)),NA())</f>
        <v>1.4836946607950097E-2</v>
      </c>
    </row>
    <row r="3490" spans="2:17" x14ac:dyDescent="0.2">
      <c r="B3490" s="39" t="s">
        <v>42</v>
      </c>
      <c r="D3490" s="42">
        <f>_xll.qlCalendarAdvance(Calendar,$D3489,B3490,"f",FALSE)</f>
        <v>63858</v>
      </c>
      <c r="E3490" s="180">
        <f>_xll.qlInterestRateIndexValueDate(IndexON,D3490)</f>
        <v>63858</v>
      </c>
      <c r="F3490" s="196">
        <f>IFERROR(_xll.qlIndexFixing(IndexON,D3490,TRUE,_xll.ohTrigger(RecalcTrigger,TriggerON)),NA())</f>
        <v>1.4249724245933848E-2</v>
      </c>
      <c r="H3490" s="42">
        <f>_xll.qlCalendarAdvance(Calendar,$H3489,B3490,"f",FALSE)</f>
        <v>63858</v>
      </c>
      <c r="I3490" s="180">
        <f>_xll.qlInterestRateIndexValueDate(Index1M,$H3490)</f>
        <v>63860</v>
      </c>
      <c r="J3490" s="185">
        <f>IFERROR(_xll.qlIndexFixing(Index1M,$H3490,TRUE,_xll.ohTrigger(RecalcTrigger,Trigger1M)),NA())</f>
        <v>1.4305417486523465E-2</v>
      </c>
      <c r="K3490" s="44">
        <f>IFERROR(_xll.qlIndexFixing(Index3M,H3490,TRUE,_xll.ohTrigger(RecalcTrigger,Trigger3M)),NA())</f>
        <v>1.4671621175719893E-2</v>
      </c>
      <c r="L3490" s="44">
        <f>IFERROR(_xll.qlIndexFixing(Index6M,$H3490,TRUE,_xll.ohTrigger(RecalcTrigger,Trigger6M)),NA())</f>
        <v>1.477666313371861E-2</v>
      </c>
      <c r="M3490" s="186" t="e">
        <f>IFERROR(_xll.qlIndexFixing(Index1Y,$H3490,TRUE,_xll.ohTrigger(RecalcTrigger,Trigger1Y)),NA())</f>
        <v>#N/A</v>
      </c>
      <c r="N3490" s="185">
        <f>IFERROR(_xll.qlIndexFixing(ONIndex1M,I3490,TRUE,_xll.ohTrigger(RecalcTrigger,Trigger1M)),NA())</f>
        <v>1.4295537584976259E-2</v>
      </c>
      <c r="O3490" s="44">
        <f>IFERROR(_xll.qlIndexFixing(ONIndex3M,I3490,TRUE,_xll.ohTrigger(RecalcTrigger,Trigger3M)),NA())</f>
        <v>1.4639171976398302E-2</v>
      </c>
      <c r="P3490" s="44">
        <f>IFERROR(_xll.qlIndexFixing(ONIndex6M,I3490,TRUE,_xll.ohTrigger(RecalcTrigger,Trigger6M)),NA())</f>
        <v>1.4717592264581469E-2</v>
      </c>
      <c r="Q3490" s="186">
        <f>IFERROR(_xll.qlIndexFixing(ONIndex1Y,I3490,TRUE,_xll.ohTrigger(RecalcTrigger,Trigger1Y)),NA())</f>
        <v>1.4837475179296788E-2</v>
      </c>
    </row>
    <row r="3491" spans="2:17" x14ac:dyDescent="0.2">
      <c r="B3491" s="39" t="s">
        <v>42</v>
      </c>
      <c r="D3491" s="42">
        <f>_xll.qlCalendarAdvance(Calendar,$D3490,B3491,"f",FALSE)</f>
        <v>63865</v>
      </c>
      <c r="E3491" s="180">
        <f>_xll.qlInterestRateIndexValueDate(IndexON,D3491)</f>
        <v>63865</v>
      </c>
      <c r="F3491" s="196">
        <f>IFERROR(_xll.qlIndexFixing(IndexON,D3491,TRUE,_xll.ohTrigger(RecalcTrigger,TriggerON)),NA())</f>
        <v>1.4250335292107508E-2</v>
      </c>
      <c r="H3491" s="42">
        <f>_xll.qlCalendarAdvance(Calendar,$H3490,B3491,"f",FALSE)</f>
        <v>63865</v>
      </c>
      <c r="I3491" s="180">
        <f>_xll.qlInterestRateIndexValueDate(Index1M,$H3491)</f>
        <v>63867</v>
      </c>
      <c r="J3491" s="185">
        <f>IFERROR(_xll.qlIndexFixing(Index1M,$H3491,TRUE,_xll.ohTrigger(RecalcTrigger,Trigger1M)),NA())</f>
        <v>1.4306269455238396E-2</v>
      </c>
      <c r="K3491" s="44">
        <f>IFERROR(_xll.qlIndexFixing(Index3M,H3491,TRUE,_xll.ohTrigger(RecalcTrigger,Trigger3M)),NA())</f>
        <v>1.4672354146326656E-2</v>
      </c>
      <c r="L3491" s="44">
        <f>IFERROR(_xll.qlIndexFixing(Index6M,$H3491,TRUE,_xll.ohTrigger(RecalcTrigger,Trigger6M)),NA())</f>
        <v>1.4777007308769942E-2</v>
      </c>
      <c r="M3491" s="186" t="e">
        <f>IFERROR(_xll.qlIndexFixing(Index1Y,$H3491,TRUE,_xll.ohTrigger(RecalcTrigger,Trigger1Y)),NA())</f>
        <v>#N/A</v>
      </c>
      <c r="N3491" s="185">
        <f>IFERROR(_xll.qlIndexFixing(ONIndex1M,I3491,TRUE,_xll.ohTrigger(RecalcTrigger,Trigger1M)),NA())</f>
        <v>1.4296418140604672E-2</v>
      </c>
      <c r="O3491" s="44">
        <f>IFERROR(_xll.qlIndexFixing(ONIndex3M,I3491,TRUE,_xll.ohTrigger(RecalcTrigger,Trigger3M)),NA())</f>
        <v>1.4640024680785402E-2</v>
      </c>
      <c r="P3491" s="44">
        <f>IFERROR(_xll.qlIndexFixing(ONIndex6M,I3491,TRUE,_xll.ohTrigger(RecalcTrigger,Trigger6M)),NA())</f>
        <v>1.4718060561822455E-2</v>
      </c>
      <c r="Q3491" s="186">
        <f>IFERROR(_xll.qlIndexFixing(ONIndex1Y,I3491,TRUE,_xll.ohTrigger(RecalcTrigger,Trigger1Y)),NA())</f>
        <v>1.4837983527780096E-2</v>
      </c>
    </row>
    <row r="3492" spans="2:17" x14ac:dyDescent="0.2">
      <c r="B3492" s="39" t="s">
        <v>42</v>
      </c>
      <c r="D3492" s="42">
        <f>_xll.qlCalendarAdvance(Calendar,$D3491,B3492,"f",FALSE)</f>
        <v>63872</v>
      </c>
      <c r="E3492" s="180">
        <f>_xll.qlInterestRateIndexValueDate(IndexON,D3492)</f>
        <v>63872</v>
      </c>
      <c r="F3492" s="196">
        <f>IFERROR(_xll.qlIndexFixing(IndexON,D3492,TRUE,_xll.ohTrigger(RecalcTrigger,TriggerON)),NA())</f>
        <v>1.4250933530286503E-2</v>
      </c>
      <c r="H3492" s="42">
        <f>_xll.qlCalendarAdvance(Calendar,$H3491,B3492,"f",FALSE)</f>
        <v>63872</v>
      </c>
      <c r="I3492" s="180">
        <f>_xll.qlInterestRateIndexValueDate(Index1M,$H3492)</f>
        <v>63874</v>
      </c>
      <c r="J3492" s="185">
        <f>IFERROR(_xll.qlIndexFixing(Index1M,$H3492,TRUE,_xll.ohTrigger(RecalcTrigger,Trigger1M)),NA())</f>
        <v>1.4307102544717088E-2</v>
      </c>
      <c r="K3492" s="44">
        <f>IFERROR(_xll.qlIndexFixing(Index3M,H3492,TRUE,_xll.ohTrigger(RecalcTrigger,Trigger3M)),NA())</f>
        <v>1.46730668011078E-2</v>
      </c>
      <c r="L3492" s="44">
        <f>IFERROR(_xll.qlIndexFixing(Index6M,$H3492,TRUE,_xll.ohTrigger(RecalcTrigger,Trigger6M)),NA())</f>
        <v>1.477734109928517E-2</v>
      </c>
      <c r="M3492" s="186" t="e">
        <f>IFERROR(_xll.qlIndexFixing(Index1Y,$H3492,TRUE,_xll.ohTrigger(RecalcTrigger,Trigger1Y)),NA())</f>
        <v>#N/A</v>
      </c>
      <c r="N3492" s="185">
        <f>IFERROR(_xll.qlIndexFixing(ONIndex1M,I3492,TRUE,_xll.ohTrigger(RecalcTrigger,Trigger1M)),NA())</f>
        <v>1.4297279879604829E-2</v>
      </c>
      <c r="O3492" s="44">
        <f>IFERROR(_xll.qlIndexFixing(ONIndex3M,I3492,TRUE,_xll.ohTrigger(RecalcTrigger,Trigger3M)),NA())</f>
        <v>1.4640857311229993E-2</v>
      </c>
      <c r="P3492" s="44">
        <f>IFERROR(_xll.qlIndexFixing(ONIndex6M,I3492,TRUE,_xll.ohTrigger(RecalcTrigger,Trigger6M)),NA())</f>
        <v>1.4718518550749238E-2</v>
      </c>
      <c r="Q3492" s="186">
        <f>IFERROR(_xll.qlIndexFixing(ONIndex1Y,I3492,TRUE,_xll.ohTrigger(RecalcTrigger,Trigger1Y)),NA())</f>
        <v>1.4838471626301697E-2</v>
      </c>
    </row>
    <row r="3493" spans="2:17" x14ac:dyDescent="0.2">
      <c r="B3493" s="39" t="s">
        <v>42</v>
      </c>
      <c r="D3493" s="42">
        <f>_xll.qlCalendarAdvance(Calendar,$D3492,B3493,"f",FALSE)</f>
        <v>63879</v>
      </c>
      <c r="E3493" s="180">
        <f>_xll.qlInterestRateIndexValueDate(IndexON,D3493)</f>
        <v>63879</v>
      </c>
      <c r="F3493" s="196">
        <f>IFERROR(_xll.qlIndexFixing(IndexON,D3493,TRUE,_xll.ohTrigger(RecalcTrigger,TriggerON)),NA())</f>
        <v>1.42515189428849E-2</v>
      </c>
      <c r="H3493" s="42">
        <f>_xll.qlCalendarAdvance(Calendar,$H3492,B3493,"f",FALSE)</f>
        <v>63879</v>
      </c>
      <c r="I3493" s="180">
        <f>_xll.qlInterestRateIndexValueDate(Index1M,$H3493)</f>
        <v>63881</v>
      </c>
      <c r="J3493" s="185">
        <f>IFERROR(_xll.qlIndexFixing(Index1M,$H3493,TRUE,_xll.ohTrigger(RecalcTrigger,Trigger1M)),NA())</f>
        <v>1.4307916729421262E-2</v>
      </c>
      <c r="K3493" s="44">
        <f>IFERROR(_xll.qlIndexFixing(Index3M,H3493,TRUE,_xll.ohTrigger(RecalcTrigger,Trigger3M)),NA())</f>
        <v>1.4673759112740502E-2</v>
      </c>
      <c r="L3493" s="44">
        <f>IFERROR(_xll.qlIndexFixing(Index6M,$H3493,TRUE,_xll.ohTrigger(RecalcTrigger,Trigger6M)),NA())</f>
        <v>1.4777664505259877E-2</v>
      </c>
      <c r="M3493" s="186" t="e">
        <f>IFERROR(_xll.qlIndexFixing(Index1Y,$H3493,TRUE,_xll.ohTrigger(RecalcTrigger,Trigger1Y)),NA())</f>
        <v>#N/A</v>
      </c>
      <c r="N3493" s="185">
        <f>IFERROR(_xll.qlIndexFixing(ONIndex1M,I3493,TRUE,_xll.ohTrigger(RecalcTrigger,Trigger1M)),NA())</f>
        <v>1.4298122776317257E-2</v>
      </c>
      <c r="O3493" s="44">
        <f>IFERROR(_xll.qlIndexFixing(ONIndex3M,I3493,TRUE,_xll.ohTrigger(RecalcTrigger,Trigger3M)),NA())</f>
        <v>1.4641669840393945E-2</v>
      </c>
      <c r="P3493" s="44">
        <f>IFERROR(_xll.qlIndexFixing(ONIndex6M,I3493,TRUE,_xll.ohTrigger(RecalcTrigger,Trigger6M)),NA())</f>
        <v>1.471896623112201E-2</v>
      </c>
      <c r="Q3493" s="186">
        <f>IFERROR(_xll.qlIndexFixing(ONIndex1Y,I3493,TRUE,_xll.ohTrigger(RecalcTrigger,Trigger1Y)),NA())</f>
        <v>1.4838939447043842E-2</v>
      </c>
    </row>
    <row r="3494" spans="2:17" x14ac:dyDescent="0.2">
      <c r="B3494" s="39" t="s">
        <v>42</v>
      </c>
      <c r="D3494" s="42">
        <f>_xll.qlCalendarAdvance(Calendar,$D3493,B3494,"f",FALSE)</f>
        <v>63886</v>
      </c>
      <c r="E3494" s="180">
        <f>_xll.qlInterestRateIndexValueDate(IndexON,D3494)</f>
        <v>63886</v>
      </c>
      <c r="F3494" s="196">
        <f>IFERROR(_xll.qlIndexFixing(IndexON,D3494,TRUE,_xll.ohTrigger(RecalcTrigger,TriggerON)),NA())</f>
        <v>1.4252091512716447E-2</v>
      </c>
      <c r="H3494" s="42">
        <f>_xll.qlCalendarAdvance(Calendar,$H3493,B3494,"f",FALSE)</f>
        <v>63886</v>
      </c>
      <c r="I3494" s="180">
        <f>_xll.qlInterestRateIndexValueDate(Index1M,$H3494)</f>
        <v>63888</v>
      </c>
      <c r="J3494" s="185">
        <f>IFERROR(_xll.qlIndexFixing(Index1M,$H3494,TRUE,_xll.ohTrigger(RecalcTrigger,Trigger1M)),NA())</f>
        <v>1.4308711983802319E-2</v>
      </c>
      <c r="K3494" s="44">
        <f>IFERROR(_xll.qlIndexFixing(Index3M,H3494,TRUE,_xll.ohTrigger(RecalcTrigger,Trigger3M)),NA())</f>
        <v>1.4673059203415662E-2</v>
      </c>
      <c r="L3494" s="44">
        <f>IFERROR(_xll.qlIndexFixing(Index6M,$H3494,TRUE,_xll.ohTrigger(RecalcTrigger,Trigger6M)),NA())</f>
        <v>1.4778298856525148E-2</v>
      </c>
      <c r="M3494" s="186" t="e">
        <f>IFERROR(_xll.qlIndexFixing(Index1Y,$H3494,TRUE,_xll.ohTrigger(RecalcTrigger,Trigger1Y)),NA())</f>
        <v>#N/A</v>
      </c>
      <c r="N3494" s="185">
        <f>IFERROR(_xll.qlIndexFixing(ONIndex1M,I3494,TRUE,_xll.ohTrigger(RecalcTrigger,Trigger1M)),NA())</f>
        <v>1.4298946805242352E-2</v>
      </c>
      <c r="O3494" s="44">
        <f>IFERROR(_xll.qlIndexFixing(ONIndex3M,I3494,TRUE,_xll.ohTrigger(RecalcTrigger,Trigger3M)),NA())</f>
        <v>1.4642462241098997E-2</v>
      </c>
      <c r="P3494" s="44">
        <f>IFERROR(_xll.qlIndexFixing(ONIndex6M,I3494,TRUE,_xll.ohTrigger(RecalcTrigger,Trigger6M)),NA())</f>
        <v>1.4719403603100645E-2</v>
      </c>
      <c r="Q3494" s="186">
        <f>IFERROR(_xll.qlIndexFixing(ONIndex1Y,I3494,TRUE,_xll.ohTrigger(RecalcTrigger,Trigger1Y)),NA())</f>
        <v>1.4839386962588463E-2</v>
      </c>
    </row>
    <row r="3495" spans="2:17" x14ac:dyDescent="0.2">
      <c r="B3495" s="39" t="s">
        <v>42</v>
      </c>
      <c r="D3495" s="42">
        <f>_xll.qlCalendarAdvance(Calendar,$D3494,B3495,"f",FALSE)</f>
        <v>63893</v>
      </c>
      <c r="E3495" s="180">
        <f>_xll.qlInterestRateIndexValueDate(IndexON,D3495)</f>
        <v>63893</v>
      </c>
      <c r="F3495" s="196">
        <f>IFERROR(_xll.qlIndexFixing(IndexON,D3495,TRUE,_xll.ohTrigger(RecalcTrigger,TriggerON)),NA())</f>
        <v>1.4252651222275148E-2</v>
      </c>
      <c r="H3495" s="42">
        <f>_xll.qlCalendarAdvance(Calendar,$H3494,B3495,"f",FALSE)</f>
        <v>63893</v>
      </c>
      <c r="I3495" s="180">
        <f>_xll.qlInterestRateIndexValueDate(Index1M,$H3495)</f>
        <v>63895</v>
      </c>
      <c r="J3495" s="185">
        <f>IFERROR(_xll.qlIndexFixing(Index1M,$H3495,TRUE,_xll.ohTrigger(RecalcTrigger,Trigger1M)),NA())</f>
        <v>1.4309488282332293E-2</v>
      </c>
      <c r="K3495" s="44">
        <f>IFERROR(_xll.qlIndexFixing(Index3M,H3495,TRUE,_xll.ohTrigger(RecalcTrigger,Trigger3M)),NA())</f>
        <v>1.4673716487628496E-2</v>
      </c>
      <c r="L3495" s="44">
        <f>IFERROR(_xll.qlIndexFixing(Index6M,$H3495,TRUE,_xll.ohTrigger(RecalcTrigger,Trigger6M)),NA())</f>
        <v>1.4778600763997358E-2</v>
      </c>
      <c r="M3495" s="186" t="e">
        <f>IFERROR(_xll.qlIndexFixing(Index1Y,$H3495,TRUE,_xll.ohTrigger(RecalcTrigger,Trigger1Y)),NA())</f>
        <v>#N/A</v>
      </c>
      <c r="N3495" s="185">
        <f>IFERROR(_xll.qlIndexFixing(ONIndex1M,I3495,TRUE,_xll.ohTrigger(RecalcTrigger,Trigger1M)),NA())</f>
        <v>1.4299751940960448E-2</v>
      </c>
      <c r="O3495" s="44">
        <f>IFERROR(_xll.qlIndexFixing(ONIndex3M,I3495,TRUE,_xll.ohTrigger(RecalcTrigger,Trigger3M)),NA())</f>
        <v>1.4643234486166889E-2</v>
      </c>
      <c r="P3495" s="44">
        <f>IFERROR(_xll.qlIndexFixing(ONIndex6M,I3495,TRUE,_xll.ohTrigger(RecalcTrigger,Trigger6M)),NA())</f>
        <v>1.4719830666605205E-2</v>
      </c>
      <c r="Q3495" s="186">
        <f>IFERROR(_xll.qlIndexFixing(ONIndex1Y,I3495,TRUE,_xll.ohTrigger(RecalcTrigger,Trigger1Y)),NA())</f>
        <v>1.4839814145757302E-2</v>
      </c>
    </row>
    <row r="3496" spans="2:17" x14ac:dyDescent="0.2">
      <c r="B3496" s="39" t="s">
        <v>42</v>
      </c>
      <c r="D3496" s="42">
        <f>_xll.qlCalendarAdvance(Calendar,$D3495,B3496,"f",FALSE)</f>
        <v>63900</v>
      </c>
      <c r="E3496" s="180">
        <f>_xll.qlInterestRateIndexValueDate(IndexON,D3496)</f>
        <v>63900</v>
      </c>
      <c r="F3496" s="196">
        <f>IFERROR(_xll.qlIndexFixing(IndexON,D3496,TRUE,_xll.ohTrigger(RecalcTrigger,TriggerON)),NA())</f>
        <v>1.4253198054055005E-2</v>
      </c>
      <c r="H3496" s="42">
        <f>_xll.qlCalendarAdvance(Calendar,$H3495,B3496,"f",FALSE)</f>
        <v>63900</v>
      </c>
      <c r="I3496" s="180">
        <f>_xll.qlInterestRateIndexValueDate(Index1M,$H3496)</f>
        <v>63902</v>
      </c>
      <c r="J3496" s="185">
        <f>IFERROR(_xll.qlIndexFixing(Index1M,$H3496,TRUE,_xll.ohTrigger(RecalcTrigger,Trigger1M)),NA())</f>
        <v>1.431024559946259E-2</v>
      </c>
      <c r="K3496" s="44">
        <f>IFERROR(_xll.qlIndexFixing(Index3M,H3496,TRUE,_xll.ohTrigger(RecalcTrigger,Trigger3M)),NA())</f>
        <v>1.467435335784284E-2</v>
      </c>
      <c r="L3496" s="44">
        <f>IFERROR(_xll.qlIndexFixing(Index6M,$H3496,TRUE,_xll.ohTrigger(RecalcTrigger,Trigger6M)),NA())</f>
        <v>1.4778892286487901E-2</v>
      </c>
      <c r="M3496" s="186" t="e">
        <f>IFERROR(_xll.qlIndexFixing(Index1Y,$H3496,TRUE,_xll.ohTrigger(RecalcTrigger,Trigger1Y)),NA())</f>
        <v>#N/A</v>
      </c>
      <c r="N3496" s="185">
        <f>IFERROR(_xll.qlIndexFixing(ONIndex1M,I3496,TRUE,_xll.ohTrigger(RecalcTrigger,Trigger1M)),NA())</f>
        <v>1.4300538158051879E-2</v>
      </c>
      <c r="O3496" s="44">
        <f>IFERROR(_xll.qlIndexFixing(ONIndex3M,I3496,TRUE,_xll.ohTrigger(RecalcTrigger,Trigger3M)),NA())</f>
        <v>1.4643986548259491E-2</v>
      </c>
      <c r="P3496" s="44">
        <f>IFERROR(_xll.qlIndexFixing(ONIndex6M,I3496,TRUE,_xll.ohTrigger(RecalcTrigger,Trigger6M)),NA())</f>
        <v>1.4720247421795563E-2</v>
      </c>
      <c r="Q3496" s="186">
        <f>IFERROR(_xll.qlIndexFixing(ONIndex1Y,I3496,TRUE,_xll.ohTrigger(RecalcTrigger,Trigger1Y)),NA())</f>
        <v>1.4840220968732609E-2</v>
      </c>
    </row>
    <row r="3497" spans="2:17" x14ac:dyDescent="0.2">
      <c r="B3497" s="39" t="s">
        <v>42</v>
      </c>
      <c r="D3497" s="42">
        <f>_xll.qlCalendarAdvance(Calendar,$D3496,B3497,"f",FALSE)</f>
        <v>63907</v>
      </c>
      <c r="E3497" s="180">
        <f>_xll.qlInterestRateIndexValueDate(IndexON,D3497)</f>
        <v>63907</v>
      </c>
      <c r="F3497" s="196">
        <f>IFERROR(_xll.qlIndexFixing(IndexON,D3497,TRUE,_xll.ohTrigger(RecalcTrigger,TriggerON)),NA())</f>
        <v>1.4253731991029639E-2</v>
      </c>
      <c r="H3497" s="42">
        <f>_xll.qlCalendarAdvance(Calendar,$H3496,B3497,"f",FALSE)</f>
        <v>63907</v>
      </c>
      <c r="I3497" s="180">
        <f>_xll.qlInterestRateIndexValueDate(Index1M,$H3497)</f>
        <v>63909</v>
      </c>
      <c r="J3497" s="185">
        <f>IFERROR(_xll.qlIndexFixing(Index1M,$H3497,TRUE,_xll.ohTrigger(RecalcTrigger,Trigger1M)),NA())</f>
        <v>1.4310983909657507E-2</v>
      </c>
      <c r="K3497" s="44">
        <f>IFERROR(_xll.qlIndexFixing(Index3M,H3497,TRUE,_xll.ohTrigger(RecalcTrigger,Trigger3M)),NA())</f>
        <v>1.4674969786743652E-2</v>
      </c>
      <c r="L3497" s="44">
        <f>IFERROR(_xll.qlIndexFixing(Index6M,$H3497,TRUE,_xll.ohTrigger(RecalcTrigger,Trigger6M)),NA())</f>
        <v>1.4779173423995021E-2</v>
      </c>
      <c r="M3497" s="186" t="e">
        <f>IFERROR(_xll.qlIndexFixing(Index1Y,$H3497,TRUE,_xll.ohTrigger(RecalcTrigger,Trigger1Y)),NA())</f>
        <v>#N/A</v>
      </c>
      <c r="N3497" s="185">
        <f>IFERROR(_xll.qlIndexFixing(ONIndex1M,I3497,TRUE,_xll.ohTrigger(RecalcTrigger,Trigger1M)),NA())</f>
        <v>1.4301521168365028E-2</v>
      </c>
      <c r="O3497" s="44">
        <f>IFERROR(_xll.qlIndexFixing(ONIndex3M,I3497,TRUE,_xll.ohTrigger(RecalcTrigger,Trigger3M)),NA())</f>
        <v>1.4644923785027686E-2</v>
      </c>
      <c r="P3497" s="44">
        <f>IFERROR(_xll.qlIndexFixing(ONIndex6M,I3497,TRUE,_xll.ohTrigger(RecalcTrigger,Trigger6M)),NA())</f>
        <v>1.4720768102653992E-2</v>
      </c>
      <c r="Q3497" s="186">
        <f>IFERROR(_xll.qlIndexFixing(ONIndex1Y,I3497,TRUE,_xll.ohTrigger(RecalcTrigger,Trigger1Y)),NA())</f>
        <v>1.4840714066135519E-2</v>
      </c>
    </row>
    <row r="3498" spans="2:17" x14ac:dyDescent="0.2">
      <c r="B3498" s="39" t="s">
        <v>42</v>
      </c>
      <c r="D3498" s="42">
        <f>_xll.qlCalendarAdvance(Calendar,$D3497,B3498,"f",FALSE)</f>
        <v>63915</v>
      </c>
      <c r="E3498" s="180">
        <f>_xll.qlInterestRateIndexValueDate(IndexON,D3498)</f>
        <v>63915</v>
      </c>
      <c r="F3498" s="196">
        <f>IFERROR(_xll.qlIndexFixing(IndexON,D3498,TRUE,_xll.ohTrigger(RecalcTrigger,TriggerON)),NA())</f>
        <v>1.4254326392517669E-2</v>
      </c>
      <c r="H3498" s="42">
        <f>_xll.qlCalendarAdvance(Calendar,$H3497,B3498,"f",FALSE)</f>
        <v>63915</v>
      </c>
      <c r="I3498" s="180">
        <f>_xll.qlInterestRateIndexValueDate(Index1M,$H3498)</f>
        <v>63919</v>
      </c>
      <c r="J3498" s="185">
        <f>IFERROR(_xll.qlIndexFixing(Index1M,$H3498,TRUE,_xll.ohTrigger(RecalcTrigger,Trigger1M)),NA())</f>
        <v>1.43120056166578E-2</v>
      </c>
      <c r="K3498" s="44">
        <f>IFERROR(_xll.qlIndexFixing(Index3M,H3498,TRUE,_xll.ohTrigger(RecalcTrigger,Trigger3M)),NA())</f>
        <v>1.4675140941221274E-2</v>
      </c>
      <c r="L3498" s="44">
        <f>IFERROR(_xll.qlIndexFixing(Index6M,$H3498,TRUE,_xll.ohTrigger(RecalcTrigger,Trigger6M)),NA())</f>
        <v>1.4778602561740375E-2</v>
      </c>
      <c r="M3498" s="186" t="e">
        <f>IFERROR(_xll.qlIndexFixing(Index1Y,$H3498,TRUE,_xll.ohTrigger(RecalcTrigger,Trigger1Y)),NA())</f>
        <v>#N/A</v>
      </c>
      <c r="N3498" s="185">
        <f>IFERROR(_xll.qlIndexFixing(ONIndex1M,I3498,TRUE,_xll.ohTrigger(RecalcTrigger,Trigger1M)),NA())</f>
        <v>1.4302264046603952E-2</v>
      </c>
      <c r="O3498" s="44">
        <f>IFERROR(_xll.qlIndexFixing(ONIndex3M,I3498,TRUE,_xll.ohTrigger(RecalcTrigger,Trigger3M)),NA())</f>
        <v>1.4645629612664024E-2</v>
      </c>
      <c r="P3498" s="44">
        <f>IFERROR(_xll.qlIndexFixing(ONIndex6M,I3498,TRUE,_xll.ohTrigger(RecalcTrigger,Trigger6M)),NA())</f>
        <v>1.4721161295732088E-2</v>
      </c>
      <c r="Q3498" s="186">
        <f>IFERROR(_xll.qlIndexFixing(ONIndex1Y,I3498,TRUE,_xll.ohTrigger(RecalcTrigger,Trigger1Y)),NA())</f>
        <v>1.4841074249138941E-2</v>
      </c>
    </row>
    <row r="3499" spans="2:17" x14ac:dyDescent="0.2">
      <c r="B3499" s="39" t="s">
        <v>42</v>
      </c>
      <c r="D3499" s="42">
        <f>_xll.qlCalendarAdvance(Calendar,$D3498,B3499,"f",FALSE)</f>
        <v>63922</v>
      </c>
      <c r="E3499" s="180">
        <f>_xll.qlInterestRateIndexValueDate(IndexON,D3499)</f>
        <v>63922</v>
      </c>
      <c r="F3499" s="196">
        <f>IFERROR(_xll.qlIndexFixing(IndexON,D3499,TRUE,_xll.ohTrigger(RecalcTrigger,TriggerON)),NA())</f>
        <v>1.4254832638842529E-2</v>
      </c>
      <c r="H3499" s="42">
        <f>_xll.qlCalendarAdvance(Calendar,$H3498,B3499,"f",FALSE)</f>
        <v>63922</v>
      </c>
      <c r="I3499" s="180">
        <f>_xll.qlInterestRateIndexValueDate(Index1M,$H3499)</f>
        <v>63926</v>
      </c>
      <c r="J3499" s="185">
        <f>IFERROR(_xll.qlIndexFixing(Index1M,$H3499,TRUE,_xll.ohTrigger(RecalcTrigger,Trigger1M)),NA())</f>
        <v>1.4312697660824289E-2</v>
      </c>
      <c r="K3499" s="44">
        <f>IFERROR(_xll.qlIndexFixing(Index3M,H3499,TRUE,_xll.ohTrigger(RecalcTrigger,Trigger3M)),NA())</f>
        <v>1.4677052092445665E-2</v>
      </c>
      <c r="L3499" s="44">
        <f>IFERROR(_xll.qlIndexFixing(Index6M,$H3499,TRUE,_xll.ohTrigger(RecalcTrigger,Trigger6M)),NA())</f>
        <v>1.4779812951037773E-2</v>
      </c>
      <c r="M3499" s="186" t="e">
        <f>IFERROR(_xll.qlIndexFixing(Index1Y,$H3499,TRUE,_xll.ohTrigger(RecalcTrigger,Trigger1Y)),NA())</f>
        <v>#N/A</v>
      </c>
      <c r="N3499" s="185">
        <f>IFERROR(_xll.qlIndexFixing(ONIndex1M,I3499,TRUE,_xll.ohTrigger(RecalcTrigger,Trigger1M)),NA())</f>
        <v>1.430288567591198E-2</v>
      </c>
      <c r="O3499" s="44">
        <f>IFERROR(_xll.qlIndexFixing(ONIndex3M,I3499,TRUE,_xll.ohTrigger(RecalcTrigger,Trigger3M)),NA())</f>
        <v>1.464621847378389E-2</v>
      </c>
      <c r="P3499" s="44">
        <f>IFERROR(_xll.qlIndexFixing(ONIndex6M,I3499,TRUE,_xll.ohTrigger(RecalcTrigger,Trigger6M)),NA())</f>
        <v>1.4721490113585034E-2</v>
      </c>
      <c r="Q3499" s="186">
        <f>IFERROR(_xll.qlIndexFixing(ONIndex1Y,I3499,TRUE,_xll.ohTrigger(RecalcTrigger,Trigger1Y)),NA())</f>
        <v>1.4841366701681125E-2</v>
      </c>
    </row>
    <row r="3500" spans="2:17" x14ac:dyDescent="0.2">
      <c r="B3500" s="39" t="s">
        <v>42</v>
      </c>
      <c r="D3500" s="42">
        <f>_xll.qlCalendarAdvance(Calendar,$D3499,B3500,"f",FALSE)</f>
        <v>63929</v>
      </c>
      <c r="E3500" s="180">
        <f>_xll.qlInterestRateIndexValueDate(IndexON,D3500)</f>
        <v>63929</v>
      </c>
      <c r="F3500" s="196">
        <f>IFERROR(_xll.qlIndexFixing(IndexON,D3500,TRUE,_xll.ohTrigger(RecalcTrigger,TriggerON)),NA())</f>
        <v>1.4255325935286223E-2</v>
      </c>
      <c r="H3500" s="42">
        <f>_xll.qlCalendarAdvance(Calendar,$H3499,B3500,"f",FALSE)</f>
        <v>63929</v>
      </c>
      <c r="I3500" s="180">
        <f>_xll.qlInterestRateIndexValueDate(Index1M,$H3500)</f>
        <v>63933</v>
      </c>
      <c r="J3500" s="185">
        <f>IFERROR(_xll.qlIndexFixing(Index1M,$H3500,TRUE,_xll.ohTrigger(RecalcTrigger,Trigger1M)),NA())</f>
        <v>1.4313370610489314E-2</v>
      </c>
      <c r="K3500" s="44">
        <f>IFERROR(_xll.qlIndexFixing(Index3M,H3500,TRUE,_xll.ohTrigger(RecalcTrigger,Trigger3M)),NA())</f>
        <v>1.4677261576904055E-2</v>
      </c>
      <c r="L3500" s="44">
        <f>IFERROR(_xll.qlIndexFixing(Index6M,$H3500,TRUE,_xll.ohTrigger(RecalcTrigger,Trigger6M)),NA())</f>
        <v>1.4780058482849358E-2</v>
      </c>
      <c r="M3500" s="186" t="e">
        <f>IFERROR(_xll.qlIndexFixing(Index1Y,$H3500,TRUE,_xll.ohTrigger(RecalcTrigger,Trigger1Y)),NA())</f>
        <v>#N/A</v>
      </c>
      <c r="N3500" s="185">
        <f>IFERROR(_xll.qlIndexFixing(ONIndex1M,I3500,TRUE,_xll.ohTrigger(RecalcTrigger,Trigger1M)),NA())</f>
        <v>1.4303593243436552E-2</v>
      </c>
      <c r="O3500" s="44">
        <f>IFERROR(_xll.qlIndexFixing(ONIndex3M,I3500,TRUE,_xll.ohTrigger(RecalcTrigger,Trigger3M)),NA())</f>
        <v>1.4646886631233258E-2</v>
      </c>
      <c r="P3500" s="44">
        <f>IFERROR(_xll.qlIndexFixing(ONIndex6M,I3500,TRUE,_xll.ohTrigger(RecalcTrigger,Trigger6M)),NA())</f>
        <v>1.4721864162376974E-2</v>
      </c>
      <c r="Q3500" s="186">
        <f>IFERROR(_xll.qlIndexFixing(ONIndex1Y,I3500,TRUE,_xll.ohTrigger(RecalcTrigger,Trigger1Y)),NA())</f>
        <v>1.4841688883882043E-2</v>
      </c>
    </row>
    <row r="3501" spans="2:17" x14ac:dyDescent="0.2">
      <c r="B3501" s="39" t="s">
        <v>42</v>
      </c>
      <c r="D3501" s="42">
        <f>_xll.qlCalendarAdvance(Calendar,$D3500,B3501,"f",FALSE)</f>
        <v>63936</v>
      </c>
      <c r="E3501" s="180">
        <f>_xll.qlInterestRateIndexValueDate(IndexON,D3501)</f>
        <v>63936</v>
      </c>
      <c r="F3501" s="196">
        <f>IFERROR(_xll.qlIndexFixing(IndexON,D3501,TRUE,_xll.ohTrigger(RecalcTrigger,TriggerON)),NA())</f>
        <v>1.4255806264902304E-2</v>
      </c>
      <c r="H3501" s="42">
        <f>_xll.qlCalendarAdvance(Calendar,$H3500,B3501,"f",FALSE)</f>
        <v>63936</v>
      </c>
      <c r="I3501" s="180">
        <f>_xll.qlInterestRateIndexValueDate(Index1M,$H3501)</f>
        <v>63940</v>
      </c>
      <c r="J3501" s="185">
        <f>IFERROR(_xll.qlIndexFixing(Index1M,$H3501,TRUE,_xll.ohTrigger(RecalcTrigger,Trigger1M)),NA())</f>
        <v>1.4314024440112016E-2</v>
      </c>
      <c r="K3501" s="44">
        <f>IFERROR(_xll.qlIndexFixing(Index3M,H3501,TRUE,_xll.ohTrigger(RecalcTrigger,Trigger3M)),NA())</f>
        <v>1.4677785698959701E-2</v>
      </c>
      <c r="L3501" s="44">
        <f>IFERROR(_xll.qlIndexFixing(Index6M,$H3501,TRUE,_xll.ohTrigger(RecalcTrigger,Trigger6M)),NA())</f>
        <v>1.4780293629659075E-2</v>
      </c>
      <c r="M3501" s="186" t="e">
        <f>IFERROR(_xll.qlIndexFixing(Index1Y,$H3501,TRUE,_xll.ohTrigger(RecalcTrigger,Trigger1Y)),NA())</f>
        <v>#N/A</v>
      </c>
      <c r="N3501" s="185">
        <f>IFERROR(_xll.qlIndexFixing(ONIndex1M,I3501,TRUE,_xll.ohTrigger(RecalcTrigger,Trigger1M)),NA())</f>
        <v>1.4304281761079451E-2</v>
      </c>
      <c r="O3501" s="44">
        <f>IFERROR(_xll.qlIndexFixing(ONIndex3M,I3501,TRUE,_xll.ohTrigger(RecalcTrigger,Trigger3M)),NA())</f>
        <v>1.464753446589917E-2</v>
      </c>
      <c r="P3501" s="44">
        <f>IFERROR(_xll.qlIndexFixing(ONIndex6M,I3501,TRUE,_xll.ohTrigger(RecalcTrigger,Trigger6M)),NA())</f>
        <v>1.472222790269484E-2</v>
      </c>
      <c r="Q3501" s="186">
        <f>IFERROR(_xll.qlIndexFixing(ONIndex1Y,I3501,TRUE,_xll.ohTrigger(RecalcTrigger,Trigger1Y)),NA())</f>
        <v>1.4841990564802288E-2</v>
      </c>
    </row>
    <row r="3502" spans="2:17" x14ac:dyDescent="0.2">
      <c r="B3502" s="39" t="s">
        <v>42</v>
      </c>
      <c r="D3502" s="42">
        <f>_xll.qlCalendarAdvance(Calendar,$D3501,B3502,"f",FALSE)</f>
        <v>63943</v>
      </c>
      <c r="E3502" s="180">
        <f>_xll.qlInterestRateIndexValueDate(IndexON,D3502)</f>
        <v>63943</v>
      </c>
      <c r="F3502" s="196">
        <f>IFERROR(_xll.qlIndexFixing(IndexON,D3502,TRUE,_xll.ohTrigger(RecalcTrigger,TriggerON)),NA())</f>
        <v>1.4256273610104842E-2</v>
      </c>
      <c r="H3502" s="42">
        <f>_xll.qlCalendarAdvance(Calendar,$H3501,B3502,"f",FALSE)</f>
        <v>63943</v>
      </c>
      <c r="I3502" s="180">
        <f>_xll.qlInterestRateIndexValueDate(Index1M,$H3502)</f>
        <v>63947</v>
      </c>
      <c r="J3502" s="185">
        <f>IFERROR(_xll.qlIndexFixing(Index1M,$H3502,TRUE,_xll.ohTrigger(RecalcTrigger,Trigger1M)),NA())</f>
        <v>1.4314659124156691E-2</v>
      </c>
      <c r="K3502" s="44">
        <f>IFERROR(_xll.qlIndexFixing(Index3M,H3502,TRUE,_xll.ohTrigger(RecalcTrigger,Trigger3M)),NA())</f>
        <v>1.4678289228618109E-2</v>
      </c>
      <c r="L3502" s="44">
        <f>IFERROR(_xll.qlIndexFixing(Index6M,$H3502,TRUE,_xll.ohTrigger(RecalcTrigger,Trigger6M)),NA())</f>
        <v>1.4780518391461651E-2</v>
      </c>
      <c r="M3502" s="186" t="e">
        <f>IFERROR(_xll.qlIndexFixing(Index1Y,$H3502,TRUE,_xll.ohTrigger(RecalcTrigger,Trigger1Y)),NA())</f>
        <v>#N/A</v>
      </c>
      <c r="N3502" s="185">
        <f>IFERROR(_xll.qlIndexFixing(ONIndex1M,I3502,TRUE,_xll.ohTrigger(RecalcTrigger,Trigger1M)),NA())</f>
        <v>1.430495120326114E-2</v>
      </c>
      <c r="O3502" s="44">
        <f>IFERROR(_xll.qlIndexFixing(ONIndex3M,I3502,TRUE,_xll.ohTrigger(RecalcTrigger,Trigger3M)),NA())</f>
        <v>1.4648161950443495E-2</v>
      </c>
      <c r="P3502" s="44">
        <f>IFERROR(_xll.qlIndexFixing(ONIndex6M,I3502,TRUE,_xll.ohTrigger(RecalcTrigger,Trigger6M)),NA())</f>
        <v>1.4722581334538631E-2</v>
      </c>
      <c r="Q3502" s="186">
        <f>IFERROR(_xll.qlIndexFixing(ONIndex1Y,I3502,TRUE,_xll.ohTrigger(RecalcTrigger,Trigger1Y)),NA())</f>
        <v>1.4842271717103728E-2</v>
      </c>
    </row>
    <row r="3503" spans="2:17" x14ac:dyDescent="0.2">
      <c r="B3503" s="39" t="s">
        <v>42</v>
      </c>
      <c r="D3503" s="42">
        <f>_xll.qlCalendarAdvance(Calendar,$D3502,B3503,"f",FALSE)</f>
        <v>63950</v>
      </c>
      <c r="E3503" s="180">
        <f>_xll.qlInterestRateIndexValueDate(IndexON,D3503)</f>
        <v>63950</v>
      </c>
      <c r="F3503" s="196">
        <f>IFERROR(_xll.qlIndexFixing(IndexON,D3503,TRUE,_xll.ohTrigger(RecalcTrigger,TriggerON)),NA())</f>
        <v>1.4256727953467774E-2</v>
      </c>
      <c r="H3503" s="42">
        <f>_xll.qlCalendarAdvance(Calendar,$H3502,B3503,"f",FALSE)</f>
        <v>63950</v>
      </c>
      <c r="I3503" s="180">
        <f>_xll.qlInterestRateIndexValueDate(Index1M,$H3503)</f>
        <v>63954</v>
      </c>
      <c r="J3503" s="185">
        <f>IFERROR(_xll.qlIndexFixing(Index1M,$H3503,TRUE,_xll.ohTrigger(RecalcTrigger,Trigger1M)),NA())</f>
        <v>1.4314293781988927E-2</v>
      </c>
      <c r="K3503" s="44">
        <f>IFERROR(_xll.qlIndexFixing(Index3M,H3503,TRUE,_xll.ohTrigger(RecalcTrigger,Trigger3M)),NA())</f>
        <v>1.4678772138560474E-2</v>
      </c>
      <c r="L3503" s="44">
        <f>IFERROR(_xll.qlIndexFixing(Index6M,$H3503,TRUE,_xll.ohTrigger(RecalcTrigger,Trigger6M)),NA())</f>
        <v>1.4780732768254453E-2</v>
      </c>
      <c r="M3503" s="186" t="e">
        <f>IFERROR(_xll.qlIndexFixing(Index1Y,$H3503,TRUE,_xll.ohTrigger(RecalcTrigger,Trigger1Y)),NA())</f>
        <v>#N/A</v>
      </c>
      <c r="N3503" s="185">
        <f>IFERROR(_xll.qlIndexFixing(ONIndex1M,I3503,TRUE,_xll.ohTrigger(RecalcTrigger,Trigger1M)),NA())</f>
        <v>1.430560154440208E-2</v>
      </c>
      <c r="O3503" s="44">
        <f>IFERROR(_xll.qlIndexFixing(ONIndex3M,I3503,TRUE,_xll.ohTrigger(RecalcTrigger,Trigger3M)),NA())</f>
        <v>1.4648769057767907E-2</v>
      </c>
      <c r="P3503" s="44">
        <f>IFERROR(_xll.qlIndexFixing(ONIndex6M,I3503,TRUE,_xll.ohTrigger(RecalcTrigger,Trigger6M)),NA())</f>
        <v>1.4722924458148157E-2</v>
      </c>
      <c r="Q3503" s="186">
        <f>IFERROR(_xll.qlIndexFixing(ONIndex1Y,I3503,TRUE,_xll.ohTrigger(RecalcTrigger,Trigger1Y)),NA())</f>
        <v>1.4842532313368295E-2</v>
      </c>
    </row>
    <row r="3504" spans="2:17" x14ac:dyDescent="0.2">
      <c r="B3504" s="39" t="s">
        <v>42</v>
      </c>
      <c r="D3504" s="42">
        <f>_xll.qlCalendarAdvance(Calendar,$D3503,B3504,"f",FALSE)</f>
        <v>63957</v>
      </c>
      <c r="E3504" s="180">
        <f>_xll.qlInterestRateIndexValueDate(IndexON,D3504)</f>
        <v>63957</v>
      </c>
      <c r="F3504" s="196">
        <f>IFERROR(_xll.qlIndexFixing(IndexON,D3504,TRUE,_xll.ohTrigger(RecalcTrigger,TriggerON)),NA())</f>
        <v>1.4257169277804849E-2</v>
      </c>
      <c r="H3504" s="42">
        <f>_xll.qlCalendarAdvance(Calendar,$H3503,B3504,"f",FALSE)</f>
        <v>63957</v>
      </c>
      <c r="I3504" s="180">
        <f>_xll.qlInterestRateIndexValueDate(Index1M,$H3504)</f>
        <v>63961</v>
      </c>
      <c r="J3504" s="185">
        <f>IFERROR(_xll.qlIndexFixing(Index1M,$H3504,TRUE,_xll.ohTrigger(RecalcTrigger,Trigger1M)),NA())</f>
        <v>1.4314894146241526E-2</v>
      </c>
      <c r="K3504" s="44">
        <f>IFERROR(_xll.qlIndexFixing(Index3M,H3504,TRUE,_xll.ohTrigger(RecalcTrigger,Trigger3M)),NA())</f>
        <v>1.4679234401472377E-2</v>
      </c>
      <c r="L3504" s="44">
        <f>IFERROR(_xll.qlIndexFixing(Index6M,$H3504,TRUE,_xll.ohTrigger(RecalcTrigger,Trigger6M)),NA())</f>
        <v>1.4780936760033085E-2</v>
      </c>
      <c r="M3504" s="186" t="e">
        <f>IFERROR(_xll.qlIndexFixing(Index1Y,$H3504,TRUE,_xll.ohTrigger(RecalcTrigger,Trigger1Y)),NA())</f>
        <v>#N/A</v>
      </c>
      <c r="N3504" s="185">
        <f>IFERROR(_xll.qlIndexFixing(ONIndex1M,I3504,TRUE,_xll.ohTrigger(RecalcTrigger,Trigger1M)),NA())</f>
        <v>1.4306232759322413E-2</v>
      </c>
      <c r="O3504" s="44">
        <f>IFERROR(_xll.qlIndexFixing(ONIndex3M,I3504,TRUE,_xll.ohTrigger(RecalcTrigger,Trigger3M)),NA())</f>
        <v>1.4649355760774085E-2</v>
      </c>
      <c r="P3504" s="44">
        <f>IFERROR(_xll.qlIndexFixing(ONIndex6M,I3504,TRUE,_xll.ohTrigger(RecalcTrigger,Trigger6M)),NA())</f>
        <v>1.4723257273123735E-2</v>
      </c>
      <c r="Q3504" s="186">
        <f>IFERROR(_xll.qlIndexFixing(ONIndex1Y,I3504,TRUE,_xll.ohTrigger(RecalcTrigger,Trigger1Y)),NA())</f>
        <v>1.4842772326257858E-2</v>
      </c>
    </row>
    <row r="3505" spans="2:17" x14ac:dyDescent="0.2">
      <c r="B3505" s="39" t="s">
        <v>42</v>
      </c>
      <c r="D3505" s="42">
        <f>_xll.qlCalendarAdvance(Calendar,$D3504,B3505,"f",FALSE)</f>
        <v>63964</v>
      </c>
      <c r="E3505" s="180">
        <f>_xll.qlInterestRateIndexValueDate(IndexON,D3505)</f>
        <v>63964</v>
      </c>
      <c r="F3505" s="196">
        <f>IFERROR(_xll.qlIndexFixing(IndexON,D3505,TRUE,_xll.ohTrigger(RecalcTrigger,TriggerON)),NA())</f>
        <v>1.4257597565530133E-2</v>
      </c>
      <c r="H3505" s="42">
        <f>_xll.qlCalendarAdvance(Calendar,$H3504,B3505,"f",FALSE)</f>
        <v>63964</v>
      </c>
      <c r="I3505" s="180">
        <f>_xll.qlInterestRateIndexValueDate(Index1M,$H3505)</f>
        <v>63968</v>
      </c>
      <c r="J3505" s="185">
        <f>IFERROR(_xll.qlIndexFixing(Index1M,$H3505,TRUE,_xll.ohTrigger(RecalcTrigger,Trigger1M)),NA())</f>
        <v>1.4315475296058366E-2</v>
      </c>
      <c r="K3505" s="44">
        <f>IFERROR(_xll.qlIndexFixing(Index3M,H3505,TRUE,_xll.ohTrigger(RecalcTrigger,Trigger3M)),NA())</f>
        <v>1.4679675990036774E-2</v>
      </c>
      <c r="L3505" s="44">
        <f>IFERROR(_xll.qlIndexFixing(Index6M,$H3505,TRUE,_xll.ohTrigger(RecalcTrigger,Trigger6M)),NA())</f>
        <v>1.4781130366795356E-2</v>
      </c>
      <c r="M3505" s="186" t="e">
        <f>IFERROR(_xll.qlIndexFixing(Index1Y,$H3505,TRUE,_xll.ohTrigger(RecalcTrigger,Trigger1Y)),NA())</f>
        <v>#N/A</v>
      </c>
      <c r="N3505" s="185">
        <f>IFERROR(_xll.qlIndexFixing(ONIndex1M,I3505,TRUE,_xll.ohTrigger(RecalcTrigger,Trigger1M)),NA())</f>
        <v>1.4306844822042919E-2</v>
      </c>
      <c r="O3505" s="44">
        <f>IFERROR(_xll.qlIndexFixing(ONIndex3M,I3505,TRUE,_xll.ohTrigger(RecalcTrigger,Trigger3M)),NA())</f>
        <v>1.464992203204396E-2</v>
      </c>
      <c r="P3505" s="44">
        <f>IFERROR(_xll.qlIndexFixing(ONIndex6M,I3505,TRUE,_xll.ohTrigger(RecalcTrigger,Trigger6M)),NA())</f>
        <v>1.4723579779785112E-2</v>
      </c>
      <c r="Q3505" s="186">
        <f>IFERROR(_xll.qlIndexFixing(ONIndex1Y,I3505,TRUE,_xll.ohTrigger(RecalcTrigger,Trigger1Y)),NA())</f>
        <v>1.4842991728114541E-2</v>
      </c>
    </row>
    <row r="3506" spans="2:17" x14ac:dyDescent="0.2">
      <c r="B3506" s="39" t="s">
        <v>42</v>
      </c>
      <c r="D3506" s="42">
        <f>_xll.qlCalendarAdvance(Calendar,$D3505,B3506,"f",FALSE)</f>
        <v>63971</v>
      </c>
      <c r="E3506" s="180">
        <f>_xll.qlInterestRateIndexValueDate(IndexON,D3506)</f>
        <v>63971</v>
      </c>
      <c r="F3506" s="196">
        <f>IFERROR(_xll.qlIndexFixing(IndexON,D3506,TRUE,_xll.ohTrigger(RecalcTrigger,TriggerON)),NA())</f>
        <v>1.4258012799457376E-2</v>
      </c>
      <c r="H3506" s="42">
        <f>_xll.qlCalendarAdvance(Calendar,$H3505,B3506,"f",FALSE)</f>
        <v>63971</v>
      </c>
      <c r="I3506" s="180">
        <f>_xll.qlInterestRateIndexValueDate(Index1M,$H3506)</f>
        <v>63975</v>
      </c>
      <c r="J3506" s="185">
        <f>IFERROR(_xll.qlIndexFixing(Index1M,$H3506,TRUE,_xll.ohTrigger(RecalcTrigger,Trigger1M)),NA())</f>
        <v>1.4316037205902734E-2</v>
      </c>
      <c r="K3506" s="44">
        <f>IFERROR(_xll.qlIndexFixing(Index3M,H3506,TRUE,_xll.ohTrigger(RecalcTrigger,Trigger3M)),NA())</f>
        <v>1.4680096876933977E-2</v>
      </c>
      <c r="L3506" s="44">
        <f>IFERROR(_xll.qlIndexFixing(Index6M,$H3506,TRUE,_xll.ohTrigger(RecalcTrigger,Trigger6M)),NA())</f>
        <v>1.4781313588537749E-2</v>
      </c>
      <c r="M3506" s="186" t="e">
        <f>IFERROR(_xll.qlIndexFixing(Index1Y,$H3506,TRUE,_xll.ohTrigger(RecalcTrigger,Trigger1Y)),NA())</f>
        <v>#N/A</v>
      </c>
      <c r="N3506" s="185">
        <f>IFERROR(_xll.qlIndexFixing(ONIndex1M,I3506,TRUE,_xll.ohTrigger(RecalcTrigger,Trigger1M)),NA())</f>
        <v>1.4307437707463677E-2</v>
      </c>
      <c r="O3506" s="44">
        <f>IFERROR(_xll.qlIndexFixing(ONIndex3M,I3506,TRUE,_xll.ohTrigger(RecalcTrigger,Trigger3M)),NA())</f>
        <v>1.4650467844399273E-2</v>
      </c>
      <c r="P3506" s="44">
        <f>IFERROR(_xll.qlIndexFixing(ONIndex6M,I3506,TRUE,_xll.ohTrigger(RecalcTrigger,Trigger6M)),NA())</f>
        <v>1.4723891977892478E-2</v>
      </c>
      <c r="Q3506" s="186">
        <f>IFERROR(_xll.qlIndexFixing(ONIndex1Y,I3506,TRUE,_xll.ohTrigger(RecalcTrigger,Trigger1Y)),NA())</f>
        <v>1.4843190491520275E-2</v>
      </c>
    </row>
    <row r="3507" spans="2:17" x14ac:dyDescent="0.2">
      <c r="B3507" s="39" t="s">
        <v>42</v>
      </c>
      <c r="D3507" s="42">
        <f>_xll.qlCalendarAdvance(Calendar,$D3506,B3507,"f",FALSE)</f>
        <v>63978</v>
      </c>
      <c r="E3507" s="180">
        <f>_xll.qlInterestRateIndexValueDate(IndexON,D3507)</f>
        <v>63978</v>
      </c>
      <c r="F3507" s="196">
        <f>IFERROR(_xll.qlIndexFixing(IndexON,D3507,TRUE,_xll.ohTrigger(RecalcTrigger,TriggerON)),NA())</f>
        <v>1.4258414962000643E-2</v>
      </c>
      <c r="H3507" s="42">
        <f>_xll.qlCalendarAdvance(Calendar,$H3506,B3507,"f",FALSE)</f>
        <v>63978</v>
      </c>
      <c r="I3507" s="180">
        <f>_xll.qlInterestRateIndexValueDate(Index1M,$H3507)</f>
        <v>63982</v>
      </c>
      <c r="J3507" s="185">
        <f>IFERROR(_xll.qlIndexFixing(Index1M,$H3507,TRUE,_xll.ohTrigger(RecalcTrigger,Trigger1M)),NA())</f>
        <v>1.4317544466836311E-2</v>
      </c>
      <c r="K3507" s="44">
        <f>IFERROR(_xll.qlIndexFixing(Index3M,H3507,TRUE,_xll.ohTrigger(RecalcTrigger,Trigger3M)),NA())</f>
        <v>1.4680820558032206E-2</v>
      </c>
      <c r="L3507" s="44">
        <f>IFERROR(_xll.qlIndexFixing(Index6M,$H3507,TRUE,_xll.ohTrigger(RecalcTrigger,Trigger6M)),NA())</f>
        <v>1.4782109239221578E-2</v>
      </c>
      <c r="M3507" s="186" t="e">
        <f>IFERROR(_xll.qlIndexFixing(Index1Y,$H3507,TRUE,_xll.ohTrigger(RecalcTrigger,Trigger1Y)),NA())</f>
        <v>#N/A</v>
      </c>
      <c r="N3507" s="185">
        <f>IFERROR(_xll.qlIndexFixing(ONIndex1M,I3507,TRUE,_xll.ohTrigger(RecalcTrigger,Trigger1M)),NA())</f>
        <v>1.4308011389845277E-2</v>
      </c>
      <c r="O3507" s="44">
        <f>IFERROR(_xll.qlIndexFixing(ONIndex3M,I3507,TRUE,_xll.ohTrigger(RecalcTrigger,Trigger3M)),NA())</f>
        <v>1.46509931707417E-2</v>
      </c>
      <c r="P3507" s="44">
        <f>IFERROR(_xll.qlIndexFixing(ONIndex6M,I3507,TRUE,_xll.ohTrigger(RecalcTrigger,Trigger6M)),NA())</f>
        <v>1.4724193867685642E-2</v>
      </c>
      <c r="Q3507" s="186">
        <f>IFERROR(_xll.qlIndexFixing(ONIndex1Y,I3507,TRUE,_xll.ohTrigger(RecalcTrigger,Trigger1Y)),NA())</f>
        <v>1.4843368589136929E-2</v>
      </c>
    </row>
    <row r="3508" spans="2:17" x14ac:dyDescent="0.2">
      <c r="B3508" s="39" t="s">
        <v>42</v>
      </c>
      <c r="D3508" s="42">
        <f>_xll.qlCalendarAdvance(Calendar,$D3507,B3508,"f",FALSE)</f>
        <v>63985</v>
      </c>
      <c r="E3508" s="180">
        <f>_xll.qlInterestRateIndexValueDate(IndexON,D3508)</f>
        <v>63985</v>
      </c>
      <c r="F3508" s="196">
        <f>IFERROR(_xll.qlIndexFixing(IndexON,D3508,TRUE,_xll.ohTrigger(RecalcTrigger,TriggerON)),NA())</f>
        <v>1.4258804035893746E-2</v>
      </c>
      <c r="H3508" s="42">
        <f>_xll.qlCalendarAdvance(Calendar,$H3507,B3508,"f",FALSE)</f>
        <v>63985</v>
      </c>
      <c r="I3508" s="180">
        <f>_xll.qlInterestRateIndexValueDate(Index1M,$H3508)</f>
        <v>63989</v>
      </c>
      <c r="J3508" s="185">
        <f>IFERROR(_xll.qlIndexFixing(Index1M,$H3508,TRUE,_xll.ohTrigger(RecalcTrigger,Trigger1M)),NA())</f>
        <v>1.4318063741093453E-2</v>
      </c>
      <c r="K3508" s="44">
        <f>IFERROR(_xll.qlIndexFixing(Index3M,H3508,TRUE,_xll.ohTrigger(RecalcTrigger,Trigger3M)),NA())</f>
        <v>1.4681198487145428E-2</v>
      </c>
      <c r="L3508" s="44">
        <f>IFERROR(_xll.qlIndexFixing(Index6M,$H3508,TRUE,_xll.ohTrigger(RecalcTrigger,Trigger6M)),NA())</f>
        <v>1.4782270220510747E-2</v>
      </c>
      <c r="M3508" s="186" t="e">
        <f>IFERROR(_xll.qlIndexFixing(Index1Y,$H3508,TRUE,_xll.ohTrigger(RecalcTrigger,Trigger1Y)),NA())</f>
        <v>#N/A</v>
      </c>
      <c r="N3508" s="185">
        <f>IFERROR(_xll.qlIndexFixing(ONIndex1M,I3508,TRUE,_xll.ohTrigger(RecalcTrigger,Trigger1M)),NA())</f>
        <v>1.4308565843847987E-2</v>
      </c>
      <c r="O3508" s="44">
        <f>IFERROR(_xll.qlIndexFixing(ONIndex3M,I3508,TRUE,_xll.ohTrigger(RecalcTrigger,Trigger3M)),NA())</f>
        <v>1.4651497983733108E-2</v>
      </c>
      <c r="P3508" s="44">
        <f>IFERROR(_xll.qlIndexFixing(ONIndex6M,I3508,TRUE,_xll.ohTrigger(RecalcTrigger,Trigger6M)),NA())</f>
        <v>1.4724485449004732E-2</v>
      </c>
      <c r="Q3508" s="186">
        <f>IFERROR(_xll.qlIndexFixing(ONIndex1Y,I3508,TRUE,_xll.ohTrigger(RecalcTrigger,Trigger1Y)),NA())</f>
        <v>1.4843525993546436E-2</v>
      </c>
    </row>
    <row r="3509" spans="2:17" x14ac:dyDescent="0.2">
      <c r="B3509" s="39" t="s">
        <v>42</v>
      </c>
      <c r="D3509" s="42">
        <f>_xll.qlCalendarAdvance(Calendar,$D3508,B3509,"f",FALSE)</f>
        <v>63992</v>
      </c>
      <c r="E3509" s="180">
        <f>_xll.qlInterestRateIndexValueDate(IndexON,D3509)</f>
        <v>63992</v>
      </c>
      <c r="F3509" s="196">
        <f>IFERROR(_xll.qlIndexFixing(IndexON,D3509,TRUE,_xll.ohTrigger(RecalcTrigger,TriggerON)),NA())</f>
        <v>1.4259180003710625E-2</v>
      </c>
      <c r="H3509" s="42">
        <f>_xll.qlCalendarAdvance(Calendar,$H3508,B3509,"f",FALSE)</f>
        <v>63992</v>
      </c>
      <c r="I3509" s="180">
        <f>_xll.qlInterestRateIndexValueDate(Index1M,$H3509)</f>
        <v>63996</v>
      </c>
      <c r="J3509" s="185">
        <f>IFERROR(_xll.qlIndexFixing(Index1M,$H3509,TRUE,_xll.ohTrigger(RecalcTrigger,Trigger1M)),NA())</f>
        <v>1.4318563690999443E-2</v>
      </c>
      <c r="K3509" s="44">
        <f>IFERROR(_xll.qlIndexFixing(Index3M,H3509,TRUE,_xll.ohTrigger(RecalcTrigger,Trigger3M)),NA())</f>
        <v>1.4681555629850403E-2</v>
      </c>
      <c r="L3509" s="44">
        <f>IFERROR(_xll.qlIndexFixing(Index6M,$H3509,TRUE,_xll.ohTrigger(RecalcTrigger,Trigger6M)),NA())</f>
        <v>1.4782420815922105E-2</v>
      </c>
      <c r="M3509" s="186" t="e">
        <f>IFERROR(_xll.qlIndexFixing(Index1Y,$H3509,TRUE,_xll.ohTrigger(RecalcTrigger,Trigger1Y)),NA())</f>
        <v>#N/A</v>
      </c>
      <c r="N3509" s="185">
        <f>IFERROR(_xll.qlIndexFixing(ONIndex1M,I3509,TRUE,_xll.ohTrigger(RecalcTrigger,Trigger1M)),NA())</f>
        <v>1.4309101043732397E-2</v>
      </c>
      <c r="O3509" s="44">
        <f>IFERROR(_xll.qlIndexFixing(ONIndex3M,I3509,TRUE,_xll.ohTrigger(RecalcTrigger,Trigger3M)),NA())</f>
        <v>1.4651982256275176E-2</v>
      </c>
      <c r="P3509" s="44">
        <f>IFERROR(_xll.qlIndexFixing(ONIndex6M,I3509,TRUE,_xll.ohTrigger(RecalcTrigger,Trigger6M)),NA())</f>
        <v>1.4724766722009619E-2</v>
      </c>
      <c r="Q3509" s="186">
        <f>IFERROR(_xll.qlIndexFixing(ONIndex1Y,I3509,TRUE,_xll.ohTrigger(RecalcTrigger,Trigger1Y)),NA())</f>
        <v>1.4843662677010983E-2</v>
      </c>
    </row>
    <row r="3510" spans="2:17" x14ac:dyDescent="0.2">
      <c r="B3510" s="39" t="s">
        <v>42</v>
      </c>
      <c r="D3510" s="42">
        <f>_xll.qlCalendarAdvance(Calendar,$D3509,B3510,"f",FALSE)</f>
        <v>63999</v>
      </c>
      <c r="E3510" s="180">
        <f>_xll.qlInterestRateIndexValueDate(IndexON,D3510)</f>
        <v>63999</v>
      </c>
      <c r="F3510" s="196">
        <f>IFERROR(_xll.qlIndexFixing(IndexON,D3510,TRUE,_xll.ohTrigger(RecalcTrigger,TriggerON)),NA())</f>
        <v>1.4259542848105156E-2</v>
      </c>
      <c r="H3510" s="42">
        <f>_xll.qlCalendarAdvance(Calendar,$H3509,B3510,"f",FALSE)</f>
        <v>63999</v>
      </c>
      <c r="I3510" s="180">
        <f>_xll.qlInterestRateIndexValueDate(Index1M,$H3510)</f>
        <v>64003</v>
      </c>
      <c r="J3510" s="185">
        <f>IFERROR(_xll.qlIndexFixing(Index1M,$H3510,TRUE,_xll.ohTrigger(RecalcTrigger,Trigger1M)),NA())</f>
        <v>1.4319044291013423E-2</v>
      </c>
      <c r="K3510" s="44">
        <f>IFERROR(_xll.qlIndexFixing(Index3M,H3510,TRUE,_xll.ohTrigger(RecalcTrigger,Trigger3M)),NA())</f>
        <v>1.4681891958828984E-2</v>
      </c>
      <c r="L3510" s="44">
        <f>IFERROR(_xll.qlIndexFixing(Index6M,$H3510,TRUE,_xll.ohTrigger(RecalcTrigger,Trigger6M)),NA())</f>
        <v>1.4782561025645503E-2</v>
      </c>
      <c r="M3510" s="186" t="e">
        <f>IFERROR(_xll.qlIndexFixing(Index1Y,$H3510,TRUE,_xll.ohTrigger(RecalcTrigger,Trigger1Y)),NA())</f>
        <v>#N/A</v>
      </c>
      <c r="N3510" s="185">
        <f>IFERROR(_xll.qlIndexFixing(ONIndex1M,I3510,TRUE,_xll.ohTrigger(RecalcTrigger,Trigger1M)),NA())</f>
        <v>1.4309616964238714E-2</v>
      </c>
      <c r="O3510" s="44">
        <f>IFERROR(_xll.qlIndexFixing(ONIndex3M,I3510,TRUE,_xll.ohTrigger(RecalcTrigger,Trigger3M)),NA())</f>
        <v>1.4652445960949834E-2</v>
      </c>
      <c r="P3510" s="44">
        <f>IFERROR(_xll.qlIndexFixing(ONIndex6M,I3510,TRUE,_xll.ohTrigger(RecalcTrigger,Trigger6M)),NA())</f>
        <v>1.472503768638056E-2</v>
      </c>
      <c r="Q3510" s="186">
        <f>IFERROR(_xll.qlIndexFixing(ONIndex1Y,I3510,TRUE,_xll.ohTrigger(RecalcTrigger,Trigger1Y)),NA())</f>
        <v>1.4843778612432246E-2</v>
      </c>
    </row>
    <row r="3511" spans="2:17" x14ac:dyDescent="0.2">
      <c r="B3511" s="39" t="s">
        <v>42</v>
      </c>
      <c r="D3511" s="42">
        <f>_xll.qlCalendarAdvance(Calendar,$D3510,B3511,"f",FALSE)</f>
        <v>64006</v>
      </c>
      <c r="E3511" s="180">
        <f>_xll.qlInterestRateIndexValueDate(IndexON,D3511)</f>
        <v>64006</v>
      </c>
      <c r="F3511" s="196">
        <f>IFERROR(_xll.qlIndexFixing(IndexON,D3511,TRUE,_xll.ohTrigger(RecalcTrigger,TriggerON)),NA())</f>
        <v>1.4259892551731213E-2</v>
      </c>
      <c r="H3511" s="42">
        <f>_xll.qlCalendarAdvance(Calendar,$H3510,B3511,"f",FALSE)</f>
        <v>64006</v>
      </c>
      <c r="I3511" s="180">
        <f>_xll.qlInterestRateIndexValueDate(Index1M,$H3511)</f>
        <v>64010</v>
      </c>
      <c r="J3511" s="185">
        <f>IFERROR(_xll.qlIndexFixing(Index1M,$H3511,TRUE,_xll.ohTrigger(RecalcTrigger,Trigger1M)),NA())</f>
        <v>1.431950551559711E-2</v>
      </c>
      <c r="K3511" s="44">
        <f>IFERROR(_xll.qlIndexFixing(Index3M,H3511,TRUE,_xll.ohTrigger(RecalcTrigger,Trigger3M)),NA())</f>
        <v>1.4681889830387375E-2</v>
      </c>
      <c r="L3511" s="44">
        <f>IFERROR(_xll.qlIndexFixing(Index6M,$H3511,TRUE,_xll.ohTrigger(RecalcTrigger,Trigger6M)),NA())</f>
        <v>1.4782382482650321E-2</v>
      </c>
      <c r="M3511" s="186" t="e">
        <f>IFERROR(_xll.qlIndexFixing(Index1Y,$H3511,TRUE,_xll.ohTrigger(RecalcTrigger,Trigger1Y)),NA())</f>
        <v>#N/A</v>
      </c>
      <c r="N3511" s="185">
        <f>IFERROR(_xll.qlIndexFixing(ONIndex1M,I3511,TRUE,_xll.ohTrigger(RecalcTrigger,Trigger1M)),NA())</f>
        <v>1.4310113579707462E-2</v>
      </c>
      <c r="O3511" s="44">
        <f>IFERROR(_xll.qlIndexFixing(ONIndex3M,I3511,TRUE,_xll.ohTrigger(RecalcTrigger,Trigger3M)),NA())</f>
        <v>1.4652889070818631E-2</v>
      </c>
      <c r="P3511" s="44">
        <f>IFERROR(_xll.qlIndexFixing(ONIndex6M,I3511,TRUE,_xll.ohTrigger(RecalcTrigger,Trigger6M)),NA())</f>
        <v>1.4725298342437299E-2</v>
      </c>
      <c r="Q3511" s="186">
        <f>IFERROR(_xll.qlIndexFixing(ONIndex1Y,I3511,TRUE,_xll.ohTrigger(RecalcTrigger,Trigger1Y)),NA())</f>
        <v>1.4843873772072413E-2</v>
      </c>
    </row>
    <row r="3512" spans="2:17" x14ac:dyDescent="0.2">
      <c r="B3512" s="39" t="s">
        <v>42</v>
      </c>
      <c r="D3512" s="42">
        <f>_xll.qlCalendarAdvance(Calendar,$D3511,B3512,"f",FALSE)</f>
        <v>64013</v>
      </c>
      <c r="E3512" s="180">
        <f>_xll.qlInterestRateIndexValueDate(IndexON,D3512)</f>
        <v>64013</v>
      </c>
      <c r="F3512" s="196">
        <f>IFERROR(_xll.qlIndexFixing(IndexON,D3512,TRUE,_xll.ohTrigger(RecalcTrigger,TriggerON)),NA())</f>
        <v>1.4261452369574101E-2</v>
      </c>
      <c r="H3512" s="42">
        <f>_xll.qlCalendarAdvance(Calendar,$H3511,B3512,"f",FALSE)</f>
        <v>64013</v>
      </c>
      <c r="I3512" s="180">
        <f>_xll.qlInterestRateIndexValueDate(Index1M,$H3512)</f>
        <v>64019</v>
      </c>
      <c r="J3512" s="185">
        <f>IFERROR(_xll.qlIndexFixing(Index1M,$H3512,TRUE,_xll.ohTrigger(RecalcTrigger,Trigger1M)),NA())</f>
        <v>1.431975580737177E-2</v>
      </c>
      <c r="K3512" s="44">
        <f>IFERROR(_xll.qlIndexFixing(Index3M,H3512,TRUE,_xll.ohTrigger(RecalcTrigger,Trigger3M)),NA())</f>
        <v>1.4682266698328185E-2</v>
      </c>
      <c r="L3512" s="44" t="e">
        <f>IFERROR(_xll.qlIndexFixing(Index6M,$H3512,TRUE,_xll.ohTrigger(RecalcTrigger,Trigger6M)),NA())</f>
        <v>#N/A</v>
      </c>
      <c r="M3512" s="186" t="e">
        <f>IFERROR(_xll.qlIndexFixing(Index1Y,$H3512,TRUE,_xll.ohTrigger(RecalcTrigger,Trigger1Y)),NA())</f>
        <v>#N/A</v>
      </c>
      <c r="N3512" s="185">
        <f>IFERROR(_xll.qlIndexFixing(ONIndex1M,I3512,TRUE,_xll.ohTrigger(RecalcTrigger,Trigger1M)),NA())</f>
        <v>1.4311358252712125E-2</v>
      </c>
      <c r="O3512" s="44">
        <f>IFERROR(_xll.qlIndexFixing(ONIndex3M,I3512,TRUE,_xll.ohTrigger(RecalcTrigger,Trigger3M)),NA())</f>
        <v>1.465408263015E-2</v>
      </c>
      <c r="P3512" s="44">
        <f>IFERROR(_xll.qlIndexFixing(ONIndex6M,I3512,TRUE,_xll.ohTrigger(RecalcTrigger,Trigger6M)),NA())</f>
        <v>1.4726255111101594E-2</v>
      </c>
      <c r="Q3512" s="186">
        <f>IFERROR(_xll.qlIndexFixing(ONIndex1Y,I3512,TRUE,_xll.ohTrigger(RecalcTrigger,Trigger1Y)),NA())</f>
        <v>1.4844585552813427E-2</v>
      </c>
    </row>
    <row r="3513" spans="2:17" x14ac:dyDescent="0.2">
      <c r="B3513" s="39" t="s">
        <v>42</v>
      </c>
      <c r="D3513" s="42">
        <f>_xll.qlCalendarAdvance(Calendar,$D3512,B3513,"f",FALSE)</f>
        <v>64020</v>
      </c>
      <c r="E3513" s="180">
        <f>_xll.qlInterestRateIndexValueDate(IndexON,D3513)</f>
        <v>64020</v>
      </c>
      <c r="F3513" s="196">
        <f>IFERROR(_xll.qlIndexFixing(IndexON,D3513,TRUE,_xll.ohTrigger(RecalcTrigger,TriggerON)),NA())</f>
        <v>1.42605524670536E-2</v>
      </c>
      <c r="H3513" s="42">
        <f>_xll.qlCalendarAdvance(Calendar,$H3512,B3513,"f",FALSE)</f>
        <v>64020</v>
      </c>
      <c r="I3513" s="180">
        <f>_xll.qlInterestRateIndexValueDate(Index1M,$H3513)</f>
        <v>64024</v>
      </c>
      <c r="J3513" s="185">
        <f>IFERROR(_xll.qlIndexFixing(Index1M,$H3513,TRUE,_xll.ohTrigger(RecalcTrigger,Trigger1M)),NA())</f>
        <v>1.4320056517116875E-2</v>
      </c>
      <c r="K3513" s="44">
        <f>IFERROR(_xll.qlIndexFixing(Index3M,H3513,TRUE,_xll.ohTrigger(RecalcTrigger,Trigger3M)),NA())</f>
        <v>1.4682461144068574E-2</v>
      </c>
      <c r="L3513" s="44" t="e">
        <f>IFERROR(_xll.qlIndexFixing(Index6M,$H3513,TRUE,_xll.ohTrigger(RecalcTrigger,Trigger6M)),NA())</f>
        <v>#N/A</v>
      </c>
      <c r="M3513" s="186" t="e">
        <f>IFERROR(_xll.qlIndexFixing(Index1Y,$H3513,TRUE,_xll.ohTrigger(RecalcTrigger,Trigger1Y)),NA())</f>
        <v>#N/A</v>
      </c>
      <c r="N3513" s="185">
        <f>IFERROR(_xll.qlIndexFixing(ONIndex1M,I3513,TRUE,_xll.ohTrigger(RecalcTrigger,Trigger1M)),NA())</f>
        <v>1.4311048793773651E-2</v>
      </c>
      <c r="O3513" s="44">
        <f>IFERROR(_xll.qlIndexFixing(ONIndex3M,I3513,TRUE,_xll.ohTrigger(RecalcTrigger,Trigger3M)),NA())</f>
        <v>1.4653713397105861E-2</v>
      </c>
      <c r="P3513" s="44">
        <f>IFERROR(_xll.qlIndexFixing(ONIndex6M,I3513,TRUE,_xll.ohTrigger(RecalcTrigger,Trigger6M)),NA())</f>
        <v>1.4725788729208489E-2</v>
      </c>
      <c r="Q3513" s="186">
        <f>IFERROR(_xll.qlIndexFixing(ONIndex1Y,I3513,TRUE,_xll.ohTrigger(RecalcTrigger,Trigger1Y)),NA())</f>
        <v>1.4844001654896744E-2</v>
      </c>
    </row>
    <row r="3514" spans="2:17" x14ac:dyDescent="0.2">
      <c r="B3514" s="39" t="s">
        <v>42</v>
      </c>
      <c r="D3514" s="42">
        <f>_xll.qlCalendarAdvance(Calendar,$D3513,B3514,"f",FALSE)</f>
        <v>64027</v>
      </c>
      <c r="E3514" s="180">
        <f>_xll.qlInterestRateIndexValueDate(IndexON,D3514)</f>
        <v>64027</v>
      </c>
      <c r="F3514" s="196">
        <f>IFERROR(_xll.qlIndexFixing(IndexON,D3514,TRUE,_xll.ohTrigger(RecalcTrigger,TriggerON)),NA())</f>
        <v>1.4260862643977745E-2</v>
      </c>
      <c r="H3514" s="42">
        <f>_xll.qlCalendarAdvance(Calendar,$H3513,B3514,"f",FALSE)</f>
        <v>64027</v>
      </c>
      <c r="I3514" s="180">
        <f>_xll.qlInterestRateIndexValueDate(Index1M,$H3514)</f>
        <v>64031</v>
      </c>
      <c r="J3514" s="185">
        <f>IFERROR(_xll.qlIndexFixing(Index1M,$H3514,TRUE,_xll.ohTrigger(RecalcTrigger,Trigger1M)),NA())</f>
        <v>1.4320460837717874E-2</v>
      </c>
      <c r="K3514" s="44">
        <f>IFERROR(_xll.qlIndexFixing(Index3M,H3514,TRUE,_xll.ohTrigger(RecalcTrigger,Trigger3M)),NA())</f>
        <v>1.4682715434287345E-2</v>
      </c>
      <c r="L3514" s="44" t="e">
        <f>IFERROR(_xll.qlIndexFixing(Index6M,$H3514,TRUE,_xll.ohTrigger(RecalcTrigger,Trigger6M)),NA())</f>
        <v>#N/A</v>
      </c>
      <c r="M3514" s="186" t="e">
        <f>IFERROR(_xll.qlIndexFixing(Index1Y,$H3514,TRUE,_xll.ohTrigger(RecalcTrigger,Trigger1Y)),NA())</f>
        <v>#N/A</v>
      </c>
      <c r="N3514" s="185">
        <f>IFERROR(_xll.qlIndexFixing(ONIndex1M,I3514,TRUE,_xll.ohTrigger(RecalcTrigger,Trigger1M)),NA())</f>
        <v>1.4311487341212015E-2</v>
      </c>
      <c r="O3514" s="44">
        <f>IFERROR(_xll.qlIndexFixing(ONIndex3M,I3514,TRUE,_xll.ohTrigger(RecalcTrigger,Trigger3M)),NA())</f>
        <v>1.4654094558927966E-2</v>
      </c>
      <c r="P3514" s="44">
        <f>IFERROR(_xll.qlIndexFixing(ONIndex6M,I3514,TRUE,_xll.ohTrigger(RecalcTrigger,Trigger6M)),NA())</f>
        <v>1.4726018459843004E-2</v>
      </c>
      <c r="Q3514" s="186">
        <f>IFERROR(_xll.qlIndexFixing(ONIndex1Y,I3514,TRUE,_xll.ohTrigger(RecalcTrigger,Trigger1Y)),NA())</f>
        <v>1.4844034322765154E-2</v>
      </c>
    </row>
    <row r="3515" spans="2:17" x14ac:dyDescent="0.2">
      <c r="B3515" s="39" t="s">
        <v>42</v>
      </c>
      <c r="D3515" s="42">
        <f>_xll.qlCalendarAdvance(Calendar,$D3514,B3515,"f",FALSE)</f>
        <v>64034</v>
      </c>
      <c r="E3515" s="180">
        <f>_xll.qlInterestRateIndexValueDate(IndexON,D3515)</f>
        <v>64034</v>
      </c>
      <c r="F3515" s="196">
        <f>IFERROR(_xll.qlIndexFixing(IndexON,D3515,TRUE,_xll.ohTrigger(RecalcTrigger,TriggerON)),NA())</f>
        <v>1.4261159610589047E-2</v>
      </c>
      <c r="H3515" s="42">
        <f>_xll.qlCalendarAdvance(Calendar,$H3514,B3515,"f",FALSE)</f>
        <v>64034</v>
      </c>
      <c r="I3515" s="180">
        <f>_xll.qlInterestRateIndexValueDate(Index1M,$H3515)</f>
        <v>64038</v>
      </c>
      <c r="J3515" s="185">
        <f>IFERROR(_xll.qlIndexFixing(Index1M,$H3515,TRUE,_xll.ohTrigger(RecalcTrigger,Trigger1M)),NA())</f>
        <v>1.4320845683337247E-2</v>
      </c>
      <c r="K3515" s="44">
        <f>IFERROR(_xll.qlIndexFixing(Index3M,H3515,TRUE,_xll.ohTrigger(RecalcTrigger,Trigger3M)),NA())</f>
        <v>1.4682948777003922E-2</v>
      </c>
      <c r="L3515" s="44" t="e">
        <f>IFERROR(_xll.qlIndexFixing(Index6M,$H3515,TRUE,_xll.ohTrigger(RecalcTrigger,Trigger6M)),NA())</f>
        <v>#N/A</v>
      </c>
      <c r="M3515" s="186" t="e">
        <f>IFERROR(_xll.qlIndexFixing(Index1Y,$H3515,TRUE,_xll.ohTrigger(RecalcTrigger,Trigger1Y)),NA())</f>
        <v>#N/A</v>
      </c>
      <c r="N3515" s="185">
        <f>IFERROR(_xll.qlIndexFixing(ONIndex1M,I3515,TRUE,_xll.ohTrigger(RecalcTrigger,Trigger1M)),NA())</f>
        <v>1.4311964773225938E-2</v>
      </c>
      <c r="O3515" s="44">
        <f>IFERROR(_xll.qlIndexFixing(ONIndex3M,I3515,TRUE,_xll.ohTrigger(RecalcTrigger,Trigger3M)),NA())</f>
        <v>1.465450481931363E-2</v>
      </c>
      <c r="P3515" s="44">
        <f>IFERROR(_xll.qlIndexFixing(ONIndex6M,I3515,TRUE,_xll.ohTrigger(RecalcTrigger,Trigger6M)),NA())</f>
        <v>1.4726268386722197E-2</v>
      </c>
      <c r="Q3515" s="186">
        <f>IFERROR(_xll.qlIndexFixing(ONIndex1Y,I3515,TRUE,_xll.ohTrigger(RecalcTrigger,Trigger1Y)),NA())</f>
        <v>1.4844046082158613E-2</v>
      </c>
    </row>
    <row r="3516" spans="2:17" x14ac:dyDescent="0.2">
      <c r="B3516" s="39" t="s">
        <v>42</v>
      </c>
      <c r="D3516" s="42">
        <f>_xll.qlCalendarAdvance(Calendar,$D3515,B3516,"f",FALSE)</f>
        <v>64041</v>
      </c>
      <c r="E3516" s="180">
        <f>_xll.qlInterestRateIndexValueDate(IndexON,D3516)</f>
        <v>64041</v>
      </c>
      <c r="F3516" s="196">
        <f>IFERROR(_xll.qlIndexFixing(IndexON,D3516,TRUE,_xll.ohTrigger(RecalcTrigger,TriggerON)),NA())</f>
        <v>1.4261443349461445E-2</v>
      </c>
      <c r="H3516" s="42">
        <f>_xll.qlCalendarAdvance(Calendar,$H3515,B3516,"f",FALSE)</f>
        <v>64041</v>
      </c>
      <c r="I3516" s="180">
        <f>_xll.qlInterestRateIndexValueDate(Index1M,$H3516)</f>
        <v>64045</v>
      </c>
      <c r="J3516" s="185">
        <f>IFERROR(_xll.qlIndexFixing(Index1M,$H3516,TRUE,_xll.ohTrigger(RecalcTrigger,Trigger1M)),NA())</f>
        <v>1.4321520113275466E-2</v>
      </c>
      <c r="K3516" s="44">
        <f>IFERROR(_xll.qlIndexFixing(Index3M,H3516,TRUE,_xll.ohTrigger(RecalcTrigger,Trigger3M)),NA())</f>
        <v>1.4683471314763712E-2</v>
      </c>
      <c r="L3516" s="44" t="e">
        <f>IFERROR(_xll.qlIndexFixing(Index6M,$H3516,TRUE,_xll.ohTrigger(RecalcTrigger,Trigger6M)),NA())</f>
        <v>#N/A</v>
      </c>
      <c r="M3516" s="186" t="e">
        <f>IFERROR(_xll.qlIndexFixing(Index1Y,$H3516,TRUE,_xll.ohTrigger(RecalcTrigger,Trigger1Y)),NA())</f>
        <v>#N/A</v>
      </c>
      <c r="N3516" s="185">
        <f>IFERROR(_xll.qlIndexFixing(ONIndex1M,I3516,TRUE,_xll.ohTrigger(RecalcTrigger,Trigger1M)),NA())</f>
        <v>1.431230618980095E-2</v>
      </c>
      <c r="O3516" s="44">
        <f>IFERROR(_xll.qlIndexFixing(ONIndex3M,I3516,TRUE,_xll.ohTrigger(RecalcTrigger,Trigger3M)),NA())</f>
        <v>1.465479474419773E-2</v>
      </c>
      <c r="P3516" s="44">
        <f>IFERROR(_xll.qlIndexFixing(ONIndex6M,I3516,TRUE,_xll.ohTrigger(RecalcTrigger,Trigger6M)),NA())</f>
        <v>1.4726446996169429E-2</v>
      </c>
      <c r="Q3516" s="186">
        <f>IFERROR(_xll.qlIndexFixing(ONIndex1Y,I3516,TRUE,_xll.ohTrigger(RecalcTrigger,Trigger1Y)),NA())</f>
        <v>1.4844036975283359E-2</v>
      </c>
    </row>
    <row r="3517" spans="2:17" x14ac:dyDescent="0.2">
      <c r="B3517" s="39" t="s">
        <v>42</v>
      </c>
      <c r="D3517" s="42">
        <f>_xll.qlCalendarAdvance(Calendar,$D3516,B3517,"f",FALSE)</f>
        <v>64048</v>
      </c>
      <c r="E3517" s="180">
        <f>_xll.qlInterestRateIndexValueDate(IndexON,D3517)</f>
        <v>64048</v>
      </c>
      <c r="F3517" s="196">
        <f>IFERROR(_xll.qlIndexFixing(IndexON,D3517,TRUE,_xll.ohTrigger(RecalcTrigger,TriggerON)),NA())</f>
        <v>1.4261713843328749E-2</v>
      </c>
      <c r="H3517" s="42">
        <f>_xll.qlCalendarAdvance(Calendar,$H3516,B3517,"f",FALSE)</f>
        <v>64048</v>
      </c>
      <c r="I3517" s="180">
        <f>_xll.qlInterestRateIndexValueDate(Index1M,$H3517)</f>
        <v>64052</v>
      </c>
      <c r="J3517" s="185">
        <f>IFERROR(_xll.qlIndexFixing(Index1M,$H3517,TRUE,_xll.ohTrigger(RecalcTrigger,Trigger1M)),NA())</f>
        <v>1.4321864548994123E-2</v>
      </c>
      <c r="K3517" s="44">
        <f>IFERROR(_xll.qlIndexFixing(Index3M,H3517,TRUE,_xll.ohTrigger(RecalcTrigger,Trigger3M)),NA())</f>
        <v>1.4683661182823248E-2</v>
      </c>
      <c r="L3517" s="44" t="e">
        <f>IFERROR(_xll.qlIndexFixing(Index6M,$H3517,TRUE,_xll.ohTrigger(RecalcTrigger,Trigger6M)),NA())</f>
        <v>#N/A</v>
      </c>
      <c r="M3517" s="186" t="e">
        <f>IFERROR(_xll.qlIndexFixing(Index1Y,$H3517,TRUE,_xll.ohTrigger(RecalcTrigger,Trigger1Y)),NA())</f>
        <v>#N/A</v>
      </c>
      <c r="N3517" s="185">
        <f>IFERROR(_xll.qlIndexFixing(ONIndex1M,I3517,TRUE,_xll.ohTrigger(RecalcTrigger,Trigger1M)),NA())</f>
        <v>1.4312686439712508E-2</v>
      </c>
      <c r="O3517" s="44">
        <f>IFERROR(_xll.qlIndexFixing(ONIndex3M,I3517,TRUE,_xll.ohTrigger(RecalcTrigger,Trigger3M)),NA())</f>
        <v>1.4655113713049062E-2</v>
      </c>
      <c r="P3517" s="44">
        <f>IFERROR(_xll.qlIndexFixing(ONIndex6M,I3517,TRUE,_xll.ohTrigger(RecalcTrigger,Trigger6M)),NA())</f>
        <v>1.4726645801541594E-2</v>
      </c>
      <c r="Q3517" s="186">
        <f>IFERROR(_xll.qlIndexFixing(ONIndex1Y,I3517,TRUE,_xll.ohTrigger(RecalcTrigger,Trigger1Y)),NA())</f>
        <v>1.4844006904777274E-2</v>
      </c>
    </row>
    <row r="3518" spans="2:17" x14ac:dyDescent="0.2">
      <c r="B3518" s="39" t="s">
        <v>42</v>
      </c>
      <c r="D3518" s="42">
        <f>_xll.qlCalendarAdvance(Calendar,$D3517,B3518,"f",FALSE)</f>
        <v>64055</v>
      </c>
      <c r="E3518" s="180">
        <f>_xll.qlInterestRateIndexValueDate(IndexON,D3518)</f>
        <v>64055</v>
      </c>
      <c r="F3518" s="196">
        <f>IFERROR(_xll.qlIndexFixing(IndexON,D3518,TRUE,_xll.ohTrigger(RecalcTrigger,TriggerON)),NA())</f>
        <v>1.4261971074684965E-2</v>
      </c>
      <c r="H3518" s="42">
        <f>_xll.qlCalendarAdvance(Calendar,$H3517,B3518,"f",FALSE)</f>
        <v>64055</v>
      </c>
      <c r="I3518" s="180">
        <f>_xll.qlInterestRateIndexValueDate(Index1M,$H3518)</f>
        <v>64059</v>
      </c>
      <c r="J3518" s="185">
        <f>IFERROR(_xll.qlIndexFixing(Index1M,$H3518,TRUE,_xll.ohTrigger(RecalcTrigger,Trigger1M)),NA())</f>
        <v>1.4322189430517097E-2</v>
      </c>
      <c r="K3518" s="44">
        <f>IFERROR(_xll.qlIndexFixing(Index3M,H3518,TRUE,_xll.ohTrigger(RecalcTrigger,Trigger3M)),NA())</f>
        <v>1.4683830018637272E-2</v>
      </c>
      <c r="L3518" s="44" t="e">
        <f>IFERROR(_xll.qlIndexFixing(Index6M,$H3518,TRUE,_xll.ohTrigger(RecalcTrigger,Trigger6M)),NA())</f>
        <v>#N/A</v>
      </c>
      <c r="M3518" s="186" t="e">
        <f>IFERROR(_xll.qlIndexFixing(Index1Y,$H3518,TRUE,_xll.ohTrigger(RecalcTrigger,Trigger1Y)),NA())</f>
        <v>#N/A</v>
      </c>
      <c r="N3518" s="185">
        <f>IFERROR(_xll.qlIndexFixing(ONIndex1M,I3518,TRUE,_xll.ohTrigger(RecalcTrigger,Trigger1M)),NA())</f>
        <v>1.431304720608928E-2</v>
      </c>
      <c r="O3518" s="44">
        <f>IFERROR(_xll.qlIndexFixing(ONIndex3M,I3518,TRUE,_xll.ohTrigger(RecalcTrigger,Trigger3M)),NA())</f>
        <v>1.4655411896686843E-2</v>
      </c>
      <c r="P3518" s="44">
        <f>IFERROR(_xll.qlIndexFixing(ONIndex6M,I3518,TRUE,_xll.ohTrigger(RecalcTrigger,Trigger6M)),NA())</f>
        <v>1.472683429851962E-2</v>
      </c>
      <c r="Q3518" s="186">
        <f>IFERROR(_xll.qlIndexFixing(ONIndex1Y,I3518,TRUE,_xll.ohTrigger(RecalcTrigger,Trigger1Y)),NA())</f>
        <v>1.484395586632381E-2</v>
      </c>
    </row>
    <row r="3519" spans="2:17" x14ac:dyDescent="0.2">
      <c r="B3519" s="39" t="s">
        <v>42</v>
      </c>
      <c r="D3519" s="42">
        <f>_xll.qlCalendarAdvance(Calendar,$D3518,B3519,"f",FALSE)</f>
        <v>64062</v>
      </c>
      <c r="E3519" s="180">
        <f>_xll.qlInterestRateIndexValueDate(IndexON,D3519)</f>
        <v>64062</v>
      </c>
      <c r="F3519" s="196">
        <f>IFERROR(_xll.qlIndexFixing(IndexON,D3519,TRUE,_xll.ohTrigger(RecalcTrigger,TriggerON)),NA())</f>
        <v>1.4262215026183966E-2</v>
      </c>
      <c r="H3519" s="42">
        <f>_xll.qlCalendarAdvance(Calendar,$H3518,B3519,"f",FALSE)</f>
        <v>64062</v>
      </c>
      <c r="I3519" s="180">
        <f>_xll.qlInterestRateIndexValueDate(Index1M,$H3519)</f>
        <v>64066</v>
      </c>
      <c r="J3519" s="185">
        <f>IFERROR(_xll.qlIndexFixing(Index1M,$H3519,TRUE,_xll.ohTrigger(RecalcTrigger,Trigger1M)),NA())</f>
        <v>1.4322494732308686E-2</v>
      </c>
      <c r="K3519" s="44">
        <f>IFERROR(_xll.qlIndexFixing(Index3M,H3519,TRUE,_xll.ohTrigger(RecalcTrigger,Trigger3M)),NA())</f>
        <v>1.4683977794889377E-2</v>
      </c>
      <c r="L3519" s="44" t="e">
        <f>IFERROR(_xll.qlIndexFixing(Index6M,$H3519,TRUE,_xll.ohTrigger(RecalcTrigger,Trigger6M)),NA())</f>
        <v>#N/A</v>
      </c>
      <c r="M3519" s="186" t="e">
        <f>IFERROR(_xll.qlIndexFixing(Index1Y,$H3519,TRUE,_xll.ohTrigger(RecalcTrigger,Trigger1Y)),NA())</f>
        <v>#N/A</v>
      </c>
      <c r="N3519" s="185">
        <f>IFERROR(_xll.qlIndexFixing(ONIndex1M,I3519,TRUE,_xll.ohTrigger(RecalcTrigger,Trigger1M)),NA())</f>
        <v>1.43133884635116E-2</v>
      </c>
      <c r="O3519" s="44">
        <f>IFERROR(_xll.qlIndexFixing(ONIndex3M,I3519,TRUE,_xll.ohTrigger(RecalcTrigger,Trigger3M)),NA())</f>
        <v>1.4655689267693006E-2</v>
      </c>
      <c r="P3519" s="44">
        <f>IFERROR(_xll.qlIndexFixing(ONIndex6M,I3519,TRUE,_xll.ohTrigger(RecalcTrigger,Trigger6M)),NA())</f>
        <v>1.4727012487183444E-2</v>
      </c>
      <c r="Q3519" s="186">
        <f>IFERROR(_xll.qlIndexFixing(ONIndex1Y,I3519,TRUE,_xll.ohTrigger(RecalcTrigger,Trigger1Y)),NA())</f>
        <v>1.4843883832824645E-2</v>
      </c>
    </row>
    <row r="3520" spans="2:17" x14ac:dyDescent="0.2">
      <c r="B3520" s="39" t="s">
        <v>42</v>
      </c>
      <c r="D3520" s="42">
        <f>_xll.qlCalendarAdvance(Calendar,$D3519,B3520,"f",FALSE)</f>
        <v>64069</v>
      </c>
      <c r="E3520" s="180">
        <f>_xll.qlInterestRateIndexValueDate(IndexON,D3520)</f>
        <v>64069</v>
      </c>
      <c r="F3520" s="196">
        <f>IFERROR(_xll.qlIndexFixing(IndexON,D3520,TRUE,_xll.ohTrigger(RecalcTrigger,TriggerON)),NA())</f>
        <v>1.4262445680559566E-2</v>
      </c>
      <c r="H3520" s="42">
        <f>_xll.qlCalendarAdvance(Calendar,$H3519,B3520,"f",FALSE)</f>
        <v>64069</v>
      </c>
      <c r="I3520" s="180">
        <f>_xll.qlInterestRateIndexValueDate(Index1M,$H3520)</f>
        <v>64073</v>
      </c>
      <c r="J3520" s="185">
        <f>IFERROR(_xll.qlIndexFixing(Index1M,$H3520,TRUE,_xll.ohTrigger(RecalcTrigger,Trigger1M)),NA())</f>
        <v>1.4322476892912661E-2</v>
      </c>
      <c r="K3520" s="44">
        <f>IFERROR(_xll.qlIndexFixing(Index3M,H3520,TRUE,_xll.ohTrigger(RecalcTrigger,Trigger3M)),NA())</f>
        <v>1.4684104484270972E-2</v>
      </c>
      <c r="L3520" s="44" t="e">
        <f>IFERROR(_xll.qlIndexFixing(Index6M,$H3520,TRUE,_xll.ohTrigger(RecalcTrigger,Trigger6M)),NA())</f>
        <v>#N/A</v>
      </c>
      <c r="M3520" s="186" t="e">
        <f>IFERROR(_xll.qlIndexFixing(Index1Y,$H3520,TRUE,_xll.ohTrigger(RecalcTrigger,Trigger1Y)),NA())</f>
        <v>#N/A</v>
      </c>
      <c r="N3520" s="185">
        <f>IFERROR(_xll.qlIndexFixing(ONIndex1M,I3520,TRUE,_xll.ohTrigger(RecalcTrigger,Trigger1M)),NA())</f>
        <v>1.4313710186399931E-2</v>
      </c>
      <c r="O3520" s="44">
        <f>IFERROR(_xll.qlIndexFixing(ONIndex3M,I3520,TRUE,_xll.ohTrigger(RecalcTrigger,Trigger3M)),NA())</f>
        <v>1.4655945798809356E-2</v>
      </c>
      <c r="P3520" s="44">
        <f>IFERROR(_xll.qlIndexFixing(ONIndex6M,I3520,TRUE,_xll.ohTrigger(RecalcTrigger,Trigger6M)),NA())</f>
        <v>1.4727180367293258E-2</v>
      </c>
      <c r="Q3520" s="186">
        <f>IFERROR(_xll.qlIndexFixing(ONIndex1Y,I3520,TRUE,_xll.ohTrigger(RecalcTrigger,Trigger1Y)),NA())</f>
        <v>1.4843790776541965E-2</v>
      </c>
    </row>
    <row r="3521" spans="2:17" x14ac:dyDescent="0.2">
      <c r="B3521" s="39" t="s">
        <v>42</v>
      </c>
      <c r="D3521" s="42">
        <f>_xll.qlCalendarAdvance(Calendar,$D3520,B3521,"f",FALSE)</f>
        <v>64076</v>
      </c>
      <c r="E3521" s="180">
        <f>_xll.qlInterestRateIndexValueDate(IndexON,D3521)</f>
        <v>64076</v>
      </c>
      <c r="F3521" s="196">
        <f>IFERROR(_xll.qlIndexFixing(IndexON,D3521,TRUE,_xll.ohTrigger(RecalcTrigger,TriggerON)),NA())</f>
        <v>1.426266302022583E-2</v>
      </c>
      <c r="H3521" s="42">
        <f>_xll.qlCalendarAdvance(Calendar,$H3520,B3521,"f",FALSE)</f>
        <v>64076</v>
      </c>
      <c r="I3521" s="180">
        <f>_xll.qlInterestRateIndexValueDate(Index1M,$H3521)</f>
        <v>64080</v>
      </c>
      <c r="J3521" s="185">
        <f>IFERROR(_xll.qlIndexFixing(Index1M,$H3521,TRUE,_xll.ohTrigger(RecalcTrigger,Trigger1M)),NA())</f>
        <v>1.4322744352367245E-2</v>
      </c>
      <c r="K3521" s="44">
        <f>IFERROR(_xll.qlIndexFixing(Index3M,H3521,TRUE,_xll.ohTrigger(RecalcTrigger,Trigger3M)),NA())</f>
        <v>1.4684210059465646E-2</v>
      </c>
      <c r="L3521" s="44" t="e">
        <f>IFERROR(_xll.qlIndexFixing(Index6M,$H3521,TRUE,_xll.ohTrigger(RecalcTrigger,Trigger6M)),NA())</f>
        <v>#N/A</v>
      </c>
      <c r="M3521" s="186" t="e">
        <f>IFERROR(_xll.qlIndexFixing(Index1Y,$H3521,TRUE,_xll.ohTrigger(RecalcTrigger,Trigger1Y)),NA())</f>
        <v>#N/A</v>
      </c>
      <c r="N3521" s="185">
        <f>IFERROR(_xll.qlIndexFixing(ONIndex1M,I3521,TRUE,_xll.ohTrigger(RecalcTrigger,Trigger1M)),NA())</f>
        <v>1.4314012349174732E-2</v>
      </c>
      <c r="O3521" s="44">
        <f>IFERROR(_xll.qlIndexFixing(ONIndex3M,I3521,TRUE,_xll.ohTrigger(RecalcTrigger,Trigger3M)),NA())</f>
        <v>1.4656181463017504E-2</v>
      </c>
      <c r="P3521" s="44">
        <f>IFERROR(_xll.qlIndexFixing(ONIndex6M,I3521,TRUE,_xll.ohTrigger(RecalcTrigger,Trigger6M)),NA())</f>
        <v>1.4727337939008933E-2</v>
      </c>
      <c r="Q3521" s="186">
        <f>IFERROR(_xll.qlIndexFixing(ONIndex1Y,I3521,TRUE,_xll.ohTrigger(RecalcTrigger,Trigger1Y)),NA())</f>
        <v>1.484367667013764E-2</v>
      </c>
    </row>
    <row r="3522" spans="2:17" x14ac:dyDescent="0.2">
      <c r="B3522" s="39" t="s">
        <v>42</v>
      </c>
      <c r="D3522" s="42">
        <f>_xll.qlCalendarAdvance(Calendar,$D3521,B3522,"f",FALSE)</f>
        <v>64083</v>
      </c>
      <c r="E3522" s="180">
        <f>_xll.qlInterestRateIndexValueDate(IndexON,D3522)</f>
        <v>64083</v>
      </c>
      <c r="F3522" s="196">
        <f>IFERROR(_xll.qlIndexFixing(IndexON,D3522,TRUE,_xll.ohTrigger(RecalcTrigger,TriggerON)),NA())</f>
        <v>1.4262867027996506E-2</v>
      </c>
      <c r="H3522" s="42">
        <f>_xll.qlCalendarAdvance(Calendar,$H3521,B3522,"f",FALSE)</f>
        <v>64083</v>
      </c>
      <c r="I3522" s="180">
        <f>_xll.qlInterestRateIndexValueDate(Index1M,$H3522)</f>
        <v>64087</v>
      </c>
      <c r="J3522" s="185">
        <f>IFERROR(_xll.qlIndexFixing(Index1M,$H3522,TRUE,_xll.ohTrigger(RecalcTrigger,Trigger1M)),NA())</f>
        <v>1.4322992158079195E-2</v>
      </c>
      <c r="K3522" s="44">
        <f>IFERROR(_xll.qlIndexFixing(Index3M,H3522,TRUE,_xll.ohTrigger(RecalcTrigger,Trigger3M)),NA())</f>
        <v>1.4684294493161333E-2</v>
      </c>
      <c r="L3522" s="44" t="e">
        <f>IFERROR(_xll.qlIndexFixing(Index6M,$H3522,TRUE,_xll.ohTrigger(RecalcTrigger,Trigger6M)),NA())</f>
        <v>#N/A</v>
      </c>
      <c r="M3522" s="186" t="e">
        <f>IFERROR(_xll.qlIndexFixing(Index1Y,$H3522,TRUE,_xll.ohTrigger(RecalcTrigger,Trigger1Y)),NA())</f>
        <v>#N/A</v>
      </c>
      <c r="N3522" s="185">
        <f>IFERROR(_xll.qlIndexFixing(ONIndex1M,I3522,TRUE,_xll.ohTrigger(RecalcTrigger,Trigger1M)),NA())</f>
        <v>1.4314294926416338E-2</v>
      </c>
      <c r="O3522" s="44">
        <f>IFERROR(_xll.qlIndexFixing(ONIndex3M,I3522,TRUE,_xll.ohTrigger(RecalcTrigger,Trigger3M)),NA())</f>
        <v>1.4656396232899382E-2</v>
      </c>
      <c r="P3522" s="44">
        <f>IFERROR(_xll.qlIndexFixing(ONIndex6M,I3522,TRUE,_xll.ohTrigger(RecalcTrigger,Trigger6M)),NA())</f>
        <v>1.4727485202410406E-2</v>
      </c>
      <c r="Q3522" s="186">
        <f>IFERROR(_xll.qlIndexFixing(ONIndex1Y,I3522,TRUE,_xll.ohTrigger(RecalcTrigger,Trigger1Y)),NA())</f>
        <v>1.4843541486193601E-2</v>
      </c>
    </row>
    <row r="3523" spans="2:17" x14ac:dyDescent="0.2">
      <c r="B3523" s="39" t="s">
        <v>42</v>
      </c>
      <c r="D3523" s="42">
        <f>_xll.qlCalendarAdvance(Calendar,$D3522,B3523,"f",FALSE)</f>
        <v>64090</v>
      </c>
      <c r="E3523" s="180">
        <f>_xll.qlInterestRateIndexValueDate(IndexON,D3523)</f>
        <v>64090</v>
      </c>
      <c r="F3523" s="196">
        <f>IFERROR(_xll.qlIndexFixing(IndexON,D3523,TRUE,_xll.ohTrigger(RecalcTrigger,TriggerON)),NA())</f>
        <v>1.4263057686365599E-2</v>
      </c>
      <c r="H3523" s="42">
        <f>_xll.qlCalendarAdvance(Calendar,$H3522,B3523,"f",FALSE)</f>
        <v>64090</v>
      </c>
      <c r="I3523" s="180">
        <f>_xll.qlInterestRateIndexValueDate(Index1M,$H3523)</f>
        <v>64094</v>
      </c>
      <c r="J3523" s="185">
        <f>IFERROR(_xll.qlIndexFixing(Index1M,$H3523,TRUE,_xll.ohTrigger(RecalcTrigger,Trigger1M)),NA())</f>
        <v>1.4323220284522264E-2</v>
      </c>
      <c r="K3523" s="44">
        <f>IFERROR(_xll.qlIndexFixing(Index3M,H3523,TRUE,_xll.ohTrigger(RecalcTrigger,Trigger3M)),NA())</f>
        <v>1.4684357758045968E-2</v>
      </c>
      <c r="L3523" s="44" t="e">
        <f>IFERROR(_xll.qlIndexFixing(Index6M,$H3523,TRUE,_xll.ohTrigger(RecalcTrigger,Trigger6M)),NA())</f>
        <v>#N/A</v>
      </c>
      <c r="M3523" s="186" t="e">
        <f>IFERROR(_xll.qlIndexFixing(Index1Y,$H3523,TRUE,_xll.ohTrigger(RecalcTrigger,Trigger1Y)),NA())</f>
        <v>#N/A</v>
      </c>
      <c r="N3523" s="185">
        <f>IFERROR(_xll.qlIndexFixing(ONIndex1M,I3523,TRUE,_xll.ohTrigger(RecalcTrigger,Trigger1M)),NA())</f>
        <v>1.4314557892705082E-2</v>
      </c>
      <c r="O3523" s="44">
        <f>IFERROR(_xll.qlIndexFixing(ONIndex3M,I3523,TRUE,_xll.ohTrigger(RecalcTrigger,Trigger3M)),NA())</f>
        <v>1.4656590081356669E-2</v>
      </c>
      <c r="P3523" s="44">
        <f>IFERROR(_xll.qlIndexFixing(ONIndex6M,I3523,TRUE,_xll.ohTrigger(RecalcTrigger,Trigger6M)),NA())</f>
        <v>1.4727622157257869E-2</v>
      </c>
      <c r="Q3523" s="186">
        <f>IFERROR(_xll.qlIndexFixing(ONIndex1Y,I3523,TRUE,_xll.ohTrigger(RecalcTrigger,Trigger1Y)),NA())</f>
        <v>1.4843385197131909E-2</v>
      </c>
    </row>
    <row r="3524" spans="2:17" x14ac:dyDescent="0.2">
      <c r="B3524" s="39" t="s">
        <v>42</v>
      </c>
      <c r="D3524" s="42">
        <f>_xll.qlCalendarAdvance(Calendar,$D3523,B3524,"f",FALSE)</f>
        <v>64097</v>
      </c>
      <c r="E3524" s="180">
        <f>_xll.qlInterestRateIndexValueDate(IndexON,D3524)</f>
        <v>64097</v>
      </c>
      <c r="F3524" s="196">
        <f>IFERROR(_xll.qlIndexFixing(IndexON,D3524,TRUE,_xll.ohTrigger(RecalcTrigger,TriggerON)),NA())</f>
        <v>1.4263234977986983E-2</v>
      </c>
      <c r="H3524" s="42">
        <f>_xll.qlCalendarAdvance(Calendar,$H3523,B3524,"f",FALSE)</f>
        <v>64097</v>
      </c>
      <c r="I3524" s="180">
        <f>_xll.qlInterestRateIndexValueDate(Index1M,$H3524)</f>
        <v>64101</v>
      </c>
      <c r="J3524" s="185">
        <f>IFERROR(_xll.qlIndexFixing(Index1M,$H3524,TRUE,_xll.ohTrigger(RecalcTrigger,Trigger1M)),NA())</f>
        <v>1.4323726651486967E-2</v>
      </c>
      <c r="K3524" s="44">
        <f>IFERROR(_xll.qlIndexFixing(Index3M,H3524,TRUE,_xll.ohTrigger(RecalcTrigger,Trigger3M)),NA())</f>
        <v>1.4684403408147927E-2</v>
      </c>
      <c r="L3524" s="44" t="e">
        <f>IFERROR(_xll.qlIndexFixing(Index6M,$H3524,TRUE,_xll.ohTrigger(RecalcTrigger,Trigger6M)),NA())</f>
        <v>#N/A</v>
      </c>
      <c r="M3524" s="186" t="e">
        <f>IFERROR(_xll.qlIndexFixing(Index1Y,$H3524,TRUE,_xll.ohTrigger(RecalcTrigger,Trigger1Y)),NA())</f>
        <v>#N/A</v>
      </c>
      <c r="N3524" s="185">
        <f>IFERROR(_xll.qlIndexFixing(ONIndex1M,I3524,TRUE,_xll.ohTrigger(RecalcTrigger,Trigger1M)),NA())</f>
        <v>1.4314801222301554E-2</v>
      </c>
      <c r="O3524" s="44">
        <f>IFERROR(_xll.qlIndexFixing(ONIndex3M,I3524,TRUE,_xll.ohTrigger(RecalcTrigger,Trigger3M)),NA())</f>
        <v>1.4656762981211102E-2</v>
      </c>
      <c r="P3524" s="44">
        <f>IFERROR(_xll.qlIndexFixing(ONIndex6M,I3524,TRUE,_xll.ohTrigger(RecalcTrigger,Trigger6M)),NA())</f>
        <v>1.4727748803631258E-2</v>
      </c>
      <c r="Q3524" s="186">
        <f>IFERROR(_xll.qlIndexFixing(ONIndex1Y,I3524,TRUE,_xll.ohTrigger(RecalcTrigger,Trigger1Y)),NA())</f>
        <v>1.4843207775614431E-2</v>
      </c>
    </row>
    <row r="3525" spans="2:17" x14ac:dyDescent="0.2">
      <c r="B3525" s="39" t="s">
        <v>42</v>
      </c>
      <c r="D3525" s="42">
        <f>_xll.qlCalendarAdvance(Calendar,$D3524,B3525,"f",FALSE)</f>
        <v>64104</v>
      </c>
      <c r="E3525" s="180">
        <f>_xll.qlInterestRateIndexValueDate(IndexON,D3525)</f>
        <v>64104</v>
      </c>
      <c r="F3525" s="196">
        <f>IFERROR(_xll.qlIndexFixing(IndexON,D3525,TRUE,_xll.ohTrigger(RecalcTrigger,TriggerON)),NA())</f>
        <v>1.4263398885514533E-2</v>
      </c>
      <c r="H3525" s="42">
        <f>_xll.qlCalendarAdvance(Calendar,$H3524,B3525,"f",FALSE)</f>
        <v>64104</v>
      </c>
      <c r="I3525" s="180">
        <f>_xll.qlInterestRateIndexValueDate(Index1M,$H3525)</f>
        <v>64108</v>
      </c>
      <c r="J3525" s="185">
        <f>IFERROR(_xll.qlIndexFixing(Index1M,$H3525,TRUE,_xll.ohTrigger(RecalcTrigger,Trigger1M)),NA())</f>
        <v>1.4323913938601817E-2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86" t="e">
        <f>IFERROR(_xll.qlIndexFixing(Index1Y,$H3525,TRUE,_xll.ohTrigger(RecalcTrigger,Trigger1Y)),NA())</f>
        <v>#N/A</v>
      </c>
      <c r="N3525" s="185">
        <f>IFERROR(_xll.qlIndexFixing(ONIndex1M,I3525,TRUE,_xll.ohTrigger(RecalcTrigger,Trigger1M)),NA())</f>
        <v>1.4315024889866024E-2</v>
      </c>
      <c r="O3525" s="44">
        <f>IFERROR(_xll.qlIndexFixing(ONIndex3M,I3525,TRUE,_xll.ohTrigger(RecalcTrigger,Trigger3M)),NA())</f>
        <v>1.4656914905124552E-2</v>
      </c>
      <c r="P3525" s="44">
        <f>IFERROR(_xll.qlIndexFixing(ONIndex6M,I3525,TRUE,_xll.ohTrigger(RecalcTrigger,Trigger6M)),NA())</f>
        <v>1.4727865141690444E-2</v>
      </c>
      <c r="Q3525" s="186">
        <f>IFERROR(_xll.qlIndexFixing(ONIndex1Y,I3525,TRUE,_xll.ohTrigger(RecalcTrigger,Trigger1Y)),NA())</f>
        <v>1.4843009194143164E-2</v>
      </c>
    </row>
    <row r="3526" spans="2:17" x14ac:dyDescent="0.2">
      <c r="B3526" s="39" t="s">
        <v>42</v>
      </c>
      <c r="D3526" s="42">
        <f>_xll.qlCalendarAdvance(Calendar,$D3525,B3526,"f",FALSE)</f>
        <v>64111</v>
      </c>
      <c r="E3526" s="180">
        <f>_xll.qlInterestRateIndexValueDate(IndexON,D3526)</f>
        <v>64111</v>
      </c>
      <c r="F3526" s="196">
        <f>IFERROR(_xll.qlIndexFixing(IndexON,D3526,TRUE,_xll.ohTrigger(RecalcTrigger,TriggerON)),NA())</f>
        <v>1.426354939152219E-2</v>
      </c>
      <c r="H3526" s="42">
        <f>_xll.qlCalendarAdvance(Calendar,$H3525,B3526,"f",FALSE)</f>
        <v>64111</v>
      </c>
      <c r="I3526" s="180">
        <f>_xll.qlInterestRateIndexValueDate(Index1M,$H3526)</f>
        <v>64115</v>
      </c>
      <c r="J3526" s="185">
        <f>IFERROR(_xll.qlIndexFixing(Index1M,$H3526,TRUE,_xll.ohTrigger(RecalcTrigger,Trigger1M)),NA())</f>
        <v>1.4324081467227627E-2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86" t="e">
        <f>IFERROR(_xll.qlIndexFixing(Index1Y,$H3526,TRUE,_xll.ohTrigger(RecalcTrigger,Trigger1Y)),NA())</f>
        <v>#N/A</v>
      </c>
      <c r="N3526" s="185">
        <f>IFERROR(_xll.qlIndexFixing(ONIndex1M,I3526,TRUE,_xll.ohTrigger(RecalcTrigger,Trigger1M)),NA())</f>
        <v>1.4315228869978824E-2</v>
      </c>
      <c r="O3526" s="44">
        <f>IFERROR(_xll.qlIndexFixing(ONIndex3M,I3526,TRUE,_xll.ohTrigger(RecalcTrigger,Trigger3M)),NA())</f>
        <v>1.4657045825998694E-2</v>
      </c>
      <c r="P3526" s="44">
        <f>IFERROR(_xll.qlIndexFixing(ONIndex6M,I3526,TRUE,_xll.ohTrigger(RecalcTrigger,Trigger6M)),NA())</f>
        <v>1.472797117119562E-2</v>
      </c>
      <c r="Q3526" s="186">
        <f>IFERROR(_xll.qlIndexFixing(ONIndex1Y,I3526,TRUE,_xll.ohTrigger(RecalcTrigger,Trigger1Y)),NA())</f>
        <v>1.4842789425459912E-2</v>
      </c>
    </row>
    <row r="3527" spans="2:17" x14ac:dyDescent="0.2">
      <c r="B3527" s="39" t="s">
        <v>42</v>
      </c>
      <c r="D3527" s="42">
        <f>_xll.qlCalendarAdvance(Calendar,$D3526,B3527,"f",FALSE)</f>
        <v>64118</v>
      </c>
      <c r="E3527" s="180">
        <f>_xll.qlInterestRateIndexValueDate(IndexON,D3527)</f>
        <v>64118</v>
      </c>
      <c r="F3527" s="196">
        <f>IFERROR(_xll.qlIndexFixing(IndexON,D3527,TRUE,_xll.ohTrigger(RecalcTrigger,TriggerON)),NA())</f>
        <v>1.4263686478663828E-2</v>
      </c>
      <c r="H3527" s="42">
        <f>_xll.qlCalendarAdvance(Calendar,$H3526,B3527,"f",FALSE)</f>
        <v>64118</v>
      </c>
      <c r="I3527" s="180">
        <f>_xll.qlInterestRateIndexValueDate(Index1M,$H3527)</f>
        <v>64122</v>
      </c>
      <c r="J3527" s="185">
        <f>IFERROR(_xll.qlIndexFixing(Index1M,$H3527,TRUE,_xll.ohTrigger(RecalcTrigger,Trigger1M)),NA())</f>
        <v>1.4324229211823539E-2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86" t="e">
        <f>IFERROR(_xll.qlIndexFixing(Index1Y,$H3527,TRUE,_xll.ohTrigger(RecalcTrigger,Trigger1Y)),NA())</f>
        <v>#N/A</v>
      </c>
      <c r="N3527" s="185">
        <f>IFERROR(_xll.qlIndexFixing(ONIndex1M,I3527,TRUE,_xll.ohTrigger(RecalcTrigger,Trigger1M)),NA())</f>
        <v>1.4315413136900546E-2</v>
      </c>
      <c r="O3527" s="44">
        <f>IFERROR(_xll.qlIndexFixing(ONIndex3M,I3527,TRUE,_xll.ohTrigger(RecalcTrigger,Trigger3M)),NA())</f>
        <v>1.4657155716655268E-2</v>
      </c>
      <c r="P3527" s="44">
        <f>IFERROR(_xll.qlIndexFixing(ONIndex6M,I3527,TRUE,_xll.ohTrigger(RecalcTrigger,Trigger6M)),NA())</f>
        <v>1.4728066892386593E-2</v>
      </c>
      <c r="Q3527" s="186">
        <f>IFERROR(_xll.qlIndexFixing(ONIndex1Y,I3527,TRUE,_xll.ohTrigger(RecalcTrigger,Trigger1Y)),NA())</f>
        <v>1.48425484419068E-2</v>
      </c>
    </row>
    <row r="3528" spans="2:17" x14ac:dyDescent="0.2">
      <c r="B3528" s="39" t="s">
        <v>42</v>
      </c>
      <c r="D3528" s="42">
        <f>_xll.qlCalendarAdvance(Calendar,$D3527,B3528,"f",FALSE)</f>
        <v>64125</v>
      </c>
      <c r="E3528" s="180">
        <f>_xll.qlInterestRateIndexValueDate(IndexON,D3528)</f>
        <v>64125</v>
      </c>
      <c r="F3528" s="196">
        <f>IFERROR(_xll.qlIndexFixing(IndexON,D3528,TRUE,_xll.ohTrigger(RecalcTrigger,TriggerON)),NA())</f>
        <v>1.4263810129513388E-2</v>
      </c>
      <c r="H3528" s="42">
        <f>_xll.qlCalendarAdvance(Calendar,$H3527,B3528,"f",FALSE)</f>
        <v>64125</v>
      </c>
      <c r="I3528" s="180">
        <f>_xll.qlInterestRateIndexValueDate(Index1M,$H3528)</f>
        <v>64129</v>
      </c>
      <c r="J3528" s="185">
        <f>IFERROR(_xll.qlIndexFixing(Index1M,$H3528,TRUE,_xll.ohTrigger(RecalcTrigger,Trigger1M)),NA())</f>
        <v>1.4324357146851272E-2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86" t="e">
        <f>IFERROR(_xll.qlIndexFixing(Index1Y,$H3528,TRUE,_xll.ohTrigger(RecalcTrigger,Trigger1Y)),NA())</f>
        <v>#N/A</v>
      </c>
      <c r="N3528" s="185">
        <f>IFERROR(_xll.qlIndexFixing(ONIndex1M,I3528,TRUE,_xll.ohTrigger(RecalcTrigger,Trigger1M)),NA())</f>
        <v>1.4315577665211521E-2</v>
      </c>
      <c r="O3528" s="44">
        <f>IFERROR(_xll.qlIndexFixing(ONIndex3M,I3528,TRUE,_xll.ohTrigger(RecalcTrigger,Trigger3M)),NA())</f>
        <v>1.4657244549756143E-2</v>
      </c>
      <c r="P3528" s="44">
        <f>IFERROR(_xll.qlIndexFixing(ONIndex6M,I3528,TRUE,_xll.ohTrigger(RecalcTrigger,Trigger6M)),NA())</f>
        <v>1.4728152305103492E-2</v>
      </c>
      <c r="Q3528" s="186">
        <f>IFERROR(_xll.qlIndexFixing(ONIndex1Y,I3528,TRUE,_xll.ohTrigger(RecalcTrigger,Trigger1Y)),NA())</f>
        <v>1.4842286215985823E-2</v>
      </c>
    </row>
    <row r="3529" spans="2:17" x14ac:dyDescent="0.2">
      <c r="B3529" s="39" t="s">
        <v>42</v>
      </c>
      <c r="D3529" s="42">
        <f>_xll.qlCalendarAdvance(Calendar,$D3528,B3529,"f",FALSE)</f>
        <v>64132</v>
      </c>
      <c r="E3529" s="180">
        <f>_xll.qlInterestRateIndexValueDate(IndexON,D3529)</f>
        <v>64132</v>
      </c>
      <c r="F3529" s="196">
        <f>IFERROR(_xll.qlIndexFixing(IndexON,D3529,TRUE,_xll.ohTrigger(RecalcTrigger,TriggerON)),NA())</f>
        <v>1.426392032680468E-2</v>
      </c>
      <c r="H3529" s="42">
        <f>_xll.qlCalendarAdvance(Calendar,$H3528,B3529,"f",FALSE)</f>
        <v>64132</v>
      </c>
      <c r="I3529" s="180">
        <f>_xll.qlInterestRateIndexValueDate(Index1M,$H3529)</f>
        <v>64136</v>
      </c>
      <c r="J3529" s="185">
        <f>IFERROR(_xll.qlIndexFixing(Index1M,$H3529,TRUE,_xll.ohTrigger(RecalcTrigger,Trigger1M)),NA())</f>
        <v>1.4324465246777702E-2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86" t="e">
        <f>IFERROR(_xll.qlIndexFixing(Index1Y,$H3529,TRUE,_xll.ohTrigger(RecalcTrigger,Trigger1Y)),NA())</f>
        <v>#N/A</v>
      </c>
      <c r="N3529" s="185">
        <f>IFERROR(_xll.qlIndexFixing(ONIndex1M,I3529,TRUE,_xll.ohTrigger(RecalcTrigger,Trigger1M)),NA())</f>
        <v>1.4315722429492084E-2</v>
      </c>
      <c r="O3529" s="44">
        <f>IFERROR(_xll.qlIndexFixing(ONIndex3M,I3529,TRUE,_xll.ohTrigger(RecalcTrigger,Trigger3M)),NA())</f>
        <v>1.465731229812306E-2</v>
      </c>
      <c r="P3529" s="44">
        <f>IFERROR(_xll.qlIndexFixing(ONIndex6M,I3529,TRUE,_xll.ohTrigger(RecalcTrigger,Trigger6M)),NA())</f>
        <v>1.4728227409346317E-2</v>
      </c>
      <c r="Q3529" s="186">
        <f>IFERROR(_xll.qlIndexFixing(ONIndex1Y,I3529,TRUE,_xll.ohTrigger(RecalcTrigger,Trigger1Y)),NA())</f>
        <v>1.4842002720278913E-2</v>
      </c>
    </row>
    <row r="3530" spans="2:17" x14ac:dyDescent="0.2">
      <c r="B3530" s="39" t="s">
        <v>42</v>
      </c>
      <c r="D3530" s="42">
        <f>_xll.qlCalendarAdvance(Calendar,$D3529,B3530,"f",FALSE)</f>
        <v>64139</v>
      </c>
      <c r="E3530" s="180">
        <f>_xll.qlInterestRateIndexValueDate(IndexON,D3530)</f>
        <v>64139</v>
      </c>
      <c r="F3530" s="196">
        <f>IFERROR(_xll.qlIndexFixing(IndexON,D3530,TRUE,_xll.ohTrigger(RecalcTrigger,TriggerON)),NA())</f>
        <v>1.4264017052951772E-2</v>
      </c>
      <c r="H3530" s="42">
        <f>_xll.qlCalendarAdvance(Calendar,$H3529,B3530,"f",FALSE)</f>
        <v>64139</v>
      </c>
      <c r="I3530" s="180">
        <f>_xll.qlInterestRateIndexValueDate(Index1M,$H3530)</f>
        <v>64143</v>
      </c>
      <c r="J3530" s="185">
        <f>IFERROR(_xll.qlIndexFixing(Index1M,$H3530,TRUE,_xll.ohTrigger(RecalcTrigger,Trigger1M)),NA())</f>
        <v>1.4324553486064547E-2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86" t="e">
        <f>IFERROR(_xll.qlIndexFixing(Index1Y,$H3530,TRUE,_xll.ohTrigger(RecalcTrigger,Trigger1Y)),NA())</f>
        <v>#N/A</v>
      </c>
      <c r="N3530" s="185">
        <f>IFERROR(_xll.qlIndexFixing(ONIndex1M,I3530,TRUE,_xll.ohTrigger(RecalcTrigger,Trigger1M)),NA())</f>
        <v>1.4315847404162696E-2</v>
      </c>
      <c r="O3530" s="44">
        <f>IFERROR(_xll.qlIndexFixing(ONIndex3M,I3530,TRUE,_xll.ohTrigger(RecalcTrigger,Trigger3M)),NA())</f>
        <v>1.465735893473763E-2</v>
      </c>
      <c r="P3530" s="44">
        <f>IFERROR(_xll.qlIndexFixing(ONIndex6M,I3530,TRUE,_xll.ohTrigger(RecalcTrigger,Trigger6M)),NA())</f>
        <v>1.472829220527494E-2</v>
      </c>
      <c r="Q3530" s="186">
        <f>IFERROR(_xll.qlIndexFixing(ONIndex1Y,I3530,TRUE,_xll.ohTrigger(RecalcTrigger,Trigger1Y)),NA())</f>
        <v>1.4841697927607811E-2</v>
      </c>
    </row>
    <row r="3531" spans="2:17" x14ac:dyDescent="0.2">
      <c r="B3531" s="39" t="s">
        <v>42</v>
      </c>
      <c r="D3531" s="42">
        <f>_xll.qlCalendarAdvance(Calendar,$D3530,B3531,"f",FALSE)</f>
        <v>64146</v>
      </c>
      <c r="E3531" s="180">
        <f>_xll.qlInterestRateIndexValueDate(IndexON,D3531)</f>
        <v>64146</v>
      </c>
      <c r="F3531" s="196">
        <f>IFERROR(_xll.qlIndexFixing(IndexON,D3531,TRUE,_xll.ohTrigger(RecalcTrigger,TriggerON)),NA())</f>
        <v>1.4264100290848347E-2</v>
      </c>
      <c r="H3531" s="42">
        <f>_xll.qlCalendarAdvance(Calendar,$H3530,B3531,"f",FALSE)</f>
        <v>64146</v>
      </c>
      <c r="I3531" s="180">
        <f>_xll.qlInterestRateIndexValueDate(Index1M,$H3531)</f>
        <v>64150</v>
      </c>
      <c r="J3531" s="185">
        <f>IFERROR(_xll.qlIndexFixing(Index1M,$H3531,TRUE,_xll.ohTrigger(RecalcTrigger,Trigger1M)),NA())</f>
        <v>1.4324621839173527E-2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86" t="e">
        <f>IFERROR(_xll.qlIndexFixing(Index1Y,$H3531,TRUE,_xll.ohTrigger(RecalcTrigger,Trigger1Y)),NA())</f>
        <v>#N/A</v>
      </c>
      <c r="N3531" s="185">
        <f>IFERROR(_xll.qlIndexFixing(ONIndex1M,I3531,TRUE,_xll.ohTrigger(RecalcTrigger,Trigger1M)),NA())</f>
        <v>1.4315952563803691E-2</v>
      </c>
      <c r="O3531" s="44">
        <f>IFERROR(_xll.qlIndexFixing(ONIndex3M,I3531,TRUE,_xll.ohTrigger(RecalcTrigger,Trigger3M)),NA())</f>
        <v>1.465738443210185E-2</v>
      </c>
      <c r="P3531" s="44">
        <f>IFERROR(_xll.qlIndexFixing(ONIndex6M,I3531,TRUE,_xll.ohTrigger(RecalcTrigger,Trigger6M)),NA())</f>
        <v>1.4728346692649552E-2</v>
      </c>
      <c r="Q3531" s="186">
        <f>IFERROR(_xll.qlIndexFixing(ONIndex1Y,I3531,TRUE,_xll.ohTrigger(RecalcTrigger,Trigger1Y)),NA())</f>
        <v>1.4841371810074833E-2</v>
      </c>
    </row>
    <row r="3532" spans="2:17" x14ac:dyDescent="0.2">
      <c r="B3532" s="39" t="s">
        <v>42</v>
      </c>
      <c r="D3532" s="42">
        <f>_xll.qlCalendarAdvance(Calendar,$D3531,B3532,"f",FALSE)</f>
        <v>64153</v>
      </c>
      <c r="E3532" s="180">
        <f>_xll.qlInterestRateIndexValueDate(IndexON,D3532)</f>
        <v>64153</v>
      </c>
      <c r="F3532" s="196">
        <f>IFERROR(_xll.qlIndexFixing(IndexON,D3532,TRUE,_xll.ohTrigger(RecalcTrigger,TriggerON)),NA())</f>
        <v>1.4264170022828537E-2</v>
      </c>
      <c r="H3532" s="42">
        <f>_xll.qlCalendarAdvance(Calendar,$H3531,B3532,"f",FALSE)</f>
        <v>64153</v>
      </c>
      <c r="I3532" s="180">
        <f>_xll.qlInterestRateIndexValueDate(Index1M,$H3532)</f>
        <v>64157</v>
      </c>
      <c r="J3532" s="185">
        <f>IFERROR(_xll.qlIndexFixing(Index1M,$H3532,TRUE,_xll.ohTrigger(RecalcTrigger,Trigger1M)),NA())</f>
        <v>1.432467029811877E-2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86" t="e">
        <f>IFERROR(_xll.qlIndexFixing(Index1Y,$H3532,TRUE,_xll.ohTrigger(RecalcTrigger,Trigger1Y)),NA())</f>
        <v>#N/A</v>
      </c>
      <c r="N3532" s="185">
        <f>IFERROR(_xll.qlIndexFixing(ONIndex1M,I3532,TRUE,_xll.ohTrigger(RecalcTrigger,Trigger1M)),NA())</f>
        <v>1.4316037882755595E-2</v>
      </c>
      <c r="O3532" s="44">
        <f>IFERROR(_xll.qlIndexFixing(ONIndex3M,I3532,TRUE,_xll.ohTrigger(RecalcTrigger,Trigger3M)),NA())</f>
        <v>1.4657388763197332E-2</v>
      </c>
      <c r="P3532" s="44">
        <f>IFERROR(_xll.qlIndexFixing(ONIndex6M,I3532,TRUE,_xll.ohTrigger(RecalcTrigger,Trigger6M)),NA())</f>
        <v>1.4728390871630026E-2</v>
      </c>
      <c r="Q3532" s="186">
        <f>IFERROR(_xll.qlIndexFixing(ONIndex1Y,I3532,TRUE,_xll.ohTrigger(RecalcTrigger,Trigger1Y)),NA())</f>
        <v>1.484102434066159E-2</v>
      </c>
    </row>
    <row r="3533" spans="2:17" x14ac:dyDescent="0.2">
      <c r="B3533" s="39" t="s">
        <v>42</v>
      </c>
      <c r="D3533" s="42">
        <f>_xll.qlCalendarAdvance(Calendar,$D3532,B3533,"f",FALSE)</f>
        <v>64160</v>
      </c>
      <c r="E3533" s="180">
        <f>_xll.qlInterestRateIndexValueDate(IndexON,D3533)</f>
        <v>64160</v>
      </c>
      <c r="F3533" s="196">
        <f>IFERROR(_xll.qlIndexFixing(IndexON,D3533,TRUE,_xll.ohTrigger(RecalcTrigger,TriggerON)),NA())</f>
        <v>1.426422623170609E-2</v>
      </c>
      <c r="H3533" s="42">
        <f>_xll.qlCalendarAdvance(Calendar,$H3532,B3533,"f",FALSE)</f>
        <v>64160</v>
      </c>
      <c r="I3533" s="180">
        <f>_xll.qlInterestRateIndexValueDate(Index1M,$H3533)</f>
        <v>64164</v>
      </c>
      <c r="J3533" s="185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86" t="e">
        <f>IFERROR(_xll.qlIndexFixing(Index1Y,$H3533,TRUE,_xll.ohTrigger(RecalcTrigger,Trigger1Y)),NA())</f>
        <v>#N/A</v>
      </c>
      <c r="N3533" s="185">
        <f>IFERROR(_xll.qlIndexFixing(ONIndex1M,I3533,TRUE,_xll.ohTrigger(RecalcTrigger,Trigger1M)),NA())</f>
        <v>1.4316103335518804E-2</v>
      </c>
      <c r="O3533" s="44">
        <f>IFERROR(_xll.qlIndexFixing(ONIndex3M,I3533,TRUE,_xll.ohTrigger(RecalcTrigger,Trigger3M)),NA())</f>
        <v>1.4657371900685945E-2</v>
      </c>
      <c r="P3533" s="44">
        <f>IFERROR(_xll.qlIndexFixing(ONIndex6M,I3533,TRUE,_xll.ohTrigger(RecalcTrigger,Trigger6M)),NA())</f>
        <v>1.4728424742216362E-2</v>
      </c>
      <c r="Q3533" s="186">
        <f>IFERROR(_xll.qlIndexFixing(ONIndex1Y,I3533,TRUE,_xll.ohTrigger(RecalcTrigger,Trigger1Y)),NA())</f>
        <v>1.4840655491710208E-2</v>
      </c>
    </row>
    <row r="3534" spans="2:17" x14ac:dyDescent="0.2">
      <c r="B3534" s="39" t="s">
        <v>42</v>
      </c>
      <c r="D3534" s="42">
        <f>_xll.qlCalendarAdvance(Calendar,$D3533,B3534,"f",FALSE)</f>
        <v>64167</v>
      </c>
      <c r="E3534" s="180">
        <f>_xll.qlInterestRateIndexValueDate(IndexON,D3534)</f>
        <v>64167</v>
      </c>
      <c r="F3534" s="196">
        <f>IFERROR(_xll.qlIndexFixing(IndexON,D3534,TRUE,_xll.ohTrigger(RecalcTrigger,TriggerON)),NA())</f>
        <v>1.426426890013488E-2</v>
      </c>
      <c r="H3534" s="42">
        <f>_xll.qlCalendarAdvance(Calendar,$H3533,B3534,"f",FALSE)</f>
        <v>64167</v>
      </c>
      <c r="I3534" s="180">
        <f>_xll.qlInterestRateIndexValueDate(Index1M,$H3534)</f>
        <v>64171</v>
      </c>
      <c r="J3534" s="185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86" t="e">
        <f>IFERROR(_xll.qlIndexFixing(Index1Y,$H3534,TRUE,_xll.ohTrigger(RecalcTrigger,Trigger1Y)),NA())</f>
        <v>#N/A</v>
      </c>
      <c r="N3534" s="185">
        <f>IFERROR(_xll.qlIndexFixing(ONIndex1M,I3534,TRUE,_xll.ohTrigger(RecalcTrigger,Trigger1M)),NA())</f>
        <v>1.4316148896833525E-2</v>
      </c>
      <c r="O3534" s="44">
        <f>IFERROR(_xll.qlIndexFixing(ONIndex3M,I3534,TRUE,_xll.ohTrigger(RecalcTrigger,Trigger3M)),NA())</f>
        <v>1.4657333817469365E-2</v>
      </c>
      <c r="P3534" s="44">
        <f>IFERROR(_xll.qlIndexFixing(ONIndex6M,I3534,TRUE,_xll.ohTrigger(RecalcTrigger,Trigger6M)),NA())</f>
        <v>1.4728448304328623E-2</v>
      </c>
      <c r="Q3534" s="186">
        <f>IFERROR(_xll.qlIndexFixing(ONIndex1Y,I3534,TRUE,_xll.ohTrigger(RecalcTrigger,Trigger1Y)),NA())</f>
        <v>1.4840265235882555E-2</v>
      </c>
    </row>
    <row r="3535" spans="2:17" x14ac:dyDescent="0.2">
      <c r="B3535" s="39" t="s">
        <v>42</v>
      </c>
      <c r="D3535" s="42">
        <f>_xll.qlCalendarAdvance(Calendar,$D3534,B3535,"f",FALSE)</f>
        <v>64174</v>
      </c>
      <c r="E3535" s="180">
        <f>_xll.qlInterestRateIndexValueDate(IndexON,D3535)</f>
        <v>64174</v>
      </c>
      <c r="F3535" s="196">
        <f>IFERROR(_xll.qlIndexFixing(IndexON,D3535,TRUE,_xll.ohTrigger(RecalcTrigger,TriggerON)),NA())</f>
        <v>1.4264298010608911E-2</v>
      </c>
      <c r="H3535" s="42">
        <f>_xll.qlCalendarAdvance(Calendar,$H3534,B3535,"f",FALSE)</f>
        <v>64174</v>
      </c>
      <c r="I3535" s="180">
        <f>_xll.qlInterestRateIndexValueDate(Index1M,$H3535)</f>
        <v>64178</v>
      </c>
      <c r="J3535" s="185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86" t="e">
        <f>IFERROR(_xll.qlIndexFixing(Index1Y,$H3535,TRUE,_xll.ohTrigger(RecalcTrigger,Trigger1Y)),NA())</f>
        <v>#N/A</v>
      </c>
      <c r="N3535" s="185">
        <f>IFERROR(_xll.qlIndexFixing(ONIndex1M,I3535,TRUE,_xll.ohTrigger(RecalcTrigger,Trigger1M)),NA())</f>
        <v>1.4316174540960347E-2</v>
      </c>
      <c r="O3535" s="44">
        <f>IFERROR(_xll.qlIndexFixing(ONIndex3M,I3535,TRUE,_xll.ohTrigger(RecalcTrigger,Trigger3M)),NA())</f>
        <v>1.4657274486449268E-2</v>
      </c>
      <c r="P3535" s="44">
        <f>IFERROR(_xll.qlIndexFixing(ONIndex6M,I3535,TRUE,_xll.ohTrigger(RecalcTrigger,Trigger6M)),NA())</f>
        <v>1.472846155796681E-2</v>
      </c>
      <c r="Q3535" s="186">
        <f>IFERROR(_xll.qlIndexFixing(ONIndex1Y,I3535,TRUE,_xll.ohTrigger(RecalcTrigger,Trigger1Y)),NA())</f>
        <v>1.4839853545520754E-2</v>
      </c>
    </row>
    <row r="3536" spans="2:17" x14ac:dyDescent="0.2">
      <c r="B3536" s="39" t="s">
        <v>42</v>
      </c>
      <c r="D3536" s="42">
        <f>_xll.qlCalendarAdvance(Calendar,$D3535,B3536,"f",FALSE)</f>
        <v>64181</v>
      </c>
      <c r="E3536" s="180">
        <f>_xll.qlInterestRateIndexValueDate(IndexON,D3536)</f>
        <v>64181</v>
      </c>
      <c r="F3536" s="196">
        <f>IFERROR(_xll.qlIndexFixing(IndexON,D3536,TRUE,_xll.ohTrigger(RecalcTrigger,TriggerON)),NA())</f>
        <v>1.4264313545782059E-2</v>
      </c>
      <c r="H3536" s="42">
        <f>_xll.qlCalendarAdvance(Calendar,$H3535,B3536,"f",FALSE)</f>
        <v>64181</v>
      </c>
      <c r="I3536" s="180">
        <f>_xll.qlInterestRateIndexValueDate(Index1M,$H3536)</f>
        <v>64185</v>
      </c>
      <c r="J3536" s="185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86" t="e">
        <f>IFERROR(_xll.qlIndexFixing(Index1Y,$H3536,TRUE,_xll.ohTrigger(RecalcTrigger,Trigger1Y)),NA())</f>
        <v>#N/A</v>
      </c>
      <c r="N3536" s="185">
        <f>IFERROR(_xll.qlIndexFixing(ONIndex1M,I3536,TRUE,_xll.ohTrigger(RecalcTrigger,Trigger1M)),NA())</f>
        <v>1.4316180717779403E-2</v>
      </c>
      <c r="O3536" s="44">
        <f>IFERROR(_xll.qlIndexFixing(ONIndex3M,I3536,TRUE,_xll.ohTrigger(RecalcTrigger,Trigger3M)),NA())</f>
        <v>1.4657212963262722E-2</v>
      </c>
      <c r="P3536" s="44">
        <f>IFERROR(_xll.qlIndexFixing(ONIndex6M,I3536,TRUE,_xll.ohTrigger(RecalcTrigger,Trigger6M)),NA())</f>
        <v>1.4728464748694492E-2</v>
      </c>
      <c r="Q3536" s="186">
        <f>IFERROR(_xll.qlIndexFixing(ONIndex1Y,I3536,TRUE,_xll.ohTrigger(RecalcTrigger,Trigger1Y)),NA())</f>
        <v>1.4839515037978757E-2</v>
      </c>
    </row>
    <row r="3537" spans="2:17" ht="12" thickBot="1" x14ac:dyDescent="0.25">
      <c r="B3537" s="40" t="s">
        <v>42</v>
      </c>
      <c r="D3537" s="43">
        <f>_xll.qlCalendarAdvance(Calendar,$D3536,B3537,"f",FALSE)</f>
        <v>64188</v>
      </c>
      <c r="E3537" s="181">
        <f>_xll.qlInterestRateIndexValueDate(IndexON,D3537)</f>
        <v>64188</v>
      </c>
      <c r="F3537" s="197">
        <f>IFERROR(_xll.qlIndexFixing(IndexON,D3537,TRUE,_xll.ohTrigger(RecalcTrigger,TriggerON)),NA())</f>
        <v>1.4264316367444962E-2</v>
      </c>
      <c r="H3537" s="43">
        <f>_xll.qlCalendarAdvance(Calendar,$H3536,B3537,"f",FALSE)</f>
        <v>64188</v>
      </c>
      <c r="I3537" s="181">
        <f>_xll.qlInterestRateIndexValueDate(Index1M,$H3537)</f>
        <v>64192</v>
      </c>
      <c r="J3537" s="187" t="e">
        <f>IFERROR(_xll.qlIndexFixing(Index1M,$H3537,TRUE,_xll.ohTrigger(RecalcTrigger,Trigger1M)),NA())</f>
        <v>#N/A</v>
      </c>
      <c r="K3537" s="188" t="e">
        <f>IFERROR(_xll.qlIndexFixing(Index3M,H3537,TRUE,_xll.ohTrigger(RecalcTrigger,Trigger3M)),NA())</f>
        <v>#N/A</v>
      </c>
      <c r="L3537" s="188" t="e">
        <f>IFERROR(_xll.qlIndexFixing(Index6M,$H3537,TRUE,_xll.ohTrigger(RecalcTrigger,Trigger6M)),NA())</f>
        <v>#N/A</v>
      </c>
      <c r="M3537" s="189" t="e">
        <f>IFERROR(_xll.qlIndexFixing(Index1Y,$H3537,TRUE,_xll.ohTrigger(RecalcTrigger,Trigger1Y)),NA())</f>
        <v>#N/A</v>
      </c>
      <c r="N3537" s="187" t="e">
        <f>IFERROR(_xll.qlIndexFixing(ONIndex1M,I3537,TRUE,_xll.ohTrigger(RecalcTrigger,Trigger1M)),NA())</f>
        <v>#N/A</v>
      </c>
      <c r="O3537" s="188" t="e">
        <f>IFERROR(_xll.qlIndexFixing(ONIndex3M,I3537,TRUE,_xll.ohTrigger(RecalcTrigger,Trigger3M)),NA())</f>
        <v>#N/A</v>
      </c>
      <c r="P3537" s="188" t="e">
        <f>IFERROR(_xll.qlIndexFixing(ONIndex6M,I3537,TRUE,_xll.ohTrigger(RecalcTrigger,Trigger6M)),NA())</f>
        <v>#N/A</v>
      </c>
      <c r="Q3537" s="189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2014-01-14T16:38:43Z</dcterms:created>
  <dcterms:modified xsi:type="dcterms:W3CDTF">2015-09-22T10:57:11Z</dcterms:modified>
</cp:coreProperties>
</file>